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Рабочий стол\Аня\"/>
    </mc:Choice>
  </mc:AlternateContent>
  <bookViews>
    <workbookView xWindow="75" yWindow="165" windowWidth="28800" windowHeight="12435" activeTab="1"/>
  </bookViews>
  <sheets>
    <sheet name="реестр разрешений на строительс" sheetId="1" r:id="rId1"/>
    <sheet name="реестр разрешений на ввод" sheetId="2" r:id="rId2"/>
    <sheet name="Справочник" sheetId="3" state="hidden" r:id="rId3"/>
    <sheet name="Лист1" sheetId="4" state="hidden" r:id="rId4"/>
  </sheets>
  <definedNames>
    <definedName name="_xlnm._FilterDatabase" localSheetId="1" hidden="1">'реестр разрешений на ввод'!$D$1:$D$6</definedName>
    <definedName name="_xlnm._FilterDatabase" localSheetId="0" hidden="1">'реестр разрешений на строительс'!$D$1:$D$15</definedName>
    <definedName name="Z_24BB6DCF_79AE_4311_B815_697DFE2EEF91_.wvu.FilterData" localSheetId="1" hidden="1">'реестр разрешений на ввод'!$D$1:$D$6</definedName>
    <definedName name="Z_583E56A5_AD52_4DBC_A581_ABF93B7BC189_.wvu.FilterData" localSheetId="1" hidden="1">'реестр разрешений на ввод'!$D$1:$D$6</definedName>
    <definedName name="Z_583E56A5_AD52_4DBC_A581_ABF93B7BC189_.wvu.FilterData" localSheetId="0" hidden="1">'реестр разрешений на строительс'!$D$1:$D$15</definedName>
    <definedName name="Z_583E56A5_AD52_4DBC_A581_ABF93B7BC189_.wvu.PrintArea" localSheetId="0" hidden="1">'реестр разрешений на строительс'!$A$1:$N$15</definedName>
    <definedName name="Z_A25073CA_5C34_4EA2_A387_17F3F1E4E8C9_.wvu.FilterData" localSheetId="1" hidden="1">'реестр разрешений на ввод'!$D$1:$D$6</definedName>
    <definedName name="Z_A25073CA_5C34_4EA2_A387_17F3F1E4E8C9_.wvu.FilterData" localSheetId="0" hidden="1">'реестр разрешений на строительс'!$D$1:$D$15</definedName>
    <definedName name="Z_A25073CA_5C34_4EA2_A387_17F3F1E4E8C9_.wvu.PrintArea" localSheetId="0" hidden="1">'реестр разрешений на строительс'!$A$1:$N$15</definedName>
    <definedName name="Z_FAF2652A_D31E_40C4_BFF1_86DADECB127F_.wvu.FilterData" localSheetId="1" hidden="1">'реестр разрешений на ввод'!$D$1:$D$6</definedName>
    <definedName name="многоквартирные_жилые_дома">Справочник!$A$1:$A$26</definedName>
    <definedName name="_xlnm.Print_Area" localSheetId="0">'реестр разрешений на строительс'!$A$1:$N$15</definedName>
    <definedName name="объекты">'реестр разрешений на строительс'!$Q$15:$Q$15</definedName>
    <definedName name="тип">Справочник!$A$1:$A$26</definedName>
  </definedNames>
  <calcPr calcId="152511"/>
  <customWorkbookViews>
    <customWorkbookView name="Тихомирова Милана Сергеевна - Личное представление" guid="{A25073CA-5C34-4EA2-A387-17F3F1E4E8C9}" mergeInterval="0" personalView="1" maximized="1" windowWidth="1916" windowHeight="854" activeSheetId="2"/>
    <customWorkbookView name="Трофимова Марина Анатольевна - Личное представление" guid="{583E56A5-AD52-4DBC-A581-ABF93B7BC189}" mergeInterval="0" personalView="1" maximized="1" xWindow="-8" yWindow="-8" windowWidth="1936" windowHeight="1056" activeSheetId="2"/>
  </customWorkbookViews>
</workbook>
</file>

<file path=xl/calcChain.xml><?xml version="1.0" encoding="utf-8"?>
<calcChain xmlns="http://schemas.openxmlformats.org/spreadsheetml/2006/main">
  <c r="M505" i="1" l="1"/>
  <c r="M502" i="1"/>
  <c r="N499" i="1"/>
  <c r="M499" i="1"/>
  <c r="M498" i="1"/>
  <c r="N497" i="1"/>
  <c r="M497" i="1"/>
  <c r="M495" i="1"/>
  <c r="N493" i="1"/>
  <c r="M493" i="1"/>
  <c r="N483" i="1"/>
  <c r="M483" i="1"/>
  <c r="M476" i="1"/>
  <c r="N474" i="1"/>
  <c r="M474" i="1"/>
  <c r="N468" i="1"/>
  <c r="M468" i="1"/>
  <c r="N462" i="1"/>
  <c r="M462" i="1"/>
  <c r="M461" i="1"/>
  <c r="M460" i="1"/>
  <c r="M459" i="1"/>
  <c r="N449" i="1" l="1"/>
  <c r="N443" i="1"/>
  <c r="N439" i="1"/>
  <c r="N435" i="1"/>
  <c r="M449" i="1"/>
  <c r="M443" i="1"/>
  <c r="M439" i="1"/>
  <c r="M436" i="1"/>
  <c r="M435" i="1"/>
  <c r="M433" i="1" l="1"/>
  <c r="N432" i="1"/>
  <c r="N425" i="1"/>
  <c r="M425" i="1"/>
  <c r="M416" i="1"/>
  <c r="M407" i="1"/>
  <c r="M402" i="1"/>
  <c r="N401" i="1"/>
  <c r="M401" i="1"/>
  <c r="M398" i="1"/>
  <c r="N396" i="1"/>
  <c r="M396" i="1"/>
  <c r="M391" i="1"/>
  <c r="N382" i="1" l="1"/>
  <c r="M382" i="1"/>
  <c r="N381" i="1"/>
  <c r="N378" i="1"/>
  <c r="M378" i="1"/>
  <c r="M363" i="1"/>
  <c r="N360" i="1"/>
  <c r="M360" i="1"/>
  <c r="M359" i="1"/>
  <c r="M358" i="1"/>
  <c r="M357" i="1"/>
  <c r="M355" i="1"/>
  <c r="N353" i="1"/>
  <c r="M353" i="1"/>
  <c r="N349" i="1"/>
  <c r="M349" i="1"/>
  <c r="M323" i="1" l="1"/>
  <c r="N332" i="1" l="1"/>
  <c r="N323" i="1"/>
  <c r="M274" i="1" l="1"/>
  <c r="M292" i="1"/>
  <c r="N292" i="1"/>
  <c r="M294" i="1"/>
  <c r="M295" i="1"/>
  <c r="M296" i="1"/>
  <c r="M298" i="1"/>
  <c r="N298" i="1"/>
  <c r="M300" i="1"/>
  <c r="M310" i="1"/>
  <c r="N310" i="1"/>
  <c r="M311" i="1"/>
  <c r="N311" i="1"/>
  <c r="M314" i="1"/>
  <c r="N314" i="1"/>
  <c r="M196" i="1" l="1"/>
  <c r="N195" i="1"/>
  <c r="M195" i="1"/>
  <c r="N192" i="1"/>
  <c r="M192" i="1"/>
  <c r="M189" i="1"/>
  <c r="N186" i="1"/>
  <c r="M186" i="1"/>
  <c r="M183" i="1"/>
  <c r="M182" i="1"/>
  <c r="N177" i="1"/>
  <c r="M177" i="1"/>
  <c r="M172" i="1"/>
  <c r="M171" i="1"/>
  <c r="N169" i="1"/>
  <c r="M169" i="1"/>
  <c r="N168" i="1"/>
  <c r="M168" i="1"/>
  <c r="N166" i="1"/>
  <c r="M166" i="1"/>
  <c r="M161" i="1"/>
  <c r="N159" i="1"/>
  <c r="M159" i="1"/>
  <c r="M157" i="1"/>
  <c r="N154" i="1" l="1"/>
  <c r="M154" i="1"/>
  <c r="N153" i="1"/>
  <c r="M153" i="1"/>
  <c r="N149" i="1"/>
  <c r="M149" i="1"/>
  <c r="M142" i="1"/>
  <c r="N141" i="1"/>
  <c r="M141" i="1"/>
  <c r="M128" i="1"/>
  <c r="N124" i="1"/>
  <c r="M124" i="1"/>
  <c r="N123" i="1"/>
  <c r="N113" i="1"/>
  <c r="M113" i="1"/>
  <c r="N112" i="1"/>
  <c r="M112" i="1"/>
  <c r="M108" i="1"/>
  <c r="M97" i="1"/>
  <c r="N82" i="1" l="1"/>
  <c r="N81" i="1"/>
  <c r="M89" i="1"/>
  <c r="M86" i="1"/>
  <c r="M83" i="1"/>
  <c r="M82" i="1"/>
  <c r="M81" i="1"/>
  <c r="M79" i="1"/>
  <c r="M75" i="1"/>
  <c r="M72" i="1"/>
  <c r="M64" i="1" l="1"/>
  <c r="M55" i="1"/>
  <c r="M54" i="1"/>
  <c r="M50" i="1"/>
  <c r="M49" i="1"/>
  <c r="M48" i="1"/>
  <c r="N46" i="1"/>
  <c r="M46" i="1"/>
  <c r="M33" i="1" l="1"/>
  <c r="M23" i="1"/>
  <c r="M22" i="1"/>
  <c r="M20" i="1"/>
  <c r="M18" i="1"/>
</calcChain>
</file>

<file path=xl/comments1.xml><?xml version="1.0" encoding="utf-8"?>
<comments xmlns="http://schemas.openxmlformats.org/spreadsheetml/2006/main">
  <authors>
    <author>Трофимова Марина Анатольевна</author>
    <author>Хайруллина Эльвира Нафисовна</author>
  </authors>
  <commentList>
    <comment ref="D13" authorId="0" shapeId="0">
      <text>
        <r>
          <rPr>
            <b/>
            <sz val="9"/>
            <color indexed="81"/>
            <rFont val="Tahoma"/>
            <family val="2"/>
            <charset val="204"/>
          </rPr>
          <t>Тип строительного объекта выбрать из выпадающего списка строки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  <charset val="204"/>
          </rPr>
          <t>В случае если объект капитального строительства расположен на нескольких участках, то заносятся номера всех участков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описания используется система координат ведения ЕГРН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  <charset val="204"/>
          </rPr>
          <t>Свердловская область, населенный пункт, улица, номер дома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95" authorId="1" shapeId="0">
      <text>
        <r>
          <rPr>
            <b/>
            <sz val="9"/>
            <color indexed="81"/>
            <rFont val="Tahoma"/>
            <family val="2"/>
            <charset val="204"/>
          </rPr>
          <t>Хайруллина Эльвира Нафисовна:</t>
        </r>
        <r>
          <rPr>
            <sz val="9"/>
            <color indexed="81"/>
            <rFont val="Tahoma"/>
            <family val="2"/>
            <charset val="204"/>
          </rPr>
          <t xml:space="preserve">
Приказ от 23.07.2019 № 455-П</t>
        </r>
      </text>
    </comment>
    <comment ref="J459" authorId="1" shapeId="0">
      <text>
        <r>
          <rPr>
            <b/>
            <sz val="9"/>
            <color indexed="81"/>
            <rFont val="Tahoma"/>
            <family val="2"/>
            <charset val="204"/>
          </rPr>
          <t>Хайруллина Эльвира Нафисовна:</t>
        </r>
        <r>
          <rPr>
            <sz val="9"/>
            <color indexed="81"/>
            <rFont val="Tahoma"/>
            <family val="2"/>
            <charset val="204"/>
          </rPr>
          <t xml:space="preserve">
Приказ от 13.12.2019 № 862-П-площади изменились</t>
        </r>
      </text>
    </comment>
  </commentList>
</comments>
</file>

<file path=xl/comments2.xml><?xml version="1.0" encoding="utf-8"?>
<comments xmlns="http://schemas.openxmlformats.org/spreadsheetml/2006/main">
  <authors>
    <author>Трофимова Марина Анатольевна</author>
    <author>Хайруллина Эльвира Нафисовна</author>
  </authors>
  <commentList>
    <comment ref="D4" authorId="0" shapeId="0">
      <text>
        <r>
          <rPr>
            <b/>
            <sz val="9"/>
            <color indexed="81"/>
            <rFont val="Tahoma"/>
            <family val="2"/>
            <charset val="204"/>
          </rPr>
          <t>Тип строительного объекта выбрать из в выпадающего списка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  <charset val="204"/>
          </rPr>
          <t>В случае если объект капитального строительства расположен на нескольких участках, то заносятся номера всех участков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  <charset val="204"/>
          </rPr>
          <t>Для описания используется система координат ведения ЕГРН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4" authorId="0" shapeId="0">
      <text>
        <r>
          <rPr>
            <b/>
            <sz val="9"/>
            <color indexed="81"/>
            <rFont val="Tahoma"/>
            <family val="2"/>
            <charset val="204"/>
          </rPr>
          <t>Свердловская область, населенный пункт, улица, номер дома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402" authorId="1" shapeId="0">
      <text>
        <r>
          <rPr>
            <b/>
            <sz val="9"/>
            <color indexed="81"/>
            <rFont val="Tahoma"/>
            <family val="2"/>
            <charset val="204"/>
          </rPr>
          <t>Хайруллина Эльвира Нафисовна:</t>
        </r>
        <r>
          <rPr>
            <sz val="9"/>
            <color indexed="81"/>
            <rFont val="Tahoma"/>
            <family val="2"/>
            <charset val="204"/>
          </rPr>
          <t xml:space="preserve">
Приказ от 13.12.2019 № 861-П - протяженность указать в м (ошибочно было в км)-показатели не изменились!</t>
        </r>
      </text>
    </comment>
    <comment ref="P402" authorId="1" shapeId="0">
      <text>
        <r>
          <rPr>
            <b/>
            <sz val="9"/>
            <color indexed="81"/>
            <rFont val="Tahoma"/>
            <family val="2"/>
            <charset val="204"/>
          </rPr>
          <t>Хайруллина Эльвира Нафисовна:</t>
        </r>
        <r>
          <rPr>
            <sz val="9"/>
            <color indexed="81"/>
            <rFont val="Tahoma"/>
            <family val="2"/>
            <charset val="204"/>
          </rPr>
          <t xml:space="preserve">
Приказ от 13.12.2019 № 861-П - протяженность указать в м (ошибочно было в км)-показатели не изменились!</t>
        </r>
      </text>
    </comment>
    <comment ref="J436" authorId="1" shapeId="0">
      <text>
        <r>
          <rPr>
            <b/>
            <sz val="9"/>
            <color indexed="81"/>
            <rFont val="Tahoma"/>
            <family val="2"/>
            <charset val="204"/>
          </rPr>
          <t>Хайруллина Эльвира Нафисовна:</t>
        </r>
        <r>
          <rPr>
            <sz val="9"/>
            <color indexed="81"/>
            <rFont val="Tahoma"/>
            <family val="2"/>
            <charset val="204"/>
          </rPr>
          <t xml:space="preserve">
Приказ от 20.12.2019 № 886-П</t>
        </r>
      </text>
    </comment>
    <comment ref="P436" authorId="1" shapeId="0">
      <text>
        <r>
          <rPr>
            <b/>
            <sz val="9"/>
            <color indexed="81"/>
            <rFont val="Tahoma"/>
            <family val="2"/>
            <charset val="204"/>
          </rPr>
          <t>Хайруллина Эльвира Нафисовна:</t>
        </r>
        <r>
          <rPr>
            <sz val="9"/>
            <color indexed="81"/>
            <rFont val="Tahoma"/>
            <family val="2"/>
            <charset val="204"/>
          </rPr>
          <t xml:space="preserve">
Приказ от 20.12.2019 № 886-П</t>
        </r>
      </text>
    </comment>
  </commentList>
</comments>
</file>

<file path=xl/sharedStrings.xml><?xml version="1.0" encoding="utf-8"?>
<sst xmlns="http://schemas.openxmlformats.org/spreadsheetml/2006/main" count="8214" uniqueCount="4569">
  <si>
    <t>ИНН</t>
  </si>
  <si>
    <t>Наименование застройщика</t>
  </si>
  <si>
    <t>Адрес застройщика</t>
  </si>
  <si>
    <t>Наименование объекта капитального строительства</t>
  </si>
  <si>
    <t>Наименование введенных мощностей, объектов, жилых зданий</t>
  </si>
  <si>
    <t>номер</t>
  </si>
  <si>
    <t>дата</t>
  </si>
  <si>
    <t>Дата окончания разрешения на строительство</t>
  </si>
  <si>
    <t>X</t>
  </si>
  <si>
    <t>Y</t>
  </si>
  <si>
    <t>многоквартирные жилые дома;</t>
  </si>
  <si>
    <t>индивидуальное жилищное строительство;</t>
  </si>
  <si>
    <t>апартаменты;</t>
  </si>
  <si>
    <t>гостиницы;</t>
  </si>
  <si>
    <t>торговые объекты: рынок, магазины…;</t>
  </si>
  <si>
    <t>объекты общественного питания: рестораны, кафе, пекарни…;</t>
  </si>
  <si>
    <t>административно-деловые объекты, офисные здания, банки…;</t>
  </si>
  <si>
    <t>многофункциональные объекты: ТРЦ, ТК…;</t>
  </si>
  <si>
    <t>паркинги, автостоянки, гаражи…;</t>
  </si>
  <si>
    <t>склады;</t>
  </si>
  <si>
    <t>производственные здания;</t>
  </si>
  <si>
    <t>бытовое обслуживание: ателье, бани…;</t>
  </si>
  <si>
    <t>спортивные сооружения;</t>
  </si>
  <si>
    <t>детские сады;</t>
  </si>
  <si>
    <t xml:space="preserve">образовательные учреждения: ВУЗ, школы, студенческие общежития…; </t>
  </si>
  <si>
    <t>культовые и религиозные объекты;</t>
  </si>
  <si>
    <t>объекты культуры: театр, музей…;</t>
  </si>
  <si>
    <t>инженерные сети;</t>
  </si>
  <si>
    <t>объекты коммунального назначения: котельные, насосные станции, очистные сооружения…;</t>
  </si>
  <si>
    <t>улично-дорожная сеть: дороги, улицы, ж/д пути, переходы, мосты…;</t>
  </si>
  <si>
    <t>здравоохранение: медицинские центры, лечебные учреждения, аптеки…;</t>
  </si>
  <si>
    <t>станции техобслуживания, автосалон, автоцентр, автосервис, автомойка…;</t>
  </si>
  <si>
    <t>автозаправочные станции;</t>
  </si>
  <si>
    <t>сельскохозяйственные объекты;</t>
  </si>
  <si>
    <t>объекты отдыха, загородные комплексы, базы отдыха…</t>
  </si>
  <si>
    <t>Таблица 3. Реестр  выданных разрешений на строительство объектов капитального строительства</t>
  </si>
  <si>
    <t>Таблица 4. Реестр выданных разрешений на ввод в эксплуатацию объектов капитального строительства</t>
  </si>
  <si>
    <t>дома блокированной жилой застройки</t>
  </si>
  <si>
    <t>иные объекты</t>
  </si>
  <si>
    <t>Реквизиты разрешения на строительство (уведомления - для ИЖС)</t>
  </si>
  <si>
    <t>Реквизиты разрешения на ввод объектов в эксплуатацию (уведомления - для ИЖС)</t>
  </si>
  <si>
    <t xml:space="preserve">
Физическое лицо</t>
  </si>
  <si>
    <t>-</t>
  </si>
  <si>
    <t>620014, г. Екатеринбург, пр. Ленина, д. 5Л, оф. 301</t>
  </si>
  <si>
    <t>620014, г. Екатеринбург, пр. Ленина, д. 5Л</t>
  </si>
  <si>
    <t>620075, г. Екатеринбург, ул. Белинского, д. 39</t>
  </si>
  <si>
    <t>04.2019</t>
  </si>
  <si>
    <t>06.2021</t>
  </si>
  <si>
    <t>10.2021</t>
  </si>
  <si>
    <t>66:41:0110016:500</t>
  </si>
  <si>
    <t xml:space="preserve">АО "ЛСР. Недвижимость-Урал" </t>
  </si>
  <si>
    <t>620072, г. Екатеринбург, ул. 40-летия Комсомола, д. 34</t>
  </si>
  <si>
    <t>66:41:0000000:1213</t>
  </si>
  <si>
    <t>620075, г. Екатеринбург, ул. Малышева, д. 51, оф. 37/05</t>
  </si>
  <si>
    <t>06.2019</t>
  </si>
  <si>
    <t>07.2021</t>
  </si>
  <si>
    <t>01.2021</t>
  </si>
  <si>
    <t xml:space="preserve">ООО "Управляющая компания "ЭФЕС" </t>
  </si>
  <si>
    <t>6663003800</t>
  </si>
  <si>
    <t/>
  </si>
  <si>
    <t>03.2020</t>
  </si>
  <si>
    <t>01.2020</t>
  </si>
  <si>
    <t>5047202308</t>
  </si>
  <si>
    <t>6662007746</t>
  </si>
  <si>
    <t>66:41:0612073:82</t>
  </si>
  <si>
    <t>ОАО "Оборонснабсбыт"</t>
  </si>
  <si>
    <t>6671163413</t>
  </si>
  <si>
    <t>6660034134</t>
  </si>
  <si>
    <t>6662054256</t>
  </si>
  <si>
    <t>6685119326</t>
  </si>
  <si>
    <t>6679102268</t>
  </si>
  <si>
    <t>6685081827</t>
  </si>
  <si>
    <t>620137, г. Екатеринбург, ул. Студенческая, д. 1</t>
  </si>
  <si>
    <t xml:space="preserve">База дорожно-эксплуатационного управления: здание гаража-стоянки на 24 машиноместа с возможностью хранения навесного оборудования (№ 1 по ПЗУ), здание гаража-стоянки на 7 машиномест (№ 2 по ПЗУ), здание гаража-стоянки на 7 машиномест (№ 3 по ПЗУ),
здание склада товарно-материальных ценностей (№ 4 по ПЗУ), здание склада сыпучих материалов с бункером (№ 5 по ПЗУ), здание административно-бытового корпуса с душевыми и раздевалками для персонала (№ 6 по ПЗУ), здание газовой котельной (№ 7 по ПЗУ), локальные очистные сооружения (№ 11 по ПЗУ) </t>
  </si>
  <si>
    <t>66:41:0505004:10
66:41:0505004:11</t>
  </si>
  <si>
    <t>RU 66302000-436-2017</t>
  </si>
  <si>
    <t>20.02.2017 с изменениями № 1 от 09.01.2019</t>
  </si>
  <si>
    <t>620026, г. Екатеринбург, ул. Розы Люксембург, д. 67б, стр.3</t>
  </si>
  <si>
    <t>66:41:0502087:25</t>
  </si>
  <si>
    <t>RU 66302000-807-2017</t>
  </si>
  <si>
    <t>02.11.2017 с изменениями № 1 от 10.01.2019</t>
  </si>
  <si>
    <t>RU 66302000-1112-2018</t>
  </si>
  <si>
    <t>14.05.2018 с изменениями № 1 от 14.01.2019</t>
  </si>
  <si>
    <t>01.2022</t>
  </si>
  <si>
    <t>66:41:0313010:416</t>
  </si>
  <si>
    <t>620026, г.Екатеринбург, ул. Мамина-Сибиряка, д. 140</t>
  </si>
  <si>
    <t>RU 66302000-1435-2019</t>
  </si>
  <si>
    <t>18.01.2019</t>
  </si>
  <si>
    <t>66:41:0000000:95205; 66:41:0704028:13</t>
  </si>
  <si>
    <t>620075, г. Екатеринбург, пр. Ленина, д. 35</t>
  </si>
  <si>
    <t>RU 66302000-1438-2019</t>
  </si>
  <si>
    <t>21.01.2019</t>
  </si>
  <si>
    <t>66:41:0303009:5</t>
  </si>
  <si>
    <t>620026, г.Екатеринбург, ул. Сони Морозовой, д. 203</t>
  </si>
  <si>
    <t>RU 66302000-1442-2019</t>
  </si>
  <si>
    <t>22.01.2019</t>
  </si>
  <si>
    <t>66:41:0601042:6</t>
  </si>
  <si>
    <t>620030, г. Екатеринбург,  ул. Карьерная, д. 2, оф.801</t>
  </si>
  <si>
    <t xml:space="preserve">Здания и сооружения производственно-складской базы по выпуску товарного бетона и железобетонных плит перекрытий. 
Здания: административно-бытового корпуса (№ 1 по ГП), цеха железобетонных изделий с бытовой пристройкой (№ 4 по ГП), склада инертных заполнителей (№ 5 по ГП), гаража-стоянки с ремонтым боксом (№ 7 по ГП), котельной (№ 15 по ГП), поста охраны (№ 23 по ГП), насосной станции хозяйственно-питьевого водоснабжения (№ 21 по ГП), насосной станции противопожарного водоснабжения (№ 22 по ГП).
Сооружения: бетоносмесительная установка полной заводской комплектной поставки (№ 3 по ГП), выгреб (№ 8 по ГП), очистные сооружения поверхностных стоков (№ 9 по ГП), противопожарные резервуары (№№ 10, 11 по ГП), блочно-распределительный пункт (№ 14 по ГП), диспетчерский пункт (№ 17 по ГП), резервуар-накопитель дождевых сточных вод (№№ 19, 20 по ГП), канализационная насосная станция (№ 24 по ГП), эстакады трубопроводов (№№ 25.1-25.2 по ГП) </t>
  </si>
  <si>
    <t>RU 66302000-4298</t>
  </si>
  <si>
    <t>26.06.2014 с изменениями № 1 от 22.01.2019</t>
  </si>
  <si>
    <t>66:41:0609011:70</t>
  </si>
  <si>
    <t xml:space="preserve">ПАО "Машиностроительный завод имени М.И. Калинина" </t>
  </si>
  <si>
    <t>620017, г. Екатеринбург, ул. Космонавтов, д. 18</t>
  </si>
  <si>
    <t xml:space="preserve">Здание многоэтажного гостиничного комплекса с апартаментами, торгово-офисными помещениями, подземно-наземной автостоянкой (№ 1 по ПЗУ) и встроенной трансформаторной подстанцией (№ 1А по ПЗУ) </t>
  </si>
  <si>
    <t>RU 66302000-964-2018</t>
  </si>
  <si>
    <t>18.01.2018 с изменениями № 1 от 28.01.2019</t>
  </si>
  <si>
    <t>66:41:0401031:10</t>
  </si>
  <si>
    <t>RU 66302000-1443-2019</t>
  </si>
  <si>
    <t>23.01.2019</t>
  </si>
  <si>
    <t>RU 66302000-1444-2019</t>
  </si>
  <si>
    <t>25.01.2019</t>
  </si>
  <si>
    <t>RU 66302000-1446-2019</t>
  </si>
  <si>
    <t xml:space="preserve">МБУ «Центральная городская клиническая больница № 1 Октябрьского района» </t>
  </si>
  <si>
    <t xml:space="preserve">ООО "Жилпромстрой" </t>
  </si>
  <si>
    <t>620130, г. Екатеринбург, ул. 8 Марта, д. 204 г</t>
  </si>
  <si>
    <t xml:space="preserve">ООО Сельхозпредприятие "Цветы Екатеринбурга-2003" </t>
  </si>
  <si>
    <t xml:space="preserve">Здание выставки цветочной продукции (№ 2 по ПЗУ) - 2 этап строительства </t>
  </si>
  <si>
    <t xml:space="preserve">Здание выставки цветочной продукции (№ 1 по ПЗУ1) - 1 этап строительства </t>
  </si>
  <si>
    <t>66:41:0501061:53</t>
  </si>
  <si>
    <t>Газопроводы среднего и высокого давления - 1 очередь строительства</t>
  </si>
  <si>
    <t>Здание торгового комплекса (№ 1 по ПЗУ)</t>
  </si>
  <si>
    <t>Здание магазина строительных материалов (№ 1 по ГП)</t>
  </si>
  <si>
    <t>Трансформаторная подстанция (№ 4 по ГП)</t>
  </si>
  <si>
    <t>Погрузочно - выгрузочные технологические железнодорожные пути необщего пользования №№ 5 - 8 (№ 4 по ПЗУ)</t>
  </si>
  <si>
    <t>Реконструкция здания АБК (№ 1 по ПЗУ), кадастровый номер 66:41:0000000:83807</t>
  </si>
  <si>
    <t>Подземная автостоянка, сблокированная с жилым домом (№ 1 б по ГП)</t>
  </si>
  <si>
    <t>Здание распределительного пункта РП-9009 (№ 6.2 по ПЗУ)</t>
  </si>
  <si>
    <t>Здание складского назначения (№ 3 по ПЗУ), очистные сооружения (№ 4 по ПЗУ) - 3 этап строительства</t>
  </si>
  <si>
    <t>1 этап строительства 1-го пускового комплекса - сети водостока с кровли зданий блока 0.1 (К16-1); сети отвода от дренажа блока 0.1 (К14-1)</t>
  </si>
  <si>
    <t>2 пусковой комплекс - сети водостока с кровли зданий блока 0.2 (К16-2); сети отвода от дренажа блока 0.2 (К14-2)</t>
  </si>
  <si>
    <t>3 пусковой комплекс - сети водостока с кровли зданий блока 0.3 (К16-3); сети отвода от дренажа блока 0.3 (К14-3)</t>
  </si>
  <si>
    <t>4 пусковой комплекс - сети водостока с кровли зданий блока 0.4 (К16-4); сети отвода от дренажа блока 0.4 (К14-4)</t>
  </si>
  <si>
    <t>Выставочно-демонстрационный комплекс "EVENT AREA"</t>
  </si>
  <si>
    <t>Здание торгового центра (№ 1 по ПЗУ) с устройством 2 этажа галерейного типа, входной группы с лифтом в осях 6-10/А (№ 2 по ПЗУ), наружного загрузочного дебаркадера с грузовым подъемником в осях 2-3/К (№ 3 по ПЗУ), декоративных фасадных конструкций и наружных металлических эвакуационных лестниц в осях Д-Ж/1 и В-Д/15, кадастровый номер 66:41:0706001:544</t>
  </si>
  <si>
    <t>2 этап строительства: здание неотапливаемого склада (№ 3 по ПЗУ)</t>
  </si>
  <si>
    <t>пожарные резервуары (№ 12 по ПЗУ)</t>
  </si>
  <si>
    <t>Здание автомобильной мойки конвейерного типа на один пост (№ 3 по ПЗУ)</t>
  </si>
  <si>
    <t>Открытая площадка обработки контейнеров логистического центра (№ 5 по ПЗУ) - 1 этап, 2 очередь строительства</t>
  </si>
  <si>
    <t>Здание физкультурно - оздоровительного комплекса</t>
  </si>
  <si>
    <t>Многоэтажный односекционный жилой дом (№ 2 по ПЗУ) - 6-й этап строительства</t>
  </si>
  <si>
    <t>Одноуровневая подземная автостоянка (№ 6 по ПЗУ) - 2-й этап строительства</t>
  </si>
  <si>
    <t>6671333048</t>
  </si>
  <si>
    <t>6671461113</t>
  </si>
  <si>
    <t>6686064599</t>
  </si>
  <si>
    <t>6679105886</t>
  </si>
  <si>
    <t>6608002926</t>
  </si>
  <si>
    <t>6670333768</t>
  </si>
  <si>
    <t>6658193360</t>
  </si>
  <si>
    <t>6685082940</t>
  </si>
  <si>
    <t>6672249335</t>
  </si>
  <si>
    <t>6686084570</t>
  </si>
  <si>
    <t>6660008159</t>
  </si>
  <si>
    <t>66:41:0313010:372; 66:41:0313010:1559</t>
  </si>
  <si>
    <t>66:41:0513037:1093; 66:41:0513037:1096; 66:41:0513037:1097; 66:41:0513037:1127; 66:41:0513037:1229; 66:41:0513037:1520; 66:41:0513037:1523; 66:41:0513037:1526; 66:41:0513037:1528; 66:41:0513037:1538; 66:41:0513037:1542; 66:41:0513037:1567; 66:41:0513037:1602; 66:41:0513037:1604; 66:41:0513037:1653; 66:41:0513037:1683; 66:41:0513037:1693; 66:41:0513037:1798; 66:41:0513037:1799; 66:41:0513037:1842; 66:41:0513037:2165; 66:41:0513037:2167; 66:41:0513037:2177; 66:41:0513037:2272; 66:41:0513037:2351; 66:41:0513037:2511; 66:41:0513037:2577; 66:41:0513037:573; 66:41:0513037:574; 66:41:0513037:576; 66:41:0513037:580; 66:41:0513037:581; 66:41:0513037:582; 66:41:0513037:583; 66:41:0513037:584; 66:41:0513037:585; 66:41:0513037:609; 66:41:0513037:611; 66:41:0513037:615; 66:41:0518005:2</t>
  </si>
  <si>
    <t>66:41:0705001:11</t>
  </si>
  <si>
    <t>66:41:0508036:0015</t>
  </si>
  <si>
    <t>66:41:0508036:0015; 66:41:0508036:0015</t>
  </si>
  <si>
    <t>66:41:0612073:9; 
66:41:0612073:82</t>
  </si>
  <si>
    <t>66:41:0507001:24</t>
  </si>
  <si>
    <t>66:41:0000000:0425</t>
  </si>
  <si>
    <t>66:41:0000000:87100</t>
  </si>
  <si>
    <t>66:41:0712020:365</t>
  </si>
  <si>
    <t>66:41:0609011:112</t>
  </si>
  <si>
    <t>66:41:0609011:112; 66:41:0609011:112</t>
  </si>
  <si>
    <t>66:41:0313010:372</t>
  </si>
  <si>
    <t>66:41:0706001:126</t>
  </si>
  <si>
    <t>66:41:0110008:94</t>
  </si>
  <si>
    <t>66:41:0702009:132</t>
  </si>
  <si>
    <t>66:41:0302036:2</t>
  </si>
  <si>
    <t>66:41:0304007:93</t>
  </si>
  <si>
    <t>RU 66302000-629-2017</t>
  </si>
  <si>
    <t>10.01.2019</t>
  </si>
  <si>
    <t>RU 66302000-4731-2014</t>
  </si>
  <si>
    <t>16.01.2019</t>
  </si>
  <si>
    <t>RU 66302000-684-2017</t>
  </si>
  <si>
    <t>RU 66302000-5513-2015</t>
  </si>
  <si>
    <t>RU 66302000-1088-2018</t>
  </si>
  <si>
    <t>17.01.2019</t>
  </si>
  <si>
    <t>RU 66302000-1348-2018</t>
  </si>
  <si>
    <t>RU 66302000-207-2016</t>
  </si>
  <si>
    <t>RU 66302000-808-2017</t>
  </si>
  <si>
    <t>RU 66302000-895-2017</t>
  </si>
  <si>
    <t>RU 66302000-1145-2018</t>
  </si>
  <si>
    <t>RU 66302000-250-2016</t>
  </si>
  <si>
    <t>RU 66302000-1257-2018</t>
  </si>
  <si>
    <t>RU 66302000-683-2017</t>
  </si>
  <si>
    <t>RU 66302000-1166-2018</t>
  </si>
  <si>
    <t>24.01.2019</t>
  </si>
  <si>
    <t>RU 66302000-1270-2018</t>
  </si>
  <si>
    <t>28.01.2019</t>
  </si>
  <si>
    <t>RU 66302000-1087-2018</t>
  </si>
  <si>
    <t>RU 66302000-5474-2015</t>
  </si>
  <si>
    <t>30.01.2019</t>
  </si>
  <si>
    <t>RU 66302000-618-2017</t>
  </si>
  <si>
    <t>RU 66302000-1003-2018</t>
  </si>
  <si>
    <t xml:space="preserve">ЗАО "ВодоСнабжающая Компания" </t>
  </si>
  <si>
    <t>620014, г. Екатеринбург, ул. Народной Воли, 19а, оф. 704</t>
  </si>
  <si>
    <t xml:space="preserve">ООО "Уралпромзем" </t>
  </si>
  <si>
    <t>620072, г. Екатеринбург, Сиреневый бульвар, д. 2</t>
  </si>
  <si>
    <t>ООО "Гранквист"</t>
  </si>
  <si>
    <t>620137, г. Екатеринбург, ул. Шефская, д. 1, офис 206</t>
  </si>
  <si>
    <t>620025, г. Екатеринбург, ул. Бахчиванджи, д. 2</t>
  </si>
  <si>
    <t>ООО "Развитие Урал"</t>
  </si>
  <si>
    <t>620076, г. Екатеринбург, ул. Зимняя, д. 23</t>
  </si>
  <si>
    <t>ООО "Уктусские бани"</t>
  </si>
  <si>
    <t>620905, г. Екатеринбург, ул. Шейнкмана, д. 110А</t>
  </si>
  <si>
    <t>МУП "Управление капитального строительства города Екатеринбурга"</t>
  </si>
  <si>
    <t>620078, г. Екатеринбург, ул. Педагогическая, д. 5А, офис 4</t>
  </si>
  <si>
    <t>620075, г. Екатеринбург,  ул. Луначарского, д. 171, офис 107</t>
  </si>
  <si>
    <t xml:space="preserve">ООО "Кристалл" </t>
  </si>
  <si>
    <t xml:space="preserve">АО "Региональная Строительная Группа - Академическое" </t>
  </si>
  <si>
    <t>141402, Московская обл., г. Химки, ул. Ленинградская, владение 39, строение 5,  помещение ОВ0107С5</t>
  </si>
  <si>
    <t>ООО "ИНГКА Сентерс Рус Проперти Б" (141402, Московская обл., г. Химки, ул. Ленинградская, владение 39, строение 5,  помещение ОВ0107С5</t>
  </si>
  <si>
    <t>620100, г. Екатеринбург, ул. Восточная, д. 7 "Г", офис 302</t>
  </si>
  <si>
    <t xml:space="preserve">ООО "РеалИнвест" </t>
  </si>
  <si>
    <t>620137, г. Екатеринбург, Промышленный проезд,  д. 5Б стр. 4, оф. 29</t>
  </si>
  <si>
    <t>ООО  "Промстрой-Ек"</t>
  </si>
  <si>
    <t>620058, г. Екатеринбург, пер. Георгиновый, д. 7</t>
  </si>
  <si>
    <t>ООО "Сервисплюс"</t>
  </si>
  <si>
    <t xml:space="preserve">ОАО "Оборонснабсбыт" </t>
  </si>
  <si>
    <t>620137, г. Екатеринбург, ул. Комсомольская, д. 21</t>
  </si>
  <si>
    <t>Федеральное государственное бюджетное образовательное учреждение высшего образования "Уральский государственный юридический университет"</t>
  </si>
  <si>
    <t>6670433184</t>
  </si>
  <si>
    <t>6670088509</t>
  </si>
  <si>
    <t>6678004973</t>
  </si>
  <si>
    <t>6601008911</t>
  </si>
  <si>
    <t>6673100680</t>
  </si>
  <si>
    <t>6679077300</t>
  </si>
  <si>
    <t>6662094080</t>
  </si>
  <si>
    <t>7709740590</t>
  </si>
  <si>
    <t>6671019770</t>
  </si>
  <si>
    <t>6659057225</t>
  </si>
  <si>
    <t>620075, г. Екатеринбург, ул. Кузнечная, д. 79А, офис 8</t>
  </si>
  <si>
    <t xml:space="preserve">ООО "РИВЬЕРА-ИНВЕСТ-ЕКБ" </t>
  </si>
  <si>
    <t xml:space="preserve">АО "Промышленно-строительная компания "Урал-Альянс" </t>
  </si>
  <si>
    <t>620000, г. Екатеринбург, ул. Гагарина, д. 27</t>
  </si>
  <si>
    <t xml:space="preserve">ООО "Клиника сердца" </t>
  </si>
  <si>
    <t xml:space="preserve">ООО  "Дельта-К" </t>
  </si>
  <si>
    <t xml:space="preserve">ООО "Брусника". Специализированный застройщик" </t>
  </si>
  <si>
    <t>620135, г. Екатеринбург, ул. Красных Командиров,  29А - 206</t>
  </si>
  <si>
    <t xml:space="preserve">ООО  "Хорса" </t>
  </si>
  <si>
    <t>624600, Свердловская область, г. Алапаевск, ул. Ленина, д. 9</t>
  </si>
  <si>
    <t xml:space="preserve">ООО "АМЗ-Техноген" </t>
  </si>
  <si>
    <t>627017, г. Екатеринбург, ул. Фронтовых бригад, 18</t>
  </si>
  <si>
    <t xml:space="preserve">АО "Уральский турбинный завод" </t>
  </si>
  <si>
    <t xml:space="preserve">ОАО "МРСК Урала" - "Свердловэнерго" </t>
  </si>
  <si>
    <t>620043, г. Екатеринбург, ул. Металлургов,  дом 65 "А", офис 16</t>
  </si>
  <si>
    <t xml:space="preserve">ООО "Перспектива" </t>
  </si>
  <si>
    <t>Физическое лицо</t>
  </si>
  <si>
    <t>Свердловский областной союз организаций профсоюзов "Федерация профсоюзов Свердловской области"</t>
  </si>
  <si>
    <t>620024, г. Екатеринбург,  ул. Мартовская, д. 12, оф. 6</t>
  </si>
  <si>
    <t xml:space="preserve">ООО  "Уральский завод пластмасс" </t>
  </si>
  <si>
    <t>620069, г. Екатеринбург, ул. Лучевая, д. 26</t>
  </si>
  <si>
    <t>ООО "Уралтрансавто"</t>
  </si>
  <si>
    <t xml:space="preserve">АО "ЭлектроСетевая Компания" </t>
  </si>
  <si>
    <t>620142, г. Екатеринбург, пр. Ленина, д. 38</t>
  </si>
  <si>
    <t xml:space="preserve">АО "Екатеринбургская теплосетевая компания" </t>
  </si>
  <si>
    <t xml:space="preserve">ООО "Компания "Атомстройкомплекс" </t>
  </si>
  <si>
    <t>620141, г. Екатеринбург, ул. Софьи Перовской, д. 114</t>
  </si>
  <si>
    <t xml:space="preserve">Местная православная религиозная организация Приход во имя свт. Николая Мир Ликийских Чудотворца г. Екатеринбург Екатеринбургской епархии Русской Православной Церкви" </t>
  </si>
  <si>
    <t xml:space="preserve">Здание закрытой наземной автостоянки с эксплуатируемой кровлей (№ 5 по ПЗУ) - 4.2 этап строительства </t>
  </si>
  <si>
    <t xml:space="preserve">Многоэтажный односекционный жилой дом со встроенно-пристроенными нежилыми помещениями на 1-ом этаже (№ 4 по ПЗУ) - 4.1 этап строительства </t>
  </si>
  <si>
    <t xml:space="preserve">Сеть теплоснабжения для подключения объекта "Научно-исследовательский центр" от проектируемой камеры УТ1 (ПК0) до ввода в здание (ПК1+75,62) </t>
  </si>
  <si>
    <t xml:space="preserve">Многоэтажное многофункциональное  здание с жилыми помещениями,  с апарт-отелем и с помещениями нежилого назначения на 1-ом этаже (№ 1 по ПЗУ) и закрытая многоуровневая наземная автостоянка  манежного типа (№ 2 по ПЗУ) многофункционального комплекса </t>
  </si>
  <si>
    <t>Шестисекционный жилой дом переменной этажности со встроенными помещениями общественного назначения на первом этаже (№ 2 по ПЗУ)</t>
  </si>
  <si>
    <t xml:space="preserve">Здание гаража № 1 (№ 3 по ГП), здание гаража № 2 (№ 4 по ГП) </t>
  </si>
  <si>
    <t xml:space="preserve">Здание научно-исследовательского бюро (№ 1 по ПЗУ), здание научно-исследовательского бюро (№ 2 по ПЗУ), пожарные резервуары (№ 3 по ПЗУ), выгреб 1 (№ 4.1 по ПЗУ), выгреб 2 (№ 4.2 по ПЗУ), очистные сооружения (№ 5 по ПЗУ) - 1 этап строительства </t>
  </si>
  <si>
    <t xml:space="preserve">Реконструкция существующего газопровода высокого давления </t>
  </si>
  <si>
    <t xml:space="preserve">ВЛ 110 кВ отпайка на ПС Малышевская от ВЛ 110 кВ Калининская - Сибирская с отпайкой на ПС Малышевская, ВЛ 110 отпайка на ПС Малышевская от ВЛ 110 кВ Кировская - Сибирская с отпайками, опора стальная анкерно-угловая У110-2+5 </t>
  </si>
  <si>
    <t>Неотапливаемый выставочный павильон с вспомогательными помещениями (№ 1, № 2 по ПЗУ)</t>
  </si>
  <si>
    <t>Здание гаража (№ 1 по ПЗУ)</t>
  </si>
  <si>
    <t xml:space="preserve">Здание гостиницы с кафе на первом этаже и со встроенной подземной автостоянкой (№ 1 по ПЗУ) </t>
  </si>
  <si>
    <t>Административно-бытовое здание (№ 1 по ПЗУ), пожарные резервуары (№ 3 по ПЗУ)</t>
  </si>
  <si>
    <t xml:space="preserve">Административное здание с автосалоном, с газовой котельной на кровле (№ 1 по ПЗУ), БКТП (№ 3 по ПЗУ), пожарные резервуары (№№ 2, 2а по ПЗУ), ГРПШ (№ 4 по ПЗУ) </t>
  </si>
  <si>
    <t xml:space="preserve">1 этап строительства.                                                                                                                  Участок кабельной линии напряжением 20 кВ в блочной канализации от кабельного колодца КК1 до кабельного колодца КК3.
2 этап строительства.
Участок кабельной линии напряжением 20 кВ:                                                                  - в блочной канализации от кабельного колодца КК3 до кабельного колодца КК16;
- в траншее от кабельного колодца КК16 до проектируемого распределительного пункта (РП 20/0,4кВ).
Распределительный пункт (РП 20/0,4кВ). </t>
  </si>
  <si>
    <t xml:space="preserve">Многоэтажное здание (№ 1 по ПЗУ) для размещения общепрофильной поликлиники, с надземным (в уровне третьего этажа) переходом в существующее здание </t>
  </si>
  <si>
    <t xml:space="preserve">Здание корпуса № 4 цеха № 24 с пристроенными трансформаторными подстанциями (№ 72 по ПЗУ), градирня (№ 1 по ПЗУ), емкости аварийного слива масла (№ 2 по ПЗУ), приемный резервуар масла (№ 3 по ПЗУ) </t>
  </si>
  <si>
    <t xml:space="preserve">Реконструкция сети теплоснабжения для подключения объекта "Многоэтажные жилые дома по ул. Чайковского в Чкаловском районе г. Екатеринбурга" от точки подключения к действующим распределительным тепловым сетям (ТК  122-8) до ввода в здание </t>
  </si>
  <si>
    <t xml:space="preserve">Здание церкви (№ 1 по ПЗУ) взамен сносимого объекта капительного строительства с кадастровым номером 66:41:0204040:1390 </t>
  </si>
  <si>
    <t>66:41:0501064:424</t>
  </si>
  <si>
    <t>66:41:0501064:422</t>
  </si>
  <si>
    <t>66:41:0401048:5798; 66:41:0401048:5799; 66:41:0401048:1</t>
  </si>
  <si>
    <t>66:41:0514031:9; 66:41:0514031:9</t>
  </si>
  <si>
    <t>66:41:0514031:46</t>
  </si>
  <si>
    <t>66:41:0110002:40</t>
  </si>
  <si>
    <t>66:41:0000000:1177</t>
  </si>
  <si>
    <t>66:36:3203001:1024</t>
  </si>
  <si>
    <t xml:space="preserve"> 66:41:0513041:945</t>
  </si>
  <si>
    <t>66:41:0604030:49</t>
  </si>
  <si>
    <t>66:41:0000000:92154; 66:41:0000000:92154; 66:41:0313010:110; 66:41:0313010:466; 66:41:0313010:467; 66:41:0313010:492; 66:41:0313010:3211; 66:41:0313010:2614; 66:41:0313010:2617; 66:41:0313010:2624; 66:41:0313010:2627; 66:41:0313010:2726; 66:41:0313010:392; 66:41:0313010:572</t>
  </si>
  <si>
    <t>66:41:0501056:12; 66:41:0501056:2866; 66:41:0501056:66; 66:41:0501056:73; 61:41:0501056:54; 66:41:0501056:607; 66:41:0501056:64; 66:41:0501056:37; 66:41:0501056:71; 66:41:0501056:471; 66:41:0501056:91; 66:41:0501056:18; 66:41:0501056:605; 66:41:0501056:2867; 66:41:0501056:69; 66:41:0501056:70</t>
  </si>
  <si>
    <t>66:41:0204040:39</t>
  </si>
  <si>
    <t>RU 66302000-1429-2019</t>
  </si>
  <si>
    <t>09.01.2019</t>
  </si>
  <si>
    <t>RU 66302000-1430-2019</t>
  </si>
  <si>
    <t>RU 66302000-1431-2019</t>
  </si>
  <si>
    <t>RU 66302000-1432-2019</t>
  </si>
  <si>
    <t>RU 66302000-1433-2019</t>
  </si>
  <si>
    <t>RU 66302000-1434-2019</t>
  </si>
  <si>
    <t>RU 66302000-1436-2019</t>
  </si>
  <si>
    <t>RU 66302000-1437-2019</t>
  </si>
  <si>
    <t>RU 66302000-1439-2019</t>
  </si>
  <si>
    <t>RU 66302000-1440-2019</t>
  </si>
  <si>
    <t>RU 66302000-1441-2019</t>
  </si>
  <si>
    <t>RU 66302000-1445-2019</t>
  </si>
  <si>
    <t>RU 66302000-1447-2019</t>
  </si>
  <si>
    <t>05.2020</t>
  </si>
  <si>
    <t>03.2021</t>
  </si>
  <si>
    <t>11.2021</t>
  </si>
  <si>
    <t>03.2022</t>
  </si>
  <si>
    <t>07.2019</t>
  </si>
  <si>
    <t>12.2020</t>
  </si>
  <si>
    <t>05.2019</t>
  </si>
  <si>
    <t>12.2019</t>
  </si>
  <si>
    <t>04.2020</t>
  </si>
  <si>
    <t xml:space="preserve">Здание склада </t>
  </si>
  <si>
    <t>2 этап строительства:                                         
самотечный коллектор бытовой канализации от ул. А.А. Мехренцева до ул. Чкалова вдоль блоков 0.5, 0.6, 0.7, 0.8 с подключением к подводящему коллектору проектируемой канализационной насосной станции на ул. Чкалова;
канализационная насосная станция; напорная сеть канализации от канализационной насосной станции на ул. Чкалова, вдоль блоков 0.8, 0.7, 0.6 до камеры гашения напора; самотечный коллектор бытовой канализации от камеры гашения напора, вдоль блока 0.5 до существующего коллектора бытовой канализации (Ду1030 мм) по ул. Мехренцева</t>
  </si>
  <si>
    <t>Свердловская обл., г. Екатеринбург, ул. 8 Марта, 197</t>
  </si>
  <si>
    <t>Свердловская обл., г. Екатеринбург, ул. Титова, 33</t>
  </si>
  <si>
    <t>Свердловская обл., г. Екатеринбург</t>
  </si>
  <si>
    <t>Свердловская обл., г. Екатеринбург, ул. Павлодарская</t>
  </si>
  <si>
    <t>Свердловская обл., г. Екатеринбург, в границах улиц Суходольская - Ландау - Ручейная</t>
  </si>
  <si>
    <t>Свердловская обл., г. Екатеринбург, г. Екатеринбург, пос. Шабровский</t>
  </si>
  <si>
    <t>Свердловская обл., г. Екатеринбург, ул. Металлургов</t>
  </si>
  <si>
    <t>Свердловская обл., г. Екатеринбург, местоположение установлено: примерно в 1450 м. по направлению на юго-восток от ориентира г. Верхняя Пышма, расположенного за пределами участка, адрес ориентира: г. Верхняя Пышма</t>
  </si>
  <si>
    <t xml:space="preserve">Свердловская обл., г. Екатеринбург, ул. Московская, 4
</t>
  </si>
  <si>
    <t xml:space="preserve">Свердловская обл., г. Екатеринбург
</t>
  </si>
  <si>
    <t>Свердловская обл., г. Екатеринбург, пер. Базовый</t>
  </si>
  <si>
    <t xml:space="preserve">Свердловская обл., г. Екатеринбург, ул. Декабристов, 15, ул. Декабристов, 27, ул. Сони Морозовой, 203
</t>
  </si>
  <si>
    <t xml:space="preserve">Свердловская обл., г. Екатеринбург, промузел "Лечебный"
</t>
  </si>
  <si>
    <t>Свердловская обл., г. Екатеринбург, пр.  Космонавтов, 18</t>
  </si>
  <si>
    <t>Свердловская обл., г. Екатеринбург, ул. 8 Марта, 204г</t>
  </si>
  <si>
    <t>Свердловская обл., г. Екатеринбург, ул. Радищева, 45 / ул. Шейнкмана, 60</t>
  </si>
  <si>
    <t>Свердловская обл., г. Екатеринбург, ул. Софьи Перовской, в 55 метрах на восток от ориентира дом № 11</t>
  </si>
  <si>
    <t xml:space="preserve">Сети водопровода, канализации, теплоснабжения и электроснабжения по району "Академический" в г. Екатеринбурге. 1-ая очередь строительства 
</t>
  </si>
  <si>
    <t xml:space="preserve">Автомобильные дороги и инженерные сети индустриального парка "Про-Бизнес-Парк" </t>
  </si>
  <si>
    <t>Свердловская обл., г. Екатеринбург, пос. Полеводство</t>
  </si>
  <si>
    <t xml:space="preserve">Торговый комплекс  </t>
  </si>
  <si>
    <t>Свердловская обл., г. Екатеринбург, Сиреневый бульвар, строение 2а</t>
  </si>
  <si>
    <t xml:space="preserve">Здание магазина строительных материалов </t>
  </si>
  <si>
    <t>Свердловская обл., г. Екатеринбург, ул. Пархоменко</t>
  </si>
  <si>
    <t xml:space="preserve">Логистический центр с открытой площадкой обработки контейнеров, 2 очередь строительства </t>
  </si>
  <si>
    <t>Свердловская обл., г. Екатеринбург, ул. Бахчиванджи</t>
  </si>
  <si>
    <t xml:space="preserve">Реконструкция здания АБК </t>
  </si>
  <si>
    <t>Свердловская обл., г. Екатеринбург, ул. Зимняя, 23</t>
  </si>
  <si>
    <t xml:space="preserve">Жилой дом повышенной этажности и подземный паркинг по ул. Академика Постовского-ул. Денисова -Уральского. Вторая секция и паркинг </t>
  </si>
  <si>
    <t>Свердловская обл., г. Екатеринбург, ул. Академика Постовского, строение 6а</t>
  </si>
  <si>
    <t xml:space="preserve">1 очередь строительства жилого комплекса с нежилыми помещениями и подземной парковкой, расположенного в границах улиц Блюхера -Сахалинская - Камчатская - Владивостокская </t>
  </si>
  <si>
    <t>Свердловская обл., г. Екатеринбург, ул. Блюхера, строение 99/2</t>
  </si>
  <si>
    <t xml:space="preserve">Комплекс  складских зданий на земельном участке № 66:41:0712020:365, расположенных по адресу: г. Екатеринбург, Кировский район (район Новосвердловской ТЭЦ). 3 этап строительства: "Здание склада" </t>
  </si>
  <si>
    <t xml:space="preserve">Очистные сооружения (№ 2 по ПЗУ) </t>
  </si>
  <si>
    <t>Свердловская обл., г. Екатеринбург, ул. Хлебная, строение 1/2</t>
  </si>
  <si>
    <t xml:space="preserve">здание склада (№ 1 по ПЗУ) </t>
  </si>
  <si>
    <t xml:space="preserve">Комплекс жилых зданий со встроенными помещениями общественного назначения и подземными автостоянками (блоки 0.1, 0.2, 0.3, 0.4, 0.5, 0.6, 0.7, 0.8,) квартала № 0 в планировочном районе "Академический" города Екатеринбурга. Дождевые и дренажные коллекторы </t>
  </si>
  <si>
    <t xml:space="preserve">Выставочно-демонстрационный комплекс EVENT AREA и благоустройства внешней территории СТЦ МЕГА" </t>
  </si>
  <si>
    <t>Свердловская обл., г. Екатеринбург, ул. Металлургов, 87</t>
  </si>
  <si>
    <t xml:space="preserve">Реконструкция торгового центра </t>
  </si>
  <si>
    <t>Свердловская обл., г. Екатеринбург, ул. 40-летия Комсомола, 38</t>
  </si>
  <si>
    <t xml:space="preserve">Одноэтажные неотапливаемые склады. 2 этап строительства. Склад № 3 </t>
  </si>
  <si>
    <t>Свердловская обл., г. Екатеринбург, проезд Промышленный, строение 9а/3</t>
  </si>
  <si>
    <t>Автомобильная мойка конвейерного типа на один пост по ул. Вилонова в г. Екатеринбурге</t>
  </si>
  <si>
    <t>Свердловская обл., г. Екатеринбург,  ул. Вилонова,13а</t>
  </si>
  <si>
    <t xml:space="preserve">Логистический центр с открытой площадкой обработки контейнеров. 2 очередь строительства </t>
  </si>
  <si>
    <t>Физкультурно - оздоровительный комплекс "УрГЮА" по адресу г. Екатеринбург, ул. Колмогорова, 54</t>
  </si>
  <si>
    <t>Свердловская обл., г. Екатеринбург,  ул. Колмогорова, строение 52а</t>
  </si>
  <si>
    <t xml:space="preserve">Жилые дома со встроенными нежилыми помещениями и подземными автостоянками в границах улиц Репина - ул. Заводская - ул. Начдива Васильева в Верх-Исетском районе г. Екатеринбурга. Жилой дом № 2 </t>
  </si>
  <si>
    <t>Свердловская обл., г. Екатеринбург, ул. Заводская, 94</t>
  </si>
  <si>
    <t xml:space="preserve">Жилые дома со встроенными нежилыми помещениями и подземными автостоянками в границах улиц Репина - ул. Заводская - ул. Начдива Васильева в Верх-Исетском районе г. Екатеринбурга. Подземная автостоянка № 6 </t>
  </si>
  <si>
    <t>Свердловская обл., г. Екатеринбург, ул. Начдива Васильева, строение 18</t>
  </si>
  <si>
    <t>6658078110</t>
  </si>
  <si>
    <t>6686034890</t>
  </si>
  <si>
    <t>6658001861</t>
  </si>
  <si>
    <t xml:space="preserve">
Физическое лицо ИП</t>
  </si>
  <si>
    <t>6685109543</t>
  </si>
  <si>
    <t>6670332965</t>
  </si>
  <si>
    <t>6679110283</t>
  </si>
  <si>
    <t>Здание магазина (№ 1 по ПЗУ)</t>
  </si>
  <si>
    <t>Здание выставочного павильона (№ 1 по ПЗУ)</t>
  </si>
  <si>
    <t xml:space="preserve">Часть (в осях 22-36/Ж-П) пристроенной неотапливаемой подземной многоуровневой автостоянки боксового типа (№ 22 по ГП)  - 3 этап 2-й очереди строительства </t>
  </si>
  <si>
    <t xml:space="preserve">Внутриквартальные сети водоснабжения и водоотведения квартала № 26 (Блоки 26.1, 26.5, 26.7, 26.9) в планировочном районе "Академический" г. Екатеринбурга: 1 этап строительства - Подключение блоков 26.1.1, 26.1.2, 26.1.3 к внеплощадочным кольцевым сетям водоснабжения; 2 этап строительства - Подключение блоков 26.9.1, 26.9.2, 26.9.3 к внеплощадочным кольцевым сетям водоснабжения; 3 этап строительства - Подключение блоков 26.7.1, 26.7.2, 26.7.3, 26.7.4, 26.7.5, автостоянка 26.7.01 к внеплощадочным кольцевым сетям водоснабжения; 4 этап строительства - Подключение блоков 26.5.1, 26.5.2, 26.5.3 к внеплощадочным кольцевым сетям водоснабжения  </t>
  </si>
  <si>
    <t>Путепровод на ПК 33 от ПК32+76,42 ЕКАД до ПК33+27,58 ЕКАД, автомобильная дорога между садами "Таежный" и "Березовая Роща" от ПК0+00 до ПК4+55,08- 1б этап</t>
  </si>
  <si>
    <t xml:space="preserve">Автомобильная дорога вокруг г. Екатеринбурга на участке автодорога Пермь – Екатеринбург – автодорога Подъезд к г. Екатеринбургу от автодороги «Урал», III пусковой комплекс автодорога Екатеринбург – Полевской – автодорога Подъезд к г. Екатеринбургу от автодороги «Урал» в Свердловской области. 1а этап, 1в этап </t>
  </si>
  <si>
    <t xml:space="preserve">Жилая секция со встроенными офисными помещениями (№ 1.3 по ПЗУ) многосекционного жилого дама, секция офисного цента со встроенными торгово-выставочными помещениями  (№ 1.4 по ПЗУ) многосекционного жилого дама, пристроенная подземная автостоянка (№ 3 по ПЗУ), трансформаторная подстанция (№ 5 по ПЗУ) - 1.1 этап строительства; жилая секция со встроенными офисными помещениями (№ 1.2 по ПЗУ) многосекционного жилого дама  - 1.2 этап строительства; жилая секция со встроенными офисными помещениями (№ 1.1 по ПЗУ) многосекционного жилого дама  - 1.3 этап строительства </t>
  </si>
  <si>
    <t>Административно-бытовое здание с крышной газовой блочно-модульной котельной (№ 1 по ПЗУ), заглубленные резервуары пожарного запаса воды (№ 8 по ПЗУ), насосная станция пожаротушения (№ 9 по ПЗУ)</t>
  </si>
  <si>
    <t xml:space="preserve">Здание церковно-причтового дома (№ 1 по ПЗУ), здание бытового блока (№ 2 по ПЗУ) </t>
  </si>
  <si>
    <t xml:space="preserve">Складской комплекс:  Здание склада со встроенным административно-бытовыми помещениями (№№ 1, 2 по ПЗУ), Пожарные резервуары (№№ 5.1, 5.2 по ПЗУ), Локальные очистные сооружения  (№№ 6.1, 6.2, 6.3), Канализационный выгреб (№ 8 по ПЗУ) - 1 этап строительства </t>
  </si>
  <si>
    <t xml:space="preserve">Здание картинг-центра (№ 1 по ПЗУ), блочно-модульная газовая котельная, пристроенная к зданию картинг-центра  (№ 1а по ПЗУ), ГРПШ (№ 4 по ПЗУ) - 1 этап строительства </t>
  </si>
  <si>
    <t xml:space="preserve">Тепловая сеть от врезки в магистральную тепловую сеть в существующем коммутационном тоннеле до границы земельного участка 
</t>
  </si>
  <si>
    <t xml:space="preserve">Здание гаража (№ 1 по ПЗУ) </t>
  </si>
  <si>
    <t xml:space="preserve">2-я очередь строительства многофункционального комплекса: 9 этап - многоуровневая надземная автостоянка (№ 6 по ПЗУ) </t>
  </si>
  <si>
    <t xml:space="preserve">Здания спортклуба (№ 2.1-2.6 по ПЗУ) </t>
  </si>
  <si>
    <t xml:space="preserve">Здание завода гофротары (№ 1 по ПЗУ), здание газовой котельной (№ 2 по ПЗУ), трансформаторная подстанция (№ 3 по ПЗУ), локальные очистные сооружения (№ 4 по ПЗУ), канализационная насосная станция (№ 5 по ПЗУ), дизель-генераторная установка (№ 6 по ПЗУ) </t>
  </si>
  <si>
    <t xml:space="preserve">Здание административно-бытового назначения (№ 1 по ПЗУ) </t>
  </si>
  <si>
    <t xml:space="preserve">Здание МБОУ СОШ № 1 (№ 1 по ПЗУ) взамен сносимого существующего здания школы № 1 и хозяйственных построек </t>
  </si>
  <si>
    <t xml:space="preserve">Здание складского назначения (№ 1 по ПЗУ) с пристроенной газовой котельной (№ 12 по ПЗУ), трансформаторная подстанция (№ 3 по ПЗУ), септик (№№ 4, 5 по ПЗУ), пожарные резервуары (№ 6 по ПЗУ), насосная станция пожаротушения (№ 7 по ПЗУ), очистные сооружения поверхностных стоков (№ 8 по ПЗУ) </t>
  </si>
  <si>
    <t xml:space="preserve">Реконструкция автозаправочной станции: реконструкция здания операторной (№ 1 по ПЗУ)  и строительство отдельно-стоящего заправочного островка (№ 8 по ПЗУ) </t>
  </si>
  <si>
    <t>Магистральная сеть теплоснабжения от точки подключения в камере УТ-19/1 до УТ-8-4 (включительно) в планировочном районе "Академический" - 1 этап строительства</t>
  </si>
  <si>
    <t xml:space="preserve">Тепловая сеть от существующей камеры ТК1 до проектируемой ТК1.4 (включительно) - 1 этап строительства. Тепловая сеть от выхода из камеры ТК1.4 до жилого дома - 3 этап строительства </t>
  </si>
  <si>
    <t>Односекционный многоэтажный жилой дом со встроенными нежилыми помещениями на 1-м этаже (№ 1 по ПЗУ), трансформаторная подстанция (№ 4 по ПЗУ) - 1 этап строительства</t>
  </si>
  <si>
    <t>Реконструкция существующего здания магазина (№ 1 по ПЗУ) со строительством  пристроев (№№ 2, 3)</t>
  </si>
  <si>
    <t xml:space="preserve">Здание административно-бытового корпуса (№ 1 по ПЗУ), пристроенное к зданию складского назначения (№ 2 по ПЗУ), два контрольно-пропускных пункта (№ 3 по ПЗУ), здание насосной станции противопожарных резервуаров (№ 4 по ПЗУ), подземные резервуары для пожаротушения (№№ 5, 5а по ПЗУ), локальные очистные сооружения (№ 6 по ПЗУ), блочно-модульная дизельная электростанция (№ 7 по ПЗУ), трансформаторная подстанция (№ 7а по ПЗУ), твердотопливная блочно-модульная котельная (№ 8 по ПЗУ), скважины технического водоснабжения с павильоном (№ 9 по ПЗУ) </t>
  </si>
  <si>
    <t xml:space="preserve">Разновысотный  3-секционный (секции №№ 1.1, 1.2, 1.3) жилой дом со встроенными нежилыми помещениями общественного назначения (№ 1 по ПЗУ) и встроенно-пристроенной подземной автостоянкой (№ 2 по ПЗУ) </t>
  </si>
  <si>
    <t>RU 66302000- 1448-2019</t>
  </si>
  <si>
    <t>RU 66302000- 1142-2018</t>
  </si>
  <si>
    <t>24.05.2018 с изменениями № 1 от 06.02.2019</t>
  </si>
  <si>
    <t>RU 66302000- 1449-2019</t>
  </si>
  <si>
    <t>RU 66302000- 1450-2019</t>
  </si>
  <si>
    <t>RU 66302000- 1451-2019</t>
  </si>
  <si>
    <t>12.02.2019</t>
  </si>
  <si>
    <t>RU 66302000-1459-2019</t>
  </si>
  <si>
    <t>18.02.2019</t>
  </si>
  <si>
    <t>RU 66302000- 1248-2018</t>
  </si>
  <si>
    <t>28.06.2018 с изменениями № 1 от 12.02.2019</t>
  </si>
  <si>
    <t>RU 66302000-1452-2019</t>
  </si>
  <si>
    <t>13.02.2019</t>
  </si>
  <si>
    <t>RU 66302000-1453-2019</t>
  </si>
  <si>
    <t>RU 66302000-1454-2019</t>
  </si>
  <si>
    <t>14.02.2019</t>
  </si>
  <si>
    <t>RU 66302000-1455-2019</t>
  </si>
  <si>
    <t>RU 66302000-1456-2019</t>
  </si>
  <si>
    <t>RU 66302000-1457-2019</t>
  </si>
  <si>
    <t>RU 66302000-587-2017</t>
  </si>
  <si>
    <t>29.06.2017 с изменениями № 1 от 15.02.2019</t>
  </si>
  <si>
    <t>RU 66302000-1458-2019</t>
  </si>
  <si>
    <t>RU 66302000-1460-2019</t>
  </si>
  <si>
    <t>20.02.2019</t>
  </si>
  <si>
    <t>RU 66302000-1461-2019</t>
  </si>
  <si>
    <t>RU 66302000-577-2017</t>
  </si>
  <si>
    <t>22.06.2017 с изменениями № 1 от 21.02.2019</t>
  </si>
  <si>
    <t>RU 66302000-1462-2019</t>
  </si>
  <si>
    <t>25.02.2019</t>
  </si>
  <si>
    <t>RU 66302000-1463-2019</t>
  </si>
  <si>
    <t>RU 66302000-1464-2019</t>
  </si>
  <si>
    <t>RU 66302000-1465-2019</t>
  </si>
  <si>
    <t>26.02.2019</t>
  </si>
  <si>
    <t>RU 66302000-588-2017</t>
  </si>
  <si>
    <t>29.06.2017 с изменениями № 1 от 26.02.2019</t>
  </si>
  <si>
    <t>RU 66302000-1466-2019</t>
  </si>
  <si>
    <t>RU 66302000-1467-2019</t>
  </si>
  <si>
    <t>RU 66302000-1138-2018</t>
  </si>
  <si>
    <t>22.05.2018
(с изменениями № 2 от 28.02.2019)</t>
  </si>
  <si>
    <t>07.2020</t>
  </si>
  <si>
    <t>11.2019</t>
  </si>
  <si>
    <t>02.2022</t>
  </si>
  <si>
    <t>02.2021</t>
  </si>
  <si>
    <t>02.2020</t>
  </si>
  <si>
    <t>08.2019</t>
  </si>
  <si>
    <t>08.2020</t>
  </si>
  <si>
    <t>02.2023</t>
  </si>
  <si>
    <t>10.2019</t>
  </si>
  <si>
    <t>06.2020</t>
  </si>
  <si>
    <t>09.2019</t>
  </si>
  <si>
    <t>66:41:0306104:4</t>
  </si>
  <si>
    <t>66:41:0501059:4</t>
  </si>
  <si>
    <t>66:41:0601038:166
66:41:0601038:164
66:41:0601038:6</t>
  </si>
  <si>
    <t>66:41:0000000:449
66:41:0313010:546
66:41:0313010:547
66:41:0313010:550
66:41:0313010:2061</t>
  </si>
  <si>
    <t>66:41:0507068:50; 66:41:0507068:51; 66:41:0507068:53; 66:41:0507068:54</t>
  </si>
  <si>
    <t xml:space="preserve">66:41:0000000:103958; 66:41:0514020:56; 66:41:0514020:57; 66:41:0514020:70; 66:41:0514020:82; 66:41:0000000:103958; 66:41:0514020:56; 66:41:0514020:57; 66:41:0514020:70; 66:41:0514020:82; 66:41:0000000:103958; 66:41:0000000:98827; 66:41:0000000:98828; 66:41:0000000:103326; 66:41:0507068:50; 66:41:0507068:51; 66:41:0507068:53; 66:41:0507068:54; 66:41:0507069:6; 66:41:0507094:5; 66:41:0507094:8; 66:41:0507094:10; 66:41:0507103:7; 66:41:0508091:17; 66:41:0514020:69; 66:41:0514021:23; 66:41:0514021:24; 66:41:0514021:25; 66:41:0514021:26; 66:41:0514021:27; </t>
  </si>
  <si>
    <t>66:41:0303022:44</t>
  </si>
  <si>
    <t>66:41:0109053:22</t>
  </si>
  <si>
    <t xml:space="preserve"> 66:41:0601017:1</t>
  </si>
  <si>
    <t>66:41:0513041:329</t>
  </si>
  <si>
    <t>66:41:0513037:1654</t>
  </si>
  <si>
    <t>66:41:0401901:ЗУ1</t>
  </si>
  <si>
    <t>66:41:0504099:470</t>
  </si>
  <si>
    <t>66:41:0205019:1353</t>
  </si>
  <si>
    <t>66:41:0000000:941</t>
  </si>
  <si>
    <t xml:space="preserve"> 66:41:0514025:64</t>
  </si>
  <si>
    <t>66:41:0402027:5471</t>
  </si>
  <si>
    <t>66:41:0303043:1515</t>
  </si>
  <si>
    <t>66:41:0509036:19</t>
  </si>
  <si>
    <t>66:41:0503027:3</t>
  </si>
  <si>
    <t>66:41:0313004:5
66:41:0313005:1376
66:41:0313121:9805
66:41:0313121:45</t>
  </si>
  <si>
    <t>66:41:0000000:105643
66:41:0511030:583
66:41:0000000:108808</t>
  </si>
  <si>
    <t>66:41:0501061:166</t>
  </si>
  <si>
    <t>66:41:0403073:2</t>
  </si>
  <si>
    <t>66:41:0610024:32</t>
  </si>
  <si>
    <t>Свердловская обл., г. Екатеринбург, пос. Мичуринский, ул. Ручейная</t>
  </si>
  <si>
    <t>Свердловская обл.,  г. Екатеринбург, ул. Московская</t>
  </si>
  <si>
    <t>Свердловская обл., г. Екатеринбург, ул. Розы Люксембург, Декабристов -  Белинского - Тверитина</t>
  </si>
  <si>
    <t>Свердловская обл., г. Екатеринбург, участок автомобильной дороги вокруг г. Екатеринбурга от автодороги «Екатеринбург – Полевской» до автодороги «Подъезд к г. Екатеринбургу от автодороги «Урал»</t>
  </si>
  <si>
    <t>Свердловская обл., г. Екатеринбург, ул. Владимира Мельникова, 2</t>
  </si>
  <si>
    <t>Свердловская обл., г. Екатеринбург, пр. Космонавтов, 107</t>
  </si>
  <si>
    <t>Свердловская обл., г. Екатеринбург, ул. Карла Маркса, 31</t>
  </si>
  <si>
    <t>Свердловская обл., г. Екатеринбург, на восток от с. Горный Щит (участок № 9)</t>
  </si>
  <si>
    <t>Свердловская обл., г. Екатеринбург, п. Полеводство</t>
  </si>
  <si>
    <t>Свердловская обл., г. Екатеринбург, ул. Окружная, 3</t>
  </si>
  <si>
    <t>Свердловская обл., г. Екатеринбург, ул. Маяковского, 2е</t>
  </si>
  <si>
    <t>Свердловская обл., г. Екатеринбург, Чусовской тракт, 3 км</t>
  </si>
  <si>
    <t>Свердловская обл., г. Екатеринбург, ул. Фрунзе</t>
  </si>
  <si>
    <t>Свердловская обл., г. Екатеринбург, Верх-Исетский бульвар, 23</t>
  </si>
  <si>
    <t>Свердловская обл., г. Екатеринбург, ул. Черняховского</t>
  </si>
  <si>
    <t>Свердловская обл., г. Екатеринбург, в районе 51 пикета автодороги Екатеринбург - аэропорт "Кольцово"</t>
  </si>
  <si>
    <t>Свердловская обл., г. Екатеринбург, участок находится примерно в 7 метрах по направлению на восток от ориентира здание кафе, расположенного за пределами участка, адрес ориентира: г. Екатеринбург, ул. 8 Марта, 204б</t>
  </si>
  <si>
    <t>Свердловская обл., г. Екатеринбург,  ул. Волгоградская, 49а</t>
  </si>
  <si>
    <t>Свердловская обл., г. Екатеринбург, Сибирский тракт, 13 км</t>
  </si>
  <si>
    <t>Свердловская обл., г. Екатеринбург, ул. Первомайская, 60</t>
  </si>
  <si>
    <t xml:space="preserve"> -</t>
  </si>
  <si>
    <t xml:space="preserve">ООО "1975" </t>
  </si>
  <si>
    <t>620043, г. Екатеринбург, ул. Металлургов, д. 65а</t>
  </si>
  <si>
    <t xml:space="preserve">ЗАО "Предприятие "Чусовское озеро" </t>
  </si>
  <si>
    <t>620026, г. Екатеринбург, ул. Белинского, д. 86, подъезд 7, 13 этаж</t>
  </si>
  <si>
    <t xml:space="preserve">ЗАО "ВодоСнабжающаяКомпания" </t>
  </si>
  <si>
    <t>620014, г. Екатеринбург, пр. Ленина, д. 5 "Л"</t>
  </si>
  <si>
    <t xml:space="preserve">Государственное казенное учреждение Свердловской области "Управление автомобильных дорог" </t>
  </si>
  <si>
    <t>620026, г. Екатеринбург, ул. Луначарского, д. 203</t>
  </si>
  <si>
    <t xml:space="preserve">АО "Екатеринбургский мукомольный завод" </t>
  </si>
  <si>
    <t>620027, г. Екатеринбург, ул. Челюскинцев, д. 58</t>
  </si>
  <si>
    <t>ООО "Стройсистема"</t>
  </si>
  <si>
    <t>620058, г. Екатеринбург, пр. Космонавтов, д. 107, оф. 1</t>
  </si>
  <si>
    <t>Централизованная религиозная организация Екатеринбургской Епархии Русской Православной Церкви</t>
  </si>
  <si>
    <t>620086, г. Екатеринбург, ул. Репина, д. 6А</t>
  </si>
  <si>
    <t xml:space="preserve">ООО "КАРТИНГ-АРЕНА" </t>
  </si>
  <si>
    <t>620075, г. Екатеринбург, ул. Белинского, д. 39, оф. 1401</t>
  </si>
  <si>
    <t xml:space="preserve">ООО "Панорама" </t>
  </si>
  <si>
    <t>620090, г. Екатеринбург, ул. Тверитина, д. 34, корп. 5, оф. 275</t>
  </si>
  <si>
    <t xml:space="preserve">ОАО "Агроспецмонтаж" </t>
  </si>
  <si>
    <t>620103, г. Екатеринбург, ул. Окружная, д. 5</t>
  </si>
  <si>
    <t xml:space="preserve">ООО "БРИК" </t>
  </si>
  <si>
    <t>620036, г. Екатеринбург, ул. Петра Кожемяко, д. 15, кв. 7</t>
  </si>
  <si>
    <t xml:space="preserve">ООО "Юридическая компания "Райз" </t>
  </si>
  <si>
    <t>620137, г. Екатеринбург, ул. Студенческая, 16-01в</t>
  </si>
  <si>
    <t>ООО "ЭКО Пак Урал"</t>
  </si>
  <si>
    <t>620024, г. Екатеринбург, ул. Новоспасская, д. 1А</t>
  </si>
  <si>
    <t>ОАО "Свердловский инструментальный завод"</t>
  </si>
  <si>
    <t>620142, г. Екатеринбург, ул. Фрунзе, д. 34а</t>
  </si>
  <si>
    <t xml:space="preserve">Муниципальное бюджетное общеобразовательное учреждение средней общеобразовательной школы № 1 </t>
  </si>
  <si>
    <t>620034, г. Екатеринбург, ул. Бебеля, д. 122б</t>
  </si>
  <si>
    <t>ООО "Газпромнефть-Центр"</t>
  </si>
  <si>
    <t>117246, г. Москва, Научный проезд, д. 17, пом. К-1016, эт. 10</t>
  </si>
  <si>
    <t xml:space="preserve">ЗАО "ТеплоСетевая Компания" </t>
  </si>
  <si>
    <t>620014, г. Екатеринбург, ул. Радищева, 25, офис 199</t>
  </si>
  <si>
    <t xml:space="preserve">ООО "Генеральный застройщик района Солнечный" </t>
  </si>
  <si>
    <t>ООО  "Ботанический Сад"</t>
  </si>
  <si>
    <t>620014, г. Екатеринбург, ул. Малышева, д. 5, офис 19</t>
  </si>
  <si>
    <t xml:space="preserve">ООО "Магазин "Уралец" </t>
  </si>
  <si>
    <t>620146, г. Екатеринбург,  ул. Волгоградская, д. 49А</t>
  </si>
  <si>
    <t>ООО "Терра"</t>
  </si>
  <si>
    <t>620089, г. Екатеринбург, ул. Луганская, д. 2, оф. 1</t>
  </si>
  <si>
    <t xml:space="preserve">ООО "Эстейт Девелопмент" </t>
  </si>
  <si>
    <t>620100, г. Екатеринбург, ул. Восточная, д. 176, офис 57</t>
  </si>
  <si>
    <t>66:41:0701028:3</t>
  </si>
  <si>
    <t>6659004872</t>
  </si>
  <si>
    <t>6679047948</t>
  </si>
  <si>
    <t>665813516290</t>
  </si>
  <si>
    <t>7709740495</t>
  </si>
  <si>
    <t>6664089617</t>
  </si>
  <si>
    <t xml:space="preserve">
Физические лица</t>
  </si>
  <si>
    <t>МКУ "Городское благоустройство" (620014, г. Екатеринбург, ул. Антона Валека, д. 8)</t>
  </si>
  <si>
    <t>6685010079</t>
  </si>
  <si>
    <t>6673245189</t>
  </si>
  <si>
    <t>6661055384</t>
  </si>
  <si>
    <t>Здание неотапливаемого склада готовой продукции (№ 1 по ПЗУ)</t>
  </si>
  <si>
    <t>Подземная автостоянка (№ 1 по ПЗУ)</t>
  </si>
  <si>
    <t>Здание технического обслуживания  автомобилей (№ 8 по ПЗУ) - 2 этап строительства</t>
  </si>
  <si>
    <t>Здание торгового центра (№ 1 по ПЗУ)</t>
  </si>
  <si>
    <t>Сети водопровода - по ул. Чкалова от проектируемой камеры В1-10, расположенной на перекрестке улиц Чкалова - Краснолесья до проектируемой камеры В1-6, расположенной в красных линиях ул. Чкалова с южной стороны блока 0.8 квартала №0; от проектируемой камеры В1-4 территории общего пользования квартала №0 с южной стороны блоков 0.5-0.8 квартала №0 до проектируемой камеры В1-6 - 2-й этап строительства</t>
  </si>
  <si>
    <t>Внеплощадочный канализационный коллектор от колодца № 17 до границы земельного участка (ПК3+44,21) - 2 этап строительства</t>
  </si>
  <si>
    <t>Здание спортивно-оздоровительного центра (№ 1 по г/п)</t>
  </si>
  <si>
    <t>Реконструкция здания с пристроями в осях 1п-3п</t>
  </si>
  <si>
    <t>Здание склада со встроенными административными помещениями (№ 1 по ПЗУ)</t>
  </si>
  <si>
    <t>локальные очистные сооружения бытовых стоков (№ В по ПЗУ)</t>
  </si>
  <si>
    <t>локальные очистные сооружения дождевых стоков (№ Г по ПЗУ)</t>
  </si>
  <si>
    <t xml:space="preserve">Улица Московская на участке от ул. Большакова до ул. Фурманова (нечетная сторона), кадастровый номер </t>
  </si>
  <si>
    <t>Примыкание к автомобильной дороге</t>
  </si>
  <si>
    <t>Здание склада со встроенным АБК (№ 1 по ПЗУ)</t>
  </si>
  <si>
    <t>Здание складского назначения (№ 1 по ПЗУ)</t>
  </si>
  <si>
    <t>11-секционный жилой дом переменной этажности (№ 1.3 по ПЗУ) с подвалом, со встроенными нежилыми помещениями на 1 -х этажах (в секциях 2, 3, 4, 5, 6) - 1 очередь строительства</t>
  </si>
  <si>
    <t>Существующее здание административно-бытового назначения, сблокированное со складом, с надстройкой этажа, кадастровый номер 66:41:0000000:103499</t>
  </si>
  <si>
    <t>Пристройка холодного склада металлосырья № 1 (№ 1 по ПЗУ) и холодного склада готовой продукции № 2 (№ 2 по ПЗУ) к существующему цеху металлоконструкций (строение литера "Б"), кадастровый номер 66:41:0505009:77</t>
  </si>
  <si>
    <t>Открытая производственная площадка с бетонным покрытием (№ 3 по ПЗУ) с подкрановыми путями</t>
  </si>
  <si>
    <t>Очистные сооружения поверхностных стоков (№ 3.1 по ПЗУ)</t>
  </si>
  <si>
    <t>ВЛ 110 кВ отпайка на ПС Малышевская от ВЛ 110 кВ Калининская - Сибирская с отпайкой на ПС Малышевская, ВЛ 110 отпайка на ПС Малышевская от ВЛ 110 кВ Кировская - Сибирская с отпайками, кадастровый номер 66:41:0000000:102320</t>
  </si>
  <si>
    <t>Здание ресторана гостиницы "Изумруд" (№ 1 по ПЗУ), кадастровый номер объекта 66:41:0000000:69104</t>
  </si>
  <si>
    <t>Сеть теплоснабжения от камеры УТ25/1а до наружной стены жилого дома 9.3.1 - 9 этап строительства</t>
  </si>
  <si>
    <t>RU 66302000-1090-2018</t>
  </si>
  <si>
    <t>01.02.2019</t>
  </si>
  <si>
    <t>RU 66302000-1298-2018</t>
  </si>
  <si>
    <t>05.02.2019</t>
  </si>
  <si>
    <t>RU 66302000-1417-2018</t>
  </si>
  <si>
    <t>06.02.2019</t>
  </si>
  <si>
    <t>RU 66302000-210-2016</t>
  </si>
  <si>
    <t>RU 66302000-592-2017</t>
  </si>
  <si>
    <t>07.02.2019</t>
  </si>
  <si>
    <t>RU 66302000-797-2017</t>
  </si>
  <si>
    <t>11.02.2019</t>
  </si>
  <si>
    <t>RU 66302000-4501-2014</t>
  </si>
  <si>
    <t>08.02.2019</t>
  </si>
  <si>
    <t>RU 66302000-1418-2018</t>
  </si>
  <si>
    <t>RU 66302000-1101-2018</t>
  </si>
  <si>
    <t>RU 66302000-1764-2011</t>
  </si>
  <si>
    <t>RU 66302000-3518-2013</t>
  </si>
  <si>
    <t>RU 66302000-1219-2018</t>
  </si>
  <si>
    <t>RU 66302000-932-2017</t>
  </si>
  <si>
    <t>RU 66302000-464-2017</t>
  </si>
  <si>
    <t>RU 66302000-1277-2018</t>
  </si>
  <si>
    <t>21.02.2019</t>
  </si>
  <si>
    <t>RU 66302000-963-2018</t>
  </si>
  <si>
    <t>RU 66302000-946-2017</t>
  </si>
  <si>
    <t>RU 66302000-1172-2018</t>
  </si>
  <si>
    <t>Холодный склад готовой продукции</t>
  </si>
  <si>
    <t>Свердловская обл., г. Екатеринбург, ул. Расточная</t>
  </si>
  <si>
    <t xml:space="preserve">Подземная автостоянка с открытой хозяйственной площадкой на кровле </t>
  </si>
  <si>
    <t>Свердловская обл., г. Екатеринбург, пер. Шаронова, строение 31</t>
  </si>
  <si>
    <t xml:space="preserve">Сервисно-торговый центр для легковых автомобилей и мототехники с административными и торговыми помещениями по ул. Черепанова в Верх-Исетском районе г. Екатеринбурга. Второй этап строительства </t>
  </si>
  <si>
    <t>Свердловская обл., г. Екатеринбург, ул. Черепанова, строение 1</t>
  </si>
  <si>
    <t xml:space="preserve">Торговый центр по адресу: Свердловская область, г. Екатеринбург, Чкаловский район, ул. Адмирала Ушакова - ул. Москвина </t>
  </si>
  <si>
    <t>Свердловская обл., г. Екатеринбург, ул. Адмирала Ушакова - Москвина</t>
  </si>
  <si>
    <t xml:space="preserve">Сети водопровода, канализации, теплоснабжения и электроснабжения по району "Академический" в г. Екатеринбурге. 1-ая очередь строительства. Квартал 0. Внешние сети водоснабжения и канализации" </t>
  </si>
  <si>
    <t xml:space="preserve">Комплекс жилых зданий со встроенно-пристроенными помещениями общественного назначения и наземно-подземной автостоянкой закрытого типа (Блок 29.1) квартала № 29 в планировочном районе "Академический" города Екатеринбурга </t>
  </si>
  <si>
    <t xml:space="preserve">Спортивно-оздоровительный центр </t>
  </si>
  <si>
    <t>Свердловская обл., г. Екатеринбург, пос. Шабровский, ул. Ленина</t>
  </si>
  <si>
    <t xml:space="preserve">Реконструкция отдельно-стоящего здания с пристроями (литер И). Административно - бытовое здание </t>
  </si>
  <si>
    <t>Свердловская обл., г. Екатеринбург, пер. Автоматики, 10а</t>
  </si>
  <si>
    <t>Двухэтажное складское здание по адресу: г. Екатеринбург, ул. Дагестанская, 41, на месте демонтируемого здания с литерами 1А и 1Е</t>
  </si>
  <si>
    <t>Свердловская обл., г. Екатеринбург, ул. Дагестанская, 41</t>
  </si>
  <si>
    <t xml:space="preserve">Строительство транспортной развязки в разных уровнях на пересечении улиц Московская - Большакова - Ясная - Посадская </t>
  </si>
  <si>
    <t xml:space="preserve">Автодороги, инженерные сети и сооружения на них малоэтажной застройки "Экодолье" в Чкаловском районе г. Екатеринбурга. 1 этап строительства. Примыкание к автодороге "с. Горный Щит - с. Верхнемакарово" на км. 2+030 (слева) </t>
  </si>
  <si>
    <t>Свердловская обл., г. Екатеринбург, с. Горный Щит - с. Верхнемакарово на км. 2+030 (слева)</t>
  </si>
  <si>
    <t>Складской комплекс с АБК</t>
  </si>
  <si>
    <t>Свердловская обл., г. Екатеринбург,  ул. Испытателей, строение 14г</t>
  </si>
  <si>
    <t xml:space="preserve">Складское здание 60,0 х 24,0 </t>
  </si>
  <si>
    <t>Свердловская обл., г. Екатеринбург, ул. Испытателей</t>
  </si>
  <si>
    <t xml:space="preserve">Жилая застройка в границах территории ограниченной: Коридор ВЛ - ул. Новосибирская - ЕКАД в Чкаловском районе г. Екатеринбурга Свердловской области (Жилой район "Солнечный") 1 квартал, Жилой блок 1.3 </t>
  </si>
  <si>
    <t>Свердловская обл., г. Екатеринбург, ул. Чемпионов, 3</t>
  </si>
  <si>
    <t xml:space="preserve">Надстройка третьего (дополнительного) этажа в административно-бытовом здании </t>
  </si>
  <si>
    <t>Свердловская обл., г. Екатеринбург, ул. Строителей, 19</t>
  </si>
  <si>
    <t xml:space="preserve">Реконструкция зданий (строения литера Б и Т) на территории промплощадки </t>
  </si>
  <si>
    <t>Свердловская обл., г. Екатеринбург, ул. Самолетная, 53</t>
  </si>
  <si>
    <t xml:space="preserve">Переустройство отпаек на ПС Малышевская от ВЛ 110 кВ Калининская - Сибирская, ВЛ - 110 кВ Кировская - Сибирская в связи с попаданием в зону строительства по адресу: г. Екатеринбург, ул. Гагарина, 28. Реконструкция отпаек на ПС Малышевская от ВЛ 110 кВ Калининская - Сибирская, ВЛ 110 кВ Кировская - Сибирская </t>
  </si>
  <si>
    <t xml:space="preserve">Реконструкция здания ресторана гостиницы "Изумруд" </t>
  </si>
  <si>
    <t>Свердловская обл., г. Екатеринбург, Московский тракт, 8 км</t>
  </si>
  <si>
    <t xml:space="preserve">Комплекс жилых зданий со встроенными помещениями общественного назначения, подземными автостоянками квартала № 9 (блоки 9.1-9.6) в планировочном районе Академический" города Екатеринбурга. Сети теплоснабжения </t>
  </si>
  <si>
    <t>66:41:0204004:27</t>
  </si>
  <si>
    <t>66:41:0501007:107</t>
  </si>
  <si>
    <t>66:41:0302015:17</t>
  </si>
  <si>
    <t>66:41:0525008:10</t>
  </si>
  <si>
    <t>66:41:0313010:372; 66:41:0313010:1559; 66:41:0404016:3533; 66:41:0404016:3535; 66:41:0313004:2594; 66:41:0404012:35; 66:41:0404012:53; 66:41:0404016:3438</t>
  </si>
  <si>
    <t>66:41:0313121:45; 66:41:0313121:9805</t>
  </si>
  <si>
    <t>66:41:0000000:26830</t>
  </si>
  <si>
    <t>66:41:0509012:2</t>
  </si>
  <si>
    <t>66:41:0000000:26698</t>
  </si>
  <si>
    <t>66:41:0513032:3466</t>
  </si>
  <si>
    <t>66:41:0612054:24</t>
  </si>
  <si>
    <t>66:41:0000000:710</t>
  </si>
  <si>
    <t>66:41:0000000:28524
66:41:0511030:7</t>
  </si>
  <si>
    <t>66:41:0204041:525</t>
  </si>
  <si>
    <t>66:41:0505009:37</t>
  </si>
  <si>
    <t>66:41:0306007:9</t>
  </si>
  <si>
    <t>66:41:0404016:14
66:41:0404016:3142
66:41:0404016:3544</t>
  </si>
  <si>
    <t>66:41:0703008:75</t>
  </si>
  <si>
    <t xml:space="preserve">АО "Свердловский завод гипсовых изделий" </t>
  </si>
  <si>
    <t>620050, г. Екатеринбург, ул. Маневровая, д. 47</t>
  </si>
  <si>
    <t xml:space="preserve">ООО "СеверГазСтройИнвест" </t>
  </si>
  <si>
    <t>620087, г. Екатеринбург, ул. Благодатская, д. 66, кв. 43</t>
  </si>
  <si>
    <t>620014, г. Екатеринбург, пр. Ленина,  д. 5Л</t>
  </si>
  <si>
    <t xml:space="preserve">ООО "Екатеринбургторгпром" </t>
  </si>
  <si>
    <t>620000, г. Екатеринбург, п. Шабровский, ул. Ленина, 2а</t>
  </si>
  <si>
    <t>620014, г. Екатеринбург, ул. Антона Валека, д. 8</t>
  </si>
  <si>
    <t>620902, г. Екатеринбург, с. Горный Щит,  ул. Садовая, д. 2</t>
  </si>
  <si>
    <t>624130, г. Новоуральск, ул. Ленина, д. 27</t>
  </si>
  <si>
    <t>620130, г. Екатеринбург, ул. 8 Марта,  д. 173, оф. 56</t>
  </si>
  <si>
    <t xml:space="preserve">ООО "Экодолье Екатеринбург" </t>
  </si>
  <si>
    <t xml:space="preserve">ООО "Промспецстрой" </t>
  </si>
  <si>
    <t xml:space="preserve">ООО "Центр недвижимости Урала" - База № 1 на Испытателей" </t>
  </si>
  <si>
    <t>ООО "Виктория Эстейт"</t>
  </si>
  <si>
    <t>620085, г. Екатеринбург, ул. Аптекарская, д. 45 Литер А1, офис 6</t>
  </si>
  <si>
    <t xml:space="preserve">ООО "АВЕРС" </t>
  </si>
  <si>
    <t>620050, г. Екатеринбург, ул. Строителей, д. 19</t>
  </si>
  <si>
    <t xml:space="preserve">ООО "Метур" </t>
  </si>
  <si>
    <t>620144, г. Екатеринбург, ул. Верещагина, д. 6а, оф. 327</t>
  </si>
  <si>
    <t>ОАО "МРСК Урала" - "Свердловэнерго"</t>
  </si>
  <si>
    <t>620026, г. Екатеринбург, ул. Мамина-Сибиряка, д. 140</t>
  </si>
  <si>
    <t>RU 66302000-1764</t>
  </si>
  <si>
    <t>RU 66302000-3518</t>
  </si>
  <si>
    <t>6671264549</t>
  </si>
  <si>
    <t>6671469539</t>
  </si>
  <si>
    <t>6658440467</t>
  </si>
  <si>
    <t>7708503727</t>
  </si>
  <si>
    <t>6678996608</t>
  </si>
  <si>
    <t>6670175261</t>
  </si>
  <si>
    <t>7709740488</t>
  </si>
  <si>
    <t>6678091743</t>
  </si>
  <si>
    <t>620014, г. Екатеринбург, ул. Сакко и Ванцетти, д. 64, офис 9</t>
  </si>
  <si>
    <t xml:space="preserve">ООО "АТЛАС Девелопмент" </t>
  </si>
  <si>
    <t xml:space="preserve">ГСК "Ленинский" </t>
  </si>
  <si>
    <t>620146, г. Екатеринбург, ул. Начдива Онуфриева, 55</t>
  </si>
  <si>
    <t>620144, г. Екатеринбург, ул. Шейнкмана, 110а</t>
  </si>
  <si>
    <t xml:space="preserve">МКУ "Управление капитального строительства города Екатеринбурга" </t>
  </si>
  <si>
    <t>620075, г. Екатеринбург, пр. Ленина, д. 38</t>
  </si>
  <si>
    <t>620144, г. Екатеринбург, ул. Сурикова, д. 53</t>
  </si>
  <si>
    <t xml:space="preserve">ООО "НПП Стройтэк" </t>
  </si>
  <si>
    <t>620149, г. Екатеринбург, ул. Рябинина, д. 27</t>
  </si>
  <si>
    <t xml:space="preserve">Муниципальное автономное дошкольное образовательное учреждение - детский саду № 43 </t>
  </si>
  <si>
    <t>620100, г. Екатеринбург, ул. Ткачей, д. 25, офис 804</t>
  </si>
  <si>
    <t xml:space="preserve">ООО "Логистическая компания "Юнистор" </t>
  </si>
  <si>
    <t>620078, г. Екатеринбург, ул. Чкалова, 124,  оф. 21</t>
  </si>
  <si>
    <t xml:space="preserve">ООО  "Строительная компания "ЭФЕС" </t>
  </si>
  <si>
    <t>620013, г. Москва, ул. Новая Басманная, д. 2</t>
  </si>
  <si>
    <t xml:space="preserve">ОАО "Российские железные дороги" </t>
  </si>
  <si>
    <t>620043, г. Екатеринбург,  ул. Большие Караси, д. 3</t>
  </si>
  <si>
    <t xml:space="preserve">Некоммерческое частное образовательное учреждение дополнительного профессионального образования "Спортивно-патриотический клуб "Архангел Михаил" </t>
  </si>
  <si>
    <t>620137, г. Екатеринбург, ул. Студенческая,  д. 16, оф. 230</t>
  </si>
  <si>
    <t xml:space="preserve">ООО "Научно-производственное предприятие "Горизонт" </t>
  </si>
  <si>
    <t xml:space="preserve">АО  "Корпорация "Атомстройкомплекс" </t>
  </si>
  <si>
    <t>620014, г. Екатеринбург,  пр. Ленина, д. 5 "Л"</t>
  </si>
  <si>
    <t>620102, г. Екатеринбург, ул. Гурзуфская, д. 25, ком. 54</t>
  </si>
  <si>
    <t xml:space="preserve">ООО "Сторинг" </t>
  </si>
  <si>
    <t>620027, г. Екатеринбург, ул. Челюскинцев, д. 58, офис 303</t>
  </si>
  <si>
    <t xml:space="preserve">ООО "Специализированный застройщик "УГМК-Космонавтов, 108" </t>
  </si>
  <si>
    <t>620075, г. Екатеринбург, ул. Малышева, д. 51, оф. 37/5</t>
  </si>
  <si>
    <t>620078, г. Екатеринбург, ул. Педагогическая, 5А, оф. 14</t>
  </si>
  <si>
    <t>ООО "Группа компаний "ЭФЕС"</t>
  </si>
  <si>
    <t>620100, г. Екатеринбург, ул. Ткачей, д. 25, оф. 801А</t>
  </si>
  <si>
    <t>ООО "Красивые метры"</t>
  </si>
  <si>
    <t>620144, г. Екатеринбург, ул. Шейнкмана,  д. 113, оф. 522</t>
  </si>
  <si>
    <t xml:space="preserve">АО "Многофункциональный медицинский центр"" </t>
  </si>
  <si>
    <t>620014, г. Екатеринбург, ул. 8 Марта, 7-21</t>
  </si>
  <si>
    <t xml:space="preserve">ООО "БиГранд" </t>
  </si>
  <si>
    <t>Односекционный жилой дом со встроенно-пристроенными нежилыми помещениями на первом этаже (№ 5 по ПЗУ). 2 этап строительства (в границах улиц Блюхера - Данилы Зверева - Советская)</t>
  </si>
  <si>
    <t>66:41:0000000:109261</t>
  </si>
  <si>
    <t>66:41:0404007:1</t>
  </si>
  <si>
    <t>66:41:0610029:18; 66:41:0000000:108797; 66:41:0610029:21; 66:41:0610029:19; 66:41:0610029:17; 66:41:0610029:23</t>
  </si>
  <si>
    <t>66:41:0402028:31</t>
  </si>
  <si>
    <t>66:41:0313010:566; 66:41:0313010:565</t>
  </si>
  <si>
    <t>66:41:0503018:20</t>
  </si>
  <si>
    <t>66:41:0702069:1913</t>
  </si>
  <si>
    <t>66:41:0000000:98999</t>
  </si>
  <si>
    <t>66:41:0206016:181
66:41:0206016:182
66:41:0206016:40
66:41:0000000:86643</t>
  </si>
  <si>
    <t>66:41:0105019:20</t>
  </si>
  <si>
    <t>66:41:0001001:40</t>
  </si>
  <si>
    <t>66:41:0307080:13</t>
  </si>
  <si>
    <t>66:41:0403076:165</t>
  </si>
  <si>
    <t>66:41:0502087:1361</t>
  </si>
  <si>
    <t>66:41:0302024:76</t>
  </si>
  <si>
    <t>66:41:0509013:27</t>
  </si>
  <si>
    <t>66:41:0313121:2037; 66:41:0313121:9805; 66:41:0313121:11551; 66:41:0313121:45</t>
  </si>
  <si>
    <t>66:41:0510064:8</t>
  </si>
  <si>
    <t>66:41:0109065:67</t>
  </si>
  <si>
    <t>66:41:0403018:115</t>
  </si>
  <si>
    <t>66:41:0204060:241</t>
  </si>
  <si>
    <t>66:41:0711053:3</t>
  </si>
  <si>
    <t>66:36:3203001:1020</t>
  </si>
  <si>
    <t>66:41:0000000:85769</t>
  </si>
  <si>
    <t>66:41:0000000:109259</t>
  </si>
  <si>
    <t>66:41:0401048:99
66:41:0401048:119</t>
  </si>
  <si>
    <t>66:41:0108084:243</t>
  </si>
  <si>
    <t xml:space="preserve">Жилой 2-секционный дом № 1 (секции С1 и С2) со встроенно-пристроенными коммерческими помещениями на 1, 2 этажах и подземной автостоянкой - 1 очередь строительства </t>
  </si>
  <si>
    <t xml:space="preserve">Двухуровневый комплекс гаражей (№ 1 по ПЗУ) </t>
  </si>
  <si>
    <t xml:space="preserve">Участок Александровского бульвара от ул. Новокольцовская до въезда на территорию МВЦ "Екатеринбург-ЭКСПО" </t>
  </si>
  <si>
    <t>Реконструкция тепловой сети от ТК12-14/1 до ТК225-4 (включительно)</t>
  </si>
  <si>
    <t>Односекционный многоэтажный жилой дом со встроенными помещениями общественного назначения на первом этаже (№ 1 по ПЗУ), встроенно-пристроенной трехуровневой автостоянкой с эксплуатируемой кровлей</t>
  </si>
  <si>
    <t xml:space="preserve">Здание дошкольного образовательного учреждения на 250 мест (№ 1 по ПЗУ) </t>
  </si>
  <si>
    <t xml:space="preserve">1.1 этап строительства: здание склада (№ 1Б по ПЗУ) с пристроенным зданием административно-бытового корпуса (АБК) и пристроенным зданием газовой котельной (№ 1.1 по ПЗУ); резервуары запаса воды (№ 5 по ПЗУ); насосная станция (№ 5.1 по ПЗУ); здание распределительного пункта со встроенной трансформаторной подстанцией (№ 6 по ПЗУ); канализационная насосная станция 1 (№ 8 по ПЗУ); локальные очистные сооружения ливневых сточных вод (№ 9 по ПЗУ); здание контрольно-пропускного пункта (№ 10 по ПЗУ); водозаборный узел (№ 11 по ПЗУ); ГРПШ (№ 12 по ПЗУ); ГРПШ (№ 12.1 по ПЗУ); здание локальных очистных сооружений хозяйственно-бытовых сточных вод  (№ 13 по ПЗУ); канализационная насосная станция 2 (№ 14 по ПЗУ).
1.2 этап строительства: здание склада (№ 2 по ПЗУ) с пристроенными зданиями административно-бытового корпуса (АБК № 1, АБК № 2) и пристроенным зданием газовой котельной (№ 2.1 по ПЗУ); 
1.3 этап строительства: здание склада (№ 3 по ПЗУ) с пристроенным зданием административно-бытового корпуса (АБК) и пристроенным зданием газовой котельной (№ 3.1 по ПЗУ) </t>
  </si>
  <si>
    <t xml:space="preserve">Многоэтажный жилой дом со встроенным офисом УЖК и встроенно-пристроенной подземной автостоянкой (№ 1, 2, 3 по ПЗУ), трансформаторная подстанция (№ 5 по ПЗУ) - 1 очередь строительства </t>
  </si>
  <si>
    <t xml:space="preserve">3-секционный жилой дом переменной этажности со встроенными нежилыми помещениями общественного назначения на 1 этаже (№№ 3.1, 3.2, 3.3 по ГП), надземно-подземная автостоянка (№ 5 по ГП) - 2 этап 1 очереди строительства </t>
  </si>
  <si>
    <t>Здание гаража (№ 2 по ПЗУ), примыкающее к существующему зданию, пожарные резервуары (№ 4 по ПЗУ), очистные сооружения (№ 6 по ПЗУ)</t>
  </si>
  <si>
    <t>Реконструкция пути 7к (в пределах ПК 2+46,46 - ПК3+27,50) и пути 8к ( в пределах ПК1+73,62 - ПК2+91,94) с укладкой участка пути примыкания ПК1+82,25 - ПК2+14,43</t>
  </si>
  <si>
    <t xml:space="preserve">Сооружение полузакрытого тира на 6 галерей (№ 1 по ПЗУ), сооружение полузакрытого тира на 7 галерей (№ 2 по ПЗУ) </t>
  </si>
  <si>
    <t xml:space="preserve">Многоэтажное офисное здание с торговыми и социальными объектами на 1 этаже и подземным паркингом (№ 1, 2 по ПЗУ) </t>
  </si>
  <si>
    <t xml:space="preserve">5-этажный жилой дом со встроенно-пристроенными салонами-магазинами на 1 этаже (№ 11 по ПЗУ), 18-этажный жилой дом со встроенными помещениями общественного назначения на 2 этаже (№ 13 по ПЗУ) - 1 этап строительства
27-этажный жилой дом со встроенно-пристроенными салонами-магазинами на 1 этаже (№ 10 по ПЗУ) - 2 этап строительства </t>
  </si>
  <si>
    <t xml:space="preserve">Односекционный многоэтажный жилой дом со встроенными помещениями салонов-магазинов на 1 этаже (№ 12 по ПЗУ) - 3 этап строительства; подземная автостоянка в осях 1-8(1г-24г)/В-Г (Аг/1-Мг/1) (№ 17А по ПЗУ) со встроенной трансформаторной подстанцией (№ 16 по ПЗУ) - 4 этап строительства; подземная автостоянка в осях 9-10(25г-35г)/В-Г (Бг-Мг) (№ 17Б по ПЗУ) - 5 этап строительства </t>
  </si>
  <si>
    <t xml:space="preserve">Автомойка "AQUAGIZER": здание конвейерной автомойки с зоной самообслуживания на 7 м/мест (№ 1 по ПЗУ), многопостовая мойка самообслуживания (№ 9 по ПЗУ), очистные сооружения (№ 4 по ПЗУ) </t>
  </si>
  <si>
    <t xml:space="preserve">Здание неотапливаемого склада (№ 1 по ГП) </t>
  </si>
  <si>
    <t xml:space="preserve">Сети теплоснабжения от ранее запроектированной тепловой камеры УТ19-1 до ИТП проектируемого жилого дома (№ 2 по ПЗУ) </t>
  </si>
  <si>
    <t xml:space="preserve">Здание ангара № 1 (№ 11 по ПЗУ), здание гаража (№ 9 по ПЗУ) </t>
  </si>
  <si>
    <t>Односекционный многоэтажный жилой дом со встроенно-пристроенными помещениями (№ 2.1 по ПЗУ) - 2.1 этап 2 этапа строительства</t>
  </si>
  <si>
    <t>Двухсекционный многоэтажный жилой дом с стилобатной частью со встроенными нежилыми помещениями офисов на первых этажах и встроенно-пристроенной подземной автостоянкой ( №№ 1, 2 по ПЗУ)</t>
  </si>
  <si>
    <t>24-этажный односекционный жилой дом (№ 2.1 по ПЗУ), подземная автостоянка (№ 2.2 по ПЗУ) - 2 очередь строительства</t>
  </si>
  <si>
    <t xml:space="preserve">Реконструкция существующего здания магазина с 2-х этажным пристроем (№ 1 по ПЗУ) </t>
  </si>
  <si>
    <t>Здание гаража с административно-бытовыми помещениями (№ 1 по ПЗУ), выгреб (№ 2 по ПЗУ)</t>
  </si>
  <si>
    <t xml:space="preserve">Офисное здание с рестораном с техническим подземным помещением в осях 1-3/Е-Ж (№ 1 по ПЗУ) </t>
  </si>
  <si>
    <t xml:space="preserve">Многоэтажный, многосекционный жилой дом со встроенными помещениями общественного назначения и встроенно-пристроенной подземной автостоянкой (№ 1, 2 по ПЗУ) </t>
  </si>
  <si>
    <t xml:space="preserve">Здание многофункционального медицинского центра переменной этажности с подземной встроенной автостоянкой, с надземным двухуровневым (на 3 и 4 этажах) и подземным одноуровневым (в цокольном этаже) переходами (в осях 8-1/Б-Г) в существующее здание клиники УГМК-«Здоровье» (№ 2 по ПЗУ) - 1 этап строительства </t>
  </si>
  <si>
    <t xml:space="preserve">Одна секция многоэтажного жилого дома со встроенными нежилыми помещениями на первом этаже (№ 1В по ПЗУ) - 2 этап строительства </t>
  </si>
  <si>
    <t>Свердловская обл., г. Екатеринбург, в границах улиц Щорса - Айвазовского - Циолковского - Московская</t>
  </si>
  <si>
    <t>Свердловская обл.,  г. Екатеринбург, ул. Начдива Онуфриева, 55</t>
  </si>
  <si>
    <t>Свердловская обл., г. Екатеринбург, ул. Фрунзе - Цвиллинга</t>
  </si>
  <si>
    <t>Свердловская обл., г. Екатеринбург, квартал № 26 п.р. "Академический"</t>
  </si>
  <si>
    <t>Свердловская обл., г. Екатеринбург, в районе развязки автодороги Екатеринбург - аэропорт "Кольцово"</t>
  </si>
  <si>
    <t>Свердловская обл., г. Екатеринбург, в границах улиц Блюхера - Данилы Зверева - Советская</t>
  </si>
  <si>
    <t>Свердловская обл., г. Екатеринбург, в границах улиц Павлодарского - русла реки Исеть - продолжения пер. Гончарный - ул. Щербакова</t>
  </si>
  <si>
    <t>Свердловская обл., г. Екатеринбург, ул. Челюскинцев</t>
  </si>
  <si>
    <t>Свердловская обл., г. Екатеринбург, ул. Павловская, 61-б</t>
  </si>
  <si>
    <t>Свердловская обл., г. Екатеринбург, Московский тракт, 12 км</t>
  </si>
  <si>
    <t>Свердловская обл., г. Екатеринбург, ул. Академика Бардина</t>
  </si>
  <si>
    <t>Свердловская обл., г. Екатеринбург,ул. Водоемная</t>
  </si>
  <si>
    <t>Свердловская обл., г. Екатеринбург, ул. Водоемная</t>
  </si>
  <si>
    <t>Свердловская обл., г. Екатеринбург, ул. Альпинистов, 59</t>
  </si>
  <si>
    <t>Свердловская обл., г. Екатеринбург, ул. Предельная, 41</t>
  </si>
  <si>
    <t>Свердловская обл., г. Екатеринбург, пр. Космонавтов</t>
  </si>
  <si>
    <t>Свердловская обл., г. Екатеринбург, ул. Чкалова - пер. Воронежский</t>
  </si>
  <si>
    <t>Свердловская обл., г. Екатеринбург, в квартале улиц Техническая - Расточная - Строителей - Дружининская</t>
  </si>
  <si>
    <t>Свердловская обл., г. Екатеринбург, ул. Искровцев, 10</t>
  </si>
  <si>
    <t>Свердловская обл., г. Верхняя Пышма, примерно в 1420 м. по направлению на юго-восток от ориентира г. Верхняя Пышма, расположенного за пределами участка</t>
  </si>
  <si>
    <t>Свердловская обл., г. Екатеринбург, ул. Машинная, ул. Ткачей</t>
  </si>
  <si>
    <t>Свердловская обл., г. Екатеринбург, ул. Стачек - пер. Механический</t>
  </si>
  <si>
    <t>Свердловская обл., г. Екатеринбург, ул. Шейнкмана, 113а</t>
  </si>
  <si>
    <t>Свердловская обл., г. Екатеринбург, ул. Энтузиастов</t>
  </si>
  <si>
    <t>RU 66302000-1468-2019</t>
  </si>
  <si>
    <t>01.03.2019</t>
  </si>
  <si>
    <t>RU 66302000-1469-2019</t>
  </si>
  <si>
    <t>RU 66302000-1470-2019</t>
  </si>
  <si>
    <t>RU 66302000-1471-2019</t>
  </si>
  <si>
    <t>05.03.2019</t>
  </si>
  <si>
    <t>RU 66302000-1231-2018</t>
  </si>
  <si>
    <t>27.06.2018
с изменениями № 1 от 05.03.2019</t>
  </si>
  <si>
    <t>RU 66302000-1472-2019</t>
  </si>
  <si>
    <t>06.03.2019</t>
  </si>
  <si>
    <t>RU 66302000-650-2017</t>
  </si>
  <si>
    <t>07.08.2017
с изменениями № 1 от 06.03.2019</t>
  </si>
  <si>
    <t>RU 66302000-1037-2018</t>
  </si>
  <si>
    <t>14.03.2018 с изменениями № 1 от 06.03.2019</t>
  </si>
  <si>
    <t>RU 66302000-1143-2018</t>
  </si>
  <si>
    <t>24.05.2018 с изменениями № 1 от 06.03.2019</t>
  </si>
  <si>
    <t>02.11.2017 с изменениями № 2 от 07.03.2019</t>
  </si>
  <si>
    <t>RU 66302000-1094-2018</t>
  </si>
  <si>
    <t>27.04.2018 с изменениями № 1 от 07.03.2019</t>
  </si>
  <si>
    <t>RU 66302000-1473-2019</t>
  </si>
  <si>
    <t>11.03.2019</t>
  </si>
  <si>
    <t>RU 66302000-1474-2019</t>
  </si>
  <si>
    <t>RU 66302000-1475-2019</t>
  </si>
  <si>
    <t>12.03.2019</t>
  </si>
  <si>
    <t>RU 66302000-1476-2019</t>
  </si>
  <si>
    <t>RU 66302000-1069-2018</t>
  </si>
  <si>
    <t>09.04.2018 с изменениями № 2 от 14.03.2019</t>
  </si>
  <si>
    <t>RU 66302000-1396-2018</t>
  </si>
  <si>
    <t>14.11.2018 с изменениями № 1 от 14.03.2019</t>
  </si>
  <si>
    <t>RU 66302000-1477-2019</t>
  </si>
  <si>
    <t>19.03.2019</t>
  </si>
  <si>
    <t>RU 66302000-1478-2019</t>
  </si>
  <si>
    <t>20.03.2019</t>
  </si>
  <si>
    <t>RU 66302000-1479-2019</t>
  </si>
  <si>
    <t>21.03.2019</t>
  </si>
  <si>
    <t>RU 66302000-1480-2019</t>
  </si>
  <si>
    <t>RU 66302000-1481-2019</t>
  </si>
  <si>
    <t>22.03.2019</t>
  </si>
  <si>
    <t>RU 66302000-1482-2019</t>
  </si>
  <si>
    <t>RU 66302000-1155-2018</t>
  </si>
  <si>
    <t>29.05.2018 с изменениями № 1 от 25.03.2019</t>
  </si>
  <si>
    <t>RU 66302000-1483-2019</t>
  </si>
  <si>
    <t>26.03.2019</t>
  </si>
  <si>
    <t>RU 66302000-1484-2019</t>
  </si>
  <si>
    <t>RU 66302000-1167-2018</t>
  </si>
  <si>
    <t>01.06.2018 с изменениями № 1 от 26.03.2019</t>
  </si>
  <si>
    <t>RU 66302000-1485-2019</t>
  </si>
  <si>
    <t>RU 66302000-1486-2019</t>
  </si>
  <si>
    <t>RU 66302000-927-2017</t>
  </si>
  <si>
    <t>22.12.2017 с изменениями № 1 от 29.03.2019</t>
  </si>
  <si>
    <t>08.2022</t>
  </si>
  <si>
    <t>12.2022</t>
  </si>
  <si>
    <t>09.2023</t>
  </si>
  <si>
    <t>09.2020</t>
  </si>
  <si>
    <t>05.2021</t>
  </si>
  <si>
    <t>09.2021</t>
  </si>
  <si>
    <t>620137, г. Екатеринбург, Промышленный проезд, 5Б, строение 4, офис 29</t>
  </si>
  <si>
    <t xml:space="preserve">ООО "Промстрой-Ек" </t>
  </si>
  <si>
    <t xml:space="preserve">ОАО "Межрегиональная распределтительная сетевая компания Урала" </t>
  </si>
  <si>
    <t>620017, г. Екатеринбург, пр. Космонавтов, д. 18</t>
  </si>
  <si>
    <t>ПАО "Машиностроительный завод имени М.И. Калинина, г. Екатеринбург"</t>
  </si>
  <si>
    <t>624130, г. Екатеринбург,  ул. Смазчиков, д. 2, офис 28</t>
  </si>
  <si>
    <t xml:space="preserve">ООО "БОЯРД" </t>
  </si>
  <si>
    <t>ООО "Брусника. Екатеринбург"</t>
  </si>
  <si>
    <t>620072, г. Екатеринбург, территория Ново-Свердловской ТЭЦ, строение 45/2</t>
  </si>
  <si>
    <t xml:space="preserve">АО "Ремтехкомплект" </t>
  </si>
  <si>
    <t>620050, г. Екатеринбург,  ул. Сортировочная, д. 45, оф. 2</t>
  </si>
  <si>
    <t xml:space="preserve">ООО "База-СТС" </t>
  </si>
  <si>
    <t>620014, г. Екатеринбург, пр. Ленина, д. 5 "Л", офис 301</t>
  </si>
  <si>
    <t>620146, г. Екатеринбург, ул. Ямская, д. 270</t>
  </si>
  <si>
    <t>ООО "Мост-ИнК"</t>
  </si>
  <si>
    <t>620043, г. Екатеринбург, ул. Металлургов, д. 65А</t>
  </si>
  <si>
    <t xml:space="preserve">ООО  "1975" </t>
  </si>
  <si>
    <t>620041, г. Екатеринбург, пер. Трамвайный,   д. 2, корп. 3</t>
  </si>
  <si>
    <t xml:space="preserve">ООО "Бэст-строй" </t>
  </si>
  <si>
    <t>620100, г. Екатеринбург, ул. Ткачей, 25,  офис 804</t>
  </si>
  <si>
    <t>117246, город Москва,  Научный проезд, дом 17,  помещение К-1016</t>
  </si>
  <si>
    <t xml:space="preserve">ООО "Газпромнефть-Центр" </t>
  </si>
  <si>
    <t>620109, г. Екатеринбург, ул. Заводская, д. 45Д, оф. 405</t>
  </si>
  <si>
    <t>ООО "АстраИнвестСтрой"</t>
  </si>
  <si>
    <t>6670017890</t>
  </si>
  <si>
    <t>6671382990</t>
  </si>
  <si>
    <t>6674120898</t>
  </si>
  <si>
    <t>6659198850</t>
  </si>
  <si>
    <t>6658328507</t>
  </si>
  <si>
    <t>6658485228</t>
  </si>
  <si>
    <t>6659158985</t>
  </si>
  <si>
    <t>6674146511</t>
  </si>
  <si>
    <t>7709359770</t>
  </si>
  <si>
    <t>Здание склада (№ 2 по ПЗУ) - 2 этап строительства</t>
  </si>
  <si>
    <t>Здание газовой котельной (№ 1 по ПЗУ)</t>
  </si>
  <si>
    <t>Здание производственного корпуса №15 (№ 2 по ПЗУ), кадастровый номер 66:41:0110016:354</t>
  </si>
  <si>
    <t>Здание модульной котельной (№ 5 по ПЗУ)</t>
  </si>
  <si>
    <t>10-секционный жилой дом с офисными помещениями на первом этаже секции № 6, с офисной секцией № 5 (№ 1 по ПЗУ)</t>
  </si>
  <si>
    <t>Здание административно-бытового корпуса (№ 1 по ПЗУ) - III этап строительства</t>
  </si>
  <si>
    <t>Здание холодного склада (№ 1 по ПЗУ)</t>
  </si>
  <si>
    <t>локальные очистные сооружения (№ 2 по ПЗУ)</t>
  </si>
  <si>
    <t>15 пусковой комплекс
 - встроенно - пристроенная подземная автостоянка (№ 9.3.01, 9.3.03 по ПЗУ)</t>
  </si>
  <si>
    <t>Здание автоцентра с помещениями торгового и административно-бытового назначения с крышной газовой котельной (№ 1 по ПЗУ)</t>
  </si>
  <si>
    <t>выгреб (№ 3 по ПЗУ)</t>
  </si>
  <si>
    <t>очистные сооружения поверхностных стоков (№ 4 по ПЗУ)</t>
  </si>
  <si>
    <t>ГРПШ (№ 5 по ПЗУ)</t>
  </si>
  <si>
    <t>трансформаторная подстанция - 2КТПН (№ 6 по ПЗУ)</t>
  </si>
  <si>
    <t>Жилой дом переменной этажности со встроенными нежилыми помещениями офисов на 1 этаже и крышной газовой котельной (№ 3 по ПЗУ) – 2 этап строительства</t>
  </si>
  <si>
    <t>Здание склада (№ 14 по ПЗУ) - 5 этап строительства</t>
  </si>
  <si>
    <t>Здание склада (№ 10 по ПЗУ) - 4 этап строительства</t>
  </si>
  <si>
    <t>Реконструкция здания операторной (№ 1 по ПЗУ), кадастровый номер 66:41:0000000:8336</t>
  </si>
  <si>
    <t>Заправочный островок (№ 8 по ПЗУ)</t>
  </si>
  <si>
    <t>2-секционный переменной этажности жилой дом со встроенными офисными помещениями на 1-2 этажах (№№ 1.1, 1.2, 1.3 по ПЗУ) и встроенной подземной автостоянкой (№№ 2.1, 2.2, 2.3 по ПЗУ)</t>
  </si>
  <si>
    <t>66:41:0110014:7</t>
  </si>
  <si>
    <t>66:41:0513037:1473</t>
  </si>
  <si>
    <t>66:41:0511021:1254</t>
  </si>
  <si>
    <t>66:41:0712020:292</t>
  </si>
  <si>
    <t>66:41:0204008:1236</t>
  </si>
  <si>
    <t>66:41:0404016:3142</t>
  </si>
  <si>
    <t>66:41:0508075:24</t>
  </si>
  <si>
    <t>66:41:0404012:43; 66:41:0404012:38</t>
  </si>
  <si>
    <t>66:41:0304012:90</t>
  </si>
  <si>
    <t>Свердловская обл., г. Екатеринбург, проезд Промышленный, строение 9а/4</t>
  </si>
  <si>
    <t>Свердловская обл., г. Екатеринбург, ул. Шефская, 3А</t>
  </si>
  <si>
    <t>Свердловская обл., г. Екатеринбург, пр. Космонавтов, 18</t>
  </si>
  <si>
    <t>Свердловская обл., г. Екатеринбург, пер. 2-й Системный, строение 7/2</t>
  </si>
  <si>
    <t>Свердловская обл., г. Екатеринбург, ул. Счастливая, 3</t>
  </si>
  <si>
    <t>Свердловская обл., г. Екатеринбург, территория Ново-Свердловской ТЭЦ, строение 45/1</t>
  </si>
  <si>
    <t>Свердловская обл., г. Екатеринбург, ул. Пехотинцев</t>
  </si>
  <si>
    <t>Свердловская обл., г. Екатеринбург, пр. Академика Сахарова, 31</t>
  </si>
  <si>
    <t>Свердловская обл., г. Екатеринбург, ул. Щербакова, строение 220</t>
  </si>
  <si>
    <t xml:space="preserve">Свердловская обл., г. Екатеринбург, ул. Московская - 281 </t>
  </si>
  <si>
    <t>Свердловская обл., г. Екатеринбург, ул. Краснолесья, 10/3</t>
  </si>
  <si>
    <t>Свердловская обл., г. Екатеринбург, ЕКАД 5 километр, строение 6/5</t>
  </si>
  <si>
    <t>Свердловская обл., г. Екатеринбург, ЕКАД 5 километр, строение 6/6</t>
  </si>
  <si>
    <t>Свердловская обл., г. Екатеринбург, ул. Гурзуфская, 11</t>
  </si>
  <si>
    <t>RU 66302000-1118-2018</t>
  </si>
  <si>
    <t>RU 66302000-310-2016</t>
  </si>
  <si>
    <t>04.03.2019</t>
  </si>
  <si>
    <t>RU 66302000-852-2017</t>
  </si>
  <si>
    <t>RU 66302000-823-2017</t>
  </si>
  <si>
    <t>RU 66302000-1342-2018</t>
  </si>
  <si>
    <t>RU 66302000-4008-2014</t>
  </si>
  <si>
    <t>RU 66302000-918-2017</t>
  </si>
  <si>
    <t>15.03.2019</t>
  </si>
  <si>
    <t>RU 66302000-638-2017</t>
  </si>
  <si>
    <t>18.03.2019</t>
  </si>
  <si>
    <t>RU 66302000-5330-2015</t>
  </si>
  <si>
    <t>RU 66302000-1142-2018</t>
  </si>
  <si>
    <t>RU 66302000-1207-2018</t>
  </si>
  <si>
    <t>RU 66302000-1086-2018</t>
  </si>
  <si>
    <t>25.03.2019</t>
  </si>
  <si>
    <t>RU 66302000-1114-2018</t>
  </si>
  <si>
    <t>RU 66302000-1180-2018</t>
  </si>
  <si>
    <t>31.06.2019</t>
  </si>
  <si>
    <t>31.08.20119</t>
  </si>
  <si>
    <t xml:space="preserve">Одноэтажные неотапливаемые склады по ул. Шефской. 2 очередь строительства. Склад № 2 </t>
  </si>
  <si>
    <t xml:space="preserve">Автономный источник теплоснабжения (газовая котельная) </t>
  </si>
  <si>
    <t xml:space="preserve">Реконструкция здания производственного корпуса № 15 ПАО "МЗиК" </t>
  </si>
  <si>
    <t xml:space="preserve">Складской комплекс с АБК в индустриальном парке "Про-Бизнес-парк" в п. Полеводство. Модульная котельная мощностью 0,93 МВт </t>
  </si>
  <si>
    <t xml:space="preserve">Жилая застройка в границах территории, ограниченной: коридор ВЛ - улица Новосибирская - ЕКАД (жилой район "Солнечный"), 2 квартал. Блок 2.2 </t>
  </si>
  <si>
    <t xml:space="preserve">Складской комплекс с АБК ЗАО "Ремтехкомплект" </t>
  </si>
  <si>
    <t xml:space="preserve">Здание холодного склада на участке № 66:41:0204008:1236 </t>
  </si>
  <si>
    <t xml:space="preserve">Комплекс жилых зданий со встроенными помещениями общественного назначения, подземными автостоянками квартала № 9 (блоки 9.1 - 9.6) в планировочном районе "Академический" города Екатеринбурга" </t>
  </si>
  <si>
    <t xml:space="preserve">Автоцентр по ул. Пархоменко - ул. Краснопрудная </t>
  </si>
  <si>
    <t xml:space="preserve">Выставочный павильон, расположенный по адресу: г. Екатеринбург, ул. Московская - 281 </t>
  </si>
  <si>
    <t xml:space="preserve">Жилой комплекс в квартале улиц Краснолесья-Михеева-Академика Семихатова в г. Екатеринбург. 2 этап строительства </t>
  </si>
  <si>
    <t xml:space="preserve">Транспортно - логистический терминал в районе развязки автодороги Екатеринбург - аэропорт "Кольцово" в Октябрьском районе г. Екатеринбурга. Корректировка. Этап 5. Складское здание № 1" </t>
  </si>
  <si>
    <t xml:space="preserve">Транспортно - логистический терминал в районе развязки автодороги Екатеринбург - аэропорт "Кольцово" в Октябрьском районе г. Екатеринбурга. Корректировка. Этап 4. Складское здание № 10 </t>
  </si>
  <si>
    <t xml:space="preserve">Автозаправочная станция (АЗС № 114) по адресу: Свердловская область, Кольцовский тракт, пикет 51 </t>
  </si>
  <si>
    <t xml:space="preserve">Многоэтажный жилой дом со встроенными помещениями на первом этаже и подземной автостоянкой по ул. Гурзуфская в Верх-Исетском районе г. Екатеринбурга </t>
  </si>
  <si>
    <t>620146, г. Екатеринбург, ул. Академика Бардина, д. 28, офис 229</t>
  </si>
  <si>
    <t xml:space="preserve">АО "Тургаз" </t>
  </si>
  <si>
    <t>620102, г. Екатеринбург, ул. Ясная, 20Д, пом. 41</t>
  </si>
  <si>
    <t xml:space="preserve">ООО  "Метеорит и Ко" </t>
  </si>
  <si>
    <t>620075, г. Екатеринбург, ул. Малышева, д . 51, оф. 3101</t>
  </si>
  <si>
    <t xml:space="preserve">ООО "Проспект девелопмент" </t>
  </si>
  <si>
    <t>620014, г. Екатеринбург, проспект Ленина, д. 5Л</t>
  </si>
  <si>
    <t>197374, г. Санкт-Петербург, ул. Савушкина, д. 112, лит. Б</t>
  </si>
  <si>
    <t>ООО "Лента"</t>
  </si>
  <si>
    <t>620010, г.Екатеринбург, ул. Альпинистов, д. 57, пом. 1</t>
  </si>
  <si>
    <t>ООО "ЕГСК-Недвижимость"</t>
  </si>
  <si>
    <t>620034, г. Екатеринбург, ул. Марата, д. 17, 620050, г. Екатеринбург, ул. Техническая, д. 19</t>
  </si>
  <si>
    <t xml:space="preserve">ООО "Рендер", ЗАО "Таганский ряд" </t>
  </si>
  <si>
    <t>620016, г. Екатеринбург, ул. Чкалова, 250, оф. 11</t>
  </si>
  <si>
    <t>ООО" Цветы-опт"</t>
  </si>
  <si>
    <t>620014, г. Екатеринбург, пр. Ленина, д. 5Л, оф. 405</t>
  </si>
  <si>
    <t>ООО "СтройМонтаж"</t>
  </si>
  <si>
    <t>620073, г. Екатеринбург, ул. Академика Шварца, д. 4</t>
  </si>
  <si>
    <t>ООО "Новая строительная компания"</t>
  </si>
  <si>
    <t>620014, г. Екатеринбург, ул. Радищева, д. 25, оф. 215</t>
  </si>
  <si>
    <t xml:space="preserve">ООО "Форум - Солнечные кварталы" </t>
  </si>
  <si>
    <t>620075, г. Екатеринбург, ул. Кузнечная, д. 79, литер "А", офис 8</t>
  </si>
  <si>
    <t xml:space="preserve">ООО "РИВЬЕРА-ИНВЕСТ-Екб" </t>
  </si>
  <si>
    <t>620050, г. Екатеринбург, ул. Шувакишская, д. 2Г, строение 2, офис 3</t>
  </si>
  <si>
    <t xml:space="preserve">ООО "Ассет" </t>
  </si>
  <si>
    <t>620134, г. Екатеринбург, ул. Шувакишская, д. 3</t>
  </si>
  <si>
    <t xml:space="preserve">Местная православная религиозной организация Приход в честь Владимирской иконы Пресвятой Богородицы на Семи Ключах г.Екатеринбург Екатеринбургской Епархии Русской Православной Церкви </t>
  </si>
  <si>
    <t>620042, г. Екатеринбург, ул. Индустрии, д. 28, офис 18</t>
  </si>
  <si>
    <t xml:space="preserve">ООО "Индустрия" </t>
  </si>
  <si>
    <t>620141, г. Екатеринбург, ул. Автомагистральная, строение 37А/2</t>
  </si>
  <si>
    <t xml:space="preserve">ООО "Компания "ГОЛС" </t>
  </si>
  <si>
    <t>620142, г. Екатеринбург, ул. 8 Марта, д. 51, офис 745</t>
  </si>
  <si>
    <t>ООО "Инвест Строй Урал"</t>
  </si>
  <si>
    <t>620142, г. Екатеринбург, ул. Цвиллинга, д. 7</t>
  </si>
  <si>
    <t xml:space="preserve">ООО "Машиностроительный завод им. В.В. Воровского" </t>
  </si>
  <si>
    <t>620144, г. Екатеринбург, ул. Шейнкмана, д. 110а</t>
  </si>
  <si>
    <t>620075, г. Екатеринбург, ул. Кузнечная, д. 79, Литер "А", офис 8</t>
  </si>
  <si>
    <t>ООО Интерхолдинг "Фарадей"</t>
  </si>
  <si>
    <t>620144, г. Екатеринбург, ул. Народной Воли, 21</t>
  </si>
  <si>
    <t xml:space="preserve">Муниципальное автономное общеобразовательное учреждение - лицей № 173 </t>
  </si>
  <si>
    <t>620057, г. Екатеринбург, ул. Фрезеровщиков, д. 84А</t>
  </si>
  <si>
    <t>Муниципальное автономное общеобразовательное учреждение средняя общеобразовательная школа № 167</t>
  </si>
  <si>
    <t>620144, г. Екатеринбург, ул. Николая Островского, д. 2</t>
  </si>
  <si>
    <t xml:space="preserve">ООО Группа компаний "Активстрой" </t>
  </si>
  <si>
    <t>620027, г. Екатеринбург, пер. Красный, 4а, оф. 49</t>
  </si>
  <si>
    <t xml:space="preserve">ЗАО "ИНВЕСТСТРОЙ-ЕКБ" </t>
  </si>
  <si>
    <t>620010, г. Екатеринбург,  ул. Дагестанская, д. 40</t>
  </si>
  <si>
    <t xml:space="preserve">АО "Химпродукция" </t>
  </si>
  <si>
    <t>620135, г. Екатеринбург, ул. Июльская, д. 32</t>
  </si>
  <si>
    <t xml:space="preserve">Муниципальное автономное общеобразовательное учреждение Гимназия № 35 </t>
  </si>
  <si>
    <t>620075, г. Екатеринбург, ул. Малышева, д. 51, офис 3131</t>
  </si>
  <si>
    <t xml:space="preserve">ООО  "Храм Святой Екатерины" </t>
  </si>
  <si>
    <t>620146, г. Екатеринбург, ул. Громова, д. 30, оф. 1</t>
  </si>
  <si>
    <t xml:space="preserve">ООО "Корпорация "Ваш Дом" </t>
  </si>
  <si>
    <t xml:space="preserve">АО "Опытное конструкторское бюро "Новатор" </t>
  </si>
  <si>
    <t>620016, г. Екатеринбург,ул. Краснолесья, д. 30, оф. 6</t>
  </si>
  <si>
    <t xml:space="preserve">ООО "АТРИ" </t>
  </si>
  <si>
    <t xml:space="preserve">Физическое лицо </t>
  </si>
  <si>
    <t>620016, г. Екатеринбург, ул. Павла Шаманова, д. 54</t>
  </si>
  <si>
    <t xml:space="preserve">Муниципальное автономное общеобразовательное учреждение - средняя общеобразовательная школа № 23 </t>
  </si>
  <si>
    <t>АО "Екатеринбургская теплосетевая компания"</t>
  </si>
  <si>
    <t xml:space="preserve">АО "Корпорация "Атомстройкомплекс" </t>
  </si>
  <si>
    <t>620014, г. Екатеринбург, ул. Радищева, д. 25, офис 202</t>
  </si>
  <si>
    <t xml:space="preserve">ООО "Форум-Жилые кварталы" </t>
  </si>
  <si>
    <t>6658091463, 6659047604</t>
  </si>
  <si>
    <t>6672236600</t>
  </si>
  <si>
    <t>6672252200</t>
  </si>
  <si>
    <t>6685036172</t>
  </si>
  <si>
    <t>6659085913</t>
  </si>
  <si>
    <t>6686055330</t>
  </si>
  <si>
    <t>6659111419</t>
  </si>
  <si>
    <t>6661012180</t>
  </si>
  <si>
    <t>6663057387</t>
  </si>
  <si>
    <t>6659036514</t>
  </si>
  <si>
    <t>6660005327</t>
  </si>
  <si>
    <t>6660012941</t>
  </si>
  <si>
    <t>6671443386</t>
  </si>
  <si>
    <t>6685107560</t>
  </si>
  <si>
    <t>6671224578</t>
  </si>
  <si>
    <t>6661061814</t>
  </si>
  <si>
    <t>6672184222</t>
  </si>
  <si>
    <t>Здание средней общеобразовательной школы на 1200 мест (№ 1 по ПЗУ) (территория первой очереди застройки планировочного района "Академическицй")</t>
  </si>
  <si>
    <t>66:41:0609017:38</t>
  </si>
  <si>
    <t>66:41:0501007:77</t>
  </si>
  <si>
    <t>66:41:0206014:5218</t>
  </si>
  <si>
    <t>66:41:0313010:546
66:41:0313010:547
66:41:0313010:550
66:41:0313010:551
66:41:0313010:554
66:41:0313010:555
66:41:0313010:576
66:41:0313010:2061
66:41:0000000:449</t>
  </si>
  <si>
    <t>66:41:0404016:3138; 66:41:0404016:3146; 66:41:0404016:14</t>
  </si>
  <si>
    <t>66:41:0313010:526; 66:41:0313010:525</t>
  </si>
  <si>
    <t>66:41:0404016:3533; 66:41:0000000:449</t>
  </si>
  <si>
    <t>66:41:0313004:5; 66:41:0313005:1376</t>
  </si>
  <si>
    <t>66:41:0108014:1214</t>
  </si>
  <si>
    <t>66:41:0513041:950</t>
  </si>
  <si>
    <t>66:41:0000000:102854</t>
  </si>
  <si>
    <t>66:41:0204033:12</t>
  </si>
  <si>
    <t xml:space="preserve"> 66:41:0610001:9</t>
  </si>
  <si>
    <t>66:41:0000000:101635; 66:41:0000000:98723; 66:41:0313121:16218</t>
  </si>
  <si>
    <t>66:41:0510027:306</t>
  </si>
  <si>
    <t>66:41:0000000:108808</t>
  </si>
  <si>
    <t>66:41:0000000:109325</t>
  </si>
  <si>
    <t>66:41:0501064:421</t>
  </si>
  <si>
    <t>66:41:0204002:34</t>
  </si>
  <si>
    <t>66:36:3203001:1019</t>
  </si>
  <si>
    <t>66:41:0203016:9; 66:41:0000000:93486</t>
  </si>
  <si>
    <t>66:41:0701028:21</t>
  </si>
  <si>
    <t>66:41:0204035:7</t>
  </si>
  <si>
    <t>66:41:0206006:1536</t>
  </si>
  <si>
    <t>66:41:0402030:17</t>
  </si>
  <si>
    <t>66:41:0108901:51, 66:41:0108901:84,
66:41:0000000:98887, 66:41:0108001:698,
66:41:0109051:18, 66:41:0109050:12,
66:41:0109050:11, 66:41:0109050:2,
66:41:0109066:13, 66:41:0109066:14,
66:41:0109066:46, 66:41:0000000:98872,
66:41:0000000:98291,
66:41:0000000:100248, 66:41:0109065:77,
66:41:0109065:72, 66:41:0109065:74,
66:41:0109065:71, 66:41:0108901:61,
66:41:0108901:3, 66:41:0109062:3,
66:41:0109062:4, 66:41:0109062:2,
66:41:0109062:5, 66:41:0109060:9,
66:41:0109060:10, 66:41:0109060:20,
66:41:0109060:12, 66:41:0109060:14,
66:41:0109060:13, 66:41:0000000:1104,
66:41:0000000:103528, 66:41:0000000:75,
66:41:0109901:16, 66:41:0109030:5,
66:41:0109901:66, 66:41:0109901:15,
66:41:0109901:17, 66:41:0109901:68,
66:41:0109901:67, 66:41:0108901:78,
66:41:0109063:9, 66:41:0109063:16,
66:41:0109063:17, 66:41:0109063:37,
66:41:0109066:43, 66:41:0109064:64,
66:41:0109066:37, 66:41:0109061:7,
66:41:0106129:90, 66:41:0000000:702,
66:41:0109060:7, 66:41:0109059:2,
66:41:0000000:98987, 66:41:0109061:9,
66:41:0109060:8</t>
  </si>
  <si>
    <t>66:41:0610029:18, 66:41:0000000:108797,
66:41:0610029:21, 66:41:0610029:19,
66:41:0610029:17, 66:41:0610029:23,
66:41:0610024:119, 66:41:0610024:120,
66:41:0610024:124, 66:41:0610024:126,
66:41:0610029:22, 66:41:0610029:20,
66:41:0610024:134, 66:41:0610024:133,
66:41:0610024:129, 66:41:0610024:131,
66:41:0610024:130, 66:41:0000000:109855</t>
  </si>
  <si>
    <t>66:41:0000000:98151
66:41:0511021:2658
66:41:0000000:93926
66:41:0511021:2649
66:41:0511021:2638</t>
  </si>
  <si>
    <t>66:41:0401038:20
66:41:040101038:19
66:41:0401038:33</t>
  </si>
  <si>
    <t>66:41:0401042:12</t>
  </si>
  <si>
    <t>66:41:0108032:123</t>
  </si>
  <si>
    <t>66:41:0306109:44</t>
  </si>
  <si>
    <t>66:41:0306109:39</t>
  </si>
  <si>
    <t>66:41:0501059:11</t>
  </si>
  <si>
    <t>66:41:0710033:130</t>
  </si>
  <si>
    <t>66:41:0509013:272</t>
  </si>
  <si>
    <t>66:41:0000000:285</t>
  </si>
  <si>
    <t>66:41:0301901:245</t>
  </si>
  <si>
    <t>66:41:0403015:92</t>
  </si>
  <si>
    <t>66:41:0510008:141; 66:41:0510008:142; 66:41:0510008:143; 66:41:0510008:140</t>
  </si>
  <si>
    <t>66:41:0513037:2515</t>
  </si>
  <si>
    <t>66:41:0110016:135
66:41:0110016:450
66:41:0110016:500</t>
  </si>
  <si>
    <t>66:41:0106126:211; 66:41:0106126:10</t>
  </si>
  <si>
    <t>66:41:0509062:541</t>
  </si>
  <si>
    <t>66:41:0313010:552</t>
  </si>
  <si>
    <t>66:41:0000000:89400</t>
  </si>
  <si>
    <t>66:41:0504004:3351</t>
  </si>
  <si>
    <t>66641:0504004:3349</t>
  </si>
  <si>
    <t>66:41:0504004:3347</t>
  </si>
  <si>
    <t>66:41:0504004:3350</t>
  </si>
  <si>
    <t>66:41:0702061:530</t>
  </si>
  <si>
    <t>66:41:0504004:3348</t>
  </si>
  <si>
    <t>66:41:0401053:26
66:41:0401053:129</t>
  </si>
  <si>
    <t>Свердловская обл., г. Екатеринбург, ул. Футбольная</t>
  </si>
  <si>
    <t>2-секционный жилой дом переменной этажности с крышной газовой котельной и встроенными нежилыми помещениями на 1-ом этаже  (№ 1 по ПЗУ)</t>
  </si>
  <si>
    <t>RU 66302000-333-2016</t>
  </si>
  <si>
    <t>30.11.2016
с изменениями № 1 от 02.04.2019</t>
  </si>
  <si>
    <t>RU 66302000-1487-2019</t>
  </si>
  <si>
    <t>RU 66302000-1488-2019</t>
  </si>
  <si>
    <t>RU 66302000-1489-2019</t>
  </si>
  <si>
    <t>RU 66302000-1492-2019</t>
  </si>
  <si>
    <t>RU 66302000-1501-2019</t>
  </si>
  <si>
    <t>16.04.2019</t>
  </si>
  <si>
    <t>RU 66302000-1503-2019</t>
  </si>
  <si>
    <t>17.04.2019</t>
  </si>
  <si>
    <t>RU 66302000-1505-2019</t>
  </si>
  <si>
    <t>23.04.2019</t>
  </si>
  <si>
    <t>RU 66302000-1134-2018</t>
  </si>
  <si>
    <t>22.05.2018
с изменениями № 1 от 03.04.2019</t>
  </si>
  <si>
    <t>RU 66302000-1490-2019</t>
  </si>
  <si>
    <t>RU 66302000-1491-2019</t>
  </si>
  <si>
    <t>RU 66302000-1381-2018</t>
  </si>
  <si>
    <t>11.10.2018
с изменениями № 1 от 05.04.2019</t>
  </si>
  <si>
    <t>07.08.2017
с изменениями № 2 от 26.04.2019</t>
  </si>
  <si>
    <t>RU 66302000-1493-2019</t>
  </si>
  <si>
    <t>08.04.2019</t>
  </si>
  <si>
    <t>RU 66302000-1494-2019</t>
  </si>
  <si>
    <t>09.04.2019</t>
  </si>
  <si>
    <t>RU 66302000-1495-2019</t>
  </si>
  <si>
    <t>RU 66302000-655-2017</t>
  </si>
  <si>
    <t>09.08.2017
с изменениями № 1 от 09.04.2019</t>
  </si>
  <si>
    <t>RU 66302000-1208-2018</t>
  </si>
  <si>
    <t>21.06.2018
с изменениями № 1 от 09.04.2019</t>
  </si>
  <si>
    <t>RU 66302000-1214-2018</t>
  </si>
  <si>
    <t>22.06.2018
с изменениями № 1 от 10.04.2019</t>
  </si>
  <si>
    <t>RU 66302000-1071-2018</t>
  </si>
  <si>
    <t>12.04.2018
с изменениями № 1 от 12.04.2019</t>
  </si>
  <si>
    <t>RU 66302000-1496-2019</t>
  </si>
  <si>
    <t>15.04.2019</t>
  </si>
  <si>
    <t>RU 66302000-1497-2019</t>
  </si>
  <si>
    <t>RU 66302000-1498-2019</t>
  </si>
  <si>
    <t>RU 66302000-1499-2019</t>
  </si>
  <si>
    <t>RU 66302000-1500-2019</t>
  </si>
  <si>
    <t>RU 66302000-1502-2019</t>
  </si>
  <si>
    <t>RU 66302000-1504-2019</t>
  </si>
  <si>
    <t>18.04.2019</t>
  </si>
  <si>
    <t>RU 66302000-1179-2018</t>
  </si>
  <si>
    <t>07.06.2018
с изменениями № 1 от 19.04.2019</t>
  </si>
  <si>
    <t>RU 66302000-1151-2018</t>
  </si>
  <si>
    <t>25.05.2018
с изменениями № 1 от 19.04.2019</t>
  </si>
  <si>
    <t>RU 66302000-1054-2018</t>
  </si>
  <si>
    <t>27.03.2018
с изменениями № 2 от 22.04.2019</t>
  </si>
  <si>
    <t>01.03.2019
с изменениями № 1 от 22.04.2019</t>
  </si>
  <si>
    <t>RU 66302000-1509-2019</t>
  </si>
  <si>
    <t>24.04.2019</t>
  </si>
  <si>
    <t>RU 66302000-1061-2018</t>
  </si>
  <si>
    <t>02.04.2018
с изменениями № 1 от 22.04.2019</t>
  </si>
  <si>
    <t>RU 66302000-1506-2019</t>
  </si>
  <si>
    <t>RU 66302000-1507-2019</t>
  </si>
  <si>
    <t>RU 66302000-824-2017</t>
  </si>
  <si>
    <t>13.11.2017
с изменениями № 1 от 23.04.2019</t>
  </si>
  <si>
    <t>RU 66302000-1515-2019</t>
  </si>
  <si>
    <t>25.04.2019</t>
  </si>
  <si>
    <t>RU 66302000-1226-2018</t>
  </si>
  <si>
    <t>26.06.2018
с изменениями № 1 от 23.04.2019</t>
  </si>
  <si>
    <t>RU 66302000-1082-2018</t>
  </si>
  <si>
    <t>15.05.2018
с изменениями № 1 от 30.04.2019</t>
  </si>
  <si>
    <t>RU 66302000-1508-2019</t>
  </si>
  <si>
    <t>RU 66302000-1510-2019</t>
  </si>
  <si>
    <t>RU 66302000-1511-2019</t>
  </si>
  <si>
    <t>RU 66302000-1512-2019</t>
  </si>
  <si>
    <t>RU 66302000-1513-2019</t>
  </si>
  <si>
    <t>RU 66302000-1514-2019</t>
  </si>
  <si>
    <t>RU 66302000-1516-2019</t>
  </si>
  <si>
    <t>26.04.2019</t>
  </si>
  <si>
    <t>RU 66302000-1517-2019</t>
  </si>
  <si>
    <t>RU 66302000-1518-2019</t>
  </si>
  <si>
    <t>RU 66302000-1519-2019</t>
  </si>
  <si>
    <t>RU 66302000-1520-2019</t>
  </si>
  <si>
    <t>RU 66302000-1315-2018</t>
  </si>
  <si>
    <t>14.08.2018
с изменениями № 1 от 26.04.2019</t>
  </si>
  <si>
    <t>RU 66302000-1521-2019</t>
  </si>
  <si>
    <t>29.04.2019</t>
  </si>
  <si>
    <t>RU 66302000-1522-2019</t>
  </si>
  <si>
    <t>RU 66302000-1523-2019</t>
  </si>
  <si>
    <t>RU 66302000-1524-2019</t>
  </si>
  <si>
    <t>RU 66302000-1525-2019</t>
  </si>
  <si>
    <t>RU 66302000-1246-2018</t>
  </si>
  <si>
    <t>28.06.2018
с изменениями № 1 от 29.04.2019</t>
  </si>
  <si>
    <t>RU 66302000-1526-2019</t>
  </si>
  <si>
    <t>30.04.2019</t>
  </si>
  <si>
    <t>RU 66302000-1162-2018</t>
  </si>
  <si>
    <t>31.05.2018
с изменениями № 1 от 30.04.2019</t>
  </si>
  <si>
    <t>Жилой комплекс со встроенными нежилыми помещениями и подземной автостоянкой: Многоквартирный жилой дом со встроенными помещениями общественного назначения (№ 1.1 по ПЗУ), Подземная автостоянка в осях 4-15/Е-ИИ со встроенной трансформаторной подстанцией (№ 4.1 по ПЗУ)  - 1 этап строительства; Многоквартирный жилой дом (№ 2 по ПЗУ), Подземная автостоянка в осях 16-31/В-ИИ (№ 4.2 по ПЗУ) - 2 этап строительства; Многоквартирный жилой дом (№ 3 по ПЗУ), Многоквартирный жилой дом переменной этажности (№ 1.2 по ПЗУ) - 3 этап строительства</t>
  </si>
  <si>
    <t>Жилые дома с нежилыми помещениями общественного назначения, дошкольным образовательным учреждением, многоэтажными автостоянками: многоквартирный 7-секционный жилой дом № 3: 1 этап строительства -три секции (№ 3Б по ПЗУ) жилого дома № 3; 2 этап строительства -  четыре секции (№ 3А по ПЗУ) жилого дома № 3,</t>
  </si>
  <si>
    <t xml:space="preserve">1-секционный многоэтажный жилой дом со встроенными нежилыми помещениями на 1-ом этаже (№ 1 по ПЗУ) и встроенно-пристроенной подземной автостоянкой (№ 2 по ПЗУ) </t>
  </si>
  <si>
    <t xml:space="preserve">Жилые дома с нежилыми помещениями общественного назначения, дошкольным образовательным учреждением, многоэтажными автостоянками:
4 этап строительства -  надземная автостоянка №1 (№ 4 по ПЗУ) </t>
  </si>
  <si>
    <t xml:space="preserve">Тепловая сеть для теплоснабжения жилого дома от существующей теплотрассы с устройством ТК3 </t>
  </si>
  <si>
    <t xml:space="preserve">Здание склада метизов (№ 1 по ПЗУ) </t>
  </si>
  <si>
    <t xml:space="preserve">Здание торгового центра с эксплуатируемой кровлей под парковку (№ 1 по ПЗУ) </t>
  </si>
  <si>
    <t xml:space="preserve">Здание производственного цеха № 72 (№ 1 по ПЗУ) с надземной переходной галереей (№ 2 по ПЗУ) в существующее здание цеха № 71 (№ 6 по ПЗУ) </t>
  </si>
  <si>
    <t xml:space="preserve">Жилой дом блокированной застройки № 45 (№ 1 по ПЗУ) </t>
  </si>
  <si>
    <t xml:space="preserve">2 этап строительства: здание склада с административными помещениями (№ 1 по ПЗУ); здание насосной станции пожаротушения с пожарными резервуарами (№ 3 по ПЗУ); локальные очистные сооружения (№ 4 по ПЗУ); выгреб (№ 5 по ПЗУ) </t>
  </si>
  <si>
    <t xml:space="preserve">Подземный гараж-стоянка (№ 7АБ/1 по ПЗУ) - 1 этап строительства </t>
  </si>
  <si>
    <t>09.04.2021</t>
  </si>
  <si>
    <t>04.2022</t>
  </si>
  <si>
    <t>04.2021</t>
  </si>
  <si>
    <t>05.2023</t>
  </si>
  <si>
    <t>10.2020</t>
  </si>
  <si>
    <t>11.2020</t>
  </si>
  <si>
    <t>10.2023</t>
  </si>
  <si>
    <t>09.2029</t>
  </si>
  <si>
    <t>04.2026</t>
  </si>
  <si>
    <t>ООО "ОГМ" (620026, г. Екатеринбург, ул. Гагарина, д. 8)</t>
  </si>
  <si>
    <t>620086, г. Екатеринбург, ул. Репина, д. 6а</t>
  </si>
  <si>
    <t xml:space="preserve">Местная православная религиозная организация Приход во имя Божией Матери "Всецарица" Екатеринбургской епархии Русской Православной Церкви (Московский Патриархат) </t>
  </si>
  <si>
    <t>620014, г. Екатеринбург, пр. Ленина, д. 5, литер "Л",  офис 301</t>
  </si>
  <si>
    <t>АО "Региональная Строительная Группа - Академическое"</t>
  </si>
  <si>
    <t>620027, г. Екатеринбург, пер. Красный, д. 4а, кв. 49</t>
  </si>
  <si>
    <t xml:space="preserve">ЗАО "ИНВЕСТСТРОЙ - ЕКБ" </t>
  </si>
  <si>
    <t>620144, г. Екатеринбург, ул. Народной Воли, д. 19А, оф. 709</t>
  </si>
  <si>
    <t xml:space="preserve">ООО "Управляющая компания "ПРО-БИЗНЕС-ПАРК" </t>
  </si>
  <si>
    <t>620137, г. Екатеринбург, ул. Комсомольская, д. 4, литер А</t>
  </si>
  <si>
    <t xml:space="preserve">ООО "ГУДВИЛ" </t>
  </si>
  <si>
    <t>620990, г. Екатеринбург, ул. Первомайская, 91</t>
  </si>
  <si>
    <t>ФГБУ "Уральское отделение Российской академии наук"</t>
  </si>
  <si>
    <t>620905, г. Екатеринбург, ул. Соболева, д. 10</t>
  </si>
  <si>
    <t xml:space="preserve">Федеральное казенное учреждение здравоохранения "5 военный клинический госпиталь войск национальной гвардии Российской Федерации" </t>
  </si>
  <si>
    <t>620078, г. Екатеринбург, ул. Малышева, д. 132, кв. 11</t>
  </si>
  <si>
    <t xml:space="preserve">ООО "МАГНУС" </t>
  </si>
  <si>
    <t>623107 ,г. Екатеринбург, ул. Шефская, д. 2Г</t>
  </si>
  <si>
    <t xml:space="preserve">ООО "УНИКОМ" </t>
  </si>
  <si>
    <t>620026, г. Екатеринбург, ул. Гагарина, д. 8</t>
  </si>
  <si>
    <t>620014, г. Екатеринбург, ул. Радищева, д. 25, оф. 197</t>
  </si>
  <si>
    <t xml:space="preserve">ООО "Аутлет-центр" </t>
  </si>
  <si>
    <t>ЗАО "ТеплоСетевая Компания"</t>
  </si>
  <si>
    <t>620000, г. Екатеринбург, ул. Антона Валека, д. 19</t>
  </si>
  <si>
    <t>ООО "Строй-ИН"</t>
  </si>
  <si>
    <t>6658336667</t>
  </si>
  <si>
    <t>6671382743</t>
  </si>
  <si>
    <t>6660126459</t>
  </si>
  <si>
    <t>6672218440</t>
  </si>
  <si>
    <t>6658209789</t>
  </si>
  <si>
    <t>6658068859</t>
  </si>
  <si>
    <t>6670471430</t>
  </si>
  <si>
    <t>6658108332</t>
  </si>
  <si>
    <t>6658231801</t>
  </si>
  <si>
    <t xml:space="preserve">Две теплоэнергоустановки тепловой мощностью 1 МВт и 0,75 МВт для технологических нужд с подводящим газопроводом </t>
  </si>
  <si>
    <t xml:space="preserve">База отдыха в урочище Малошарташское в районе Ново-Свердловской ТЭЦ города Екатеринбурга </t>
  </si>
  <si>
    <t>66:41:0306055:170</t>
  </si>
  <si>
    <t>66:41:0313010:372; 66:41:0313010:380; 66:41:0313010:383; 66:41:0313010:385; 66:41:0313010:387; 66:41:0313010:1559</t>
  </si>
  <si>
    <t>66:41:0313010:372; 66:41:0313010:380; 66:41:0313010:1563; 66:41:0313010:5040; 
66:41:0313010:582
66:41:0313010:5039</t>
  </si>
  <si>
    <t>66:41:0710033:131</t>
  </si>
  <si>
    <t>66:41:0710033:132</t>
  </si>
  <si>
    <t>66:41:0710033:129</t>
  </si>
  <si>
    <t>66:41:0710033:133</t>
  </si>
  <si>
    <t xml:space="preserve"> 66:41:0511021:1942; 
66:41:0511021:1015; 
66:41:0511021:1944/чзу1</t>
  </si>
  <si>
    <t>66:41:0513037:1842; 66:41:0513037:1843; 66:41:0513037:1844; 66:41:0513037:2063; 66:41:0513037:1653; 66:41:0513037:2475; 66:41:0513037:2064</t>
  </si>
  <si>
    <t>66:41:0703008:66</t>
  </si>
  <si>
    <t>66:41:0108091:129</t>
  </si>
  <si>
    <t>66:41:0404012:50</t>
  </si>
  <si>
    <t>66:41:0404012:48</t>
  </si>
  <si>
    <t>66:41:0306056:24</t>
  </si>
  <si>
    <t>66:41:0519026:11</t>
  </si>
  <si>
    <t xml:space="preserve">
66:41:0510064:8</t>
  </si>
  <si>
    <t>66:41:0110008:123</t>
  </si>
  <si>
    <t>66:41:0712047:12</t>
  </si>
  <si>
    <t>66:41:0511021:1955; 66:41:0511021:1951; 66:41:0511021:1949</t>
  </si>
  <si>
    <t>66:41:0403003:4</t>
  </si>
  <si>
    <t>66:41:0110002:81</t>
  </si>
  <si>
    <t>Свердловская обл., г. Екатеринбург, ул. Обувщиков, 63</t>
  </si>
  <si>
    <t>Свердловская обл., г. Екатеринбург, ул. Яхонтовая,  3</t>
  </si>
  <si>
    <t>Свердловская обл.,  г. Екатеринбург, ул. Степана Разина</t>
  </si>
  <si>
    <t>Свердловская обл., г. Екатеринбург, ул. Азина, 22</t>
  </si>
  <si>
    <t>Свердловская обл., г. Екатеринбург, ул. Таганская, 60А</t>
  </si>
  <si>
    <t>Свердловская обл., г. Екатеринбург, бульвар Петра Кожемяко, 16</t>
  </si>
  <si>
    <t>Свердловская обл., г. Екатеринбург, в районе развязки автодороги Екатеринбург - аэропрт "Кольцово"</t>
  </si>
  <si>
    <t>Свердловская обл., г. Екатеринбург, ул. Халтурина, 89</t>
  </si>
  <si>
    <t>Свердловская обл., г. Екатеринбург, Сибирский тракт, 11-й км</t>
  </si>
  <si>
    <t>Свердловская обл., г. Екатеринбург, п. Совхозный, ул. Мостовая, 47, ул. Мостовая, 39, ул. Мостовая, 41, ул. Мостовая, 43, ул. Мостовая, 45-1, ул. Мостовая, 45-2</t>
  </si>
  <si>
    <t>Свердловская обл., г. Екатеринбург, коридор ВЛ - Новосибирская - ЕКАД, Блок 1.4</t>
  </si>
  <si>
    <t>Свердловская обл., г. Екатеринбург, коридор ВЛ - Новосибирская - ЕКАД, Блок 2.4</t>
  </si>
  <si>
    <t>Свердловская обл., г. Екатеринбург, земельный участок расположен в северо-западной части кадастрового квартала, ограниченного ориентирами: по красной линии ул. Ангарская - проезд от ул. Ангарская к ул. Решетская - по красной линии ул. Монтажников - ул. Расточная</t>
  </si>
  <si>
    <t>Свердловская обл., г. Екатеринбург, примерно в 1410 м. по направлению на юго-восток от ориентира г. Верхняя Пышма, расположенного за пределами участка, адрес ориентира: Свердловская область, г. Верхняя Пышма</t>
  </si>
  <si>
    <t>Свердловская обл., г. Екатеринбург, ул. Шувакишская, 3</t>
  </si>
  <si>
    <t>Свердловская обл., г. Екатеринбург, ул. Восточная</t>
  </si>
  <si>
    <t>Свердловская обл., г. Екатеринбург, ул. Автомагистральная, 37а</t>
  </si>
  <si>
    <t>Свердловская обл., г. Екатеринбург, ул. Азина</t>
  </si>
  <si>
    <t>Свердловская обл., г. Екатеринбург, относительно ориентира дома, расположенного в границах участка, адрес ориентира: г. Екатеринбург, ул. Цвиллинга, 7</t>
  </si>
  <si>
    <t>Свердловская обл., г. Екатеринбург, ул. Горького - Карла Маркса, ул. Куйбышева, 59а</t>
  </si>
  <si>
    <t>Свердловская обл., г. Екатеринбург, ул. Народной Воли, 21</t>
  </si>
  <si>
    <t>Свердловская обл., г. Екатеринбург, ул. Фрезеровщиков, 84А</t>
  </si>
  <si>
    <t>Свердловская обл., г. Екатеринбург, в границах улиц Ландау - Екатерининская - Вавилова микрорайона "Мичуринский" в Верх-Исетском районе города Екатеринбурга, 24 участок</t>
  </si>
  <si>
    <t>Свердловская обл., г. Екатеринбург, в границах ул. Ландау-Екатерининская-Вавилова микрорайона "Мичуринский" в Верх-Исетском районе г. Екатеринбурга. Участок № 28</t>
  </si>
  <si>
    <t>Свердловская обл., г. Екатеринбург, ул. Николая Островского, 2</t>
  </si>
  <si>
    <t>Свердловская обл., г. Екатеринбург, ул. Трудовая - Фабричная, 38</t>
  </si>
  <si>
    <t>Свердловская обл., г. Екатеринбург, ул. Дагестанская, стр. 40</t>
  </si>
  <si>
    <t>Свердловская обл., г. Екатеринбург, земельный участок расположен в центральной части кадастрового района "Екатеринбургский" по улице Блюхера-Уральская</t>
  </si>
  <si>
    <t>Свердловская обл. г. Екатеринбург</t>
  </si>
  <si>
    <t>Свердловская обл. г. Екатеринбург, в районе Октябрьской площади</t>
  </si>
  <si>
    <t>Свердловская обл. г. Екатеринбург, в квартале улиц Ясная - Шаумяна - Волгоградская - Громова</t>
  </si>
  <si>
    <t>Свердловская обл. г. Екатеринбург, п. Совхозный, ул. Цыганская</t>
  </si>
  <si>
    <t>Свердловская обл. г. Екатеринбург, с. Горный Щит</t>
  </si>
  <si>
    <t>Свердловская обл. г. Екатеринбург, пр. Космонавтов</t>
  </si>
  <si>
    <t>Свердловская обл. г. Екатеринбург, в квартале улиц Ильича - Машиностроителей - проспекта Орджоникидзе</t>
  </si>
  <si>
    <t>Свердловская обл. г. Екатеринбург, ул. Черняховского</t>
  </si>
  <si>
    <t>Свердловская обл. г. Екатеринбург,  территория первой очереди застройки планировочного района "Академическицй"</t>
  </si>
  <si>
    <t>Свердловская обл. г. Екатеринбург, ул. Дорожная, 16</t>
  </si>
  <si>
    <t>Свердловская обл. г. Екатеринбург, ул. Садовая</t>
  </si>
  <si>
    <t>Свердловская обл. г. Екатеринбург, ул. Степана Разина, 23, ул. Декабристов, 69а</t>
  </si>
  <si>
    <t xml:space="preserve">Многоэтажная блок-секция многоквартирного жилого здания секционного типа с встроенными помещениями общественного назначения (№ 1К по ПЗУ) - 2 этап строительства; часть встроенно-пристроенной подземной автостоянки в осях 3п-10п/Ап-Еп (№ 2 по ПЗУ) - 2.1 этап строительства </t>
  </si>
  <si>
    <t>Односекционный жилой дом переменной этажности № 3 (№ 16 по ПЗУ) с надземным тамбур-шлюзом для перехода в многоэтажную автостоянку в уровне второго этажа</t>
  </si>
  <si>
    <t>Внутриквартальные сети теплоснабжения квартала № 26 (блоки 26.1, 26.5, 26.7, 26.9) в планировочном районе "Академический" г. Екатеринбурга: сети теплоснабжения блока 26.1 от проектируемой тепловой камеры УТ-22/5 до наружных стен зданий № 1.1, № 1.2, № 1.3 - 1 этап строительства; сети теплоснабжения блока 26.9 от проектируемой тепловой камеры УТ-22/4 до наружных стен зданий № 9.1, № 9.2, № 9.3 - 2 этап строительства; сети теплоснабжения блока 26.7 от тепловой камеры УТ-22/4-1 (запроектированной во 2 этапе строительства) до наружной стены здания № 7.1; от тепловой камеры УТ-22/4-2 (запроектированной во 2 этапе строительства) до наружных стен зданий № 7.2, № 7.3, № 7.5; от тепловой камеры УТ-22/4-3 (запроектированной во 2 этапе строительства) до наружной стены здания № 7.4   - 3 этап строительства; сети теплоснабжения блока 26.5 от существующей тепловой камеры УТ-22 до наружных стен зданий № 5.1, № 5.2, № 5.3 - 4 этап строительства</t>
  </si>
  <si>
    <t>Внутриквартальные сети теплоснабжения квартала № 9 (блоки 9.1-9.6)  планировочного района "Академический" г. Екатеринбурга: сеть теплоснабжения от УТ25/1а до УТ25/2 (включительно) - 2 этап строительства; сеть теплоснабжения от УТ25/2 до УТ25/3 (включительно) - 3 этап строительства; сеть теплоснабжения от УТ25/3 до УТ25/4 (включительно) - 4 этап строительства; сеть теплоснабжения от УТ25/2 до наружной сети здания жилого дома 9.1.1 - 11 этап строительства; сеть теплоснабжения от УТ25/2 до наружной сети здания жилого дома 9.1.2 - 12 этап строительства; сеть теплоснабжения от УТ25/3 до наружной сети здания жилого дома 9.4.2 - 13 этап строительства; сеть теплоснабжения от УТ25/4 до наружной сети здания жилого дома 9.4.1 - 14 этап строительства</t>
  </si>
  <si>
    <t xml:space="preserve">Внутриквартальная тепловая сеть от перспективной тепловой камеры ТК-4/3 до наружных стен жилых домов 1, 2А, 2Б, 3, 4 </t>
  </si>
  <si>
    <t xml:space="preserve">Сеть теплоснабжения от камеры УТ24 до камеры УТ25 - 1.1 этап строительства </t>
  </si>
  <si>
    <t xml:space="preserve">Магистральная сеть теплоснабжения от камеры УТ-8-4 до неподвижной опоры Н4 (включительно) в планировочном районе "Академический" - 2 этап строительства </t>
  </si>
  <si>
    <t xml:space="preserve">Реконструкция здания склада под здание торгового комплекса "Лента" (№ 1 по ПЗУ), дизель-генератор (№ 2 по ПЗУ), пост охраны (№ 4 по ПЗУ), очистные сооружения (№ 6 по ПЗУ), трансформаторная подстанция (№ 11 по ПЗУ) </t>
  </si>
  <si>
    <t xml:space="preserve">Здание гаража-стоянки с пристроем (№ 1 по ПЗУ), пожарные резервуары (№ 5.1, 5.2по ПЗУ), выгреб (№ 4 по ПЗУ) </t>
  </si>
  <si>
    <t>1-секционный жилой дом со встроенными нежилыми помещениями на 1-2 этажах (№ 4 по ПЗУ) - 2 этап строительства</t>
  </si>
  <si>
    <t xml:space="preserve">Здание склада с 2-х этажной встройкой административных помещений(№ 15 по ПЗУ) - 8 этап строительства </t>
  </si>
  <si>
    <t xml:space="preserve">1.1 этап строительства:  здание склада (№ 1Б по ПЗУ) с пристроенным зданием административно-бытового корпуса (АБК) и пристроенным зданием газовой котельной (№ 1.1 по ПЗУ); резервуары надземные (№ 4  по ПЗУ); резервуары запаса воды (№ 5 по ПЗУ); насосная станция (№ 5.1 по ПЗУ); здание распределительного пункта со встроенной трансформаторной подстанцией (№ 6 по ПЗУ); канализационная насосная станция 1 (№ 8 по ПЗУ); локальные очистные сооружения ливневых сточных вод (№ 9 по ПЗУ); здание контрольно-пропускного пункта (№ 10 по ПЗУ); водозаборный узел (№ 11 по ПЗУ); ГРПШ (№ 12 по ПЗУ); ГРПШ (№ 12.1 по ПЗУ); здание локальных очистных сооружений хозяйственно-бытовых сточных вод (№ 13 по ПЗУ); канализационная насосная станция 2 (№ 14 по ПЗУ). 1.2 этап строительства: здание склада (№ 2 по ПЗУ) с пристроенными зданиями административно-бытового корпуса (АБК № 1, АБК № 2) и пристроенным зданием газовой котельной (№ 2.1 по ПЗУ); 1.3 этап строительства:                                                        здание склада (№ 3 по ПЗУ) с пристроенным зданием административно-бытового корпуса (АБК) и пристроенным зданием газовой котельной (№ 3.1 по ПЗУ) </t>
  </si>
  <si>
    <t xml:space="preserve">Наземная открытая автопарковка с эксплуатируемой кровлей (№ 8 по ПЗУ) 
</t>
  </si>
  <si>
    <t xml:space="preserve">Здание водномоторного технического центра со встроенной газовой котельной (№ 1 по ПЗУ), ГРПШ (№ 2 по ПЗУ), резервуар для приема дождевых стоков (№ 3 по ПЗУ) </t>
  </si>
  <si>
    <t xml:space="preserve">Тепловая сеть от существующей тепловой камеры УТ-20 до проектируемой тепловой камеры УТ-20/1 (включительно) </t>
  </si>
  <si>
    <t xml:space="preserve">Односекционный жилой дом со встроенными помещениями офисов, встроенно-пристроенными помещениями магазина на первом этаже и крышной газовой котельной (№ 2 по ПЗУ) - 1 этап строительства; односекционный жилой дом со встроенными помещениями офисов на первом этаже и крышной газовой котельной (№ 1 по ПЗУ), подземно-надземный паркинг (№ 3 по ПЗУ) - 2 этап строительства </t>
  </si>
  <si>
    <t xml:space="preserve">1 этап строительства Жилого блока 1.4: многоэтажная секция двухсекционного жилого дома  (№ 1 по ПЗУ) - 1.1 этап строительства; многоэтажная секция двухсекционного жилого дома (№ 2 по ПЗУ) - 1.2 этап строительства
</t>
  </si>
  <si>
    <t xml:space="preserve">Девятисекционный переменной этажности жилой дом со встроенными помещениями общественного назначения в секциях 4-6, 9 (№ 1 по ПЗУ)
</t>
  </si>
  <si>
    <t xml:space="preserve">25-этажный жилой дом со встроенно-пристроенными нежилыми помещениями (№ 3 по ПЗУ) - 3 этап строительства </t>
  </si>
  <si>
    <t xml:space="preserve">Здание неотапливаемого склада (№ 2 по ГП) - 2 этап строительства </t>
  </si>
  <si>
    <t xml:space="preserve">Здание неотапливаемого склада (№ 1 по ГП) - 1 этап строительства </t>
  </si>
  <si>
    <t xml:space="preserve">Здание склада (№ 8 по ПЗУ), резервуар-накопитель дождевых и талых стоков (№ Г по ПЗУ) </t>
  </si>
  <si>
    <t xml:space="preserve">Здание гаража с административно-бытовыми помещениями (№ 1 по ПЗУ) </t>
  </si>
  <si>
    <t xml:space="preserve">Здание причта (№ 5 по ПЗУ) </t>
  </si>
  <si>
    <t xml:space="preserve">Многоуровневый паркинг с офисными помещениями на верхнем этаже (№ 1 по ПЗУ) </t>
  </si>
  <si>
    <t xml:space="preserve">Здание гаража с административными помещениями на 2-ом этаже (№ 3 по ПЗУ) </t>
  </si>
  <si>
    <t xml:space="preserve">Жилые дома (№№ 2.1, 2.2 по ПЗУ), объединенные стилобатом с автостоянкой и встроенными помещениями общественного назначения (№ 2.3 по ПЗУ), встроенная трансформаторная подстанция (ТП2 нов) </t>
  </si>
  <si>
    <t xml:space="preserve">Трансформаторная подстанция (№ 8.1 по ПЗУ) - 1.1 этап строительства 1 очереди строительства; секция № 1 (№ 1.1 по ПЗУ)  со встроенными помещениями общественного назначения и крышной газовой котельной № 1 трехсекционного жилого дома, ГРПШ №1 (№ 10.1 по ПЗУ) - 1.2 этап строительства 1 очереди строительства; секция № 2 (№ 1.5 по ПЗУ)  со встроенными помещениями общественного назначения и крышной газовой котельной № 2 трехсекционного жилого дома,  ГРПШ №2 (№ 10.2 по ПЗУ) - 2 этап строительства 1 очереди строительства; подземная автостоянка (№ 1.8 по ПЗУ) - 3.2 этап строительства 1 очереди строительства; секция № 3 (№ 1.6 по ПЗУ)  со встроенно-пристроенными помещениями общественного назначения с пристроем (№ 1.9 по ПЗУ) и крышной газовой котельной № 3 трехсекционного жилого дома, ГРПШ №1 (№ 10.2 по ПЗУ) - 3.3 этап строительства 1 очереди строительства; здание пристроя переменной этажности с помещениями общественного назначения (№№ 1.2, 1.3, 1.4 по ПЗУ) - 3.4 этап строительства 1 очереди строительства </t>
  </si>
  <si>
    <t xml:space="preserve">Реконструкция участка ул. Фрезеровщиков от ул. Старых Большевиков (включая перекресток) до перекрестка с ул. Шефской (от ПК 0+00 до ПК 3+47,10), реконструкция перекрестка ул. Фрезеровщиков - ул. Старых Большевиков от ПК 0+00 до ПК 0+34,92, реконструкция трамвайного кольца на ул. Фрезеровщиков,  строительство ул. Ново-Садовая от ул. Меридиональная 1 до ул. Меридиональная 2 ПК 0+16,5 до ПК 3+24,67, строительство ул. Меридиональная 2 от ПК 3+24,67 до ПК 12+39,07, строительство ул. Широтная Северная от ул. Меридиональная 2 до пр. Космонавтов от ПК 12-39,07 до ПК 14+47,82, строительство съезда № 1 от а. д. Екатеринбург-Невьянск до съезда № 2 (ул. Березовая) от ПК 0+00 до ПК 1+12,76, строительство съезда № 2 (ул. Березовая) от съезда № 1 до ул. Рябиновая от ПК 0+7,18 до ПК 1+43,99, строительство съезда № 3 с ЕКАД до а. д. Екатеринбург-Невьянск от ПК 0+73,52 до ПК 2+69,86, строительство съезда № 4 с ЕКАД до а. д. Екатеринбург-Невьянск от ПК 0+00 до ПК 1+23,01, реконструкция участка ул. Шефской: трамвайная линия от ПК 4+21,03 до ПК 16+42 и от ПК 16+72 до ПК 18+95,81, реконструкция автодороги Екатеринбург-Невьянск от пр. Космонавтов до ЕКАД по левой проезжей части от ПК0+00 до ПК 7+22,04, по правой проезжей части от ПК 0+00 до ПК 7+31,65 - 1 этап строительства </t>
  </si>
  <si>
    <t>Улица Новокольцовская от Сибирского тракта ПК0+00 до проектируемого участка Александровского бульвара ПК14+39,90 и участок Александровского бульвара от ул. Новокольцовская до въезда на территорию МВЦ "Екатеринбург-ЭКСПО" - 1 этап строительства</t>
  </si>
  <si>
    <t>Улица № 11 от ул. Счастливая ПК0+00 до пешеходной аллеи ПК1+75,18 - 1 этап строительства; улица № 11 от пешеходной аллеи ПК1+75,18 до ул. Чемпионов ПК3+03,62 - 2 этап строительства</t>
  </si>
  <si>
    <t xml:space="preserve">многофункциональный комплекс общественно-жилого назначения (№ 1 по ПЗУ) со встроенно-пристроенной подземной автостоянкой (№ 2 по ПЗУ), трансформаторная подстанция (№ 3 по ПЗУ) </t>
  </si>
  <si>
    <t xml:space="preserve">Пристрой (№ 2 по ПЗУ) к существующему зданию лицея № 173 (№ 1 по ПЗУ) на месте демонтируемого здания бассейна и здания начальной школы </t>
  </si>
  <si>
    <t>Корпус школы (№ 1 по ПЗУ) с надземным переходом в уровне 2-го этажа к существующему зданию школы (№ 2 по ПЗУ)</t>
  </si>
  <si>
    <t>Шестисекционный жилой дом (№ 53 по ПЗУ) - 6.4 этап строительства</t>
  </si>
  <si>
    <t xml:space="preserve">Шестисекционный жилой дом (№ 52 по ПЗУ) - 3.1 этап строительства </t>
  </si>
  <si>
    <t xml:space="preserve">32-этажный односекционный жилой дом 2  со встроенно-пристроенными помещениями общественного назначения (№ 2 по ПЗУ) и закрытой встроенно-пристроенной  подземно-надземной автостоянкой (№ 3.2 по ПЗУ) - 2 этап строительства </t>
  </si>
  <si>
    <t xml:space="preserve">32-этажный односекционный жилой дом 1 со встроенно-пристроенными помещениями общественного назначения (№ 1 по ПЗУ) и закрытой встроенно-пристроенной подземно-надземной автостоянкой (№ 3 по ПЗУ) - 1 этап строительства </t>
  </si>
  <si>
    <t xml:space="preserve">6-секционный блокированный жилой дом (№ 3.5 по ГП) </t>
  </si>
  <si>
    <t xml:space="preserve">Здание склада технических масел (№ 1 по ПЗУ) </t>
  </si>
  <si>
    <t xml:space="preserve">Здание общеобразовательной школы (№ 1 по ПЗУ) </t>
  </si>
  <si>
    <t xml:space="preserve">Тепловая сеть от  проектируемой ТК1.4 до границы участка (КН66:41:0000000:108807) - 2 этап строительства </t>
  </si>
  <si>
    <t xml:space="preserve">Здание Собора во имя Святой Великомученицы Екатерины (№ 1 по ПЗУ) </t>
  </si>
  <si>
    <t>Жилые дома с нежилыми помещениями общественного назначения, дошкольным образовательным учреждением, многоэтажными автостоянками: 5-секционный многоквартирный жилой дом (№ 2 по ПЗУ): 3 этап строительства - 3 секции переменной этажности 5-секционного многоквартирного жилого дома (№ 2А по ПЗУ); 6 этап строительства - 2 секции 5-секционного многоквартирного жилого дома (№ 2Б по ПЗУ)</t>
  </si>
  <si>
    <t xml:space="preserve">Жилые дома с нежилыми помещениями общественного назначения, дошкольным образовательным учреждением, многоэтажными автостоянками: 4 этап строительства - 4-х секционный жилой дом переменной этажности (№ 1 по ПЗУ) со встроенно-пристроенными помещениями магазина </t>
  </si>
  <si>
    <t xml:space="preserve">Жилые дома с нежилыми помещениями общественного назначения, дошкольным образовательным учреждением, многоэтажными автостоянками: 5 этап строительства - надземная автостоянка № 2 (№ 5 по ПЗУ) </t>
  </si>
  <si>
    <t>Свердловская обл., г. Екатеринбург, ул. Прохожая, строение 57/3</t>
  </si>
  <si>
    <t>Свердловская обл.,  г. Екатеринбург</t>
  </si>
  <si>
    <t>Свердловская обл., г. Екатеринбург, ул. Яхонтовая, 1</t>
  </si>
  <si>
    <t>Свердловская обл., г. Екатеринбург, ул. Яхонтовая, 4</t>
  </si>
  <si>
    <t>Свердловская обл., г. Екатеринбург, ул. Яхонтовая, 6</t>
  </si>
  <si>
    <t>Свердловская обл., г. Екатеринбург, местоположение установлено: примерно в 1450 м. по направлению на юго-восток от ориентира г. Верхняя Пышма, расположенного за пределами участка, адрес ориентира: Свердловская область, г. Верхняя Пышма</t>
  </si>
  <si>
    <t>Свердловская обл., г. Екатеринбург, ул. Шоферов, сооружение 11</t>
  </si>
  <si>
    <t>Свердловская обл., г. Екатеринбург, пер. Замятина, 22</t>
  </si>
  <si>
    <t>Свердловская обл., г. Екатеринбург, бульвар Академика Семихатова, 18</t>
  </si>
  <si>
    <t>Свердловская обл., г. Екатеринбург, ул. Чкалова, 231</t>
  </si>
  <si>
    <t>Свердловская обл., г. Екатеринбург, ул. Соболева, 10</t>
  </si>
  <si>
    <t>Свердловская обл., г. Екатеринбург, с.Горный Щит, ул. Буденного, 30</t>
  </si>
  <si>
    <t>Свердловская обл., г. Екатеринбург,  ул. Шефская, 2г</t>
  </si>
  <si>
    <t xml:space="preserve">Свердловская обл., г. Екатеринбург </t>
  </si>
  <si>
    <t>Свердловская обл., г. Екатеринбург, ул. Шефская, 3-г</t>
  </si>
  <si>
    <t xml:space="preserve">Храм в честь иконы Божией Матери "Всецарица", "Газоснабжение котельной православного храма по ул. Соболева, дом 29 г. Екатеринбург </t>
  </si>
  <si>
    <t>Комплекс жилых зданий со встроенными помещениями общественного назначения и подземными автостоянками (блоки 0.1, 0.2, 0.3, 0.4, 0.5, 0.6, 0.7, 0.8) квартала № 0 в планировочном районе "Академический" города Екатеринбурга. Дождевые и дренажные коллекторы</t>
  </si>
  <si>
    <t xml:space="preserve">Комплекс жилых зданий со встроенными помещениями общественного назначения и подземными автостоянками (блоки 0.1, 0.2, 0.3, 0.4, 0.5, 0.6, 0.7, 0.8) квартала № 0 в планировочном районе "Академический" города Екатеринбурга. Дождевые и дренажные коллекторы </t>
  </si>
  <si>
    <t xml:space="preserve">Индивидуальная жилая застройка по ул. Трудовая - Фабричная  </t>
  </si>
  <si>
    <t xml:space="preserve">Автомобильные дороги и инженерные сети индустриального парка "Про-Бизнес-Парк" в п. Полеводство Чкаловского района г. Екатеринбурга </t>
  </si>
  <si>
    <t>Здание гаража по пр. Космонавтов</t>
  </si>
  <si>
    <t xml:space="preserve">Холодный пристрой складского назначения к существующему складу </t>
  </si>
  <si>
    <t xml:space="preserve">Холодный пристрой складского назначения к существующему складу по ул. Шоферов, 11-Н в Кировском районе г. Екатеринбурга </t>
  </si>
  <si>
    <t xml:space="preserve">Строительство тепловой сети для подключения к СЦТ объекта капитального строительства "Спортивно-оздоровительный центр с подземной автостоянкой и предприятием быстрого питания и встроенной ТП" по ул. Шейнкмана в г.Екатеринбурге", "Строительство тепловой сети для подключения к системе централизованного теплоснабжения объекта капитального строительства "Спортивно-оздоровительный центр с подземной автостоянкой и предприятием быстрого питания и встроенной ТП" по ул. Шейнкмана" </t>
  </si>
  <si>
    <t xml:space="preserve">Жилые дома со встроенными помещениями общественного назначения и подземной автостоянкой в квартале улиц Ползунова - Замятина - Даниловская - Краснофлотцев в Орджоникидзевском районе г. Екатеринбурга. 1 очередь строительства 
</t>
  </si>
  <si>
    <t xml:space="preserve">Жилой микрорайон в квартале улиц Чкалова – Академика Вонсовского – Амундсена – Краснолесья </t>
  </si>
  <si>
    <t xml:space="preserve">Жилой микрорайон в квартале улиц Чкалова – Академика Вонсовского – Амундсена – Краснолесья  в г. Екатеринбурге» </t>
  </si>
  <si>
    <t xml:space="preserve">Жилой микрорайон в квартале улиц Чкалова – Академика Вонсовского – Амундсена – Краснолесья  </t>
  </si>
  <si>
    <t xml:space="preserve">Уральское региональное командование Внутренних Войск Министерства Внутренних дел Российской Федерации. Реконструкция военного городка в/ч 3055 </t>
  </si>
  <si>
    <t xml:space="preserve">Магазин продовольственных товаров по ул. Буденного в с. Горный Щит, г. Екатеринбург </t>
  </si>
  <si>
    <t xml:space="preserve">Складская база по ул. Предельная, 41 в Чкаловском районе г. Екатеринбурга. Ангар № 1. Реконструкция. Складская база по ул. Предельная, 41 в Чкаловском районе г. Екатеринбурга. Гараж. </t>
  </si>
  <si>
    <t xml:space="preserve">Склад (реконструкция) </t>
  </si>
  <si>
    <t>Склад металлопроката</t>
  </si>
  <si>
    <t xml:space="preserve">Наружные сети водоснабжения для "Ретейл-парка "Солнечный", расположенного по адресу: г. Екатеринбург, Чкаловский район, микрорайон "Солнечный". 2-я очередь строительства </t>
  </si>
  <si>
    <t xml:space="preserve">Комплекс жилых зданий со встроенно-пристроенными помещениями общественного назначения и наземно-подземной автостоянкой закрытого типа (Блока 29.1) квартала № 29 в планировочном районе "Академический" города Екатеринбурга"  </t>
  </si>
  <si>
    <t xml:space="preserve">Магазин с предприятиями бытового обслуживания  </t>
  </si>
  <si>
    <t xml:space="preserve">Отдельно стоящее здание гаража надземного </t>
  </si>
  <si>
    <t>Здание газовой котельной (№ 3 по ПЗУ) - 2 этап строительства</t>
  </si>
  <si>
    <t>Сети водоотвода К17-9 на участке от блока 0.5 до врезки в существующие магистральные сети дождевой канализации по улице Мехренцева - 9 пусковой комплекс</t>
  </si>
  <si>
    <t>Сети водоотвода К17-10 на участке от блоков 0.6, 0.7, 0.8 до ранее запроектированной дождевой канализации К2Р - 10 пусковой комплекс</t>
  </si>
  <si>
    <t>Сети отвода от дренажа блока 0.5 (К14-9) - 1 этап 9 пускового комплекса</t>
  </si>
  <si>
    <t>Сети отвода от дренажа блока 0.6 (К14-10) - 1 этап 10 пускового комплекса</t>
  </si>
  <si>
    <t>Сети отвода от дренажа блока 0.7 (К14-11) - 11 пусковой комплекс</t>
  </si>
  <si>
    <t>Сети отвода от дренажа блока 0.8 (К14-12) - 12 пусковой комплекс</t>
  </si>
  <si>
    <t>Сети водостока с кровли зданий блока 0.8 (К16-12) - 12 пусковой комплекс</t>
  </si>
  <si>
    <t>4-секционный блокированный жилой дом (№ 3.2 по ГП)</t>
  </si>
  <si>
    <t>4-секционный блокированный жилой дом (№ 3.1 по ГП)</t>
  </si>
  <si>
    <t>4-секционный блокированный жилой дом (№ 3.3 по ГП)</t>
  </si>
  <si>
    <t>4-секционный блокированный жилой дом (№ 3.4 по ГП)</t>
  </si>
  <si>
    <t>Здание теплоэнергоустановки (№ 1 по ПЗУ)
(ул. 2-я Новосибирская, строение 56/1)</t>
  </si>
  <si>
    <t>Здание теплоэнергоустановки (№ 2 по ПЗУ)
(ул. 2-я Новосибирская, строение 56/2)</t>
  </si>
  <si>
    <t>ГРПШ (№ 3 по ПЗУ) с подводящим газопроводом
(г. Екатеринбург)</t>
  </si>
  <si>
    <t>Улица № 1 от ПК0 до ПК4 - 1 этап строительства</t>
  </si>
  <si>
    <t>Пристроенное здание склада (№ 1 по ПЗУ)</t>
  </si>
  <si>
    <t>Тепловая сеть от врезки в магистральную тепловую сеть в существующем коммутационном тоннеле до границы земельного участка</t>
  </si>
  <si>
    <t>Многоэтажный односекционный жилой дом со встроенными нежилыми помещениями на 1-ом этаже (№ 1 по ПЗУ) - 1 этап строительства</t>
  </si>
  <si>
    <t>3 этап - многоэтажная секция со встроенно-пристроенными нежилыми помещениями общественного назначения (№ 19.4 по ПЗУ)</t>
  </si>
  <si>
    <t>4 этап - многоэтажная секция со встроенно-пристроенными нежилыми помещениями общественного назначения (№ 19.5 по ПЗУ)</t>
  </si>
  <si>
    <t>5 этап - многоэтажная секция со встроенно-пристроенными нежилыми помещениями общественного назначения (№ 19.6 по ПЗУ)</t>
  </si>
  <si>
    <t>6 этап - многоэтажная секция со встроенно-пристроенными нежилыми помещениями общественного назначения (№ 19.7 по ПЗУ)</t>
  </si>
  <si>
    <t>3 этап строительства - многоэтажные две секции со встроенными помещениями общественного назначения (№ № 23.1, 23.2  по ПЗУ)</t>
  </si>
  <si>
    <t>Реконструкция существующего здания главного корпуса (№ 2 по ГП) блок Б - 2 очередь строительства, кадастровый номер 66:41:0306056:55</t>
  </si>
  <si>
    <t>Здание ангара № 1 (№ 11 по ПЗУ), кадастровый номер 66:41:0510064:164</t>
  </si>
  <si>
    <t>Здание гаража (№ 9 по ПЗУ)</t>
  </si>
  <si>
    <t>Здание склада (№ 1 по ПЗУ), кадастровый номер 66:41:0703008:96</t>
  </si>
  <si>
    <t>Здание склада металлопроката (№ 1 по ПЗУ)</t>
  </si>
  <si>
    <t>Гостевой дом (№ 3 по ГП)
(ул. Высоцкого, строение 102/5)</t>
  </si>
  <si>
    <t>Гостевой дом (№ 3 по ГП)
(ул. Высоцкого, строение 102/10)</t>
  </si>
  <si>
    <t>Гостевой дом (№ 3 по ГП)
(ул. Высоцкого, строение 102/11)</t>
  </si>
  <si>
    <t>Гостевой дом (№ 3 по ГП)
(ул. Высоцкого, строение 102/12)</t>
  </si>
  <si>
    <t>Гостевой дом (№ 3 по ГП)
(ул. Высоцкого, строение 102/6)</t>
  </si>
  <si>
    <t>Гостевой дом (№ 3 по ГП)
(ул. Высоцкого, строение 102/7)</t>
  </si>
  <si>
    <t>Гостевой дом (№ 3 по ГП)
(ул. Высоцкого, строение 102/8)</t>
  </si>
  <si>
    <t>Гостевой дом (№ 3 по ГП)
(ул. Высоцкого, строение 102/9)</t>
  </si>
  <si>
    <t>Гостевой дом (№ 3 по ГП)
(ул. Высоцкого, строение 102/13)</t>
  </si>
  <si>
    <t>Гостевой дом (№ 2 по ГП)
(ул. Высоцкого, строение 102)</t>
  </si>
  <si>
    <t>Гостевой дом (№ 2 по ГП)
(ул. Высоцкого, строение 102/4)</t>
  </si>
  <si>
    <t>Блокированный гостевой дом (№ 4 по ГП)
(ул. Высоцкого, строение 102/3)</t>
  </si>
  <si>
    <t>Блокированный гостевой дом (№ 4 по ГП)
(ул. Высоцкого, строение 102/2)</t>
  </si>
  <si>
    <t>Здание охраны с гаражом (№ 5 по ПУЗ)
(ул. Высоцкого, строение 102/14)</t>
  </si>
  <si>
    <t>Очистные сооружения (№ 19.1 по ГП)
(ул. Высоцкого, строение 102)</t>
  </si>
  <si>
    <t>ТП (№ 18 по ГП)
(ул. Высоцкого, строение 102)</t>
  </si>
  <si>
    <t>Водозаборная скважина (№ 20 по ГП)
(ул. Высоцкого, строение 102)</t>
  </si>
  <si>
    <t>Сеть водопровода от точки врезки до ПК2+57,10</t>
  </si>
  <si>
    <t>Сети теплоснабжения от ранее запроектированной тепловой камеры УТ19-1 до ИТП проектируемого жилого дома (№ 2 по ПЗУ)</t>
  </si>
  <si>
    <t>Здание магазина с предприятиями бытового обслуживания</t>
  </si>
  <si>
    <t>Здание отдельно стоящего надземного гаража (№ 1 по ПЗУ)</t>
  </si>
  <si>
    <t>RU 66302000-882-2017</t>
  </si>
  <si>
    <t>01.04.2019</t>
  </si>
  <si>
    <t>RU 66302000-1072-2018</t>
  </si>
  <si>
    <t>RU 66302000-472-2017</t>
  </si>
  <si>
    <t>11.04.2019</t>
  </si>
  <si>
    <t>RU 66302000-1176-2018</t>
  </si>
  <si>
    <t>02.04.2019</t>
  </si>
  <si>
    <t>RU 66302000-1175-2018</t>
  </si>
  <si>
    <t>05.04.2019</t>
  </si>
  <si>
    <t>RU 66302000-1177-2018</t>
  </si>
  <si>
    <t>RU 66302000-1178-2018</t>
  </si>
  <si>
    <t>RU 66302000-1035-2018</t>
  </si>
  <si>
    <t>03.04.2019</t>
  </si>
  <si>
    <t>RU 66302000-1262-2018</t>
  </si>
  <si>
    <t>RU 66302000-1329-2018</t>
  </si>
  <si>
    <t>04.04.2019</t>
  </si>
  <si>
    <t>RU 66302000-1330-2018</t>
  </si>
  <si>
    <t>RU 66302000-1127-2018</t>
  </si>
  <si>
    <t>RU 66302000-5204 -2015</t>
  </si>
  <si>
    <t>RU 66302000-5205-2015</t>
  </si>
  <si>
    <t>RU 66302000-634-2017</t>
  </si>
  <si>
    <t>RU 66302000-1364-2018</t>
  </si>
  <si>
    <t>10.04.2019</t>
  </si>
  <si>
    <t>RU 66302000-814-2017</t>
  </si>
  <si>
    <t>RU 66302000-1366-2018</t>
  </si>
  <si>
    <t>RU 66302000-4083-2014</t>
  </si>
  <si>
    <t>RU 66302000-1154-2018</t>
  </si>
  <si>
    <t>RU 66302000-445-2017</t>
  </si>
  <si>
    <t>RU 66302000-1363-2018</t>
  </si>
  <si>
    <t>14.,7</t>
  </si>
  <si>
    <t>Здание склада (№ 7 по ПЗУ)</t>
  </si>
  <si>
    <t xml:space="preserve">Здание газовой котельной (№ 2 по ПЗУ) - 1 этап строительства </t>
  </si>
  <si>
    <t xml:space="preserve">1 этап строительства: производственный корпус станции технического обслуживания, с пристроенным административно-бытовым корпусом (№ 1 по ПЗУ), блочная трансформаторная подстанция с ДГУ (№ 2 по ПЗУ), здание насосной с резервуарами запаса воды (№ 3 по ПЗУ), выгреб (№ 4 по ПЗУ), очистные сооружения (№ 5 по ПЗУ), здание контрольно-пропускного пункта (№ 6 по ПЗУ), скважина (№ 7 по ПЗУ), блочно-модульная газовая котельная (№ 8 по ПЗУ), резервуарная установка СУГ (№ 9 по ПЗУ) </t>
  </si>
  <si>
    <t>Здание начальной школы с переходом (№ 4 по ПЗУ), примыкающее к существующему зданию средней школы (№ 1 по ПЗУ) в осях 1/Г-И в уровне первого этажа (ул. Краснолесья, 22)</t>
  </si>
  <si>
    <t>Двухсекционный жилой дом (№ 11.2а, № 11.2б по ПЗУ) со встроенными помещениями торгового назначения; Односекционный жилой дом (№ 11.2в по ПЗУ)со встроенными помещениями общественного назначения - 2 очередь строительства, 2 этап строительства</t>
  </si>
  <si>
    <t xml:space="preserve">Подъездная дорога от улицы Бахчиванджи до зданий авиационно-поискового спасательного центра и здания организации воздушного движения: Переулок Утренний на участке от ПК0 до ПК2+21,65; Подъездная дорога на участке от ПК0 (ПК2+06,32) до ПК1+76,94 границы земельного участка ОрВД </t>
  </si>
  <si>
    <t xml:space="preserve">24-этажный односекционный жилой дом (№ 2.1 по ПЗУ), подземная автостоянка (№ 2.2 по ПЗУ) - 2 очередь строительства </t>
  </si>
  <si>
    <t xml:space="preserve">Здание детской поликлиники (№ 2.1 по ПЗУ) - 2 очередь строительства </t>
  </si>
  <si>
    <t xml:space="preserve">Реконструкция здания производственного корпуса № 3 (№ 3 по ПЗУ), реконструкция здания производственного корпуса № 5 (№ 5 по ПЗУ) </t>
  </si>
  <si>
    <t xml:space="preserve">Реконструкция сетей теплоснабжения для строительства объекта "Реконструкция моста через реку Исеть по ул. Челюскинцев с реконструкцией улично-дорожной сети": - Реконструкция тепломагистрали М-8 переход через реку Исеть вдоль ул. Челюскинцев, на участке от точки № 1 (ПК0) до точки № 2 (ПК6+97,4); - Реконструкция тепловой сети на участке от ТК 08-25 до точки № 3 (ПК3+57,5); - Реконструкция тепловой сети на участке от ТК 08-30 до точки 2 "А" </t>
  </si>
  <si>
    <t xml:space="preserve">Двухсекционный жилой дом переменной этажности со встроенными нежилыми помещениями на 1-ом этаже и подземных этажах  (№ 1.1-1.2 по ПЗУ) и частью встроенно-пристроенной подземной одноуровневой автостоянкой в осях А-Мп/3-7, Мп-К/3-5 - 2 этап строительства </t>
  </si>
  <si>
    <t xml:space="preserve">Комплекс многоэтажных жилых домов со встроенно-пристроенными нежилыми помещениями и подземно-надземной автостоянкой: две жилые секции многосекционного жилого дома (№№ 2.1 - 2.2 по ПЗУ) и частью встроенно-пристроенной подземной одноуровневой автостоянки в осях Кп-Мп//7-9 - 3 этап строительства; две жилые секции многосекционного жилого дома (№№ 2.3 - 2.4 по ПЗУ) со встроенными нежилыми помещениями на первом и подземных этажах в секции 2.3,  частью встроенно-пристроенной подземной одноуровневой автостоянки в осях А-Кп/7-9 - 4 этап строительства 
</t>
  </si>
  <si>
    <t xml:space="preserve">Многоэтажный односекционный жилой дом со встроенными помещениями офисов в цокольном и на 1-ом этажах (№ 11.3а по ПЗУ) - 5 этап строительства  - 2 очередь строительства </t>
  </si>
  <si>
    <t xml:space="preserve">Восемь жилых секций (№ 1-8 по ПЗУ) 13-секционного жилого дома переменной этажности со встроенными нежилыми помещениями на 1-ом этаже - 1 этап строительства; пять жилых секций (№ 9-13 по ПЗУ) 13-секционного жилого дома переменной этажности - 2 этап строительства 
</t>
  </si>
  <si>
    <t xml:space="preserve">Комплекс многоквартирных домов смешанного использования со встроенными и встроенно-пристроенными нежилыми помещениями общественного назначения и подземной автостоянкой: 1 этап строительства - жилые дома №№ 1, 2, 3 и часть подземной автостоянки № 10.1; 2 этап строительства - жилые дома №№ 4, 5, 6 и часть подземной автостоянки № 10.2; 3 этап строительства - жилые дома №№ 8, 9 и часть подземной автостоянки № 10.3; 4 этап строительства - жилой дом № 7, часть подземной автостоянки № 10.4, торговая галерея № 11 </t>
  </si>
  <si>
    <t xml:space="preserve">Две секции переменной этажности многосекционного жилого дома со встроенными помещениями (№ 1.8 - 1.9 по ПЗУ) и встроенно-пристроенной надземно-подземной автостоянкой (№ 4.3 по ПЗУ) - VI этап III очереди строительства </t>
  </si>
  <si>
    <t xml:space="preserve">Трехсекционный жилой дом переменной этажности со встроенными нежилыми помещениями общественного назначения на 1 этаже (№№ 3.1, 3.2, 3.3 по ГП), надземно-подземная автостоянка (№ 5 по ГП) - 2 этап 1 очереди строительства </t>
  </si>
  <si>
    <t>Многоэтажный односекционный жилой дом (№ 1 по ПЗУ), наземная автостоянка со встроенными помещениями общественного назначения (№ 2 по ПЗУ)</t>
  </si>
  <si>
    <t xml:space="preserve">Здание школы № 80 (№ 1 по ПЗУ) </t>
  </si>
  <si>
    <t xml:space="preserve">Тепловая сеть от ТК-1 до стены жилого дома 3 очереди, тепловая сеть от ТК-2 до стены жилого дома 4 очереди - 2 этап строительства </t>
  </si>
  <si>
    <t xml:space="preserve">Здание насосной (№ 1 по ПЗУ) </t>
  </si>
  <si>
    <t xml:space="preserve">Магистральная сеть теплоснабжения на участке от неподвижной опоры Н4 до точки подключения в камере УТ8, в планировочном районе "Академический" - 3 этап строительства </t>
  </si>
  <si>
    <t>Пятисекционный жилой дом переменной этажности со встроенными помещениями общественного назначения (№ 1 по ПЗУ) - 1 этап строительства; четырехсекционный жилой дом переменной этажности (№ 2 по ПЗУ) - 2 этап строительства</t>
  </si>
  <si>
    <t xml:space="preserve">Подземная канализационная насосная станция (взамен демонтируемой КНС № 9) - 1 этап строительства </t>
  </si>
  <si>
    <t xml:space="preserve">Реконструкция автоматической автозаправочной станции (единый недвижимый комплекс) № 464: навес над ТРК (№ 1 по ПЗУ), островок безопасности с 2 ТРК и 2 платежными терминалами (№ 2 по ПЗУ), топливные резервуары (№ 4 по ПЗУ), резервуар промышленных ливневых стоков (№ 5 по ПЗУ), техническое помещение для размещения электрооборудования (№ 7 по ПЗУ) </t>
  </si>
  <si>
    <t xml:space="preserve">Участок автомобильной дороги от ПК44+00,00 до ПК58+30,00 - 4а этап строительства </t>
  </si>
  <si>
    <t xml:space="preserve">Здание АБК с гаражом (№ 1 по ПЗУ), пожарные резервуары (№ 3 по ПЗУ), выгреб (№ 6 по ПЗУ) </t>
  </si>
  <si>
    <t xml:space="preserve">Реконструкция здания склада с эстакадой (блок 1.1, 1.2) (№ 1, 2 по ПЗУ), распределительная камера ливневых стоков (№ 4 по ПЗУ) - 1 этап строительства; строительство пристраиваемого здания склада (блок 2) (№ 3 по ПЗУ) - 2 этап строительства </t>
  </si>
  <si>
    <t xml:space="preserve">Многоэтажный жилой дом со встроено-пристроенными помещениями общественного назначения (№ 1 по ПЗУ) - 3 этап строительства; пристроенная подземная автостоянка (№ 2 по ПЗУ) - 3 этап строительства </t>
  </si>
  <si>
    <t xml:space="preserve">Здание конгресс-центра (№ 3 по ПЗУ), с подвальным этажом в осях 1/1-13 / Е-Н, примыкающее к существующему блоку здания "Пассажа по оси 208 (№ 2.1 по ПЗУ) </t>
  </si>
  <si>
    <t xml:space="preserve">Здание автомастерской (№ 1 по ПЗУ) </t>
  </si>
  <si>
    <t xml:space="preserve">Многоэтажная секция трехсекционного жилого дома со встроенными нежилыми помещениями на 1 и цокольном этажах (№ 1В по ПЗУ) - 1 этап строительства; многоэтажные секции трехсекционного жилого дома со встроенными нежилыми помещениями на 1 и цокольном этажах (№ 1А, 1Б по ПЗУ), подземная автостоянка (№ 2 по ПЗУ) - 2 этап строительства </t>
  </si>
  <si>
    <t xml:space="preserve">Здание автосервиса с автомойкой на 4 поста (№ 1 по ПЗУ) </t>
  </si>
  <si>
    <t xml:space="preserve">Здание административно-бытового корпуса (№ 1 по ПЗУ) </t>
  </si>
  <si>
    <t xml:space="preserve">1 этап строительства: двухсекционный многоэтажный жилой дом со встроенными помещениями (№№  1А, 1Б по ПЗУ); 2 этап строительства: подземная автостоянка (№ 8 по ПЗУ) </t>
  </si>
  <si>
    <t>Здание склада с теплогенераторной (№ 1 по ПЗУ)</t>
  </si>
  <si>
    <t xml:space="preserve">Газопровод высокого давления (0,7 - 1,2 МПа) от ПК0 до ГРПШ - 1 этап строительства </t>
  </si>
  <si>
    <t xml:space="preserve">Пятисекционный жилой дом переменной этажности со встроенными офисными помещениями на 1 этажах секций 1.1 - 1.3 (№ 1 по ПЗУ), трансформаторная подстанция (№ 3 по ПЗУ) - 1 этап строительства; пятисекционный жилой дом переменной этажности со встроенными офисными помещениями на 1 этажах секций 2.3 - 2.5 (№ 2 по ПЗУ) - 2 этап строительства </t>
  </si>
  <si>
    <t>Реконструкция существующего здания производственного корпуса № 92А в осях ОА-ОВ/1-6. Участок дождевания изделий цеха № 38</t>
  </si>
  <si>
    <t xml:space="preserve">Административное здание (№ 1 по ПЗУ) </t>
  </si>
  <si>
    <t xml:space="preserve">Жилой комплекс со встроенными нежилыми помещениями и подземной автостоянкой: Шесть секций многоквартирного жилого дома с террасами, встроенными нежилыми помещениями и кладовыми (жилые секции 1-6) и подземной автостоянкой (№ 1.1 по ПЗУ),  - 1 этап строительства; Многоквартирный жилой дом с террасами, встроенными нежилыми помещениями и кладовыми (жилые секции 9-13) и подземной автостоянкой (№ 1.2 по ПЗУ), - 2 этап строительства;  Пять секций многоквартирного жилого дома с террасами, встроенными нежилыми помещениями и кладовыми (жилые секции 7,8,14-16) (№ 1.3 по ПЗУ) - 3 этап строительства </t>
  </si>
  <si>
    <t xml:space="preserve">Здание торгово-выставочного центра с крышной газовой котельной (№ 1 по ПЗУ), ГРПШ (№ 6 по ПЗУ), локальные очистные сооружения (№ 7 по ПЗУ): 1-й этап строительства - здание торгово-выставочного центра в осях "А-К / 1-4 и А-Д / 5-10", с крышной газовой котельной, 2-й этап строительства - здание торгового центра в осях "4-10 / Д-К" </t>
  </si>
  <si>
    <t xml:space="preserve">Здание магазина продовольственных товаров (№ 1 по ПЗУ) </t>
  </si>
  <si>
    <t xml:space="preserve">Жилой блок № 1 жилого дома блокированной застройки (№ 1 по ПЗУ)
</t>
  </si>
  <si>
    <t xml:space="preserve">Жилой блок № 1 жилого дома блокированной застройки (№ 1 по ПЗУ) </t>
  </si>
  <si>
    <t>Свердловская обл., г. Екатеринбург, земельный участок расположен в северо-западной части кадастрового квартала, ограниченного ориентирами: по красной линии ул. Ангарская - проезд от ул. Ангарская к ул. Решетская - по красной линии ул. Монтажников - Расточная</t>
  </si>
  <si>
    <t>Свердловская обл.,  г. Екатеринбург, с. Горный Щит</t>
  </si>
  <si>
    <t>Свердловская обл., г. Екатеринбург, "Юго-Восточный промузел"</t>
  </si>
  <si>
    <t>Свердловская обл., г. Екатеринбург, ул. Краснолесья, 22</t>
  </si>
  <si>
    <t>Свердловская обл., г. Екатеринбург, ул. Мира, 39</t>
  </si>
  <si>
    <t>Свердловская обл., г. Екатеринбург, в квартале улиц Техническая - Расточная - Строителей - Дружиниская</t>
  </si>
  <si>
    <t>Свердловская обл., г. Екатеринбург, ул. Комсомольская</t>
  </si>
  <si>
    <t>Свердловская обл., г. Екатеринбург, ул. Гагарина, 28</t>
  </si>
  <si>
    <t>Свердловская обл., г. Екатеринбург, в границах улиц Ломоносова - Калинина - 40 лет Октября</t>
  </si>
  <si>
    <t>Свердловская обл., г. Екатеринбург, коридор ВЛ - продолжение улицы Новосибирская - проектируемый участок ЕКАД (жилой район "Солнечный") 3 квартал. блок 3.4</t>
  </si>
  <si>
    <t>Свердловская обл., г. Екатеринбург, ул. Шейнкмана, 57а</t>
  </si>
  <si>
    <t>Свердловская обл., г. Екатеринбург, ул. Челюскинцев, 58</t>
  </si>
  <si>
    <t>Свердловская обл., г. Екатеринбург, ул. Стрелочников - пер. Транспортников</t>
  </si>
  <si>
    <t>Свердловская обл., г. Екатеринбург, ул. Калинина, 26а</t>
  </si>
  <si>
    <t>Свердловская обл., г. Екатеринбург, ул. Окраинная, 48</t>
  </si>
  <si>
    <t>Свердловская обл., г. Екатеринбург, ул. Щербакова</t>
  </si>
  <si>
    <t>Свердловская обл., г. Екатеринбург, ул. Степана Разина</t>
  </si>
  <si>
    <t>Свердловская обл., г. Екатеринбург, ул. Бакинских Комиссаров, 159</t>
  </si>
  <si>
    <t>Свердловская обл., г. Екатеринбург, пер. Саранинский, ул. Новинская</t>
  </si>
  <si>
    <t>Свердловская обл., г. Екатеринбург, ул. Московская</t>
  </si>
  <si>
    <t>Свердловская обл., г. Екатеринбург, ЭКСПО-бульвар, 2</t>
  </si>
  <si>
    <t>Свердловская обл., г. Екатеринбург, ул. Новинская - Елизаветинское шоссе</t>
  </si>
  <si>
    <t>Свердловская обл., г. Екатеринбург, ул. Хомякова - ул. Данилина</t>
  </si>
  <si>
    <t>Свердловская обл., г. Екатеринбург, ул. Лукиных - Донбасская - Машиностроителей - 40-летия Октября</t>
  </si>
  <si>
    <t>Свердловская обл., г. Екатеринбург, ул. Завокзальная, 44</t>
  </si>
  <si>
    <t>Свердловская обл., г. Екатеринбург, в границах улиц Евгения Савкова - Хрустальногорская - Верхнеуфалейская - река Патрушиха</t>
  </si>
  <si>
    <t>Свердловская обл., г. Екатеринбург, пр. Космонавтов,  18</t>
  </si>
  <si>
    <t>Свердловская обл., г. Екатеринбург, (ул. Кислородная)</t>
  </si>
  <si>
    <t>Свердловская обл., г. Екатеринбург, ул. Степана Разина, 23, ул. Декабристов, 69а</t>
  </si>
  <si>
    <t>Свердловская обл., г. Екатеринбург, ул. Суходольская</t>
  </si>
  <si>
    <t>Свердловская обл. г. Екатеринбург, ул. Таганская - ул. Фрезеровщиков</t>
  </si>
  <si>
    <t>Свердловская обл. г. Екатеринбург, коттеджный поселок"Экодолье"</t>
  </si>
  <si>
    <t>66:41:0509008:28</t>
  </si>
  <si>
    <t>66:41:0404012:10</t>
  </si>
  <si>
    <t>66:41:0704041:1418</t>
  </si>
  <si>
    <t>66:41:0000000:105428; 66:41:0000000:107423</t>
  </si>
  <si>
    <t>66:41:0704045:11509</t>
  </si>
  <si>
    <t>66:41:0704028:62</t>
  </si>
  <si>
    <t>66:41:0303004:9; 66:41:0206901:29; 66:41:0303004:35; 66:41:0000000:98800; 66:41:0000000:101108</t>
  </si>
  <si>
    <t>66:41:0106108:2293
66:41:0106108:2294
66:41:0106108:2295</t>
  </si>
  <si>
    <t>66:41:0106108:2294
66:41:0106108:2295</t>
  </si>
  <si>
    <t>66:41:0704041:1420</t>
  </si>
  <si>
    <t>66:41:0000000:109846</t>
  </si>
  <si>
    <t>66:41:0401017:20
66:41:0401017:24</t>
  </si>
  <si>
    <t>66:41:0206016:181
66:41:0000000:86643</t>
  </si>
  <si>
    <t>66:41:0206017:2404</t>
  </si>
  <si>
    <t>66:41:0106102:8</t>
  </si>
  <si>
    <t xml:space="preserve"> 66:41:0313010:359; 66:41:0313010:356; 66:41:0313010:416</t>
  </si>
  <si>
    <t>66:41:0511032:3</t>
  </si>
  <si>
    <t>66:41:0313004:2589; 66:41:0000000:109304</t>
  </si>
  <si>
    <t>66:41:0508075:45</t>
  </si>
  <si>
    <t>66:41:0401051:20</t>
  </si>
  <si>
    <t>66:41:0106006:7</t>
  </si>
  <si>
    <t>66:41:0610031:13</t>
  </si>
  <si>
    <t>66:41:0712020:309</t>
  </si>
  <si>
    <t xml:space="preserve"> 66:41:0505019:450</t>
  </si>
  <si>
    <t>66:41:0000000:109705</t>
  </si>
  <si>
    <t>66:41:0000000:1088</t>
  </si>
  <si>
    <t>66:41:0505040:70</t>
  </si>
  <si>
    <t>66:41:0303005:15; 66:41:0303005:63</t>
  </si>
  <si>
    <t>66:41:0205007:215</t>
  </si>
  <si>
    <t>66:41:0509036:13</t>
  </si>
  <si>
    <t>66:41:0110141:36</t>
  </si>
  <si>
    <t>66:41:0205008:46</t>
  </si>
  <si>
    <t>66:41:0404019:96</t>
  </si>
  <si>
    <t>66:41:0313010:5555</t>
  </si>
  <si>
    <t>66:41:0110016:515</t>
  </si>
  <si>
    <t>66:41:0110025:489</t>
  </si>
  <si>
    <t>66:41:0313010:149
66:41:0313010:299
66:41:0313010:280</t>
  </si>
  <si>
    <t>66:41:0000000:265</t>
  </si>
  <si>
    <t>66:41:0513033:467</t>
  </si>
  <si>
    <t>66:41:0513033:468</t>
  </si>
  <si>
    <t>66:41:0513033:470</t>
  </si>
  <si>
    <t>66:41:0513033:471</t>
  </si>
  <si>
    <t>6670994800</t>
  </si>
  <si>
    <t>6663032255</t>
  </si>
  <si>
    <t>6671206970</t>
  </si>
  <si>
    <t>6664012156</t>
  </si>
  <si>
    <t>7814148471</t>
  </si>
  <si>
    <t>Физическое лицо ИП</t>
  </si>
  <si>
    <t>Здание гаража  (ул.Окружная, 3)</t>
  </si>
  <si>
    <t xml:space="preserve">Многоэтажный жилой дом со встроенно-пристроенными помещениями общественного назначения и подземной автостоянкой по ул. Советской в г. Екатеринбурге. Корректировка </t>
  </si>
  <si>
    <t>66:41:0603018:1794</t>
  </si>
  <si>
    <t>66:41:0404016:3533
66:41:0000000:449</t>
  </si>
  <si>
    <t>66:41:0000000:1096</t>
  </si>
  <si>
    <t>66:41:0303902:34</t>
  </si>
  <si>
    <t>66:41:0110014:5363</t>
  </si>
  <si>
    <t>66:41:108014:1214</t>
  </si>
  <si>
    <t>66:41:0702066:3846</t>
  </si>
  <si>
    <t>Реконструкция существующего здания для размещения административного здания (Азербайджанский этическо-духовный центр), кадастровый номер 66:41:0603018:113</t>
  </si>
  <si>
    <t>Сеть теплоснабжения от камеры УТ24 до камеры УТ25 - 1.1 этап строительства</t>
  </si>
  <si>
    <t>улица Планетная</t>
  </si>
  <si>
    <t>улица Орбитальная</t>
  </si>
  <si>
    <t>улица Яркая, Ракитовая</t>
  </si>
  <si>
    <t>улица Нектарная</t>
  </si>
  <si>
    <t>улица Лавандовая</t>
  </si>
  <si>
    <t>улица Сенная, улица Пионовая</t>
  </si>
  <si>
    <t>улица Молебка</t>
  </si>
  <si>
    <t>улица Кометная</t>
  </si>
  <si>
    <t>улица Созвездий</t>
  </si>
  <si>
    <t>переулок Крокусовый</t>
  </si>
  <si>
    <t>переулок Георгиновый</t>
  </si>
  <si>
    <t>переулок Барбарисовый</t>
  </si>
  <si>
    <t>Офисное здание (№ 1 по ПЗУ)</t>
  </si>
  <si>
    <t>Блок-секция № 1 жилого дома блокированной застройки № 45 (№ 1 по ПЗУ)</t>
  </si>
  <si>
    <t>блок-секция № 2 жилого дома блокированной застройки № 45 (№ 1 по ПЗУ)</t>
  </si>
  <si>
    <t>блок-секция № 3 жилого дома блокированной застройки № 45 (№ 1 по ПЗУ)</t>
  </si>
  <si>
    <t>блок-секция № 4 жилого дома блокированной застройки № 45 (№ 1 по ПЗУ)</t>
  </si>
  <si>
    <t>Здание склада (№ 1 по ПЗУ)</t>
  </si>
  <si>
    <t>Здание склада (№ 1Б по ПЗУ) с пристроенным зданием административно-бытового корпуса (АБК) и пристроенным зданием газовой котельной (№ 1.1 по ПЗУ) - 1.1 этап строительства</t>
  </si>
  <si>
    <t>Резервуары надземные (№ 4  по ПЗУ) - 1.1 этап строительства</t>
  </si>
  <si>
    <t>Резервуары запаса воды (№ 5 по ПЗУ) - 1.1 этап строительства</t>
  </si>
  <si>
    <t>Насосная станция (№ 5.1 по ПЗУ) - 1.1 этап строительства</t>
  </si>
  <si>
    <t>Здание распределительного пункта со встроенной трансформаторной подстанцией (№ 6 по ПЗУ) - 1.1 этап строительства</t>
  </si>
  <si>
    <t>Канализационная насосная станция 1 (№ 8 по ПЗУ) - 1.1 этап строительства</t>
  </si>
  <si>
    <t>Локальные очистные сооружения ливневых сточных вод (№ 9 по ПЗУ) - 1.1 этап строительства</t>
  </si>
  <si>
    <t>Здание контрольно-пропускного пункта (№ 10 по ПЗУ) - 1.1 этап строительства</t>
  </si>
  <si>
    <t>Водозаборный узел (№ 11 по ПЗУ) - 1.1 этап строительства</t>
  </si>
  <si>
    <t>ГРПШ (№ 12 по ПЗУ) - 1.1 этап строительства</t>
  </si>
  <si>
    <t>ГРПШ (№ 12.1 по ПЗУ) - 1.1 этап строительства</t>
  </si>
  <si>
    <t>Здание локальных очистных сооружений хозяйственно-бытовых сточных вод (№ 13 по ПЗУ) - 1.1 этап строительства</t>
  </si>
  <si>
    <t>Канализационная насосная станция 2 (№ 14 по ПЗУ) - 1.1 этап строительства</t>
  </si>
  <si>
    <t>Здание торгового комплекса "Лента" (№ 1 по ПЗУ), кадастровый номер 66:41:0108090:72</t>
  </si>
  <si>
    <t>дизель-генератор (№ 2 по ПЗУ)</t>
  </si>
  <si>
    <t>пост охраны (№ 4 по ПЗУ)</t>
  </si>
  <si>
    <t>очистные сооружения (№ 6 по ПЗУ)</t>
  </si>
  <si>
    <t>трансформаторная подстанция (№ 11 по ПЗУ)</t>
  </si>
  <si>
    <t>Здание склада со встроенным административно-бытовыми помещениями (№№ 1, 2 по ПЗУ)</t>
  </si>
  <si>
    <t xml:space="preserve">Пожарные резервуары (№ 5.1 по ПЗУ)
</t>
  </si>
  <si>
    <t>Пожарные резервуары (№ 5.2 по ПЗУ)</t>
  </si>
  <si>
    <t>Локальные очистные сооружения (№ 6.1 по ПЗУ)</t>
  </si>
  <si>
    <t>Локальные очистные сооружения (№ 6.2 по ПЗУ)</t>
  </si>
  <si>
    <t>Локальные очистные сооружения (№ 6.3 по ПЗУ)</t>
  </si>
  <si>
    <t>Канализационный выгреб (№ 8 по ПЗУ)</t>
  </si>
  <si>
    <t>Трехсекционный многоэтажный жилой дом со встроенно-пристроенными помещениями общественного назначения (№ 1 по ПЗУ) (ул. Советская, 45)</t>
  </si>
  <si>
    <t>Подземная автостоянка с крытым въездом (№ 2, 2а по ПЗУ) (ул. Советская, 45/2)</t>
  </si>
  <si>
    <t>6661062374</t>
  </si>
  <si>
    <t>6670384716</t>
  </si>
  <si>
    <t>7734135124</t>
  </si>
  <si>
    <t>6670043265</t>
  </si>
  <si>
    <t>6670012517</t>
  </si>
  <si>
    <t>6671077725</t>
  </si>
  <si>
    <t>7453011758</t>
  </si>
  <si>
    <t>6679113608</t>
  </si>
  <si>
    <t>6664044133</t>
  </si>
  <si>
    <t>6662101379</t>
  </si>
  <si>
    <t>6674227055</t>
  </si>
  <si>
    <t xml:space="preserve">ООО "Баркас+" </t>
  </si>
  <si>
    <t>620017, г. Екатеринбург, ул. Шефская, д. 2а-9, к. 105</t>
  </si>
  <si>
    <t xml:space="preserve">Муниципальное автономное образовательное учреждение - средняя общеобразовательная школа № 181 </t>
  </si>
  <si>
    <t>620016, г. Екатеринбург, ул. Краснолесья, д. 22</t>
  </si>
  <si>
    <t xml:space="preserve">ООО "Строительная компания "Прогресс" </t>
  </si>
  <si>
    <t>620078, г. Екатеринбург,  ул. Мира, д. 39, комната 3</t>
  </si>
  <si>
    <t xml:space="preserve">Федеральное государственное унитарное предприятие "Государственная корпорация по организации воздушного движения в Российской Федерации" Филиал "Аэронавигация Урала" </t>
  </si>
  <si>
    <t>125993, город Москва, Ленинградский проспект, дом 37, корпус 7</t>
  </si>
  <si>
    <t xml:space="preserve">ООО  "Группа компаний "ЭФЕС" </t>
  </si>
  <si>
    <t>ООО "Союзпроминвест"</t>
  </si>
  <si>
    <t>620078, г. Екатеринбург,  ул. Мира, д. 39, кв. 44</t>
  </si>
  <si>
    <t xml:space="preserve">АО "Уральское производственное предприятие "Вектор" </t>
  </si>
  <si>
    <t>620078, г. Екатеринбург, ул. Гагарина, д. 28</t>
  </si>
  <si>
    <t>ООО "Милстрит"</t>
  </si>
  <si>
    <t>620028, г. Екатеринбург, ул. Татищева, д. 90</t>
  </si>
  <si>
    <t xml:space="preserve">ООО "Милстрит" </t>
  </si>
  <si>
    <t xml:space="preserve">ООО "Синара-Девелопмент" </t>
  </si>
  <si>
    <t>620026, г. Екатеринбург, ул. Розы Люксембург, дом 51</t>
  </si>
  <si>
    <t xml:space="preserve">ООО "Энергоинфраструктура" </t>
  </si>
  <si>
    <t>620078, г. Екатеринбург, ул. Мира, д. 39, офис 25</t>
  </si>
  <si>
    <t xml:space="preserve">ООО "ФОРУМ СИТИ" </t>
  </si>
  <si>
    <t>620014, г. Екатеринбург, ул. Радищева, д. 25, офис 205</t>
  </si>
  <si>
    <t>АО "Екатеринбургский мукомольный завод"</t>
  </si>
  <si>
    <t xml:space="preserve">Муниципальное автономное общеобразовательное учреждение средняя общеобразовательная школа № 80 </t>
  </si>
  <si>
    <t>620012, г. Екатеринбург,  ул. Калинина, д. 26а</t>
  </si>
  <si>
    <t xml:space="preserve">ООО "Альбион" </t>
  </si>
  <si>
    <t>620017, г. Екатеринбург, пр. Космонавтов, д. 1</t>
  </si>
  <si>
    <t xml:space="preserve">АО "Ледовая арена" </t>
  </si>
  <si>
    <t>620014, г. Екатеринбург, ул. Октябрьской Революции, д. 56, офис 22</t>
  </si>
  <si>
    <t xml:space="preserve">ООО "ЛУКОЙЛ-Уралнефтепродукт" </t>
  </si>
  <si>
    <t>450057, Республика  Башкортостан, город Уфа, ул. Цюрупы, д. 16</t>
  </si>
  <si>
    <t xml:space="preserve">ООО "ЦР НЕДВИЖИМОСТЬ" </t>
  </si>
  <si>
    <t>620076, г. Екатеринбург, ул. Гастелло, д. 32А, кв. 132</t>
  </si>
  <si>
    <t xml:space="preserve">ООО "Концерн "Уральский текстиль" </t>
  </si>
  <si>
    <t>620024, г. Екатеринбург, ул. Новинская, д. 2</t>
  </si>
  <si>
    <t xml:space="preserve">ООО "Московский квартал-20" </t>
  </si>
  <si>
    <t>620014, г. Екатеринбург, ул. Юмашева, д. 7, оф. 316</t>
  </si>
  <si>
    <t xml:space="preserve">АО "Уральский выставочный центр" </t>
  </si>
  <si>
    <t>620060, г. Екатеринбург, ЭКСПО-бульвар, д. 2</t>
  </si>
  <si>
    <t xml:space="preserve">ЗАО "Интер Комплект Строй" </t>
  </si>
  <si>
    <t>620142, г. Екатеринбург, ул. Машинная, д. 29, оф. 1</t>
  </si>
  <si>
    <t xml:space="preserve">ООО "АФК Профит" </t>
  </si>
  <si>
    <t>620024, г. Екатеринбург, ул. Бисертская, д. 1</t>
  </si>
  <si>
    <t xml:space="preserve">ООО "СК Мастер" </t>
  </si>
  <si>
    <t>620026, г. Екатеринбург, ул. Луначарского, д. 194, оф. 203/4</t>
  </si>
  <si>
    <t xml:space="preserve">ООО "Компания Камелот" </t>
  </si>
  <si>
    <t>620049, г. Екатеринбург, ул. Лодыгина, д. 15</t>
  </si>
  <si>
    <t xml:space="preserve">АО "Екатеринбурггаз" </t>
  </si>
  <si>
    <t>620075, г. Екатеринбург, ул. Белинского, д. 37</t>
  </si>
  <si>
    <t>620144, г. Екатеринбург, ул. Сурикова, д. 53, оф. 213</t>
  </si>
  <si>
    <t xml:space="preserve">ПАО "Машиностроительный завод имени М.И. Калинина, г.Екатеринбург" </t>
  </si>
  <si>
    <t xml:space="preserve">ООО "Основа-Центр" </t>
  </si>
  <si>
    <t>620041, г. Екатеринбург, ул. Основинская, д. 8</t>
  </si>
  <si>
    <t>620014, г. Екатеринбург,  ул. Радищева, д. 25, офис 202</t>
  </si>
  <si>
    <t xml:space="preserve">ООО "Фенстер-Инвест" </t>
  </si>
  <si>
    <t>620036, г. Екатеринбург, ул. Суходольская, д. 197, офис 505</t>
  </si>
  <si>
    <t xml:space="preserve">ООО "Проперти энд Девелопмент" </t>
  </si>
  <si>
    <t>620075, г. Екатеринбург, ул. Розы Люксембург, д. 22, оф. 1009</t>
  </si>
  <si>
    <t xml:space="preserve">ООО "Бам-Строй-Инвест" </t>
  </si>
  <si>
    <t>620146, г. Екатеринбург,  ул. Фурманова, д. 123, офис 2</t>
  </si>
  <si>
    <t>RU 66302000-1527-2019</t>
  </si>
  <si>
    <t>06.05.2019</t>
  </si>
  <si>
    <t>RU 66302000-1528-2019</t>
  </si>
  <si>
    <t>07.05.2019</t>
  </si>
  <si>
    <t>RU 66302000-5414-2015</t>
  </si>
  <si>
    <t>09.11.2015 с изменениями № 2 от 07.05.2019</t>
  </si>
  <si>
    <t>RU 66302000-1529-2019</t>
  </si>
  <si>
    <t>08.05.2019</t>
  </si>
  <si>
    <t>RU 66302000-1530-2019</t>
  </si>
  <si>
    <t>RU 66302000-1531-2019</t>
  </si>
  <si>
    <t>13.05.2019</t>
  </si>
  <si>
    <t>29.05.2018 с изменениями № 2 от 14.05.2019</t>
  </si>
  <si>
    <t>RU 66302000-1532-2019</t>
  </si>
  <si>
    <t>15.05.2019</t>
  </si>
  <si>
    <t>RU 66302000-1533-2019</t>
  </si>
  <si>
    <t>RU 66302000-1534-2019</t>
  </si>
  <si>
    <t>16.05.2019</t>
  </si>
  <si>
    <t>RU 66302000-766-2017</t>
  </si>
  <si>
    <t>06.10.2017 с изменениями № 1 от 16.05.2019</t>
  </si>
  <si>
    <t>RU 66302000-1239-2018</t>
  </si>
  <si>
    <t>28.06.2018 с изменениями № 1 от 27.05.2019</t>
  </si>
  <si>
    <t>RU 66302000-1141-2018</t>
  </si>
  <si>
    <t>23.05.2018 с изменениями № 1 от 16.05.2019</t>
  </si>
  <si>
    <t>RU 66302000-1164-2018</t>
  </si>
  <si>
    <t>31.05.2018 с изменениями № 1 от 16.05.2019</t>
  </si>
  <si>
    <t>RU 66302000-1129-2018</t>
  </si>
  <si>
    <t>18.05.2018 с изменениями № 2 от 17.05.2019</t>
  </si>
  <si>
    <t>RU 66302000-1535-2019</t>
  </si>
  <si>
    <t>20.05.2019</t>
  </si>
  <si>
    <t>27.04.2018 с изменениями № 2 от 27.05.2019</t>
  </si>
  <si>
    <t>RU 66302000-1536-2019</t>
  </si>
  <si>
    <t>RU 66302000-1289-2018</t>
  </si>
  <si>
    <t>30.07.2018 с изменениями № 1 от 20.05.2019</t>
  </si>
  <si>
    <t>RU 66302000-1537-2019</t>
  </si>
  <si>
    <t>21.05.2019</t>
  </si>
  <si>
    <t>RU 66302000-1539-2019</t>
  </si>
  <si>
    <t>22.05.2019</t>
  </si>
  <si>
    <t>RU 66302000-1547-2019</t>
  </si>
  <si>
    <t>24.05.2019</t>
  </si>
  <si>
    <t>RU 66302000-1232-2018</t>
  </si>
  <si>
    <t>27.06.2018 с изменениями № 1 от 21.05.2019</t>
  </si>
  <si>
    <t>RU 66302000-1538-2019</t>
  </si>
  <si>
    <t>RU 66302000-1540-2019</t>
  </si>
  <si>
    <t>RU 66302000-1541-2019</t>
  </si>
  <si>
    <t>23.05.2019</t>
  </si>
  <si>
    <t>RU 66302000-1542-2019</t>
  </si>
  <si>
    <t>RU 66302000-1543-2019</t>
  </si>
  <si>
    <t>RU 66302000-1544-2019</t>
  </si>
  <si>
    <t>RU 66302000-563-2017</t>
  </si>
  <si>
    <t>14.06.2017 с изменениями № 2 от 23.05.2019</t>
  </si>
  <si>
    <t>RU 66302000-1545-2019</t>
  </si>
  <si>
    <t>RU 66302000-1546-2019</t>
  </si>
  <si>
    <t>RU 66302000-1548-2019</t>
  </si>
  <si>
    <t>27.05.2019</t>
  </si>
  <si>
    <t>RU 66302000-1549-2019</t>
  </si>
  <si>
    <t>RU 66302000-1070-2018</t>
  </si>
  <si>
    <t>11.04.2018 с изменениями № 1 от 27.05.2019</t>
  </si>
  <si>
    <t>RU 66302000-1550-2019</t>
  </si>
  <si>
    <t>28.05.2019</t>
  </si>
  <si>
    <t>RU 66302000-1551-2019</t>
  </si>
  <si>
    <t>RU 66302000-986-2018</t>
  </si>
  <si>
    <t>07.02.2018 с изменениями № 2 от 29.05.2019</t>
  </si>
  <si>
    <t>RU 66302000-1552-2019</t>
  </si>
  <si>
    <t>30.05.2019</t>
  </si>
  <si>
    <t>RU 66302000-1053-2018</t>
  </si>
  <si>
    <t>23.03.2018 с изменениями № 1 от 30.05.2019</t>
  </si>
  <si>
    <t>31.05.2018 с изменениями № 2 от 30.05.2019</t>
  </si>
  <si>
    <t>RU 66302000-1553-2019</t>
  </si>
  <si>
    <t>RU 66302000-1554-2019</t>
  </si>
  <si>
    <t>RU 66302000-1555-2019</t>
  </si>
  <si>
    <t>RU 66302000-1556-2019</t>
  </si>
  <si>
    <t>RU 66302000-1557-2019</t>
  </si>
  <si>
    <t>RU 66302000-1558-2019</t>
  </si>
  <si>
    <t>06.2023</t>
  </si>
  <si>
    <t>07.2022</t>
  </si>
  <si>
    <t>09.2025</t>
  </si>
  <si>
    <t>08.2021</t>
  </si>
  <si>
    <t>05.2022</t>
  </si>
  <si>
    <t>06.2022</t>
  </si>
  <si>
    <r>
      <t>Тип строительного объекта</t>
    </r>
    <r>
      <rPr>
        <b/>
        <vertAlign val="superscript"/>
        <sz val="12"/>
        <rFont val="Liberation Serif"/>
        <family val="1"/>
        <charset val="204"/>
      </rPr>
      <t>1</t>
    </r>
  </si>
  <si>
    <r>
      <t>Кадастровый номер земельного участка</t>
    </r>
    <r>
      <rPr>
        <b/>
        <vertAlign val="superscript"/>
        <sz val="12"/>
        <rFont val="Liberation Serif"/>
        <family val="1"/>
        <charset val="204"/>
      </rPr>
      <t>2</t>
    </r>
  </si>
  <si>
    <r>
      <t>Координаты характерной точки границы земельного участка</t>
    </r>
    <r>
      <rPr>
        <b/>
        <vertAlign val="superscript"/>
        <sz val="12"/>
        <rFont val="Liberation Serif"/>
        <family val="1"/>
        <charset val="204"/>
      </rPr>
      <t>3</t>
    </r>
  </si>
  <si>
    <r>
      <t>Адрес объекта</t>
    </r>
    <r>
      <rPr>
        <b/>
        <vertAlign val="superscript"/>
        <sz val="12"/>
        <rFont val="Liberation Serif"/>
        <family val="1"/>
        <charset val="204"/>
      </rPr>
      <t>4</t>
    </r>
  </si>
  <si>
    <r>
      <t>Общая площадь (протяженность) объекта капитального строительства в соответсвии с проектной документацией, м</t>
    </r>
    <r>
      <rPr>
        <b/>
        <vertAlign val="superscript"/>
        <sz val="12"/>
        <rFont val="Liberation Serif"/>
        <family val="1"/>
        <charset val="204"/>
      </rPr>
      <t xml:space="preserve">2 </t>
    </r>
    <r>
      <rPr>
        <b/>
        <sz val="12"/>
        <rFont val="Liberation Serif"/>
        <family val="1"/>
        <charset val="204"/>
      </rPr>
      <t>(м)</t>
    </r>
  </si>
  <si>
    <r>
      <t>Общая площадь жилых помещений по проекту, м</t>
    </r>
    <r>
      <rPr>
        <b/>
        <vertAlign val="superscript"/>
        <sz val="12"/>
        <rFont val="Liberation Serif"/>
        <family val="1"/>
        <charset val="204"/>
      </rPr>
      <t>2</t>
    </r>
  </si>
  <si>
    <t>620075, г. Екатеринбург, ул. Луначарского, д. 74</t>
  </si>
  <si>
    <t xml:space="preserve">Местная мусульманская религиозная организация "14 святых" </t>
  </si>
  <si>
    <t>620058, г. Екатеринбург, пер. Георгиновый, д. 14</t>
  </si>
  <si>
    <t xml:space="preserve">ЖСК "Союз" </t>
  </si>
  <si>
    <t>620076, г. Екатеринбург, пл. Жуковского, д. 1, лит. Я</t>
  </si>
  <si>
    <t xml:space="preserve">ООО "РегионИнвест" </t>
  </si>
  <si>
    <t>ОАО "Агроспецмонтаж"</t>
  </si>
  <si>
    <t xml:space="preserve">ООО "Лента" </t>
  </si>
  <si>
    <t>620014, г. Екатеринбург, ул. Юмашева, д. 7, оф. 315</t>
  </si>
  <si>
    <t xml:space="preserve">ООО "Дом творчества" </t>
  </si>
  <si>
    <t>Свердловская обл., г. Екатеринбург, пер. Базовый, 17 (литер В)</t>
  </si>
  <si>
    <t xml:space="preserve">Реконструкция отдельно стоящего строения для размещения Административного здания (Азербайджанский этическо-духовный центр) </t>
  </si>
  <si>
    <t>Сети водопровода, канализации, теплоснабжения и электроснабжения по району "Академический" в г. Екатеринбурге. 1-ая очередь строительства. Кварталы 9, 10. Внешнее теплоснабжение. Теплосеть 2Ду800 от ТК-1 до УТ-26. Теплосеть 2Ду600 от УТ-24 до УТ-26 по ул. Сахарова 1 этап. Теплосеть 2Ду600"</t>
  </si>
  <si>
    <t xml:space="preserve">Строительство улично-дорожной сети ЖСК "Союз" в Орджоникидзевском районе г. Екатеринбурга </t>
  </si>
  <si>
    <t>Свердловская обл., г. Екатеринбург, ул. Чердынская, строение 28</t>
  </si>
  <si>
    <t>Офисное здание с пунктом общественного питания</t>
  </si>
  <si>
    <t>Свердловская обл., г. Екатеринбург, пос. Совхозный, ул. Цыганская, 4</t>
  </si>
  <si>
    <t>Двухэтажный жилой дом блокированной застройки, состоящий из 4-х блоков по адресу: г. Екатеринбург, Ленинский район, пос. Совхозный, ул. Цыганская, 45</t>
  </si>
  <si>
    <t>Свердловская обл., г. Екатеринбург, ул. Шефская, 3, корпус А</t>
  </si>
  <si>
    <t xml:space="preserve">Здание склада металлопродукций </t>
  </si>
  <si>
    <t>Транспортно-логистический терминал в районе развязки автодороги Екатеринбург-аэропорт "Кольцово" в Октябрьском районе г. Екатеринбурга. Корректировка. Этап 1</t>
  </si>
  <si>
    <t>Свердловская обл., г. Екатеринбург, ул. Таганская, 60а</t>
  </si>
  <si>
    <t xml:space="preserve">Торговый комплекс "Лента-230", реконструкция нежилого здания склада </t>
  </si>
  <si>
    <t>Свердловская обл., г. Екатеринбург, на восток от с. Горный Щит (участок № 9</t>
  </si>
  <si>
    <t xml:space="preserve">Складской комплекс на участке с кадастровым номером 66:41:0513041:329, расположенный в районе ст. Сысерть г. Екатеринбург </t>
  </si>
  <si>
    <t>RU 66302000-141-2016</t>
  </si>
  <si>
    <t>RU 66302000-652-2017</t>
  </si>
  <si>
    <t>RU 66302000-342-2016</t>
  </si>
  <si>
    <t>17.05.2019</t>
  </si>
  <si>
    <t>RU 66302000-1288-2018</t>
  </si>
  <si>
    <t>RU 66302000-983-2018</t>
  </si>
  <si>
    <t xml:space="preserve">Газопровод высокого давления от точки подключения (ПК0) до границы земельного участка с КН 66:41:0313010:280 (ПК0+65,10) </t>
  </si>
  <si>
    <t xml:space="preserve">Многоэтажный жилой дом со встроенными помещениями общественного назначения и частью встроенно-пристроенной подземной автостоянкой в осях Л'-Р'/1-6 (№ 1 по ПЗУ) -  1 пусковой комплекс 1 этапа строительства </t>
  </si>
  <si>
    <t xml:space="preserve">Здание логистического центра (№ 1 по ПЗУ) 
</t>
  </si>
  <si>
    <t>Здание детского дошкольного образовательного учреждения (№ 1 по ПЗУ)</t>
  </si>
  <si>
    <t xml:space="preserve">Здание гаража со встроенным АБК (№ 1 по ПЗУ) 
</t>
  </si>
  <si>
    <t xml:space="preserve">26-этажный односекционный жилой дом (№ 11 по ПЗУ) </t>
  </si>
  <si>
    <t xml:space="preserve">Две секции (№ 4А по ПЗУ) многоэтажного жилого дома № 4 со встроенными помещениями общественного назначения на 1-ом этаже - 3.1 этап строительства
</t>
  </si>
  <si>
    <t xml:space="preserve">Одна секция (№ 4Б по ПЗУ) трехсекционного многоэтажного жилого дома № 4 со встроенными нежилыми помещениями - 3.2 этап строительства 
</t>
  </si>
  <si>
    <t>Жилой комплекс со встроенными нежилыми помещениями и отдельно стоящим гаражом-стоянкой с помещением универсального магазина: 1 этап строительства - многоэтажный односекционный жилой дом со встроенными помещениями офиса УК на 1 этаже, детского сада кратковременного пребывания, детского шахматного клуба на 1, 2 этажах (№ 2 по ПЗУ)2 этап строительства - многоэтажный односекционный жилой дом со встроенными помещениями: фотосалона в подвальном этаже и офисов на 1 этаже  (№ 1 по ПЗУ); 3 этап строительства - здание гаража-стоянки с помещением универсального магазина (№ 3 по ПЗУ)</t>
  </si>
  <si>
    <t xml:space="preserve">Инженерно-технический центр состоящий из двух производственных блоков ПБ1, ПБ2, соединенных прозрачным многосветным просветом вестибюля и встроенной трансформаторной в блоке ПБ2 (№ 1 по ПЗУ), локальные очистные сооружения (№ 4 по ПЗУ) </t>
  </si>
  <si>
    <t xml:space="preserve">Существующее административное здание, с надстройкой 23 этажей, под многоэтажный односекционный жилой дом со встроенными нежилыми помещениями офисов (№ 1 по ПЗУ), со строительством здания подземной автостоянки (№ 2 по ПЗУ) с техническим помещением на кровле (№ 4 по ПЗУ) и трансформаторной подстанции (№ 3 по ПЗУ) </t>
  </si>
  <si>
    <t>Односекционный многоэтажный жилой дом со встроенными помещениями общественного назначения на первом этаже (№ 1 по ПЗУ), встроенно-пристроенной трехуровневой надземно-подземной автостоянкой с эксплуатируемой кровлей</t>
  </si>
  <si>
    <t xml:space="preserve">Существующее здание Павильона № 1 из состава международного выставочного центра "Екатеринбург-ЭКСПО" (№ 1 по ПЗУ) </t>
  </si>
  <si>
    <t xml:space="preserve">Автомобильная дорога от ПК0+00 до ПК 77+66,09 9 </t>
  </si>
  <si>
    <t xml:space="preserve">Здание физкультурно-оздоровительного комплекса состоящего из блока общежития (№ 1.1 по ПЗУ) и спортивно-тренировочного блока со столовой (№ 1.2 по ПЗУ) - 1 этап строительства </t>
  </si>
  <si>
    <t xml:space="preserve">Многоэтажная блок-секция 1Л многоквартирного жилого здания секционного типа с встроенными помещениями общественного назначения (№ 1л по ПЗУ) - 7 этап строительства; часть встроенно-пристроенной автостоянки в осях 1-4/А-И - 7.1 этап строительства </t>
  </si>
  <si>
    <t xml:space="preserve">Многоэтажная блок-секция 1Б многоквартирного жилого здания секционного типа с встроенными помещениями общественного назначения (№ 1б по ПЗУ) - 4 этап строительства; часть встроенно-пристроенной  автостоянки в осях 1-10.1п/А-М1п (№ 2 по ПЗУ) - 4.1 этап строительства </t>
  </si>
  <si>
    <t xml:space="preserve">Многоэтажная блок-секция 1В многоквартирного жилого здания секционного типа с встроенными помещениями общественного назначения (№ 1в по ПЗУ) - 5 этап строительства; часть встроенно-пристроенной  автостоянки в осях 1-11/А-И (№ 2 по ПЗУ) - 5.1 этап строительства </t>
  </si>
  <si>
    <t xml:space="preserve">Многоэтажная блок-секция 1Ж многоквартирного жилого здания секционного типа с встроенными помещениями общественного назначения (№ 1ж по ПЗУ) - 9 этап строительства; часть встроенно-пристроенной автостоянки в осях 1-4/А-И (№ 2 по ПЗУ) - 9.1 этап строительства </t>
  </si>
  <si>
    <t xml:space="preserve">Многоэтажная блок-секция 1М многоквартирного жилого здания секционного типа с встроенными помещениями общественного назначения (№ 1м по ПЗУ) - 6 этап строительства; часть встроенно-пристроенной  автостоянки в осях 1-9/А-Л (№ 2 по ПЗУ) - 6.1 этап строительства </t>
  </si>
  <si>
    <t xml:space="preserve">Многоэтажная блок-секция 1Г многоквартирного жилого здания секционного типа с встроенными помещениями общественного назначения (№ 1г по ПЗУ) - 13 этап строительства; часть встроенно-пристроенной  автостоянки в осях 3п-6.1п/Нп-К1п; Аап-ГГп/1.2п-15.2п (№ 2 по ПЗУ) - 13.1 этап строительства </t>
  </si>
  <si>
    <t xml:space="preserve">Многоэтажная секция 1Д многоквартирного жилого здания секционного типа с встроенными помещениями общественного назначения (№ 1д по ПЗУ) - 12 этап строительства; часть встроенно-пристроенной  автостоянки в осях 1-6.1п/А-Л (№ 2 по ПЗУ) - 12.1 этап строительства </t>
  </si>
  <si>
    <t>Многоэтажная секция 1ЛЛ многоквартирного жилого здания секционного типа с встроенными помещениями общественного назначения (№ 1лл по ПЗУ) - 10 этап строительства; часть встроенно-пристроенной автостоянки в осях 1-7/А-Л (№ 2 по ПЗУ) - 10.1 этап строительства (ул. Чапаева)</t>
  </si>
  <si>
    <t xml:space="preserve">Многоэтажная секция 1Е многоквартирного жилого здания секционного типа с встроенными помещениями общественного назначения (№ 1е по ПЗУ) - 11 этап строительства; часть встроенно-пристроенной автостоянки в осях 1-8/А-Г (№ 2 по ПЗУ) - 11.1 этап строительства </t>
  </si>
  <si>
    <t xml:space="preserve">Многоэтажная блок-секция 1И многоквартирного жилого здания секционного типа с встроенными помещениями общественного назначения (№ 1и по ПЗУ) - 8 этап строительства; часть встроенно-пристроенной автостоянки в осях 1-4/А-И (№ 2 по ПЗУ) - 8.1 этап строительства </t>
  </si>
  <si>
    <t xml:space="preserve">Многоэтажная блок-секция 1А многоквартирного жилого здания секционного типа с встроенными помещениями общественного назначения (№ 1а по ПЗУ) - 3 этап строительства; часть встроенно-пристроенной подземной автостоянки в осях 1-9/А-Л (№ 2 по ПЗУ) - 3.1 этап строительства </t>
  </si>
  <si>
    <t xml:space="preserve">1-й пусковой комплекс: 4-х секционный многоэтажный жилой дом со встроенными нежилыми помещениями на 1-ом этаже (№ 1 по ГП), 3-х секционный многоэтажный жилой дом со встроенными нежилыми помещениями на 1ом этаже (№ 2 по ГП), 3-х секционный многоэтажный жилой дом (№ 4 по ГП), подземная автостоянка № 1 (№ 7 по ГП), трансформаторная подстанция (№ 9 по ГП); 2-й пусковой комплекс: 4-х секционный многоэтажный жилой дом со встроенными нежилыми помещениями на 1-ом этаже (№ 3 по ГП), 4-х секционный многоэтажный жилой дом  (№ 5 по ГП),  трансформаторная подстанция (№ 10 по ГП); 3-й пусковой комплекс: здание детского сада (№ 6 по ГП), автостоянка № 2 (№ 8 по ГП) </t>
  </si>
  <si>
    <t xml:space="preserve">2-х секционный (№№ 2.1, № 2.2 ) жилой дом переменной этажности (№ 2 по ПЗУ) со встроенными нежилыми помещения на первом этаже (в секции № 2.1)  - 2 пусковой комплекс </t>
  </si>
  <si>
    <t xml:space="preserve">Двухсекционный многоэтажный жилой дом со встроенно-пристроенными офисными помещениями на 1-3 этажах и подземным встроенно-пристроенным одноуровневым паркингом (№ 1 по ПЗУ) </t>
  </si>
  <si>
    <t xml:space="preserve">Подземный гараж-стоянка (№ 7АБ/2 по ПЗУ) - 2 этап строительства </t>
  </si>
  <si>
    <t xml:space="preserve">Подземная автостоянка (№ 2 по ПЗУ ) со встроенной трансформаторной подстанцией, административное здание (№ 5 по ПЗУ ) - 3 этап строительства, две жилые секции 5-секционного жилого дома со встроенными нежилыми помещениями на 1-ом этаже (№№ 3Б, 3В по ПЗУ) - 4 этап строительства; многоэтажная жилая секция 5-секционного жилого дома со встроенными нежилыми помещениями на 1-ом этаже (№ 3А по ПЗУ) - 5 этап строительства многоэтажная жилая секция 5-секционного жилого дома со встроенными нежилыми помещениями на 1-ом этаже (№ 3Г по ПЗУ) - 6 этап строительства здание досугового центра (№ 8.1 по ПЗУ) - 7 этап строительства </t>
  </si>
  <si>
    <t xml:space="preserve">Четырехсекционный жилой дом № 3 переменной этажности ( №№ 9А-9Г по ПЗУ) со встроенно-пристроенной подземной автостоянкой (№ 11 по ПЗУ), канализационная насосная станция (№ 6.2 по ПЗУ) - 1 этап строительства; три секции четырехсекционного жилого дома № 4 переменной этажности со встроенными офисными помещениями (№№ 10Б-10Г по ПЗУ) с пристроенным одноэтажным досуговым центром (№ 8 по ПЗУ) - 2 этап строительства; одна секция четырехсекционного жилого дома № 4 переменной этажности со встроенными офисными помещениями (№№ 10А по ПЗУ) - 3 этап строительства </t>
  </si>
  <si>
    <t xml:space="preserve">Блок 9.1 квартала № 9 в планировочном районе "Академический"  1 этап строительства: - 1-секционный многоэтажный жилой дом (№ 9.1.2 по ПЗУ) - 2 этап строительства: - 5-секционный многоэтажный жилой дом со встроенными нежилыми помещениями общественного назначения (№ 9.1.1 по ПЗУ) - встроенно-пристроенная подземная автостоянка (№№ 9.1.01 по ПЗУ) </t>
  </si>
  <si>
    <t xml:space="preserve">Административное здание для оказания коммунальных услуг со встроенным помещением гаража (№ 1 по ПЗУ) </t>
  </si>
  <si>
    <t>Здание сервисного центра для обслуживания легковых автомобилей (№ 1 по ПЗУ)</t>
  </si>
  <si>
    <t>Здание автомойки самообслуживания на 6 постов (№ 1 по ПЗУ)</t>
  </si>
  <si>
    <t xml:space="preserve">Жилой квартал № 1:  2.2.3 этап строительства - многоэтажный односекционный жилой дом со встроенными нежилыми помещениями общественного назначения и помещениями хозяйственных кладовых в подвальном этаже (№ 2.3 по ПЗУ) </t>
  </si>
  <si>
    <t xml:space="preserve">Жилой квартал № 1: 2.2.2 этап строительства - встроенно-пристроенная подземная автостоянка (№ 2.01 по ПЗУ) </t>
  </si>
  <si>
    <t xml:space="preserve">Жилой квартал № 1: 2.2.1 этап строительства - многоэтажный односекционный жилой дом со встроенно-пристроенными нежилыми помещениями общественного назначения (№ 2.2по ПЗУ) и помещениями хозяйственных кладовых в подвальном этаже </t>
  </si>
  <si>
    <t xml:space="preserve">Административное здание со встроенными торгово-выставочными помещениями (№ 1 по ПЗУ) </t>
  </si>
  <si>
    <t xml:space="preserve">Реконструкция офисного здания с помещениями магазинов (№ 1 по ПЗУ) </t>
  </si>
  <si>
    <t xml:space="preserve">Двухсекционный многоэтажный жилой дом с стилобатной частью со встроенными нежилыми помещениями офисов на первых этажах и встроенно-пристроенной подземной автостоянкой ( №№ 1, 2 по ПЗУ) </t>
  </si>
  <si>
    <t>Многоэтажный, многосекционный жилой дом со встроенными помещениями общественного назначения и встроенно-пристроенной подземной автостоянкой (№ 1, 2 по ПЗУ)</t>
  </si>
  <si>
    <t xml:space="preserve">Здание крытого паркинга (№ 2 по ПЗУ) </t>
  </si>
  <si>
    <t xml:space="preserve">Автозаправочная станция № 6 (единый недвижимый комплекс): здание сервисного обслуживания водителей и пассажиров (№ 1 по ПЗУ), навес (№ 2 по ПЗУ), топливно-раздаточная колонка ЖМТ 5х10 (№ 3 по ПЗУ), площадка слива автоцистерн (№ 4 по ПЗУ), резервуар хранения топлива двустенный, двухсекционный (№ 5.1 по ПЗУ), резервуар хранения топлива двустенный, односекционный (№ 5.2 по ПЗУ), резервуар хранения топлива двустенный, односекционный (№ 5.3 по ПЗУ), резервуар хранения топлива двустенный, односекционный (№ 5.4 по ПЗУ), накопительный резервуар дождевых стоков (№ 7.1 по ПЗУ), очистные сооружения дождевых стоков (№ 7 по ПЗУ), выгреб хозяйственно-бытовых стоков (№ 18 по ПЗУ) </t>
  </si>
  <si>
    <t xml:space="preserve">Здание гаража с административными помещениями (№ 1 по ПЗУ) 
</t>
  </si>
  <si>
    <t xml:space="preserve">Подземно-надземная автостоянка со встроенными нежилыми помещениями выставочных салонов-магазинов (№ 6 по ПЗУ) - 3 этап строительства; односекционный многоэтажный жилой дом (№ 4 по ПЗУ) - 5 этап строительства </t>
  </si>
  <si>
    <t xml:space="preserve">Здание магазина смешанных товаров (№ 1 по ПЗУ) </t>
  </si>
  <si>
    <t xml:space="preserve">Здание склада (№ 1 по ПЗУ) - 2 этап строительства 
</t>
  </si>
  <si>
    <t xml:space="preserve">Здание склада (№ 1 по ПЗУ) - 5 этап строительства 
</t>
  </si>
  <si>
    <t xml:space="preserve">Здание склада (№ 1 по ПЗУ) - 4 этап строительства 
</t>
  </si>
  <si>
    <t xml:space="preserve">Здание склада (№ 1 по ПЗУ) - 3 этап строительства 
</t>
  </si>
  <si>
    <t>Реконструкция здания профилактория (№ 1 по ПЗУ) с возведением пристроя (№ 2 по ПЗУ) в осях А/1-4, примыкающего к существующему зданию (№ 3 по ПЗУ) в осях 1/Б-Г</t>
  </si>
  <si>
    <t xml:space="preserve">Здание для размещения ремонтных мастерских с помещениями хранения и административно-бытовыми помещениями (№ 2 по ПЗУ) взамен сносимого объекта </t>
  </si>
  <si>
    <t>2-й этап строительства: - многоэтажный односекционный жилой дом с помещениями общественного назначения на 1-ом этаже (№ 1 по ПЗУ) со встроенно-пристроенной подземной автостоянкой (№ 2 по ПЗУ);  
- трансформаторная подстанция (№ 3 по ПЗУ)</t>
  </si>
  <si>
    <t xml:space="preserve">Реконструкция отдельно-стоящего строения с пристроем путем устройства надстройки второго этажа (в осях 3-5/А-Г)
</t>
  </si>
  <si>
    <t xml:space="preserve">Здание сетевой насосной станции  (№ 1 по ПЗУ), Баки аккумуляторы (№ 5 по ПЗУ) </t>
  </si>
  <si>
    <t xml:space="preserve">Здание гаража (№ 4 по ПЗУ) </t>
  </si>
  <si>
    <t xml:space="preserve">Здание техно-торгового центра с крышной газовой котельной (№ 1 по ПЗУ), ГРПШ (№ 6 по ПЗУ), локальные очистные сооружения (№ 7 по ПЗУ): 1-й этап строительства - здание техно-торгового центра центра в осях "А-К / 1-4 и А-Д / 4-10", с крышной газовой котельной и эксплуатируемой кровлей; 2-й этап строительства - здание техно-торгового центра в осях "4-10 / Д-К" </t>
  </si>
  <si>
    <t xml:space="preserve">Здание надземного гаража (№ 1 по ПЗУ) </t>
  </si>
  <si>
    <t xml:space="preserve">Здание гаража с административными помещениями (№ 1 по ПЗУ), выгреб (№ 2 по ПЗУ) 
</t>
  </si>
  <si>
    <t xml:space="preserve">Здание гаража с административными помещениями (№ 1 по ПЗУ), выгреб (№ 6 по ПЗУ) </t>
  </si>
  <si>
    <t>6608005130</t>
  </si>
  <si>
    <t>6679012840</t>
  </si>
  <si>
    <t>6658362307</t>
  </si>
  <si>
    <t>6673192787</t>
  </si>
  <si>
    <t>6672142550</t>
  </si>
  <si>
    <t>6685151129</t>
  </si>
  <si>
    <t>6658283870</t>
  </si>
  <si>
    <t>6658185986</t>
  </si>
  <si>
    <t>6652012881</t>
  </si>
  <si>
    <t>6678055209</t>
  </si>
  <si>
    <t>6660000390</t>
  </si>
  <si>
    <t>6673209550</t>
  </si>
  <si>
    <t>АО "Екатеринбурггаз"</t>
  </si>
  <si>
    <t xml:space="preserve"> 620075, г. Екатеринбург, ул. Белинского, д. 37</t>
  </si>
  <si>
    <t xml:space="preserve">ООО "ГК Виктория" </t>
  </si>
  <si>
    <t>620085, г. Екатеринбург, ул. Аптекарская, д. 45, оф. 11</t>
  </si>
  <si>
    <t xml:space="preserve">Муниципальное бюджетное дошкольное образовательное учреждение - детский сад № 19 </t>
  </si>
  <si>
    <t>620016, г. Екатеринбург, ул. Анатолия Муранова, д. 16</t>
  </si>
  <si>
    <t xml:space="preserve">ООО "Гарант-Инвест" </t>
  </si>
  <si>
    <t>620137, г. Екатеринбург, ул. Шефская, д. 1б</t>
  </si>
  <si>
    <t xml:space="preserve">АО "Специализированный застройщик "ЛСР. Недвижимость -Урал" </t>
  </si>
  <si>
    <t xml:space="preserve">ООО "ОргТехПром" </t>
  </si>
  <si>
    <t>620014, г. Екатеринбург, ул. Сакко и Ванцетти, д. 64, оф. 2</t>
  </si>
  <si>
    <t xml:space="preserve">ОАО "ФАРМИМЭКС" </t>
  </si>
  <si>
    <t>620043, г. Екатеринбург, ул. Черкасская, д. 23</t>
  </si>
  <si>
    <t xml:space="preserve">ООО "НПП Стройтэк". </t>
  </si>
  <si>
    <t xml:space="preserve">ГКУ СО "Управление автомобильных дорог" </t>
  </si>
  <si>
    <t xml:space="preserve">Государственное казенное учреждение Сведловской области "Управление капитального строительства Свердловской области" </t>
  </si>
  <si>
    <t>620219, г. Екатеринбург, ул. Мамина-Сибиряка, д. 111</t>
  </si>
  <si>
    <t xml:space="preserve">ООО "Специализированный застройщик "Проспект Федерация" </t>
  </si>
  <si>
    <t>620075, г. Екатеринбург, ул. Малышева, д. 51, офис 3101</t>
  </si>
  <si>
    <t xml:space="preserve">АО "Свердловское агентство ипотечного жилищного кредитования" </t>
  </si>
  <si>
    <t>620075, г. Екатеринбург, ул. Белинского, д. 35</t>
  </si>
  <si>
    <t>620026, г. Екатеринбург,  ул. Академика Бардина, д. 28</t>
  </si>
  <si>
    <t xml:space="preserve">ООО "Жилой комплекс "ЮНОСТЬ" </t>
  </si>
  <si>
    <t>620043, г. Екатеринбург, ул. Начдива Васильева, д. 3А, оф. 501</t>
  </si>
  <si>
    <t>620146, г. Екатеринбург, ул. Громова, д. 30, офис 1</t>
  </si>
  <si>
    <t xml:space="preserve">ООО "Жилой комплекс Клевер Парк" </t>
  </si>
  <si>
    <t>620010, г. Екатеринбург, ул. Ткачей, д. 25, оф. 309</t>
  </si>
  <si>
    <t xml:space="preserve">ООО "Домстрой 10" </t>
  </si>
  <si>
    <t>620075, г. Екатеринбург, ул. Белинского, д. 39, оф. 1301</t>
  </si>
  <si>
    <t xml:space="preserve">ООО "Екатеринбург-Сервис-2000" </t>
  </si>
  <si>
    <t>620144, г. Екатеринбург, ул. Московская, д. 285</t>
  </si>
  <si>
    <t xml:space="preserve">ООО "Инвестиционная компания "КАПИТАЛ" </t>
  </si>
  <si>
    <t>620100, г. Екатеринбург, ул. Сибирский тракт, д. 55, оф. 301</t>
  </si>
  <si>
    <t>620072, г. Екатеринбург, ул. Сыромолотова, д. 24, оф. 1</t>
  </si>
  <si>
    <t>ООО "ИНТЭК"</t>
  </si>
  <si>
    <t xml:space="preserve"> 620014, г. Екатеринбург, ул. Хохрякова, д. 48, оф. 127</t>
  </si>
  <si>
    <t>117246, г. Москва, ул. Научный проезд, д. 17</t>
  </si>
  <si>
    <t>Физические лица</t>
  </si>
  <si>
    <t xml:space="preserve">ООО "ТСУА" </t>
  </si>
  <si>
    <t>620014, г. Екатеринбург, ул. Воеводина, 8, 7 этаж</t>
  </si>
  <si>
    <t>ООО "Мирт"</t>
  </si>
  <si>
    <t xml:space="preserve"> 620042, г. Екатеринбург, ул. Республиканская, д. 1 "А", офис 9</t>
  </si>
  <si>
    <t>АО "Уралпромжелдортранс"</t>
  </si>
  <si>
    <t xml:space="preserve"> 620041, г. Екатеринбург, пер. Трамвайный, д. 15</t>
  </si>
  <si>
    <t xml:space="preserve">ООО "ТСК МОНОЛИТ" </t>
  </si>
  <si>
    <t>620000, г. Екатеринбург, ул. Маршала Жукова, д. 13, офис 322</t>
  </si>
  <si>
    <t>620075, г. Екатеринбург, пр. Ленина, 38</t>
  </si>
  <si>
    <t>ООО "Кронос"</t>
  </si>
  <si>
    <t xml:space="preserve"> 620041, г. Екатеринбург, ул. Кислородная, д. 8, литер К2</t>
  </si>
  <si>
    <t>66:41:0313010:300; 66:41:0306903:1; 66:41:0000000:110833</t>
  </si>
  <si>
    <t>66:41:0504034:291</t>
  </si>
  <si>
    <t>66:41:0509012:19</t>
  </si>
  <si>
    <t>66:41:0306088:44</t>
  </si>
  <si>
    <t>66:41:0110014:6402</t>
  </si>
  <si>
    <t>66:41:0705005:6827</t>
  </si>
  <si>
    <t>66:41:0304007:97</t>
  </si>
  <si>
    <t>66:41:0604004:1497</t>
  </si>
  <si>
    <t>66:41:0304008:9</t>
  </si>
  <si>
    <t>66:41:0501070:77</t>
  </si>
  <si>
    <t>66:41:0000000:104834</t>
  </si>
  <si>
    <t>66:29:0101001:401
66:29:0101001:402
66:29:0101001:403
66:29:0101001:333
66:24:0803001:334
66:24:0804001:524
66:29:0101001:394</t>
  </si>
  <si>
    <t>66:41:0302034:47</t>
  </si>
  <si>
    <t>66:41:0501007:1959
66:41:0501007:77</t>
  </si>
  <si>
    <t>66:41:0000000:110972
66:41:0501007:77
66:41:0501007:1960
66:41:0501007:1959
66:41:0501007:17</t>
  </si>
  <si>
    <t xml:space="preserve">66:41:0000000:110972; 66:41:0501007:77; </t>
  </si>
  <si>
    <t>66:41:0501007:1959</t>
  </si>
  <si>
    <t>66:41:0501007:77; 66:41:0501007:17</t>
  </si>
  <si>
    <t>66:41:0501007:1961; 66:41:0501007:77; 66:41:0501007:1960; 66:41:0000000:110972</t>
  </si>
  <si>
    <t xml:space="preserve">66:41:0501007:1960; 66:41:0501007:77; </t>
  </si>
  <si>
    <t>66:41:0501007:1960</t>
  </si>
  <si>
    <t xml:space="preserve"> 66:41:0501007:1959</t>
  </si>
  <si>
    <t>66:41:0501007:77
66:41:0000000:110972</t>
  </si>
  <si>
    <t>66:41:0000000:453</t>
  </si>
  <si>
    <t>66:41:0609017:37</t>
  </si>
  <si>
    <t>66:41:0401034:1630</t>
  </si>
  <si>
    <t>66:41:0000000:95552
66:41:0000000:95554</t>
  </si>
  <si>
    <t>66:41:0000000:95553</t>
  </si>
  <si>
    <t xml:space="preserve">66:41:0404016:3138
</t>
  </si>
  <si>
    <t>66:41:0513041:322</t>
  </si>
  <si>
    <t>66:41:0000000:108838</t>
  </si>
  <si>
    <t>66:41:0504901:16</t>
  </si>
  <si>
    <t>66:41:0702009:47</t>
  </si>
  <si>
    <t>66:41:0504007:39</t>
  </si>
  <si>
    <t>66:41:0403018:116</t>
  </si>
  <si>
    <t>66:41:0304032:71</t>
  </si>
  <si>
    <t xml:space="preserve"> 66:41:0108001:5</t>
  </si>
  <si>
    <t>66:36:3203001:1044</t>
  </si>
  <si>
    <t>66:41:0000000:27970</t>
  </si>
  <si>
    <t>66:41:0000000:883</t>
  </si>
  <si>
    <t>66:41:0712020:449</t>
  </si>
  <si>
    <t>66:41:0106051:10</t>
  </si>
  <si>
    <t>66:41:0509013:329</t>
  </si>
  <si>
    <t>66:41:0000000:108506</t>
  </si>
  <si>
    <t>66:41:0110014:5</t>
  </si>
  <si>
    <t>66:41:0404019:36</t>
  </si>
  <si>
    <t>66:41:0111003:242</t>
  </si>
  <si>
    <t>66:41:0111003:241</t>
  </si>
  <si>
    <t>66:41:0110002:80</t>
  </si>
  <si>
    <t>66:41:0110025:474</t>
  </si>
  <si>
    <t>66:36:3203001:1559</t>
  </si>
  <si>
    <t>66:36:3203001:1558</t>
  </si>
  <si>
    <t>Свердловская обл.,  г. Екатеринбург, ул. Патриса Лумумбы</t>
  </si>
  <si>
    <t>Свердловская обл., г. Екатеринбург, ул. Тенистая</t>
  </si>
  <si>
    <t>Свердловская обл., г. Екатеринбург, ул. Шефская, 1б</t>
  </si>
  <si>
    <t>Свердловская обл., г. Екатеринбург, ул. 40-летия Комсомола</t>
  </si>
  <si>
    <t>Свердловская обл., г. Екатеринбург, в границах улиц Репина - Заводская - Начдива Васильева</t>
  </si>
  <si>
    <t>Свердловская обл., г. Екатеринбург, в квартале улиц Циолквского - Машинная - пер. Переходный - ул. Белинского</t>
  </si>
  <si>
    <t>Свердловская обл., г. Екатеринбург, ул. Черкасская, 23</t>
  </si>
  <si>
    <t>Свердловская обл., г. Екатеринбург, ул. Крестинского, строение 35а</t>
  </si>
  <si>
    <t>Свердловская обл.</t>
  </si>
  <si>
    <t>Свердловская обл., г. Екатеринбург, ул. Машинистов</t>
  </si>
  <si>
    <t>Свердловская обл., г. Екатеринбург, земельный участок расположен в западной части кадастрового квартала, ограниченного ориентирами: по красной линии ул. Степана Разина - Циолковского - Чайковского - Щорса, ул. Чапаева</t>
  </si>
  <si>
    <t>Свердловская обл., г. Екатеринбург, ул. Чапаева</t>
  </si>
  <si>
    <t>Свердловская обл., г. Екатеринбург, ул. Степана Разина, ул. Чапаева, 70 / пер. Челябинский, 10</t>
  </si>
  <si>
    <t>Свердловская обл., г. Екатеринбург, ул. Cтепана Разина, ул. Щорса</t>
  </si>
  <si>
    <t>Свердловская обл., г. Екатеринбург, ул. Щорса, ул. Степана Разина</t>
  </si>
  <si>
    <t xml:space="preserve">Свердловская обл., г. Екатеринбург, ул. Спутников - Авиаторов - Ракетная </t>
  </si>
  <si>
    <t>Свердловская обл., г. Екатеринбург, ул. Куйбышева, 41</t>
  </si>
  <si>
    <t>Свердловская обл., г. Екатеринбург, в квартале улиц Ясная - Шаумяна - Волгоградская - Громова</t>
  </si>
  <si>
    <t>Свердловская обл., г. Екатеринбург, ул. Машинная - ул. Ткачей</t>
  </si>
  <si>
    <t>Свердловская обл., г. Екатеринбург, в квартале улиц Краснолесье - Чкалова - Амундсена - пойма реки Патрушихи</t>
  </si>
  <si>
    <t>Свердловская обл., г. Екатеринбург, на восток от с. Горный Щит (участок № 2)</t>
  </si>
  <si>
    <t>Свердловская обл., г. Екатеринбург, ул. Московская, 285</t>
  </si>
  <si>
    <t>Свердловская обл., г. Екатеринбург, местоположение установлено относительно ориентира дом, расположенного за границами участка, адрес ориентира: г. Екатеринбург, ул. Умельцев, д. 5. Участок расположен в 55 м от ориентира, по направлению на запад</t>
  </si>
  <si>
    <t>Свердловская обл., г. Екатеринбург, ул. Вилонова</t>
  </si>
  <si>
    <t>Свердловская обл., г. Екатеринбург, ул. Военная, 1а</t>
  </si>
  <si>
    <t>Свердловская обл. г. Екатеринбург, ул. Чкалова - пер. Воронежский</t>
  </si>
  <si>
    <t>Свердловская обл. г. Екатеринбург, ул. Стачек - пер. Механический</t>
  </si>
  <si>
    <t>Свердловская обл. г. Екатеринбург, по улицам Волгоградской - Ухтомской</t>
  </si>
  <si>
    <t>Свердловская обл. г. Екатеринбург, пр. Космонавтов, 102</t>
  </si>
  <si>
    <t>Свердловская обл. г. Екатеринбург,  примерно в 1460 м по направлению на юго-восток от ориентира г. Верхняя Пышма, расположенного за пределами участка</t>
  </si>
  <si>
    <t>Свердловская обл. г. Екатеринбург, ул. Разливная - Амундсена</t>
  </si>
  <si>
    <t>Свердловская обл. г. Екатеринбург, пос. Шувакиш, ул. Зеленая</t>
  </si>
  <si>
    <t>Свердловская обл. г. Екатеринбург, Новосвердловская ТЭЦ, промзона</t>
  </si>
  <si>
    <t>Свердловская обл. г. Екатеринбург, ул. Республиканская, 1, корпус А</t>
  </si>
  <si>
    <t>Свердловская обл. г. Екатеринбург, ул. Альпинистов, 75</t>
  </si>
  <si>
    <t>Свердловская обл. г. Екатеринбург, ул. Щербакова</t>
  </si>
  <si>
    <t>Свердловская обл. г. Екатеринбург, ул. Шефская, 1б</t>
  </si>
  <si>
    <t>Свердловская обл. г. Екатеринбург, пер. Складской, 4</t>
  </si>
  <si>
    <t>Свердловская обл. г. Екатеринбург, проезд Промышленный, 10</t>
  </si>
  <si>
    <t>Свердловская обл. г. Екатеринбург, ул. Суходольская</t>
  </si>
  <si>
    <t>Свердловская обл. г. Екатеринбург, ул. Шефская, 3г</t>
  </si>
  <si>
    <t>Свердловская обл. г. Екатеринбург, ул. Кислородная, 8а</t>
  </si>
  <si>
    <t>RU 66302000-1559-2019</t>
  </si>
  <si>
    <t>03.06.2019</t>
  </si>
  <si>
    <t>RU 66302000-1560-2019</t>
  </si>
  <si>
    <t>RU 66302000-1561-2019</t>
  </si>
  <si>
    <t>RU 66302000-1562-2019</t>
  </si>
  <si>
    <t>RU 66302000-1563-2019</t>
  </si>
  <si>
    <t>RU 66302000-1564-2019</t>
  </si>
  <si>
    <t>04.06.2019</t>
  </si>
  <si>
    <t>RU 66302000-1578-2019</t>
  </si>
  <si>
    <t>06.06.2019</t>
  </si>
  <si>
    <t>RU 66302000-1579-2019</t>
  </si>
  <si>
    <t xml:space="preserve">RU 66302000-1210-2018 </t>
  </si>
  <si>
    <t>22.06.2018 с изменениями № 2 от 04.06.2019</t>
  </si>
  <si>
    <t>RU 66302000-103-2016</t>
  </si>
  <si>
    <t>27.06.2016 с изменениями № 1 от 04.06.2019</t>
  </si>
  <si>
    <t>RU 66302000-1001-2018</t>
  </si>
  <si>
    <t>15.02.2018 с изменениями № 1 от 04.06.2019</t>
  </si>
  <si>
    <t>27.06.2018 с изменениями № 2 от 26.06.2019</t>
  </si>
  <si>
    <t>RU 66302000-1424-2018</t>
  </si>
  <si>
    <t>26.12.2018 с изменениями № 1 от 04.06.2019</t>
  </si>
  <si>
    <t>RU 66-000-1565-2019</t>
  </si>
  <si>
    <t>RU 66-000-1566-2019</t>
  </si>
  <si>
    <t>RU 66-000-1567-2019</t>
  </si>
  <si>
    <t>RU 66-000-1568-2019</t>
  </si>
  <si>
    <t>RU 66302000-1570-2019</t>
  </si>
  <si>
    <t>05.06.2019</t>
  </si>
  <si>
    <t>RU 66302000-1571-2019</t>
  </si>
  <si>
    <t>RU 66302000-1572-2019</t>
  </si>
  <si>
    <t>RU 66302000-1573-2019</t>
  </si>
  <si>
    <t>RU 66302000-1574-2019</t>
  </si>
  <si>
    <t>RU 66302000-1575-2019</t>
  </si>
  <si>
    <t>RU 66302000-1576-2019</t>
  </si>
  <si>
    <t>RU 66302000-1577-2019</t>
  </si>
  <si>
    <t>RU 66302000-1415-2018</t>
  </si>
  <si>
    <t>20.12.2018 с изменениями № 1 от 05.06.2019</t>
  </si>
  <si>
    <t>RU 66302000-1569-2019</t>
  </si>
  <si>
    <t>RU 66302000-543-2017</t>
  </si>
  <si>
    <t>31.05.2017 с изменениями № 1 от 05.06.2019</t>
  </si>
  <si>
    <t>RU 66302000-669-2017</t>
  </si>
  <si>
    <t>18.08.2017 с изменениями № 1 от 05.06.2019</t>
  </si>
  <si>
    <t>RU 66302000-1011-2018</t>
  </si>
  <si>
    <t>20.02.2018 с изменениями № 1 от 05.06.2019</t>
  </si>
  <si>
    <t>RU 66302000-1234-2018</t>
  </si>
  <si>
    <t>27.06.2018 с изменениями № 2 от 05.06.2019</t>
  </si>
  <si>
    <t>RU 66302000-1196-2018</t>
  </si>
  <si>
    <t>18.06.2018 с изменениями № 1 от 18.06.2019</t>
  </si>
  <si>
    <t>RU 66302000-1128-2018</t>
  </si>
  <si>
    <t>18.06.2018 с изменениями № 2 от 05.06.2019</t>
  </si>
  <si>
    <t>RU 66302000-1580-2019</t>
  </si>
  <si>
    <t>RU 66302000-1581-2019</t>
  </si>
  <si>
    <t>RU 66302000-1582-2019</t>
  </si>
  <si>
    <t>10.06.2019</t>
  </si>
  <si>
    <t>RU 66302000-1583-2019</t>
  </si>
  <si>
    <t>RU 66302000-1584-2019</t>
  </si>
  <si>
    <t>11.06.2019</t>
  </si>
  <si>
    <t>RU 66302000-1585-2019</t>
  </si>
  <si>
    <t>RU 66302000-1586-2019</t>
  </si>
  <si>
    <t>RU 66302000-1587-2019</t>
  </si>
  <si>
    <t>RU 66302000-728-2017</t>
  </si>
  <si>
    <t>18.09.2017 с изменениями № 1 от 11.06.2019</t>
  </si>
  <si>
    <t>22.03.2019 с изменениями № 1 от 13.06.2019</t>
  </si>
  <si>
    <t>28.03.2019 с изменениями № 1 от 13.06.2019</t>
  </si>
  <si>
    <t>RU 66302000-1588-2019</t>
  </si>
  <si>
    <t>14.06.2019</t>
  </si>
  <si>
    <t>RU 66302000-1589-2019</t>
  </si>
  <si>
    <t>RU 66302000-1590-2019</t>
  </si>
  <si>
    <t>18.06.2019</t>
  </si>
  <si>
    <t>RU 66302000-1591-2019</t>
  </si>
  <si>
    <t>19.06.2019</t>
  </si>
  <si>
    <t>RU 66302000-1244-2018</t>
  </si>
  <si>
    <t>28.06.2018 с изменениями № 2 от 19.06.2019</t>
  </si>
  <si>
    <t>RU 66302000-1592-2019</t>
  </si>
  <si>
    <t>20.06.2019</t>
  </si>
  <si>
    <t>RU 66302000-1593-2019</t>
  </si>
  <si>
    <t>RU 66302000-1595-2019</t>
  </si>
  <si>
    <t>RU 66302000-1597-2019</t>
  </si>
  <si>
    <t>21.06.2019</t>
  </si>
  <si>
    <t>RU 66302000-1598-2019</t>
  </si>
  <si>
    <t>RU 66302000-1594-2019</t>
  </si>
  <si>
    <t>RU 66302000-1596-2019</t>
  </si>
  <si>
    <t>RU 66302000-1599-2019</t>
  </si>
  <si>
    <t>RU 66302000-1600-2019</t>
  </si>
  <si>
    <t>RU 66302000-1601-2019</t>
  </si>
  <si>
    <t>RU 66302000-1602-2019</t>
  </si>
  <si>
    <t>RU 66302000-1603-2019</t>
  </si>
  <si>
    <t>31.05.2019 с изменениями № 1 от 24.06.2019</t>
  </si>
  <si>
    <t>RU 66302000-1604-2019</t>
  </si>
  <si>
    <t>RU 66302000-1605-2019</t>
  </si>
  <si>
    <t>26.06.2019</t>
  </si>
  <si>
    <t>RU 66302000-1606-2019</t>
  </si>
  <si>
    <t>RU 66302000-1607-2019</t>
  </si>
  <si>
    <t>01.2024</t>
  </si>
  <si>
    <t>06.2024</t>
  </si>
  <si>
    <t>12.2021</t>
  </si>
  <si>
    <t>08.2026</t>
  </si>
  <si>
    <t>12.2024</t>
  </si>
  <si>
    <t>620014, г. Екатеринбург, ул. Воеводина, д. 8</t>
  </si>
  <si>
    <t>620027, г. Екатеринбург,  ул. Свердлова, д. 34А</t>
  </si>
  <si>
    <t>МУП "Екатеринбургэнерго"</t>
  </si>
  <si>
    <t>620100, г. Екатеринбург, ул. Ткачей, 25, офис 804</t>
  </si>
  <si>
    <t xml:space="preserve">Государственное казенное учреждение Свердловской области "Управление капитального строительства Свердловской области" </t>
  </si>
  <si>
    <t>АО "Уральский выставочный центр"</t>
  </si>
  <si>
    <t>620027, г. Екатеринбург, пер. Красный, 4а, кв. 49</t>
  </si>
  <si>
    <t>620144, г. Екатеринбург, ул. Шейнкмана, д. 113, оф. 522</t>
  </si>
  <si>
    <t xml:space="preserve">АО "Многофункциональный медицинский центр" </t>
  </si>
  <si>
    <t xml:space="preserve">ООО  "Машиностроительный завод им. В.В. Воровского" </t>
  </si>
  <si>
    <t>450057, Республика  Башкортостан, г. Уфа, ул. Цюрупы, д. 16</t>
  </si>
  <si>
    <t xml:space="preserve">АО "Специализированный застройщик "УГМК-Макаровский" </t>
  </si>
  <si>
    <t>620010, г. Екатеринбург, ул. Грибоедова, д. 32</t>
  </si>
  <si>
    <t>Местная православная религиозная организация Приход во имя иконы Божией Матери "Казанская" г. Екатеринбург Свердловской области Екатеринбургская Епархия Русской Православной Церкви (Московский Патриархат)</t>
  </si>
  <si>
    <t>620014, г. Екатеринбург, пер. Банковский, д. 1</t>
  </si>
  <si>
    <t xml:space="preserve">Муниципальное казенное учреждение "Городское благоустройство" </t>
  </si>
  <si>
    <t>620026, г. Екатеринбург, ул. Розы Люксембург, д. 51</t>
  </si>
  <si>
    <t xml:space="preserve">ООО "Специализированный застройщик "Синара-Девелопмент" </t>
  </si>
  <si>
    <t>620075, г. Екатеринбург, ул. Белинского, д. 39, офис 1301</t>
  </si>
  <si>
    <t>6608002884</t>
  </si>
  <si>
    <t>6661004559</t>
  </si>
  <si>
    <t>6671334073</t>
  </si>
  <si>
    <t>6671433677</t>
  </si>
  <si>
    <t>6671461402</t>
  </si>
  <si>
    <t>6685040700</t>
  </si>
  <si>
    <t xml:space="preserve">Складское здание", 1 этап строительства по адресу: Свердловская область, г. Екатеринбург, Кировский район, Новосвердловская ТЭЦ, промзона </t>
  </si>
  <si>
    <t xml:space="preserve">Автосервисный центр по ул. Селькоровская, 13 в Чкаловском районе г. Екатеринбурга. 2 этап "Станция сервисного обслуживания автомобилей" </t>
  </si>
  <si>
    <t xml:space="preserve">Многоквартирный жилой дом (20эт) со встроенными помещениями административного назначения и подземным паркингом. ул. Среднеуральская, 9  в Железнодорожном районе г. Екатеринбурга. Подключение к системе теплоснабжения. </t>
  </si>
  <si>
    <t xml:space="preserve">Транспортно - логистический терминал в районе развязки автодороги Екатеринбург - аэропорт "Кольцово" в Октябрьском районе г. Екатеринбурга. Корректировка. Этап 6. Складское здание № 16 </t>
  </si>
  <si>
    <t xml:space="preserve">Транспортно - логистический терминал в районе развязки автодороги Екатеринбург - аэропорт "Кольцово" в Октябрьском районе г. Екатеринбурга. Корректировка. Этап 7. Складское здание № 11 </t>
  </si>
  <si>
    <t xml:space="preserve">Транспортно-логистический терминал в районе развязки автодороги Екатеринбург - аэропорт "Кольцово" в Октябрьском районе г. Екатеринбурга. Корректировка. Этап 10. Складское здание № 12 </t>
  </si>
  <si>
    <t>Ледовая арена "Авто"</t>
  </si>
  <si>
    <t xml:space="preserve">Реконструкция Павильона № 1 международного выставочного центра "Екатеринбург-ЭКСПО" </t>
  </si>
  <si>
    <t xml:space="preserve">Международный выставочный центр "Екатеринбург-ЭКСПО" в г. Екатеринбург. Первая очередь строительства. Пусковой комплекс № 2. Корректировка. III этап. Конгресс-центр </t>
  </si>
  <si>
    <t xml:space="preserve">Индивидуальная жилая застройка по ул. Трудовая - Фабричная в Кировском районе г. Екатеринбурга. Блокированный жилой дом на 6 секций" </t>
  </si>
  <si>
    <t xml:space="preserve">Новое строительство многофункционального мдицинского центра </t>
  </si>
  <si>
    <t xml:space="preserve">Строительство источника теплоснабжения  </t>
  </si>
  <si>
    <t>Реконструкция АЗС № 464</t>
  </si>
  <si>
    <t>Многофункциональный жилой комплекс по ул. Челюскинцев, 58 в г. Екатеринбурге. 1 очередь, 2 этап строительства</t>
  </si>
  <si>
    <t>Пристроенное 2-этажное здание АБК на территории производственно-складской базы</t>
  </si>
  <si>
    <t xml:space="preserve">Храм Во Имя Иконы Божией Матери "Казанская" </t>
  </si>
  <si>
    <t xml:space="preserve">Жилой комплекс с помещениями обслуживающего назначения "CLEVER PARK", 1 очередь строительства" </t>
  </si>
  <si>
    <t xml:space="preserve">Строительство улицы Муранова на участке от дома № 19 по улице Соболева до улицы Н. Онуфриева (Объездная дорога) в г. Екатеринбурге (проектно-изыскательские работы) </t>
  </si>
  <si>
    <t xml:space="preserve">Жилой дом в границах улиц Луганская - переулок Переходный - Белинского в Октябрьском районе г. Екатеринбурга </t>
  </si>
  <si>
    <t xml:space="preserve">Комплекс жилых зданий со встроенными помещениями общественного назначения, подземной автостоянкой квартала №9 (блок 9.1) в планировочном районе «Академический» города Екатеринбурга. Жилой дом 9.1.1 и подземная автостоянка. Корректировка </t>
  </si>
  <si>
    <t>66:41:0504901:77</t>
  </si>
  <si>
    <t>66:41:0206031:939</t>
  </si>
  <si>
    <t>66:41:0511021:1959</t>
  </si>
  <si>
    <t>66:41:0401048:99; 66:41:0401048:119</t>
  </si>
  <si>
    <t>66:41:0206016:181</t>
  </si>
  <si>
    <t>66:41:0108014:662</t>
  </si>
  <si>
    <t>66:41:0508901:1</t>
  </si>
  <si>
    <t>66:41:0000000:95552; 66:41:0000000:95554</t>
  </si>
  <si>
    <t>66:41:0002001:52; 66:41:0002001:53; 66:41:0000000:95149</t>
  </si>
  <si>
    <t>66:41:0604007:23</t>
  </si>
  <si>
    <t>66:41:0404016:3138</t>
  </si>
  <si>
    <t>Свердловская обл.,  г. Екатеринбург, ул. Селькоровская, строение 11а</t>
  </si>
  <si>
    <t>Свердловская обл., г. Екатеринбург, ЕКАД 5 километр, строение 6/4</t>
  </si>
  <si>
    <t>Свердловская обл., г. Екатеринбург, ул. Счастливая, строение 14</t>
  </si>
  <si>
    <t>Свердловская обл., г. Екатеринбург, ЭКСПО-бульвар, строение 2а</t>
  </si>
  <si>
    <t>Свердловская обл., г. Екатеринбург, ул. Сапфировая, 3</t>
  </si>
  <si>
    <t>Свердловская обл., г. Екатеринбург, ул. Шейнкмана, строение 113</t>
  </si>
  <si>
    <t>Свердловская обл., г. Екатеринбург, ул. Цвиллинга, 7</t>
  </si>
  <si>
    <t>Свердловская обл., г. Екатеринбург, ул. Совхозная, 19</t>
  </si>
  <si>
    <t>Свердловская обл., г. Екатеринбург, ул. Димитрова, 1а</t>
  </si>
  <si>
    <t>Свердловская обл., г. Екатеринбург, ул. Ткачей, 13</t>
  </si>
  <si>
    <t>Свердловская обл., г. Екатеринбург, пер. Переходный, 6</t>
  </si>
  <si>
    <t>Свердловская обл., г. Екатеринбург, пр. Академика Сахарова, 29/2</t>
  </si>
  <si>
    <t>Здание складского назначения (№ 1 по ПЗУ) - 1 этап строительства</t>
  </si>
  <si>
    <t>Здание для размещения станции технического обслуживания автомобилей (№ 1 по ПЗУ) - 2 этап строительства</t>
  </si>
  <si>
    <t>Тепловая сеть от существующей теплотрассы с устройством камеры УТ-1 до ввода в здание</t>
  </si>
  <si>
    <t>Здание склада (№ 16 по ПЗУ) - 6 этап строительства</t>
  </si>
  <si>
    <t>Здание склада (№ 11 по ПЗУ) - 7 этап строительства</t>
  </si>
  <si>
    <t>Здание склада (№ 12 по ПЗУ) - 10 этап строительства</t>
  </si>
  <si>
    <t>Здание спортивной ледовой арены (в осях 11-20 / А-Ф) со вспомогательными помещениями (№ 1.1 по ПЗУ) - 1 этап строительства и здание спортивной ледовой арены ( в осях 1-10 / А-Ф) со вспомогательными помещениями и блоком временного проживания (№№ 1.2 и 1.3 по ПЗУ) - 2 этап строительства</t>
  </si>
  <si>
    <t>холодильная установка (№ 2.1 по ПЗУ) - 1 этап строительства</t>
  </si>
  <si>
    <t>холодильная установка (№ 2.2 по ПЗУ) - 2 этап строительства</t>
  </si>
  <si>
    <t>Реконструкция ссуществующего здание Павильона № 1 международного выставочного центра, кадастровый номер 66:41:0000000:4615</t>
  </si>
  <si>
    <t>Здание конгресс-центра (№ 3 по ПЗУ)</t>
  </si>
  <si>
    <t>6-секционный блокированный жилой дом (№ 3.5 по ГП)</t>
  </si>
  <si>
    <t>Здание многофункционального медицинского центра переменной этажности с подземной встроенной автостоянкой, с надземным двухуровневым (на 3 и 4 этажах) и подземным одноуровневым (в цокольном этаже) переходами (в осях 8-1/Б-Г) в существующее здание клиники УГМК-«Здоровье» (№ 2 по ПЗУ) - 1 этап строительства</t>
  </si>
  <si>
    <t>Здание источника теплоснабжения (котельной) (№ 1 по ПЗУ) с вытяжной башней из трех дымовых труб (№ 1а по ПЗУ)</t>
  </si>
  <si>
    <t>емкость для сбора стоков (№ 6 по ПЗУ)</t>
  </si>
  <si>
    <t>Автоматическая автозаправочная станция № 464 (единый недвижимый комплекс): навес над ТРК (№ 1 по ПЗУ), островок безопасности с 2 ТРК и 2 платежными терминалами (№ 2 по ПЗУ), топливные резервуары (№ 4 по ПЗУ), резервуар промышленных ливневых стоков (№ 5 по ПЗУ), техническое помещение для размещения электрооборудования (№ 7 по ПЗУ), кадастровый номер 66:41:0106115:73</t>
  </si>
  <si>
    <t>Трехсекционный жилой дом переменной этажности со встроенными нежилыми помещениями общественного назначения на 1 этаже (№№ 3.1, 3.2, 3.3 по ГП) - 2 этап 1 очереди строительства
(Олимпийская набережная, 5)</t>
  </si>
  <si>
    <t>Надземно-подземная автостоянка (№ 5 по ГП) - 2 этап 1 очереди строительства
 (Олимпийская набережная, строение 5/2)</t>
  </si>
  <si>
    <t>Пристроенное здание АБК (№ 1 по ПЗУ)</t>
  </si>
  <si>
    <t>Здание храма (№ 1 по  ГП)</t>
  </si>
  <si>
    <t>Подземная автостоянка (№ 2 по ПЗУ ) со встроенной трансформаторной подстанцией - 3 этап строительства</t>
  </si>
  <si>
    <t>административное здание (№ 5 по ПЗУ ) - 3 этап строительства</t>
  </si>
  <si>
    <t>Строительство улицы Муранова на участке от дома № 19 по улице Соболева до улицы Начдива Онуфриева (Объездная дорога)</t>
  </si>
  <si>
    <t>Многоэтажный жилой дом со встроенными офисными помещениями на 1-м этаже (№ 1 по ПЗУ)</t>
  </si>
  <si>
    <t xml:space="preserve">1 этап строительства - 1-секционный многоэтажный жилой дом (№ 9.1.2 по ПЗУ) </t>
  </si>
  <si>
    <r>
      <t>Общая площадь жилых помещений фактически, м</t>
    </r>
    <r>
      <rPr>
        <b/>
        <vertAlign val="superscript"/>
        <sz val="12"/>
        <rFont val="Liberation Serif"/>
        <family val="1"/>
        <charset val="204"/>
      </rPr>
      <t>2</t>
    </r>
  </si>
  <si>
    <t>RU 66302000-1350-2018</t>
  </si>
  <si>
    <t>RU 66302000-597-2017</t>
  </si>
  <si>
    <t>RU 66302000-1064-2018</t>
  </si>
  <si>
    <t>RU 66302000-1078-2018</t>
  </si>
  <si>
    <t>13.06.2019</t>
  </si>
  <si>
    <t>RU 66302000-1115-2018</t>
  </si>
  <si>
    <t>RU 66302000-1374-2018</t>
  </si>
  <si>
    <t>RU 66302000-1341-2018</t>
  </si>
  <si>
    <t>17.06.2019</t>
  </si>
  <si>
    <t>RU 66302000-659-2017</t>
  </si>
  <si>
    <t>RU 66302000-1382-2018</t>
  </si>
  <si>
    <t>RU 66302000-4466-2014</t>
  </si>
  <si>
    <t>25.06.2019</t>
  </si>
  <si>
    <t>RU 66302000-631-2017</t>
  </si>
  <si>
    <t>RU 66302000-699-2017</t>
  </si>
  <si>
    <t>28.06.2019</t>
  </si>
  <si>
    <t xml:space="preserve">Здание логистического центра - склад № 2 (№ 2 по ПЗУ) - 2 этап строительства 
</t>
  </si>
  <si>
    <t xml:space="preserve">Газопровод высокого давления от точки подключения в существующий газопровод высокого давления (ПК0) до ГРПШ - 1 этап строительства </t>
  </si>
  <si>
    <t xml:space="preserve">Газопровод высокого давления от точки подключения в существующий газопровод высокого давления (ПК0) до границы земельного участка с кадастровым номером 66:41:0313010:280 (ПК0+65,1)  </t>
  </si>
  <si>
    <t xml:space="preserve">Здание магазина непродовольственных товаров (№ 1 по ПЗУ) </t>
  </si>
  <si>
    <t xml:space="preserve">Уральский битумный терминал - 1 этап строительства: комплексная трансформаторная подстанция (№ 6.1 по ПЗУ), комплексная трансформаторная подстанция (№ 6.2 по ПЗУ), дизель-генераторная установка (№ 6а по ПЗУ), противопожарный подземный водоем (№ РЧВ1 по ПЗУ), насосная станция первого подъема (№ НС-1.1, НС1.2 по ПЗУ), насосная станция второго подъема (№ НС-2 по ПЗУ), насосная станция пенотушения (№ НСП по ПЗУ), вертикальный резервуар нагрева РВН (№ А2 по ПЗУ), вертикальный резервуар нагрева РВН (№ А3 по ПЗУ), вертикальный резервуар хранения РВХ (№ В1, В2 по ПЗУ), расходный вертикальный резервуар хранения РВХ (№ Т1, Т2 по ПЗУ), вертикальная аккумулирующая емкость (№ 13в по ПЗУ), промежуточный вертикальный резервуар нагрева РВН (№ К1, К2 по ПЗУ), резервуар поверхностного стока (№ 15б по ПЗУ), КНС поверхностного стока (№ 15в по ПЗУ), резервуар нефтесодержащего стока №1 (№ 15г по ПЗУ), резервуар нефтесодержащего стока №2 (№ 15д по ПЗУ), ангар (№ 16а по ПЗУ), железнодорожные пути №№ 1 - 5 (№ 19б по ПЗУ) 
</t>
  </si>
  <si>
    <t xml:space="preserve">Здание склада со встроенной административной частью (№ 1 по ПЗУ), КПП (№ 2 по ПЗУ), пожарные резервуары (№ 7 по ПЗУ), локальные очистные сооружения (№ 8 по ПЗУ), установка автономной канализации (№ 9.1 по ПЗУ), резервуар очищенных стоков (№ 10.1 по ПЗУ) </t>
  </si>
  <si>
    <t xml:space="preserve">Здание газовой котельной (№ 4 по ПЗУ) </t>
  </si>
  <si>
    <t xml:space="preserve">Административное здание с техническим подземным помещением в осях 1-3/Е-Ж (№ 1 по ПЗУ) </t>
  </si>
  <si>
    <t xml:space="preserve">Здание склада со встроенными помещениями АБК № 1 (№ 1 по ПЗУ), выгреб (№ 4 по ПЗУ) - 1 этап строительства </t>
  </si>
  <si>
    <t xml:space="preserve">Здание склада со встроенными помещениями АБК № 2 (№ 2 по ПЗУ) - 2 этап строительства </t>
  </si>
  <si>
    <t xml:space="preserve">Здание гаража c административно-бытовыми помещениями (№ 1 по ПЗУ) </t>
  </si>
  <si>
    <t xml:space="preserve">Здание гаража c административными помещениями (№ 1 по ПЗУ), выгреб (№ 2 по ПЗУ) </t>
  </si>
  <si>
    <t xml:space="preserve">Здание гаража c административными помещениями (№ 3 по ПЗУ) </t>
  </si>
  <si>
    <t xml:space="preserve">Здание специализированного магазина "Баллистика" (№ 1 по ПЗУ) </t>
  </si>
  <si>
    <t xml:space="preserve">Здание склада № 5 (№ 8 по ПЗУ) </t>
  </si>
  <si>
    <t xml:space="preserve">Многоэтажный 2-секционный жилой дом со встроенными нежилыми помещениями общественного назначения (№ 1 по ПЗУ) и встроенно-пристроенной подземной автостоянкой манежного типа (№ 2 по ПЗУ) </t>
  </si>
  <si>
    <t xml:space="preserve">Здание подземно-надземного гаража (№ 1 по ПЗУ) </t>
  </si>
  <si>
    <t xml:space="preserve">Здание гаража (№ 1 по ПЗУ), выгреб (№ 4 по ПЗУ), накопительная емкость ливневой канализации (№ 5 по ПЗУ) </t>
  </si>
  <si>
    <t xml:space="preserve">Здание склада (№ 2 по ПЗУ) - 2 этап строительства 
</t>
  </si>
  <si>
    <t xml:space="preserve">Здание склада (№ 1 по ПЗУ),  пожарные резервуары (№ 3 по ПЗУ),  локальные очистные сооружения (№ 4 по ПЗУ) - 1 этап строительства. 
</t>
  </si>
  <si>
    <t xml:space="preserve">Здание водосвятной часовни (№ 4 по ПЗУ) </t>
  </si>
  <si>
    <t xml:space="preserve">Шесть соединительных съездов транспортной развязки </t>
  </si>
  <si>
    <t xml:space="preserve">Жилая секция со встроенными офисными помещениями (№ 1.3 по ПЗУ) многосекционного жилого дома, секция офисного цента со встроенными торгово-выставочными помещениями (№ 1.4 по ПЗУ) многосекционного жилого дома, пристроенная подземная автостоянка (№ 3 по ПЗУ) c мусорокамерами на кровле (№ 4 по ПЗУ), трансформаторная подстанция (№ 5 по ПЗУ) - 1.1 этап строительства; жилая секция со встроенными офисными помещениями (№ 1.2 по ПЗУ) многосекционного жилого дома - 1.2 этап строительства; жилая секция со встроенными офисными помещениями (№ 1.1 по ПЗУ) многосекционного жилого дома - 1.3 этап строительства </t>
  </si>
  <si>
    <t xml:space="preserve">Здание спортивного назначения (№ 2 по ПЗУ) с подземным гаражом для автомашин личного пользования (№ 1 по ПЗУ) </t>
  </si>
  <si>
    <t xml:space="preserve">Спортивный футбольный центр ГАУ СО "Уральская футбольная академия": здание спортивного футбольного центра (№ 1 по ПЗУ), здание гаража (№ 2 по ПЗУ), футбольное поле (№ 3 по ПЗУ), футбольное поле (№ 4 по ПЗУ), модульная ИТП и насосная станция (№ 10 по ПЗУ), наземный резервуар (№ 11 по ПЗУ), мачты освещения 1-8 (№№ 14.1-14.8 по ПЗУ) </t>
  </si>
  <si>
    <t xml:space="preserve">Складское здание № 5 (№ 3.1 по ПЗУ) с железнодорожным подъездом (№ 3.4 по ПЗУ), газовая котельная (№ 3.3 по ПЗУ), трансформаторная подстанция (№ 7 по ПЗУ) - 3 этап строительства </t>
  </si>
  <si>
    <t xml:space="preserve">13 этап строительства: - здание склада (№ 1А по ПЗУ); - локальные очистные сооружения (№ 1А.1 по ПЗУ); - трансформаторная подстанция (№ 1А.2 по ПЗУ); - пристроенная газовая котельная (№ 1А.4 по ПЗУ) </t>
  </si>
  <si>
    <t xml:space="preserve">Четырехсекционный жилой дом со встроенными помещениями общественного назначения и подземным паркингом: 1 этап строительства - три секции жилого дома переменной этажности со встроенными помещениями общественного назначения, помещениями ДДОУ в секциях №№ 1Б, 1В   (№ 1А, 1Б, 1В по ПЗУ) </t>
  </si>
  <si>
    <t xml:space="preserve">Четыре секции переменной этажности (№ ГП1.1, ГП1.2, ГП1.8, ГП1.7 по ПЗУ) со встроенными помещениями общественного назначения , часть № 1 встроено-пристроенной подземной автостоянки в осях А/1; А/11; Е/11; Е/4; И/4; И/1 (№ ГП1.6 по ПЗУ) - 1 этап строительства многофункционального жилого комплекса переменной этажности; Три секции переменной этажности (№ ГП1.3, ГП1.4, ГП1.5 по ПЗУ) со встроенными помещениями общественного назначения , часть № 2 встроено-пристроенной подземной  автостоянки  (№ ГП1.9 по ПЗУ) - 2 этап строительства многофункционального жилого комплекса переменной этажности </t>
  </si>
  <si>
    <t>Здание храма (№ 1 по ПЗУ)</t>
  </si>
  <si>
    <t xml:space="preserve">Одноэтажное здание склада, с пристроенным блоком АБК переменной этажности (1, 3 этажное) со складским помещением для выставочных образцов на 1 этаже и на антресоли,  офисом на 3 этаже  (№1 по ПЗУ), очистные сооружения  (№4 по ПЗУ): 
1 этап строительства – блок АБК переменной этажности (1, 3 этажное) со складским помещением для выставочных образцов на 1 этаже и на антресоли,  офисом на 3 этаже  (№1 по ПЗУ), очистные сооружения (№4 по ПЗУ);
2 этап строительства – одноэтажный склад с антресолью (№1 по ПЗУ) </t>
  </si>
  <si>
    <t xml:space="preserve">Реконструкция существующего многоэтажного двухсекционного жилого дома со встроенно-пристроенными помещениями общественного назначения и встроенной трансформаторной подстанцией за счет устройства этажа в офисах № 3 и № 4 (в осях Б-Ж/4-9, в отметках 0,000/+6,140) </t>
  </si>
  <si>
    <t xml:space="preserve">Тепловая сеть от ТК 38-29 до УТ1, тепловая сеть от УТ1 до стены жилого дома </t>
  </si>
  <si>
    <t xml:space="preserve">Тепловая сеть от УТ2 до стены жилого дома </t>
  </si>
  <si>
    <t xml:space="preserve">Тепловая сеть от врезки до стены жилого дома с устройством новой тепловой камеры УТ1 </t>
  </si>
  <si>
    <t xml:space="preserve">Реконструкция теплотрассы М-13 на участке 3.1: от неподвижной опоры Н4 (ПК2+80,18) до неподвижной опоры Н7 (ПК4+59,88) - 2 этап строительства </t>
  </si>
  <si>
    <t xml:space="preserve">1 этап строительства: Реконструкция тепловой сети на участках: - от реконструируемой камеры УТ2 до УТ3, - от новой камеры УТ3 к ДОУ № 3 
</t>
  </si>
  <si>
    <t xml:space="preserve">Улица Амундсена: участок от р. Патрушиха до пр. Академика Сахарова и участок перехода через р. Патрушиха - этап строительства № 1 </t>
  </si>
  <si>
    <t xml:space="preserve">Здание склада (№ 1 по ПЗУ), Выгреб (№ 6 по ПЗУ) </t>
  </si>
  <si>
    <t xml:space="preserve">Жилой дом со встроенно-пристроенными нежилыми помещениями в подвале и на 1 этаже с крышной газовой котельной (№ 5 по ПЗУ), ГРПШ (№ 14/4 по ПЗУ) - 3 этап строительства </t>
  </si>
  <si>
    <t xml:space="preserve">Две разновысотные жилые секции (№№ 2.1, 2.2 по ПЗУ) 3-х секционного жилого дома со встроенными нежилыми помещениями на 1-ом этаже и встроенно-пристроенной подземной автостоянкой (№ 2.4 по ПЗУ) - 1 этап строительства: Многоэтажная жилая секция (№ 2.3 по ПЗУ) 3-секционного жилого дома со встроенными нежилыми помещениями на 1-ом этаже - 2 этап строительства </t>
  </si>
  <si>
    <t xml:space="preserve">1 этап строительства Жилого блока 1.4: многоэтажная секция двухсекционного жилого дома со встроенными нежилыми помещениями на 1 этаже (№ 1 по ПЗУ) - 1.1 этап строительства; многоэтажная секция двухсекционного жилого дома (№ 2 по ПЗУ) - 1.2 этап строительства 
</t>
  </si>
  <si>
    <t xml:space="preserve">Девятисекционный переменной этажности жилой дом со встроенными помещениями общественного назначения в секциях 4-6 (№ 1 по ПЗУ) 
</t>
  </si>
  <si>
    <t xml:space="preserve">1 этап строительства жилого комплекса: - жилая многоэтажная блок-секция (№ 1А по ПЗУ) двухсекционного жилого дома № 1 со встроенными помещениями общественного назначения на первом этаже; - жилая многоэтажная блок-секция (№ 1Б по ПЗУ) двухсекционного жилого дома № 1 со встроенно-пристроенными помещениями общественного назначения на первом-втором этажах с офисом на 3 этаже закрытой рампы; - жилая многоэтажная блок-секция (№ 2А по ПЗУ) двухсекционного жилого дома № 2 со встроенными помещениями общественного назначения на первом этаже; - встроенно-пристроенная автостоянка (№ 5А по ПЗУ) в стилобате со встроенной трансформаторной подстанцией (№ 5Г по ПЗУ) и встроенно-пристроенным подъёмником (№ 5Д по ПЗУ) </t>
  </si>
  <si>
    <t xml:space="preserve">Здание детского образовательного учреждения (№ 1 по ПЗУ) </t>
  </si>
  <si>
    <t>Свердловская обл., г. Екатеринбург, ул. Лиственная (строительный номер 19)</t>
  </si>
  <si>
    <t>Свердловская обл., г. Екатеринбург, ул. Сыромолотова, 21А</t>
  </si>
  <si>
    <t>Свердловская обл., г. Екатеринбург, ЕКАД - ж/д - автомобильная дорога "Станция Сысерть - поселок Полевой"</t>
  </si>
  <si>
    <t>Свердловская обл., г. Екатеринбург, южнее железнодорожной станции Раздельной, ул. Черняховского</t>
  </si>
  <si>
    <t>Свердловская обл., г. Екатеринбург, ул. Машинная и ул. Ткачей</t>
  </si>
  <si>
    <t>Свердловская обл., г. Екатеринбург, ул. Колмогорова, 1</t>
  </si>
  <si>
    <t>Свердловская обл., г. Екатеринбург, пер. Речной, строение 1а</t>
  </si>
  <si>
    <t>Свердловская обл., г. Екатеринбург, в границах улиц 9 Января - Боевых дружин - Октябрьской революции - Челюскинцев</t>
  </si>
  <si>
    <t>Свердловская обл., г. Екатеринбург, ул. Черняховского, 57</t>
  </si>
  <si>
    <t>Свердловская обл., г. Екатеринбург, ул. Расковой</t>
  </si>
  <si>
    <t>Свердловская обл., г. Екатеринбург, пр. Космонавтов, 15</t>
  </si>
  <si>
    <t>Свердловская обл., г. Екатеринбург, ул. Машинистов, в 100 метрах на юг от ориентира дом № 2</t>
  </si>
  <si>
    <t>Свердловская обл., г. Екатеринбург, п. Широкая Речка, ул. Удельная, 8а</t>
  </si>
  <si>
    <t>Свердловская обл., г. Екатеринбург, район Ново-Свердловской ТЭЦ</t>
  </si>
  <si>
    <t>Свердловская обл., г. Екатеринбург, поселок Шабровский, улица Платиновая, 17</t>
  </si>
  <si>
    <t>Свердловская обл., г. Екатеринбург, ул. Советская</t>
  </si>
  <si>
    <t>Свердловская обл., г. Екатеринбург, ул. Фестивальная, 8</t>
  </si>
  <si>
    <t>Свердловская обл., г. Екатеринбург, ул. Стрелочников - пер. Выездной</t>
  </si>
  <si>
    <t>Свердловская обл., г. Екатеринбург, пр. Ленина, 8</t>
  </si>
  <si>
    <t>Свердловская обл., г. Екатеринбург, п. Северка, ул. Верхняя, 1</t>
  </si>
  <si>
    <t>Свердловская обл., г. Екатеринбург, ул. Совхозная, 16</t>
  </si>
  <si>
    <t>Свердловская обл., г. Екатеринбург, земельный участок расположен в границах улиц Амундсена, Институтской, дублера Серафимы Дерябиной и улицы районного значения с юго-западной стороны центрального парка, ул. Академика Сахарова, 70</t>
  </si>
  <si>
    <t>Свердловская обл., г. Екатеринбург, ул. Новостроя, д. 4</t>
  </si>
  <si>
    <t>Свердловская обл., г. Екатеринбург, ул. Краснолесья</t>
  </si>
  <si>
    <t>Свердловская обл. г. Екатеринбург, в квартале улиц Блюхера - Раевского - Комвузовская - Студенческая</t>
  </si>
  <si>
    <t>Свердловская обл. г. Екатеринбург, коридор ВЛ - ул. Новосибирская - ЕКАД</t>
  </si>
  <si>
    <t>Свердловская обл. г. Екатеринбург, в границах улиц Щорса - Айвазовского - Циолковского - Московская</t>
  </si>
  <si>
    <t>Свердловская обл. г. Екатеринбург, в границах улиц Циолковского - Айвазаовского - Авиационная - Московская</t>
  </si>
  <si>
    <t xml:space="preserve">АО "ЕКАТЕРИНБУРГГАЗ" </t>
  </si>
  <si>
    <t xml:space="preserve">ООО "Уральский битумный терминал" </t>
  </si>
  <si>
    <t>620026, г. Екатеринбург, ул. Розы Люксембург, д. 49, оф. 1400</t>
  </si>
  <si>
    <t xml:space="preserve">ООО "Ортэкс" </t>
  </si>
  <si>
    <t>620097, г. Екатеринбург, ул. Черняховского, д. 106, оф. 21</t>
  </si>
  <si>
    <t xml:space="preserve">ООО "Екатеринбургская фирма по ремонту металлургического оборудования "Уралдомнаремонт-Реммет" </t>
  </si>
  <si>
    <t>620034, г. Екатеринбург, ул. Колмогорова, д. 3</t>
  </si>
  <si>
    <t>ООО "РАШ-Строй"</t>
  </si>
  <si>
    <t>620014, г. Екатеринбург, ул. Радищева, д. 31, оф. 56</t>
  </si>
  <si>
    <t xml:space="preserve">ООО "Екатеринбург-СИТИ" </t>
  </si>
  <si>
    <t>624090, Свердловская область, г. Верхняя Пышма, Успенский проспект, д. 1</t>
  </si>
  <si>
    <t xml:space="preserve">АО Группа "КАН" </t>
  </si>
  <si>
    <t>620010, г. Екатеринбург,  ул. Черняховского, дом 57, литер К, офис 1</t>
  </si>
  <si>
    <t xml:space="preserve">ООО "Московский Квартал-20" </t>
  </si>
  <si>
    <t>620014, г. Екатеринбург,  ул. Юмашева, д 7, оф 316</t>
  </si>
  <si>
    <t xml:space="preserve">ГСК "Магистральный" </t>
  </si>
  <si>
    <t>620107, г. Екатеринбург, ул. Товарная, д. 3</t>
  </si>
  <si>
    <t xml:space="preserve">Местная православная религиозная организация Приход во имя Казанской иконы Божией Матери г. Екатеринбург, пос. Шабровский Свердловской области Екатеринбургской Епархии Русской Православной Церкви </t>
  </si>
  <si>
    <t>620904, г. Екатеринбург, пос. Шабровский, ул. Мехколонна, д. 55</t>
  </si>
  <si>
    <t>620027, г. Екатеринбург, ул. Челюскинцев,д. 58</t>
  </si>
  <si>
    <t>ГСК "Пионер"</t>
  </si>
  <si>
    <t>620041, г. Екатеринбург, ул. Советская, д. 19/2, кв. 22</t>
  </si>
  <si>
    <t xml:space="preserve">Государственное автономное учреждение Свердловской области "Уральская футбольная академия" </t>
  </si>
  <si>
    <t>620088, г. Екатеринбург, ул. Фестивальная, д. 8</t>
  </si>
  <si>
    <t>ООО "Логистическая компания "Юнистор"</t>
  </si>
  <si>
    <t xml:space="preserve">ООО "Башня Времени" </t>
  </si>
  <si>
    <t>620075, г. Екатеринбург, ул. Малышева, д. 51, офис 24/06</t>
  </si>
  <si>
    <t>ООО "ПРИНЦИП-ПРОСПЕКТ"</t>
  </si>
  <si>
    <t>620014, г. Екатеринбург, пр. Ленина, д. 5, оф. 601</t>
  </si>
  <si>
    <t>620026, г. Екатеринбург, ул. Карла Маркса, д. 31</t>
  </si>
  <si>
    <t>Местная православная религиозная организация Приход во имя Воскресения Христова пос. Северка г. Екатеринбурга Свердловской области Екатеринбургской Епархии Русской Православной Церкви (Московский Патриархат)</t>
  </si>
  <si>
    <t xml:space="preserve">ООО "Недвижимость" </t>
  </si>
  <si>
    <t>620017, г. Екатеринбург, ул. Красных Командиров, д. 1А</t>
  </si>
  <si>
    <t xml:space="preserve">АО "Управляющая компания "Академический" </t>
  </si>
  <si>
    <t>620105, г. Екатеринбург, ул. Краснолесья, д. 161, пом. 109</t>
  </si>
  <si>
    <t xml:space="preserve">Муниципальное казенное учреждение "Управление капитального строительства г. Екатеринбурга" </t>
  </si>
  <si>
    <t xml:space="preserve">ООО "VIРсилинг" </t>
  </si>
  <si>
    <t>620034, г. Екатеринбург, ул. Халтурина, д. 43 "А"</t>
  </si>
  <si>
    <t>620041, г. Екатеринбург, пер. Трамвайный, д. 2,  корп. 3</t>
  </si>
  <si>
    <t xml:space="preserve">ООО "Стройтэк-Инвест" </t>
  </si>
  <si>
    <t>620144, г. Екатеринбург, ул. Сурикова, д. 53, офис 209</t>
  </si>
  <si>
    <t xml:space="preserve">ООО "Специализированный застройщик "АТЛАС Парк Столиц" </t>
  </si>
  <si>
    <t>620014, г. Екатеринбург, ул. Сакко и Ванцетти, дом 64, офис 312</t>
  </si>
  <si>
    <t>ООО "Юг-Центр"</t>
  </si>
  <si>
    <t>620075, г. Екатеринбург, ул. Белинского, 39, оф. 504</t>
  </si>
  <si>
    <t>RU 66302000-1608-2019</t>
  </si>
  <si>
    <t>01.07.2019</t>
  </si>
  <si>
    <t>RU 66302000-1609-2019</t>
  </si>
  <si>
    <t>RU 66302000-1611-2019</t>
  </si>
  <si>
    <t>RU 66302000-1610-2019</t>
  </si>
  <si>
    <t>RU 66302000-1612-2019</t>
  </si>
  <si>
    <t>RU 66302000-1613-2019</t>
  </si>
  <si>
    <t>RU 66302000-1614-2019</t>
  </si>
  <si>
    <t>RU 66302000-1632-2019</t>
  </si>
  <si>
    <t>17.07.2019</t>
  </si>
  <si>
    <t>01.06.2018 изменениями № 2 от 01.07.2019</t>
  </si>
  <si>
    <t>RU 66302000-1615-2019</t>
  </si>
  <si>
    <t>03.07.2019</t>
  </si>
  <si>
    <t>RU 66302000-1616-2019</t>
  </si>
  <si>
    <t>RU 66302000-1617-2019</t>
  </si>
  <si>
    <t>RU 66302000-1618-2019</t>
  </si>
  <si>
    <t>RU 66302000-1619-2019</t>
  </si>
  <si>
    <t>RU 66302000-1620-2019</t>
  </si>
  <si>
    <t>RU 66302000-1621-2019</t>
  </si>
  <si>
    <t>RU 66302000-1622-2019</t>
  </si>
  <si>
    <t>RU 66302000-1623-2019</t>
  </si>
  <si>
    <t>04.07.2019</t>
  </si>
  <si>
    <t>RU 66302000-494-2017</t>
  </si>
  <si>
    <t>13.04.2017 с изменениями № 1 от 04.07.2019</t>
  </si>
  <si>
    <t>RU 66302000-1624-2019</t>
  </si>
  <si>
    <t>05.07.2019</t>
  </si>
  <si>
    <t>RU 66302000-1625-2019</t>
  </si>
  <si>
    <t>RU 66302000-1626-2019</t>
  </si>
  <si>
    <t>RU 66302000-1627-2019</t>
  </si>
  <si>
    <t>RU 66302000-1628-2019</t>
  </si>
  <si>
    <t>RU 66302000-1248-2018</t>
  </si>
  <si>
    <t>28.06.2018 с изменениями № 2 от 09.07.2019</t>
  </si>
  <si>
    <t>RU 66302000-1629-2019</t>
  </si>
  <si>
    <t>10.07.2019</t>
  </si>
  <si>
    <t>RU 66302000-1630-2019</t>
  </si>
  <si>
    <t>11.07.2019</t>
  </si>
  <si>
    <t>RU 66302000-1420-2018</t>
  </si>
  <si>
    <t>25.12.2018 с изменениями № 1 от 11.07.2019</t>
  </si>
  <si>
    <t>RU 66302000-1421-2018</t>
  </si>
  <si>
    <t>26.12.2018 с изменениями № 1 от 15.07.2019</t>
  </si>
  <si>
    <t>RU 66302000-1181-2018</t>
  </si>
  <si>
    <t>07.06.2018 с изменениями № 1 от 15.07.2019</t>
  </si>
  <si>
    <t>RU 66302000-1191-2018</t>
  </si>
  <si>
    <t>15.06.2018 с изменениями № 3 от 15.07.2019</t>
  </si>
  <si>
    <t>RU 66302000-1631-2019</t>
  </si>
  <si>
    <t>16.07.2019</t>
  </si>
  <si>
    <t>RU 66302000-247-2016</t>
  </si>
  <si>
    <t>19.10.2016 с изменениями № 1 от 16.07.2019</t>
  </si>
  <si>
    <t>RU 66302000-1633-2019</t>
  </si>
  <si>
    <t>RU 66302000-1634-2019</t>
  </si>
  <si>
    <t>19.07.2019</t>
  </si>
  <si>
    <t>RU 66302000-1635-2019</t>
  </si>
  <si>
    <t>22.07.2019</t>
  </si>
  <si>
    <t>RU 66302000-1637-2019</t>
  </si>
  <si>
    <t>RU 66302000-1638-2019</t>
  </si>
  <si>
    <t>RU 66302000-1639-2019</t>
  </si>
  <si>
    <t>RU 66302000-1320-2018</t>
  </si>
  <si>
    <t>15.08.2018 с изменениями № 1 от 23.07.2019</t>
  </si>
  <si>
    <t>RU 66302000-1636-2019</t>
  </si>
  <si>
    <t>RU 66302000-371-2016</t>
  </si>
  <si>
    <t>21.12.2016 с изменениями № 2 от 25.07.2019</t>
  </si>
  <si>
    <t>RU 66302000-1136-2018</t>
  </si>
  <si>
    <t>22.05.2018 с изменениями № 1 от 25.07.2019</t>
  </si>
  <si>
    <t>21.06.2018 с изменениями № 2 от 25.07.2019</t>
  </si>
  <si>
    <t>22.06.2018 с изменениями № 2 от 29.07.2019</t>
  </si>
  <si>
    <t>01.03.2019 с изменениями № 1 от 26.07.2019</t>
  </si>
  <si>
    <t>RU 66302000-1640-2019</t>
  </si>
  <si>
    <t>235,9-вновь возводимая площадь</t>
  </si>
  <si>
    <t>04.2023</t>
  </si>
  <si>
    <t>07.2025</t>
  </si>
  <si>
    <t>66:41:0000000:110833; 66:41:0313010:300; 66:41:0306903:1; 66:41:0306903:65</t>
  </si>
  <si>
    <t>66:41:0306082:12</t>
  </si>
  <si>
    <t>66:41:0705005:8152</t>
  </si>
  <si>
    <t>66:41:0514025:86</t>
  </si>
  <si>
    <t>66:41:0509008:22; 66:41:0509008:72</t>
  </si>
  <si>
    <t>66:41:0509008:72</t>
  </si>
  <si>
    <t xml:space="preserve"> 66:41:0513037:1565</t>
  </si>
  <si>
    <t>66:41:0513037:1565</t>
  </si>
  <si>
    <t>66:41:0302027:6</t>
  </si>
  <si>
    <t>66:41:0612073:17</t>
  </si>
  <si>
    <t>66:41:0000000:107439</t>
  </si>
  <si>
    <t>66:41:0509018:855</t>
  </si>
  <si>
    <t>66:41:0000000:109797</t>
  </si>
  <si>
    <t>66:41:0205007:220</t>
  </si>
  <si>
    <t>66:41:0206019:23</t>
  </si>
  <si>
    <t>66:41:0306096:197</t>
  </si>
  <si>
    <t>66:41:0712020:455</t>
  </si>
  <si>
    <t>66:41:0515020:145</t>
  </si>
  <si>
    <t>66:41:0000000:109844
66:41:0000000:107451
66:41:0309036:14
66:41:0000000:29073</t>
  </si>
  <si>
    <t>66:41:0702064:81</t>
  </si>
  <si>
    <t>66:41:0106115:4534</t>
  </si>
  <si>
    <t>66:41:0206017:2377</t>
  </si>
  <si>
    <t>66:41:0401022:18</t>
  </si>
  <si>
    <t>66:41:0210063:47</t>
  </si>
  <si>
    <t>66:41:0108014:105
66:41:0108014:106</t>
  </si>
  <si>
    <t>66:41:0000000:64990</t>
  </si>
  <si>
    <t xml:space="preserve">66:41:0000000:95545; 66:41:0000000:107456; 66:41:0000000:103941; 66:41:0000000:109800; 66:41:0403901:4546; 66:41:0403901:4547; 66:41:0403901:4548; 66:41:0403059:1; 66:41:0403059:3; </t>
  </si>
  <si>
    <t>66:41:0702069:1913
66:41:0702069:1914
66:41:0702069:1923</t>
  </si>
  <si>
    <t>66:41:0501056:2866</t>
  </si>
  <si>
    <t>66:41:0601901:45</t>
  </si>
  <si>
    <t>66:41:0106108:21
66:41:0106108:20
66:41:0106108:2298</t>
  </si>
  <si>
    <t>66:41:0313010:6091
66:41:0313010:6092
66:41:0000000:111138
66:41:0404901:22</t>
  </si>
  <si>
    <t>66:41:0505042:29</t>
  </si>
  <si>
    <t>66:41:040412:43</t>
  </si>
  <si>
    <t>66:41:0703007:1293
66:41:0703007:1294</t>
  </si>
  <si>
    <t>66:41:0000000:110759</t>
  </si>
  <si>
    <t>6672135384</t>
  </si>
  <si>
    <t>6679051768</t>
  </si>
  <si>
    <t>6658067728</t>
  </si>
  <si>
    <t>6679011652</t>
  </si>
  <si>
    <t>6606019057</t>
  </si>
  <si>
    <t>6658289304</t>
  </si>
  <si>
    <t>6674099685</t>
  </si>
  <si>
    <t>6660008303</t>
  </si>
  <si>
    <t>66:41:0601038:166; 66:41:0601038:164; 66:41:0601038:6</t>
  </si>
  <si>
    <t>66:41:0313010:380; 66:41:0000000:449</t>
  </si>
  <si>
    <t>66:41:0109053:387; 66:41:0109053:390</t>
  </si>
  <si>
    <t>66:41:0106105:28</t>
  </si>
  <si>
    <t>66:41:0301002:50/чзу1; 66:41:0000000:213/чзу1; 66:41:0301901:236</t>
  </si>
  <si>
    <t>66:41:0000000:111267</t>
  </si>
  <si>
    <t>66:41:0505010:10</t>
  </si>
  <si>
    <t xml:space="preserve"> 66:41:0707001:3</t>
  </si>
  <si>
    <t>66:41:0404012:2271</t>
  </si>
  <si>
    <t>66:41:0313010:546</t>
  </si>
  <si>
    <t>RU 66302000-1449-2019</t>
  </si>
  <si>
    <t>RU 66302000-1045-2018</t>
  </si>
  <si>
    <t>02.07.2019</t>
  </si>
  <si>
    <t>RU 66302000-1411-2018</t>
  </si>
  <si>
    <t>08.07.2019</t>
  </si>
  <si>
    <t>RU 66302000-1427-2018</t>
  </si>
  <si>
    <t>RU 66302000-73-2016</t>
  </si>
  <si>
    <t>RU 66302000-1075-2018</t>
  </si>
  <si>
    <t>09.07.2019</t>
  </si>
  <si>
    <t>RU 66302000-4119-2014</t>
  </si>
  <si>
    <t>RU 66302000-1336-2018</t>
  </si>
  <si>
    <t>RU 66302000-794-2017</t>
  </si>
  <si>
    <t>12.07.2019</t>
  </si>
  <si>
    <t>RU 66302000-982-2018</t>
  </si>
  <si>
    <t>RU 66302000-916-2017</t>
  </si>
  <si>
    <t>23.07.2019</t>
  </si>
  <si>
    <t>30.07.2019</t>
  </si>
  <si>
    <t>Часть (в осях 22-36/Ж-П) пристроенной неотапливаемой подземной многоуровневой автостоянки боксового типа (№ 22 по ГП)  - 3 этап 2-й очереди строительства</t>
  </si>
  <si>
    <t>Здание склада (№№ 1, 2, 3, 4 по ПЗУ)</t>
  </si>
  <si>
    <t>здание узлов учета (№ 2 по ПЗУ)</t>
  </si>
  <si>
    <t>накопительная емкость ливневых стоков (№ 5)</t>
  </si>
  <si>
    <t>Здание МБОУ СОШ № 1 (№ 1 по ПЗУ) взамен сносимого существующего здания школы № 1 и хозяйственных построек, кадастровый номер 66:41:0000000:68368</t>
  </si>
  <si>
    <t>Тепловая сеть от камеры УТ23/1 до границы земельного участка объекта "Дошкольное образовательное учреждение на 250 мест в блоке 0.5 квартала № 0 планировочного района "Академический"</t>
  </si>
  <si>
    <t>Здание для размещения центра обработки данных (№ 1 по ПЗУ), взамен сносимого здания</t>
  </si>
  <si>
    <t>существующее здание для размещения энергоцентра (№ 2 по ПЗУ), кадастровый номер 66:41:0205009:1043</t>
  </si>
  <si>
    <t>трансформаторная подстанция 2БКТП (№ 5 по ПЗУ)</t>
  </si>
  <si>
    <t>пожарный резервуар (№ 7 по ПЗУ)</t>
  </si>
  <si>
    <t>аварийный резервуар (№ 4 по ПЗУ)</t>
  </si>
  <si>
    <t>площадка для слива АЦ (№ 3 по ПЗУ)</t>
  </si>
  <si>
    <t>резервуар для хранения поверхностных стоков (№ 6 по ПЗУ)</t>
  </si>
  <si>
    <t>Подземная механизированная автостоянка (№ 1 по ПЗУ)</t>
  </si>
  <si>
    <t>Крытая кабельная эстакада связи (№ 1 по ГП)</t>
  </si>
  <si>
    <t>Пристроенное здание административно - бытового корпуса (стр. № 6) - 2-ой этап строительства</t>
  </si>
  <si>
    <t>Здание автоцентра с теплогенераторной (№ 1 по ГП)</t>
  </si>
  <si>
    <t>Здание дома отдыха (№ 4 по ПЗУ)
(ул. Отдыха, 85)</t>
  </si>
  <si>
    <t>здание дома отдыха (№ 5 по ПЗУ)
(ул. Отдыха, 85/2)</t>
  </si>
  <si>
    <t>пожарные резервуары (№ 7а, 7б по ПЗУ)</t>
  </si>
  <si>
    <t>локальные очистные сооружения (№ 6 по ПЗУ)</t>
  </si>
  <si>
    <t>1 этап строительства:
производственный корпус станции технического обслуживания, с пристроенным административно-бытовым корпусом (№ 1 по ПЗУ)</t>
  </si>
  <si>
    <t>блочная трансформаторная подстанция с ДГУ (№ 2 по ПЗУ)</t>
  </si>
  <si>
    <t>здание насосной с резервуарами запаса воды (№ 3 по ПЗУ)</t>
  </si>
  <si>
    <t>выгреб (№ 4 по ПЗУ)</t>
  </si>
  <si>
    <t>очистные сооружения (№ 5 по ПЗУ)</t>
  </si>
  <si>
    <t>здание контрольно - пропускного пункта (№ 6 по ПЗУ)</t>
  </si>
  <si>
    <t>скважина (№ 7 по ПЗУ)</t>
  </si>
  <si>
    <t>блочно - модульная газовая котельная (№ 8 по ПЗУ)</t>
  </si>
  <si>
    <t>резервуарная установка СУГ (№ 9 по ПЗУ)</t>
  </si>
  <si>
    <t>18-этажная блок-секция на 256 квартир со встроенно-пристроенными салонами-магазинами № 5, 6, 7, 8, магазином промышленных товаров на 1 этаже (№ 8Б по ПЗУ) и встроенно-пристроенной подземной автостоянкой (№ 8В по ПЗУ) - III этап строительства</t>
  </si>
  <si>
    <t>2-секционный многоэтажный жилой дом (№ 7.2  ПЗУ) - 2 этап строительства</t>
  </si>
  <si>
    <t>5-секционный многоэтажный жилой дом (№ 7.1 по ПЗУ) с помещениями общественного назначения на 1-х этажах (в секциях №№ 7.1.3, 7.1.4, 7.1.5) - 1 этап строительства</t>
  </si>
  <si>
    <t>Административное здание с техническим подземным помещением в осях  1-3/Е-Ж (№ 1 по ПЗУ)</t>
  </si>
  <si>
    <t>Здание гаража (№ 2 по ПЗУ)</t>
  </si>
  <si>
    <t>пожарные резервуары (№ 4 по ПЗУ)</t>
  </si>
  <si>
    <t xml:space="preserve">Комплекс домов отдыха по ул. Отдыха, 85 в г. Екатеринбурге </t>
  </si>
  <si>
    <t xml:space="preserve">Жилая многоэтажная секция (№ 9 по ГП) блокированного жилого дома с нежилыми встроенными помещениями в цокольном и 1-ом этажах, часть подземной автостоянки боксового типа в осях 22-36/Ж-П (№ 22 по ГП) - 2 очередь строительства. 3 этап строительства - часть подземной автостоянки боксового типа в осях 22-36/Ж-П </t>
  </si>
  <si>
    <t xml:space="preserve">Складской комплекс </t>
  </si>
  <si>
    <t xml:space="preserve">Муниципальное бюджетное образовательное учреждение средняя общеобразовательная школа № 1 </t>
  </si>
  <si>
    <t xml:space="preserve">Сети теплоснабжения от камеры УТ23/1 до границы земельного участка объекта "Дошкольное образовательное учреждение на 250 мест в блоке 0.5 квартала № 0 планировочного района "Академический" в г. Екатеринбурге </t>
  </si>
  <si>
    <t>Региональный "ЦОД"</t>
  </si>
  <si>
    <t xml:space="preserve">Подземная трехуровневая механизированная автостоянка по пр. Космонавтов - ул. Кузнецова в г. Екатеринбурге. Корректировка 1 </t>
  </si>
  <si>
    <t xml:space="preserve">Сооружение связи - крытая кабельная эстакада связи в г. Екатеринбурге по ул. Боевых дружин </t>
  </si>
  <si>
    <t xml:space="preserve">База ООО "Континент - Парк по ул. Таганской, 60 в г. Екатеринбурге. Реконструкция. Склад. Административно - бытовой корпус </t>
  </si>
  <si>
    <t xml:space="preserve">Автоцентр с теплогенераторной </t>
  </si>
  <si>
    <t xml:space="preserve">Производственная база в Ю-В промузле Чкаловского района г. Екатеринбурга" </t>
  </si>
  <si>
    <t xml:space="preserve">Жилой микрорайон в квартале улиц Чкалова - Академика Вонсовского -Амундсена - Краснолесья в Ленинском районе г. Екатеринбурга. V очередь строительства. II и  III этапы 18-этажный двухсекционный жилой дом со встроенно-пристроенными помещениями на 1 этаже и подземным паркингом </t>
  </si>
  <si>
    <t xml:space="preserve">Комплекс жилых зданий  со встроенно-пристроенными  помещениями общественного назначения и подземными автостоянками квартала № 26 в планировочном районе "Академический" города Екатеринбурга. 3 очередь строительства (Блок 7). 1, 2 пусковые комплексы </t>
  </si>
  <si>
    <t xml:space="preserve">Офисное здание с рестораном по ул. Машинная - ул. Ткачей </t>
  </si>
  <si>
    <t xml:space="preserve">Здание гаража </t>
  </si>
  <si>
    <t>Свердловская обл., г. Екатеринбург, ул. Белинского, строение 86/2</t>
  </si>
  <si>
    <t>Свердловская обл.,  г. Екатеринбург, ул. Черняховского, 57</t>
  </si>
  <si>
    <t>Свердловская обл., г. Екатеринбург, пр. Космонавтов, 101А</t>
  </si>
  <si>
    <t>Свердловская обл., г. Екатеринбург, пр. Космонавтов, строение 25</t>
  </si>
  <si>
    <t>Свердловская обл., г. Екатеринбург, ул. Бориса Ельцина, строение 6/2</t>
  </si>
  <si>
    <t>Свердловская обл., г. Екатеринбург, ул. Таганская, 60</t>
  </si>
  <si>
    <t>Свердловская обл., г. Екатеринбург, ул. Титова</t>
  </si>
  <si>
    <t>Свердловская обл., г. Екатеринбург, ул. Отдыха, 85</t>
  </si>
  <si>
    <t>Свердловская обл., г. Екатеринбург, Юго-Восточный промузел</t>
  </si>
  <si>
    <t>Свердловская обл., г. Екатеринбург, ул. Академика Вонсовского, 21</t>
  </si>
  <si>
    <t>Свердловская обл., г. Екатеринбург, пр. Академика Сахарова, 91</t>
  </si>
  <si>
    <t>Свердловская обл., г. Екатеринбург, пр. Академика Сахарова, 93</t>
  </si>
  <si>
    <t>Свердловская обл., г. Екатеринбург, ул. Ткачей, строение 27</t>
  </si>
  <si>
    <t>620010, г. Екатеринбург, ул. Черняховского, дом 57, литер К, офис 1</t>
  </si>
  <si>
    <t>620034, г. Екатеринбург, ул. Бебеля, 122б</t>
  </si>
  <si>
    <t xml:space="preserve">ООО  "Центр Хранения Данных" </t>
  </si>
  <si>
    <t>109316, город Москва, Остаповский проезд, дом 22, строение 16</t>
  </si>
  <si>
    <t xml:space="preserve">ООО "МВ-Урал" </t>
  </si>
  <si>
    <t>620144, г. Екатеринбург, ул. 8 Марта, д. 194, оф. 462</t>
  </si>
  <si>
    <t>620000, г. Екатеринбург, ул. Октябрьской революции, д. 56</t>
  </si>
  <si>
    <t xml:space="preserve">ООО "Континент Парк" </t>
  </si>
  <si>
    <t>620057, г. Екатеринбург, ул. Таганская, д. 60, оф. 3</t>
  </si>
  <si>
    <t>ООО "Мускул Кар"</t>
  </si>
  <si>
    <t>620131, г. Екатеринбург, ул. Крестинского, д. 46А, оф. 525</t>
  </si>
  <si>
    <t xml:space="preserve">Федеральное государственное бюджетное учреждение "Уральское отделение Российской академии наук" </t>
  </si>
  <si>
    <t>620090, г. Екатеринбург, ул. Первомайская, д. 91</t>
  </si>
  <si>
    <t xml:space="preserve">АО "Региональная Строительная Группа-Академическое" </t>
  </si>
  <si>
    <t>620014, г. Екатеринбург, пр. Ленина, д. 5Л, офис 301</t>
  </si>
  <si>
    <t>АО "Региональная Строительная Группа-Академическое"</t>
  </si>
  <si>
    <t xml:space="preserve"> 620014, г. Екатеринбург, пр. Ленина, д. 5Л, офис 301</t>
  </si>
  <si>
    <t xml:space="preserve">ООО "Красивые метры" </t>
  </si>
  <si>
    <t>620075, г. Екатеринбург, ул. Царская, д. 4</t>
  </si>
  <si>
    <t xml:space="preserve">Екатеринбургское муниципальное унитарное предприятие водопроводно-канализационного хозяйства (МУП "Водоканал") </t>
  </si>
  <si>
    <t xml:space="preserve">ООО "Калерия" </t>
  </si>
  <si>
    <t>620078, г. Екатеринбург, ул. Коминтерна, д. 7,            кв. 51</t>
  </si>
  <si>
    <t>620014, г. Екатеринбург,  пр. Ленина, д. 5 Л, оф. 301</t>
  </si>
  <si>
    <t xml:space="preserve">ЗАО "ТеплоСетевая компания" </t>
  </si>
  <si>
    <t>620075, г. Екатеринбург, ул. Горького, д. 39, оф. 410</t>
  </si>
  <si>
    <t xml:space="preserve">ООО "ПромРазвитие" </t>
  </si>
  <si>
    <t>620057, г. Екатеринбург, ул. Фрезеровщиков, д. 83</t>
  </si>
  <si>
    <t xml:space="preserve">ООО "Терминал" </t>
  </si>
  <si>
    <t>620075, г. Екатеринбург, ул. Кузнечная, д. 79, оф. 48</t>
  </si>
  <si>
    <t xml:space="preserve">ООО  "Специализированный застройщик "РИВЬЕРА-ИНВЕСТ-СЕВЕР" </t>
  </si>
  <si>
    <t>620089, г. Екатеринбург, ул. Крестинского, д. 46А, офис 117</t>
  </si>
  <si>
    <t xml:space="preserve">ООО "Аквамарин" </t>
  </si>
  <si>
    <t>620102, г. Екатеринбург, ул. Ясная, д. 20Д, пом. 41</t>
  </si>
  <si>
    <t xml:space="preserve">ООО "Метеорит и Ко" </t>
  </si>
  <si>
    <t>620010, г. Екатеринбург, ул. Косарева, 91А</t>
  </si>
  <si>
    <t xml:space="preserve">ООО "Энергия-стройкомплекс" </t>
  </si>
  <si>
    <t>620100, г. Екатеринбург, Сибирский тракт, д. 57</t>
  </si>
  <si>
    <t xml:space="preserve">ООО "Байкал-Холдинг" </t>
  </si>
  <si>
    <t>620107, г. Екатеринбург, ул. Стрелочников, д. 2, кв. 226</t>
  </si>
  <si>
    <t>620142, г. Екатеринбург, ул. Чайковского, д. 11, оф. 603</t>
  </si>
  <si>
    <t xml:space="preserve">ООО "ЖД Логистик" </t>
  </si>
  <si>
    <t>620109, г. Екатеринбург, ул. Заводская, 45-210</t>
  </si>
  <si>
    <t xml:space="preserve">ООО "Специализированный застройщик "Астра-Восток" </t>
  </si>
  <si>
    <t>620146, г. Екатеринбург, ул. Московская, дом 214 "А", офис 1</t>
  </si>
  <si>
    <t xml:space="preserve">ООО "ИСТЭЙТ" </t>
  </si>
  <si>
    <t>624091, г. Верхняя Пышма, пр. Успенский, д. 1, оф. 306</t>
  </si>
  <si>
    <t xml:space="preserve">ООО "ОМЕГА-ЦЕНТР" </t>
  </si>
  <si>
    <t>620041, г. Екатеринбург, переулок Трамвайный, д. 2, корп. 4, кв. 279</t>
  </si>
  <si>
    <t xml:space="preserve">ГСК "Партнер" </t>
  </si>
  <si>
    <t>620075, г. Екатеринбург, ул. Клары Цеткин, д. 14</t>
  </si>
  <si>
    <t xml:space="preserve">ООО "Газпром трансгаз Екатеринбург" </t>
  </si>
  <si>
    <t>6608001915</t>
  </si>
  <si>
    <t>6659113871</t>
  </si>
  <si>
    <t>6671042401</t>
  </si>
  <si>
    <t>6686029675</t>
  </si>
  <si>
    <t>6670478570</t>
  </si>
  <si>
    <t>6671166196</t>
  </si>
  <si>
    <t>6672172026</t>
  </si>
  <si>
    <t>6671013626</t>
  </si>
  <si>
    <t>6671465622</t>
  </si>
  <si>
    <t>Свердловская обл. г. Екатеринбург, от ул. Сыромолотова до ул. Новгородцевой</t>
  </si>
  <si>
    <t xml:space="preserve">Водопровод по Сиреневому бульвару от ул. Сыромолотова до ул. Новгородцевой </t>
  </si>
  <si>
    <t xml:space="preserve">Здание склада со встроенными помещениями бытового и инженерно-технического назначения (№ 1 по ПЗУ), насосная станция (№ 8 по ПЗУ), локальные очистные сооружения (№ 10 по ПЗУ) </t>
  </si>
  <si>
    <t>Свердловская обл. г. Екатеринбург, ул. Испытателей, проезд Горнистов, строение 1б</t>
  </si>
  <si>
    <t xml:space="preserve">Реконструкция существующей тепловой сети от существующей камеры ТК10-04а/13 до существующей камеры ТК10-04/23 </t>
  </si>
  <si>
    <t xml:space="preserve">Тепловая сеть от камеры УТ1 до стыковки с внутриплощадочными тепловыми сетями на границе земельного участка с кадастровым номером 66:41:0504005:34 </t>
  </si>
  <si>
    <t xml:space="preserve">Тепловая сеть от камеры ответвления ТК до жилого дома (№ 2 по ППО) </t>
  </si>
  <si>
    <t xml:space="preserve">Тепловая сеть на участке от камеры                                                                     УТ-2 (нов.) до стены жилого дома (№ 3 по ПЗУ) </t>
  </si>
  <si>
    <t xml:space="preserve">Магистральная сеть теплоснабжения 2Ду600 по ул. Рябинина от УТ-21 до ТК-4 </t>
  </si>
  <si>
    <t xml:space="preserve">Сети дренажной канализации квартала № 26 (Блоки 26.2, 26,4, 26,8) в планировочном районе "Академический" г. Екатеринбурга: 
сеть дренажной канализации К16-1 от оголовка ОГ1-1 (выпуск в реку Патрушиху) до колодца 1.9к (за границей юго-западной красной линии (условно) ул. Академика Тимофеева-Ресовского) - 1 этап строительства; 
сеть дренажной канализации К16-3 от оголовка ОГ-3 (выпуск в реку Патрушиху) до колодца 3.8к (за границей юго-западной красной линии (условно) ул. Академика Тимофеева-Ресовского) - 3 этап строительства; 
сеть дренажной канализации К16-5 от оголовка ОГ-5 (выпуск в реку Патрушиху) до колодца 5.9к (за границей юго-западной красной линии (условно) ул. Академика Тимофеева-Ресовского) - 5 этап строительства; 
сеть дренажной канализации К16-7 от оголовка ОГ-7 (выпуск в реку Патрушиху) до колодца 7.5к (у границы северо-восточной красной линии (условно) ул. Академика Тимофеева-Ресовского) - 7 этап строительства </t>
  </si>
  <si>
    <t>Свердловская обл. г. Екатеринбург, блок 2 квартала № 26 п.р. "Академический"</t>
  </si>
  <si>
    <t xml:space="preserve">Многоэтажная секция жилого дома № 26.2.1 со встроенными помещениями общественного назначения на 1 этаже ( № 26.2.1.1 по ПЗУ), многоэтажная секция жилого дома № 26.2.2 со встроенными помещениями общественного назначения на 1 этаже ( № 26.2.2.2 по ПЗУ), многоэтажная секция жилого дома № 26.2.2 ( № 26.2.2.3 по ПЗУ), здание пристроя с офисными помещениями (№ 26.2.1.3 по ПЗУ), здание пристроя с помещениями магазина (№ 26.2.2.4 по ПЗУ) - 1 этап строительства; многоэтажная секция жилого дома № 26.2.2 со встроенными помещениями общественного назначения на 1 этаже ( № 26.2.2.1 по ПЗУ), многоэтажный  жилой дом со встроенными помещениями общественного назначения на 1 этаже ( № 26.2.3 по ПЗУ) - 2 этап строительства; многоэтажная секция жилого дома № 26.2.1 со встроенными помещениями общественного назначения на 1 этаже ( № 26.2.1.2 по ПЗУ) - 3 этап строительства; здание подземной автостоянки (№ 26.2.01 по ПЗУ) - 4 этап строительства </t>
  </si>
  <si>
    <t xml:space="preserve">Магистральная сеть теплоснабжения 2Ду400 от ТК3 до ТК2 </t>
  </si>
  <si>
    <t xml:space="preserve">Тепловая сеть на участках: - от сущ. камеры УТ-4 до камеры УТ-4л-1; - от камеры УТ-4л-1 до камеры УТ-4л-2; - от камеры УТ-4л-2 до наружной стены здания; - от камеры УТ-4л-1 до наружной стены здания </t>
  </si>
  <si>
    <t xml:space="preserve">Тепловая сеть на участках: - от тепловой камеры УТ9-1а (нов.) до УТ4-6 (нов.); 
- от тепловой камеры УТ4-6 (нов.) до стены жилого дома (№ 3 по ПЗУ);
- от тепловой камеры УТ4-6 (нов.) до стены жилого дома (№ 5 по ПЗУ) </t>
  </si>
  <si>
    <t>Свердловская обл. г. Екатеринбург, промузел "Сысертский"</t>
  </si>
  <si>
    <t xml:space="preserve">Здание поста охраны (№ 1 по ПЗУ) </t>
  </si>
  <si>
    <t>Свердловская обл. г. Екатеринбург, ул. Таганская, в 100 метрах на северо-восток от ориентира дом № 60</t>
  </si>
  <si>
    <t xml:space="preserve">Реконструкция существующего торгово-складского здания с навесом (№ 18 по ПЗУ) в складское здание за счет устройства наружных ограждающих конструкций навеса в осях 1'-1/А-К </t>
  </si>
  <si>
    <t>Свердловская обл. г. Екатеринбург, ул. Донбасская</t>
  </si>
  <si>
    <t xml:space="preserve">Трехсекционный многоэтажный жилой дом со встроенно-пристроенными нежилыми помещениями общественного использования (№ 1 по ПЗУ) - 1 этап строительства </t>
  </si>
  <si>
    <t>Свердловская обл. г. Екатеринбург, ул. Красных Командиров, 120</t>
  </si>
  <si>
    <t>Свердловская обл. г. Екатеринбург, ул. Степана Разина</t>
  </si>
  <si>
    <t>Свердловская обл. г. Екатеринбург, ул. Косарева, 91</t>
  </si>
  <si>
    <t xml:space="preserve">1 этап строительства: здание гаража (№ 1 по ПЗУ), емкость для сбора ливневых стоков (№ 15 по ПЗУ) </t>
  </si>
  <si>
    <t>Свердловская обл. г. Екатеринбург, ул. Белинского, 124</t>
  </si>
  <si>
    <t xml:space="preserve">Реконструкция жилого дома в клуб настольных игр за счет надстройки второго этажа (№ 1 по ПЗУ) </t>
  </si>
  <si>
    <t xml:space="preserve">Екатеринбургская кольцевая автомобильная дорога на участке Семь Ключей - Большой Исток, от ПК4+00 до ПК10+91,50 - 3В этап, 3 этапа строительства </t>
  </si>
  <si>
    <t>Свердловская область</t>
  </si>
  <si>
    <t>Свердловская обл. г. Екатеринбург, ул. Викулова, 32/б</t>
  </si>
  <si>
    <t xml:space="preserve">Реконструкция здания розничной торговли (№ 1 по ПЗУ) с устройством подземного этажа </t>
  </si>
  <si>
    <t>Свердловская обл. г. Екатеринбург, ул. Стрелочников - пер. Выездной</t>
  </si>
  <si>
    <t>Свердловская обл., пос. Полеводство</t>
  </si>
  <si>
    <t xml:space="preserve">Здание склада с техническими помещениями (№ 1 по ПЗУ) </t>
  </si>
  <si>
    <t>Свердловская обл. г. Екатеринбург, ул. Артинская, 22а</t>
  </si>
  <si>
    <t xml:space="preserve">Здание прирельсового склада (№ 1 по ПЗУ) </t>
  </si>
  <si>
    <t>Свердловская обл. г. Екатеринбург, Сибирский тракт</t>
  </si>
  <si>
    <t xml:space="preserve">Многоэтажный односекционный жилой дом (№ 1 по ПЗУ) - 1 очередь строительства </t>
  </si>
  <si>
    <t xml:space="preserve">Здание магазина (№ 1 по ГП) </t>
  </si>
  <si>
    <t>Свердловская обл. г. Екатеринбург, Верх-Исетский бульвар, 3</t>
  </si>
  <si>
    <t xml:space="preserve">Здание гостиничного комплекса с крышной газовой котельной и встроенной трансформаторной подстанцией (№ 1 по ПЗУ) </t>
  </si>
  <si>
    <t>Свердловская обл. г. Екатеринбург, ул. Маяковского, 2е</t>
  </si>
  <si>
    <t xml:space="preserve">2-я очередь строительства многофункционального комплекса:                                                                                                           9 этап - многоуровневая надземная автостоянка (№ 6 по ГП) </t>
  </si>
  <si>
    <t>Свердловская обл. в районе автодороги Екатеринбург - Тюмень, 15 км</t>
  </si>
  <si>
    <t xml:space="preserve">Сооружения комплекса автоматической автозаправочной станции блочного типа (№ 1, 2, 3, 4.1, 4.2, 5, 6  по ПЗУ ), взамен сносимой АЗС </t>
  </si>
  <si>
    <t>66:41:0705001:23; 66:41:0705001:15; 66:41:0705001:90; 66:41:0705001:68; 66:41:0705001:136; 66:41:0000000:111007</t>
  </si>
  <si>
    <t xml:space="preserve">66:41:0612052:4; 66:41:0000000:89314; </t>
  </si>
  <si>
    <t>66:41:0206032:8</t>
  </si>
  <si>
    <t>66:41:0504901:120; 66:41:0504901:119</t>
  </si>
  <si>
    <t>66:41:0702069:1923; 66:41:0702069:1920; 66:41:0702069:1921</t>
  </si>
  <si>
    <t>66:41:0313010:2066
66:41:0313010:2069
66:41:0313010:2065
66:41:0313010:6033
66:41:0313010:6083
66:41:0313010:6100
66:41:0313010:6123</t>
  </si>
  <si>
    <t>66:41:0313010:568; 66:41:0313010:2060; 66:41:0313010:6075; 66:41:0313010:6041; 66:41:0313010:564; 66:41:0313010:6055; 66:41:0313010:6085; 66:41:0313010:6068</t>
  </si>
  <si>
    <t>66:41:0313010:5998</t>
  </si>
  <si>
    <t>66:41:0313010:6078
66:41:0313010:607
66:41:0313010:6033
66:41:0313010:6035</t>
  </si>
  <si>
    <t>66:41:0404901:1; 66:41:0404012:44; 66:41:0404012:47; 66:41:0404012:2270; 66:41:0404012:2271</t>
  </si>
  <si>
    <t>66:41:0313004:5; 66:41:0313004:10; 66:41:0313004:21; 66:41:0313004:25; 66:41:0313006:3; 66:41:0313006:236; 66:41:0313006:237</t>
  </si>
  <si>
    <t>66:41:0514025:92</t>
  </si>
  <si>
    <t>66:41:0108014:49</t>
  </si>
  <si>
    <t>66:41:0106150:441</t>
  </si>
  <si>
    <t>66:41:0108070:14</t>
  </si>
  <si>
    <t>66:41:0509062:219</t>
  </si>
  <si>
    <t>66:41:0402017:1</t>
  </si>
  <si>
    <t>66:00:0000000:1482; 66:00:0000000:1817; 66:41:0509008:75; 66:25:0000000:8189; 66:00:0000000:1813; 66:41:0000000:103967; 66:41:0000000:104050; 66:41:0000000:104048</t>
  </si>
  <si>
    <t>66:41:0303064:8</t>
  </si>
  <si>
    <t>66:41:0513037:1681</t>
  </si>
  <si>
    <t>66:41:0001001:405</t>
  </si>
  <si>
    <t>66:41:0608024:21</t>
  </si>
  <si>
    <t>66:41:0108042:35</t>
  </si>
  <si>
    <t>66:41:0303043:90</t>
  </si>
  <si>
    <t>66:41:0609039:1</t>
  </si>
  <si>
    <t>RU 66302000-1641-2019</t>
  </si>
  <si>
    <t>01.08.2019</t>
  </si>
  <si>
    <t>RU 66302000-1642-2019</t>
  </si>
  <si>
    <t>RU 66302000-1643-2019</t>
  </si>
  <si>
    <t>02.08.2019</t>
  </si>
  <si>
    <t>RU 66302000-1644-2019</t>
  </si>
  <si>
    <t>05.08.2019</t>
  </si>
  <si>
    <t>RU 66302000-1649-2019</t>
  </si>
  <si>
    <t>13.08.2019</t>
  </si>
  <si>
    <t>RU 66302000-1661-2019</t>
  </si>
  <si>
    <t>RU 66302000-1663-2019</t>
  </si>
  <si>
    <t>RU 66302000-1645-2019</t>
  </si>
  <si>
    <t>08.08.2019</t>
  </si>
  <si>
    <t>RU 66302000-997-2018</t>
  </si>
  <si>
    <t>14.02.2018 с изменениями № 1 от 13.08.2019</t>
  </si>
  <si>
    <t>RU 66302000-1662-2019</t>
  </si>
  <si>
    <t>RU 66302000-1646-2019</t>
  </si>
  <si>
    <t>09.08.2019</t>
  </si>
  <si>
    <t>RU 66302000-1657-2019</t>
  </si>
  <si>
    <t>26.08.2019</t>
  </si>
  <si>
    <t>RU 66302000-1647-2019</t>
  </si>
  <si>
    <t>12.08.2019</t>
  </si>
  <si>
    <t>RU 66302000-1648-2019</t>
  </si>
  <si>
    <t>RU 66302000-1650-2019</t>
  </si>
  <si>
    <t>RU 66302000-1651-2019</t>
  </si>
  <si>
    <t>15.08.2019</t>
  </si>
  <si>
    <t>03.04.2019 с изменениями № 1 от 15.08.2019</t>
  </si>
  <si>
    <t>01.03.2019 с изменениями № 2 от 16.08.2019</t>
  </si>
  <si>
    <t>RU 66302000-1652-2019</t>
  </si>
  <si>
    <t>20.08.2019</t>
  </si>
  <si>
    <t>RU 66302000-1653-2019</t>
  </si>
  <si>
    <t>21.08.2019</t>
  </si>
  <si>
    <t>RU 66-000-1654-2019</t>
  </si>
  <si>
    <t>22.08.2019</t>
  </si>
  <si>
    <t>RU 66302000-1655-2019</t>
  </si>
  <si>
    <t>07.06.2018 с  изменениями № 2 от 23.08.2019</t>
  </si>
  <si>
    <t>RU 66302000-1656-2019</t>
  </si>
  <si>
    <t>RU 66302000-1658-2019</t>
  </si>
  <si>
    <t>27.08.2019</t>
  </si>
  <si>
    <t>RU 66302000-1659-2019</t>
  </si>
  <si>
    <t>RU 66302000-1660-2019</t>
  </si>
  <si>
    <t>28.08.2019</t>
  </si>
  <si>
    <t>RU 66302000-611-2017</t>
  </si>
  <si>
    <t>18.07.2017 с  изменениями № 1 от 28.08.2019</t>
  </si>
  <si>
    <t>29.06.2017 с  изменениями № 2 от 29.08.2019</t>
  </si>
  <si>
    <t>RU 66302000-1664-2019</t>
  </si>
  <si>
    <t>08.2023</t>
  </si>
  <si>
    <t>11.2022</t>
  </si>
  <si>
    <t>66:41:0204033:45</t>
  </si>
  <si>
    <t>66:41:0501064:420</t>
  </si>
  <si>
    <t>66:41:0313010:554</t>
  </si>
  <si>
    <t>66:41:0313010:576</t>
  </si>
  <si>
    <t>66:41:0313010:1563</t>
  </si>
  <si>
    <t>66:41:0313010:149; 66:41:0313010:299; 66:41:0313010:280</t>
  </si>
  <si>
    <t>66:41:0502042:84</t>
  </si>
  <si>
    <t>66:41:0303043:5</t>
  </si>
  <si>
    <t>66:41:0110003:77</t>
  </si>
  <si>
    <t>66:41:0000000:98177</t>
  </si>
  <si>
    <t>66:41:0106080:335</t>
  </si>
  <si>
    <t>66:41:0603002:2</t>
  </si>
  <si>
    <t>66:41:0302031:138</t>
  </si>
  <si>
    <t>66:41:0313010:526</t>
  </si>
  <si>
    <t>66:41:0000000:449</t>
  </si>
  <si>
    <t>66:41:0506034:3;
 66:41:0506038:5</t>
  </si>
  <si>
    <t>Свердловская обл., г. Екатеринбург,</t>
  </si>
  <si>
    <t xml:space="preserve">188,80 </t>
  </si>
  <si>
    <t>26,90</t>
  </si>
  <si>
    <t>33,30</t>
  </si>
  <si>
    <t>819,80</t>
  </si>
  <si>
    <t>762,31</t>
  </si>
  <si>
    <t>322,10</t>
  </si>
  <si>
    <t>640,67</t>
  </si>
  <si>
    <t>ООО "Основа-Центр"</t>
  </si>
  <si>
    <t xml:space="preserve"> 620041, г. Екатеринбург, ул. Основинская, д. 8</t>
  </si>
  <si>
    <t>ООО "Верт-Инвест"</t>
  </si>
  <si>
    <t xml:space="preserve"> 620141, г.Екатеринбург, ул. Ольховская, д. 2</t>
  </si>
  <si>
    <t>ООО "РИВЬЕРА-ИНВЕСТ-Екб"</t>
  </si>
  <si>
    <t xml:space="preserve"> 620075, г. Екатеринбург, ул. Кузнечная, д. 79, литер А, офис № 8</t>
  </si>
  <si>
    <t>ООО "Капитал Строй"</t>
  </si>
  <si>
    <t xml:space="preserve"> 620075, г. Екатеринбург, ул. Розы Люксембург, д. 22, офис 814</t>
  </si>
  <si>
    <t xml:space="preserve">ПАО "Акционерный коммерческий банк содействия коммерции и бизнесу"(ПАО СКБ-банк") </t>
  </si>
  <si>
    <t>620026, г. Екатеринбург, ул. Куйбышева, д. 75</t>
  </si>
  <si>
    <t>ООО "ДСП"</t>
  </si>
  <si>
    <t xml:space="preserve"> 620017, г. Екатеринбург, ул. Старых Большевиков, д. 2А, оф. 302</t>
  </si>
  <si>
    <t>ООО СЗ "СК Союз"</t>
  </si>
  <si>
    <t xml:space="preserve"> 620000, г. Екатеринбург, ул. Шевченко, д. 9, офис 314</t>
  </si>
  <si>
    <t xml:space="preserve">АО "Корпорация Атомстройкомплекс" </t>
  </si>
  <si>
    <t>Гаражно-эксплуатационный кооператив по ул. Черепанова, 4б</t>
  </si>
  <si>
    <t>620000, г. Екатеринбург, ул. Черепанова, 4б</t>
  </si>
  <si>
    <t>АО "Специализированный застройщик "ЛСР. Недвижимость-Урал"</t>
  </si>
  <si>
    <t xml:space="preserve"> 620072, г. Екатеринбург, ул. 40-летия Комсомола, д. 34</t>
  </si>
  <si>
    <t>ООО "Жилой комплекс Клевер Парк"</t>
  </si>
  <si>
    <t xml:space="preserve"> 620010, г. Екатеринбург, ул. Ткачей, д. 25, оф. 309</t>
  </si>
  <si>
    <t>ЗАО "ВодоСнабжающая Компания"</t>
  </si>
  <si>
    <t xml:space="preserve">Православная религиозная организация Александро-Невский Ново-Тихвинский женский монастырь города Ектеринбурга Екатеринбургской епархии Московского Патриархата Русской Православной Церкви </t>
  </si>
  <si>
    <t>620144, г. Екатеринбург, ул. Зеленая Роща, д. 1</t>
  </si>
  <si>
    <t>6673141951</t>
  </si>
  <si>
    <t>6659112878</t>
  </si>
  <si>
    <t>667407347250</t>
  </si>
  <si>
    <t>6658411184</t>
  </si>
  <si>
    <t>6608003052</t>
  </si>
  <si>
    <t>6686037436</t>
  </si>
  <si>
    <t>6678004243</t>
  </si>
  <si>
    <t>6658272212</t>
  </si>
  <si>
    <t>6685118428</t>
  </si>
  <si>
    <t>6661021498</t>
  </si>
  <si>
    <t>Свердловская обл., г. Екатеринбург, ул. Основинская, строение 10</t>
  </si>
  <si>
    <t xml:space="preserve">Административное здание по ул.Маяковского-Основинская  </t>
  </si>
  <si>
    <t>Свердловская обл., г. Екатеринбург, ул. Ольховская, строение 2</t>
  </si>
  <si>
    <t xml:space="preserve">Торговый центр с помещениями для складирования товаров по ул. Ольховская, 2 в Железнодорожном районе г. Екатеринбурга. Третий этап строительства </t>
  </si>
  <si>
    <t>Свердловская обл., г. Екатеринбург, ул. Крестинского, 4</t>
  </si>
  <si>
    <t xml:space="preserve">Жилые дома со встроенно-пристроенными  нежилыми помещениями и наземной автостоянкой на территории, ограниченной ориентирами: улицы 8 Марта-Крестинского-Объездная автомобильная дорога. 2 этап строительства. Жилой дом № 2. Секции 2А, 2Б </t>
  </si>
  <si>
    <t>Свердловская обл., г. Екатеринбург, пр. Академика Сахарова, 75</t>
  </si>
  <si>
    <t xml:space="preserve">Комплекс жилых зданий со встроенно-пристроенными помещениями общественного назначения и подземными автостоянками квартала № 26 в планировочном  районе "Академический" города Екатеринбурга. 1 очередь строительства </t>
  </si>
  <si>
    <t>Свердловская обл., г. Екатеринбург, пр. Академика Сахарова, 95</t>
  </si>
  <si>
    <t xml:space="preserve">Комплекс жилых зданий со встроенно-пристроенными  помещениями общественного назначения и подземными автостоянками квартала № 26 в планировочном районе "Академический" города Екатеринбурга. 2 очередь строительства (Блок 9) </t>
  </si>
  <si>
    <t xml:space="preserve">Противопожарные водоемы на р. Патрушиха в планировочном районе "Академический" г. Екатеринбурга </t>
  </si>
  <si>
    <t>Свердловская обл., г. Екатеринбург, (г. Верхняя Пышма)</t>
  </si>
  <si>
    <t>Здание гаража с административно-бытовыми помещениями по пр. Космонавтов в Орджоникидзевском районе г. Екатеринбурга</t>
  </si>
  <si>
    <t xml:space="preserve">Здание гаража с административными помещениями по пр. Космонавтов в Орджоникидзевском районе г. Екатеринбурга </t>
  </si>
  <si>
    <t xml:space="preserve">Неотапливаемое здание склада </t>
  </si>
  <si>
    <t xml:space="preserve">Неотапливаемое здание склада. 2 этап строительства  </t>
  </si>
  <si>
    <t xml:space="preserve">Неотапливаемое здание склада. 1 этап строительства </t>
  </si>
  <si>
    <t xml:space="preserve">Техно-торговый центр с крышной газовой котельной и трансформаторной подстанцией  </t>
  </si>
  <si>
    <t>Свердловская обл., г. Екатеринбург, ул. Патриотов, строение 1</t>
  </si>
  <si>
    <t xml:space="preserve">Административно-торговое здание по ул. Д. Бедного - Панфиловцев - Патриотов в Чкаловском районе г. Екатеринбурга </t>
  </si>
  <si>
    <t>Свердловская обл., г. Екатеринбург, бульвар Верх-Исетский, строение 15/4</t>
  </si>
  <si>
    <t>Общественно-деловой, культурный центр по адресу: г. Екатеринбург, Верх-Исетский бульвар, 9, 15</t>
  </si>
  <si>
    <t>Свердловская обл., г. Екатеринбург, ул. Старых Большевиков, 2а</t>
  </si>
  <si>
    <t xml:space="preserve">Реконструкция производственного здания в осях 4-20 по ул. Старых Большевиков 2а, литер "К". Корректировка. Реконструкция в осях 4-8/9 </t>
  </si>
  <si>
    <t>Свердловская обл., г. Екатеринбург, ул. Миасская, 12</t>
  </si>
  <si>
    <t xml:space="preserve">Многоквартирный двадцатипятиэтажный жилой дом со встроенным нежилым помещением на 1-ом этаже и подземной автостоянкой по адресу: г. Екатеринбург, ул. Щербакова - Миасская </t>
  </si>
  <si>
    <t>Свердловская обл., г. Екатеринбург, пер. Сосновый, строение 10/2</t>
  </si>
  <si>
    <t xml:space="preserve">Жилой дом со встроенными объектами общественного назначения, подземной автостоянкой и многоуровневой наземной автостоянкой в квартале улиц Бакинских Комиссаров - Калинина - Уральских рабочих - пер. Сосновый.  2 этап строительства </t>
  </si>
  <si>
    <t>Свердловская обл., г. Екатеринбург, г. Верхняя Пышма, примерно в 1460 м по направлению на юго-восток от ориентира г. Верхняя Пышма, расположенного за пределами участка, адрес ориентира: Свердловская область, г. Верхняя Пышма</t>
  </si>
  <si>
    <t>Гараж с административными помещениями</t>
  </si>
  <si>
    <t xml:space="preserve">Гараж с административными помещениями </t>
  </si>
  <si>
    <t>Свердловская обл., г. Екатеринбург, ул. Куйбышева</t>
  </si>
  <si>
    <t xml:space="preserve">Реконструкция здания по ул. Куйбышева, 147. Корректировка </t>
  </si>
  <si>
    <t>Свердловская обл., г. Екатеринбург, ул. Черепанова</t>
  </si>
  <si>
    <t xml:space="preserve">Административное здание </t>
  </si>
  <si>
    <t>Свердловская обл., г. Екатеринбург, ул. Евгения Савкова, 35/2</t>
  </si>
  <si>
    <t xml:space="preserve">Жилая застройка в границах улиц Верхнеуфалейская - Ручейная - Евгения Савкова - Тенистая в Верх-Исетском районе г. Екатеринбурга. Участок № 6 </t>
  </si>
  <si>
    <t>Свердловская обл., г. Екатеринбург, ул. Ткачей, 17</t>
  </si>
  <si>
    <t xml:space="preserve">Жилой комплекс с помещениями обслуживающего назначения "CLEVER PARK" по ул. Ткачей г. Екатеринбурга. 1 очередь строительства" </t>
  </si>
  <si>
    <t>Сети водопровода, канализации, теплоснабжения и электроснабжения по району "Академический" в г. Екатеринбурге. 1-ая очередь строительства. квартал № 1. внешние сети водоснабжения и канализации. Корректировка на участке от точки подключения водопровода блока 1.3 до ВК4/1 (сущ.) на ул. А. Мехренцева"</t>
  </si>
  <si>
    <t>Свердловская обл., г. Екатеринбург, ул. Бисертская, 12 а</t>
  </si>
  <si>
    <t xml:space="preserve">Монастырский корпус </t>
  </si>
  <si>
    <t>Свердловская обл., г. Екатеринбург, г. Верхняя Пышма</t>
  </si>
  <si>
    <t>Галерея (№ 1б по ПЗУ) с примыканием к существующему корпусу (№ 3 по ПЗУ) - 2 этап строительства</t>
  </si>
  <si>
    <t>Административное здание (№ 1 по ПЗУ)</t>
  </si>
  <si>
    <t>Здание торгового центра (№ 1 по ПЗУ) - III этап строительства</t>
  </si>
  <si>
    <t>очистные сооружения дождевой канализации (№ 8 по ПЗУ) - III этап строительства</t>
  </si>
  <si>
    <t>2-секционный жилой дом переменной этажности со встроенно-пристроенными помещениями общественного назначения на 1-ом этаже (№ 2А, 2Б по ПЗУ) - 2 этап строительства жилого комплекса</t>
  </si>
  <si>
    <t>Многоэтажный 1-секционный жилой дом со встроенными помещениями общественного назначения на 1-м этаже (№ 1.1 по ПЗУ) - 1 пусковой комплекс</t>
  </si>
  <si>
    <t>Односекционный многоэтажный жилой дом со встроенными нежилыми помещениями на 1-ом этаже (№ 9.1 по ПЗУ) - 1 пусковой комплекс 2-ой очереди строительства</t>
  </si>
  <si>
    <t>Противопожарный водоем № 1 с водосбросным сооружением совмещенным с донным водоспуском - 1 этап строительства</t>
  </si>
  <si>
    <t>Здание склада метизов (№ 1 по ПЗУ)</t>
  </si>
  <si>
    <t>Здание гаража с административными помещениями (№ 1 по ПЗУ), выгреб (№ 6 по ПЗУ)</t>
  </si>
  <si>
    <t>Здание гаража с административными помещениями (№ 1 по ПЗУ), выгреб (№ 2 по ПЗУ)</t>
  </si>
  <si>
    <t>Здание неотапливаемого склада (№ 1 по ГП)</t>
  </si>
  <si>
    <t>Здание неотапливаемого склада (№ 2 по ГП) - 2 этап строительства</t>
  </si>
  <si>
    <t>Здание неотапливаемого склада (№ 1 по ГП) - 1 этап строительства</t>
  </si>
  <si>
    <t>Здание торгово-выставочного центра в осях "А-К / 1-4 и А-Д / 4-10", с крышной газовой котельной - 1 этап строительства</t>
  </si>
  <si>
    <t>Здание административно-торгового назначения (№ 1 по ПЗУ)</t>
  </si>
  <si>
    <t>Здание переменной этажности (№ 5 по ПЗУ), примыкающее к существующим зданиям-памятникам (№ 2, № 3 по ПЗУ), для размещения  кредитно-финансовой организации</t>
  </si>
  <si>
    <t>Производственное здание (№ 1 по ПЗУ), кадастровый номер 66:41:0110003:99</t>
  </si>
  <si>
    <t>Многоквартирный жилой дом со встроенно-пристроенными нежилыми помещениями на 1-ом этаже (№ 1 по ПЗУ) и подземной автостоянкой (№ 6 по ПЗУ)</t>
  </si>
  <si>
    <t>Многоэтажная наземная неотапливаемая автостоянка манежного типа (№ 5 по ПЗУ), пристроенная к жилому дому - 2 этап строительства</t>
  </si>
  <si>
    <t>Здание гаража с административными помещениями (№ 1 по ПЗУ)</t>
  </si>
  <si>
    <t>Здание гаража с административно-бытовыми помещениями (№ 1 по ПЗУ)</t>
  </si>
  <si>
    <t>Существующее здание с надстройкой этажа в осях 1-9 / В-Е для размещения административных и торговых помещений (№ 1 по ПЗУ) - 1 этап реконструкции, кадастровый номер 66:41:0603002:0002:65:401:001:003482990</t>
  </si>
  <si>
    <t>Двухэтажное административное здание (№ 1 по ГП)</t>
  </si>
  <si>
    <t>3-секционный жилой дом переменной этажности со встроенными нежилыми помещениями (№ 2Б по ПЗУ) - III этап строительства</t>
  </si>
  <si>
    <t>Две жилые секции 5-секционного жилого дома со встроенными нежилыми помещениями на 1-ом этаже (№№ 3Б, 3В по ПЗУ) - 4 этап строительства</t>
  </si>
  <si>
    <t>Сети водопровода от точки подключения блока 1.3 до существующей камеры ВК4/1 с подключением блока 1.4</t>
  </si>
  <si>
    <t>Монастырский корпус (№ 1а по ПЗУ) - 1 этап строительства</t>
  </si>
  <si>
    <t>RU 66302000-677-2017</t>
  </si>
  <si>
    <t>RU 66302000-1015-2018</t>
  </si>
  <si>
    <t>RU 66302000-712-2017</t>
  </si>
  <si>
    <t>07.08.2019</t>
  </si>
  <si>
    <t>RU 66302000-752-2017</t>
  </si>
  <si>
    <t>RU 66302000-881-2017</t>
  </si>
  <si>
    <t>29.08.2019</t>
  </si>
  <si>
    <t>RU 66302000-1189-2018</t>
  </si>
  <si>
    <t>RU 66302000-738-2017</t>
  </si>
  <si>
    <t>14.08.2019</t>
  </si>
  <si>
    <t>RU 66302000-930-2017</t>
  </si>
  <si>
    <t>16.08.2019</t>
  </si>
  <si>
    <t>RU 66302000-647-2017</t>
  </si>
  <si>
    <t>RU 66302000-1170-2018</t>
  </si>
  <si>
    <t>19.08.2019</t>
  </si>
  <si>
    <t>RU 66302000-1377-2018</t>
  </si>
  <si>
    <t>RU 66302000-4110-2014</t>
  </si>
  <si>
    <t>RU 66302000-681-2017</t>
  </si>
  <si>
    <t>RU 66302000-747-2017</t>
  </si>
  <si>
    <t>RU 66302000-1390-2018</t>
  </si>
  <si>
    <t>6671376997</t>
  </si>
  <si>
    <t>АО "Корпорация "Атомстройкомплекс" (620075, г. Екатеринбург, ул. Белинского, д. 39)</t>
  </si>
  <si>
    <t>6659011421</t>
  </si>
  <si>
    <t>6660001097</t>
  </si>
  <si>
    <t>6658069789</t>
  </si>
  <si>
    <t>2635825953</t>
  </si>
  <si>
    <t>6670443249</t>
  </si>
  <si>
    <t>6671230349</t>
  </si>
  <si>
    <t>6670010414</t>
  </si>
  <si>
    <t>6686082679</t>
  </si>
  <si>
    <t>6664013640</t>
  </si>
  <si>
    <t>620014, г. Екатеринбург, ул. Октябрьской Революции, д. 56, оф. 22</t>
  </si>
  <si>
    <t xml:space="preserve">ООО "Специализированный застройщик "Формула Строительства Девелопмент" </t>
  </si>
  <si>
    <t>620142, г. Екатеринбург,  ул. Фурманова, д. 48, оф. 1</t>
  </si>
  <si>
    <t xml:space="preserve">ООО "Инвестиционная компания "Капитал" </t>
  </si>
  <si>
    <t>620100, г. Екатеринбург, Сибирский тракт, д. 55, офис 301</t>
  </si>
  <si>
    <t xml:space="preserve">ООО "Стройком" </t>
  </si>
  <si>
    <t>620144, г. Екатеринбург, ул. Авиационная,  д. 59, оф. 27</t>
  </si>
  <si>
    <t>620012, г. Екатеринбург, пр. Космонавтов, д. 41</t>
  </si>
  <si>
    <t xml:space="preserve">ООО "Омега-93" </t>
  </si>
  <si>
    <t xml:space="preserve">ООО "ПРОСПЕКТ ДЕВЕЛОПМЕНТ" </t>
  </si>
  <si>
    <t>620075, г. Екатеринбург, ул. Малышева, д. 51, оф. 3101</t>
  </si>
  <si>
    <t>ООО "Академ-29"</t>
  </si>
  <si>
    <t>620026, г. Екатеринбург, ул. Народной воли, д. 65, оф. 205</t>
  </si>
  <si>
    <t>ООО "База Гастроном "МагКор"</t>
  </si>
  <si>
    <t>620146, г. Екатеринбург, проезд Решетникова, д. 22, офис 402</t>
  </si>
  <si>
    <t>АО "СМАК"</t>
  </si>
  <si>
    <t>620027, г. Екатеринбург, ул. Свердлова, д. 8</t>
  </si>
  <si>
    <t xml:space="preserve">Государственное автономное образовательное учреждение среднего профессионального образования Свердловской области "Уральский радиотехнический колледж им. А.С.Попова </t>
  </si>
  <si>
    <t>620131, г.Екатеринбург, ул. Крауля, д. 168</t>
  </si>
  <si>
    <t xml:space="preserve">ООО "Брусника-Юг" </t>
  </si>
  <si>
    <t xml:space="preserve">АО "Специализированный застройщик "ЛСР. Недвижимость-Урал" </t>
  </si>
  <si>
    <t xml:space="preserve">ООО "СПОРТ" </t>
  </si>
  <si>
    <t>620024, г. Екатеринбург, ул. Чайковского, д. 56, кв. 231</t>
  </si>
  <si>
    <t>МКУ "Управление капитального строительства города Екатеринбурга"</t>
  </si>
  <si>
    <t xml:space="preserve">Местная православная религиозная организация Приходу во имя свв. бесср. и целителей Косьмы и Дамиана г. Екатеринбурга Свердловской области Екатеринбургской епархии Русской Православной Церкви (Московский Патриархат). </t>
  </si>
  <si>
    <t>620102, г. Екатеринбург, ул. Волгоградская, д. 185</t>
  </si>
  <si>
    <t xml:space="preserve">ООО "ОФОРТ-К" </t>
  </si>
  <si>
    <t>620137, г. Екатеринбург, ул. Комвузовская, 21б, оф. 14</t>
  </si>
  <si>
    <t xml:space="preserve">ООО "ВЕЕР молл" </t>
  </si>
  <si>
    <t>620014, г. Екатеринбург, ул. 8 Марта, дом 12, корпус "А", офис 1117</t>
  </si>
  <si>
    <t>ООО "1975"</t>
  </si>
  <si>
    <t>620144, г. Екатеринбург, ул. Московская, д. 281</t>
  </si>
  <si>
    <t xml:space="preserve">ООО Специализированный застройщик "Юг-Центр" </t>
  </si>
  <si>
    <t>620075, г. Екатеринбург, ул. Белинского, 39,  оф. 1402</t>
  </si>
  <si>
    <t xml:space="preserve">ООО "Проектдевелопмент" </t>
  </si>
  <si>
    <t>620026, г. Екатеринбург, ул. Карла Маркса, д. 50, оф. 36</t>
  </si>
  <si>
    <t xml:space="preserve">АО "Уральский завод гражданской авиации" </t>
  </si>
  <si>
    <t>620025, г. Екатеринбург, ул. Бахчиванджи, д. 2Г</t>
  </si>
  <si>
    <t xml:space="preserve">ООО Специализированный застройщик "ПРОСТОРЫ" </t>
  </si>
  <si>
    <t>620014, г. Екатеринбург, пр. Ленина,д. 5Л</t>
  </si>
  <si>
    <t xml:space="preserve">МКУ "Городское благоустройство" </t>
  </si>
  <si>
    <t xml:space="preserve">Тепловая сеть на участке от ТК 36-07а (сущ.) до стены жилого дома "Clever Park" </t>
  </si>
  <si>
    <t xml:space="preserve">Тепловая сеть от ранее запроектированной тепловой камеры до жилого дома № 2 </t>
  </si>
  <si>
    <t xml:space="preserve">Тепловая сеть на участке от точки врезки в ТК УТ1 (нов.) до границы проектирования (ПК4+78,2) </t>
  </si>
  <si>
    <t>Здание многофункциональной ледовой арены со встроенно-пристроенной отапливаемой автостоянкой и встроенными трансформаторными подстанциями РТП, ТП3, ТП4, ТП5 (№ 1 по ПЗУ)</t>
  </si>
  <si>
    <t xml:space="preserve">Многоэтажный жилой дом с нежилыми помещениями на первых этажах и подземной автостоянкой. Секции 1А, 1Б, 1В, 1Г, 1Д, 1Е, 1ЛЛ: многоэтажная блок-секция 1А многоквартирного жилого здания секционного типа с встроенными помещениями общественного назначения (№ 1а по ПЗУ) - 3 этап строительства, часть встроенно-пристроенной подземной автостоянки в осях 1-9/А-Л (№ 2 по ПЗУ) - 3.1 этап строительства; многоэтажная блок-секция 1Б многоквартирного жилого здания секционного типа с встроенными помещениями общественного назначения (№ 1б по ПЗУ) - 4 этап строительства, часть встроенно-пристроенной  автостоянки в осях 1-10.1п/А-М1п (№ 2 по ПЗУ) - 4.1 этап строительства; многоэтажная блок-секция 1В многоквартирного жилого здания секционного типа с встроенными помещениями общественного назначения (№ 1в по ПЗУ) - 5 этап строительства, часть встроенно-пристроенной  автостоянки в осях 1-11/А-И (№ 2 по ПЗУ) - 5.1 этап строительства; многоэтажная блок-секция 1Г многоквартирного жилого здания секционного типа с встроенными помещениями общественного назначения (№ 1г по ПЗУ) - 13 этап строительства, часть встроенно-пристроенной  автостоянки в осях 3п-6.1п/Нп-К1п; Аап-ГГп/1.2п-15.2п (№ 2 по ПЗУ) - 13.1 этап строительства; многоэтажная секция 1Д многоквартирного жилого здания секционного типа с встроенными помещениями общественного назначения (№ 1д по ПЗУ) - 12 этап строительства, часть встроенно-пристроенной  автостоянки в осях 1-6.1п/А-Л (№ 2 по ПЗУ) - 12.1 этап строительства; многоэтажная секция 1Е многоквартирного жилого здания секционного типа с встроенными помещениями общественного назначения (№ 1е по ПЗУ) - 11 этап строительства, часть встроенно-пристроенной  автостоянки в осях 1-8/А-Г (№ 2 по ПЗУ) - 11.1 этап строительства; многоэтажная секция 1ЛЛ многоквартирного жилого здания секционного типа с встроенными помещениями общественного назначения (№ 1лл по ПЗУ) - 10 этап строительства, часть встроенно-пристроенной  автостоянки в осях 1-7/А-Л (№ 2 по ПЗУ) - 10.1 этап строительства </t>
  </si>
  <si>
    <t xml:space="preserve">Двухсекционный жилой дом переменной этажности № 1 со встроенными нежилыми помещениями общественного использования (№ 1 по ПЗУ) -1 этап строительства </t>
  </si>
  <si>
    <t>Тепловая сеть на участке от узла врезки УТ1 до границы земельного участка</t>
  </si>
  <si>
    <t xml:space="preserve">Многоэтажный односекционный жилой дом со встроенными нежилыми помещениями на первом этаже и подвале (№ 1 по ПЗУ) и одноуровневой встроенно-пристроенной подземной автостоянкой (№ 2 по ПЗУ) </t>
  </si>
  <si>
    <t>Многоэтажные жилые дома со встроенно-пристроенными помещениями, трансформаторной подстанцией и подземной автостоянкой - IV очередь строительства:  1 этап строительства - многоэтажный жилой дом (№ 12 по ПЗУ) со встроенно-пристроенными нежилыми помещениями общественного назначения  на 1-ом этаже (№ 13 по ПЗУ), здание общественного назначения (13 по ПЗУ), пристроенное к жилым домам (№№12, 14 по ПЗУ), трансформаторная подстанция (№ Т3 по ПЗУ); 
2 этап строительства - многоэтажный жилой дом (№ 14 по ПЗУ) со встроенными нежилыми помещениями общественного назначения на 1-ом этаже, подземная автостоянка (№ Г5 по ПЗУ) 
(в границах улиц Красных борцов - Кировоградская - Кузнецова - Уральских рабочих)</t>
  </si>
  <si>
    <t>Многоэтажный односекционный жилой дом со встроенно-пристроенными помещениями общественного назначения (№ 8 по ПЗУ)</t>
  </si>
  <si>
    <t xml:space="preserve">Здание торгово-рыночного комплекса (№ 1 по ПЗУ), блочная комплектная распределительная подстанция (№ 2 по ПЗУ), очистные сооружения дождевых вод (№ 11 по ПЗУ) </t>
  </si>
  <si>
    <t xml:space="preserve">Складское здание № 5 (№ 3.1 по ПЗУ) с железнодорожным подъездом (№ 3.4 по ПЗУ), газовая котельная (№ 3.3 по ПЗУ), трансформаторная подстанция (№ 7 по ПЗУ) - 3 этап строительства  </t>
  </si>
  <si>
    <t xml:space="preserve">13 этап строительства: - здание склада (№ 1А по ПЗУ); - локальные очистные сооружения (№ 1А.1 по ПЗУ);  - трансформаторная подстанция (№ 1А.2 по ПЗУ); - пристроенная газовая котельная (№ 1А.4 по ПЗУ) </t>
  </si>
  <si>
    <t xml:space="preserve">Транспортно-логистический терминал: 14 этап строительства - здание склада; 15 этап строительства - здание склада; 16 этап строительства - здание склада; 17 этап строительства - здание склада </t>
  </si>
  <si>
    <t xml:space="preserve">Встроенно-пристроенная подземно-надземная автостоянка с помещениями трансформаторной подстанции (№ 3.1 по ПЗУ) - 1 этап 1 очереди строительства. Многоэтажный 5-секционный жилой дом со встроенными помещениями общественного назначения на 1-2 этажах (№ 1 по ПЗУ) - 3 этап 1 очереди строительства. Многоэтажный 2-секционный жилой дом со встроенными помещениями общественного назначения на 1-3 этажах, встроенной трансформаторной подстанцией (№ 2 по ПЗУ) и встроенно-пристроенной подземно-надземной автостоянкой (№ 3.2 по ПЗУ) - 2 очередь строительства, 6 этап  </t>
  </si>
  <si>
    <t xml:space="preserve">Внутриплощадочные сети канализации на участках: - от границы ЗУ ПК3+44,21 до выпусков канализации жилых домов №№ 2, 3 и до колодца № 7 по каналу К1 - 3 этап строительства; - от колодца № 7 до выпусков канализации жилого дома № 1 и надземной автостоянки - 4 этап строительства </t>
  </si>
  <si>
    <t xml:space="preserve">Торгово-складское здание ( № 1 по ПЗУ), взамен сносимого с КН 66:41:0000000:3877 </t>
  </si>
  <si>
    <t xml:space="preserve">Производственно-складской комплекс пищевой промышленности: - здание производственно-складского корпуса (№ 1 по ПЗУ); - пристроенное здание административно-бытового корпуса (№ 2 по ПЗУ); - здание контрольно-пропускного пункта зоны готовой продукции (№ 3 по ПЗУ);  - здание контрольно-пропускного пункта выгрузки сырья с автовесами (№ 4 по ПЗУ) </t>
  </si>
  <si>
    <t>Односекционный многоэтажный жилой дом (№ 3.4 по ПЗУ)</t>
  </si>
  <si>
    <t xml:space="preserve">Шестисекционный переменной этажности жилой дом со встроенными помещениями общественного назначения и встроенной подземной автостоянкой (№ 1 по ПЗУ) 
</t>
  </si>
  <si>
    <t>Надземная многоуровневая автостоянка (№ 12 по ПЗУ)</t>
  </si>
  <si>
    <t xml:space="preserve">Многоэтажный жилой дом (№ 6 по ПЗУ) - 3 этап строительства 
</t>
  </si>
  <si>
    <t xml:space="preserve">Здание магазина по продаже памятников (№ 1 по ПЗУ), скважина техническая (№ 2 по ПЗУ), септик (№ 3 по ПЗУ) </t>
  </si>
  <si>
    <t xml:space="preserve">Здание фитнес - клуба (№ 1 по ПЗУ) </t>
  </si>
  <si>
    <t>Улица Вильгельма де Геннина от проспекта Академика Сахарова до р.Патрушиха (от ПК 3+21,47 до ПК 5+9,96) - 1 этап строительства; мостовый переход через р.Патрушиха с подъездным участком улицы Вильгельма де Геннина (от ПК 1+61,82 до ПК 3+21,47) - 2 этап строительства; улица Вильгельма де Геннина от р.Патрушиха до улицы Тимофеева - Ресовского (от ПК 0+00 до ПК 1+61,82) - 3 этап строительства</t>
  </si>
  <si>
    <t xml:space="preserve">1 этап строительства транспортной развязки  в разных уровнях на пересечении улицы Серафимы Дерябиной и Объездной дороги  в городе Екатеринбурге: улица Вильгельма де Геннина - Серафимы Дерябиной: съезд № 1, съезд № 2, съезд № 3, съезд № 4, съезд № 5, проезд № 1, проезд № 2 </t>
  </si>
  <si>
    <t xml:space="preserve">Здание храма (№ 1 по ПЗУ) </t>
  </si>
  <si>
    <t xml:space="preserve">Односекционный многоэтажный жилой дом с нежилыми помещениями общественного назначения на 1-м этаже, со встроенно-пристроенной подземной автостоянкой (№ 1 по ПЗУ) </t>
  </si>
  <si>
    <t xml:space="preserve">Внутриквартальные сети теплоснабжения квартала № 26 (Блоки 26.2, 26.4, 26.8) на участках: - от камер ТК-3/3-1, ТК-3/4 до наружных стен многосекционных жилых домов № 26.2.1, № 26.2.2 - 1 этап строительства; - от камеры ТК-3/3 до наружных стен многосекционных жилых домов № 26.4.1, № 26.4.2, № 26.4.3 - 2 этап строительства; - от камер ТК-3/1, ТК-3/1-1 до наружных стен многосекционных жилых домов № 26.8.1, 26.8.2, 26.8.3, 26.8.6 - 3 этап строительства </t>
  </si>
  <si>
    <t xml:space="preserve">Магистральные сети водоотведения Д400, 2Д400 второй очереди квартала 26 в планировочном районе "Академический" г. Екатеринбурга: - сеть водоотведения Ду400 от КК75/9 до КК77/8, от КК77/9 до существующего колодца КК68/1 и 2Д450 от КК77/8  до КК77/9 - 1 этап строительства; - сеть водоотведения Ду400 от КК69 до КК77 - 2 этап строительства </t>
  </si>
  <si>
    <t xml:space="preserve">Водовод на участке от камеры ВК26 до проектируемой камеры ВК26/1, до врезки "Подключение № 1" - 1 этап строительства; Водовод на участке от точки врезки (точка 4) до проектируемого колодца с пожарным гидрантом ПГ6 - 2 этап строительства </t>
  </si>
  <si>
    <t xml:space="preserve">Водовод на участке от врезки "Подключение № 1" до проектируемого колодца с пожарным гидрантом ПГ6  - 3 этап строительства; Водовод на участке от камеры ВК26/1 до проектируемой камеры ВК23/2, до проектируемого колодца с пожарным гидрантом ПГ6 - 4 этап строительства </t>
  </si>
  <si>
    <t xml:space="preserve">Пятисекционный жилой дом переменной этажности со встроенными офисными помещениями на 1 этажах секций 1.1 - 1.3 (№ 1 по ПЗУ) - 1 этап строительства; пятисекционный жилой дом переменной этажности со встроенными офисными помещениями на 1 этажах секций 2.3 - 2.5 (№ 2 по ПЗУ) - 2 этап строительства 
</t>
  </si>
  <si>
    <t xml:space="preserve">Тепловая сеть на участке от камеры УТ1 до камеры УТ3 </t>
  </si>
  <si>
    <t>Реконструкция здания автосалона за счет устройства междуэтажного перекрытия в осях 6'-11'/И'-Л' (№ 1 по ПЗУ)</t>
  </si>
  <si>
    <t xml:space="preserve">Односекционный многоэтажный жилой дом со встроенными нежилыми помещениями (№ 1 по ПЗУ) и подземным паркингом (в осях 13-16/К-С) - 1 этап строительства; односекционный многоэтажный жилой дом со встроенными нежилыми помещениями (№ 2 по ПЗУ) и подземным паркингом (в осях 7-12/К-С) - 2 этап строительства; односекционный многоэтажный жилой дом (№ 3 по ПЗУ) и подземным паркингом (в осях 7-15/Б-И) - 3 этап строительства; односекционный многоэтажный жилой дом со встроенными нежилыми помещениями (№ 4 по ПЗУ) и подземным паркингом (в осях 3/1-6/В/1-Т) - 4 этап строительства </t>
  </si>
  <si>
    <t xml:space="preserve">Здание корпуса по ремонту агрегатов и восстановления деталей (№ 1 по ПЗУ) </t>
  </si>
  <si>
    <t xml:space="preserve">Реконструкция газопровода высокого давления I категории на пресечении ул. Шефской и ул. Совхозной </t>
  </si>
  <si>
    <t>Многофункциональный спортивный комплекс: - здание (№ 1 по ПЗУ); - здание (№ 2 по ПЗУ);  - здание (№ 3 по ПЗУ)</t>
  </si>
  <si>
    <t xml:space="preserve">Многоэтажный односекционный жилой дом со встроенно-пристроенными помещениями общественного назначения (№ 8 по ПЗУ) </t>
  </si>
  <si>
    <t xml:space="preserve">Тепловая сеть от врезки в камере УТ-4л-3 до стены 14-этажного двухсекционного жилого дома </t>
  </si>
  <si>
    <t xml:space="preserve">Надземный пешеходный переход </t>
  </si>
  <si>
    <t>66:41:0000000:95552</t>
  </si>
  <si>
    <t>66:41:0702069:1923; 66:41:0702069:1923:чзу1; 66:41:0702069:1920; 66:41:0702069:1920:чзу1; 66:41:0702069:1921; 66:41:0702069:1921:чзу1</t>
  </si>
  <si>
    <t>66:41:0301901:223; 66:41:0303009:768; 66:41:0303009:57; 66:41:0303009:799</t>
  </si>
  <si>
    <t>66:41:0000000:111700; 66:41:0401051:23</t>
  </si>
  <si>
    <t>66:41:0000000:110972
66:41:0501007:77
66:41:0501007:1959
66:41:0501007:1960
66:41:0501007:17
66:41:0501007:1961</t>
  </si>
  <si>
    <t>66:41:0000000:111024</t>
  </si>
  <si>
    <t>66:41:0000000:107531</t>
  </si>
  <si>
    <t>66:41:0501032:3</t>
  </si>
  <si>
    <t>66:41:0106114:3859</t>
  </si>
  <si>
    <t>66:41:0000000:109853</t>
  </si>
  <si>
    <t>66:41:0106045:567; 66:41:0106045:566;</t>
  </si>
  <si>
    <t>66:41:0206014:5218
66:41:0206014:5205</t>
  </si>
  <si>
    <t>66:41:0313121:11551</t>
  </si>
  <si>
    <t>66:41:0706001:585</t>
  </si>
  <si>
    <t>66:41:0610005:88</t>
  </si>
  <si>
    <t>66:41:0303161:1544</t>
  </si>
  <si>
    <t>66:41:0403012:52</t>
  </si>
  <si>
    <t>66:41:0702069:2120</t>
  </si>
  <si>
    <t>66:41:0702069:1912</t>
  </si>
  <si>
    <t xml:space="preserve"> 66:41:0519132:2</t>
  </si>
  <si>
    <t>66:41:0403002:3330</t>
  </si>
  <si>
    <t>66:41:0313010:1556
66:41:0313010:1560</t>
  </si>
  <si>
    <t>66:41:0002001:56
66:41:0002001:36
66:41:0000000:102775
66:41:0000000:480</t>
  </si>
  <si>
    <t>66:41:0304033:1800</t>
  </si>
  <si>
    <t>66:41:0206025:13</t>
  </si>
  <si>
    <t xml:space="preserve">66:41:0313010:5998; 66:41:0313010:6085; 66:41:0313010:6075; 66:41:0313010:563; 66:41:0313010:564; 66:41:0313010:568; </t>
  </si>
  <si>
    <t xml:space="preserve">66:41:0313010:555; 66:41:0313010:2069; 66:41:0313010:2060; 66:41:0313010:2061; 66:41:0313010:2065; </t>
  </si>
  <si>
    <t>66:41:0313010:2065
66:41:0313010:2061
66:41:0313010:2060
66:41:0313010:2069
66:41:0313010:2066</t>
  </si>
  <si>
    <t>66:41:0313010:6078
66:41:0313010:6076
66:41:0313010:6075
66:41:0313010:2057
66:41:0313010:2065
66:41:0313010:6033
66:41:0313010:2060</t>
  </si>
  <si>
    <t>66:41:0109065:81; 66:41:0109065:83; 66:41:0109065:84</t>
  </si>
  <si>
    <t>66:41:0505012:68
66:41:0505012:69
66:41:0505012:67
66:41:0505012:73</t>
  </si>
  <si>
    <t>66:41:0612073:6</t>
  </si>
  <si>
    <t>66:41:0000000:98887</t>
  </si>
  <si>
    <t>66:41:0404012:2271
66:41:0404012:52</t>
  </si>
  <si>
    <t>66:41:0609003:40
66:41:0609003:39
66:41:0609003:41
66:41:0002002:46
66:41:0606001:41</t>
  </si>
  <si>
    <t>Свердловская обл., г. Екатеринбург, ул. Степана Разина ,ул. чапаева ,ул. щорса, ул. Чапаева, 70 / пер. Челябинский, 10</t>
  </si>
  <si>
    <t>Свердловская обл., г. Екатеринбург, ул. Степана Разина, ул. Чапаева, ул. Щорса, ул. Чапаева, 70/пер. Челябинский, 10</t>
  </si>
  <si>
    <t>Свердловская обл., г. Екатеринбург, ул. Чайковского, 66</t>
  </si>
  <si>
    <t>Свердловская обл., г. Екатеринбург, ул. Павлодарская / общ. 38</t>
  </si>
  <si>
    <t>Свердловская обл., г. Екатеринбург, пр. Космонавтов, 41</t>
  </si>
  <si>
    <t>Свердловская обл., г. Екатеринбург, ул. Высоцкого, 45а</t>
  </si>
  <si>
    <t>Свердловская обл., г. Екатеринбург, восточнее поселка Кольцово</t>
  </si>
  <si>
    <t>Свердловская обл., г. Екатеринбург, ул. Крауля</t>
  </si>
  <si>
    <t>Свердловская обл., г. Екатеринбург, в границах улиц Шаумяна - Московская - Фурманова</t>
  </si>
  <si>
    <t>Свердловская обл., г. Екатеринбург,  в границах улиц Блюхера - Данилы Зверева - Советская</t>
  </si>
  <si>
    <t>Свердловская обл., г. Екатеринбург, с. Горный Щит, ул. Садовая - ул. Буденного</t>
  </si>
  <si>
    <t>Свердловская обл., г. Екатеринбург, ул. Обувщиков</t>
  </si>
  <si>
    <t>Свердловская обл., г. Екатеринбург, ул. Волгоградская, 185, ул. Бардина, 14</t>
  </si>
  <si>
    <t>Свердловская обл., г. Екатеринбург, ул. Челюскинцев, в 50 метрах на восток от ориентира дом № 64</t>
  </si>
  <si>
    <t>Свердловская обл., г. Екатеринбург, в границах улиц Евгения Савкова - Хрустальногорская - Верхнеуфалейская - река Патрушихи</t>
  </si>
  <si>
    <t>Свердловская обл., г. Екатеринбург, в границах улиц Циолковского - Айвазовского - Авиационная - Московская</t>
  </si>
  <si>
    <t>Свердловская обл., г. Екатеринбург, ул. Новостроя</t>
  </si>
  <si>
    <t>Свердловская обл., г. Екатеринбург, ул. Бахчиванджи, д. 2г</t>
  </si>
  <si>
    <t>Свердловская обл., г. Екатеринбург, Павлодарская / общ. 38</t>
  </si>
  <si>
    <t>Свердловская обл. г. Екатеринбург, 68 квартал Санаторного лесопарка</t>
  </si>
  <si>
    <t>RU 66302000-1665-2019</t>
  </si>
  <si>
    <t>02.09.2019</t>
  </si>
  <si>
    <t>RU 66302000-1681-2019</t>
  </si>
  <si>
    <t>19.09.2019</t>
  </si>
  <si>
    <t>RU 66302000-1682-2019</t>
  </si>
  <si>
    <t>RU 66302000-1666-2019</t>
  </si>
  <si>
    <t>03.09.2019</t>
  </si>
  <si>
    <t>20.12.2018 с изменениями № 2 от 03.09.2019</t>
  </si>
  <si>
    <t>RU 66302000-1667-2019</t>
  </si>
  <si>
    <t>04.09.2019</t>
  </si>
  <si>
    <t>RU 66302000-1668-2019</t>
  </si>
  <si>
    <t>06.09.2019</t>
  </si>
  <si>
    <t>RU 66302000-1012-2018</t>
  </si>
  <si>
    <t>21.02.2018 с изменениями № 1 от 06.09.2019</t>
  </si>
  <si>
    <t>RU 66302000-1048-2018</t>
  </si>
  <si>
    <t>19.03.2018 с изменениями № 1 от 09.09.2019</t>
  </si>
  <si>
    <t>RU 66302000-1669 -2019</t>
  </si>
  <si>
    <t>10.09.2019</t>
  </si>
  <si>
    <t>RU 66302000-1670-2019</t>
  </si>
  <si>
    <t>11.09.2019</t>
  </si>
  <si>
    <t>11.10.2018 с изменениями № 2 от 12.09.2019</t>
  </si>
  <si>
    <t>25.12.2018 с изменениями № 2 от 12.09.2019</t>
  </si>
  <si>
    <t>26.12.2018 с изменениями № 2 от 12.09.2019</t>
  </si>
  <si>
    <t>RU 66302000-1683-2019</t>
  </si>
  <si>
    <t>RU 66302000-952-2017</t>
  </si>
  <si>
    <t>28.12.2017 с изменениями № 1 от 13.09.2019</t>
  </si>
  <si>
    <t>RU 66302000-790-2017</t>
  </si>
  <si>
    <t>24.10.2017 с изменениями № 1 от 16.09.2019</t>
  </si>
  <si>
    <t>RU 66302000-1671-2019</t>
  </si>
  <si>
    <t>17.09.2019</t>
  </si>
  <si>
    <t>RU 66302000-1672-2019</t>
  </si>
  <si>
    <t>RU 66302000-1673-2019</t>
  </si>
  <si>
    <t>RU 66302000-1674-2019</t>
  </si>
  <si>
    <t>18.09.2019</t>
  </si>
  <si>
    <t>RU 66302000-1675-2019</t>
  </si>
  <si>
    <t>RU 66302000-1038-2018</t>
  </si>
  <si>
    <t>14.03.2018 с изменениями № 1 от 30.09.2019</t>
  </si>
  <si>
    <t>RU 66302000-1676-2019</t>
  </si>
  <si>
    <t>RU 66302000-1677-2019</t>
  </si>
  <si>
    <t>RU 66302000-1353-2018</t>
  </si>
  <si>
    <t>19.09.2018 с изменениями № 1 от 18.09.2019</t>
  </si>
  <si>
    <t>RU 66302000-1293-2018</t>
  </si>
  <si>
    <t>01.08.2018 с изменениями № 2 от 27.09.2019</t>
  </si>
  <si>
    <t>RU 66302000-1678-2019</t>
  </si>
  <si>
    <t>RU 66302000-1679-2019</t>
  </si>
  <si>
    <t>RU 66302000-1680-2019</t>
  </si>
  <si>
    <t>RU 66302000-1686-2019</t>
  </si>
  <si>
    <t>23.09.2019</t>
  </si>
  <si>
    <t>RU 66302000-1692-2019</t>
  </si>
  <si>
    <t>RU 66302000-1693-2019</t>
  </si>
  <si>
    <t>07.02.2018 с изменениями № 3 от 19.09.2019</t>
  </si>
  <si>
    <t>RU 66302000-1684-2019</t>
  </si>
  <si>
    <t>20.09.2019</t>
  </si>
  <si>
    <t>RU 66302000-1685-2019</t>
  </si>
  <si>
    <t>31.07.2019 с изменениями № 1 от 20.09.2019</t>
  </si>
  <si>
    <t>RU 66302000-1240-2018</t>
  </si>
  <si>
    <t>28.06.2018 с изменениями № 1 от 20.09.2019</t>
  </si>
  <si>
    <t>RU 66302000-1687-2019</t>
  </si>
  <si>
    <t>24.09.2019</t>
  </si>
  <si>
    <t>RU 66302000-1688-2019</t>
  </si>
  <si>
    <t>RU 66302000-1689-2019</t>
  </si>
  <si>
    <t>RU 66302000-1669-2019</t>
  </si>
  <si>
    <t>10.09.2019 с изменениями № 1 от 26.09.2019</t>
  </si>
  <si>
    <t>RU 66302000-1690-2019</t>
  </si>
  <si>
    <t>RU 66302000-1691-2019</t>
  </si>
  <si>
    <t>09.2022</t>
  </si>
  <si>
    <t>09.2024</t>
  </si>
  <si>
    <t>06.2025</t>
  </si>
  <si>
    <t>620017, г. Екатеринбург, ул. Испытателей, д. 16 "Ж", строение 2</t>
  </si>
  <si>
    <t xml:space="preserve">ООО "Центр Недвижимости Урала" - база № 2 на Испытателей" </t>
  </si>
  <si>
    <t>620014, г. Екатеринбург, пр. Ленина, д. 5, оф. 122</t>
  </si>
  <si>
    <t xml:space="preserve">ООО "Бизнес-интеллектуальная группа" </t>
  </si>
  <si>
    <t>АО Архитектурно-строительный центр "Правобережный" ()</t>
  </si>
  <si>
    <t>620146, г. Екатеринбург,  ул. Академика Бардина, д. 28, оф. 229</t>
  </si>
  <si>
    <t>620100, г. Екатеринбург,ул. Ткачей, 25, офис 804</t>
  </si>
  <si>
    <t>620033, г. Екатеринбург, ул. Норильская, д. 77</t>
  </si>
  <si>
    <t xml:space="preserve">ООО "База "Звезда" </t>
  </si>
  <si>
    <t>ООО Интерхолдинг "Фарадей" ()</t>
  </si>
  <si>
    <t>620034, г. Екатеринбург, ул. Опалихинская, д. 23</t>
  </si>
  <si>
    <t xml:space="preserve">ООО "Корпорация "Маяк" </t>
  </si>
  <si>
    <t>620146, г. Екатеринбург, ул. Чкалова, д. 124, офис 21</t>
  </si>
  <si>
    <t>6670086580</t>
  </si>
  <si>
    <t>6673245196</t>
  </si>
  <si>
    <t>6658119172</t>
  </si>
  <si>
    <t>6658079272</t>
  </si>
  <si>
    <t>6661046069</t>
  </si>
  <si>
    <t>6672134944</t>
  </si>
  <si>
    <t>6671136988</t>
  </si>
  <si>
    <t>6658170059</t>
  </si>
  <si>
    <t xml:space="preserve">Складская база по ул. Монтажников, 26 в Железнодорожном районе г. Екатеринбурга. Корректировка 3 </t>
  </si>
  <si>
    <t>Многофункциональный комплекс общественно-жилого назначения, расположенный в границах ул. Горького - Куйбышева - пер. Цветоводов - Карла Маркса в Ленинском районе города Екатеринбурга</t>
  </si>
  <si>
    <t>Два 2-секционных жилых дома со встроенными помещениями и подземным паркингом по пер. Базовый в г. Екатеринбурге</t>
  </si>
  <si>
    <t xml:space="preserve">3 очередь строительства жилого многофункционального комплекса с нежилыми помещениями и подземными автостоянками, расположенного в границах улиц Блюхера - Сахалинская - Камчатская - Владивостокская в г. Екатеринбурге </t>
  </si>
  <si>
    <t>Здание складского назначения № 2 (№ 9 по ГП) - 3 очередь строительства</t>
  </si>
  <si>
    <t>Многоэтажный жилой дом с помещениями спортивно-оздоровительного комплекса на 1-2 этажах (№ 1 по ГП), встроенно-пристроенная подземная автостоянка (№ 2 по ГП)</t>
  </si>
  <si>
    <t>Здание корпуса № 4 цеха № 24 с пристроенными трансформаторными подстанциями (№ 72 по ПЗУ)</t>
  </si>
  <si>
    <t>градирня (№ 1 по ПЗУ)</t>
  </si>
  <si>
    <t>емкости аварийного слива масла (№ 2 по ПЗУ)</t>
  </si>
  <si>
    <t>приемный резервуар масла (№ 3 по ПЗУ)</t>
  </si>
  <si>
    <t>Здание склада с четырехэтажной встройкой помещений АБК (№ 1 по ПЗУ)
(ул. Монтажников, строение 26)</t>
  </si>
  <si>
    <t>Центральный контрольно-пропускной пункт (№ 2 по ПЗУ)
(ул. Монтажников, строение 26/2)</t>
  </si>
  <si>
    <t>Очистные сооружения (№ 7 по ПЗУ)</t>
  </si>
  <si>
    <t>Административно-бытовое здание (№ 1 по ПЗУ)</t>
  </si>
  <si>
    <t>Здание поста охраны (№ 1 по ПЗУ)</t>
  </si>
  <si>
    <t>2-секционный (№№ 2.1, № 2.2 ) жилой дом переменной этажности (№ 2 по ПЗУ) со встроенными нежилыми помещения на первом этаже (в секции № 2.2)  - 2 пусковой комплекс</t>
  </si>
  <si>
    <t>Здание склада с 2-х этажной встройкой административных помещений № 15 по ПЗУ) - 8 этап строительства</t>
  </si>
  <si>
    <t>Складское здание № 5 (№ 3.1 по ПЗУ) - 3 этап строительства</t>
  </si>
  <si>
    <t>Железнодорожный подъезд (№ 3.4 по ПЗУ) - 3 этап строительства, кадастровый номер 66:41:0503018:47</t>
  </si>
  <si>
    <t>Газовая котельная (№ 3.3 по ПЗУ) - 3 этап строительства</t>
  </si>
  <si>
    <t>Трансформаторная подстанция (№ 7 по ПЗУ) - 3 этап строительства</t>
  </si>
  <si>
    <t>Здание склада (№ 1А по ПЗУ) - 13 этап строительства</t>
  </si>
  <si>
    <t>Локальные очистные сооружения (№ 1А.1 по ПЗУ) - 13 этап строительства</t>
  </si>
  <si>
    <t>Трансформаторная подстанция (№ 1А.2 по ПЗУ) - 13 этап строительства</t>
  </si>
  <si>
    <t>Пристроенная газовая котельная (№ 1А.4 по ПЗУ) - 13 этап строительства</t>
  </si>
  <si>
    <t>Складское здание  - 14 этап строительства</t>
  </si>
  <si>
    <t>Складское здание  - 15 этап строительства</t>
  </si>
  <si>
    <t>Складское здание  - 16 этап строительства</t>
  </si>
  <si>
    <t>Складское здание  - 17 этап строительства</t>
  </si>
  <si>
    <t>Одноэтажное здание склада, с пристроенным блоком АБК переменной этажности (1, 3 этажное) со складским помещением для выставочных образцов на 1 этаже и на антресоли,  офисом на 3 этаже  (№1 по ПЗУ) - 1, 2 этап строительства</t>
  </si>
  <si>
    <t>Очистные сооружения (№ 4 по ПЗУ) - 1 этап строительства</t>
  </si>
  <si>
    <t>Здание магазина смешанных товаров (№и 1 по ПЗУ)</t>
  </si>
  <si>
    <t>Здание складского назначения (№ 2 по ГП), очистные сооружения (№ 4 по ГП)</t>
  </si>
  <si>
    <t>Многофункциональный комплекс общественно-жилого назначения (№ 1 по ПЗУ) со  встроенно-пристроенной подземной автостоянкой (№ 2 по ПЗУ)
 (ул. Горького, строение 36)</t>
  </si>
  <si>
    <t>трансформаторная подстанция (№ 3 по ПЗУ)
(ул. Горького, строение 36/2)</t>
  </si>
  <si>
    <t>встроенные нежилые помещения на 1-4 этажах жилого дома (№ 3 по ГП, КН 66:41:0603018:54) - 3 этап строительства
 (пер. Базовый, 50)</t>
  </si>
  <si>
    <t>встроенные нежилые помещения на 1-4 этажах жилого дома (№ 4 по ГП, КН 66:41:0603018:37) - 4 этап строительства
(пер. Базовый, 48)</t>
  </si>
  <si>
    <t>Информационная стела (№ 2 по ПЗУ) - 2 этап строительства</t>
  </si>
  <si>
    <t>4-х секционный жилой дом переменной этажности (№ 2 по ПЗУ)</t>
  </si>
  <si>
    <t>Реконструкция отдельно-стоящего строения с пристроем путем устройства надстройки второго этажа (в осях 3-5/А-Г), кадастровый номер 66:41:0000000:66492</t>
  </si>
  <si>
    <t>Одна секция жилого дома со встроенным нежилым помещением на 1-ом этаже (№ 3.3 по ПЗУ) - 2  этап строительства 
(ул. Блюхера, 97)</t>
  </si>
  <si>
    <t>Подземная автостоянка № 1 (№ 3.5 по ПЗУ) - 3 этап строительства
(ул. Блюхера, строение 97/3)</t>
  </si>
  <si>
    <t>Трехсекционный жилой дом переменной этажности (№ 2 по ПЗУ) - 2 этап строительства</t>
  </si>
  <si>
    <t>66:41:0000000:713</t>
  </si>
  <si>
    <t>66:41:0501070:76</t>
  </si>
  <si>
    <t>66:41:0204001:10</t>
  </si>
  <si>
    <t>66:41:0702001:10</t>
  </si>
  <si>
    <t>66:41:0110177:14</t>
  </si>
  <si>
    <t xml:space="preserve">66:41:0401038:20; 66:41:0401038:19; 66:41:0401038:33; </t>
  </si>
  <si>
    <t>66:41:0601055:12</t>
  </si>
  <si>
    <t>66:41:0511021:1951</t>
  </si>
  <si>
    <t>66:41:0702069:1920</t>
  </si>
  <si>
    <t>66:41:0303161:1562</t>
  </si>
  <si>
    <t xml:space="preserve">Складское здание </t>
  </si>
  <si>
    <t xml:space="preserve">Торгово-складская база  </t>
  </si>
  <si>
    <t>Свердловская обл., г. Екатеринбург, ул. Родонитовая, 20а</t>
  </si>
  <si>
    <t xml:space="preserve">Многоэтажный жилой дом со спортивно-оздоровительным комплексом на первом и втором этажах и подземной парковкой  </t>
  </si>
  <si>
    <t xml:space="preserve">ПАО "МЗиК. Реконструкция корпуса № 4 под термическое производство цеха № 24 </t>
  </si>
  <si>
    <t>Свердловская обл., г. Екатеринбург, по ул. Монтажников, 26</t>
  </si>
  <si>
    <t>Свердловская обл., г. Екатеринбург, ул. Данилы Зверева, 31</t>
  </si>
  <si>
    <t xml:space="preserve">Двухэтажное административно-бытовое здание </t>
  </si>
  <si>
    <t xml:space="preserve">Здание поста охраны, промузел "Сысертский" </t>
  </si>
  <si>
    <t>Свердловская обл., г. Екатеринбург, ул. Яскина, 10</t>
  </si>
  <si>
    <t xml:space="preserve">Многоквартирные жилые дома по ул. Футбольная в Октябрьском районе г. Екатеринбурга </t>
  </si>
  <si>
    <t>Свердловская обл., г. Екатеринбург, ЕКАД 5 километр, строение 6/12</t>
  </si>
  <si>
    <t xml:space="preserve">Транспортно-логистический терминал в районе развязки автодороги Екатеринбург - аэропорт "Кольцово" в Октябрьском районе г. Екатеринбурга. Корректировка. Этап 8. Складское здание № 15 </t>
  </si>
  <si>
    <t>Свердловская обл., г. Екатеринбург, ЕКАД 5 километр, строение 6/16</t>
  </si>
  <si>
    <t xml:space="preserve">Транспортно - логистический терминал в районе развязки автодороги Екатеринбург - аэропорт "Кольцово" в Октябрьском районе г. Екатеринбурга. Корректировка. Этап 3. Складское здание № 5 с железнодорожным подъездом </t>
  </si>
  <si>
    <t>Свердловская обл., г. Екатеринбург, ЕКАД 5 километр, строение 6/14</t>
  </si>
  <si>
    <t xml:space="preserve">Транспортно - логистический терминал в районе развязки автодороги Екатеринбург - аэропорт "Кольцово" в Октябрьском районе г. Екатеринбурга. Корректировка. Этап 13. Складское здание № 1А. Котельная. Блочно - модульная водогрейная котельная заводской марки МВКУ-3,7 ГД </t>
  </si>
  <si>
    <t xml:space="preserve">"Транспортно-логистический терминал в районе развязки автодороги Екатеринбург-аэропорт "Кольцово" в Октябрьском районе города Екатеринбурга. Корректировка. Этап 14. Складское здание"
"Транспортно-логистический терминал в районе развязки автодороги Екатеринбург-аэропорт "Кольцово" в Октябрьском районе города Екатеринбурга. Корректировка. Этап 15. Складское здание"
"Транспортно-логистический терминал в районе развязки автодороги Екатеринбург-аэропорт "Кольцово" в Октябрьском районе города Екатеринбурга. Корректировка. Этап 16. Складское здание"
"Транспортно-логистический терминал в районе развязки автодороги Екатеринбург-аэропорт "Кольцово" в Октябрьском районе города Екатеринбурга. Корректировка. Этап 17. Складское здание" </t>
  </si>
  <si>
    <t>Свердловская обл., г. Екатеринбург, ул. Совхозная,  строение 16</t>
  </si>
  <si>
    <t xml:space="preserve">Универсальное многофункциональное здание со встроенной офисной частью, складом  </t>
  </si>
  <si>
    <t>Свердловская обл., г. Екатеринбург, пос. Шувакиш, ул. Зеленая, 3д</t>
  </si>
  <si>
    <t xml:space="preserve">Магазин смешанных товаров </t>
  </si>
  <si>
    <t>Свердловская обл., г. Екатеринбург, ул. Норильская, 77а</t>
  </si>
  <si>
    <t xml:space="preserve">База "Звезда" по ул. Норильской, 77 в г. Екатеринбурге. Склад "Восточный" </t>
  </si>
  <si>
    <t xml:space="preserve">Свердловская обл., г. Екатеринбург, в границах ул. Горького - Куйбышева - пер. Цветоводов - Карла Маркса в Ленинском районе </t>
  </si>
  <si>
    <t>Свердловская обл., г. Екатеринбург,  по пер. Базовый</t>
  </si>
  <si>
    <t xml:space="preserve">Выставочный комплекс с помещениями торговли и общественного питания по ул. Лучистая в г. Екатеринбурге" </t>
  </si>
  <si>
    <t>Свердловская обл., г. Екатеринбург по ул. Лучистая</t>
  </si>
  <si>
    <t>Свердловская обл., г. Екатеринбург, ул. Данилы Зверева, 5а</t>
  </si>
  <si>
    <t xml:space="preserve">Жилая застройка в границах улиц Блюхера - Данилы Зверева - Советская в Кировском районе г. Екатеринбурга, жилой дом № 2 </t>
  </si>
  <si>
    <t xml:space="preserve">Реконструкция административно-бытового здания - устройство надстройки второго этажа (в осях 3-5/А-Г) существующего здания  </t>
  </si>
  <si>
    <t>Свердловская обл., г. Екатеринбург  в границах улиц Блюхера - Сахалинская - Камчатская - Владивостокская</t>
  </si>
  <si>
    <t>Свердловская обл., г. Екатеринбург, ул. Крауля, 168в</t>
  </si>
  <si>
    <t xml:space="preserve">Жилые дома в квартале улиц Татищева - Лоцманевых - Металлургов - Ю. Исламова в г. Екатеринбурге. I очередь строительства </t>
  </si>
  <si>
    <t>RU 66302000-4443-2014</t>
  </si>
  <si>
    <t>25.09.2019</t>
  </si>
  <si>
    <t>RU 66302000-570-2017</t>
  </si>
  <si>
    <t>RU 66302000-950-2017</t>
  </si>
  <si>
    <t>26.09.2019</t>
  </si>
  <si>
    <t>27.09.2019</t>
  </si>
  <si>
    <t>RU 66302000-1095-2018</t>
  </si>
  <si>
    <t>RU 66302000-1324-2018</t>
  </si>
  <si>
    <t>05.09.2019</t>
  </si>
  <si>
    <t>RU 66302000-5548-2015</t>
  </si>
  <si>
    <t>RU 66302000-5527-2015</t>
  </si>
  <si>
    <t>RU 66302000-1365-2018</t>
  </si>
  <si>
    <t>12.09.2019</t>
  </si>
  <si>
    <t>RU 66302000-1307-2018</t>
  </si>
  <si>
    <t>RU 66302000-3270-2013</t>
  </si>
  <si>
    <t xml:space="preserve">Здание гаража (№ 7 по ПЗУ) </t>
  </si>
  <si>
    <t xml:space="preserve">Наземная открытая автопарковка с эксплуатируемой кровлей (№ 8 по ПЗУ) </t>
  </si>
  <si>
    <t xml:space="preserve">Наземная открытая автопарковка с эксплуатируемой кровлей (№ 8 по ПЗУ) - 1 этап строительства, пешеходная галерея - 2 этап строительства </t>
  </si>
  <si>
    <t xml:space="preserve">Примыкание магистральной улицы к автодороге от ПК 0+8,7 до ПК 0+62,14 - 1 этап строительства </t>
  </si>
  <si>
    <t xml:space="preserve">Примыкание к автодороге от ПК 0+16,03 до ПК 0+48,21 - 1 этап строительства </t>
  </si>
  <si>
    <t xml:space="preserve">Реконструкция водопровода в водовод на участке от ВК1 до ВК8 - 1 очередь строительства </t>
  </si>
  <si>
    <t>Здание образовательного центра (№ 1А, 1Б по ПЗУ)</t>
  </si>
  <si>
    <t xml:space="preserve">Здание гостиницы с крышной газовой котельной и встроенно-пристроенным подземным паркингом (№№ 1, 2 по ПЗУ), ГРПШ (№ 3 по ПЗУ) </t>
  </si>
  <si>
    <t xml:space="preserve">Переменной этажности 3-х секционный жилой дом с нежилыми помещениями (№ 2 по ГП) с пристроенной подземной автостоянкой (№ 2А по ГП) - 2 этап строительства </t>
  </si>
  <si>
    <t xml:space="preserve">Двухсекционный жилой дом переменной этажности с помещениями общественного назначения на 1-ом этаже (№ 6 по ПЗУ), трансформаторная подстанция (№ 19 по ПЗУ) - 1 этап, 2 очередь строительства </t>
  </si>
  <si>
    <t xml:space="preserve">Трехсекционный жилой дом переменной этажности с помещениями общественного назначения на 1-ом этаже (№ 7 по ПЗУ) - 2 этап, 2 очередь строительства </t>
  </si>
  <si>
    <t xml:space="preserve">5-этажный двухсекционный жилой дом со встроенно-пристроенными салонами-магазинами на 1 этаже (№ 11 по ПЗУ), 18-этажный трехсекционный жилой дом со встроенными помещениями общественного назначения на 2 этаже (№ 13 по ПЗУ) - 1 этап строительства 27-этажный односекционный жилой дом со встроенно-пристроенными салонами-магазинами на 1 этаже (№ 10 по ПЗУ) - 2 этап строительства </t>
  </si>
  <si>
    <t xml:space="preserve">Односекционный многоэтажный жилой дом со встроенными помещениями салонов-магазинов на 1 этаже (№ 12 по ПЗУ) - 3 этап строительства; подземная автостоянка в осях 1-8(1г-24г)/В-Г (Аг/1-Мг/1) (№ 17А по ПЗУ) со встроенной трансформаторной подстанцией (№ 16 по ПЗУ) - 4 этап строительства; подземная автостоянка в осях 9-10(25г-35г)/В-Г (Бг-Мг) (№ 17Б по ПЗУ) - 5 этап строительства  </t>
  </si>
  <si>
    <t xml:space="preserve">Тепловая сеть от УТ-3к до жилых домов 6, 7, 8 очереди строительства, от УТ-4к до двух стоквартирных жилых домов </t>
  </si>
  <si>
    <t xml:space="preserve">Тепловая сеть на участке от проектируемой камеры ТК-1 до внешней стены строящегося дома </t>
  </si>
  <si>
    <t xml:space="preserve">Тепловая сеть от тепловой камеры УТ-1 (ТК 218-2) до границы земельного участка проектируемого многоуровнего паркинга (т. НО1) </t>
  </si>
  <si>
    <t>Реконструкция электросетевого комплекса ПС 110/10 кВ "Горный Щит" со строительством здания закрытого распределительного устройства ЗРУ 10 кВ (№ 1 по ПЗУ) и здания общеподстанционного пункта управления ОПУ (№ 2 по ПЗУ) взамен сносимых зданий</t>
  </si>
  <si>
    <t xml:space="preserve">Здание гаража (№ 2 по ПЗУ) - 2 этап строительства </t>
  </si>
  <si>
    <t xml:space="preserve">1 этап строительства:- здание гаража (№ 1 по ПЗУ); - резервуар-накопитель (№ РН по ПЗУ) </t>
  </si>
  <si>
    <t xml:space="preserve">Двухсекционный многоквартирный жилой дом переменной этажности со встроено-пристроенными нежилыми помещениями общественного назначения (№ 2 по ПЗУ)
</t>
  </si>
  <si>
    <t xml:space="preserve">Автозаправочная станция №6 (единый недвижимый комплекс):  здание сервисного обслуживания водителей и пассажиров (№ 1 по ПЗУ), навес (№ 2 по ПЗУ), топливно-раздаточная колонка ЖМТ 5х10 (№ 3 по ПЗУ), площадка слива автоцистерн (№ 4 по ПЗУ), резервуар хранения топлива двустенный, двухсекционный (№ 5.1 по ПЗУ), резервуар хранения топлива двустенный, односекционный (№ 5.2 по ПЗУ), резервуар хранения топлива двустенный, односекционный (№ 5.3 по ПЗУ), резервуар хранения топлива двустенный, односекционный (№ 5.4 по ПЗУ), очистные сооружения дождевых стоков (№ 7 по ПЗУ) </t>
  </si>
  <si>
    <t xml:space="preserve">Здание аптеки </t>
  </si>
  <si>
    <t xml:space="preserve">Водогрейная котельная (№ 19 по ПЗУ) с дымовой трубой (№ 20 по ПЗУ) и подводящим газопроводом - 2 этап строительства </t>
  </si>
  <si>
    <t xml:space="preserve">Здание многоэтажного гаража-стоянки с коммерческими помещениями на первом этаже (№ 3 по ПЗУ) - III этап строительства </t>
  </si>
  <si>
    <t xml:space="preserve">Реконструкция здания склада  (№ 1 по ПЗУ) за счет пристройки блока №5 (№15 по ПЗУ) и пристроя № 1 c навесом (№ 16 по ПЗУ); здание контрольно-пропускного пункта (№ 17 по ПЗУ) </t>
  </si>
  <si>
    <t xml:space="preserve">Здание склада (№ 2 по ПЗУ), резервуары-накопители (№ 11 по ПЗУ) - 2 этап строительства </t>
  </si>
  <si>
    <t xml:space="preserve">Здание склада (№ 1 по ПЗУ) - 1 этап строительства </t>
  </si>
  <si>
    <t xml:space="preserve">Здание "южной галереи" (№ 1 по ПЗУ) со встроенной трансформаторной подстанцией, примыкающее к существующим зданиям (№ 3 и № 4 по ПЗУ) 
</t>
  </si>
  <si>
    <t xml:space="preserve">Здание торгово-общественного назначения переменной этажности, с подвалом в осях "10-24" </t>
  </si>
  <si>
    <t xml:space="preserve">Надземная многоуровневая автостоянка (№ 12 по ПЗУ) (г. Екатеринбург) </t>
  </si>
  <si>
    <t xml:space="preserve">Здание общеобразовательной школы (№ 1.1 по ПЗУ) - 1 этап строительства, взамен сносимых зданий </t>
  </si>
  <si>
    <t xml:space="preserve">Две секции многоэтажного многоквартирного жилого дома со встроенными помещениями административно-офисного назначения на 1-м этаже и  мастерской для архитекторов и художников на 12 этаже в секции № 1  (№№ 1, 2.1 по ПЗУ) - II этап строительства; пять секций многоэтажного многоквартирного жилого дома со встроенными помещениями административно-офисного назначения на 1-м этаже,  мастерскими для архитекторов и художников на 11 этаже в секции № 3 и на 12 этаже в секции № 5 и встроенно-пристроенным паркингом в осях 9-14  (№№ 2.2, 3, 4.1, 4.2, 5, 7 по ПЗУ) - III этап строительства </t>
  </si>
  <si>
    <t xml:space="preserve">Двухсекционный многоэтажный жилой дом со встроенными помещениями общественного назначения ДОО на 1 этаже и встроено-пристроенной подземной автостоянкой (№ 1 по ПЗУ) </t>
  </si>
  <si>
    <t xml:space="preserve">Многоэтажный жилой дом со встроенными помещениями общественного назначения и частью встроенно-пристроенной подземной автостоянкой в осях Л'-Р'/1□-6□ (№ 1 по ПЗУ) -  1 пусковой комплекс 1 этапа строительства </t>
  </si>
  <si>
    <t xml:space="preserve">Трехсекционный многоэтажный жилой дом (№ 1, 2, 3 по ПЗУ) со встроенно-пристроенными офисными помещениями на первом этаже (№ 4 по ПЗУ) - 1 этап строительства </t>
  </si>
  <si>
    <t xml:space="preserve">Двухсекционный многоквартирный жилой дом переменной этажности с универсальными магазинами на первом этаже и крышной газовой котельной  (№ 1 по ПЗУ) - 1 этап строительства 
</t>
  </si>
  <si>
    <t xml:space="preserve">Здание склада непродовольственных товаров со встроенной газовой котельной (№ 1 по ПЗУ), Выгреб (№ 4 по ПЗУ) </t>
  </si>
  <si>
    <t xml:space="preserve">Здание газовой котельной (№ 1 по ПЗУ) </t>
  </si>
  <si>
    <t xml:space="preserve">Жилой 2-х секционный дом № 1 (секции С1 и С2) со встроенно-пристроенными коммерческими помещениями на 1, 2 этажах и подземной автостоянкой - 1 очередь строительства </t>
  </si>
  <si>
    <t xml:space="preserve">Многоэтажный двухсекционный жилой дом (№ 1 по ПЗУ) со встроенными нежилыми помещениями общественного назначения на первом этаже, крышной газовой котельной; встроено-пристроенная подземная автостоянка (№ 2 по ПЗУ), ГРПШ (№ 3 по ПЗУ), взамен сносимых объектов </t>
  </si>
  <si>
    <t xml:space="preserve">Здание гимназии № 40 (№ 1 по ПЗУ), взамен сносимых зданий 
</t>
  </si>
  <si>
    <t>Свердловская обл., г. Екатеринбург, участок находится примерно в 2 км. по направлению на восток от ориентира пресечение Екатеринбургской кольцевой автомобильной дороги и ул. Высоцкого, расположенного за пределами участка, адрес ориентира: г. Екатеринбург</t>
  </si>
  <si>
    <t>Свердловская обл.,  г. Екатеринбург, ул. Ольховская, 2</t>
  </si>
  <si>
    <t>Свердловская обл., г. Екатеринбург, ул. Ольховская, 2</t>
  </si>
  <si>
    <t>Свердловская обл., г. Екатеринбург, в квартале улицы Евгения Савкова - реки Патрушихи - улиц Верхнеуфалейской - Ландау</t>
  </si>
  <si>
    <t>Свердловская обл., г. Екатеринбург, Старомосковский тракт</t>
  </si>
  <si>
    <t>Свердловская обл., г. Екатеринбург, ул. Репина - Заводская</t>
  </si>
  <si>
    <t>Свердловская обл., г. Екатеринбург, район пересечения автомобильной дороги город Екатеринбург - аэропорт Кольцово и проектируемой улицы Славянская</t>
  </si>
  <si>
    <t>Свердловская обл., г. Екатеринбург, ул. Красноармейская, 84, с. Горный Щит, ул. Красноармейская - Красная - пер. Лесной</t>
  </si>
  <si>
    <t>Свердловская обл., г. Екатеринбург, ул. Павлодарская/ общ. 38</t>
  </si>
  <si>
    <t>Свердловская обл., г. Екатеринбург, проезд Промышленный, 10</t>
  </si>
  <si>
    <t>Свердловская обл., г. Екатеринбург, в районе улиц Софьи Перовской - ул. Ольховская - Уральских Коммунаров - ул. Одинарка</t>
  </si>
  <si>
    <t>Свердловская обл., г. Екатеринбург, пр. Космонавтов, 102</t>
  </si>
  <si>
    <t>Свердловская обл., г. Екатеринбург, ул. Сыромолотова</t>
  </si>
  <si>
    <t>Свердловская обл., г. Екатеринбург, в центральной части кадастрового квартала, ограниченного ориентирами: ж/д Шарташ - Полевской / а/д подъезд к рп. Шабровский / а/д Екатеринбург-Полевское / с/т "Надежда" / с/т "Родничок"</t>
  </si>
  <si>
    <t>Свердловская обл., г. Екатеринбург, ул. 8 Марта</t>
  </si>
  <si>
    <t>Свердловская обл., г. Екатеринбург, в районе станции Раздельной</t>
  </si>
  <si>
    <t>Свердловская обл., г. Екатеринбург, проезд Промышленный, 3</t>
  </si>
  <si>
    <t>Свердловская обл., г. Екатеринбург, ул. Декабристов, 87</t>
  </si>
  <si>
    <t>Свердловская обл., г. Екатеринбург, ул. Радищева / ул. Радищева, 37 / ул. Радищева, 39а</t>
  </si>
  <si>
    <t>Свердловская обл., г. Екатеринбург, ул. Просторная, 67 / пер. Корейский, 10</t>
  </si>
  <si>
    <t>Свердловская обл., г. Екатеринбург, ул. Котельникова</t>
  </si>
  <si>
    <t>Свердловская обл., г. Екатеринбург, ул. Коуровская,13</t>
  </si>
  <si>
    <t>Свердловская обл., г. Екатеринбург, ул. Щорса, 56г</t>
  </si>
  <si>
    <t>Свердловская обл., г. Екатеринбург, ул. Патриса Лумумбы</t>
  </si>
  <si>
    <t>Свердловская обл., г. Екатеринбург, в районе улиц Спутников - Ракетная</t>
  </si>
  <si>
    <t>Свердловская обл., г. Екатеринбург, квартал улиц Кировградская - Бакинских Комиссаров - пер. Сосновый</t>
  </si>
  <si>
    <t>Свердловская обл. г. Екатеринбург, ул. Фрунзе</t>
  </si>
  <si>
    <t>Свердловская обл. г. Екатеринбург, пер. Арамильский</t>
  </si>
  <si>
    <t>Свердловская обл. г. Екатеринбург, земельный участок расположен в северо-восточной части кадастрового квартала: по красной линии ул. Боровая - Бехтерева - Данилы Зверева / кроме красных линий ул. Ирбитская и пер. Горняков - ул. Сулимова</t>
  </si>
  <si>
    <t>Свердловская обл. г. Екатеринбург, ул. Мичурина, 181</t>
  </si>
  <si>
    <t>RU 66302000-1694-2019</t>
  </si>
  <si>
    <t>RU 66302000-1695-2019</t>
  </si>
  <si>
    <t>RU 66302000-1713-2019</t>
  </si>
  <si>
    <t>RU 66302000-1696-2019</t>
  </si>
  <si>
    <t>RU 66302000-1697-2019</t>
  </si>
  <si>
    <t>RU 66302000-505-2017</t>
  </si>
  <si>
    <t>RU 66302000-1084-2018</t>
  </si>
  <si>
    <t>RU 66302000-1139-2018</t>
  </si>
  <si>
    <t>RU 66302000-1140-2018</t>
  </si>
  <si>
    <t>RU 66302000-1698-2019</t>
  </si>
  <si>
    <t>RU 66302000-1700-2019</t>
  </si>
  <si>
    <t>RU 66302000-1712-2019</t>
  </si>
  <si>
    <t>RU 66302000-1718-2019</t>
  </si>
  <si>
    <t>RU 66302000-1699-2019</t>
  </si>
  <si>
    <t>RU 66302000-1701-2019</t>
  </si>
  <si>
    <t>RU 66302000-1702-2019</t>
  </si>
  <si>
    <t>RU 66302000-1703-2019</t>
  </si>
  <si>
    <t>RU 66302000-4650-2014</t>
  </si>
  <si>
    <t>RU 66302000-1704-2019</t>
  </si>
  <si>
    <t>RU 66302000-1705-2019</t>
  </si>
  <si>
    <t>RU 66302000-1706-2019</t>
  </si>
  <si>
    <t>RU 66302000-1707-2019</t>
  </si>
  <si>
    <t>RU 66302000-1708-2019</t>
  </si>
  <si>
    <t>RU 66302000-1709-2019</t>
  </si>
  <si>
    <t>RU 66302000-440-2017</t>
  </si>
  <si>
    <t>RU 66302000-1710-2019</t>
  </si>
  <si>
    <t>RU 66302000-1711-2019</t>
  </si>
  <si>
    <t>RU 66302000-912-2017</t>
  </si>
  <si>
    <t>RU 66302000-1406-2018</t>
  </si>
  <si>
    <t>RU 66302000-1714-2019</t>
  </si>
  <si>
    <t>RU 66302000-1715-2019</t>
  </si>
  <si>
    <t>RU 66302000-1716-2019</t>
  </si>
  <si>
    <t>RU 66302000-1717-2019</t>
  </si>
  <si>
    <t>RU 66302000-1358-2018</t>
  </si>
  <si>
    <t>RU 66302000-1719-2019</t>
  </si>
  <si>
    <t>620144, г. Екатеринбург, ул. Щорса, 130, оф. 17</t>
  </si>
  <si>
    <t xml:space="preserve">ООО "Верт-Инвест" </t>
  </si>
  <si>
    <t>620050, г. Екатеринбург, ул. Ольховская, д. 2</t>
  </si>
  <si>
    <t>Муниципальное автономное образовательное учреждение средняя общеобразовательная школа № 48</t>
  </si>
  <si>
    <t>620031, г. Екатеринбург, ул. Крауля, д. 91</t>
  </si>
  <si>
    <t xml:space="preserve">ООО  "ПРИНЦИП-ПРОСПЕКТ" </t>
  </si>
  <si>
    <t xml:space="preserve">ООО "УралПром" </t>
  </si>
  <si>
    <t>62001, г.Екатеринбург, ул. Восточная, д. 7Г, оф. 41</t>
  </si>
  <si>
    <t>ООО "Центр телевидения и радиовещания Екатеринбурга"</t>
  </si>
  <si>
    <t>620000, г. Екатеринбург, ул. Татищева, д. 92, офис 12</t>
  </si>
  <si>
    <t xml:space="preserve">ООО "Деметра" </t>
  </si>
  <si>
    <t>620075, г. Екатеринбург, ул. Мамина-Сибиряка, д. 70, офис 4</t>
  </si>
  <si>
    <t>620075, г. Екатеринбург, пр.  Ленина, д. 38</t>
  </si>
  <si>
    <t>АО "Екатеринбургская электросетевая компания"</t>
  </si>
  <si>
    <t>620014, г. Екатеринбург, ул. Бориса Ельцина, д. 1</t>
  </si>
  <si>
    <t>ООО "СтройПлатформа"</t>
  </si>
  <si>
    <t>620100, г. Екатеринбург, Сибирский тракт, д. 12, стр. 3, офис 314</t>
  </si>
  <si>
    <t>ООО "ОптСтрой"</t>
  </si>
  <si>
    <t>454126, Челябинская область, г. Челябинск, ул. Витебская, дом 4, оф.506</t>
  </si>
  <si>
    <t xml:space="preserve">ООО "Ботанический Сад" </t>
  </si>
  <si>
    <t>620014, г. Екатеринбург, ул. Малышева, д. 5, оф. 19</t>
  </si>
  <si>
    <t xml:space="preserve">ООО "АЛМАЗ-ГРУПП" </t>
  </si>
  <si>
    <t>620137, г. Екатеринбург, пр. Промышленный, д. 3Ж, оф. 302</t>
  </si>
  <si>
    <t xml:space="preserve">Православная религиозная организация Александро-Невский Тихвинский женский монастырь г. Екатеринбурга Екатеринбургской епархии Московского Патриархата Русской Православной Церкви </t>
  </si>
  <si>
    <t>620144, г. Екатеринбург, Зеленая Роща, д. 1</t>
  </si>
  <si>
    <t xml:space="preserve">ООО "Проект-консалтинг" </t>
  </si>
  <si>
    <t>620014, г.Екатеринбург, ул. Хохрякова, д. 48, оф. 127</t>
  </si>
  <si>
    <t xml:space="preserve">Муниципальное автономное общеобразовательное учреждение средняя общеобразовательная школа № 41 </t>
  </si>
  <si>
    <t>620043, г. Екатеринбург, ул. Котельникова, д. 5, корп. А</t>
  </si>
  <si>
    <t xml:space="preserve">АО "Желдорипотека" </t>
  </si>
  <si>
    <t>107174, г. Москва, ул. Новая Басманная, д. 2</t>
  </si>
  <si>
    <t xml:space="preserve">ООО "Специализированный застройщик Щорса, 56Г" </t>
  </si>
  <si>
    <t>620142, г. Екатеринбург, ул. Фрунзе, д. 35А</t>
  </si>
  <si>
    <t xml:space="preserve">ООО  "Специализированный застройщик "Виктория-Эстейт" </t>
  </si>
  <si>
    <t>620085, г. Екатеринбург, ул. Аптекарская, д. 45, литер А1, офис 6</t>
  </si>
  <si>
    <t xml:space="preserve">ООО "Уралавтострой-Челябинск" </t>
  </si>
  <si>
    <t>454135, Челябинская область,  г. Челябинск, ул. Руставели,  д. 1-б</t>
  </si>
  <si>
    <t>ООО "Специализированный застройщик "Парк Победы"</t>
  </si>
  <si>
    <t>620034, г. Екатеринбург, ул. Бебеля, д. 134, пом. 5</t>
  </si>
  <si>
    <t xml:space="preserve">АО "Свердловский инструментальный завод" </t>
  </si>
  <si>
    <t>620142, г. Екатеринбург, ул. Фрунзе, д. 35 А</t>
  </si>
  <si>
    <t>620014, г. Екатеринбург, ул. Сакко  и Ванцетти, д. 64, офис 312</t>
  </si>
  <si>
    <t>ООО "Специализированный застройщик "Синара - Девелопмент"</t>
  </si>
  <si>
    <t>620026, г. Екатеринбург, ул. Розы Люксембург, 51, пом. 271</t>
  </si>
  <si>
    <t xml:space="preserve">Муниципальное автономное общеобразовательное учреждение - гимназия № 40 </t>
  </si>
  <si>
    <t>620043, г. Екатеринбург, ул. Мичурина, д. 181</t>
  </si>
  <si>
    <t>6685134571</t>
  </si>
  <si>
    <t>7453255874
-</t>
  </si>
  <si>
    <t>667206386531</t>
  </si>
  <si>
    <t>6678086052</t>
  </si>
  <si>
    <t>6658068484</t>
  </si>
  <si>
    <t>7445028885</t>
  </si>
  <si>
    <t>6658528320</t>
  </si>
  <si>
    <t>6661000071</t>
  </si>
  <si>
    <t xml:space="preserve">Четыре секции переменной этажности (№ ГП1.1, ГП1.2, ГП1.8, ГП1.7 по ПЗУ) со встроенными помещениями общественного назначения , часть № 1 встроено-пристроенной подземной автостоянки в осях А/1; А/11; Е/11; Е/4; И/4; И/1 (№ ГП1.6 по ПЗУ) - 1 этап строительства многофункционального жилого комплекса переменной этажности; три секции переменной этажности (№ ГП1.3, ГП1.4, ГП1.5 по ПЗУ) со встроенными помещениями общественного назначения , часть № 2 встроено-пристроенной подземной  автостоянки  (№ ГП1.9 по ПЗУ) - 2 этап строительства многофункционального жилого комплекса переменной этажности </t>
  </si>
  <si>
    <t>66:41:0712020:321</t>
  </si>
  <si>
    <t>66:41:0204033:12
66:41:0204033:45</t>
  </si>
  <si>
    <t>66:41:0514025:65; 66:41:0514025:122</t>
  </si>
  <si>
    <t>66:41:0512025:114</t>
  </si>
  <si>
    <t>66:41:0204016:1; 66:41:0204054:11; 66:41:0000000:111697</t>
  </si>
  <si>
    <t>66:41:0306129:2547</t>
  </si>
  <si>
    <t>66:41:0000000:864</t>
  </si>
  <si>
    <t>66:41:0304008:48</t>
  </si>
  <si>
    <t>66:41:0503005:2130</t>
  </si>
  <si>
    <t>66:41:0503005:2129</t>
  </si>
  <si>
    <t>66:41:0404012:2265; 66:41:0404012:2266; 66:41:0404012:50; 66:41:0404012:1037; 66:41:0404012:764; 66:41:0404012:48</t>
  </si>
  <si>
    <t>66:41:0502074:25; 66:41:0502074:33</t>
  </si>
  <si>
    <t>66:41:0519116:3; 66:41:0519116:53</t>
  </si>
  <si>
    <t>66:41:0111003:50</t>
  </si>
  <si>
    <t>66:41:0204047:29</t>
  </si>
  <si>
    <t>66:41:0705001:148</t>
  </si>
  <si>
    <t>66:41:0513040:126</t>
  </si>
  <si>
    <t>66:41:0501061:168</t>
  </si>
  <si>
    <t>66:41:0509008:16</t>
  </si>
  <si>
    <t>66:41:0110008:91</t>
  </si>
  <si>
    <t>66:41:0401048:25</t>
  </si>
  <si>
    <t>66:41:0401032:40
66:41:0401032:42
66:41:0401032:9</t>
  </si>
  <si>
    <t>66:41:0502007:33</t>
  </si>
  <si>
    <t>66:41:0303010:28; 66:41:0303010:5; 66:41:0000000:110891; 66:41:0303010:29; 66:41:0303902:93</t>
  </si>
  <si>
    <t>66:41:0204057:6</t>
  </si>
  <si>
    <t>66:41:0402027:72</t>
  </si>
  <si>
    <t>66:41:0000000:98754</t>
  </si>
  <si>
    <t>66:41:0106087:98</t>
  </si>
  <si>
    <t>66:41:0513037:1572</t>
  </si>
  <si>
    <t>66:41:0402027:5770</t>
  </si>
  <si>
    <t>66:41:0000000:112249</t>
  </si>
  <si>
    <t>66:41:0702038:15</t>
  </si>
  <si>
    <t>66:41:0601031:195</t>
  </si>
  <si>
    <t>66:41:0705001:109</t>
  </si>
  <si>
    <t>08.04.2019 с изменениями № 1 от 01.10.2019</t>
  </si>
  <si>
    <t>08.04.2019 с изменениями № 2 от 21.10.2019</t>
  </si>
  <si>
    <t>15.06.2018 с изменениями № 4 от 03.10.2019</t>
  </si>
  <si>
    <t>24.04.2017 с изменениями № 1 от 04.10.2019</t>
  </si>
  <si>
    <t>18.04.2018 с изменениями № 2 от 04.10.2019</t>
  </si>
  <si>
    <t>23.05.2018 с изменениями № 1 от 04.10.2019</t>
  </si>
  <si>
    <t>09.04.2018 с изменениями № 3 от 07.10.2019</t>
  </si>
  <si>
    <t>14.11.2018 с изменениями № 2 от 07.10.2019</t>
  </si>
  <si>
    <t>10.09.2019 с изменениями № 2 от 09.10.2019</t>
  </si>
  <si>
    <t>14.06.2019 с изменениями № 1 от 10.10.2019</t>
  </si>
  <si>
    <t>13.03.2018 с изменениями № 1 от 10.10.2019</t>
  </si>
  <si>
    <t>01.03.2017 с изменениями № 2 от 18.10.2019</t>
  </si>
  <si>
    <t>04.06.2019 с изменениями № 1 от 21.10.2019</t>
  </si>
  <si>
    <t>18.09.2019 с изменениями № 1 от 30.10.2019</t>
  </si>
  <si>
    <t>19.12.2017 с изменениями № 1 от 24.10.2019</t>
  </si>
  <si>
    <t>03.12.2018 с изменениями № 1 от 28.10.2019</t>
  </si>
  <si>
    <t>03.06.2019с изменениями № 1 от 28.10.2019</t>
  </si>
  <si>
    <t>28.10.2019</t>
  </si>
  <si>
    <t>29.10.2019</t>
  </si>
  <si>
    <t>30.10.2019</t>
  </si>
  <si>
    <t>01.03.2019 с изменениями № 3 от 30.10.2019</t>
  </si>
  <si>
    <t>20.09.2018 с изменениями № 1 от 30.10.2019</t>
  </si>
  <si>
    <t>10.2022</t>
  </si>
  <si>
    <t>07.2026</t>
  </si>
  <si>
    <r>
      <t xml:space="preserve">ООО "Капитал 274" 
</t>
    </r>
    <r>
      <rPr>
        <sz val="10"/>
        <color theme="1"/>
        <rFont val="Liberation Serif"/>
        <family val="1"/>
        <charset val="204"/>
      </rPr>
      <t>Физическое лицо</t>
    </r>
  </si>
  <si>
    <t>6671006178</t>
  </si>
  <si>
    <t>6679022855</t>
  </si>
  <si>
    <t>6671003032</t>
  </si>
  <si>
    <t>6658482724</t>
  </si>
  <si>
    <t>Одноэтажное здание склада непродовольственных товаров с двухэтажной встройкой административно-бытового назначения</t>
  </si>
  <si>
    <t>4-секционный жилой дом со встроенными помещениями общественного назначения и подземным паркингом</t>
  </si>
  <si>
    <t xml:space="preserve">Многоэтажная жилая застройка со встроенно-пристроенными  нежилыми помещениями в районе улиц Суходольской - Тенистой - Верхнеуфалейской - Хрустальногорской в Верх-Исетском районе г. Екатеринбурга. Участок 20 </t>
  </si>
  <si>
    <t xml:space="preserve">Комплекс жилых зданий со встроенными нежилыми помещениями общественного назначения, подземной автостоянкой квартала № 9 (блок 9.1) в планировочном районе "Академический" города Екатеринбурга. Жилой дом № 9.1.1 и подземная автостоянка </t>
  </si>
  <si>
    <t>Храмовое подворье</t>
  </si>
  <si>
    <t xml:space="preserve">Семиэтажный жилой дом с нежилыми помещениями (секция 1К) в составе жилой застройки в районе улиц Степана Разина - Щорса в Чкаловском районе г. Екатеринбурга" </t>
  </si>
  <si>
    <t xml:space="preserve">Автомойка на 4 поста и автосервис по адресу: пр. Космонавтов, 15 в г. Екатеринбурге" </t>
  </si>
  <si>
    <t>Производственная база № 2</t>
  </si>
  <si>
    <t>Многофункциональный жилой комплекс в квартале улиц: Розы Люксембург-Декабристов-Белинского-Народной Воли в Октябрьском районе г. Екатеринбурга</t>
  </si>
  <si>
    <t>Многоэтажные жилые дома переменной этажности со встроенными нежилыми помещениями и подземными паркингами по ул. Академика Постовского в г. Екатеринбурге</t>
  </si>
  <si>
    <t xml:space="preserve">Наружная тепловая сеть для Жилого блока 1.4 в жилом районе "Солнечный" в г. Екатеринбурге" </t>
  </si>
  <si>
    <t xml:space="preserve">Наружная тепловая сеть для Жилого блока 1.4 в жилом районе "Солнечный" в г. Екатеринбурге </t>
  </si>
  <si>
    <t>Строительство тепловой сети для подключения к системе централизованного теплоснабжения объекта капитального строительства: "Многоэтажный жилой дом со встроено-пристроенными помещениями общественного назначения и подземной автостоянкой по ул.Советской"</t>
  </si>
  <si>
    <t xml:space="preserve">Блокированные жилые дома, офис и гостиничный комплекс в квартале улиц Расковой - Печатников </t>
  </si>
  <si>
    <t>Неотапливаемый выставочный зал на 15 автомобилей</t>
  </si>
  <si>
    <t xml:space="preserve">Реконструкция котельной по ул. 2-ая Новосибирская, 60 в г. Екатеринбурге </t>
  </si>
  <si>
    <t xml:space="preserve">Жилой дом со встроенно-пристроенными помещениями и подземным паркингом по ул. Куйбышева-Вайнера в г. Екатеринбурге </t>
  </si>
  <si>
    <t xml:space="preserve">Автомойка "AQUAGIZER" по ул. Бебеля - Халтурина - Махнева в Верх-Исетском районе г. Екатеринбурга </t>
  </si>
  <si>
    <t>Магазин</t>
  </si>
  <si>
    <t>Свердловская обл., г. Екатеринбург, ул. Новостроя, 4</t>
  </si>
  <si>
    <t>Свердловская обл.,  г. Екатеринбург, ул. Стрелочников, 2</t>
  </si>
  <si>
    <t>Свердловская обл., г. Екатеринбург, ул. Хрустальногорская, 87</t>
  </si>
  <si>
    <t xml:space="preserve">Свердловская обл., г. Екатеринбург,  ул. Студенческая, 1 </t>
  </si>
  <si>
    <t>Свердловская обл., г. Екатеринбург, ул. Щорса, 53</t>
  </si>
  <si>
    <t>Свердловская обл., г. Екатеринбург, проспект Космонавтов, строение 15б</t>
  </si>
  <si>
    <t>Свердловская обл., г. Екатеринбург, ул. Академика Вонсовского, 1а</t>
  </si>
  <si>
    <t>Свердловская обл., г. Екатеринбург,  ул. Розы Люксембург, 69/2</t>
  </si>
  <si>
    <t>Свердловская обл., г. Екатеринбург, ул. Академика Постовского, 17а</t>
  </si>
  <si>
    <t>Свердловская обл., г. Екатеринбург, ул. Расковой, 19</t>
  </si>
  <si>
    <t>Свердловская обл., г. Екатеринбург, ул. Металлургов, строение 65а/2</t>
  </si>
  <si>
    <t>Выгреб (№ 6 по ПЗУ)</t>
  </si>
  <si>
    <t>Четырехсекционный жилой дом со встроенными помещениями общественного назначения и подземным паркингом: 1 этап строительства - три секции жилого дома переменной этажности со встроенными помещениями общественного назначения, помещениями ДДОУ в секциях №№ 1Б, 1В   (№ 1А, 1Б, 1В по ПЗУ)</t>
  </si>
  <si>
    <t>Трехсекционный жилой дом переменной этажности со встроенными помещениями детского клуба (№ 3 по ПЗУ) - 1 этап строительства</t>
  </si>
  <si>
    <t>блочная трансформаторная подстанция (№ 4 по ПЗУ) - 1 этап строительства</t>
  </si>
  <si>
    <t>5-секционный многоэтажный жилой дом со встроенными нежилыми помещениями общественного назначения (№ 9.1.1 по ПЗУ)
 (пр. Академика Сахарова, 29)</t>
  </si>
  <si>
    <t>встроенно-пристроенная подземная автостоянка (№№ 9.1.01 по ПЗУ)
(пр. Академика Сахарова, строение 29/3)</t>
  </si>
  <si>
    <t>Здание храма (№ 1 по ПЗУ)
 (ул. Раевского, строение 28)</t>
  </si>
  <si>
    <t>здание звонницы (№ 2 по ПЗУ)
(ул. Раевского, строение 28/2)</t>
  </si>
  <si>
    <t>служебное здание (№ 3 по ПЗУ)
(ул.Раевского, строение 28/3)</t>
  </si>
  <si>
    <t>Многоэтажная блок-секция многоквартирного жилого здания секционного типа с встроенными помещениями общественного назначения (№ 1К по ПЗУ) - 2 этап строительства</t>
  </si>
  <si>
    <t>Здание автосервиса с автомойкой на 4 поста (№ 1 по ПЗУ)</t>
  </si>
  <si>
    <t>Здание материального склада с административно-бытовыми помещениями (№ 37 по ПЗУ) - 1 этап второй очереди строительства</t>
  </si>
  <si>
    <t>Секции 1, 2, 3 с техническим подвалом, с офисными помещениями на 1-2 этажах (№№ 1.1, 1.2, 1.3 по ПЗУ), встроенно-пристроенная подземная одноуровневая автостоянка в осях 1г-5г (№ 2 по ПЗУ)</t>
  </si>
  <si>
    <t>Многоэтажный жилой дом переменной этажности со встроенными помещениями общественного назначения (№ 1 по ПЗУ), с подземным паркингом (№ 1.1 по ПЗУ)</t>
  </si>
  <si>
    <t>Тепловая сеть от  проектируемой ТК1.4 до границы участка (КН66:41:0000000:108807) - 2 этап строительства</t>
  </si>
  <si>
    <t>Тепловая сеть от существующей камеры ТК1 до проектируемой ТК1.4 (включительно) - 1 этап строительства</t>
  </si>
  <si>
    <t>Тепловая сеть от выхода из камеры ТК1.4 до жилого дома - 3 этап строительства</t>
  </si>
  <si>
    <t>Трасса тепловой сети от существующей тепловой камеры ТК 10-20-2 до врезки к сетям теплоснабжения жилого дома</t>
  </si>
  <si>
    <t>Офисное здание (№ 6, 7 по ГП)</t>
  </si>
  <si>
    <t>Реконструкция существующего здания котельной (№ 1.1 по ПЗУ) за счет строительства пристроя (№ 1.2 по ПЗУ), кадастровый номер 66:41:0511021:1914</t>
  </si>
  <si>
    <t>Двухсекционный многоэтажный жилой дом со встроенно-пристроенными офисными помещениями на 1-3 этажах и подземным встроенно-пристроенным одноуровневым паркингом (№ 1 по ПЗУ)</t>
  </si>
  <si>
    <t>Здание конвейерной автомойки с зоной самообслуживания на 7 м/мест (№ 1 по ПЗУ)</t>
  </si>
  <si>
    <t>Многопостовая мойка самообслуживания (№ 9 по ПЗУ)</t>
  </si>
  <si>
    <t>Очистные сооружения (№ 4 по ПЗУ)</t>
  </si>
  <si>
    <t>66:41:0000000:95904</t>
  </si>
  <si>
    <t>66:41:0703007:1141</t>
  </si>
  <si>
    <t>66:41:0404019:10</t>
  </si>
  <si>
    <t>66:41:0601033:9</t>
  </si>
  <si>
    <t>66:41:0404009:6345</t>
  </si>
  <si>
    <t>66:41:0000000:105643; 66:41:0511030:583; 66:41:0000000:108808</t>
  </si>
  <si>
    <t>66:41:0702066:3846; 66:41:0702901:3347</t>
  </si>
  <si>
    <t>66:41:0403060:13</t>
  </si>
  <si>
    <t>66:41:0511021:1017</t>
  </si>
  <si>
    <t xml:space="preserve">ООО "Солнечное тепло" </t>
  </si>
  <si>
    <t>620103, г. Екатеринбург, 2-я Новосибирская, д. 60</t>
  </si>
  <si>
    <t>620043, г. Екатеринбург, ул. Металлургов, д. 65 "А", офис 16</t>
  </si>
  <si>
    <t xml:space="preserve">ООО "Постовского, 15" </t>
  </si>
  <si>
    <t>620146, г. Екатеринбург, ул. Академика Постовского, д. 15, оф. 205</t>
  </si>
  <si>
    <t xml:space="preserve">ЗАО "Стройкомплекс" </t>
  </si>
  <si>
    <t>620026, г. Екатеринбург, ул. Розы Люксембург, д. 69/2, офис 1</t>
  </si>
  <si>
    <t>ООО "Уралинвестцентр"</t>
  </si>
  <si>
    <t>620034,  г. Екатеринбург, ул. Опалихинская, д. 23</t>
  </si>
  <si>
    <t xml:space="preserve">Централизованная религиозная организация Екатеринбургской Епархии Русской Православной Церкви </t>
  </si>
  <si>
    <t>620000 ,г. Екатеринбург, ул. Репина, д. 6А</t>
  </si>
  <si>
    <t>ООО "Домстрой 10"</t>
  </si>
  <si>
    <t>620075, г.Екатеринбург, ул. Белинского, д. 39</t>
  </si>
  <si>
    <t>620034, г. Екатеринбург,  ул. Халтурина, д. 43 "А"</t>
  </si>
  <si>
    <t>03.10.2019</t>
  </si>
  <si>
    <t>04.10.2019</t>
  </si>
  <si>
    <t>RU 66302000-1188-2018</t>
  </si>
  <si>
    <t>08.10.2019</t>
  </si>
  <si>
    <t>09.10.2019</t>
  </si>
  <si>
    <t>RU 66302000-776-2017</t>
  </si>
  <si>
    <t>11.10.2019</t>
  </si>
  <si>
    <t>RU 66302000-188-2016</t>
  </si>
  <si>
    <t>RU 66302000-884-2017</t>
  </si>
  <si>
    <t>15.10.2019</t>
  </si>
  <si>
    <t>RU 66302000-903-2017</t>
  </si>
  <si>
    <t>16.10.2019</t>
  </si>
  <si>
    <t>18.10.2019</t>
  </si>
  <si>
    <t>RU 66302000-1333-2018</t>
  </si>
  <si>
    <t>22.10.2019</t>
  </si>
  <si>
    <t>RU 66302000-5065-2015</t>
  </si>
  <si>
    <t>23.10.2019</t>
  </si>
  <si>
    <t>RU 66302000-1279-2018</t>
  </si>
  <si>
    <t>RU 66302000-1448-2019</t>
  </si>
  <si>
    <t>620014, г.Екатеринбург, ул. Мамина-Сибиряка, д. 111</t>
  </si>
  <si>
    <t>620027, г. Екатеринбург, ул. Челюскинцев,  д. 58</t>
  </si>
  <si>
    <t>620026, г. Екатеринбург, ул. Народной Воли, д. 65, офис 41</t>
  </si>
  <si>
    <t xml:space="preserve">ООО "Ред Эппл Инк" </t>
  </si>
  <si>
    <t>620076, г. Екатеринбург, ул. Просторная, ж. 81</t>
  </si>
  <si>
    <t xml:space="preserve">Муниципальное автономное дошкольное образовательное учреждение детский сад № 133 </t>
  </si>
  <si>
    <t>620144, г. Екатеринбург, ул. Шейнкмана, д. 110А</t>
  </si>
  <si>
    <t>620014, г. Екатеринбург, ул. Радищева, д. 25, оф. 202</t>
  </si>
  <si>
    <t>66:00:0000000:1668; 66:00:0000000:1721; 66:25:0103001:229; 66:25:0103001:230; 66:41:0000000:91273; 66:41:0000000:93421; 66:41:0000000:98827; 66:41:0000000:99035; 66:41:0000000:100265; 66:41:0000000:102360; 66:41:0000000:103323; 66:41:0000000:103326; 66:41:0507094:5; 66:41:0507094:8; 66:41:0507094:10; 66:41:0508089:18; 66:41:0508091:16; 66:41:0508091:6; 66:41:0508091:17; 66:41:0508092:47; 66:41:0508092:49; 66:41:0521901:10; 66:41:0508091:18; 66:00:0000000:1668; 66:00:0000000:1721; 66:25:0103001:229; 66:25:0103001:230; 66:41:0000000:91273; 66:41:0000000:93421; 66:41:0000000:98827; 66:41:0000000:99035; 66:41:0000000:100265; 66:41:0000000:102360; 66:41:0000000:103323; 66:41:0000000:103326; 66:41:0507094:5; 66:41:0507094:8; 66:41:0507094:10; 66:41:0508089:18; 66:41:0508091:16; 66:41:0508091:6; 66:41:0508091:17; 66:41:0508092:47; 66:41:0508092:49; 66:41:0521901:10; 66:41:0508091:18; 66:00:0000000:1668; 66:00:0000000:1721; 66:25:0103001:229; 66:25:0103001:230; 66:41:0000000:91273; 66:41:0000000:93421; 66:41:0000000:98827; 66:41:0000000:99035; 66:41:0000000:100265; 66:41:0000000:102360; 66:41:0000000:103323; 66:41:0000000:103326; 66:41:0507094:5; 66:41:0507094:8; 66:41:0507094:10; 66:41:0508089:18; 66:41:0508091:16; 66:41:0508091:6; 66:41:0508091:17; 66:41:0508092:47; 66:41:0508092:49; 66:41:0521901:10; 66:41:0508091:18; 66:00:0000000:1668; 66:00:0000000:1721; 66:25:0103001:229; 66:25:0103001:230; 66:41:0000000:91273; 66:41:0000000:93421; 66:41:0000000:98827; 66:41:0000000:99035; 66:41:0000000:100265; 66:41:0000000:102360; 66:41:0000000:103323; 66:41:0000000:103326; 66:41:0507094:5; 66:41:0507094:8; 66:41:0507094:10; 66:41:0508089:18; 66:41:0508091:16; 66:41:0508091:6; 66:41:0508091:17; 66:41:0508092:47; 66:41:0508092:49; 66:41:0521901:10; 66:41:0508091:18; 66:00:0000000:1668; 66:00:0000000:1721; 66:25:0103001:229; 66:25:0103001:230; 66:41:0000000:91273; 66:41:0000000:93421; 66:41:0000000:98827; 66:41:0000000:99035; 66:41:0000000:100265; 66:41:0000000:102360; 66:41:0000000:103323; 66:41:0000000:103326; 66:41:0507094:5; 66:41:0507094:8; 66:41:0507094:10; 66:41:0508089:18; 66:41:0508091:16; 66:41:0508091:6; 66:41:0508091:17; 66:41:0508092:47; 66:41:0508092:49; 66:41:0521901:10; 66:41:0508091:18; 66:00:0000000:1668; 66:00:0000000:1721; 66:25:0103001:229; 66:25:0103001:230; 66:41:0000000:91273; 66:41:0000000:93421; 66:41:0000000:98827; 66:41:0000000:99035; 66:41:0000000:100265; 66:41:0000000:102360; 66:41:0000000:103323; 66:41:0000000:103326; 66:41:0507094:5; 66:41:0507094:8; 66:41:0507094:10; 66:41:0508089:18; 66:41:0508091:16; 66:41:0508091:6; 66:41:0508091:17; 66:41:0508092:47; 66:41:0508092:49; 66:41:0521901:10; 66:41:0508091:18; 66:00:0000000:1668; 66:00:0000000:1721; 66:25:0103001:229; 66:25:0103001:230; 66:41:0000000:91273; 66:41:0000000:93421; 66:41:0000000:98827; 66:41:0000000:99035; 66:41:0000000:100265; 66:41:0000000:102360; 66:41:0000000:103323; 66:41:0000000:103326; 66:41:0507094:5; 66:41:0507094:8; 66:41:0507094:10; 66:41:0508089:18; 66:41:0508091:16; 66:41:0508091:6; 66:41:0508091:17; 66:41:0508092:47; 66:41:0508092:49; 66:41:0521901:10; 66:41:0508091:18; 66:00:0000000:1668; 66:00:0000000:1721; 66:25:0103001:229; 66:25:0103001:230; 66:41:0000000:91273; 66:41:0000000:93421; 66:41:0000000:98827; 66:41:0000000:99035; 66:41:0000000:100265; 66:41:0000000:102360; 66:41:0000000:103323; 66:41:0000000:103326; 66:41:0507094:5; 66:41:0507094:8; 66:41:0507094:10; 66:41:0508089:18; 66:41:0508091:16; 66:41:0508091:6; 66:41:0508091:17; 66:41:0508092:47; 66:41:0508092:49; 66:41:0521901:10; 66:41:0508091:18</t>
  </si>
  <si>
    <t xml:space="preserve">66:00:0000000:1814; 66:25:0103001:237; 66:00:0000000:1817; 66:00:0000000:1482; 66:41:0503018:52; 66:41:0503018:44; 66:41:0503018:42; 66:41:0503018:43; 66:41:0503018:49; 66:41:0610005:89; 66:41:0000000:67; </t>
  </si>
  <si>
    <t>66:41:0000000:913</t>
  </si>
  <si>
    <t>66:41:0306052:8</t>
  </si>
  <si>
    <t>66:41:0703007:1955</t>
  </si>
  <si>
    <t>66:41:0601026:33</t>
  </si>
  <si>
    <t>66:41:0610005:87</t>
  </si>
  <si>
    <t>66:41:0503005:17</t>
  </si>
  <si>
    <t>66:41:0313010:5555
66:41:0000000:101133</t>
  </si>
  <si>
    <t>66:41:0000000:27766
66:41:0000000:27771
66:41:0511021:2638
66:41:0000000:101902
66:41:0511021:835
66:41:0511030:5
66:41:0511030:6
66:41:0511030:581
66:41:0511030:10
66:41:0000000:105643
66:41:0511021:830
66:41:0511021:2634
66:41:0511021:2649
66:41:0511030:593
66:41:0511021:2651
66:41:0000000:106916
66:41:0000000:85968
66:41:0511021:2636
66:41:0511021:2642
66:41:0511021:2653
66:41:0511021:2647
66:41:0511030:30
66:41:0511030:580
66:41:0000000:104899
66:41:0000000:105545
66:41:0000000:105702
66:41:0511030:584
66:41:0000000:27767
66:41:0000000:27768
66:41:0000000:107086
66:41:0511021:2656
66:41:0000000:106839
66:41:0511021:2648
66:41:0511021:1254
66:41:0511030:31
66:41:0000000:105686
66:41:0511030:7
66:41:0000000:28524
66:41:0511021:2652
66:41:0511021:2633
66:41:0000000:106917
66:41:0511021:2626
66:41:0511021:1913
66:41:0511021:2632
66:41:0511021:2631
66:41:0511021:874
66:41:0511021:2646
66:41:0511030:582
66:41:0511021:986
66:41:0511021:877
66:41:0000000:27763
66:41:0511021:1011
66:41:0000000:86554</t>
  </si>
  <si>
    <t>15.06.2018 с изменениями № 5 от 08.11.2019</t>
  </si>
  <si>
    <t>15.02.2018 с изменениями № 2 от 11.11.2019</t>
  </si>
  <si>
    <t>RU 66-000-1720-2019</t>
  </si>
  <si>
    <t>12.11.2019</t>
  </si>
  <si>
    <t>RU 66-000-1723-2019</t>
  </si>
  <si>
    <t>20.11.2019</t>
  </si>
  <si>
    <t>27.06.2018 с изменениями № 3 от 15.11.2019</t>
  </si>
  <si>
    <t>RU 66302000-1721-2019</t>
  </si>
  <si>
    <t>18.11.2019</t>
  </si>
  <si>
    <t>RU 66302000-1722-2019</t>
  </si>
  <si>
    <t>RU 66302000-905-2017</t>
  </si>
  <si>
    <t>15.12.2017 с изменениями № 1 от 25.11.2019</t>
  </si>
  <si>
    <t>22.05.2018 с изменениями № 2 от 25.11.2019</t>
  </si>
  <si>
    <t>RU 66302000-1100-2018</t>
  </si>
  <si>
    <t>04.05.2018 с изменениями № 2 от 27.11.2019</t>
  </si>
  <si>
    <t>RU 66302000-1317-2018</t>
  </si>
  <si>
    <t>14.08.2018 с изменениями № 1 от 27.11.2019</t>
  </si>
  <si>
    <t>RU 66302000-1724-2019</t>
  </si>
  <si>
    <t>RU 66302000-1725-2019</t>
  </si>
  <si>
    <t>RU 66302000-687-2017</t>
  </si>
  <si>
    <t>28.08.2017 с изменениями № 3 от 28.11.2019</t>
  </si>
  <si>
    <t>31.05.2018с изменениями № 3 от 29.11.2019</t>
  </si>
  <si>
    <t xml:space="preserve">ООО "СтройМонтаж" </t>
  </si>
  <si>
    <t>620017, г. Екатеринбург, ул. Фронтовых бригад, д. 18, кв. 201</t>
  </si>
  <si>
    <t xml:space="preserve">ООО "МеталлРесурс" </t>
  </si>
  <si>
    <t>620034, г. Екатеринбург, ул. Контролеров,  д. 15</t>
  </si>
  <si>
    <t xml:space="preserve">ООО "Энергоуралспецмонтаж" </t>
  </si>
  <si>
    <t>г. Екатеринбург, ул. Красноармейская, д. 10, офис 10</t>
  </si>
  <si>
    <t xml:space="preserve">ООО "Тихий берег" </t>
  </si>
  <si>
    <t xml:space="preserve">ООО "Новая строительная компания" </t>
  </si>
  <si>
    <t>620149, г. Екатеринбург, ул. Зоологическая, д. 7г</t>
  </si>
  <si>
    <t xml:space="preserve">ООО "Строительно-промышленная фирма "Вест" </t>
  </si>
  <si>
    <t>620089, г. Екатеринбург, Тбилийский бульвар, д. 13, 3 этаж</t>
  </si>
  <si>
    <t xml:space="preserve">ООО "Дубрава-1" </t>
  </si>
  <si>
    <t>620137, г. Екатеринбург, ул. Учителей, д. 34</t>
  </si>
  <si>
    <t xml:space="preserve">ООО "СТКУ" </t>
  </si>
  <si>
    <t>620014, г. Екатеринбург, пр. Ленина, д. 5, стр. "Л", офис 301</t>
  </si>
  <si>
    <t xml:space="preserve">АО Специализированный застройщик "Региональная Строительная Группа-Академическое" </t>
  </si>
  <si>
    <t>620014, г. Екатеринбург, ул. Радищева, 25, оф. 202</t>
  </si>
  <si>
    <t xml:space="preserve">ООО "Центр телевидения и радиовещания Екатеринбурга" </t>
  </si>
  <si>
    <t>620014, г. Екатеринбург,  ул. Юмашева, д. 7, офис 606</t>
  </si>
  <si>
    <t xml:space="preserve">ООО "Московский квартал" </t>
  </si>
  <si>
    <t>620000, г. Екатеринбург, ул Щорса, д. 7, оф. 303</t>
  </si>
  <si>
    <t xml:space="preserve">ООО "СТРОЙТЕХНИКА" </t>
  </si>
  <si>
    <t>620108, г. Екатеринбург, ул. Татищева, д. 62, оф. 85</t>
  </si>
  <si>
    <t xml:space="preserve">ЗАО "Горные технологии" </t>
  </si>
  <si>
    <t>620146, г.Екатеринбург, ул. Педагогическая, д. 5А, оф. 14</t>
  </si>
  <si>
    <t xml:space="preserve">ООО "Группа компаний "ЭФЕС" </t>
  </si>
  <si>
    <t>6658462037</t>
  </si>
  <si>
    <t>6659043060</t>
  </si>
  <si>
    <t>6664053650</t>
  </si>
  <si>
    <t>6658112064</t>
  </si>
  <si>
    <t xml:space="preserve">Автомобильная дорога от ПК101+00 до ПК103+57,981, от ПК 104+96,914 до ПК115+61,64; путепровод от ПК103+57,981 до ПК104+96,914; съезд № 2 левоповоротный от ПК7+08,63 местного проезда № 1 до ПК102+90,37 основного направления дороги; съезд № 3 левоповоротный от ПК103+17,81 основного направления дороги до ПК4+83,58 местного проезда № 1; съезд № 8 правоповоротный от ПК109+01,95 основного направления дороги до ПК9+60,82 местного проезда № 2; местный проезд № 1 от ПК3+00 до ПК9+00; местный проезд № 2 от ПК8+50 до ПК12+20,38; примыкание на п. Большой Исток - 2а этап строительства 
</t>
  </si>
  <si>
    <t xml:space="preserve">Реконструкция автомобильной дороги вокруг г. Екатеринбурга на участке Семь Ключей – Большой Исток на территории муниципального образования город Екатеринбург в Свердловской области:  автомобильная дорога от ПК0+00,00 до ПК4+00,00; ПК27+32,37 до ПК36+50,00, съезд № 1 от ПК0+00 соответствует ПК35+81,41 до ПК1+20 - 3б этап строительства </t>
  </si>
  <si>
    <t>Многоэтажная жилая секция 5-ти секционного жилого дома со встроенными нежилыми помещениями на 1-ом этаже (№ 3А по ПЗУ) - 5 этап строительства;
многоэтажная жилая секция 5-ти секционного жилого дома со встроенными нежилыми помещениями на 1-ом этаже (№ 3Г по ПЗУ) - 6 этап строительства;
здание досугового центра (№ 8.1 по ПЗУ) - 7 этап строительства</t>
  </si>
  <si>
    <t xml:space="preserve">Здание торгового центра </t>
  </si>
  <si>
    <t>Свердловская обл., г. Екатеринбург, ул.Самолетная, 42в</t>
  </si>
  <si>
    <t>Свердловская обл., г. Екатеринбург, ул. Светлореченская</t>
  </si>
  <si>
    <t>Здание территориального центра медицины катастроф по Свердловской области (№ 1 по ПЗУ)</t>
  </si>
  <si>
    <t xml:space="preserve">Четырех секционный жилой дом переменной этажности со встроенными общественными помещениями (№№ 1.4-1.7 по ПЗУ) и встроенно-пристроенной надземно-подземной автостоянкой (№ 4.2 по ПЗУ)  - 5 этап строительства </t>
  </si>
  <si>
    <t>Свердловская обл., г. Екатеринбург, квартал улиц Блюхера - Раевского - Комвузовская - Студенческая</t>
  </si>
  <si>
    <t xml:space="preserve">Две разновысотные жилые секции (№№ 2.1, 2.2 по ПЗУ) 3-секционного жилого дома со встроенными нежилыми помещениями на 1-ом этаже и встроенно-пристроенной подземной автостоянкой (№ 2.4 по ПЗУ) - 1 этап строительства;
Многоэтажная жилая секция (№ 2.3 по ПЗУ) 3-х секционного жилого дома со встроенными нежилыми помещениями на 1-ом этаже - 2 этап строительства </t>
  </si>
  <si>
    <t>Свердловская обл., г. Екатеринбург, ул. Розы Люксембург - Народной Воли</t>
  </si>
  <si>
    <t xml:space="preserve">Административно-выставочное здание переменной этажности со встроенной надземно-подземной автостоянкой на -1, 1, 2, 3, 4, 5 этажах и крышной газовой котельной (№ 1 по ПЗУ) </t>
  </si>
  <si>
    <t xml:space="preserve">Здание холодного склада (№ 1 по ПЗУ), трансформаторная подстанция (№ 2 по ПЗУ) - 1 этап строительства торгового комплекса со складскими помещениями </t>
  </si>
  <si>
    <t xml:space="preserve">Здание дошкольного образовательного учреждения (№ 6 по ПЗУ) </t>
  </si>
  <si>
    <t xml:space="preserve">Внутриплощадочная тепловая сеть на участке от УТ-21/В до внешних стен жилых домов № 1 и № 2 по ПЗУ </t>
  </si>
  <si>
    <t xml:space="preserve">Улица № 1 - 1, 2, 3, 4 этапы строительства, улица № 3, улица № 7 - 1, 2, 3, 4 этапы строительства </t>
  </si>
  <si>
    <t>Жилой комплекс со встроенными нежилыми помещениями и подземной автостоянкой: 
Шесть секций многоквартирного жилого дома с террасами, встроенными нежилыми помещениями и кладовыми (жилые секции 1-6) и подземной автостоянкой (№ 1.1 по ПЗУ), 
 - 1 этап строительства;
Пять секций многоквартирного жилого дома с террасами, встроенными нежилыми помещениями и кладовыми (жилые секции 9-13) и подземной автостоянкой (№ 1.2 по ПЗУ) 
- 2 этап строительства;
Пять секций многоквартирного жилого дома с террасами, встроенными нежилыми помещениями и кладовыми (жилые секции 7,8,14-16) (№ 1.3 по ПЗУ) 
- 3 этап строительства</t>
  </si>
  <si>
    <t>Дошкольное образовательное учреждение на 200 мест в квартале ул. Вонсовского - ул. 1А (условное название) - Краснолесье - Мехренцева в г. Екатеринбурге. Сети теплоснабжения (г. Екатеринбург)</t>
  </si>
  <si>
    <t>Жилой комплекс по ул. Рощинская - ул. Молодогвардейцев в г. Екатеринбурге</t>
  </si>
  <si>
    <t>Полузакрытый тир с дистанцией стрельбы 25 метров, 6 галерей. Полузакрытый тир с дистанцией стрельбы 25 метров, 7 галерей</t>
  </si>
  <si>
    <t xml:space="preserve">Многоэтажные жилые дома с нежилыми помещениями, подземной и надземно-подземной автостоянками в границах улиц Репина-Заводская в Верх-Исетском районе г. Екатеринбурга. 2 этап строительства. Жилой дом № 2 с нежилыми помещениями и подземной автостоянкой </t>
  </si>
  <si>
    <t>Складской комплекс (на северо-западе от отд. Полеводство)</t>
  </si>
  <si>
    <t>1 очередь строительства жилого комплекса с нежилыми помещениями и подземными автостоянками, расположенного в границах улиц Техническая - Расточная - Строителей - Дружининская</t>
  </si>
  <si>
    <t xml:space="preserve">Логистический центр </t>
  </si>
  <si>
    <t xml:space="preserve">Свердловская область, город Екатеринбург, ул. Дагестанская, 41 </t>
  </si>
  <si>
    <t xml:space="preserve">Тепловая сеть 2Ду350 мм от УТ-20 (сущ.) до УТ-20/1 в планировочном районе "Академический" г. Екатеринбурга </t>
  </si>
  <si>
    <t>Свердловская обл., г. Екатеринбург, ул. Халтурина, строение 69/2</t>
  </si>
  <si>
    <t xml:space="preserve">Наземная открытая автопарковка с эксплуатируемой кровлей по ул. Халтурина, 89 в Железнодорожном районе г. Екатеринурга </t>
  </si>
  <si>
    <t xml:space="preserve">Одноэтажный производственно - складской корпус с двухэтажной встройкой административно - бытового назначения (№ 1 по ГП), здание котельной (№ 6 по ГП), очистные сооружения (№ 7 по ГП), пожарные резервуары (№ 8 по ГП) </t>
  </si>
  <si>
    <t>Свердловская обл., г. Екатеринбург, пос. Садовый, ул. Глинная, строение 11</t>
  </si>
  <si>
    <t>Свердловская обл., г. Екатеринбург, ул. Монтажников, строение 26б/2</t>
  </si>
  <si>
    <t>Склад металлоконструкций</t>
  </si>
  <si>
    <t>Свердловская обл., г. Екатеринбург, ул. 40-летия Комсомола, 24</t>
  </si>
  <si>
    <t xml:space="preserve">Жилая застройка по ул. 40-летия Комсомола в кировском районе г. Екатеринбурга </t>
  </si>
  <si>
    <t>Свердловская обл., г. Екатеринбург, поселок Мичуринский, ул. Широкореченская, 49</t>
  </si>
  <si>
    <t xml:space="preserve">Жилая застройка в границах улиц Ландау-Екатерининская-Вавилова микрорайона "Мичуринский" в Верх-Исетском районе г. Екатеринбурга. 2-я очередь строительства </t>
  </si>
  <si>
    <t xml:space="preserve">Свердловская обл., г. Екатеринбург по ул. Рощинская - ул. Молодогвардейцев </t>
  </si>
  <si>
    <t>Свердловская обл., г. Екатеринбург, ул. Фрезеровщиков, строение 83/2</t>
  </si>
  <si>
    <t xml:space="preserve">Реконструкция торгово-складского комплекса в склад по ул. Фрезеровщиков, 83 </t>
  </si>
  <si>
    <t xml:space="preserve">Свердловская обл., г. Екатеринбург, ул. Мостовая, 47 </t>
  </si>
  <si>
    <t>Многоэтажный жилой комплекс со встроенными нежилыми помещениями и паркингом по ул. Предельная-Мостовая в г. Екатеринбурге</t>
  </si>
  <si>
    <t>Свердловская обл., г. Екатеринбург, ул.  Степана Разина, строение 15а</t>
  </si>
  <si>
    <t xml:space="preserve">Внутриквартальные сети бытовой канализации с устройством канализационно-насосной станции по адресу: Свердловская область, г. Екатеринбург, в районе улиц Степана Разина - Декабристов - Народной Воли - набережная реки Исеть </t>
  </si>
  <si>
    <t>Свердловская обл., г. Екатеринбург, ул. Зоологическая, 9</t>
  </si>
  <si>
    <t xml:space="preserve">Административно-складское здание по ул. Зоологическая, 9-а в г.Екатеринбурге - первая, вторая очередь </t>
  </si>
  <si>
    <t>Свердловская обл., г. Екатеринбург, ул. Димитрова, строение 103</t>
  </si>
  <si>
    <t xml:space="preserve">Торговый центр. Первый этап строительства </t>
  </si>
  <si>
    <t>Свердловская обл., г. Екатеринбург, ул. Учителей, 34</t>
  </si>
  <si>
    <t xml:space="preserve">Строительство 4-х этажного административно-хозяйственного пристроя к складу </t>
  </si>
  <si>
    <t>Свердловская обл., г. Екатеринбург, ул. Академика Парина</t>
  </si>
  <si>
    <t xml:space="preserve">Комплекс жилых зданий со встроенно-пристроенными помещениями общественного назначения и подземными автостоянками блока 2 квартала № 26 в планировочном районе "Академический" города Екатеринбурга </t>
  </si>
  <si>
    <t>Свердловская обл., г. Екатеринбург, ул. Водоемная, строение 74/2</t>
  </si>
  <si>
    <t xml:space="preserve">Застройка по ул. Просторной Павлодарской в Чкаловском районе г. Екатеринбурга (участок № 2). Жилые дома со встроенно - пристроенными помещениями общественного назначения, трансформаторными подстанциями и подземной автостоянкой </t>
  </si>
  <si>
    <t xml:space="preserve">Строительство тепловой сети для подключения к системе централизованного теплоснабжения объекта капитального строительства: "Жилая застройка в границах в границах улиц Блюхера - Данилы Зверева - Советская в Кировском районе г. Екатеринбурга. Жилой дом № 1" </t>
  </si>
  <si>
    <t>Свердловская обл., г. Екатеринбург, ул. Колмогорова, 73, корпус 5</t>
  </si>
  <si>
    <t xml:space="preserve">Жилой комплекс со встроенными помещениями по ул. Колмогорова в г. Екатеринбурге. Жилой дом ГП5 со встроенными нежилыми помещениями. Секции А, Б 5 очередь строительства. Корректировка (2, 3) </t>
  </si>
  <si>
    <t>Свердловская обл., г. Екатеринбург, ул. Московская, 194</t>
  </si>
  <si>
    <t xml:space="preserve">Односекционный многоэтажный жилой дом со встроенно-пристроенными помещениями общественного назначения и подземной автостоянкой (№ 1.1, № 1.2 по ПЗУ) </t>
  </si>
  <si>
    <t>Свердловская обл., г. Екатеринбург на северо-западе от отд. Полеводство</t>
  </si>
  <si>
    <t>Свердловская обл., г. Екатеринбург, ул. Армавирская, 35</t>
  </si>
  <si>
    <t xml:space="preserve">Склад металлопродукции </t>
  </si>
  <si>
    <t>66:41:0313004:10; 66:41:0313004:2585</t>
  </si>
  <si>
    <t>66:41:0102041:18</t>
  </si>
  <si>
    <t>66:41:0000000:376</t>
  </si>
  <si>
    <t>66:41:0705006:11</t>
  </si>
  <si>
    <t>66:41:0502043:86</t>
  </si>
  <si>
    <t>66:41:0304030:2</t>
  </si>
  <si>
    <t>66:41:0000000:802; 66:41:0508089:4</t>
  </si>
  <si>
    <t>66:41:0110023:2321</t>
  </si>
  <si>
    <t>66:41:0702069:1909:чзу1; 66:41:0702069:1921:чзу1</t>
  </si>
  <si>
    <t>66:41:0000000:92856</t>
  </si>
  <si>
    <t>66:41:0000000:103941</t>
  </si>
  <si>
    <t>66:41:0518001:79</t>
  </si>
  <si>
    <t>66:41:0205006:4</t>
  </si>
  <si>
    <t>66:41:0204060:235</t>
  </si>
  <si>
    <t>01.11.2019</t>
  </si>
  <si>
    <t>06.11.2019</t>
  </si>
  <si>
    <t>07.11.2019</t>
  </si>
  <si>
    <t>RU 66302000-984-2018</t>
  </si>
  <si>
    <t>RU 66302000-4985-2015</t>
  </si>
  <si>
    <t>RU 66302000-5150-2015</t>
  </si>
  <si>
    <t>RU 66302000-780-2017</t>
  </si>
  <si>
    <t>RU 66302000-822-2017</t>
  </si>
  <si>
    <t>RU 66302000-1027-2018</t>
  </si>
  <si>
    <t>13.11.2019</t>
  </si>
  <si>
    <t>RU 66302000-435-2017</t>
  </si>
  <si>
    <t>14.11.2019</t>
  </si>
  <si>
    <t>15.11.2019</t>
  </si>
  <si>
    <t>RU 66302000-150-2009</t>
  </si>
  <si>
    <t>RU 66302000-781-2017</t>
  </si>
  <si>
    <t>RU 66302000-1402-2018</t>
  </si>
  <si>
    <t>21.11.2019</t>
  </si>
  <si>
    <t>RU 66302000-1229-2018</t>
  </si>
  <si>
    <t>25.11.2019</t>
  </si>
  <si>
    <t>RU 66302000-696-2017</t>
  </si>
  <si>
    <t>RU 66302000-1292-2018</t>
  </si>
  <si>
    <t>RU 66302000-4503-2014</t>
  </si>
  <si>
    <t>RU 66302000-1224-2018</t>
  </si>
  <si>
    <t>RU 66302000-1051-2018</t>
  </si>
  <si>
    <t>Здание логистического центра (№ 1 по ПЗУ)</t>
  </si>
  <si>
    <t>Тепловая сеть от существующей тепловой камеры УТ-20 до проектируемой тепловой камеры УТ-20/1 (включительно)</t>
  </si>
  <si>
    <t>Наземная открытая автопарковка с эксплуатируемой кровлей (№ 8 по ПЗУ) - 1 этап строительства</t>
  </si>
  <si>
    <t>Тепловая сеть от существующей теплофикационной камеры УТ9рек до проектируемой теплофикационной камеры УТ9-1, от УТ9-1 до границы земельного участка</t>
  </si>
  <si>
    <t>Одноэтажный производственно - складской корпус с двухэтажной встройкой административно - бытового назначения (№ 1 по ГП)</t>
  </si>
  <si>
    <t>Пожарные резервуары (№ 8 по ГП)</t>
  </si>
  <si>
    <t>Здание котельной (№ 6 по ГП)</t>
  </si>
  <si>
    <t>Очистные сооружения (№ 7 по ГП)</t>
  </si>
  <si>
    <t>Одноэтажное здание склада металлических конструкций с двухэтажной встройкой административно-бытового назначения в осях 10-11 (№ 3 по ПЗУ)</t>
  </si>
  <si>
    <t>Двухсекционный жилой дом (№ 1 по ПЗУ)</t>
  </si>
  <si>
    <t>Пятиэтажный жилой дом (№ 54 по ПЗУ) - 6.3 этап строительства</t>
  </si>
  <si>
    <t>Трехсекционный жилой дом (№ 2 по ПЗУ)</t>
  </si>
  <si>
    <t>Многоэтажный жилой дом со встроенными нежилыми помещениями в подвальном и первом этажах (№ 1 по ПЗУ) и крышной газовой котельной
(ул. Рощинская, 26)</t>
  </si>
  <si>
    <t>многоэтажный жилой дом со встроенными нежилыми помещениями в подвальном и первом этажах (№ 2 по ПЗУ) и крышной газовой котельной
 (ул. Рощинская, 28)</t>
  </si>
  <si>
    <t>встроенно-пристроенная подземная автостоянка (№ 7 по ПЗУ)
 (ул. Рощинская, строение 26/1)</t>
  </si>
  <si>
    <t>распределительный пункт РП  (№ 3 по ПЗУ)
(ул. Рощинская, строение 26/2)</t>
  </si>
  <si>
    <t>Реконструкция существующего торгово-складского здания с навесом (№ 18 по ПЗУ) в складское здание за счет устройства наружных ограждающих конструкций навеса в осях 1'-1/А-К, кадастровый номер 66:41:0108014:1213</t>
  </si>
  <si>
    <t>Односекционный жилой дом со встроенными помещениями офисов, встроенно-пристроенными помещениями магазина на первом этаже и крышной газовой котельной (№ 2 по ПЗУ) - 1 этап строительства</t>
  </si>
  <si>
    <t>Подземная канализационная насосная станция (взамен демонтируемой КНС № 9) - 1 этап строительства</t>
  </si>
  <si>
    <t>Административно-складское здание (№ 2 по ГП)</t>
  </si>
  <si>
    <t>Торговый центр № 1 по ПЗУ</t>
  </si>
  <si>
    <t>Очистные сооружения (№ 5 по ПЗУ)</t>
  </si>
  <si>
    <t>Здание административно-хозяйственного назначения, пристроенное к существующему зданию склада (№ 1 по ПЗУ)</t>
  </si>
  <si>
    <t>Многоэтажная секция жилого дома № 26.2.1 со встроенными помещениями общественного назначения на 1 этаже ( № 26.2.1.1 по ПЗУ) - 1 этап строительства</t>
  </si>
  <si>
    <t>многоэтажная секция жилого дома № 26.2.2 со встроенными помещениями общественного назначения на 1 этаже ( № 26.2.2.2 по ПЗУ) - 1 этап строительства</t>
  </si>
  <si>
    <t>многоэтажная секция жилого дома № 26.2.2 ( № 26.2.2.3 по ПЗУ) - 1 этап строительства</t>
  </si>
  <si>
    <t>здание пристроя с офисными помещениями (№ 26.2.1.3 по ПЗУ) - 1 этап строительства</t>
  </si>
  <si>
    <t>здание пристроя с помещениями магазина (№ 26.2.2.4 по ПЗУ) - 1 этап строительства</t>
  </si>
  <si>
    <t>Подземная автостоянка в осях 1-8(1г-24г)/В-Г (Аг/1-Мг/1) (№ 17А по ПЗУ) со встроенной трансформаторной подстанцией (№ 16 по ПЗУ) - 4 этап строительства</t>
  </si>
  <si>
    <t>Трасса тепловой сети от проектируемой камеры УТ1 до врезки к сетям теплоснабжения жилого дома (стр. №  1)</t>
  </si>
  <si>
    <t>5 очередь строительства: 19-26 этажный 2-секционный жилой дом со встроенными помещениями общественного питания на 1-ом этаже и кладовых в подвале  (№ 5 по ГП)</t>
  </si>
  <si>
    <t>Сооружение полузакрытого тира на 6 галерей (№ 1 по ПЗУ) (Московский тракт, 12 км, строение 3)</t>
  </si>
  <si>
    <t>Сооружение полузакрытого тира на 7 галерей (№ 2 по ПЗУ)
(Московский тракт, 12 км, строение 3/2)</t>
  </si>
  <si>
    <t>Переменной этажности 3-секционный жилой дом с нежилыми помещениями в цокольном этаже (№ 2 по ГП) (ул. Заводская, 73)</t>
  </si>
  <si>
    <t>Пристроенная подземная автостоянка (№ 2А по ГП)
(ул. Заводская, строение 73/2)</t>
  </si>
  <si>
    <t>Односекционный многоэтажный жилой дом со встроенно-пристроенными помещениями общественного назначения и подземной автостоянкой (№ 1.1, № 1.2 по ПЗУ)</t>
  </si>
  <si>
    <t>здание склада (№ 1 по ГП)</t>
  </si>
  <si>
    <t>выгреб (№ 6 по ГП)</t>
  </si>
  <si>
    <t>Здание склада металлопродукции (№ 10 по ПЗУ)</t>
  </si>
  <si>
    <t>Многоэтажный жилой дом (№ 1.1 по ПЗУ) - 1 этап строительства
(ул. Техничечкая, 149а)</t>
  </si>
  <si>
    <t xml:space="preserve">трансформаторная подстанция (№ 1.4 по ПЗУ) - 1 этап строительства
(ул. Техничечкая, 149а/3)
</t>
  </si>
  <si>
    <t>подземная автостоянка (№ 1.2, 1.3 по ПЗУ) - 2 этап строительства
(ул. Техничечкая, 149а/2)</t>
  </si>
  <si>
    <t>Свердловская обл.,  г. Екатеринбург, ул. Крестинского, строение 35а</t>
  </si>
  <si>
    <t>Свердловская обл., автодорога Пермь-Екатеринбург-автодорога Подъезд к г. Екатеринбургу от автодороги "Урал"</t>
  </si>
  <si>
    <t>Свердловская обл., г. Екатеринбург, восточнее п. Кольцово</t>
  </si>
  <si>
    <t>Свердловская обл., г. Екатеринбург, в районе пересечения автомобильной дороги город Екатеринбург - аэропорт Кольцово и проектируемой улицы Славянская</t>
  </si>
  <si>
    <t xml:space="preserve">Существующее административное здание, с надстройкой 23 этажей, под многоэтажный односекционный жилой дом со встроенными нежилыми помещениями офисов (№ 1 по ПЗУ), со строительством здания подземной автостоянки (№ 2 по ПЗУ) с техническим помещением на кровле (№ 4 по ПЗУ) </t>
  </si>
  <si>
    <t>6673185290</t>
  </si>
  <si>
    <t>6685100332</t>
  </si>
  <si>
    <t>666110490</t>
  </si>
  <si>
    <t>6664041936</t>
  </si>
  <si>
    <t>7714626332</t>
  </si>
  <si>
    <t>6672279114</t>
  </si>
  <si>
    <t>6670101534</t>
  </si>
  <si>
    <t>6670412434</t>
  </si>
  <si>
    <t>6679019891</t>
  </si>
  <si>
    <t>6672175940</t>
  </si>
  <si>
    <t>6662085871</t>
  </si>
  <si>
    <t>6670484012</t>
  </si>
  <si>
    <t>6670101358</t>
  </si>
  <si>
    <t>6685098690</t>
  </si>
  <si>
    <t>Здание торгового комплекса со  складскими помещениями, встроенной трансформаторной подстанцией, встроенной надземной автостоянкой и  крышной газовой котельной (№ 1 по ПЗУ), ГРПШ (№ 3 по ПЗУ)</t>
  </si>
  <si>
    <t>Здание подземного паркинга (№ 1 по ПЗУ) взамен сносимого объекта капитального строительства с КН 66:41:0303093:2582</t>
  </si>
  <si>
    <t xml:space="preserve">Тепловая сеть от ТК 07-13а-3 до внешней стены жилого дома </t>
  </si>
  <si>
    <t xml:space="preserve">Тепловые сети от ТЭЦ "Академическая" до ТЭЦ-19 </t>
  </si>
  <si>
    <t xml:space="preserve">3-этажный 7-секционный блокированный жилой дом (№ 1(13) по ПЗУ) (в кадастровом квартале , границы которого проходят 44 кв. Верх-Исетский лесхоз - Широкореченское лесничество - по красным линиям ул. М. Цветаевой - ул. Академика Капицы - Земли ОП </t>
  </si>
  <si>
    <t xml:space="preserve">Жилой дом блокированного типа на 7 блок-секций с мансардным этажом </t>
  </si>
  <si>
    <t xml:space="preserve">Жилой дом блокированного типа на 5 блок-секций с мансардным этажом 
</t>
  </si>
  <si>
    <t xml:space="preserve">Жилой дом блокированного типа на 7 блок-секции с мансардным этажом  </t>
  </si>
  <si>
    <t xml:space="preserve">Здание блока запаса воды (№ 1 по ПЗУ), здание электрокотельной (№ 2 по ПЗУ) - 1 этап строительства </t>
  </si>
  <si>
    <t xml:space="preserve">Сервисный блок в осях А-К/1 / 2-8 (№ 6.1 по ПЗУ) - 2 этап строительства здания сервисно-торгового центра; торговый блок в осях К/2-П / 1-8 (№ 6.2 по ПЗУ) - 4 этап строительства здания сервисно-торгового центра </t>
  </si>
  <si>
    <t>4 секции многосекционного жилого дома переменной этажности со встроено-пристроенными помещениями магазинов и выставочных залов (№№ 3, 4, 5, 6 по ПЗУ), здание надземной автостоянки № 1 (№ 8 по ПЗУ), трансформаторная подстанция № 1 (№ 10 по ПЗУ) - 1 этап строительства (СНТ "Политехникум")</t>
  </si>
  <si>
    <t>Многоэтажный жилой дом со встроенными торгово-выставочными помещениями на 1-ом этаже (№ 1.1 по ПЗУ); 1-секционный многоэтажный жилой дом со встроенными торгово-выставочными помещениями на 1-ом этаже (№ 1.2 по ПЗУ); 2-секционный многоэтажный жилой дом со встроенными офисными помещениями  в цокольном этаже и помещениями ТСЖ и диспетчерской  на 1-ом этаже (№ 1.3 по ПЗУ) встроенно-пристроенная подземная автостоянка манежного типа (№ 1.5 по ПЗУ)</t>
  </si>
  <si>
    <t xml:space="preserve">Надземная пешеходная галерея к паркингу (№ 1 по ПЗУ) </t>
  </si>
  <si>
    <t xml:space="preserve">Здание гаража (№ 1 по ПЗУ) - 1 этап строительства </t>
  </si>
  <si>
    <t xml:space="preserve">Здание АБК (№ 2 по ПЗУ), резервуар воды для пожаротушения (№ 3 по ПЗУ), выгреб (№ 4 по ПЗУ)  - 2 этап строительства </t>
  </si>
  <si>
    <t xml:space="preserve">Многоэтажный, двухсекционный жилой дом со встроенно-пристроенными помещениями общественного назначения (№ 1 по ПЗУ) - 1 этап строительства </t>
  </si>
  <si>
    <t xml:space="preserve">Существующее здание ТЦ "Мега" (№ 2.1 по ПЗУ) в части строительства здания магазина непродовольственных товаров (здание магазина "DIY" № 1 по ПЗУ), примыкающего рампой к существующей рампе в осях (2-34), с открытой парковкой в уровне 1-го этажа </t>
  </si>
  <si>
    <t>Две секции многоэтажного многоквартирного жилого дома со встроенными помещениями административно-офисного назначения на 1-м этаже и  мастерской для архитекторов и художников на 12 этаже в секции № 1  (№№ 1, 2.1 по ПЗУ) - II этап строительства; две секции многоэтажного многоквартирного жилого дома со встроенными офисными помещениями на 1-м этаже, помещениями для мастерских  художников и архитекторов на 11 этаже в секции № 3 (№№ 2.2, 3 по ПЗУ) - III этап строительства; три секции многоэтажного многоквартирного жилого дома со встроенными офисными помещениями  на 1-м этаже,  помещениями для мастерских художников и архитекторов на 12 этаже в секции № 5 и встроенно-пристроенным подземным паркингом в осях 9-14  (№№  4.1, 4.2, 5, 7 по ПЗУ) - IV этап строительства</t>
  </si>
  <si>
    <t xml:space="preserve">Вынос участков трасс водоводов с территории, отведенной под строительство жилых домов:  - реконструкция участка трассы водопровода от проектируемой камеры ВК1 на существующем водопроводе ДУ1000 до камеры опорожнения водоводов ВК2, от камеры ВК2 до точки подключения к существующему водопроводу ДУ1000; - реконструкция участка трассы водопровода от проектируемого колодца №2 до колодца №4; строительство кольцевого водопровода с подключением к участку Ø710 в проектируемой камере ВК3 </t>
  </si>
  <si>
    <t xml:space="preserve">Здание дошкольного образовательного учреждения (№ 1 по ПЗУ) </t>
  </si>
  <si>
    <t>Здание подземной насосной станции (№ 17 по ПЗУ)</t>
  </si>
  <si>
    <t>Комплекс жилых зданий со встроенно-пристроенными помещениями общественного назначения квартала № 29 в планировочном районе "Академический": Жилой дом со встроенно-пристроенными помещениями  (№ 3 по ПЗУ) - 2 этап строительства; Жилой дом (№ 1 по ПЗУ) - 3 этап строительства</t>
  </si>
  <si>
    <t xml:space="preserve">Спортивная площадка с шестью теннисными кортами (№ 1 по ПЗУ) - 1 этап строительства 
</t>
  </si>
  <si>
    <t xml:space="preserve">Здание многофункционального ТРЦ с автовокзалом со встроенными автостоянками ТРЦ и автовокзала (№ 1 по ПЗУ), здание ЦТП (№ 2 по ПЗУ) - 1.1 этап строительства
</t>
  </si>
  <si>
    <t xml:space="preserve">18-ти этажный жилой дом со встроенными помещениями детского дошкольного клуба (№ 1 по ПЗУ) и встроено-пристроенной двухуровневой подземной автопарковкой (№ 2 по ПЗУ)
</t>
  </si>
  <si>
    <t xml:space="preserve">Здание банного комплекса со встроенной газовой котельной (№ 1 по ПЗУ), роторная парковка (№ 5 по ПЗУ), взамен сносимого здания бани, здания котельной, дымовой трубы) </t>
  </si>
  <si>
    <t xml:space="preserve">Здание средней общеобразовательной школы на 1100 учащихся (№ 1 по ПЗУ) 
</t>
  </si>
  <si>
    <t xml:space="preserve">Реконструкция производственного корпуса литер А3 (№ 1 по ПЗУ) </t>
  </si>
  <si>
    <t xml:space="preserve">2-х этажное здание кафе с магазином </t>
  </si>
  <si>
    <t xml:space="preserve">Здание складского назначения (№ 1 по ПЗУ), трансформаторная подстанция ТП 25186 (№ 2 по ПЗУ), пожарные резервуары (№ 4 по ПЗУ),  локальные очистные сооружения (№ 7 по ПЗУ)
</t>
  </si>
  <si>
    <t xml:space="preserve">Здание начальной школы с переходом (№ 4 по ПЗУ) примыкающее к существующему зданию средней школы (№ 1 по ПЗУ) в осях 1/Г-И в уровне первого этажа </t>
  </si>
  <si>
    <t xml:space="preserve">Жилой дом блокированной застройки(№ 1 по ПЗУ) 
</t>
  </si>
  <si>
    <t xml:space="preserve">Жилой дом блокированной застройки (№ 1 по ПЗУ) 
</t>
  </si>
  <si>
    <t xml:space="preserve">Реконструкция производственного корпуса литер "А" (№ 1.2 по ПЗУ) с пристройкой склада фруктово-ягодных наполнителей (№ 1.2/1 по ПЗУ) </t>
  </si>
  <si>
    <t xml:space="preserve">3 этап строительства улицы Амундсена на участке от пр. Академика Сахарова до Екатеринбургской кольцевой автомобильной дороги: Сети дождевой канализации с очистными сооружениями; Технологический проезд к очистным сооружениям 
</t>
  </si>
  <si>
    <t xml:space="preserve">Сети дождевой канализации с очистными сооружениями - 2 этап строительства улицы Академика Сахарова от  ул. Чкалова до ул. Амундсена в планировочном районе "Академический" в г. Екатеринбурге </t>
  </si>
  <si>
    <t xml:space="preserve">Реконструкция существующего здания гаража за счет надстройки второго этажа для размещения административных помещений (№ 1 по ПЗУ) </t>
  </si>
  <si>
    <t xml:space="preserve">Здание кафе со встроенной подземной автостоянкой (№ 1 по ГП) </t>
  </si>
  <si>
    <t xml:space="preserve">Жилые дома со встроенными помещениями общественного назначения и подземной автостоянкой - 1 очередь строительства: 1 этап строительства - многоэтажный односекционный жилой дом со встроенными нежилыми помещениями на 1-ом этаже (№ 1 по ПЗУ)  2 этап строительства - многоэтажный односекционный жилой дом (№ 2 по ПЗУ),  подземная автостоянка (№ 3 по ПЗУ), пристроенная к жилому дому № 2 </t>
  </si>
  <si>
    <t xml:space="preserve">Односекционный многоэтажный жилой дом  со встроенно-пристроенными помещениями общественного назначения на 1-2 этажах (№ 4.1 по ПЗУ) и встроенно-пристроенной подземной автостоянкой (№ 4.2 по ПЗУ) 
</t>
  </si>
  <si>
    <t xml:space="preserve">Здания и сооружения оптово-распределительного центра в составе:мультитемпературный склад № 1 (№ 1 по ПЗУ) со встроенной газовой котельной, павильон оптовых продаж  (№ 2 по ПЗУ) со встроенной газовой котельной, блочная комплектная трансформаторная подстанция ТПнов1 (№ 4 по ПЗУ), блочная комплектная трансформаторная подстанция ТПнов2 (№ 5 по ПЗУ), очистные сооружения дождевой канализации ОСДК (№ 8 по ПЗУ), пожарные резервуары с насосной (№ 6 по ПЗУ), контрольно-пропускной пункт (№ 9 по ПЗУ), блочно-модульное здание ГРП (№ 3 по ПЗУ) весы (№ 7 по ПЗУ), подпорная стенка (№ 10 по ПЗУ) </t>
  </si>
  <si>
    <t xml:space="preserve">Двухсекционный жилой дом переменной этажности со встроенными нежилыми помещениями на 1-ом этаже и подземных этажах  (№ 1.1-1.2 по ПЗУ) и частью встроенно-пристроенной подземной одноуровневой автостоянкой в осях А-Мп/3-7, Мп-К/3-5 - 2 этап строительства
</t>
  </si>
  <si>
    <t xml:space="preserve">Комплекс многоэтажных жилых домов со встроенно-пристроенными нежилыми помещениями и подземно-надземной автостоянкой: две жилые секции многосекционного жилого дома (№№ 2.1 - 2.2 по ПЗУ) и частью встроенно-пристроенной подземной одноуровневой автостоянки в осях Кп-Мп//7-9 - 3 этап строительства; две жилые секции многосекционного жилого дома (№№ 2.3 - 2.4 по ПЗУ) со встроенными нежилыми помещениями на первом и подземных этажах в секции 2.3,  частью встроенно-пристроенной подземной одноуровневой автостоянки в осях А-Кп/7-9 - 4 этап строительства </t>
  </si>
  <si>
    <t xml:space="preserve">Многоэтажный жилой дом (№ 3.1 по ПЗУ), трансформаторная подстанция (№ 3.4 по ПЗУ) - 1 этап строительства; здание подземной автостоянки (№ 3.2, 3.3 по ПЗУ) - 2 этап строительства </t>
  </si>
  <si>
    <t xml:space="preserve">4-секционный жилой дом № 3 переменной этажности ( №№ 9А-9Г по ПЗУ) со встроенно-пристроенной подземной автостоянкой со встроенной трансформаторной подстанцией (№ 11 по ПЗУ), канализационная насосная станция (№ 6.2 по ПЗУ); четырехсекционный жилой дом № 4 переменной этажности со встроенными офисными помещениями (№№ 10А -10Г по ПЗУ) с пристроенным одноэтажным досуговым центром (№ 8 по ПЗУ)
</t>
  </si>
  <si>
    <t xml:space="preserve">Здание склада со встроенной газовой котельной (№ 1 по ПЗУ), накопительный септик (№ 5 по ПЗУ) </t>
  </si>
  <si>
    <t xml:space="preserve">Здание склада (№ 1 по ПЗУ) </t>
  </si>
  <si>
    <t xml:space="preserve">Гаражный комплекс: здание капитального гаража для хранения автомобилей № 1 на 6 м/мест с зоной хранения запчастей (№ 4 по ПЗУ); здание капитального гаража для хранения автомобилей № 2 на 6 м/мест с зоной хранения запчастей (№ 5 по ПЗУ); здание капитального гаража для хранения автомобилей № 3 на 6 м/мест с зоной хранения запчастей (№ 6 по ПЗУ); здание капитального гаража для хранения автомобилей № 4 на 6 м/мест с зоной хранения запчастей (№ 7 по ПЗУ) 
</t>
  </si>
  <si>
    <t xml:space="preserve">Тепловая сеть от УТ-3-1 до проектируемой камеры УТ-3-2 </t>
  </si>
  <si>
    <t>Инженерный корпус с крышной газовой котельной (№ 1 по ПЗУ) - 3 этап строительства ")</t>
  </si>
  <si>
    <t xml:space="preserve">Складской комплекс: Здание склада (№ 2 по ПЗУ); Здание склада с помещениями АБК  (№ 3 по ПЗУ); Здание обогрева водителей (№ 4 по ПЗУ) </t>
  </si>
  <si>
    <t xml:space="preserve">Многоэтажное здание (№ 1 по ПЗУ) для размещения общепрофильной поликлиники, с надземным (в уровне третьего этажа) переходом в существующее здание 
</t>
  </si>
  <si>
    <t>Две секции (№ 3, № 4) многоквартирного  жилого дома со встроенными помещениями магазинов непродовольственных товаров (№ 1 по ПЗУ) и  встроенно-пристроенной подземно-надземной автостоянкой (№ 2.2 по ПЗУ) - 2 этап строительства</t>
  </si>
  <si>
    <t xml:space="preserve">Две секции (№ 1, № 2) многоквартирного  жилого дома со встроенными  помещениями дошкольной образовательной организации, магазинов непродовольственных товаров (№ 1 по ПЗУ) и встроенно-пристроенной подземно-надземной автостоянкой со встроенными помещениями автостоянок боксового типа (№ 2.1 по ПЗУ) - 1 этап строительства  </t>
  </si>
  <si>
    <t xml:space="preserve">Реконструкция газопровода высокого давления от точки подключения к существующему газопроводу 2ПК 0 до точки подключения к существующему газопроводу 2ПК 9+7,1 </t>
  </si>
  <si>
    <t xml:space="preserve">Здание медицинского центра (№ 1 по ПЗУ) </t>
  </si>
  <si>
    <t xml:space="preserve">Здание склада (№ 1 по ПЗУ), пристраиваемое к существующему зданию (№ 4 по ПЗУ) 
</t>
  </si>
  <si>
    <t xml:space="preserve">Здание многоэтажного паркинга с административными и торгово-выставочными помещениями на 1-4 этажах (№ 1 по ПЗУ), очистные сооружения (№ 3 по ПЗУ) </t>
  </si>
  <si>
    <t xml:space="preserve">Здание автосервиса с административными помещениями (№ 1 по ПЗУ) </t>
  </si>
  <si>
    <t xml:space="preserve">5-секционный жилой дом переменной этажности (№ 1.1 по ПЗУ) - 1 этап строительства
</t>
  </si>
  <si>
    <t xml:space="preserve">Производственно-складской комплекс: Здание склада (ангар) № 1 по ПЗУ;  Выгреб № Г по ПЗУ;  Очистные сооружения № Е по ПЗУ
</t>
  </si>
  <si>
    <t xml:space="preserve">2-секционный многоквартирный жилой дом со встроенными помещениями общественного назначения на 1-ом этаже (№ 1.2, 1.3 по ПЗУ) и встроенно-пристроенной надземно-подземной 2-х уровневой автостоянкой (№ 2 по ПЗУ)
</t>
  </si>
  <si>
    <t xml:space="preserve">Улица Вильгельма де Геннина от проспекта Академика Сахарова до р.Патрушиха (от ПК 3+21,47 до ПК 5+9,96) - 1 этап строительства; мостовый переход через р.Патрушиха с подъездным участком улицы Вильгельма де Геннина (от ПК 1+61,82 до ПК 3+21,47) - 2 этап строительства; улица Вильгельма де Геннина от р.Патрушиха до улицы Тимофеева - Ресовского (от ПК 0+00 до ПК 1+61,82) - 3 этап строительства
</t>
  </si>
  <si>
    <t xml:space="preserve">Здание гаража (№ 8 по ПЗУ)
</t>
  </si>
  <si>
    <t xml:space="preserve">Здание склада с морозильными камерами и АБК (№ 1 по ПЗУ), выгреб (№ 7 по ПЗУ) - 2 этап строительства
</t>
  </si>
  <si>
    <t>Свердловская обл.,  г. Екатеринбург, ул. Крауля</t>
  </si>
  <si>
    <t>Свердловская обл., г. Екатеринбург, улицы, проезды п. Лиственный</t>
  </si>
  <si>
    <t>Свердловская обл., г. Екатеринбург, квартал улиц Верхнемакаровская - Загорская - Ежевичная - Клюквенная - Лиственная, участок № 12</t>
  </si>
  <si>
    <t>Свердловская обл., г. Екатеринбург, квартал улиц Светлореченская - Ежевичная, участок № 19</t>
  </si>
  <si>
    <t>Свердловская обл., г. Екатеринбург, ул. Халтурина, 55</t>
  </si>
  <si>
    <t>Свердловская обл., г. Екатеринбург, ул. Коуровская, 13</t>
  </si>
  <si>
    <t>Свердловская обл., г. Екатеринбург, в границах улиц Фурманова - Московская - Амундсена - Шаумяна - Чкалова - пер. Воронежский - ул. Громова - Обувщиков</t>
  </si>
  <si>
    <t>Свердловская обл., г. Екатеринбург, примерно в 2-х километрах от пересечения Екатеринбургской кольцевой автодороги и ул. Высоцкого</t>
  </si>
  <si>
    <t>Свердловская обл., г. Екатеринбург, ул. Каширская</t>
  </si>
  <si>
    <t>Свердловская обл., г. Екатеринбург, земельный участок расположен в центральной части кадастрового квартала, ограниченного ориентирами: ж/д Шарташ-Полевской / а/д подъезд к рп. Шабровский/ а/д Екатеринбург-Полевское/ с/т "Надежда"/ с/т "Родничок"</t>
  </si>
  <si>
    <t>Свердловская обл., г. Екатеринбург, район "Академический"</t>
  </si>
  <si>
    <t>Свердловская обл., г. Екатеринбург, ул. Шварца - Белинского</t>
  </si>
  <si>
    <t>Свердловская обл., г. Екатеринбург, ул. Опалихинская, 23</t>
  </si>
  <si>
    <t>Свердловская обл., г. Екатеринбург, ул. Куйбышева, дом 42; установлено относительно ориентира дом, расположенного в границах участка, адрес ориентира: г. Екатеринбург, ул. Розы Люксембург, 52</t>
  </si>
  <si>
    <t>Свердловская обл., г. Екатеринбург, квартал 10 п.р. "Академический"</t>
  </si>
  <si>
    <t>Свердловская обл., г. Екатеринбург, ул. Советская, стр. № 1</t>
  </si>
  <si>
    <t>Свердловская обл., г. Екатеринбург, ст. Сысерть, участок № 1</t>
  </si>
  <si>
    <t>Свердловская обл., г. Екатеринбург, ж.р. "Экодолье"</t>
  </si>
  <si>
    <t>Свердловская обл., г. Екатеринбург, ул. Азина, 16</t>
  </si>
  <si>
    <t>Свердловская обл., г. Екатеринбург, ул. Краснодарская, 11а</t>
  </si>
  <si>
    <t>Свердловская обл. г. Екатеринбург, ул. Мамина-Сибиряка - Народной Воли -Луначарского - Декабристов</t>
  </si>
  <si>
    <t>Свердловская обл. г. Екатеринбург, в границах улиц Ползунова - Краснофлотцев - Даниловская - Замятина</t>
  </si>
  <si>
    <t>Свердловская обл. г. Екатеринбург, в районе улиц Блюхера - Студенчесакя -Раевского</t>
  </si>
  <si>
    <t>Свердловская обл. г. Екатеринбург, восточнее п. Кольцово</t>
  </si>
  <si>
    <t>Свердловская обл. г. Екатеринбург, в границах улиц Ломоносова - Калинина - 40 лет Октября</t>
  </si>
  <si>
    <t>Свердловская обл. г. Екатеринбург, квартал улиц Техническая - Расточная - Строителей - Дружининская</t>
  </si>
  <si>
    <t>Свердловская обл. г. Екатеринбург, ул. Машинная и ул. Ткачей</t>
  </si>
  <si>
    <t>Свердловская обл. г. Екатеринбург, п. Полеводство</t>
  </si>
  <si>
    <t>Свердловская обл. г. Екатеринбург, земельный участок расположен в юго-восточной части кадастрового квартала, ограниченного ориентирами: по красной линии ул. Волгоградская - Ясная / по границе жилой застройки - Садоводов - Громова</t>
  </si>
  <si>
    <t>Свердловская обл. г. Екатеринбург, земельный участок расположен в северо-восточной части кадастрового квартала, ограниченного ориентирами: с/т "Медик-2" - земли общего пользования Южной промзоны - по красной линии ул.Энергетиков - с/т "Южный</t>
  </si>
  <si>
    <t>Свердловская обл. г. Екатеринбург, ст. Сысерть, участок № 1</t>
  </si>
  <si>
    <t>Свердловская обл. г. Екатеринбург, ул. Декабристов, 15, ул. Декабристов, 27, ул. Сони Морозовой, 203</t>
  </si>
  <si>
    <t>Свердловская обл. г. Екатеринбург, квартал ул. Онежская - пер. Столярный - ул. Шатурская</t>
  </si>
  <si>
    <t>Свердловская обл. г. Екатеринбург, ул. Рассветная, 14А</t>
  </si>
  <si>
    <t>Свердловская обл. г. Екатеринбург, ул. Щорса, 7</t>
  </si>
  <si>
    <t>Свердловская обл. г. Екатеринбург, земельный участок расположен в восточной части кадастрового квартала, ограниченного ориентирами: по красной линии ул. Бебеля / полоса отвода железной дороги Свердловск-Сортировочный-Путевка-Баженово/ ул. 3-го Интернационала / ул. Черепанова</t>
  </si>
  <si>
    <t>Свердловская обл. г. Екатеринбург, пер. Верхний, 91</t>
  </si>
  <si>
    <t>Свердловская обл. г. Екатеринбург, пр. Косомнавтов, 11</t>
  </si>
  <si>
    <t>Свердловская обл. г. Екатеринбург, ул. Фронтовых бригад</t>
  </si>
  <si>
    <t>Свердловская обл. г. Екатеринбург, ул. XXII Партсъезда, 10</t>
  </si>
  <si>
    <t>Свердловская обл. г. Екатеринбург, ул. Высоцкого, 50</t>
  </si>
  <si>
    <t>Свердловская обл. г. Екатеринбург, ул. Новостроя, 19а</t>
  </si>
  <si>
    <t>66:41:0303093:49</t>
  </si>
  <si>
    <t>66:41:0000000:105636; 66:41:0702901</t>
  </si>
  <si>
    <t>66:41:0404019:94; 66:41:0404019:4728; 66:41:0404901:9; 66:41:0404901:10; 66:41:0404901:11; 66:41:0404901:19; 66:41:0404019:38; 66:41:0404019:39; 66:41:0404019:25; 66:41:0504004:4; 66:41:0404019:99; 66:41:0510062:1; 66:41:0511032:3; 66:41:0404901:26; 66:41:0404901:28; 66:41:0404901:27; 66:41:0000000:112244; 66:41:0504004:3367; 66:41:0000000:112281</t>
  </si>
  <si>
    <t>66:41:0306066:86</t>
  </si>
  <si>
    <t>66:41:0306066:85</t>
  </si>
  <si>
    <t>66:41:0306066:92</t>
  </si>
  <si>
    <t>66:41:0306066:93</t>
  </si>
  <si>
    <t>66:41:0610005:60</t>
  </si>
  <si>
    <t>66:41:0000000:111016</t>
  </si>
  <si>
    <t>66:41:0704045:11506</t>
  </si>
  <si>
    <t>66:41:0000000:124</t>
  </si>
  <si>
    <t>66:41:0513041:964</t>
  </si>
  <si>
    <t>66:41:0303161:1532
66:41:0303161:1533
66:41:0303161:1568
66:41:0303161:1569
66:41:0303161:1570
66:41:0303161:1571
66:41:0303161:1572
66:41:0303161:1573
66:41:0303161:1574
66:41:0303161:1575
66:41:0303901:158
66:41:0000000:106440</t>
  </si>
  <si>
    <t>66:41:0000000:112758</t>
  </si>
  <si>
    <t>66:41:0712020:92</t>
  </si>
  <si>
    <t>66:41:0108032:495</t>
  </si>
  <si>
    <t>66:41:0313010:5039</t>
  </si>
  <si>
    <t>66:41:0000000:111269</t>
  </si>
  <si>
    <t>66:41:0302032:62</t>
  </si>
  <si>
    <t>66:41:0601026:2
66:41:0601026:15</t>
  </si>
  <si>
    <t>66:41:0404016:3153</t>
  </si>
  <si>
    <t>66:41:0313010:566
66:41:0313010:565</t>
  </si>
  <si>
    <t>66:41:0702064:73</t>
  </si>
  <si>
    <t>66:41:0401017:381</t>
  </si>
  <si>
    <t>66:41:0000000:112562</t>
  </si>
  <si>
    <t>66:41:0513033:476; 66:41:0513033:477</t>
  </si>
  <si>
    <t>66:41:0513033:474; 66:41:0513033:473</t>
  </si>
  <si>
    <t>66:41:0206012:5</t>
  </si>
  <si>
    <t>66:41:0404016:4562</t>
  </si>
  <si>
    <t>66:41:0313010:6086; 66:41:0313010:1559</t>
  </si>
  <si>
    <t>66:41:0711060:26</t>
  </si>
  <si>
    <t>66:41:0601036:8</t>
  </si>
  <si>
    <t>66:41:0703007:1956</t>
  </si>
  <si>
    <t>66:41:0610033:9; 66:41:0610033:5; 66:41:0610033:10;</t>
  </si>
  <si>
    <t>66:41:0106108:2311</t>
  </si>
  <si>
    <t>66:41:0204058:32</t>
  </si>
  <si>
    <t>66:41:0513037:1564</t>
  </si>
  <si>
    <t>66:41:0513037:1524</t>
  </si>
  <si>
    <t xml:space="preserve"> 66:41:0403017:8</t>
  </si>
  <si>
    <t>66:41:0404012:23; 66:41:0404901:25</t>
  </si>
  <si>
    <t>66:41:0505028:2</t>
  </si>
  <si>
    <t>66:41:0513041:1068</t>
  </si>
  <si>
    <t>66:41:0000000:105756</t>
  </si>
  <si>
    <t>66:41:0000000:105753</t>
  </si>
  <si>
    <t>66:41:0000000:98673; 66:41:0313121:9803; 66:41:0313121:9805; 66:41:0313121:15597</t>
  </si>
  <si>
    <t>66:41:0705005:129</t>
  </si>
  <si>
    <t>66:41:0604003:69</t>
  </si>
  <si>
    <t>66:41:0302015:22</t>
  </si>
  <si>
    <t>66:41:0106174:5</t>
  </si>
  <si>
    <t>66:41:0205009:10710</t>
  </si>
  <si>
    <t>66:41:0110005:35</t>
  </si>
  <si>
    <t>66:41:0106133:13</t>
  </si>
  <si>
    <t>66:41:0000000:740, 66:41:0313010:1556,
66:41:0313010:6076, 66:41:0313010:6078</t>
  </si>
  <si>
    <t>66:41:0000000:1129</t>
  </si>
  <si>
    <t>66:41:0505009:23</t>
  </si>
  <si>
    <t>RU 66302000-1726-2019</t>
  </si>
  <si>
    <t>RU 66302000-1727-2019</t>
  </si>
  <si>
    <t>RU 66302000-1728-2019</t>
  </si>
  <si>
    <t>03.12.2019</t>
  </si>
  <si>
    <t>RU 66302000-1740-2019</t>
  </si>
  <si>
    <t>RU 66302000-267-2016</t>
  </si>
  <si>
    <t>03.11.2016 с изменениями № 1 от 03.12.2019</t>
  </si>
  <si>
    <t>RU 66302000-303-2016</t>
  </si>
  <si>
    <t>23.11.2016 с изменениями № 1 от 03.12.2019</t>
  </si>
  <si>
    <t>RU 66302000-314-2016</t>
  </si>
  <si>
    <t>24.11.2016 с изменениями № 1 от 03.12.2019</t>
  </si>
  <si>
    <t>RU 66302000-316-2016</t>
  </si>
  <si>
    <t>15.05.2019 с изменениями № 1 от 03.12.2019</t>
  </si>
  <si>
    <t>RU 66302000-1729-2019</t>
  </si>
  <si>
    <t>04.12.2019</t>
  </si>
  <si>
    <t>RU 66302000-573-2017</t>
  </si>
  <si>
    <t>19.06.2017 с изменениями № 1 от 04.12.2019</t>
  </si>
  <si>
    <t>RU 66302000-589-2017</t>
  </si>
  <si>
    <t>30.06.2017 с изменениями № 1 от 04.12.2019</t>
  </si>
  <si>
    <t>RU 66302000-1251-2018</t>
  </si>
  <si>
    <t>29.06.2018 с изменениями № 1 от 04.12.2019</t>
  </si>
  <si>
    <t>RU 66302000-1730-2019</t>
  </si>
  <si>
    <t>RU 66302000-1731-2019</t>
  </si>
  <si>
    <t>05.12.2019</t>
  </si>
  <si>
    <t>RU 66302000-1732-2019</t>
  </si>
  <si>
    <t>RU 66302000-416-2017</t>
  </si>
  <si>
    <t>21.05.2018 с изменениями № 2 от 05.12.2019</t>
  </si>
  <si>
    <t>RU 66302000-1733-2019</t>
  </si>
  <si>
    <t>06.12.2019</t>
  </si>
  <si>
    <t>19.12.2017 с изменениями № 2 от 06.12.2019</t>
  </si>
  <si>
    <t>RU 66302000-1388-2018</t>
  </si>
  <si>
    <t>30.10.2018 с изменениями № 1 от 06.12.2019</t>
  </si>
  <si>
    <t>18.09.2019 с изменениями № 1 от 06.12.2019</t>
  </si>
  <si>
    <t>RU 66302000-1734-2019</t>
  </si>
  <si>
    <t>RU 66302000-1735-2019</t>
  </si>
  <si>
    <t>10.12.2019</t>
  </si>
  <si>
    <t>RU 66302000-1736-2019</t>
  </si>
  <si>
    <t>RU 66302000-1737-2019</t>
  </si>
  <si>
    <t>RU 66302000-1738-2019</t>
  </si>
  <si>
    <t>RU 66302000-1763-2019</t>
  </si>
  <si>
    <t>26.12.2019</t>
  </si>
  <si>
    <t>RU 66302000-622-2017</t>
  </si>
  <si>
    <t>26.06.2018 с изменениями № 1 от 11.12.2019</t>
  </si>
  <si>
    <t>RU 66302000-1258-2018</t>
  </si>
  <si>
    <t>02.07.2018 с изменениями № 1 от 11.12.2019</t>
  </si>
  <si>
    <t>RU 66302000-1739-2019</t>
  </si>
  <si>
    <t>13.12.2019</t>
  </si>
  <si>
    <t>RU 66302000-1741-2019</t>
  </si>
  <si>
    <t>RU 66302000-1076-2018</t>
  </si>
  <si>
    <t>17.04.2018 с изменениями № 1 от 13.12.2019</t>
  </si>
  <si>
    <t>RU 66302000-900/07</t>
  </si>
  <si>
    <t>27.04.2007 с изменениями № 1 от 13.12.2019</t>
  </si>
  <si>
    <t>18.05.2018 с изменениями № 3 от 13.12.2019</t>
  </si>
  <si>
    <t>RU 66302000-764-2017</t>
  </si>
  <si>
    <t>05.10.2017 с изменениями № 1 от 13.12.2019</t>
  </si>
  <si>
    <t>08.05.2019 с изменениями № 1 от 13.12.2019</t>
  </si>
  <si>
    <t>RU 66302000-1742-2019</t>
  </si>
  <si>
    <t>16.12.2019</t>
  </si>
  <si>
    <t>RU 66302000-1743-2019</t>
  </si>
  <si>
    <t>RU 66302000-1744-2019</t>
  </si>
  <si>
    <t>17.12.2019</t>
  </si>
  <si>
    <t>RU 66302000-1745-2019</t>
  </si>
  <si>
    <t>RU 66302000-1746-2019</t>
  </si>
  <si>
    <t>RU 66302000-1747-2019</t>
  </si>
  <si>
    <t>RU 66302000-1748-2019</t>
  </si>
  <si>
    <t>18.12.2019</t>
  </si>
  <si>
    <t>18.05.2018 с изменениями № 1 от 18.12.2019</t>
  </si>
  <si>
    <t>RU 66302000-1749-2019</t>
  </si>
  <si>
    <t>RU 66302000-1750-2019</t>
  </si>
  <si>
    <t>19.12.2019</t>
  </si>
  <si>
    <t>06.10.2017 с изменениями № 2 от 20.12.2019</t>
  </si>
  <si>
    <t>28.06.2018 с изменениями № 2 от 23.12.2019</t>
  </si>
  <si>
    <t>RU 66302000-1104-2018</t>
  </si>
  <si>
    <t>08.05.2018 с изменениями № 1 от 20.12.2019</t>
  </si>
  <si>
    <t>18.06.2018 с изменениями № 2 от 20.12.2019</t>
  </si>
  <si>
    <t>RU 66302000-1751-2019</t>
  </si>
  <si>
    <t>RU 66302000-1752-2019</t>
  </si>
  <si>
    <t>23.12.2019</t>
  </si>
  <si>
    <t>RU 66302000-1753-2019</t>
  </si>
  <si>
    <t>RU 66302000-1754-2019</t>
  </si>
  <si>
    <t>24.12.2019</t>
  </si>
  <si>
    <t>RU 66302000-1755-2019</t>
  </si>
  <si>
    <t>RU 66302000-1756-2019</t>
  </si>
  <si>
    <t>22.01.2019 с изменениями № 1 от 24.12.2019</t>
  </si>
  <si>
    <t>RU 66302000-1757-2019</t>
  </si>
  <si>
    <t>25.12.2019</t>
  </si>
  <si>
    <t>RU 66302000-1760-2019</t>
  </si>
  <si>
    <t>RU 66302000-1758-2019</t>
  </si>
  <si>
    <t>RU 66302000-1759-2019</t>
  </si>
  <si>
    <t>RU 66302000-1761-2019</t>
  </si>
  <si>
    <t>RU 66302000-698-2017</t>
  </si>
  <si>
    <t>31.08.2017 с изменениями № 1 от 25.12.2019</t>
  </si>
  <si>
    <t>RU 66302000-1762-2019</t>
  </si>
  <si>
    <t>RU 66302000-922-2017</t>
  </si>
  <si>
    <t>21.12.2017 с изменениями № 1 от 27.12.2019</t>
  </si>
  <si>
    <t>RU 66302000-1764-2019</t>
  </si>
  <si>
    <t>RU 66302000-1765-2019</t>
  </si>
  <si>
    <t>19.09.2018 с изменениями № 2 от 28.12.2019</t>
  </si>
  <si>
    <t>RU 66302000-1766-2019</t>
  </si>
  <si>
    <t>RU 66302000-767-2017</t>
  </si>
  <si>
    <t>10.10.2017 с изменениями № 1 от 30.12.2019</t>
  </si>
  <si>
    <t>12.2023</t>
  </si>
  <si>
    <t xml:space="preserve">ООО "Специализированный застройщик Крауля" </t>
  </si>
  <si>
    <t>620137, г. Екатеринбург, ул. Академическая, д. 18, офис 329</t>
  </si>
  <si>
    <t xml:space="preserve">ООО "Гольф Парк" </t>
  </si>
  <si>
    <t>620075, г. Екатеринбург, ул. Пушкина, д. 7</t>
  </si>
  <si>
    <t xml:space="preserve">ООО "Социальная Инициатива" </t>
  </si>
  <si>
    <t xml:space="preserve">ООО "АвтоСила" </t>
  </si>
  <si>
    <t>624055, Свердловская область, Белоярский район, с. Косулино, ул. Октябрьская, д. 5</t>
  </si>
  <si>
    <t>ООО "АвтоСила"</t>
  </si>
  <si>
    <t xml:space="preserve">ООО "АктивСтройГрупп" </t>
  </si>
  <si>
    <t>620085, Свердловская область, г. Екатеринбург, ул. Дорожная, д. 17, оф. 75</t>
  </si>
  <si>
    <t xml:space="preserve">ООО "Специализированный застройщик" </t>
  </si>
  <si>
    <t>620078, г. Екатеринбург, ул. Мира, д. 39, офис 5</t>
  </si>
  <si>
    <t xml:space="preserve">ООО "Рендер" </t>
  </si>
  <si>
    <t>620034, г. Екатеринбург, ул. Марата, 17</t>
  </si>
  <si>
    <t xml:space="preserve">ООО "Специализированный застройщик "УГМК - Космонавтов, 108" </t>
  </si>
  <si>
    <t xml:space="preserve">ООО "Инкга Сентерс Рус Проперти Б" </t>
  </si>
  <si>
    <t>Московская область, город Химки, ул. Ленинградская, владение 39, строение 5</t>
  </si>
  <si>
    <t>620219, г. Екатеринбург, ул. Мамина - Сибиряка, д. 111</t>
  </si>
  <si>
    <t>Муниципальное бюджетное дошкольное образовательное учреждение - детский сад № 168</t>
  </si>
  <si>
    <t>620057, г. Екатеринбург, ул. Ульяновская, д. 14</t>
  </si>
  <si>
    <t>ООО  "АКАДЕМ-29"</t>
  </si>
  <si>
    <t>620026, г. Екатеринбург, ул. Народной Воли, д. 65, оф. 205</t>
  </si>
  <si>
    <t xml:space="preserve">ООО "Инвестторгстрой" </t>
  </si>
  <si>
    <t>620085, г. Екатеринбург, ул. Титова, строение 31-А, офис 207</t>
  </si>
  <si>
    <t xml:space="preserve">ООО  "Центральный акцизный склад" </t>
  </si>
  <si>
    <t>620016, г. Екатеринбург, ул. Академика Вонсовского, д. 1а, офис 1</t>
  </si>
  <si>
    <t xml:space="preserve">ООО "Уральские бани" </t>
  </si>
  <si>
    <t>620014, г. Екатеринбург, пер. Центральный рынок, д. 6, оф. 209</t>
  </si>
  <si>
    <t xml:space="preserve">Муниципальное общеобразовательное учреждение - средняя общеобразовательная школа № 55 </t>
  </si>
  <si>
    <t>620016, г. Екатеринбург, п. Совхозный,  ул. Городская, д. 2, корп. Б</t>
  </si>
  <si>
    <t xml:space="preserve">Муниципальное автономное дошкольное образовательное учреждение - детский сад № 43 </t>
  </si>
  <si>
    <t>620142, г. Екатеринбург, ул. Фрунзе, д, 35-А</t>
  </si>
  <si>
    <t xml:space="preserve">ООО  "ФОРУМ СИТИ" </t>
  </si>
  <si>
    <t xml:space="preserve">АО "ДАНОН РОССИЯ" </t>
  </si>
  <si>
    <t>127015, город Москва, ул. Вятская, д. 27, корпус 13-14</t>
  </si>
  <si>
    <t xml:space="preserve">Муниципальное бюджетное учреждение "Водоотведение и искусственные сооружения" </t>
  </si>
  <si>
    <t>620138, г. Екатеринбург, ул. Чистопольская, д. 7</t>
  </si>
  <si>
    <t xml:space="preserve">ООО "Алитет-Е" </t>
  </si>
  <si>
    <t>620033, г. Екатеринбург, ул. Краснодарская, д. 11а</t>
  </si>
  <si>
    <t xml:space="preserve">ООО "Сигма" </t>
  </si>
  <si>
    <t>620072, г. Екатеринбург, Сиреневый бульвар, д. 19 "А", кв. 212</t>
  </si>
  <si>
    <t>620075 ,г. Екатеринбург, ул. Белинского, д. 39</t>
  </si>
  <si>
    <t xml:space="preserve">ООО "ОРЦ" </t>
  </si>
  <si>
    <t>620078, г. Екатеринбург, ул. Студенческая, строение 80, офис 15</t>
  </si>
  <si>
    <t>620146, г. Екатеринбург, ул. Педагогическая, д. 5А, оф. 14</t>
  </si>
  <si>
    <t xml:space="preserve">ООО "Жилой комплекс Клевер парк" </t>
  </si>
  <si>
    <t>620100, г. Екатеринбург, ул. Ткачей, д. 25, оф. 309</t>
  </si>
  <si>
    <t xml:space="preserve">ООО "АЙКОНС" </t>
  </si>
  <si>
    <t>620100, г. Екатеринбург, ул. Ткачей, д. 23, эт. 14, оф. 1407</t>
  </si>
  <si>
    <t xml:space="preserve">ООО "Дока-Строй" </t>
  </si>
  <si>
    <t>620014, г. Екатеринбург, ул. Бориса Ельцина, д. 1, оф. 15.07</t>
  </si>
  <si>
    <t xml:space="preserve">ООО "Уралкопринг-инвест" </t>
  </si>
  <si>
    <t>620075, г. Екатеринбург, пр. Ленина, д. 58, оф. 24</t>
  </si>
  <si>
    <t>Муниципальное бюджетное учреждение «Центральная городская клиническая больница № 1 Октябрьского района»</t>
  </si>
  <si>
    <t xml:space="preserve"> 620026, г. Екатеринбург, ул. Сони Морозовой, д. 203</t>
  </si>
  <si>
    <t xml:space="preserve">АО "Специализированный застройщик "Альянс" </t>
  </si>
  <si>
    <t>620137, г. Екатеринбург, ул. Студенческая, д. 1, оф. 223</t>
  </si>
  <si>
    <t xml:space="preserve">ООО "Млечный путь" </t>
  </si>
  <si>
    <t>620072, г. Екатеринбург, ул. Рассветная, д. 14А</t>
  </si>
  <si>
    <t>620028, г. Екатеринбург, ул. Щорса, д. 7, лит. А, 3 этаж, оф. 306</t>
  </si>
  <si>
    <t>ООО "ЮжУралМотель"</t>
  </si>
  <si>
    <t>456787, Челябинская область, г. Озерск, ул. Монтажников, д. 33</t>
  </si>
  <si>
    <t xml:space="preserve">ООО "ПИК-Урал" </t>
  </si>
  <si>
    <t>117342, город Москва, улица Бутлерова, дом 17Б, помещение XII, комната 86</t>
  </si>
  <si>
    <t>ООО "Завод буровых и тампонажных материалов"</t>
  </si>
  <si>
    <t>117393, город Москва, ул. Архитектора Власова, д. 18, кв. 60</t>
  </si>
  <si>
    <t>АО "Жилой комплекс "Есенин"</t>
  </si>
  <si>
    <t>620017, город Екатеринбург, улица Антона Валека, дом 13, оф. 317 А</t>
  </si>
  <si>
    <t xml:space="preserve">ООО "База Гастроном "МагКор" </t>
  </si>
  <si>
    <t>620014, г. Екатеринбург, проезд Решетникова, д. 22, офис 402</t>
  </si>
  <si>
    <t>620027, г. Екатеринбург, ул. Якова Свердлова, д. 34а</t>
  </si>
  <si>
    <t xml:space="preserve">МУП "Екатеринбургэнерго" </t>
  </si>
  <si>
    <t>620109, г. Екатеринбург, ул. Заводская, д. 45 "Д", офис 402</t>
  </si>
  <si>
    <t xml:space="preserve">ООО "Астра-С" </t>
  </si>
  <si>
    <t>620085, г.Екатеринбург, ул. Дорожная, д. 17, оф. 75</t>
  </si>
  <si>
    <t>620034, г. Екатеринбург, ул. Марата, д. 17</t>
  </si>
  <si>
    <t xml:space="preserve">ООО "РЕНДЕР" </t>
  </si>
  <si>
    <t xml:space="preserve">ООО  "Корпорация "Ваш Дом" </t>
  </si>
  <si>
    <t>620014, г. Екатеринбург, пр. Ленина, д. 5л, оф. 301</t>
  </si>
  <si>
    <t xml:space="preserve">АО "Специализированный застройщик "Региональная Строительная Группа - Академическое" </t>
  </si>
  <si>
    <t>620137, г. Екатеринбург, Промышленный проезд, д 5Б, стр 4, оф 29</t>
  </si>
  <si>
    <t xml:space="preserve">ООО  "Промстрой-Ек" </t>
  </si>
  <si>
    <t xml:space="preserve">ООО  "РИВЬЕРА-ИНВЕСТ-Екб" </t>
  </si>
  <si>
    <t>620017,  г. Екатеринбург, пр. Космонавтов, д. 18</t>
  </si>
  <si>
    <t xml:space="preserve">ПАО "Машиностроительный завод имени М.И. Калинина, г. Екатеринбург" </t>
  </si>
  <si>
    <t xml:space="preserve">ООО  "Брусника". Cпециализированный застройщик" </t>
  </si>
  <si>
    <t xml:space="preserve">АО "Специализированный застройщик "ЛСР.Недвижимость-Урал" </t>
  </si>
  <si>
    <t>620130, г. Екатеринбург, ул. Степана Разина, 122, оф. 116</t>
  </si>
  <si>
    <t xml:space="preserve">ООО Интерхолдинг "Фарадей" </t>
  </si>
  <si>
    <t xml:space="preserve">ООО "СтройПлатформа" </t>
  </si>
  <si>
    <t>620017, г. Екатеринбург, ул. Фронтовых бригад, д. 18</t>
  </si>
  <si>
    <t>620087, г. Екатеринбург, ул. Самолетная, д. 5, к. 1, кв. 87</t>
  </si>
  <si>
    <t xml:space="preserve">ООО "Строительная компания "Овертайм" </t>
  </si>
  <si>
    <t>620146, г. Екатеринбург, ул. Амундсена, д. 65</t>
  </si>
  <si>
    <t xml:space="preserve">ООО "КИТ ЕКАТЕРИНБУРГ" </t>
  </si>
  <si>
    <t>620043, г. Екатеринбург, ул. Викулова, д. 59, кор. 1, оф. 303</t>
  </si>
  <si>
    <t xml:space="preserve">ООО "Каркас" </t>
  </si>
  <si>
    <t>620089, г. Екатеринбург, дублер Сибирского тракта, 13 км</t>
  </si>
  <si>
    <t xml:space="preserve">ЗАО "АОЗТ СОЮЗ" </t>
  </si>
  <si>
    <t>620146, г. Екатеринбург, ул. Московская, д. 214а, офис 1</t>
  </si>
  <si>
    <t>620027, г. Екатерибург, ул. Челюскинцев, 58</t>
  </si>
  <si>
    <t>620026, г. Екатеринбург, ул. Народной Воли, д. 65, офис 205</t>
  </si>
  <si>
    <t xml:space="preserve">ООО "АКАДЕМ-29" </t>
  </si>
  <si>
    <t>620014, г. Екатеринбург,  ул. Вайнера, д. 55, офис 514</t>
  </si>
  <si>
    <t xml:space="preserve">ООО "Фирма ФТФ" </t>
  </si>
  <si>
    <t>620078, г. Екатеринбург, ул. Студенческая, строение 80, офис 16</t>
  </si>
  <si>
    <t xml:space="preserve">ЖСК "Уралэнергостройкомплекс" </t>
  </si>
  <si>
    <t>620135, г. Екатеринбург, ул. Красных командиров, д. 23</t>
  </si>
  <si>
    <t xml:space="preserve">АО "ЮИТ Уралстрой" </t>
  </si>
  <si>
    <t>620142, г. Екатеринбург, ул. Щорса, д. 7, оф. 305</t>
  </si>
  <si>
    <t>620075, г. Екатеринбург, ул. Розы Люксембург, д. 22, оф. 1014</t>
  </si>
  <si>
    <t>620014, г. Екатеринбург, ул. 8 Марта, д. 46</t>
  </si>
  <si>
    <t xml:space="preserve">ООО "Дизайнстрой" </t>
  </si>
  <si>
    <t>620014 ,г. Екатеринбург, ул. Юмашева, д. 7, оф. 604</t>
  </si>
  <si>
    <t xml:space="preserve">ООО "ИнвестСтройЦентр" </t>
  </si>
  <si>
    <t>620100, г. Екатеринбург, ул. Ткачей, д. 23, оф. 1006</t>
  </si>
  <si>
    <t xml:space="preserve">ЖСК "Наш Дом" </t>
  </si>
  <si>
    <t>620075, г. Екатеринбург, ул. Белинского, д. 39, оф. 504</t>
  </si>
  <si>
    <t xml:space="preserve">ООО Специализированный застройщик "Краснолесье" </t>
  </si>
  <si>
    <t xml:space="preserve">ЖСК "Здоровье" </t>
  </si>
  <si>
    <t>6658462206</t>
  </si>
  <si>
    <t>6679044168</t>
  </si>
  <si>
    <t>6679043767</t>
  </si>
  <si>
    <t>6658216539</t>
  </si>
  <si>
    <t>6659005499</t>
  </si>
  <si>
    <t>6661028366</t>
  </si>
  <si>
    <t>6674153075</t>
  </si>
  <si>
    <t>6685021264</t>
  </si>
  <si>
    <t>Переключение потребителей с котельной ООО "Юг-Энергосервис" по адресу: ул.Новинская, 2 (1 и 2 вывод) на ТЭЦ-19 по адресу: ул. Окраинная, 48
(г. Екатеринбург)</t>
  </si>
  <si>
    <t>Здание гаража со встроенным АБК, расположенное по адресу: Свердловская область, г. Екатеринбург, ул. Шефская, 1б (г. Екатеринбург)</t>
  </si>
  <si>
    <t>Застройка по ул. Просторной-Павлодарской в Чкаловском районе г. Екатеринбурга (участок № 2). Жилые дома со встроенно-пристроенными помещениями общественного назначения, трансформаторной подстанцией и подземной автостоянкой</t>
  </si>
  <si>
    <t>Жилой комплекс по ул. Амундсена - Разливная в Ленинском районе г. Екатеринбурга. Корректировка 6 (ул. Разливная, строение 50/5)</t>
  </si>
  <si>
    <t>Многоэтажные жилые дома со встроенно-пристроенными помещениями, трансформаторной подстанцией и подземной автостоянкой - IV очередь строительства:
 1 этап строительства - многоэтажный жилой дом (№ 12 по ПЗУ) со встроенно-пристроенными нежилыми помещениями общественного назначения  на 1-ом этаже (№ 13 по ПЗУ), здание общественного назначения (13 по ПЗУ), пристроенное к жилым домам (№№12, 14 по ПЗУ), трансформаторная подстанция (№ Т3 по ПЗУ); 
2 этап строительства - многоэтажный жилой дом (№ 14 по ПЗУ) со встроенными нежилыми помещениями общественного назначения на 1-ом этаже, подземная автостоянка (№ Г5 по ПЗУ)</t>
  </si>
  <si>
    <t>Многоэтажная жилая застройка со встроенно-пристроенными  нежилыми помещениями в районе улиц Суходольской - Тенистой - Верхнеуфалейской - Хрустальногорской в Верх-Исетском районе г. Екатеринбурга. Участок 20
(ул. Хрустальногорская, 85)</t>
  </si>
  <si>
    <t>Жилые дома со встроенными помещениями общественного назначения и подземной автостоянкой в квартале улиц Ползунова - Замятина - Даниловская - Краснофлотцев в Орджоникидзевском районе г. Екатеринбурга. 1 очередь строительства</t>
  </si>
  <si>
    <t>Жилой комплекс по ул. Амундсена - Разливная в Ленинском районе г. Екатеринбурга. Корректировка 6
 (ул. Разливная, 50/4)</t>
  </si>
  <si>
    <t>Многоэтажная жилая застройка со встроенно-пристроенными  нежилыми помещениями в районе улиц Суходольской - Тенистой - Верхнеуфалейской - Хрустальногорской в Верх-Исетском районе г. Екатеринбурга. Участок 20
(ул. Хрустальногорская, 83)</t>
  </si>
  <si>
    <t>Жилая застройка в границах территории, ограниченной: коридор ВЛ - ул. 2-я Новосибирская - ЕКАД  (Жилой район "Солнечный"). 3 квартал. Жилой блок № 3.2 (ул. Чемпионов, 4)</t>
  </si>
  <si>
    <t>Жилой комплекс в районе улиц Высоцкого - Шарташский лесной парк в г. Екатеринбурге</t>
  </si>
  <si>
    <t>Магазин непродовольственных товаров
(пр. Космонавтов, 145б)</t>
  </si>
  <si>
    <t>Складская база по ул. Минометчиков, 11а в г. Екатеринбурге Свердловской области. Административно-бытовой корпус со встроенной автостоянкой
(ул. Минометчиков, 11а)</t>
  </si>
  <si>
    <t>Две секции переменной этажности десятисекционного жилого дома со встроенными офисными помещениями на первом этаже и встроенно-пристроенными торговыми помещениями в цокольном этаже (№ 5В, 5Г по ГП) - 8 пусковой комплекс (ул. Громова, 26)</t>
  </si>
  <si>
    <t>Наземная открытая автопарковка с эксплуатируемой кровлей по ул. Халтурина, 89  
(ул. Халтурина, строение 69/3)</t>
  </si>
  <si>
    <t>Строительство автомобильной дороги р.п. Бисерть - с. Старобухарово на участке км5+855 - км10+855 на территории Бисертского городского округа и Нижнесергинского муниципального района" (Свердловская область)</t>
  </si>
  <si>
    <t>Реконструкция автомобильной дороги вокруг г. Екатеринбурга на участке Семь Ключей - Большой Исток на территории муниципального образования город Екатеринбург в Свердловской области (1 этап ПК 36+500 - ПК 44+000) (Свердловская область)</t>
  </si>
  <si>
    <t>Строительство транспортной развязки в разных уровнях на пересечении ул. Новосибирская-2 и автомобильной дороги вокруг г. Екатеринбурга на участке: автодорога Пермь - Екатеринбург - автодорога подъезд к г. Екатеринбургу от автодороги "Урал", II пусковой комплекс автодорога подъезд к п. Медному - автодорога Екатеринбург - Полевской в Свердловской области (Свердловская область)</t>
  </si>
  <si>
    <t>Строительство улицы № 11 на участке от ул. Чемпионов до ул. Счастливой в жилом районе "Солнечный" г. Екатеринбург (г. Екатеринбург)</t>
  </si>
  <si>
    <t>Строительство улиц № 1, № 3, № 7 для жилой застройки в границах территории, ограниченной: коридор ВЛ - ул. 2-я Новосибирская - ЕКАД. Жилой район "Солнечный" (г. Екатеринбург)</t>
  </si>
  <si>
    <t>Строительство улицы Амундсена на участке от пр. Академика Сахарова до Екатеринбургской автомобильной дороги (ЕКАД) в г. Екатеринбурге. Этап строительства № 1
(г. Екатеринбург)</t>
  </si>
  <si>
    <t>Строительство транспортной развязки  в разных уровнях на пересечении улицы Серафимы Дерябиной и Объездной дороги  в городе Екатеринбурге. I этап строительства 
(город Екатеринбург)</t>
  </si>
  <si>
    <t>Строительство улично-дорожной сети на территории в границах Сибирского тракта - Екатеринбургской кольцевой автодороги- автодороги Екатеринбург-Кольцово- улицы Чистая в г. Екатеринбурге. ул. Новокольцовская, Александровский бульвар. 1 этап
(г. Екатеринбург)</t>
  </si>
  <si>
    <t>Строительство улицы Вильгельма де Геннина от проспекта Академика Сахарова до улицы Тимофеева - Ресовского на территории 1 очереди застройки планировочного района "Академический" в г. Екатеринбурге
(г. Екатеринбург)</t>
  </si>
  <si>
    <t>12-этажный жилой дом с подземной автостоянкой. Корректировка (ул. Лукиных, 20)</t>
  </si>
  <si>
    <t>Жилой дом со встроенными помещениями по ул. Крестинского в г. Екатеринбурге. Реконструкция
(ул. Крестинского, строение 35а)</t>
  </si>
  <si>
    <t>Жилые дома в границах улиц Евгения Савкова - Хрустальногорской - Верхнеуфалейской - реки Патрушихи Корректировка 3
(ул. Хрустальнорская, 88)</t>
  </si>
  <si>
    <t>2Ду-(50-250) мм от УТ-9-1а до УТ-4-6; 2ДУ-(50-250) мм от УТ-4-6 до границы инж.-технических сетей (наружная стена здания) объекта "Двухсекционный многоэтажный жилой дом со встроенными помещениями общественного назначения (№ 5 по ПЗУ);
 2ДУ-(50-250) мм от УТ-4-6 до границы инж.-технических сетей (наружная стена здания) объекта "Двухсекционный многоэтажный жилой дом со встроенными помещениями общественного назначения (№ 3 по ПЗУ)"
(г. Екатеринбург)</t>
  </si>
  <si>
    <t>Строительство тепловой сети от т. "А" на границе земельного участка № 32 до жилых домов №№ 33-56,75,76 микрорайона "Мичуринский" в Верх-Исетском районе г. Екатеринбурга. 2 очередь строительства. 1, 2, 3 этапы" (г. Екатеринбург)</t>
  </si>
  <si>
    <t>Магистральная сеть теплоснабжения 2Ду600 по ул. Рябинина от УТ-21 до ТК-4 в планировочном районе "Академический" г. Екатеринбурга
(г. Екатеринбург)</t>
  </si>
  <si>
    <t>Здание АБК (ул. Монтажников, строение 17/7)</t>
  </si>
  <si>
    <t>Склад по ул. Шувакишская в г. Екатеринбурге (ул. Монтажников, строение 17/5)</t>
  </si>
  <si>
    <t>Казанский храм при "Уральской школе бизнеса" 
(пер. Центральный рынок, строение 6/2)</t>
  </si>
  <si>
    <t>Сервисный центр для обслуживания легковых автомобилей. Реконструкция (ул. Московская, 285)</t>
  </si>
  <si>
    <t>Жилой дом блокированной застройки (ул. Малоистокская, 26)</t>
  </si>
  <si>
    <t>Магистральные водосборные коллекторы дренажа. Корректировка (г. Екатеринбург)</t>
  </si>
  <si>
    <t>Сети дренажной канализации квартала № 26 (Блоки 26.2, 26,4, 26,8) в планировочном районе "Академический" г. Екатеринбурга (г. Екатеринбург)</t>
  </si>
  <si>
    <t xml:space="preserve">Внутриквартальные сети теплоснабжения квартала № 26 (блоки 26.2, 26.4, 26.8) от теплосети 2Ду400 по ул. Тимофеева - Ресовского до границ с инженерно-техническими сетями заявителя в планировочном районе "Академический" г. Екатеринбурга
(г. Екатеринбург)
</t>
  </si>
  <si>
    <t>Магистральная сеть теплоснабжения 2Ду400 по ул. Тимофеева-Ресовского от ТК-3 до ТК-2 в планировочном районе «Академический» г. Екатеринбурга
(г. Екатеринбург)</t>
  </si>
  <si>
    <t xml:space="preserve">Комплекс жилых зданий со встроенно-пристроенными помещениями общественного назначения и подземными автостоянками блока 2 квартала № 26 в планировочном районе "Академический" города Екатеринбурга
(г. Екатеринбург)
</t>
  </si>
  <si>
    <t xml:space="preserve">Комплекс жилых зданий со встроенно-пристроенными помещениями общественного назначения Блока 26.8 Квартала № 26 в планировочном районе "Академический" города Екатеринбурга (г. Екатеринбург)
</t>
  </si>
  <si>
    <t>Комплекс жилых зданий со встроенно-пристроенными помещениями общественного назначения и подземными автостоянками блока 2 квартала № 26 в планировочном районе "Академический" города Екатеринбурга
(г. Екатеринбург)</t>
  </si>
  <si>
    <t>Комплекс жилых зданий со встроенными помещениями общественного назначения, подземными автостоянками квартала № 9 (блоки 9.1 – 9.6) в планировочном районе «Академический» города Екатеринбурга
(пр. Академика Сахарова, 31б)</t>
  </si>
  <si>
    <t>«Комплекс жилых зданий со встроенными помещениями общественного назначения, подземными автостоянками квартала № 9 (блоки 9.1 – 9.6) в планировочном районе «Академический» города Екатеринбурга»
(пр. Академика Сахарова, 31а/2)</t>
  </si>
  <si>
    <t xml:space="preserve">Комплекс жилых зданий со встроенно-пристроенными помещениями общественного назначения Блок 26.4 квартала № 26 в планировочном районе "Академический" города Екатеринбурга (г. Екатеринбург)
</t>
  </si>
  <si>
    <t>Комплекс жилых зданий со встроенно-пристроенными помещениями общественного назначения и подземными автостоянками квартала № 26 в планировочном  районе "Академический" города Екатеринбурга. 1 очередь строительства" (пр. Академика Сахарова, 73)</t>
  </si>
  <si>
    <t>Комплекс жилых зданий со встроенными помещениями общественного назначения, подземными автостоянками квартала № 9 (блоки 9.1 – 9.6) в планировочном районе «Академический» города Екатеринбурга
(пр. Академика Сахарова, 31а)</t>
  </si>
  <si>
    <t>Комплекс жилых зданий со встроенно-пристроенными помещениями общественного назначения Блок 26.4 квартала № 26 в планировочном районе "Академический" города Екатеринбурга (г. Екатеринбург)</t>
  </si>
  <si>
    <t>Церковно-причтовый дом и бытовой блок на территории Крестовоздвиженского монастыря по ул. Карла Маркса, 31 / ул. Луначарского, 192 в Октябрьском районе г. Екатеринбурга</t>
  </si>
  <si>
    <t>Одноэтажные неотапливаемые склады по ул. Шефская в Орджоникидзевском районе г. Екатеринбурга
 (проезд Промышленный, строение 9а/5)</t>
  </si>
  <si>
    <t>Одноэтажные неотапливаемые склады по ул. Шефской, в Орджоникидзевском районе г. Екатеринбурга. 4 этап строительства. Склад № 4 (проезд Промышленный, строение 9а/6)</t>
  </si>
  <si>
    <t>Реконструкция магазина (ул. Искровцев, 10)</t>
  </si>
  <si>
    <t>Жилые дома со встроенно-пристроенными нежилыми помещениями наземной автостоянкой на территории ограниченной ориентирами: улицы 8 Марта - Крестинского - Объездная дорога в Чкаловском районе г. Екатеринбурга. 3 этап строительства, Жилой дом № 3 
(ул. Крестинского, 6)</t>
  </si>
  <si>
    <t>Уральское региональное командование Внутренних Войск Министерства Внутренних дел Российской Федерации. Реконструкция военного городка в/ч 3055  (ул. Соболева, 10)</t>
  </si>
  <si>
    <t>Гараж с административно-бытовыми помещениями на территории складов и автосервиса в районе пересечения ул. Космонавтов - ЕКАД (местоположение установлено: примерно в 1420 м. по направлению на юго-восток от ориентира г. Верхняя Пышма, расположенного за пределами участка, адрес ориентира: Свердловская область, г. Верхняя Пышма)
(г. Екатеринбург)</t>
  </si>
  <si>
    <t>Публичное акционерное общество "Машиностроительный завод имени М.И. Калинина, г. Екатеринбург" (ПАО "МЗИК"). Корпус № 101 цех № 7 по производству гражданской продукции. Реконструкция (пр. Космонавтов, 18)</t>
  </si>
  <si>
    <t>Жилая застройка в границах улиц Суходольская - Ландау - Ручейная в Верх-Исетском районе г. Екатеринбурга. 3 очередь строительства комплекса жилых домов с встроенными нежилыми помещениями (ул. Евгения Савкова, 29)</t>
  </si>
  <si>
    <t>II очередь строительства комплекса жилых домов с нежилыми помещениями и подземной автостоянкой в составе квартала "Щербакова" планировочного района "Уктус-Правобережный". Блок 18 
(ул. Мраморская, 4)</t>
  </si>
  <si>
    <t>Жилая застройка в границах улиц Блюхера - Данилы Зверева - Советская в Кировском районе г. Екатеринбурга, жилой дом № 3 
(ул. Данилы Зверева, 7в)</t>
  </si>
  <si>
    <t>Жилая застройка в границах улиц Ландау - Екатерининская - Вавилова микрорайона "Мичуринский" в Верх-Исетском районе г. Екатеринбурга. 2 очередь строительства. Жилые дома № 75; 76 (ул. Широкореченская, 43)</t>
  </si>
  <si>
    <t>Жилая застройка в границах улиц Ландау - Екатерининская - Вавилова микрорайона "Мичуринский" в Верх-Исетском районе г. Екатеринбурга. 2 очередь строительства. Жилые дома №75; 76 (ул. Широкореченская, 41)</t>
  </si>
  <si>
    <t>Жилой комплекс с подземными и надземными автостоянками по улице Щербакова в Чкаловском районе г. Екатеринбурга. Первый этап строительства. Многоэтажный жилой дом № 1 со встроенно-пристроенными нежилыми помещениями (ул. Щербакова, 74)</t>
  </si>
  <si>
    <t>Одноэтажное здание гаража, 2-ой этап строительства (проезд Промышленный, 10)</t>
  </si>
  <si>
    <t>Одноэтажное здание гаража, 1-ый этап строительства (проезд Промышленный, 10)</t>
  </si>
  <si>
    <t>Реконструкция сети газопотребления АО "УТЗ". Газификация объектов автономного отопления и горячего водоснабжения корпусов АО "УТЗ", № 5, 15 (г. Екатеринбург)</t>
  </si>
  <si>
    <t>Торгово-складской корпус II очередь, расположенный на территории торгово-складского комплекса по адресу: г. Екатеринбург, ул. Варшавская, 9 (Сибирский тракт)</t>
  </si>
  <si>
    <t>Строительство III очереди торгового центра, расположенного по адресу: Свердловская область, г. Екатеринбург, ул. Щербакова, со строительством гипермаркета. Блок А
 (ул. Павлодарская, строение 6)</t>
  </si>
  <si>
    <t>Автосалон с административно-бытовым комплексом, расположенный по адресу: ул. Волгоградская, 195</t>
  </si>
  <si>
    <t>Дошкольное образовательное учреждение на 250 мест в квартале № 26 планировочного района "Академический" в г. Екатеринбурге (пр. Академика Сахарова, строение 85а)</t>
  </si>
  <si>
    <t>Реконструкция существующего автокомплекса
(дублер Сибирского тракта, 13 км)</t>
  </si>
  <si>
    <t>Магазин интернет-продаж (пр. Космонавтов)</t>
  </si>
  <si>
    <t>Жилой комплекс с помещениями обслуживающего назначения "CLEVER PARK" по ул. Ткачей г. Екатеринбурга. 1 очередь строительства
(ул. Ткачей, 17)</t>
  </si>
  <si>
    <t>Многофункциональный жилой комплекс по ул. Челюскинцев, 58 в г. Екатеринбурге. II очередь (Олимпийская набережная, 9/1)</t>
  </si>
  <si>
    <t>Жилой квартал № 1 по пр. Космонавтов в г. Екатеринбурге, 1 этап строительства. Корректировка 2
(пр. Космонавтов, 108а)</t>
  </si>
  <si>
    <t>Многоэтажные жилые дома со встроенно-пристроенными помещениями общественного назначения и автостоянками</t>
  </si>
  <si>
    <t>Складской комплекс на территории Ново-Свердловской ТЭЦ. 1 этап строительства 
(г. Екатеринбург)</t>
  </si>
  <si>
    <t>Складской комплекс на территории Ново-Свердловской ТЭЦ. 2 этап строительства
(г. Екатеринбург)</t>
  </si>
  <si>
    <t>Комплекс жилых зданий со встроенно-пристроенными помещениями общественного назначения и надземно-подземной автостоянкой закрытого типа (Блок 29.1) квартала № 29 в планировочном районе "Академический" г. Екатеринбурга (ул. Рябинина, 18/2)</t>
  </si>
  <si>
    <t>Многоквартирный жилой дом № 3 со встроенными помещениями общественного назначения и трансформаторной подстанцией по ул. Краснолесья в г. Екатеринбурге (ул. Краснолесья, 52)</t>
  </si>
  <si>
    <t>Многоэтажный жилой дом с подземной автопарковкой по ул. Екатерининская - Хрустальногорская в г. Екатеринбурге. Корректировка 3
(ул. Евгения Савкова, 4)</t>
  </si>
  <si>
    <t>Надстройка 1-этажного нежилого здания по ул. Машинистов, 2Б в г. Екатеринбурге
 (ул. Машинистов, 2б)</t>
  </si>
  <si>
    <t>Многоэтажный жилой дом с нежилыми помещениями в границах улиц Самолетной - Павлодарской в г. Екатеринбурге. Корректировка. (ул. Самолетная, 31)</t>
  </si>
  <si>
    <t>Многоквартирные жилые дома со встроенными нежилыми помещениями и подземной автостоянкой в границах пер. Симбирский - ул. Кировоградская в Орджоникидзевском районе г. Екатеринбурга</t>
  </si>
  <si>
    <t>Здание гаража на земельном участке с кадастровым номером "66:41:0712020:321",  расположенном в районе Новосвердловской ТЭЦ г. Екатеринбурга (участок находится примерно в 2 км. по направлению на восток от ориентира пресечение Екатеринбургской кольцевой автомобильной дороги и ул. Высоцкого, расположенного за пределами участка, адрес ориентира: г. Екатеринбург)</t>
  </si>
  <si>
    <t>Магазин в квартале улиц Патриса Лумумбы - Дорожная - Братская в Чкаловском районе г. Екатеринбурга" (ул. Патриса Лумумбы, строение 2а)</t>
  </si>
  <si>
    <t>Реконструкция тепловой сети с кадастровым номером 66:41:0000000:91258 при строительстве объекта: "Многоэтажный жилой дом с подземным паркингом по ул. Первомайская в Кировском районе г. Екатеринбурга (г. Екатеринбург)</t>
  </si>
  <si>
    <t xml:space="preserve">Жилой комплекс со встроенно-пристроенными объектами общественного назначения, подземной, надземной автостоянками и трансформаторными подстанциями в квартале улиц Ирбитской - Раевского - Блюхера - Данилы Зверева в Кировском районе г. Екатеринбурга
</t>
  </si>
  <si>
    <t>Многоэтажный жилой дом с подземной автостоянкой (пер. Гаринский, 5)</t>
  </si>
  <si>
    <t>Жилая застройка в районе улиц Блюхера-Студенческая-Раевского в г. Екатеринбурге. Жилой дом № 2
(ул. Раевского, 18а)</t>
  </si>
  <si>
    <t>Многоквартирный жилой дом со встроенно-пристроенными нежилыми помещениями по адресу: г. Екатеринбург, в границах улиц Татищева - Лоцмановых - Крауля - Юрия Исламова (на участке с кадастровым номером 66:41:0303161:1533)
(ул. Татищева, 179)</t>
  </si>
  <si>
    <t>Многоквартирный жилой дом № 5 со встроенными помещениями общественного назначения  на пересечении ул. Краснолесья и Чкалова в г. Екатеринбурге (ул. Краснолесья, 54)</t>
  </si>
  <si>
    <t>Многоквартирный жилой дом со встроенно-пристроенными нежилыми помещениями по адресу: Свердловская область, г. Екатеринбург, в границах улиц Татищева - Лоцмановых - Крауля - Юрия Исламова. (На участке с кадастровым номером 66:41:0303161:1532)
(ул. Татищева, 177)</t>
  </si>
  <si>
    <t>Свердловская обл., г. Екатеринбург, ул. Разливная, строение 50/5</t>
  </si>
  <si>
    <t>Свердловская обл., г. Екатеринбург, ул. Хрустальногорская, 85</t>
  </si>
  <si>
    <t>Свердловская обл., г. Екатеринбург, ул. Разливная, 50/4</t>
  </si>
  <si>
    <t>Свердловская обл., г. Екатеринбург, ул. Хрустальногорская, 83</t>
  </si>
  <si>
    <t>Свердловская обл., г. Екатеринбург, ул. Чемпионов, 4</t>
  </si>
  <si>
    <t>Свердловская обл., г. Екатеринбург, пр. Космонавтов, 145б</t>
  </si>
  <si>
    <t>Свердловская обл., г. Екатеринбург, ул. Минометчиков, 11а</t>
  </si>
  <si>
    <t>Свердловская обл., г. Екатеринбург, ул. Громова, 26</t>
  </si>
  <si>
    <t>Свердловская обл., г. Екатеринбург, ул. Халтурина, строение 69/3</t>
  </si>
  <si>
    <t>Свердловская обл., г. Екатеринбург, ул. Лукиных, 20</t>
  </si>
  <si>
    <t>Свердловская обл., г. Екатеринбург, ул. Хрустальнорская, 88</t>
  </si>
  <si>
    <t>Свердловская обл., г. Екатеринбург, ул. Монтажников, строение 17/5</t>
  </si>
  <si>
    <t>Свердловская обл., г. Екатеринбург, пер. Центральный рынок, строение 6/2</t>
  </si>
  <si>
    <t>Свердловская обл., г. Екатеринбург, ул. Малоистокская, 26</t>
  </si>
  <si>
    <t>Свердловская обл., г. Екатеринбург, пр. Академика Сахарова, 31б</t>
  </si>
  <si>
    <t>Свердловская обл., г. Екатеринбург, пр. Академика Сахарова, 31а/2</t>
  </si>
  <si>
    <t>Свердловская обл., г. Екатеринбург, проезд Промышленный, строение 9а/5</t>
  </si>
  <si>
    <t>Свердловская обл., г. Екатеринбург? ул. Искровцев, 10</t>
  </si>
  <si>
    <t>Свердловская обл., г. Екатеринбург, ул. Крестинского, 6</t>
  </si>
  <si>
    <t>Свердловская обл., г. Екатеринбург, ул. Евгения Савкова, 29</t>
  </si>
  <si>
    <t>Свердловская обл., г. Екатеринбург, ул. Мраморская, 4</t>
  </si>
  <si>
    <t>Свердловская обл., г. Екатеринбург, ул. Данилы Зверева, 7в</t>
  </si>
  <si>
    <t>Свердловская обл., г. Екатеринбург, ул. Широкореченская, 43</t>
  </si>
  <si>
    <t>Свердловская обл., г. Екатеринбург, ул. Широкореченская, 41</t>
  </si>
  <si>
    <t>Свердловская обл., г. Екатеринбург, ул. Щербакова, 74</t>
  </si>
  <si>
    <t>Свердловская обл., г. Екатеринбург, ул. Павлодарская, строение 6</t>
  </si>
  <si>
    <t>Свердловская обл., г. Екатеринбург, ул. Волгоградская, 195</t>
  </si>
  <si>
    <t>66:41:0511032:3; 66:41:0504062:12; 66:41:0504062:378; 66:41:0504062:380; 66:41:0504048:1; 66:41:0504049:433; 66:41:0504050:4; 66:41:0504050:3; 66:41:0504073:22; 66:41:0504051:2; 66:41:0504074:7; 66:41:0504052:7; 66:41:0504052:6; 66:41:0511003:3; 66:41:0000000:103453; 66:41:0504040:12; 66:41:0504040:17; 66:41:0504039:3; 66:41:0504023:21; 66:41:0504023:36; 66:41:0504035:13; 66:41:0504035:14; 66:41:0504035:18; 66:41:0504901:111; 66:41:0504901:112</t>
  </si>
  <si>
    <t xml:space="preserve"> 66:41:0502087:1361</t>
  </si>
  <si>
    <t>66:41:0000000:85968; 66:41:0511030:10</t>
  </si>
  <si>
    <t>66:41:0109053:9</t>
  </si>
  <si>
    <t>66:41:0204033:60</t>
  </si>
  <si>
    <t>66:16:0101003:28; 66:16:0000000:3643; 66:16:0000000:3642; 66:16:0101003:26; 66:16:0101003:27; 66:65:0101003:34; 66:16:0101002:14</t>
  </si>
  <si>
    <t>66:41:0503030:17; 66:41:0000000:86</t>
  </si>
  <si>
    <t>66:41:0511021:829; 66:41:0511021:1045; 66:41:0511021:1058; 66:41:0511021:1252; 66:41:0511021:1957</t>
  </si>
  <si>
    <t>66:41:0000000:98151; 66:41:0511021:2658; 66:41:0000000:93926; 66:41:0511021:2649; 66:41:0511021:2638</t>
  </si>
  <si>
    <t xml:space="preserve">66:41:0511021:2638; 66:41:0511030:5; 66:41:0000000:27766; 66:41:0511021:830; 66:41:0511021:2634; 66:41:0000000:27771; 66:41:0511021:868; </t>
  </si>
  <si>
    <t>66:41:0313010:6091; 66:41:0313010:6092; 66:41:0000000:111138; 66:41:0404901:22</t>
  </si>
  <si>
    <t>66:41:0610029:18, 66:4
66:41:0610029:19, 66:4
66:41:0610024:120, 66
66:41:0610029:20, , 66
66:41:0610024:129, 66
66:41:0000000:109855</t>
  </si>
  <si>
    <t>66:41:0000000:740, 66:41:0313010:1556, 66:41:0313010:6076,
66:41:0313010:6078</t>
  </si>
  <si>
    <t>66:41:0313010:1564
66:41:0313010:1565
66:41:0313010:6078
66:41:0313010:6106
66:41:0313010:6107</t>
  </si>
  <si>
    <t>66:41:0313004:5
66:41:0313004:10
66:41:0313004:21
66:41:0313004:25
66:41:0313006:3
66:41:0313006:236
66:41:0313006:237</t>
  </si>
  <si>
    <t>66:41:0306109:32
66:41:0306109:39
66:41:0306109:40
66:41:0306109:44
66:41:0306109:50</t>
  </si>
  <si>
    <t>66:41:0313010:2066, 66:41:0313010:2069, 66:41:0313010:2065,
66:41:0313010:6033, 66:41:0313010:6083, 66:41:0313010:6100</t>
  </si>
  <si>
    <t>66:41:0401017:7</t>
  </si>
  <si>
    <t>66:41:0612022:25</t>
  </si>
  <si>
    <t>66:41:0000000:449; 66:41:0313010:372; 66:41:0313010:6087; 66:41:0313121:109; 66:41:0313121:120; 66:41:0313121:15585; 66:41:0313121:95;  66:41:0313121:101; 66:41:0313121:116; 66:41:0313121:15581</t>
  </si>
  <si>
    <t>66:41:0313010:568; 66:41:0313010:2060; 66:41:0313010:6075; 66:41:0313010:6041; 66:41:0313010:564; 66:41:0313010:6055; 66:41:0313010:6085; 66:41:0313010:6068;</t>
  </si>
  <si>
    <t>66:41:0313010:5998; 66:41:0313010:6085; 66:41:0313010:6075; 66:41:0313010:563; 66:41:0313010:564; 66:41:0313010:568;</t>
  </si>
  <si>
    <t>66:41:0313010:6078, 66:41:0313010:6075, 66:41:0313010:6033</t>
  </si>
  <si>
    <t>66:41:0313010:568</t>
  </si>
  <si>
    <t>66:41:0404016:3146</t>
  </si>
  <si>
    <t>66:41:0313010:563</t>
  </si>
  <si>
    <t xml:space="preserve"> 66:36:3203001:1020</t>
  </si>
  <si>
    <t>66:41:0110016:17</t>
  </si>
  <si>
    <t>66:41:0313010:359</t>
  </si>
  <si>
    <t>66:41:0000000:106840</t>
  </si>
  <si>
    <t>66:41:0702069:1914</t>
  </si>
  <si>
    <t>66:41:0306109:50</t>
  </si>
  <si>
    <t>66:41:0000000:101891</t>
  </si>
  <si>
    <t>66:41:0110002:152</t>
  </si>
  <si>
    <t>66:41:0610001:11</t>
  </si>
  <si>
    <t>66:41:0502060:2
66:41:0502060:8</t>
  </si>
  <si>
    <t>66:41:0304032:25</t>
  </si>
  <si>
    <t>66:41:0606048:7</t>
  </si>
  <si>
    <t>66:41:0206016:181; 66:41:0000000:86643</t>
  </si>
  <si>
    <t>66:41:0313121:1551</t>
  </si>
  <si>
    <t>66:41:0313006:3</t>
  </si>
  <si>
    <t>66:41:0306129:7</t>
  </si>
  <si>
    <t>66:41:0206019:0011</t>
  </si>
  <si>
    <t>66:41:0502074:33; 66:41:0502074:24; 66:41:0502074:25</t>
  </si>
  <si>
    <t>66:41:0106107:205</t>
  </si>
  <si>
    <t>66:41:0504005:34</t>
  </si>
  <si>
    <t>66:41:0702039:517
66:41:0702039:516</t>
  </si>
  <si>
    <t>66:41:0303009:34</t>
  </si>
  <si>
    <t>66:41:0303161:1533</t>
  </si>
  <si>
    <t>66:41:0313006:236</t>
  </si>
  <si>
    <t>66:41:0303161:1532</t>
  </si>
  <si>
    <t>Свердловская обл., г. Екатеринбург, пр. Академика Сахарова, строение 85а</t>
  </si>
  <si>
    <t>Свердловская обл., г. Екатеринбург, дублер Сибирского тракта, 13 км</t>
  </si>
  <si>
    <t>Свердловская обл., г. Екатеринбург, Олимпийская набережная, 9/1</t>
  </si>
  <si>
    <t>Свердловская обл., г. Екатеринбург, пр. Космонавтов, 108а</t>
  </si>
  <si>
    <t>Свердловская обл., г. Екатеринбург, ул. Рябинина, 18/2</t>
  </si>
  <si>
    <t>Свердловская обл., г. Екатеринбург, ул. Краснолесья, 52</t>
  </si>
  <si>
    <t>Свердловская обл., г. Екатеринбург, ул. Евгения Савкова, 4</t>
  </si>
  <si>
    <t>Свердловская обл., г. Екатеринбург, ул. Машинистов, 2б</t>
  </si>
  <si>
    <t>Свердловская обл., г. Екатеринбург, ул. Самолетная, 31</t>
  </si>
  <si>
    <t>Свердловская обл., г. Екатеринбург, ул. Патриса Лумумбы, строение 2а</t>
  </si>
  <si>
    <t>Свердловская обл., г. Екатеринбург, пер. Гаринский, 5</t>
  </si>
  <si>
    <t>Свердловская обл., г. Екатеринбург, ул. Раевского, 18а</t>
  </si>
  <si>
    <t>Свердловская обл., г. Екатеринбург, ул. Татищева, 179</t>
  </si>
  <si>
    <t>Свердловская обл., г. Екатеринбург, ул. Краснолесья, 54</t>
  </si>
  <si>
    <t>Свердловская обл., г. Екатеринбург, ул. Татищева, 177</t>
  </si>
  <si>
    <t>RU 66302000-1133-2018</t>
  </si>
  <si>
    <t>RU 66302000-554-2017</t>
  </si>
  <si>
    <t>RU 66302000-1050-2018</t>
  </si>
  <si>
    <t>RU 66302000-46-2016</t>
  </si>
  <si>
    <t>RU 66302000-1092-2018</t>
  </si>
  <si>
    <t>RU 66302000-1308-2018</t>
  </si>
  <si>
    <t>09.12.2019</t>
  </si>
  <si>
    <t>66-000-03-2018</t>
  </si>
  <si>
    <t>RU 66-000-08-2016</t>
  </si>
  <si>
    <t>27.12.2019</t>
  </si>
  <si>
    <t>RU 66302000-1407-2018</t>
  </si>
  <si>
    <t>RU 66302000-986-2019</t>
  </si>
  <si>
    <t>RU 66302000-1310-2018</t>
  </si>
  <si>
    <t>RU 66302000-1389-2018</t>
  </si>
  <si>
    <t>11.12.2019</t>
  </si>
  <si>
    <t>RU 66302000-914-2006</t>
  </si>
  <si>
    <t>RU 66302000-5537-2015</t>
  </si>
  <si>
    <t>RU 66302000-2642-2012</t>
  </si>
  <si>
    <t>12.12.2019</t>
  </si>
  <si>
    <t>RU 66302000-1183-2018</t>
  </si>
  <si>
    <t>RU 66302000-710-2017</t>
  </si>
  <si>
    <t>RU 66302000-710-2019</t>
  </si>
  <si>
    <t>RU 66302000-1173-2018</t>
  </si>
  <si>
    <t>RU 66302000-1059-2018</t>
  </si>
  <si>
    <t>RU 66302000-1182-2018</t>
  </si>
  <si>
    <t>20.12.2019</t>
  </si>
  <si>
    <t>RU 66302000-1394-2018</t>
  </si>
  <si>
    <t>RU 66302000-1089-2018</t>
  </si>
  <si>
    <t>RU 66302000-1409-2018</t>
  </si>
  <si>
    <t>RU 66302000-897-2017</t>
  </si>
  <si>
    <t>RU 66302000-853-2017</t>
  </si>
  <si>
    <t>RU 66302000-854-2017</t>
  </si>
  <si>
    <t>RU 66302000-1131-2018</t>
  </si>
  <si>
    <t>RU 66302000-1323-2018</t>
  </si>
  <si>
    <t>RU 66302000-411-2017</t>
  </si>
  <si>
    <t>RU 66302000-943-2017</t>
  </si>
  <si>
    <t>RU 66302000-4168-2014</t>
  </si>
  <si>
    <t>RU 66302000-1085-2018</t>
  </si>
  <si>
    <t>RU 66302000-1218-2018</t>
  </si>
  <si>
    <t>RU 66302000-536-2017</t>
  </si>
  <si>
    <t>RU 66302000-508-2007</t>
  </si>
  <si>
    <t>RU 66302000-1425-2018</t>
  </si>
  <si>
    <t>RU 66302000-431-2017</t>
  </si>
  <si>
    <t>RU 66302000-999-2018</t>
  </si>
  <si>
    <t>RU 66302000-1211-2018</t>
  </si>
  <si>
    <t>RU 66302000-1209-2018</t>
  </si>
  <si>
    <t>RU 66302000-1099-2018</t>
  </si>
  <si>
    <t>RU 66302000-1220-2018</t>
  </si>
  <si>
    <t>RU 66302000-1073-2018</t>
  </si>
  <si>
    <t>Свердловская обл., г. Екатеринбург,  ул. Окраинная, 48</t>
  </si>
  <si>
    <t>Существующие распределительные тепловые сети от котельной ТЭЦ-19 в квартале улиц Санаторная - Зенитчиков - Умельцев - Эскадронная - Газетная на участках от ТЭЦ-19 до УТ19(нов), со строительством новых участков от УТ16 до УТ19, кадастровый номер 66:41:0207024:344</t>
  </si>
  <si>
    <t>существующие распределительные тепловые сети после котельной по ул. Новинская, 2 на участках от УТ21(нов) до УТ25(нов) - 1 вывод теплотрассы, от ут26(нов) до УТ28(нов) - 2 вывод теплотрассы, со строительством новых участков от УТ20 до УТ 21, от УТ23 до т.2, от УТ 28 до УТ 29, кадастровый номер 66:41:0505018:65</t>
  </si>
  <si>
    <t>Здание гаража со встроенным АБК (№ 1 по ПЗУ)</t>
  </si>
  <si>
    <t>5-этажный двухсекционный жилой дом со встроенно-пристроенными салонами-магазинами на 1 этаже (№ 11 по ПЗУ) - 1 этап строительства
 (ул. Водоемная, 74)</t>
  </si>
  <si>
    <t>18-этажный трехсекционный жилой дом со встроенными помещениями общественного назначения на 2 этаже (№ 13 по ПЗУ) - 1 этап строительства
(ул. Водоемная, 76)</t>
  </si>
  <si>
    <t>Подземно-надземная автостоянка со встроенными нежилыми помещениями выставочных салонов-магазинов (№ 6 по ПЗУ) - 3 этап строительства</t>
  </si>
  <si>
    <t>Многоэтажный жилой дом (№ 12 по ПЗУ) со встроенно-пристроенными нежилыми помещениями общественного назначения  на 1-ом этаже (№ 13 по ПЗУ) - 1 этап строительства
(ул. Кировградская, 8)</t>
  </si>
  <si>
    <t>здание общественного назначения (№ 13 по ПЗУ), пристроенное к жилым домам (№№12, 14 по ПЗУ) - 1 этап строительства
(ул. Кировградская, строение 8а)</t>
  </si>
  <si>
    <t>трансформаторная подстанция (№ Т3 по ПЗУ) - 1 этап строительства</t>
  </si>
  <si>
    <t>Многоэтажный жилой дом (№ 14 по ПЗУ) со встроенными нежилыми помещениями общественного назначения на 1-ом этаже  - 2 этап строительства
(ул. Кировградская, 10)</t>
  </si>
  <si>
    <t>подземная автостоянка (№ Г5 по ПЗУ) - 2 этап строительства
(ул. Кировградская, строение 8/2)</t>
  </si>
  <si>
    <t>Трехсекционный жилой дом переменной этажности с встроенно-пристроенным выставочным салоном (№ 1 по ПЗУ) - 2 этап строительства</t>
  </si>
  <si>
    <t>Многоэтажный односекционный жилой дом (№ 2 по ПЗУ) - 2 этап строительства
(пер. Замятина, 24)</t>
  </si>
  <si>
    <t>подземная автостоянка (№ 3 по ПЗУ), пристроенная к жилому дому № 2 - 2 этап строительства
(пер. Замятина, строение 24/2)</t>
  </si>
  <si>
    <t>Односекционный многоэтажный жилой дом (№ 4 по ПЗУ) - 5 этап строительства</t>
  </si>
  <si>
    <t>2-секционный жилой дом переменной этажности с встроенными помещениями выставочного салона и управляющей компании (№ 2 по ПЗУ) - 3 этап строительства</t>
  </si>
  <si>
    <t>Четырнадцатисекционный жилой дом переменной этажности со встроенными офисными помещениями на первом этаже в секциях № 6 и № 7 (№ 3.2 по ПЗУ) - жилой блок № 3.2</t>
  </si>
  <si>
    <t>4 секции многосекционного жилого дома переменной этажности со встроено-пристроенными помещениями магазинов и выставочных залов (№№ 3, 4, 5, 6 по ПЗУ)
 (ул. Владимира Высоцкого, 5)</t>
  </si>
  <si>
    <t>здание надземной автостоянки № 1 (№ 8 по ПЗУ)
(ул. Владимира Высоцкого, строение 5/2)</t>
  </si>
  <si>
    <t>трансформаторная подстанция № 1 (№ 10 по ПЗУ)
(ул. Владимира Высоцкого, строение 5/3)</t>
  </si>
  <si>
    <t>Здание магазина непродовольственных товаров (№ 1 по ПЗУ)</t>
  </si>
  <si>
    <t>Здание административно-бытового корпуса переменной этажности со встроенной автостоянкой боксового типа, с пристроенными помещениями склада (№ 1 по ПЗУ) - 1 этап строительства</t>
  </si>
  <si>
    <t>Локальные очистные сооружения (№ 5 по ПЗУ) - 1 этап строительства</t>
  </si>
  <si>
    <t>Подземная канализационная насосная станция (№ 6 по ПЗУ) - 1 этап строительства</t>
  </si>
  <si>
    <t>Две секции переменной этажности десятисекционного жилого дома со встроенными офисными помещениями на первом этаже и встроенно-пристроенными торговыми помещениями в цокольном этаже (№ 5В, 5Г по ГП) - 8 пусковой комплекс</t>
  </si>
  <si>
    <t>Пешеходная галерея - 2 этап строительства</t>
  </si>
  <si>
    <t>Автомобильная дорога р.п. Бисерть - с. Старобухарово на участке км5+855 - км10+855 с мостом - 1 этап строительства; автомобильная дорога подъезд к с. Старобухарово - 2 этап строительства</t>
  </si>
  <si>
    <t>Реконструкция автомобильной дороги вокруг г.Екатеринбурга на участке Семь Ключей - Большой Исток на территории муниципального образования город Екатеринбург в Свердловской области (1 этап: ПК 36+500 - ПК 44+000), кадастровый номер 66:00:0000000:1411</t>
  </si>
  <si>
    <t>Транспортная развязка в разных уровнях на пересечении ул. Новосибирская 2 и автомобильной дороги вокруг г. Екатеринбурга на участке автодорога Пермь - Екатеринбург - автодорога Подъезд к г. Екатеринбургу от автодороги "Урал", II пусковой комплекс автодорога Подъезд к п. Медному - автодорога Екатеринбург - Полевской в Свердловской области (III этап строительства)</t>
  </si>
  <si>
    <t>ул. № 11 от ул. Счастливая ПК0+00 до пешеходной аллеи ПК1+75,18 - 1 этап строительства</t>
  </si>
  <si>
    <t>ул. № 11 от пешеходной аллеи ПК1+75,18 до ул. Чемпионов ПК3+03,62 - 2 этап строительства</t>
  </si>
  <si>
    <t>Улица № 1 на участке от улицы № 7 до улицы Лучистая (от ПК8+24,40 до ПК12+52,23) - 1 этап строительства</t>
  </si>
  <si>
    <t>Улица № 1 на участке от школы до улицы Городская (от ПК2+20 до ПК6+64,40) - 3 этап строительства</t>
  </si>
  <si>
    <t>Улица Амундсена: участок от р. Патрушиха до пр. Академика Сахарова и участок перехода через р. Патрушиха - этап строительства № 1</t>
  </si>
  <si>
    <t>улица Вильгельма де Геннина - Серафимы Дерябиной</t>
  </si>
  <si>
    <t>съезд № 1</t>
  </si>
  <si>
    <t>съезд № 2</t>
  </si>
  <si>
    <t>съезд № 3</t>
  </si>
  <si>
    <t>съезд № 4</t>
  </si>
  <si>
    <t>съезд № 5</t>
  </si>
  <si>
    <t>проезд № 1</t>
  </si>
  <si>
    <t>проезд № 2</t>
  </si>
  <si>
    <t>Участок Александровского бульвара от ул. Новокольцовская ПК0+00 (ПК14+39390) до въезда на территорию МВЦ "Екатеринбург-ЭКСПО" ПК8+03,66</t>
  </si>
  <si>
    <t>улица Новокольцовская от Сибирского тракта ПК0+00 до проектируемого
участка Александровского бульвара ПК14+39,90</t>
  </si>
  <si>
    <t>Улица Вильгельма де Геннина от проспекта Академика Сахарова до р.Патрушиха (от ПК 3+21,47 до ПК 5+9,96) - 1 этап строительства</t>
  </si>
  <si>
    <t>Мостовый переход через р.Патрушиха с подъездным участком улицы Вильгельма де Геннина (от ПК 1+61,82 до ПК 3+21,47) - 2 этап строительства</t>
  </si>
  <si>
    <t>Улица Вильгельма де Геннина от р.Патрушиха до улицы Тимофеева - Ресовского (от ПК 0+00 до ПК 1+61,82) - 3 этап строительства</t>
  </si>
  <si>
    <t>Сети дождевой канализации по ул. Тимофеева - Ресовского от улицы Вильгельма де Геннина до очистных сооружений -  4 этап строительства</t>
  </si>
  <si>
    <t>Очистные сооружения - 4 этап строительства</t>
  </si>
  <si>
    <t>Двухсекционный многоэтажный жилой дом со встроенными помещениями (№№  1А, 1Б по ПЗУ) - 1 этап строительства</t>
  </si>
  <si>
    <t>Многоэтажный односекционный жилой дом со встроенными нежилыми помещениями офисов (№ 1 по ПЗУ)</t>
  </si>
  <si>
    <t>здание подземной автостоянки (№ 2 по ПЗУ) с техническим помещением на кровле (№ 4 по ПЗУ)</t>
  </si>
  <si>
    <t>5-секционный жилой дом переменной этажности со встроенными офисными помещениями на 1 этажах секций 1.1 - 1.3 (№ 1 по ПЗУ) - 1 этап строительства</t>
  </si>
  <si>
    <t>Тепловая сеть на участках:- от тепловой камеры УТ9-1а (нов.) до УТ4-6 (нов.); - от тепловой камеры УТ4-6 (нов.) до стены жилого дома (№ 3 по ПЗУ);- от тепловой камеры УТ4-6 (нов.) до стены жилого дома (№ 5 по ПЗУ)</t>
  </si>
  <si>
    <t>Тепловая сеть от УТ-2 до тепловой камеры УТ-6 от тепловой камеры УТ-6 до УТ-10, от УТ-10 до УТ-13 от УТ-13 до тепловых камер УТ-14...УТ-17 и далее до жилых домов № 52-56 и № 75-76 - 2 этап строительства</t>
  </si>
  <si>
    <t>Магистральная сеть теплоснабжения 2Ду600 по ул. Рябинина от УТ-21 до ТК-4</t>
  </si>
  <si>
    <t>Здание административно-бытового назначения (№ 6 по ПЗУ)</t>
  </si>
  <si>
    <t>Здание склада (№ 8 по ПЗУ)</t>
  </si>
  <si>
    <t>Резервуар-накопитель дождевых и талых стоков (№ Г по ПЗУ)</t>
  </si>
  <si>
    <t>Здание церкви</t>
  </si>
  <si>
    <t>Здание сервисного центра для обслуживания легковых автомобилей (№ 1 по ПЗУ), кадастровый номер объекта 66:41:0501059:14</t>
  </si>
  <si>
    <t>Двухквартирный блокированный жилой дом</t>
  </si>
  <si>
    <t>1 этап - магистральный водосбросной коллектор дренажа (Д1) по Зеленым зонам 1, 2 на участке от ул. Краснолесья до выпуска и сам выпуск в новое русло р. Патрушиха</t>
  </si>
  <si>
    <t>2 этап - магистральный водосбросной коллектор дренажа (Д2) по Лесозонам  1, 2 на участке от ул. Краснолесья до выпуска и сам выпуск в новое русло р. Патрушиха</t>
  </si>
  <si>
    <t>Сеть дренажной канализации К16-1 от оголовка ОГ1-1 (выпуск в реку Патрушиху) до колодца 1.9к (за границей юго-западной красной линии (условно) ул. Академика Тимофеева-Ресовского) - 1 этап строительства</t>
  </si>
  <si>
    <t>Сеть дренажной канализации К16-3 от оголовка ОГ-3 (выпуск в реку Патрушиху) до колодца 3.8к (за границей юго-западной красной линии (условно) ул. Академика Тимофеева-Ресовского) - 3 этап строительства</t>
  </si>
  <si>
    <t>Сеть дренажной канализации К16-5 от оголовка ОГ-5 (выпуск в реку Патрушиху) до колодца 5.9к (за границей юго-западной красной линии (условно) ул. Академика Тимофеева-Ресовского) - 5 этап строительства</t>
  </si>
  <si>
    <t>Сеть дренажной канализации К16-7 от оголовка ОГ-7 (выпуск в реку Патрушиху) до колодца 7.5к (у границы северо-восточной красной линии (условно) ул. Академика Тимофеева-Ресовского) - 7 этап строительства</t>
  </si>
  <si>
    <t>Внутриквартальные сети теплоснабжения на участке от камер ТК-3/3-1, ТК-3/4 до наружных стен многосекционных жилых домов № 26.2.1, № 26.2.2                  - 1 этап строительства</t>
  </si>
  <si>
    <t>Внутриквартальные сети теплоснабжения на участке от камеры ТК-3/3 до наружных стен многосекционных жилых домов № 26.4.1, № 26.4.2, № 26.4.3 - 2 этап строительства</t>
  </si>
  <si>
    <t>Внутриквартальные сети теплоснабжения на участке от камер ТК-3/1, ТК-3/1-1 до наружных стен многосекционных жилых домов № 26.8.1, 26.8.2, 26.8.3, 26.8.6 - 3 этап строительства</t>
  </si>
  <si>
    <t>Магистральная сеть теплоснабжения 2Ду400 от ТК3 до ТК2</t>
  </si>
  <si>
    <t>Многоэтажная секция жилого дома № 26.2.2 со встроенными помещениями общественного назначения на 1 этаже ( № 26.2.2.1 по ПЗУ) - 2 этап строительства</t>
  </si>
  <si>
    <t>Многоэтажный  жилой дом со встроенными помещениями общественного назначения на 1 этаже (№ 26.2.3 по ПЗУ) - 2 этап строительства</t>
  </si>
  <si>
    <t>1 этап строительства - односекционный многоэтажный жилой дом со встроенными нежилыми помещениями (№ 26.8.2 по ПЗУ)</t>
  </si>
  <si>
    <t>Многоэтажная секция жилого дома № 26.2.1 со встроенными помещениями общественного назначения на 1 этаже ( № 26.2.1.2 по ПЗУ) - 3 этап строительства</t>
  </si>
  <si>
    <t>10 пусковой комплекс - односекционный многоэтажный жилой дом (№ 9.4.1 по ПЗУ)</t>
  </si>
  <si>
    <t>12 пусковой комплекс - пристроенная подземная автостоянка (№ 9.4.01, 9.4.03  по ПЗУ)</t>
  </si>
  <si>
    <t>3-секционный жилой дом переменной этажности со встроенно-пристроенными помещениями общественного назначения (№ 26.4.2 по ПЗУ) - 3 этап строительства</t>
  </si>
  <si>
    <t>Многоэтажный, 1-секционный жилой дом со встроенными помещениями общественного назначения на 1-м этаже (№ 1.2 по ПЗУ) - 2 пусковой комплекс</t>
  </si>
  <si>
    <t>2 этап строительства - трехсекционный  жилой дом переменной этажности со встроенными нежилыми помещениями (№ 26.8.1.1 - 26.8.1.3 по ПЗУ)</t>
  </si>
  <si>
    <t>11 пусковой комплекс - односекционный многоэтажный жилой дом (№ 9.4.2 по ПЗУ)</t>
  </si>
  <si>
    <t>Односекционный многоэтажный жилой дом (№ 26.4.3 по ПЗУ) - 2 этап строительства</t>
  </si>
  <si>
    <t>здание бытового блока (№ 2 по ПЗУ)
(ул. Карла Маркса, строение 31/3)</t>
  </si>
  <si>
    <t>здание церковно-причтового дома (№ 1 по ПЗУ)
(ул. Карла Маркса, строение 31/2)</t>
  </si>
  <si>
    <t>Здание неотапливаемого склада (№ 1 по ПЗУ) - 3 очередь строительства</t>
  </si>
  <si>
    <t>Здание склада (№ 4 по ПЗУ) - 4 этап строительства</t>
  </si>
  <si>
    <t>Существующее здание магазина с 2-х этажным пристроем (№ 1 по ПЗУ), кадастровый номер 66:41: 0711901:53</t>
  </si>
  <si>
    <t>25-этажный жилой дом со встроенно-пристроенными нежилыми помещениями (№ 3 по ПЗУ) - 3 этап строительства</t>
  </si>
  <si>
    <t>Реконструкция существующего здания главного корпуса (№ 1 по ГП) блок А - 1 очередь строительства, кадастровый номер 66:41:0000000:69473</t>
  </si>
  <si>
    <t>Выгреб (№ 2 по ПЗУ)</t>
  </si>
  <si>
    <t>Корпус № 101 цех № 7 со строительством производственной части на месте сносимой части здания (№ 2 по ПЗУ), пристраиваемой к существующему административно-бытовому корпусу (№ 1 по ПЗУ), кадастровый номер 66:41:0110016:399</t>
  </si>
  <si>
    <t>6-секционный  жилой дом переменной этажности со встроенными помещениями общественного назначения на 1 этаже (№ 1 по ПЗУ) - 3 очередь строительства</t>
  </si>
  <si>
    <t xml:space="preserve">Шесть блок-секций со встроенными помещениями общественного назначения и встроенно-пристроенной подземной автостоянкой (№ 1А по ПЗУ) - 1 этап строительства жилого здания (Блок-18)
</t>
  </si>
  <si>
    <t>Четырехсекционный жилой дом переменной этажности (№ 3 по ПЗУ)</t>
  </si>
  <si>
    <t>8-секционный жилой дом со встроенными помещениями для велосипедов (№ 76 по ПЗУ)</t>
  </si>
  <si>
    <t>8-секционный жилой дом со встроенными помещениями для велосипедов (№ 75 по ПЗУ)</t>
  </si>
  <si>
    <t>3-секционный жилой дом переменной этажности со встроенно-пристроенными нежилыми помещениями в цокольном и на первом этажах (№ 1А, 1Б, 1В по ПЗУ) - 1.4 этап строительства жилого комплекса</t>
  </si>
  <si>
    <t>Здание гаража (№ 2 по ПЗУ) - 2 этап строительства</t>
  </si>
  <si>
    <t>Здание гаража (№ 1 по ПЗУ) - 1 этап строительства</t>
  </si>
  <si>
    <t>Резервуар-накопитель (№ РН по ПЗУ) - 1 этап строительства</t>
  </si>
  <si>
    <t>Реконструкция существующего газопровода высокого давления, кадастровый номер 66:41:0000000:71311</t>
  </si>
  <si>
    <t>Торгово-складской корпус (№ 7 по ПЗУ)</t>
  </si>
  <si>
    <t>Здание  для размещения гипермаркета (блок А) со встроенной открытой парковкой манежного типа и встроенной трансформаторной подстанцией (№ 1 по ПЗУ), дизельная электростанция (№ 7 по ПЗУ) - III очередь строительства торгового центра</t>
  </si>
  <si>
    <t>Локальные очистные сооружения (№ 6 по ПЗУ) - III очередь строительства торгового центра</t>
  </si>
  <si>
    <t>Канализационная станция (№ 9 по ПЗУ) - III очередь строительства торгового центра</t>
  </si>
  <si>
    <t>Здание автосалона с административно-бытовыми помещениями (№ 1 по ПЗУ)  (ул. Волгоградская, строение197)</t>
  </si>
  <si>
    <t>Здание холодного склада (№ 2 по ПЗУ)
(ул. Волгоградская, строение 197/2)</t>
  </si>
  <si>
    <t>Здание дошкольного образовательного учреждения на 250 мест (№ 1 по ПЗУ)</t>
  </si>
  <si>
    <t xml:space="preserve">Ремонтный блок, примыкающий к существующему зданию автосервиса - 2 очередь реконструкции существующего автокомплекса, кадастровый номер объекта 66:41:0000000:67490
</t>
  </si>
  <si>
    <t>Здание магазина (№ 1 по ГП)</t>
  </si>
  <si>
    <t>Многоэтажная жилая секция 5-ти секционного жилого дома со встроенными нежилыми помещениями на 1-ом этаже (№ 3Г по ПЗУ) - 6 этап строительства</t>
  </si>
  <si>
    <t>4-секционный жилой дом переменной этажности со встроенными общественными помещениями (№№ 1.4-1.7 по ПЗУ) и встроенно-пристроенной надземно-подземной автостоянкой (№ 4.2 по ПЗУ)  - 5 этап строительства</t>
  </si>
  <si>
    <t>Многоэтажный, двухсекционный жилой дом со встроенно-пристроенными помещениями общественного назначения (№ 1 по ПЗУ) - 1 этап строительства</t>
  </si>
  <si>
    <t>4-секционный жилой дом со встроенными помещениями общественного назначения на 1 этаже (№ 2 по ПЗУ) - 1 этап строительства
(ул. Чайковского, 80/1)</t>
  </si>
  <si>
    <t>здание подземной автостоянки (№ 2.1 по ПЗУ) - 1 этап строительства
(ул. Чайковского, строение 80/2)</t>
  </si>
  <si>
    <t>Здание склада (№ 1 по ПЗУ) - 1 этап строительства</t>
  </si>
  <si>
    <t>пожарные резервуары (№ 3 по ПЗУ) - 1 этап строительства</t>
  </si>
  <si>
    <t>локальные очистные сооружения (№ 4 по ПЗУ)</t>
  </si>
  <si>
    <t xml:space="preserve">Жилой дом со встроенно-пристроенными помещениями (№ 3 по ПЗУ) - 2 этап строительства </t>
  </si>
  <si>
    <t>Двухсекционный многоэтажный жилой дом со встроенными помещениями общественного назначения (№ 3 по ПЗУ)</t>
  </si>
  <si>
    <t>Две жилые секции (№ 1.5, 1.6 по ПЗУ) - 3 этап строительства</t>
  </si>
  <si>
    <t>Одноэтажного здания склада с надстройкой второго этажа под торгово-административное здание (стр. №1), кадастровый номер 66:41:0000000:69604</t>
  </si>
  <si>
    <t>Односекционный многоэтажный многоквартирный жилой дом со встроенными помещениями общественного назначения (№ 1 по ПЗУ)</t>
  </si>
  <si>
    <t>Односекционный многоэтажный жилой дом (№ 2 по ПЗУ) - 2 этап строительства
 (пер. Симбирский, 2/3)</t>
  </si>
  <si>
    <t>подземная одноуровневая автостоянка (№ 4 по ПЗУ) пристроенная к жилому дому № 2 - 2 этап строительства
(пер. Симбирский, строение 2/2)</t>
  </si>
  <si>
    <t>Односекционный многоквартирный жилой дом (№ 3 по ПЗУ) со встроенными нежилыми помещениями на 1-ом этаже - 3 этап строительства  
(пер. Симбирский, 2)</t>
  </si>
  <si>
    <t>Здание гаража (№ 7 по ПЗУ)</t>
  </si>
  <si>
    <t>Реконструкция тепловой сети от ТК12-14/1 до ТК225-4 (включительно), от ТК225-4 до границы участка КН 66:41:0701028:3, кадастровый номер объекта 66:41:0000000:91258</t>
  </si>
  <si>
    <t>Две блок - секции жилого дома переменной этажности с помещениями общественного назначения на 1-ом этаже (№ 4А по ПЗУ) - 5 этап строительства (ул. Ирбитская, 13)</t>
  </si>
  <si>
    <t>Трансформаторная подстанция 2БКТП (№ 7 по ПЗУ) - 5 этап строительства</t>
  </si>
  <si>
    <t>Блок - секция жилого дома с помещениями общественного назначения на 1-ом этаже (№ 4Б по ПЗУ) - 6 этап строительства
(ул. Ирбитская, 13)</t>
  </si>
  <si>
    <t>1-секционный жилой дом переменной этажности со встроенными нежилыми помещениями общественного назначения на 1-ом этаже и встроенно-пристроенной надземно-подземной автостоянкой с эксплуатируемой кровлей (№ 1 по ПЗУ)</t>
  </si>
  <si>
    <t>трансформаторная подстанция ТП44099 (№ 2 по ПЗУ)</t>
  </si>
  <si>
    <t>Две разновысотные жилые секции (№№ 2.1, 2.2 по ПЗУ) 3-секционного жилого дома со встроенными нежилыми помещениями на 1-ом этаже и встроенно-пристроенной подземной автостоянкой (№ 2.4 по ПЗУ) - 1 этап строительства</t>
  </si>
  <si>
    <t>Многоэтажный жилой дом со встроенно-пристроенными нежилыми помещениями (№ 3 по ПЗУ)</t>
  </si>
  <si>
    <t>Двухсекционный многоэтажный жилой дом со встроенными помещениями общественного назначения (№ 5 по ПЗУ)</t>
  </si>
  <si>
    <t>Многоэтажный многоквартирный жилой дом со встроенно-пристроенными нежилыми помещениями (№ 1 по ПЗУ)</t>
  </si>
  <si>
    <t>5,08694     0,51864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</si>
</sst>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1" x14ac:knownFonts="1">
    <font>
      <sz val="10"/>
      <name val="Arial Cyr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color rgb="FF000000"/>
      <name val="Tahoma"/>
      <family val="2"/>
      <charset val="204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name val="Liberation Serif"/>
      <family val="1"/>
      <charset val="204"/>
    </font>
    <font>
      <b/>
      <sz val="12"/>
      <name val="Liberation Serif"/>
      <family val="1"/>
      <charset val="204"/>
    </font>
    <font>
      <sz val="12"/>
      <name val="Liberation Serif"/>
      <family val="1"/>
      <charset val="204"/>
    </font>
    <font>
      <b/>
      <vertAlign val="superscript"/>
      <sz val="12"/>
      <name val="Liberation Serif"/>
      <family val="1"/>
      <charset val="204"/>
    </font>
    <font>
      <sz val="10"/>
      <color rgb="FF000000"/>
      <name val="Liberation Serif"/>
      <family val="1"/>
      <charset val="204"/>
    </font>
    <font>
      <sz val="10"/>
      <name val="Liberation Serif"/>
      <family val="1"/>
      <charset val="204"/>
    </font>
    <font>
      <sz val="10"/>
      <color theme="1"/>
      <name val="Liberation Serif"/>
      <family val="1"/>
      <charset val="204"/>
    </font>
    <font>
      <sz val="9"/>
      <color rgb="FF000000"/>
      <name val="Liberation Serif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3" fillId="0" borderId="0"/>
  </cellStyleXfs>
  <cellXfs count="424">
    <xf numFmtId="0" fontId="0" fillId="0" borderId="0" xfId="0"/>
    <xf numFmtId="0" fontId="4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11" fillId="0" borderId="10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" fontId="13" fillId="0" borderId="7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3" fillId="0" borderId="7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4" fontId="13" fillId="5" borderId="7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lef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" fontId="13" fillId="5" borderId="7" xfId="0" applyNumberFormat="1" applyFont="1" applyFill="1" applyBorder="1" applyAlignment="1">
      <alignment horizontal="center" vertical="center"/>
    </xf>
    <xf numFmtId="49" fontId="11" fillId="0" borderId="17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vertical="center" wrapText="1"/>
    </xf>
    <xf numFmtId="49" fontId="11" fillId="0" borderId="18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vertical="center" wrapText="1"/>
    </xf>
    <xf numFmtId="49" fontId="11" fillId="0" borderId="20" xfId="0" applyNumberFormat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14" fontId="11" fillId="0" borderId="19" xfId="0" applyNumberFormat="1" applyFont="1" applyFill="1" applyBorder="1" applyAlignment="1">
      <alignment horizontal="center" vertical="center" wrapText="1"/>
    </xf>
    <xf numFmtId="49" fontId="11" fillId="0" borderId="19" xfId="0" applyNumberFormat="1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left" vertical="center" wrapText="1"/>
    </xf>
    <xf numFmtId="0" fontId="11" fillId="5" borderId="10" xfId="0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/>
    </xf>
    <xf numFmtId="4" fontId="12" fillId="5" borderId="1" xfId="0" applyNumberFormat="1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left" vertical="center" wrapText="1"/>
    </xf>
    <xf numFmtId="14" fontId="11" fillId="5" borderId="10" xfId="0" applyNumberFormat="1" applyFont="1" applyFill="1" applyBorder="1" applyAlignment="1">
      <alignment horizontal="center" vertical="center" wrapText="1"/>
    </xf>
    <xf numFmtId="49" fontId="11" fillId="5" borderId="10" xfId="0" applyNumberFormat="1" applyFont="1" applyFill="1" applyBorder="1" applyAlignment="1">
      <alignment horizontal="center" vertical="center" wrapText="1"/>
    </xf>
    <xf numFmtId="2" fontId="12" fillId="5" borderId="1" xfId="0" applyNumberFormat="1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left" vertical="center" wrapText="1"/>
    </xf>
    <xf numFmtId="0" fontId="13" fillId="5" borderId="7" xfId="0" applyFont="1" applyFill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1" fillId="5" borderId="10" xfId="0" applyFont="1" applyFill="1" applyBorder="1" applyAlignment="1">
      <alignment vertical="center" wrapText="1"/>
    </xf>
    <xf numFmtId="0" fontId="11" fillId="5" borderId="10" xfId="0" applyFont="1" applyFill="1" applyBorder="1" applyAlignment="1">
      <alignment horizontal="left" vertical="center" wrapText="1"/>
    </xf>
    <xf numFmtId="0" fontId="11" fillId="8" borderId="10" xfId="0" applyFont="1" applyFill="1" applyBorder="1" applyAlignment="1">
      <alignment horizontal="left" vertical="center" wrapText="1"/>
    </xf>
    <xf numFmtId="4" fontId="13" fillId="7" borderId="7" xfId="0" applyNumberFormat="1" applyFont="1" applyFill="1" applyBorder="1" applyAlignment="1">
      <alignment horizontal="center" vertical="center"/>
    </xf>
    <xf numFmtId="4" fontId="13" fillId="7" borderId="1" xfId="0" applyNumberFormat="1" applyFont="1" applyFill="1" applyBorder="1" applyAlignment="1">
      <alignment horizontal="center" vertical="center"/>
    </xf>
    <xf numFmtId="4" fontId="13" fillId="5" borderId="1" xfId="0" applyNumberFormat="1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vertical="center" wrapText="1"/>
    </xf>
    <xf numFmtId="0" fontId="11" fillId="6" borderId="10" xfId="0" applyFont="1" applyFill="1" applyBorder="1" applyAlignment="1">
      <alignment horizontal="center" vertical="center" wrapText="1"/>
    </xf>
    <xf numFmtId="4" fontId="12" fillId="5" borderId="0" xfId="0" applyNumberFormat="1" applyFont="1" applyFill="1" applyAlignment="1">
      <alignment horizontal="center" vertical="center"/>
    </xf>
    <xf numFmtId="14" fontId="11" fillId="6" borderId="10" xfId="0" applyNumberFormat="1" applyFont="1" applyFill="1" applyBorder="1" applyAlignment="1">
      <alignment horizontal="center" vertical="center" wrapText="1"/>
    </xf>
    <xf numFmtId="49" fontId="11" fillId="6" borderId="10" xfId="0" applyNumberFormat="1" applyFont="1" applyFill="1" applyBorder="1" applyAlignment="1">
      <alignment horizontal="center" vertical="center" wrapText="1"/>
    </xf>
    <xf numFmtId="4" fontId="12" fillId="0" borderId="5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14" fontId="11" fillId="0" borderId="10" xfId="0" applyNumberFormat="1" applyFont="1" applyFill="1" applyBorder="1" applyAlignment="1">
      <alignment vertical="center" wrapText="1"/>
    </xf>
    <xf numFmtId="0" fontId="12" fillId="5" borderId="10" xfId="0" applyFont="1" applyFill="1" applyBorder="1" applyAlignment="1">
      <alignment horizontal="center" vertical="center" wrapText="1"/>
    </xf>
    <xf numFmtId="4" fontId="13" fillId="7" borderId="7" xfId="0" applyNumberFormat="1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4" fontId="13" fillId="0" borderId="7" xfId="0" applyNumberFormat="1" applyFont="1" applyBorder="1" applyAlignment="1">
      <alignment horizontal="center" vertical="center"/>
    </xf>
    <xf numFmtId="4" fontId="13" fillId="0" borderId="7" xfId="0" applyNumberFormat="1" applyFont="1" applyBorder="1" applyAlignment="1">
      <alignment horizontal="center" vertical="center" wrapText="1"/>
    </xf>
    <xf numFmtId="4" fontId="13" fillId="7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 wrapText="1"/>
    </xf>
    <xf numFmtId="0" fontId="13" fillId="0" borderId="10" xfId="0" applyFont="1" applyFill="1" applyBorder="1" applyAlignment="1">
      <alignment vertical="center" wrapText="1"/>
    </xf>
    <xf numFmtId="14" fontId="12" fillId="0" borderId="0" xfId="0" applyNumberFormat="1" applyFont="1" applyAlignment="1">
      <alignment horizontal="center" vertical="center" wrapText="1"/>
    </xf>
    <xf numFmtId="14" fontId="12" fillId="0" borderId="16" xfId="0" applyNumberFormat="1" applyFont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 wrapText="1"/>
    </xf>
    <xf numFmtId="0" fontId="11" fillId="5" borderId="10" xfId="3" applyFont="1" applyFill="1" applyBorder="1" applyAlignment="1">
      <alignment horizontal="center" vertical="center" wrapText="1"/>
    </xf>
    <xf numFmtId="0" fontId="11" fillId="6" borderId="10" xfId="3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49" fontId="12" fillId="5" borderId="1" xfId="0" applyNumberFormat="1" applyFont="1" applyFill="1" applyBorder="1" applyAlignment="1">
      <alignment horizontal="center" vertical="center" wrapText="1"/>
    </xf>
    <xf numFmtId="0" fontId="11" fillId="5" borderId="10" xfId="3" applyFont="1" applyFill="1" applyBorder="1" applyAlignment="1">
      <alignment horizontal="left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3" fillId="5" borderId="1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49" fontId="11" fillId="6" borderId="17" xfId="0" applyNumberFormat="1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/>
    <xf numFmtId="0" fontId="9" fillId="4" borderId="1" xfId="0" applyFont="1" applyFill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/>
    </xf>
    <xf numFmtId="2" fontId="11" fillId="0" borderId="10" xfId="0" applyNumberFormat="1" applyFont="1" applyFill="1" applyBorder="1" applyAlignment="1">
      <alignment horizontal="center" vertical="center" wrapText="1"/>
    </xf>
    <xf numFmtId="164" fontId="11" fillId="0" borderId="10" xfId="0" applyNumberFormat="1" applyFont="1" applyFill="1" applyBorder="1" applyAlignment="1">
      <alignment horizontal="center" vertical="center" wrapText="1"/>
    </xf>
    <xf numFmtId="1" fontId="11" fillId="0" borderId="10" xfId="0" applyNumberFormat="1" applyFont="1" applyFill="1" applyBorder="1" applyAlignment="1">
      <alignment horizontal="center" vertical="center" wrapText="1"/>
    </xf>
    <xf numFmtId="1" fontId="13" fillId="0" borderId="10" xfId="0" applyNumberFormat="1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14" fontId="12" fillId="5" borderId="1" xfId="0" applyNumberFormat="1" applyFont="1" applyFill="1" applyBorder="1" applyAlignment="1">
      <alignment horizontal="center" vertical="center"/>
    </xf>
    <xf numFmtId="2" fontId="11" fillId="5" borderId="10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2" fillId="5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164" fontId="11" fillId="5" borderId="10" xfId="0" applyNumberFormat="1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top" wrapText="1"/>
    </xf>
    <xf numFmtId="0" fontId="13" fillId="7" borderId="1" xfId="0" applyFont="1" applyFill="1" applyBorder="1" applyAlignment="1">
      <alignment horizontal="center" vertical="center" wrapText="1"/>
    </xf>
    <xf numFmtId="0" fontId="12" fillId="0" borderId="1" xfId="0" applyFont="1" applyBorder="1"/>
    <xf numFmtId="0" fontId="12" fillId="8" borderId="10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4" fontId="16" fillId="0" borderId="10" xfId="0" applyNumberFormat="1" applyFont="1" applyFill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4" fontId="12" fillId="7" borderId="7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5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4" fontId="17" fillId="5" borderId="1" xfId="0" applyNumberFormat="1" applyFont="1" applyFill="1" applyBorder="1" applyAlignment="1">
      <alignment horizontal="center" vertical="center" wrapText="1"/>
    </xf>
    <xf numFmtId="14" fontId="17" fillId="5" borderId="0" xfId="0" applyNumberFormat="1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14" fontId="15" fillId="0" borderId="10" xfId="0" applyNumberFormat="1" applyFont="1" applyFill="1" applyBorder="1" applyAlignment="1">
      <alignment horizontal="center" vertical="center" wrapText="1"/>
    </xf>
    <xf numFmtId="14" fontId="15" fillId="0" borderId="17" xfId="0" applyNumberFormat="1" applyFont="1" applyFill="1" applyBorder="1" applyAlignment="1">
      <alignment horizontal="center" vertical="center" wrapText="1"/>
    </xf>
    <xf numFmtId="49" fontId="15" fillId="0" borderId="42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2" fontId="17" fillId="5" borderId="1" xfId="0" applyNumberFormat="1" applyFont="1" applyFill="1" applyBorder="1" applyAlignment="1">
      <alignment horizontal="center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14" fontId="15" fillId="5" borderId="1" xfId="0" applyNumberFormat="1" applyFont="1" applyFill="1" applyBorder="1" applyAlignment="1">
      <alignment horizontal="center" vertical="center" wrapText="1"/>
    </xf>
    <xf numFmtId="49" fontId="15" fillId="5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/>
    </xf>
    <xf numFmtId="0" fontId="11" fillId="5" borderId="22" xfId="0" applyFont="1" applyFill="1" applyBorder="1" applyAlignment="1">
      <alignment horizontal="center" vertical="center" wrapText="1"/>
    </xf>
    <xf numFmtId="14" fontId="11" fillId="5" borderId="22" xfId="0" applyNumberFormat="1" applyFont="1" applyFill="1" applyBorder="1" applyAlignment="1">
      <alignment horizontal="center" vertical="center" wrapText="1"/>
    </xf>
    <xf numFmtId="49" fontId="11" fillId="8" borderId="22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8" borderId="10" xfId="3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12" fillId="5" borderId="0" xfId="0" applyNumberFormat="1" applyFont="1" applyFill="1" applyBorder="1" applyAlignment="1">
      <alignment horizontal="center" vertical="center" wrapText="1"/>
    </xf>
    <xf numFmtId="0" fontId="12" fillId="5" borderId="4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164" fontId="11" fillId="0" borderId="12" xfId="0" applyNumberFormat="1" applyFont="1" applyFill="1" applyBorder="1" applyAlignment="1">
      <alignment horizontal="center" vertical="center" wrapText="1"/>
    </xf>
    <xf numFmtId="1" fontId="11" fillId="0" borderId="11" xfId="0" applyNumberFormat="1" applyFont="1" applyFill="1" applyBorder="1" applyAlignment="1">
      <alignment horizontal="center" vertical="center" wrapText="1"/>
    </xf>
    <xf numFmtId="1" fontId="12" fillId="0" borderId="1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/>
    </xf>
    <xf numFmtId="1" fontId="11" fillId="0" borderId="12" xfId="0" applyNumberFormat="1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1" fontId="11" fillId="0" borderId="39" xfId="0" applyNumberFormat="1" applyFont="1" applyFill="1" applyBorder="1" applyAlignment="1">
      <alignment horizontal="center" vertical="center" wrapText="1"/>
    </xf>
    <xf numFmtId="0" fontId="13" fillId="7" borderId="26" xfId="0" applyFont="1" applyFill="1" applyBorder="1" applyAlignment="1">
      <alignment horizontal="center" vertical="center" wrapText="1"/>
    </xf>
    <xf numFmtId="14" fontId="15" fillId="5" borderId="10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1" fontId="15" fillId="0" borderId="10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11" fillId="5" borderId="46" xfId="0" applyFont="1" applyFill="1" applyBorder="1" applyAlignment="1">
      <alignment horizontal="center" vertical="center" wrapText="1"/>
    </xf>
    <xf numFmtId="164" fontId="11" fillId="5" borderId="1" xfId="0" applyNumberFormat="1" applyFont="1" applyFill="1" applyBorder="1" applyAlignment="1">
      <alignment horizontal="center" vertical="center" wrapText="1"/>
    </xf>
    <xf numFmtId="0" fontId="11" fillId="5" borderId="45" xfId="0" applyFont="1" applyFill="1" applyBorder="1" applyAlignment="1">
      <alignment horizontal="center" vertical="center" wrapText="1"/>
    </xf>
    <xf numFmtId="1" fontId="11" fillId="5" borderId="3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wrapText="1"/>
    </xf>
    <xf numFmtId="0" fontId="11" fillId="8" borderId="10" xfId="3" applyFont="1" applyFill="1" applyBorder="1" applyAlignment="1">
      <alignment horizontal="left" vertical="center" wrapText="1"/>
    </xf>
    <xf numFmtId="49" fontId="15" fillId="5" borderId="10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2" fontId="12" fillId="0" borderId="3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/>
    </xf>
    <xf numFmtId="4" fontId="18" fillId="5" borderId="7" xfId="0" applyNumberFormat="1" applyFont="1" applyFill="1" applyBorder="1" applyAlignment="1">
      <alignment horizontal="center" vertical="center"/>
    </xf>
    <xf numFmtId="4" fontId="18" fillId="7" borderId="7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>
      <alignment horizontal="center" vertical="center"/>
    </xf>
    <xf numFmtId="4" fontId="17" fillId="5" borderId="1" xfId="0" applyNumberFormat="1" applyFont="1" applyFill="1" applyBorder="1" applyAlignment="1">
      <alignment horizontal="center" vertical="center"/>
    </xf>
    <xf numFmtId="4" fontId="18" fillId="7" borderId="1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4" fontId="18" fillId="5" borderId="2" xfId="0" applyNumberFormat="1" applyFont="1" applyFill="1" applyBorder="1" applyAlignment="1">
      <alignment horizontal="center" vertical="center"/>
    </xf>
    <xf numFmtId="4" fontId="18" fillId="5" borderId="29" xfId="0" applyNumberFormat="1" applyFont="1" applyFill="1" applyBorder="1" applyAlignment="1">
      <alignment horizontal="center" vertical="center"/>
    </xf>
    <xf numFmtId="4" fontId="18" fillId="5" borderId="3" xfId="0" applyNumberFormat="1" applyFont="1" applyFill="1" applyBorder="1" applyAlignment="1">
      <alignment horizontal="center" vertical="center"/>
    </xf>
    <xf numFmtId="4" fontId="17" fillId="5" borderId="2" xfId="0" applyNumberFormat="1" applyFont="1" applyFill="1" applyBorder="1" applyAlignment="1">
      <alignment horizontal="center" vertical="center"/>
    </xf>
    <xf numFmtId="4" fontId="17" fillId="5" borderId="29" xfId="0" applyNumberFormat="1" applyFont="1" applyFill="1" applyBorder="1" applyAlignment="1">
      <alignment horizontal="center" vertical="center"/>
    </xf>
    <xf numFmtId="4" fontId="17" fillId="5" borderId="3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4" fontId="18" fillId="5" borderId="14" xfId="0" applyNumberFormat="1" applyFont="1" applyFill="1" applyBorder="1" applyAlignment="1">
      <alignment horizontal="center" vertical="center"/>
    </xf>
    <xf numFmtId="4" fontId="18" fillId="5" borderId="15" xfId="0" applyNumberFormat="1" applyFont="1" applyFill="1" applyBorder="1" applyAlignment="1">
      <alignment horizontal="center" vertical="center"/>
    </xf>
    <xf numFmtId="4" fontId="18" fillId="5" borderId="16" xfId="0" applyNumberFormat="1" applyFont="1" applyFill="1" applyBorder="1" applyAlignment="1">
      <alignment horizontal="center" vertical="center"/>
    </xf>
    <xf numFmtId="0" fontId="15" fillId="0" borderId="33" xfId="0" applyFont="1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4" fontId="18" fillId="7" borderId="14" xfId="0" applyNumberFormat="1" applyFont="1" applyFill="1" applyBorder="1" applyAlignment="1">
      <alignment horizontal="center" vertical="center"/>
    </xf>
    <xf numFmtId="4" fontId="18" fillId="7" borderId="16" xfId="0" applyNumberFormat="1" applyFont="1" applyFill="1" applyBorder="1" applyAlignment="1">
      <alignment horizontal="center" vertical="center"/>
    </xf>
    <xf numFmtId="4" fontId="18" fillId="7" borderId="2" xfId="0" applyNumberFormat="1" applyFont="1" applyFill="1" applyBorder="1" applyAlignment="1">
      <alignment horizontal="center" vertical="center"/>
    </xf>
    <xf numFmtId="4" fontId="18" fillId="7" borderId="3" xfId="0" applyNumberFormat="1" applyFont="1" applyFill="1" applyBorder="1" applyAlignment="1">
      <alignment horizontal="center" vertical="center"/>
    </xf>
    <xf numFmtId="4" fontId="18" fillId="7" borderId="29" xfId="0" applyNumberFormat="1" applyFont="1" applyFill="1" applyBorder="1" applyAlignment="1">
      <alignment horizontal="center" vertical="center"/>
    </xf>
    <xf numFmtId="4" fontId="18" fillId="7" borderId="15" xfId="0" applyNumberFormat="1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 vertical="center" wrapText="1"/>
    </xf>
    <xf numFmtId="0" fontId="15" fillId="0" borderId="31" xfId="0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4" fontId="12" fillId="0" borderId="14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5" fillId="5" borderId="30" xfId="0" applyFont="1" applyFill="1" applyBorder="1" applyAlignment="1">
      <alignment horizontal="center" vertical="center" wrapText="1"/>
    </xf>
    <xf numFmtId="0" fontId="15" fillId="5" borderId="27" xfId="0" applyFont="1" applyFill="1" applyBorder="1" applyAlignment="1">
      <alignment horizontal="center" vertical="center" wrapText="1"/>
    </xf>
    <xf numFmtId="0" fontId="15" fillId="5" borderId="28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4" fontId="12" fillId="5" borderId="2" xfId="0" applyNumberFormat="1" applyFont="1" applyFill="1" applyBorder="1" applyAlignment="1">
      <alignment horizontal="center" vertical="center"/>
    </xf>
    <xf numFmtId="4" fontId="12" fillId="5" borderId="29" xfId="0" applyNumberFormat="1" applyFont="1" applyFill="1" applyBorder="1" applyAlignment="1">
      <alignment horizontal="center" vertical="center"/>
    </xf>
    <xf numFmtId="4" fontId="12" fillId="5" borderId="3" xfId="0" applyNumberFormat="1" applyFont="1" applyFill="1" applyBorder="1" applyAlignment="1">
      <alignment horizontal="center" vertical="center"/>
    </xf>
    <xf numFmtId="0" fontId="15" fillId="5" borderId="31" xfId="0" applyFont="1" applyFill="1" applyBorder="1" applyAlignment="1">
      <alignment horizontal="center" vertical="center" wrapText="1"/>
    </xf>
    <xf numFmtId="14" fontId="15" fillId="5" borderId="24" xfId="0" applyNumberFormat="1" applyFont="1" applyFill="1" applyBorder="1" applyAlignment="1">
      <alignment horizontal="center" vertical="center" wrapText="1"/>
    </xf>
    <xf numFmtId="14" fontId="15" fillId="5" borderId="25" xfId="0" applyNumberFormat="1" applyFont="1" applyFill="1" applyBorder="1" applyAlignment="1">
      <alignment horizontal="center" vertical="center" wrapText="1"/>
    </xf>
    <xf numFmtId="14" fontId="15" fillId="5" borderId="15" xfId="0" applyNumberFormat="1" applyFont="1" applyFill="1" applyBorder="1" applyAlignment="1">
      <alignment horizontal="center" vertical="center" wrapText="1"/>
    </xf>
    <xf numFmtId="14" fontId="15" fillId="5" borderId="16" xfId="0" applyNumberFormat="1" applyFont="1" applyFill="1" applyBorder="1" applyAlignment="1">
      <alignment horizontal="center" vertical="center" wrapText="1"/>
    </xf>
    <xf numFmtId="14" fontId="12" fillId="0" borderId="15" xfId="0" applyNumberFormat="1" applyFont="1" applyBorder="1" applyAlignment="1">
      <alignment horizontal="center" vertical="center"/>
    </xf>
    <xf numFmtId="14" fontId="12" fillId="0" borderId="16" xfId="0" applyNumberFormat="1" applyFont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 wrapText="1"/>
    </xf>
    <xf numFmtId="0" fontId="15" fillId="5" borderId="15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1" fontId="12" fillId="0" borderId="11" xfId="0" applyNumberFormat="1" applyFont="1" applyFill="1" applyBorder="1" applyAlignment="1">
      <alignment horizontal="center" vertical="center" wrapText="1"/>
    </xf>
    <xf numFmtId="1" fontId="12" fillId="0" borderId="13" xfId="0" applyNumberFormat="1" applyFont="1" applyFill="1" applyBorder="1" applyAlignment="1">
      <alignment horizontal="center" vertical="center" wrapText="1"/>
    </xf>
    <xf numFmtId="1" fontId="12" fillId="0" borderId="12" xfId="0" applyNumberFormat="1" applyFont="1" applyFill="1" applyBorder="1" applyAlignment="1">
      <alignment horizontal="center" vertical="center" wrapText="1"/>
    </xf>
    <xf numFmtId="1" fontId="11" fillId="0" borderId="11" xfId="0" applyNumberFormat="1" applyFont="1" applyFill="1" applyBorder="1" applyAlignment="1">
      <alignment horizontal="center" vertical="center" wrapText="1"/>
    </xf>
    <xf numFmtId="1" fontId="11" fillId="0" borderId="1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1" fontId="11" fillId="0" borderId="3" xfId="0" applyNumberFormat="1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14" fontId="11" fillId="0" borderId="24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4" fontId="11" fillId="0" borderId="38" xfId="0" applyNumberFormat="1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3" fillId="7" borderId="2" xfId="0" applyNumberFormat="1" applyFont="1" applyFill="1" applyBorder="1" applyAlignment="1">
      <alignment horizontal="center" vertical="center"/>
    </xf>
    <xf numFmtId="4" fontId="13" fillId="7" borderId="29" xfId="0" applyNumberFormat="1" applyFont="1" applyFill="1" applyBorder="1" applyAlignment="1">
      <alignment horizontal="center" vertical="center"/>
    </xf>
    <xf numFmtId="4" fontId="13" fillId="7" borderId="3" xfId="0" applyNumberFormat="1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 wrapText="1"/>
    </xf>
    <xf numFmtId="0" fontId="13" fillId="7" borderId="29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4" fontId="13" fillId="5" borderId="2" xfId="0" applyNumberFormat="1" applyFont="1" applyFill="1" applyBorder="1" applyAlignment="1">
      <alignment horizontal="center" vertical="center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3" xfId="0" applyNumberFormat="1" applyFont="1" applyFill="1" applyBorder="1" applyAlignment="1">
      <alignment horizontal="center" vertical="center"/>
    </xf>
    <xf numFmtId="4" fontId="13" fillId="5" borderId="14" xfId="0" applyNumberFormat="1" applyFont="1" applyFill="1" applyBorder="1" applyAlignment="1">
      <alignment horizontal="center" vertical="center"/>
    </xf>
    <xf numFmtId="4" fontId="13" fillId="5" borderId="15" xfId="0" applyNumberFormat="1" applyFont="1" applyFill="1" applyBorder="1" applyAlignment="1">
      <alignment horizontal="center" vertical="center"/>
    </xf>
    <xf numFmtId="4" fontId="13" fillId="5" borderId="16" xfId="0" applyNumberFormat="1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49" fontId="12" fillId="0" borderId="26" xfId="0" applyNumberFormat="1" applyFont="1" applyFill="1" applyBorder="1" applyAlignment="1">
      <alignment horizontal="center" vertical="center" wrapText="1"/>
    </xf>
    <xf numFmtId="49" fontId="12" fillId="0" borderId="27" xfId="0" applyNumberFormat="1" applyFont="1" applyFill="1" applyBorder="1" applyAlignment="1">
      <alignment horizontal="center" vertical="center" wrapText="1"/>
    </xf>
    <xf numFmtId="49" fontId="12" fillId="0" borderId="31" xfId="0" applyNumberFormat="1" applyFont="1" applyFill="1" applyBorder="1" applyAlignment="1">
      <alignment horizontal="center" vertical="center" wrapText="1"/>
    </xf>
    <xf numFmtId="14" fontId="11" fillId="0" borderId="11" xfId="0" applyNumberFormat="1" applyFont="1" applyFill="1" applyBorder="1" applyAlignment="1">
      <alignment horizontal="center" vertical="center" wrapText="1"/>
    </xf>
    <xf numFmtId="14" fontId="11" fillId="0" borderId="13" xfId="0" applyNumberFormat="1" applyFont="1" applyFill="1" applyBorder="1" applyAlignment="1">
      <alignment horizontal="center" vertical="center" wrapText="1"/>
    </xf>
    <xf numFmtId="14" fontId="11" fillId="0" borderId="12" xfId="0" applyNumberFormat="1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 wrapText="1"/>
    </xf>
    <xf numFmtId="14" fontId="11" fillId="0" borderId="19" xfId="0" applyNumberFormat="1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top" wrapText="1"/>
    </xf>
    <xf numFmtId="0" fontId="11" fillId="0" borderId="27" xfId="0" applyFont="1" applyFill="1" applyBorder="1" applyAlignment="1">
      <alignment horizontal="center" vertical="top" wrapText="1"/>
    </xf>
    <xf numFmtId="0" fontId="11" fillId="0" borderId="31" xfId="0" applyFont="1" applyFill="1" applyBorder="1" applyAlignment="1">
      <alignment horizontal="center" vertical="top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/>
    </xf>
    <xf numFmtId="4" fontId="12" fillId="0" borderId="29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14" fontId="12" fillId="0" borderId="29" xfId="0" applyNumberFormat="1" applyFont="1" applyBorder="1" applyAlignment="1">
      <alignment horizontal="center" vertical="center"/>
    </xf>
    <xf numFmtId="14" fontId="12" fillId="0" borderId="3" xfId="0" applyNumberFormat="1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/>
    </xf>
    <xf numFmtId="4" fontId="12" fillId="0" borderId="16" xfId="0" applyNumberFormat="1" applyFont="1" applyBorder="1" applyAlignment="1">
      <alignment horizontal="center" vertical="center"/>
    </xf>
    <xf numFmtId="0" fontId="11" fillId="0" borderId="36" xfId="0" applyFont="1" applyFill="1" applyBorder="1" applyAlignment="1">
      <alignment horizontal="center" vertical="center" wrapText="1"/>
    </xf>
    <xf numFmtId="14" fontId="12" fillId="0" borderId="26" xfId="0" applyNumberFormat="1" applyFont="1" applyBorder="1" applyAlignment="1">
      <alignment horizontal="center" vertical="center"/>
    </xf>
    <xf numFmtId="14" fontId="12" fillId="0" borderId="27" xfId="0" applyNumberFormat="1" applyFont="1" applyBorder="1" applyAlignment="1">
      <alignment horizontal="center" vertical="center"/>
    </xf>
    <xf numFmtId="14" fontId="12" fillId="0" borderId="28" xfId="0" applyNumberFormat="1" applyFont="1" applyBorder="1" applyAlignment="1">
      <alignment horizontal="center" vertical="center"/>
    </xf>
    <xf numFmtId="14" fontId="12" fillId="0" borderId="23" xfId="0" applyNumberFormat="1" applyFont="1" applyBorder="1" applyAlignment="1">
      <alignment horizontal="center" vertical="center"/>
    </xf>
    <xf numFmtId="14" fontId="12" fillId="0" borderId="19" xfId="0" applyNumberFormat="1" applyFont="1" applyBorder="1" applyAlignment="1">
      <alignment horizontal="center" vertical="center"/>
    </xf>
    <xf numFmtId="14" fontId="11" fillId="0" borderId="25" xfId="0" applyNumberFormat="1" applyFont="1" applyFill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1" fillId="5" borderId="27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1" fillId="8" borderId="30" xfId="0" applyFont="1" applyFill="1" applyBorder="1" applyAlignment="1">
      <alignment horizontal="center" vertical="center" wrapText="1"/>
    </xf>
    <xf numFmtId="0" fontId="11" fillId="8" borderId="3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38" xfId="0" applyFont="1" applyFill="1" applyBorder="1" applyAlignment="1">
      <alignment horizontal="center" vertical="center" wrapText="1"/>
    </xf>
    <xf numFmtId="0" fontId="11" fillId="5" borderId="40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" fontId="11" fillId="0" borderId="23" xfId="0" applyNumberFormat="1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5" fillId="5" borderId="11" xfId="0" applyNumberFormat="1" applyFont="1" applyFill="1" applyBorder="1" applyAlignment="1">
      <alignment horizontal="center" vertical="center" wrapText="1"/>
    </xf>
    <xf numFmtId="14" fontId="15" fillId="5" borderId="13" xfId="0" applyNumberFormat="1" applyFont="1" applyFill="1" applyBorder="1" applyAlignment="1">
      <alignment horizontal="center" vertical="center" wrapText="1"/>
    </xf>
    <xf numFmtId="14" fontId="15" fillId="5" borderId="12" xfId="0" applyNumberFormat="1" applyFont="1" applyFill="1" applyBorder="1" applyAlignment="1">
      <alignment horizontal="center" vertical="center" wrapText="1"/>
    </xf>
    <xf numFmtId="0" fontId="15" fillId="5" borderId="11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horizontal="center" vertical="center" wrapText="1"/>
    </xf>
    <xf numFmtId="14" fontId="17" fillId="0" borderId="3" xfId="0" applyNumberFormat="1" applyFont="1" applyFill="1" applyBorder="1" applyAlignment="1">
      <alignment horizontal="center" vertical="center" wrapText="1"/>
    </xf>
    <xf numFmtId="0" fontId="17" fillId="0" borderId="29" xfId="0" applyFont="1" applyFill="1" applyBorder="1" applyAlignment="1">
      <alignment horizontal="center" vertical="center" wrapText="1"/>
    </xf>
    <xf numFmtId="14" fontId="17" fillId="0" borderId="29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32600"/>
  <sheetViews>
    <sheetView topLeftCell="A518" zoomScale="112" zoomScaleNormal="112" workbookViewId="0">
      <selection activeCell="D453" sqref="D453"/>
    </sheetView>
  </sheetViews>
  <sheetFormatPr defaultRowHeight="12.75" x14ac:dyDescent="0.2"/>
  <cols>
    <col min="1" max="1" width="17" style="87" customWidth="1"/>
    <col min="2" max="2" width="12.5703125" style="87" customWidth="1"/>
    <col min="3" max="3" width="22" style="9" customWidth="1"/>
    <col min="4" max="4" width="31" style="87" customWidth="1"/>
    <col min="5" max="5" width="29.140625" style="88" customWidth="1"/>
    <col min="6" max="6" width="19.85546875" style="87" customWidth="1"/>
    <col min="7" max="7" width="11.85546875" style="103" customWidth="1"/>
    <col min="8" max="8" width="11" style="87" customWidth="1"/>
    <col min="9" max="9" width="16.85546875" style="9" customWidth="1"/>
    <col min="10" max="10" width="10.42578125" style="9" customWidth="1"/>
    <col min="11" max="11" width="11.28515625" style="9" customWidth="1"/>
    <col min="12" max="12" width="10.7109375" style="87" customWidth="1"/>
    <col min="13" max="13" width="11.85546875" style="87" customWidth="1"/>
    <col min="14" max="14" width="12.28515625" style="87" customWidth="1"/>
    <col min="15" max="16" width="9.140625" style="98"/>
    <col min="17" max="17" width="65" style="98" customWidth="1"/>
    <col min="18" max="19" width="12" style="98" customWidth="1"/>
    <col min="20" max="16384" width="9.140625" style="98"/>
  </cols>
  <sheetData>
    <row r="1" spans="1:17" x14ac:dyDescent="0.2">
      <c r="A1" s="96"/>
      <c r="B1" s="96"/>
      <c r="C1" s="97"/>
      <c r="D1" s="96"/>
      <c r="E1" s="96"/>
      <c r="F1" s="96"/>
      <c r="G1" s="96"/>
      <c r="H1" s="96"/>
      <c r="I1" s="97"/>
      <c r="J1" s="97"/>
      <c r="K1" s="97"/>
      <c r="L1" s="96"/>
      <c r="M1" s="96"/>
      <c r="N1" s="96"/>
    </row>
    <row r="2" spans="1:17" x14ac:dyDescent="0.2">
      <c r="A2" s="96"/>
      <c r="B2" s="96"/>
      <c r="C2" s="97"/>
      <c r="D2" s="96"/>
      <c r="E2" s="96"/>
      <c r="F2" s="96"/>
      <c r="G2" s="96"/>
      <c r="H2" s="96"/>
      <c r="I2" s="97"/>
      <c r="J2" s="97"/>
      <c r="K2" s="97"/>
      <c r="L2" s="96"/>
      <c r="M2" s="96"/>
      <c r="N2" s="96"/>
    </row>
    <row r="3" spans="1:17" x14ac:dyDescent="0.2">
      <c r="A3" s="96"/>
      <c r="B3" s="96"/>
      <c r="C3" s="97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</row>
    <row r="4" spans="1:17" x14ac:dyDescent="0.2">
      <c r="A4" s="96"/>
      <c r="B4" s="96"/>
      <c r="C4" s="97"/>
      <c r="D4" s="96"/>
      <c r="E4" s="96"/>
      <c r="F4" s="96"/>
      <c r="G4" s="96"/>
      <c r="H4" s="96"/>
      <c r="I4" s="97"/>
      <c r="J4" s="97"/>
      <c r="K4" s="97"/>
      <c r="L4" s="96"/>
      <c r="M4" s="96"/>
      <c r="N4" s="96"/>
    </row>
    <row r="5" spans="1:17" x14ac:dyDescent="0.2">
      <c r="A5" s="96"/>
      <c r="B5" s="96"/>
      <c r="C5" s="97"/>
      <c r="D5" s="96"/>
      <c r="E5" s="96"/>
      <c r="F5" s="96"/>
      <c r="G5" s="96"/>
      <c r="H5" s="96"/>
      <c r="I5" s="97"/>
      <c r="J5" s="97"/>
      <c r="K5" s="97"/>
      <c r="L5" s="96"/>
      <c r="M5" s="96"/>
      <c r="N5" s="96"/>
    </row>
    <row r="6" spans="1:17" x14ac:dyDescent="0.2">
      <c r="A6" s="96"/>
      <c r="B6" s="96"/>
      <c r="C6" s="97"/>
      <c r="D6" s="96"/>
      <c r="E6" s="96"/>
      <c r="F6" s="96"/>
      <c r="G6" s="96"/>
      <c r="H6" s="96"/>
      <c r="I6" s="97"/>
      <c r="J6" s="97"/>
      <c r="K6" s="97"/>
      <c r="L6" s="96"/>
      <c r="M6" s="96"/>
      <c r="N6" s="96"/>
    </row>
    <row r="7" spans="1:17" x14ac:dyDescent="0.2">
      <c r="A7" s="96"/>
      <c r="B7" s="96"/>
      <c r="C7" s="97"/>
      <c r="D7" s="96"/>
      <c r="E7" s="96"/>
      <c r="F7" s="96"/>
      <c r="G7" s="96"/>
      <c r="H7" s="96"/>
      <c r="I7" s="97"/>
      <c r="J7" s="97"/>
      <c r="K7" s="97"/>
      <c r="L7" s="96"/>
      <c r="M7" s="96"/>
      <c r="N7" s="96"/>
    </row>
    <row r="8" spans="1:17" x14ac:dyDescent="0.2">
      <c r="A8" s="96"/>
      <c r="B8" s="96"/>
      <c r="C8" s="97"/>
      <c r="D8" s="96"/>
      <c r="E8" s="96"/>
      <c r="F8" s="96"/>
      <c r="G8" s="96"/>
      <c r="H8" s="96"/>
      <c r="I8" s="97"/>
      <c r="J8" s="97"/>
      <c r="K8" s="97"/>
      <c r="L8" s="96"/>
      <c r="M8" s="96"/>
      <c r="N8" s="96"/>
    </row>
    <row r="9" spans="1:17" x14ac:dyDescent="0.2">
      <c r="A9" s="96"/>
      <c r="B9" s="96"/>
      <c r="C9" s="97"/>
      <c r="D9" s="96"/>
      <c r="E9" s="96"/>
      <c r="F9" s="96"/>
      <c r="G9" s="96"/>
      <c r="H9" s="96"/>
      <c r="I9" s="97"/>
      <c r="J9" s="97"/>
      <c r="K9" s="97"/>
      <c r="L9" s="96"/>
      <c r="M9" s="96"/>
      <c r="N9" s="96"/>
    </row>
    <row r="10" spans="1:17" x14ac:dyDescent="0.2">
      <c r="A10" s="96"/>
      <c r="B10" s="96"/>
      <c r="C10" s="97"/>
      <c r="D10" s="96"/>
      <c r="E10" s="96"/>
      <c r="F10" s="96"/>
      <c r="G10" s="96"/>
      <c r="H10" s="96"/>
      <c r="I10" s="97"/>
      <c r="J10" s="97"/>
      <c r="K10" s="97"/>
      <c r="L10" s="96"/>
      <c r="M10" s="96"/>
      <c r="N10" s="96"/>
    </row>
    <row r="11" spans="1:17" ht="18" x14ac:dyDescent="0.2">
      <c r="A11" s="234" t="s">
        <v>35</v>
      </c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</row>
    <row r="12" spans="1:17" ht="15" x14ac:dyDescent="0.2">
      <c r="A12" s="94"/>
      <c r="B12" s="94"/>
      <c r="C12" s="2"/>
      <c r="D12" s="94"/>
      <c r="E12" s="3"/>
      <c r="F12" s="94"/>
      <c r="G12" s="231"/>
      <c r="H12" s="231"/>
      <c r="I12" s="2"/>
      <c r="J12" s="2"/>
      <c r="K12" s="2"/>
      <c r="L12" s="94"/>
      <c r="M12" s="94"/>
      <c r="N12" s="94"/>
    </row>
    <row r="13" spans="1:17" s="99" customFormat="1" ht="139.5" customHeight="1" x14ac:dyDescent="0.2">
      <c r="A13" s="232" t="s">
        <v>1</v>
      </c>
      <c r="B13" s="232" t="s">
        <v>0</v>
      </c>
      <c r="C13" s="232" t="s">
        <v>2</v>
      </c>
      <c r="D13" s="232" t="s">
        <v>1803</v>
      </c>
      <c r="E13" s="238" t="s">
        <v>3</v>
      </c>
      <c r="F13" s="240" t="s">
        <v>1804</v>
      </c>
      <c r="G13" s="229" t="s">
        <v>1805</v>
      </c>
      <c r="H13" s="230"/>
      <c r="I13" s="232" t="s">
        <v>1806</v>
      </c>
      <c r="J13" s="236" t="s">
        <v>39</v>
      </c>
      <c r="K13" s="237"/>
      <c r="L13" s="232" t="s">
        <v>7</v>
      </c>
      <c r="M13" s="232" t="s">
        <v>1807</v>
      </c>
      <c r="N13" s="232" t="s">
        <v>1808</v>
      </c>
    </row>
    <row r="14" spans="1:17" s="100" customFormat="1" ht="17.25" customHeight="1" x14ac:dyDescent="0.2">
      <c r="A14" s="233"/>
      <c r="B14" s="233"/>
      <c r="C14" s="233"/>
      <c r="D14" s="233"/>
      <c r="E14" s="239"/>
      <c r="F14" s="240"/>
      <c r="G14" s="4" t="s">
        <v>8</v>
      </c>
      <c r="H14" s="5" t="s">
        <v>9</v>
      </c>
      <c r="I14" s="233"/>
      <c r="J14" s="5" t="s">
        <v>5</v>
      </c>
      <c r="K14" s="5" t="s">
        <v>6</v>
      </c>
      <c r="L14" s="233"/>
      <c r="M14" s="233"/>
      <c r="N14" s="233"/>
    </row>
    <row r="15" spans="1:17" ht="15" x14ac:dyDescent="0.2">
      <c r="A15" s="94">
        <v>1</v>
      </c>
      <c r="B15" s="94">
        <v>2</v>
      </c>
      <c r="C15" s="2">
        <v>3</v>
      </c>
      <c r="D15" s="94">
        <v>4</v>
      </c>
      <c r="E15" s="3">
        <v>5</v>
      </c>
      <c r="F15" s="94">
        <v>6</v>
      </c>
      <c r="G15" s="6">
        <v>7</v>
      </c>
      <c r="H15" s="94">
        <v>8</v>
      </c>
      <c r="I15" s="2">
        <v>9</v>
      </c>
      <c r="J15" s="2">
        <v>10</v>
      </c>
      <c r="K15" s="2">
        <v>11</v>
      </c>
      <c r="L15" s="94">
        <v>12</v>
      </c>
      <c r="M15" s="94">
        <v>13</v>
      </c>
      <c r="N15" s="94">
        <v>14</v>
      </c>
      <c r="Q15" s="101"/>
    </row>
    <row r="16" spans="1:17" ht="63.75" customHeight="1" x14ac:dyDescent="0.2">
      <c r="A16" s="7" t="s">
        <v>234</v>
      </c>
      <c r="B16" s="8" t="s">
        <v>223</v>
      </c>
      <c r="C16" s="9" t="s">
        <v>233</v>
      </c>
      <c r="D16" s="9" t="s">
        <v>18</v>
      </c>
      <c r="E16" s="8" t="s">
        <v>261</v>
      </c>
      <c r="F16" s="8" t="s">
        <v>280</v>
      </c>
      <c r="G16" s="10">
        <v>385815.1</v>
      </c>
      <c r="H16" s="10">
        <v>1534308.91</v>
      </c>
      <c r="I16" s="11" t="s">
        <v>318</v>
      </c>
      <c r="J16" s="8" t="s">
        <v>293</v>
      </c>
      <c r="K16" s="8" t="s">
        <v>294</v>
      </c>
      <c r="L16" s="8" t="s">
        <v>307</v>
      </c>
      <c r="M16" s="12">
        <v>7276.61</v>
      </c>
      <c r="N16" s="12"/>
    </row>
    <row r="17" spans="1:14" ht="191.25" customHeight="1" x14ac:dyDescent="0.2">
      <c r="A17" s="7" t="s">
        <v>234</v>
      </c>
      <c r="B17" s="13" t="s">
        <v>223</v>
      </c>
      <c r="C17" s="9" t="s">
        <v>233</v>
      </c>
      <c r="D17" s="9" t="s">
        <v>10</v>
      </c>
      <c r="E17" s="14" t="s">
        <v>262</v>
      </c>
      <c r="F17" s="8" t="s">
        <v>281</v>
      </c>
      <c r="G17" s="10">
        <v>385861.9</v>
      </c>
      <c r="H17" s="10">
        <v>1534380.9</v>
      </c>
      <c r="I17" s="11" t="s">
        <v>318</v>
      </c>
      <c r="J17" s="15" t="s">
        <v>295</v>
      </c>
      <c r="K17" s="8" t="s">
        <v>294</v>
      </c>
      <c r="L17" s="8" t="s">
        <v>308</v>
      </c>
      <c r="M17" s="12">
        <v>19844</v>
      </c>
      <c r="N17" s="12">
        <v>12966</v>
      </c>
    </row>
    <row r="18" spans="1:14" ht="409.5" customHeight="1" x14ac:dyDescent="0.2">
      <c r="A18" s="16" t="s">
        <v>235</v>
      </c>
      <c r="B18" s="13">
        <v>6658097031</v>
      </c>
      <c r="C18" s="9" t="s">
        <v>72</v>
      </c>
      <c r="D18" s="9" t="s">
        <v>18</v>
      </c>
      <c r="E18" s="93" t="s">
        <v>73</v>
      </c>
      <c r="F18" s="8" t="s">
        <v>74</v>
      </c>
      <c r="G18" s="10">
        <v>383625.12770000001</v>
      </c>
      <c r="H18" s="10">
        <v>1534664.7345</v>
      </c>
      <c r="I18" s="11" t="s">
        <v>319</v>
      </c>
      <c r="J18" s="93" t="s">
        <v>75</v>
      </c>
      <c r="K18" s="8" t="s">
        <v>76</v>
      </c>
      <c r="L18" s="17" t="s">
        <v>48</v>
      </c>
      <c r="M18" s="12">
        <f>1488.7+350.76+408.29+158.18+618.62+1270.45+42.3</f>
        <v>4337.3</v>
      </c>
      <c r="N18" s="12"/>
    </row>
    <row r="19" spans="1:14" ht="159" customHeight="1" x14ac:dyDescent="0.2">
      <c r="A19" s="7" t="s">
        <v>237</v>
      </c>
      <c r="B19" s="8" t="s">
        <v>224</v>
      </c>
      <c r="C19" s="9" t="s">
        <v>236</v>
      </c>
      <c r="D19" s="9" t="s">
        <v>27</v>
      </c>
      <c r="E19" s="8" t="s">
        <v>263</v>
      </c>
      <c r="F19" s="8" t="s">
        <v>282</v>
      </c>
      <c r="G19" s="18">
        <v>388915.20000000001</v>
      </c>
      <c r="H19" s="18">
        <v>1533589.7</v>
      </c>
      <c r="I19" s="11" t="s">
        <v>320</v>
      </c>
      <c r="J19" s="8" t="s">
        <v>296</v>
      </c>
      <c r="K19" s="8" t="s">
        <v>172</v>
      </c>
      <c r="L19" s="17" t="s">
        <v>46</v>
      </c>
      <c r="M19" s="12">
        <v>175.62</v>
      </c>
      <c r="N19" s="12"/>
    </row>
    <row r="20" spans="1:14" ht="136.5" customHeight="1" x14ac:dyDescent="0.2">
      <c r="A20" s="7" t="s">
        <v>238</v>
      </c>
      <c r="B20" s="8">
        <v>6673100271</v>
      </c>
      <c r="C20" s="9" t="s">
        <v>77</v>
      </c>
      <c r="D20" s="9" t="s">
        <v>10</v>
      </c>
      <c r="E20" s="8" t="s">
        <v>264</v>
      </c>
      <c r="F20" s="8" t="s">
        <v>78</v>
      </c>
      <c r="G20" s="10">
        <v>386346.7329</v>
      </c>
      <c r="H20" s="10">
        <v>1536608.1421000001</v>
      </c>
      <c r="I20" s="11" t="s">
        <v>321</v>
      </c>
      <c r="J20" s="8" t="s">
        <v>79</v>
      </c>
      <c r="K20" s="8" t="s">
        <v>80</v>
      </c>
      <c r="L20" s="17" t="s">
        <v>60</v>
      </c>
      <c r="M20" s="12">
        <f>15555.6+6088.4</f>
        <v>21644</v>
      </c>
      <c r="N20" s="12">
        <v>13041.5</v>
      </c>
    </row>
    <row r="21" spans="1:14" ht="97.5" customHeight="1" x14ac:dyDescent="0.2">
      <c r="A21" s="7" t="s">
        <v>239</v>
      </c>
      <c r="B21" s="8">
        <v>6671382990</v>
      </c>
      <c r="C21" s="9" t="s">
        <v>53</v>
      </c>
      <c r="D21" s="9" t="s">
        <v>10</v>
      </c>
      <c r="E21" s="8" t="s">
        <v>265</v>
      </c>
      <c r="F21" s="8" t="s">
        <v>84</v>
      </c>
      <c r="G21" s="10">
        <v>385653.97700000001</v>
      </c>
      <c r="H21" s="10">
        <v>1526815.6284</v>
      </c>
      <c r="I21" s="19" t="s">
        <v>322</v>
      </c>
      <c r="J21" s="8" t="s">
        <v>81</v>
      </c>
      <c r="K21" s="8" t="s">
        <v>82</v>
      </c>
      <c r="L21" s="17" t="s">
        <v>83</v>
      </c>
      <c r="M21" s="12">
        <v>22067.200000000001</v>
      </c>
      <c r="N21" s="12">
        <v>14464.4</v>
      </c>
    </row>
    <row r="22" spans="1:14" ht="52.5" customHeight="1" x14ac:dyDescent="0.2">
      <c r="A22" s="7" t="s">
        <v>241</v>
      </c>
      <c r="B22" s="8" t="s">
        <v>225</v>
      </c>
      <c r="C22" s="9" t="s">
        <v>240</v>
      </c>
      <c r="D22" s="9" t="s">
        <v>18</v>
      </c>
      <c r="E22" s="8" t="s">
        <v>266</v>
      </c>
      <c r="F22" s="8" t="s">
        <v>283</v>
      </c>
      <c r="G22" s="10">
        <v>369885.14</v>
      </c>
      <c r="H22" s="10">
        <v>1532792.88</v>
      </c>
      <c r="I22" s="19" t="s">
        <v>320</v>
      </c>
      <c r="J22" s="8" t="s">
        <v>297</v>
      </c>
      <c r="K22" s="8" t="s">
        <v>174</v>
      </c>
      <c r="L22" s="8" t="s">
        <v>309</v>
      </c>
      <c r="M22" s="12">
        <f>360+1053.6</f>
        <v>1413.6</v>
      </c>
      <c r="N22" s="12"/>
    </row>
    <row r="23" spans="1:14" ht="123.75" customHeight="1" x14ac:dyDescent="0.2">
      <c r="A23" s="7" t="s">
        <v>243</v>
      </c>
      <c r="B23" s="8" t="s">
        <v>226</v>
      </c>
      <c r="C23" s="9" t="s">
        <v>242</v>
      </c>
      <c r="D23" s="9" t="s">
        <v>16</v>
      </c>
      <c r="E23" s="8" t="s">
        <v>267</v>
      </c>
      <c r="F23" s="8" t="s">
        <v>284</v>
      </c>
      <c r="G23" s="20">
        <v>369544.78</v>
      </c>
      <c r="H23" s="20">
        <v>1533502.49</v>
      </c>
      <c r="I23" s="21" t="s">
        <v>323</v>
      </c>
      <c r="J23" s="8" t="s">
        <v>298</v>
      </c>
      <c r="K23" s="8" t="s">
        <v>178</v>
      </c>
      <c r="L23" s="8" t="s">
        <v>310</v>
      </c>
      <c r="M23" s="12">
        <f>209+209</f>
        <v>418</v>
      </c>
      <c r="N23" s="12"/>
    </row>
    <row r="24" spans="1:14" ht="38.25" x14ac:dyDescent="0.2">
      <c r="A24" s="7" t="s">
        <v>245</v>
      </c>
      <c r="B24" s="8" t="s">
        <v>227</v>
      </c>
      <c r="C24" s="9" t="s">
        <v>244</v>
      </c>
      <c r="D24" s="9" t="s">
        <v>27</v>
      </c>
      <c r="E24" s="8" t="s">
        <v>268</v>
      </c>
      <c r="F24" s="8" t="s">
        <v>285</v>
      </c>
      <c r="G24" s="20">
        <v>395396.47</v>
      </c>
      <c r="H24" s="20">
        <v>1536098.15</v>
      </c>
      <c r="I24" s="21" t="s">
        <v>320</v>
      </c>
      <c r="J24" s="8" t="s">
        <v>299</v>
      </c>
      <c r="K24" s="8" t="s">
        <v>178</v>
      </c>
      <c r="L24" s="8" t="s">
        <v>311</v>
      </c>
      <c r="M24" s="12">
        <v>279.5</v>
      </c>
      <c r="N24" s="12"/>
    </row>
    <row r="25" spans="1:14" ht="138.75" customHeight="1" x14ac:dyDescent="0.2">
      <c r="A25" s="7" t="s">
        <v>246</v>
      </c>
      <c r="B25" s="8" t="s">
        <v>66</v>
      </c>
      <c r="C25" s="9" t="s">
        <v>85</v>
      </c>
      <c r="D25" s="9" t="s">
        <v>27</v>
      </c>
      <c r="E25" s="8" t="s">
        <v>269</v>
      </c>
      <c r="F25" s="8" t="s">
        <v>88</v>
      </c>
      <c r="G25" s="10">
        <v>390956.77</v>
      </c>
      <c r="H25" s="10">
        <v>1536023.25</v>
      </c>
      <c r="I25" s="19" t="s">
        <v>320</v>
      </c>
      <c r="J25" s="8" t="s">
        <v>86</v>
      </c>
      <c r="K25" s="8" t="s">
        <v>87</v>
      </c>
      <c r="L25" s="8" t="s">
        <v>46</v>
      </c>
      <c r="M25" s="12">
        <v>10627</v>
      </c>
      <c r="N25" s="12"/>
    </row>
    <row r="26" spans="1:14" ht="60" customHeight="1" x14ac:dyDescent="0.2">
      <c r="A26" s="7" t="s">
        <v>248</v>
      </c>
      <c r="B26" s="8">
        <v>6679022855</v>
      </c>
      <c r="C26" s="9" t="s">
        <v>247</v>
      </c>
      <c r="D26" s="9" t="s">
        <v>38</v>
      </c>
      <c r="E26" s="8" t="s">
        <v>270</v>
      </c>
      <c r="F26" s="8" t="s">
        <v>286</v>
      </c>
      <c r="G26" s="10">
        <v>389625.93</v>
      </c>
      <c r="H26" s="10">
        <v>1528777.34</v>
      </c>
      <c r="I26" s="19" t="s">
        <v>324</v>
      </c>
      <c r="J26" s="8" t="s">
        <v>300</v>
      </c>
      <c r="K26" s="22">
        <v>43483</v>
      </c>
      <c r="L26" s="17" t="s">
        <v>311</v>
      </c>
      <c r="M26" s="12">
        <v>487</v>
      </c>
      <c r="N26" s="12"/>
    </row>
    <row r="27" spans="1:14" ht="165.75" x14ac:dyDescent="0.2">
      <c r="A27" s="7" t="s">
        <v>249</v>
      </c>
      <c r="B27" s="8" t="s">
        <v>42</v>
      </c>
      <c r="C27" s="9" t="s">
        <v>498</v>
      </c>
      <c r="D27" s="9" t="s">
        <v>18</v>
      </c>
      <c r="E27" s="8" t="s">
        <v>271</v>
      </c>
      <c r="F27" s="8" t="s">
        <v>287</v>
      </c>
      <c r="G27" s="23">
        <v>402528.78</v>
      </c>
      <c r="H27" s="23">
        <v>1535270.53</v>
      </c>
      <c r="I27" s="21" t="s">
        <v>325</v>
      </c>
      <c r="J27" s="8" t="s">
        <v>301</v>
      </c>
      <c r="K27" s="8" t="s">
        <v>91</v>
      </c>
      <c r="L27" s="8" t="s">
        <v>56</v>
      </c>
      <c r="M27" s="12">
        <v>2497</v>
      </c>
      <c r="N27" s="12"/>
    </row>
    <row r="28" spans="1:14" ht="102" x14ac:dyDescent="0.2">
      <c r="A28" s="7" t="s">
        <v>250</v>
      </c>
      <c r="B28" s="8" t="s">
        <v>67</v>
      </c>
      <c r="C28" s="9" t="s">
        <v>89</v>
      </c>
      <c r="D28" s="9" t="s">
        <v>13</v>
      </c>
      <c r="E28" s="8" t="s">
        <v>272</v>
      </c>
      <c r="F28" s="8" t="s">
        <v>92</v>
      </c>
      <c r="G28" s="18">
        <v>391189.82</v>
      </c>
      <c r="H28" s="18">
        <v>1532440.42</v>
      </c>
      <c r="I28" s="19" t="s">
        <v>326</v>
      </c>
      <c r="J28" s="8" t="s">
        <v>90</v>
      </c>
      <c r="K28" s="8" t="s">
        <v>91</v>
      </c>
      <c r="L28" s="8" t="s">
        <v>61</v>
      </c>
      <c r="M28" s="12">
        <v>2815.4</v>
      </c>
      <c r="N28" s="12"/>
    </row>
    <row r="29" spans="1:14" ht="38.25" x14ac:dyDescent="0.2">
      <c r="A29" s="7" t="s">
        <v>252</v>
      </c>
      <c r="B29" s="8" t="s">
        <v>228</v>
      </c>
      <c r="C29" s="9" t="s">
        <v>251</v>
      </c>
      <c r="D29" s="9" t="s">
        <v>16</v>
      </c>
      <c r="E29" s="8" t="s">
        <v>273</v>
      </c>
      <c r="F29" s="8" t="s">
        <v>288</v>
      </c>
      <c r="G29" s="23">
        <v>373904.15</v>
      </c>
      <c r="H29" s="23">
        <v>1530824.17</v>
      </c>
      <c r="I29" s="21" t="s">
        <v>327</v>
      </c>
      <c r="J29" s="8" t="s">
        <v>302</v>
      </c>
      <c r="K29" s="8" t="s">
        <v>91</v>
      </c>
      <c r="L29" s="8" t="s">
        <v>83</v>
      </c>
      <c r="M29" s="12">
        <v>1450</v>
      </c>
      <c r="N29" s="12"/>
    </row>
    <row r="30" spans="1:14" ht="76.5" x14ac:dyDescent="0.2">
      <c r="A30" s="7" t="s">
        <v>254</v>
      </c>
      <c r="B30" s="8" t="s">
        <v>229</v>
      </c>
      <c r="C30" s="9" t="s">
        <v>253</v>
      </c>
      <c r="D30" s="9" t="s">
        <v>16</v>
      </c>
      <c r="E30" s="8" t="s">
        <v>274</v>
      </c>
      <c r="F30" s="8" t="s">
        <v>289</v>
      </c>
      <c r="G30" s="10">
        <v>387349.97</v>
      </c>
      <c r="H30" s="10">
        <v>1536851.37</v>
      </c>
      <c r="I30" s="19" t="s">
        <v>328</v>
      </c>
      <c r="J30" s="8" t="s">
        <v>303</v>
      </c>
      <c r="K30" s="8" t="s">
        <v>95</v>
      </c>
      <c r="L30" s="8" t="s">
        <v>312</v>
      </c>
      <c r="M30" s="12">
        <v>4518.16</v>
      </c>
      <c r="N30" s="12"/>
    </row>
    <row r="31" spans="1:14" ht="227.25" customHeight="1" x14ac:dyDescent="0.2">
      <c r="A31" s="7" t="s">
        <v>255</v>
      </c>
      <c r="B31" s="8" t="s">
        <v>230</v>
      </c>
      <c r="C31" s="9" t="s">
        <v>44</v>
      </c>
      <c r="D31" s="9" t="s">
        <v>27</v>
      </c>
      <c r="E31" s="8" t="s">
        <v>275</v>
      </c>
      <c r="F31" s="8" t="s">
        <v>290</v>
      </c>
      <c r="G31" s="23">
        <v>384781.86</v>
      </c>
      <c r="H31" s="23">
        <v>1527019.51</v>
      </c>
      <c r="I31" s="19" t="s">
        <v>320</v>
      </c>
      <c r="J31" s="8" t="s">
        <v>304</v>
      </c>
      <c r="K31" s="8" t="s">
        <v>95</v>
      </c>
      <c r="L31" s="8" t="s">
        <v>313</v>
      </c>
      <c r="M31" s="12">
        <v>100</v>
      </c>
      <c r="N31" s="12"/>
    </row>
    <row r="32" spans="1:14" ht="110.25" customHeight="1" x14ac:dyDescent="0.2">
      <c r="A32" s="7" t="s">
        <v>113</v>
      </c>
      <c r="B32" s="8" t="s">
        <v>68</v>
      </c>
      <c r="C32" s="9" t="s">
        <v>93</v>
      </c>
      <c r="D32" s="9" t="s">
        <v>30</v>
      </c>
      <c r="E32" s="8" t="s">
        <v>276</v>
      </c>
      <c r="F32" s="8" t="s">
        <v>96</v>
      </c>
      <c r="G32" s="23">
        <v>389507.17</v>
      </c>
      <c r="H32" s="23">
        <v>1535437.06</v>
      </c>
      <c r="I32" s="21" t="s">
        <v>329</v>
      </c>
      <c r="J32" s="8" t="s">
        <v>94</v>
      </c>
      <c r="K32" s="8" t="s">
        <v>95</v>
      </c>
      <c r="L32" s="8" t="s">
        <v>61</v>
      </c>
      <c r="M32" s="12">
        <v>10504.86</v>
      </c>
      <c r="N32" s="12"/>
    </row>
    <row r="33" spans="1:14" ht="409.5" x14ac:dyDescent="0.2">
      <c r="A33" s="7" t="s">
        <v>114</v>
      </c>
      <c r="B33" s="24" t="s">
        <v>69</v>
      </c>
      <c r="C33" s="9" t="s">
        <v>97</v>
      </c>
      <c r="D33" s="9" t="s">
        <v>20</v>
      </c>
      <c r="E33" s="8" t="s">
        <v>98</v>
      </c>
      <c r="F33" s="8" t="s">
        <v>101</v>
      </c>
      <c r="G33" s="18">
        <v>385528.842</v>
      </c>
      <c r="H33" s="18">
        <v>1542198.9112</v>
      </c>
      <c r="I33" s="19" t="s">
        <v>330</v>
      </c>
      <c r="J33" s="8" t="s">
        <v>99</v>
      </c>
      <c r="K33" s="8" t="s">
        <v>100</v>
      </c>
      <c r="L33" s="17" t="s">
        <v>54</v>
      </c>
      <c r="M33" s="12">
        <f>3214+3906+1280+760+54+10.8+36+20.16</f>
        <v>9280.9599999999991</v>
      </c>
      <c r="N33" s="12"/>
    </row>
    <row r="34" spans="1:14" ht="122.25" customHeight="1" x14ac:dyDescent="0.2">
      <c r="A34" s="7" t="s">
        <v>102</v>
      </c>
      <c r="B34" s="8" t="s">
        <v>58</v>
      </c>
      <c r="C34" s="9" t="s">
        <v>103</v>
      </c>
      <c r="D34" s="9" t="s">
        <v>20</v>
      </c>
      <c r="E34" s="8" t="s">
        <v>277</v>
      </c>
      <c r="F34" s="8" t="s">
        <v>49</v>
      </c>
      <c r="G34" s="18">
        <v>394889.84</v>
      </c>
      <c r="H34" s="18">
        <v>1534883</v>
      </c>
      <c r="I34" s="19" t="s">
        <v>331</v>
      </c>
      <c r="J34" s="8" t="s">
        <v>108</v>
      </c>
      <c r="K34" s="8" t="s">
        <v>109</v>
      </c>
      <c r="L34" s="8" t="s">
        <v>55</v>
      </c>
      <c r="M34" s="12">
        <v>6960.99</v>
      </c>
      <c r="N34" s="12"/>
    </row>
    <row r="35" spans="1:14" ht="63.75" x14ac:dyDescent="0.2">
      <c r="A35" s="7" t="s">
        <v>116</v>
      </c>
      <c r="B35" s="8" t="s">
        <v>70</v>
      </c>
      <c r="C35" s="9" t="s">
        <v>115</v>
      </c>
      <c r="D35" s="9" t="s">
        <v>14</v>
      </c>
      <c r="E35" s="8" t="s">
        <v>118</v>
      </c>
      <c r="F35" s="8" t="s">
        <v>119</v>
      </c>
      <c r="G35" s="18">
        <v>386372.66</v>
      </c>
      <c r="H35" s="18">
        <v>1534076</v>
      </c>
      <c r="I35" s="19" t="s">
        <v>332</v>
      </c>
      <c r="J35" s="8" t="s">
        <v>110</v>
      </c>
      <c r="K35" s="8" t="s">
        <v>111</v>
      </c>
      <c r="L35" s="8" t="s">
        <v>56</v>
      </c>
      <c r="M35" s="12">
        <v>1465</v>
      </c>
      <c r="N35" s="12"/>
    </row>
    <row r="36" spans="1:14" ht="204" x14ac:dyDescent="0.2">
      <c r="A36" s="7" t="s">
        <v>257</v>
      </c>
      <c r="B36" s="8" t="s">
        <v>231</v>
      </c>
      <c r="C36" s="9" t="s">
        <v>256</v>
      </c>
      <c r="D36" s="9" t="s">
        <v>27</v>
      </c>
      <c r="E36" s="8" t="s">
        <v>278</v>
      </c>
      <c r="F36" s="8" t="s">
        <v>291</v>
      </c>
      <c r="G36" s="18">
        <v>386944.78</v>
      </c>
      <c r="H36" s="18">
        <v>1535007.81</v>
      </c>
      <c r="I36" s="19" t="s">
        <v>320</v>
      </c>
      <c r="J36" s="8" t="s">
        <v>305</v>
      </c>
      <c r="K36" s="8" t="s">
        <v>111</v>
      </c>
      <c r="L36" s="8" t="s">
        <v>314</v>
      </c>
      <c r="M36" s="12">
        <v>1406.4</v>
      </c>
      <c r="N36" s="12"/>
    </row>
    <row r="37" spans="1:14" ht="128.25" customHeight="1" x14ac:dyDescent="0.2">
      <c r="A37" s="25" t="s">
        <v>258</v>
      </c>
      <c r="B37" s="26" t="s">
        <v>71</v>
      </c>
      <c r="C37" s="9" t="s">
        <v>45</v>
      </c>
      <c r="D37" s="9" t="s">
        <v>37</v>
      </c>
      <c r="E37" s="92" t="s">
        <v>104</v>
      </c>
      <c r="F37" s="8" t="s">
        <v>107</v>
      </c>
      <c r="G37" s="18">
        <v>389998.6348</v>
      </c>
      <c r="H37" s="18">
        <v>1532866.4993</v>
      </c>
      <c r="I37" s="19" t="s">
        <v>333</v>
      </c>
      <c r="J37" s="92" t="s">
        <v>105</v>
      </c>
      <c r="K37" s="92" t="s">
        <v>106</v>
      </c>
      <c r="L37" s="27" t="s">
        <v>47</v>
      </c>
      <c r="M37" s="12">
        <v>17737.7</v>
      </c>
      <c r="N37" s="12"/>
    </row>
    <row r="38" spans="1:14" ht="63.75" x14ac:dyDescent="0.2">
      <c r="A38" s="28" t="s">
        <v>116</v>
      </c>
      <c r="B38" s="29">
        <v>6679102268</v>
      </c>
      <c r="C38" s="9" t="s">
        <v>115</v>
      </c>
      <c r="D38" s="9" t="s">
        <v>14</v>
      </c>
      <c r="E38" s="29" t="s">
        <v>117</v>
      </c>
      <c r="F38" s="8" t="s">
        <v>119</v>
      </c>
      <c r="G38" s="18">
        <v>386372.66</v>
      </c>
      <c r="H38" s="18">
        <v>1534076</v>
      </c>
      <c r="I38" s="19" t="s">
        <v>332</v>
      </c>
      <c r="J38" s="29" t="s">
        <v>112</v>
      </c>
      <c r="K38" s="30">
        <v>43495</v>
      </c>
      <c r="L38" s="31" t="s">
        <v>56</v>
      </c>
      <c r="M38" s="12">
        <v>917</v>
      </c>
      <c r="N38" s="12"/>
    </row>
    <row r="39" spans="1:14" ht="165.75" x14ac:dyDescent="0.2">
      <c r="A39" s="32" t="s">
        <v>260</v>
      </c>
      <c r="B39" s="33" t="s">
        <v>232</v>
      </c>
      <c r="C39" s="9" t="s">
        <v>259</v>
      </c>
      <c r="D39" s="9" t="s">
        <v>25</v>
      </c>
      <c r="E39" s="34" t="s">
        <v>279</v>
      </c>
      <c r="F39" s="8" t="s">
        <v>292</v>
      </c>
      <c r="G39" s="18">
        <v>393852.33</v>
      </c>
      <c r="H39" s="18">
        <v>1531200.91</v>
      </c>
      <c r="I39" s="19" t="s">
        <v>334</v>
      </c>
      <c r="J39" s="93" t="s">
        <v>306</v>
      </c>
      <c r="K39" s="35">
        <v>43496</v>
      </c>
      <c r="L39" s="36" t="s">
        <v>315</v>
      </c>
      <c r="M39" s="12">
        <v>581.04999999999995</v>
      </c>
      <c r="N39" s="12"/>
    </row>
    <row r="40" spans="1:14" ht="51" x14ac:dyDescent="0.2">
      <c r="A40" s="37" t="s">
        <v>41</v>
      </c>
      <c r="B40" s="38" t="s">
        <v>42</v>
      </c>
      <c r="C40" s="39" t="s">
        <v>498</v>
      </c>
      <c r="D40" s="39" t="s">
        <v>14</v>
      </c>
      <c r="E40" s="40" t="s">
        <v>377</v>
      </c>
      <c r="F40" s="41" t="s">
        <v>453</v>
      </c>
      <c r="G40" s="42">
        <v>385670.37</v>
      </c>
      <c r="H40" s="43">
        <v>1526303.69</v>
      </c>
      <c r="I40" s="44" t="s">
        <v>478</v>
      </c>
      <c r="J40" s="41" t="s">
        <v>403</v>
      </c>
      <c r="K40" s="45">
        <v>43500</v>
      </c>
      <c r="L40" s="46" t="s">
        <v>60</v>
      </c>
      <c r="M40" s="47">
        <v>810</v>
      </c>
      <c r="N40" s="47"/>
    </row>
    <row r="41" spans="1:14" ht="51" x14ac:dyDescent="0.2">
      <c r="A41" s="48" t="s">
        <v>499</v>
      </c>
      <c r="B41" s="8">
        <v>6658485228</v>
      </c>
      <c r="C41" s="9" t="s">
        <v>500</v>
      </c>
      <c r="D41" s="9" t="s">
        <v>38</v>
      </c>
      <c r="E41" s="49" t="s">
        <v>378</v>
      </c>
      <c r="F41" s="41" t="s">
        <v>454</v>
      </c>
      <c r="G41" s="42">
        <v>386665.50540000002</v>
      </c>
      <c r="H41" s="43">
        <v>1533487.8622000001</v>
      </c>
      <c r="I41" s="50" t="s">
        <v>479</v>
      </c>
      <c r="J41" s="8" t="s">
        <v>404</v>
      </c>
      <c r="K41" s="22" t="s">
        <v>405</v>
      </c>
      <c r="L41" s="17" t="s">
        <v>442</v>
      </c>
      <c r="M41" s="12">
        <v>1264.72</v>
      </c>
      <c r="N41" s="12"/>
    </row>
    <row r="42" spans="1:14" ht="106.5" customHeight="1" x14ac:dyDescent="0.2">
      <c r="A42" s="48" t="s">
        <v>501</v>
      </c>
      <c r="B42" s="8">
        <v>6672135384</v>
      </c>
      <c r="C42" s="9" t="s">
        <v>502</v>
      </c>
      <c r="D42" s="9" t="s">
        <v>18</v>
      </c>
      <c r="E42" s="40" t="s">
        <v>379</v>
      </c>
      <c r="F42" s="41" t="s">
        <v>455</v>
      </c>
      <c r="G42" s="42">
        <v>389356.42</v>
      </c>
      <c r="H42" s="43">
        <v>1534651.94</v>
      </c>
      <c r="I42" s="51" t="s">
        <v>480</v>
      </c>
      <c r="J42" s="8" t="s">
        <v>406</v>
      </c>
      <c r="K42" s="22">
        <v>43501</v>
      </c>
      <c r="L42" s="17" t="s">
        <v>54</v>
      </c>
      <c r="M42" s="12">
        <v>5140.3</v>
      </c>
      <c r="N42" s="12"/>
    </row>
    <row r="43" spans="1:14" ht="316.5" customHeight="1" x14ac:dyDescent="0.2">
      <c r="A43" s="48" t="s">
        <v>503</v>
      </c>
      <c r="B43" s="8">
        <v>7709740495</v>
      </c>
      <c r="C43" s="9" t="s">
        <v>504</v>
      </c>
      <c r="D43" s="9" t="s">
        <v>27</v>
      </c>
      <c r="E43" s="49" t="s">
        <v>380</v>
      </c>
      <c r="F43" s="41" t="s">
        <v>456</v>
      </c>
      <c r="G43" s="42">
        <v>385418.31</v>
      </c>
      <c r="H43" s="43">
        <v>1528126.91</v>
      </c>
      <c r="I43" s="21" t="s">
        <v>320</v>
      </c>
      <c r="J43" s="8" t="s">
        <v>407</v>
      </c>
      <c r="K43" s="22">
        <v>43507</v>
      </c>
      <c r="L43" s="17" t="s">
        <v>54</v>
      </c>
      <c r="M43" s="12">
        <v>309.25</v>
      </c>
      <c r="N43" s="12"/>
    </row>
    <row r="44" spans="1:14" ht="182.25" customHeight="1" x14ac:dyDescent="0.2">
      <c r="A44" s="223" t="s">
        <v>505</v>
      </c>
      <c r="B44" s="225" t="s">
        <v>370</v>
      </c>
      <c r="C44" s="227" t="s">
        <v>506</v>
      </c>
      <c r="D44" s="9" t="s">
        <v>29</v>
      </c>
      <c r="E44" s="40" t="s">
        <v>381</v>
      </c>
      <c r="F44" s="41" t="s">
        <v>457</v>
      </c>
      <c r="G44" s="42">
        <v>374710.89</v>
      </c>
      <c r="H44" s="43">
        <v>1535366.06</v>
      </c>
      <c r="I44" s="51" t="s">
        <v>481</v>
      </c>
      <c r="J44" s="8" t="s">
        <v>408</v>
      </c>
      <c r="K44" s="8" t="s">
        <v>409</v>
      </c>
      <c r="L44" s="8" t="s">
        <v>443</v>
      </c>
      <c r="M44" s="12">
        <v>506.24</v>
      </c>
      <c r="N44" s="12"/>
    </row>
    <row r="45" spans="1:14" ht="383.25" customHeight="1" x14ac:dyDescent="0.2">
      <c r="A45" s="224"/>
      <c r="B45" s="226"/>
      <c r="C45" s="228"/>
      <c r="D45" s="9" t="s">
        <v>29</v>
      </c>
      <c r="E45" s="49" t="s">
        <v>382</v>
      </c>
      <c r="F45" s="52" t="s">
        <v>458</v>
      </c>
      <c r="G45" s="42">
        <v>375514.29</v>
      </c>
      <c r="H45" s="43">
        <v>1535347.28</v>
      </c>
      <c r="I45" s="21" t="s">
        <v>320</v>
      </c>
      <c r="J45" s="8" t="s">
        <v>410</v>
      </c>
      <c r="K45" s="8" t="s">
        <v>411</v>
      </c>
      <c r="L45" s="8" t="s">
        <v>444</v>
      </c>
      <c r="M45" s="12">
        <v>13324.03</v>
      </c>
      <c r="N45" s="12"/>
    </row>
    <row r="46" spans="1:14" ht="292.5" customHeight="1" x14ac:dyDescent="0.2">
      <c r="A46" s="48" t="s">
        <v>507</v>
      </c>
      <c r="B46" s="8">
        <v>6659005499</v>
      </c>
      <c r="C46" s="9" t="s">
        <v>508</v>
      </c>
      <c r="D46" s="9" t="s">
        <v>10</v>
      </c>
      <c r="E46" s="53" t="s">
        <v>383</v>
      </c>
      <c r="F46" s="52" t="s">
        <v>459</v>
      </c>
      <c r="G46" s="42">
        <v>390800.64889999997</v>
      </c>
      <c r="H46" s="43">
        <v>1531480.6529000001</v>
      </c>
      <c r="I46" s="44" t="s">
        <v>482</v>
      </c>
      <c r="J46" s="8" t="s">
        <v>412</v>
      </c>
      <c r="K46" s="22" t="s">
        <v>413</v>
      </c>
      <c r="L46" s="17" t="s">
        <v>445</v>
      </c>
      <c r="M46" s="12">
        <f>5367.52+4205.4+9679.9+16162.89+8377.05</f>
        <v>43792.759999999995</v>
      </c>
      <c r="N46" s="12">
        <f>3336.96+11840.17+6037.99</f>
        <v>21215.120000000003</v>
      </c>
    </row>
    <row r="47" spans="1:14" ht="124.5" customHeight="1" x14ac:dyDescent="0.2">
      <c r="A47" s="48" t="s">
        <v>509</v>
      </c>
      <c r="B47" s="8" t="s">
        <v>371</v>
      </c>
      <c r="C47" s="9" t="s">
        <v>510</v>
      </c>
      <c r="D47" s="9" t="s">
        <v>16</v>
      </c>
      <c r="E47" s="54" t="s">
        <v>384</v>
      </c>
      <c r="F47" s="41" t="s">
        <v>460</v>
      </c>
      <c r="G47" s="42">
        <v>401129.88</v>
      </c>
      <c r="H47" s="43">
        <v>1534239.38</v>
      </c>
      <c r="I47" s="21" t="s">
        <v>483</v>
      </c>
      <c r="J47" s="8" t="s">
        <v>414</v>
      </c>
      <c r="K47" s="8" t="s">
        <v>415</v>
      </c>
      <c r="L47" s="8" t="s">
        <v>314</v>
      </c>
      <c r="M47" s="12">
        <v>2542.52</v>
      </c>
      <c r="N47" s="12"/>
    </row>
    <row r="48" spans="1:14" ht="89.25" x14ac:dyDescent="0.2">
      <c r="A48" s="48" t="s">
        <v>511</v>
      </c>
      <c r="B48" s="29" t="s">
        <v>372</v>
      </c>
      <c r="C48" s="9" t="s">
        <v>512</v>
      </c>
      <c r="D48" s="9" t="s">
        <v>25</v>
      </c>
      <c r="E48" s="53" t="s">
        <v>385</v>
      </c>
      <c r="F48" s="41" t="s">
        <v>461</v>
      </c>
      <c r="G48" s="42">
        <v>1534239.38</v>
      </c>
      <c r="H48" s="43">
        <v>1535036.14</v>
      </c>
      <c r="I48" s="51" t="s">
        <v>484</v>
      </c>
      <c r="J48" s="8" t="s">
        <v>416</v>
      </c>
      <c r="K48" s="8" t="s">
        <v>415</v>
      </c>
      <c r="L48" s="8" t="s">
        <v>446</v>
      </c>
      <c r="M48" s="12">
        <f>16.5+216.2</f>
        <v>232.7</v>
      </c>
      <c r="N48" s="12"/>
    </row>
    <row r="49" spans="1:14" ht="141.75" customHeight="1" x14ac:dyDescent="0.2">
      <c r="A49" s="48" t="s">
        <v>373</v>
      </c>
      <c r="B49" s="8" t="s">
        <v>498</v>
      </c>
      <c r="C49" s="9" t="s">
        <v>498</v>
      </c>
      <c r="D49" s="9" t="s">
        <v>19</v>
      </c>
      <c r="E49" s="54" t="s">
        <v>386</v>
      </c>
      <c r="F49" s="41" t="s">
        <v>462</v>
      </c>
      <c r="G49" s="42">
        <v>373783.3</v>
      </c>
      <c r="H49" s="43">
        <v>1531253.2</v>
      </c>
      <c r="I49" s="21" t="s">
        <v>485</v>
      </c>
      <c r="J49" s="8" t="s">
        <v>417</v>
      </c>
      <c r="K49" s="8" t="s">
        <v>418</v>
      </c>
      <c r="L49" s="8" t="s">
        <v>445</v>
      </c>
      <c r="M49" s="12">
        <f>1448.1</f>
        <v>1448.1</v>
      </c>
      <c r="N49" s="12"/>
    </row>
    <row r="50" spans="1:14" ht="76.5" x14ac:dyDescent="0.2">
      <c r="A50" s="48" t="s">
        <v>513</v>
      </c>
      <c r="B50" s="8" t="s">
        <v>374</v>
      </c>
      <c r="C50" s="9" t="s">
        <v>514</v>
      </c>
      <c r="D50" s="9" t="s">
        <v>38</v>
      </c>
      <c r="E50" s="53" t="s">
        <v>387</v>
      </c>
      <c r="F50" s="41" t="s">
        <v>463</v>
      </c>
      <c r="G50" s="42">
        <v>377369.37</v>
      </c>
      <c r="H50" s="43">
        <v>1531924.98</v>
      </c>
      <c r="I50" s="51" t="s">
        <v>486</v>
      </c>
      <c r="J50" s="8" t="s">
        <v>419</v>
      </c>
      <c r="K50" s="8" t="s">
        <v>418</v>
      </c>
      <c r="L50" s="8" t="s">
        <v>47</v>
      </c>
      <c r="M50" s="12">
        <f>5244+48</f>
        <v>5292</v>
      </c>
      <c r="N50" s="12"/>
    </row>
    <row r="51" spans="1:14" ht="76.5" x14ac:dyDescent="0.2">
      <c r="A51" s="48" t="s">
        <v>515</v>
      </c>
      <c r="B51" s="8">
        <v>6672218440</v>
      </c>
      <c r="C51" s="9" t="s">
        <v>516</v>
      </c>
      <c r="D51" s="9" t="s">
        <v>27</v>
      </c>
      <c r="E51" s="54" t="s">
        <v>388</v>
      </c>
      <c r="F51" s="41" t="s">
        <v>464</v>
      </c>
      <c r="G51" s="42">
        <v>390730.07160000002</v>
      </c>
      <c r="H51" s="43">
        <v>1532788.5263</v>
      </c>
      <c r="I51" s="21" t="s">
        <v>320</v>
      </c>
      <c r="J51" s="8" t="s">
        <v>420</v>
      </c>
      <c r="K51" s="22">
        <v>43511</v>
      </c>
      <c r="L51" s="17" t="s">
        <v>447</v>
      </c>
      <c r="M51" s="12">
        <v>55.84</v>
      </c>
      <c r="N51" s="12"/>
    </row>
    <row r="52" spans="1:14" ht="38.25" x14ac:dyDescent="0.2">
      <c r="A52" s="48" t="s">
        <v>517</v>
      </c>
      <c r="B52" s="8">
        <v>6664012156</v>
      </c>
      <c r="C52" s="9" t="s">
        <v>518</v>
      </c>
      <c r="D52" s="9" t="s">
        <v>18</v>
      </c>
      <c r="E52" s="53" t="s">
        <v>389</v>
      </c>
      <c r="F52" s="41" t="s">
        <v>465</v>
      </c>
      <c r="G52" s="42">
        <v>381702.35</v>
      </c>
      <c r="H52" s="43">
        <v>1533237.66</v>
      </c>
      <c r="I52" s="51" t="s">
        <v>487</v>
      </c>
      <c r="J52" s="8" t="s">
        <v>421</v>
      </c>
      <c r="K52" s="22">
        <v>43511</v>
      </c>
      <c r="L52" s="17" t="s">
        <v>445</v>
      </c>
      <c r="M52" s="12">
        <v>1274.0999999999999</v>
      </c>
      <c r="N52" s="12"/>
    </row>
    <row r="53" spans="1:14" ht="63.75" x14ac:dyDescent="0.2">
      <c r="A53" s="48" t="s">
        <v>519</v>
      </c>
      <c r="B53" s="8">
        <v>6658406160</v>
      </c>
      <c r="C53" s="9" t="s">
        <v>520</v>
      </c>
      <c r="D53" s="9" t="s">
        <v>18</v>
      </c>
      <c r="E53" s="54" t="s">
        <v>390</v>
      </c>
      <c r="F53" s="41" t="s">
        <v>466</v>
      </c>
      <c r="G53" s="42">
        <v>393495.6226</v>
      </c>
      <c r="H53" s="43">
        <v>1534551.6757</v>
      </c>
      <c r="I53" s="21" t="s">
        <v>488</v>
      </c>
      <c r="J53" s="8" t="s">
        <v>422</v>
      </c>
      <c r="K53" s="22" t="s">
        <v>423</v>
      </c>
      <c r="L53" s="17" t="s">
        <v>307</v>
      </c>
      <c r="M53" s="12">
        <v>10837</v>
      </c>
      <c r="N53" s="12"/>
    </row>
    <row r="54" spans="1:14" ht="51" x14ac:dyDescent="0.2">
      <c r="A54" s="48" t="s">
        <v>521</v>
      </c>
      <c r="B54" s="8" t="s">
        <v>375</v>
      </c>
      <c r="C54" s="9" t="s">
        <v>522</v>
      </c>
      <c r="D54" s="9" t="s">
        <v>22</v>
      </c>
      <c r="E54" s="53" t="s">
        <v>391</v>
      </c>
      <c r="F54" s="41" t="s">
        <v>467</v>
      </c>
      <c r="G54" s="55">
        <v>388373.29</v>
      </c>
      <c r="H54" s="55">
        <v>1524696.93</v>
      </c>
      <c r="I54" s="51" t="s">
        <v>489</v>
      </c>
      <c r="J54" s="8" t="s">
        <v>424</v>
      </c>
      <c r="K54" s="8" t="s">
        <v>411</v>
      </c>
      <c r="L54" s="8" t="s">
        <v>315</v>
      </c>
      <c r="M54" s="12">
        <f>173.5+173.5+173.5+173.5+173.5+173.5</f>
        <v>1041</v>
      </c>
      <c r="N54" s="12"/>
    </row>
    <row r="55" spans="1:14" ht="145.5" customHeight="1" x14ac:dyDescent="0.2">
      <c r="A55" s="48" t="s">
        <v>523</v>
      </c>
      <c r="B55" s="8" t="s">
        <v>376</v>
      </c>
      <c r="C55" s="9" t="s">
        <v>524</v>
      </c>
      <c r="D55" s="9" t="s">
        <v>20</v>
      </c>
      <c r="E55" s="54" t="s">
        <v>392</v>
      </c>
      <c r="F55" s="41" t="s">
        <v>468</v>
      </c>
      <c r="G55" s="23">
        <v>373407.69</v>
      </c>
      <c r="H55" s="23">
        <v>1533766.27</v>
      </c>
      <c r="I55" s="21" t="s">
        <v>320</v>
      </c>
      <c r="J55" s="8" t="s">
        <v>425</v>
      </c>
      <c r="K55" s="8" t="s">
        <v>426</v>
      </c>
      <c r="L55" s="8" t="s">
        <v>448</v>
      </c>
      <c r="M55" s="12">
        <f>11369.5+212.91</f>
        <v>11582.41</v>
      </c>
      <c r="N55" s="12"/>
    </row>
    <row r="56" spans="1:14" ht="51" x14ac:dyDescent="0.2">
      <c r="A56" s="13" t="s">
        <v>525</v>
      </c>
      <c r="B56" s="8">
        <v>6661000071</v>
      </c>
      <c r="C56" s="9" t="s">
        <v>526</v>
      </c>
      <c r="D56" s="9" t="s">
        <v>16</v>
      </c>
      <c r="E56" s="53" t="s">
        <v>393</v>
      </c>
      <c r="F56" s="41" t="s">
        <v>469</v>
      </c>
      <c r="G56" s="55">
        <v>388214.33</v>
      </c>
      <c r="H56" s="55">
        <v>1534733.79</v>
      </c>
      <c r="I56" s="51" t="s">
        <v>490</v>
      </c>
      <c r="J56" s="8" t="s">
        <v>427</v>
      </c>
      <c r="K56" s="22">
        <v>43517</v>
      </c>
      <c r="L56" s="17" t="s">
        <v>447</v>
      </c>
      <c r="M56" s="12">
        <v>181</v>
      </c>
      <c r="N56" s="12"/>
    </row>
    <row r="57" spans="1:14" ht="89.25" x14ac:dyDescent="0.2">
      <c r="A57" s="13" t="s">
        <v>527</v>
      </c>
      <c r="B57" s="8">
        <v>6658067728</v>
      </c>
      <c r="C57" s="9" t="s">
        <v>528</v>
      </c>
      <c r="D57" s="9" t="s">
        <v>24</v>
      </c>
      <c r="E57" s="54" t="s">
        <v>394</v>
      </c>
      <c r="F57" s="41" t="s">
        <v>470</v>
      </c>
      <c r="G57" s="23">
        <v>391072.53320000001</v>
      </c>
      <c r="H57" s="23">
        <v>1531900.7916999999</v>
      </c>
      <c r="I57" s="21" t="s">
        <v>491</v>
      </c>
      <c r="J57" s="8" t="s">
        <v>428</v>
      </c>
      <c r="K57" s="22" t="s">
        <v>429</v>
      </c>
      <c r="L57" s="17" t="s">
        <v>313</v>
      </c>
      <c r="M57" s="12">
        <v>17699.28</v>
      </c>
      <c r="N57" s="12"/>
    </row>
    <row r="58" spans="1:14" ht="172.5" customHeight="1" x14ac:dyDescent="0.2">
      <c r="A58" s="13" t="s">
        <v>41</v>
      </c>
      <c r="B58" s="8" t="s">
        <v>42</v>
      </c>
      <c r="C58" s="9" t="s">
        <v>498</v>
      </c>
      <c r="D58" s="9" t="s">
        <v>19</v>
      </c>
      <c r="E58" s="53" t="s">
        <v>395</v>
      </c>
      <c r="F58" s="41" t="s">
        <v>471</v>
      </c>
      <c r="G58" s="55">
        <v>381136.33760000003</v>
      </c>
      <c r="H58" s="55">
        <v>1542593.5064999999</v>
      </c>
      <c r="I58" s="51" t="s">
        <v>492</v>
      </c>
      <c r="J58" s="8" t="s">
        <v>430</v>
      </c>
      <c r="K58" s="8" t="s">
        <v>431</v>
      </c>
      <c r="L58" s="17" t="s">
        <v>449</v>
      </c>
      <c r="M58" s="12">
        <v>18737</v>
      </c>
      <c r="N58" s="12"/>
    </row>
    <row r="59" spans="1:14" ht="96.75" customHeight="1" x14ac:dyDescent="0.2">
      <c r="A59" s="13" t="s">
        <v>529</v>
      </c>
      <c r="B59" s="8">
        <v>7709359770</v>
      </c>
      <c r="C59" s="9" t="s">
        <v>530</v>
      </c>
      <c r="D59" s="9" t="s">
        <v>32</v>
      </c>
      <c r="E59" s="54" t="s">
        <v>396</v>
      </c>
      <c r="F59" s="41" t="s">
        <v>472</v>
      </c>
      <c r="G59" s="23">
        <v>383825.85</v>
      </c>
      <c r="H59" s="23">
        <v>1541306.55</v>
      </c>
      <c r="I59" s="21" t="s">
        <v>493</v>
      </c>
      <c r="J59" s="8" t="s">
        <v>432</v>
      </c>
      <c r="K59" s="8" t="s">
        <v>431</v>
      </c>
      <c r="L59" s="8" t="s">
        <v>46</v>
      </c>
      <c r="M59" s="12">
        <v>77.400000000000006</v>
      </c>
      <c r="N59" s="12"/>
    </row>
    <row r="60" spans="1:14" ht="89.25" x14ac:dyDescent="0.2">
      <c r="A60" s="13" t="s">
        <v>531</v>
      </c>
      <c r="B60" s="8">
        <v>7709740488</v>
      </c>
      <c r="C60" s="9" t="s">
        <v>504</v>
      </c>
      <c r="D60" s="9" t="s">
        <v>27</v>
      </c>
      <c r="E60" s="53" t="s">
        <v>397</v>
      </c>
      <c r="F60" s="41" t="s">
        <v>473</v>
      </c>
      <c r="G60" s="55">
        <v>385964.25</v>
      </c>
      <c r="H60" s="56">
        <v>1528950.75</v>
      </c>
      <c r="I60" s="51" t="s">
        <v>320</v>
      </c>
      <c r="J60" s="8" t="s">
        <v>433</v>
      </c>
      <c r="K60" s="22">
        <v>43522</v>
      </c>
      <c r="L60" s="17" t="s">
        <v>450</v>
      </c>
      <c r="M60" s="12">
        <v>630.73</v>
      </c>
      <c r="N60" s="12"/>
    </row>
    <row r="61" spans="1:14" ht="111.75" customHeight="1" x14ac:dyDescent="0.2">
      <c r="A61" s="8" t="s">
        <v>533</v>
      </c>
      <c r="B61" s="8">
        <v>6671443386</v>
      </c>
      <c r="C61" s="9" t="s">
        <v>532</v>
      </c>
      <c r="D61" s="9" t="s">
        <v>27</v>
      </c>
      <c r="E61" s="54" t="s">
        <v>398</v>
      </c>
      <c r="F61" s="41" t="s">
        <v>474</v>
      </c>
      <c r="G61" s="57">
        <v>380911.5</v>
      </c>
      <c r="H61" s="43">
        <v>1531980.82</v>
      </c>
      <c r="I61" s="21" t="s">
        <v>320</v>
      </c>
      <c r="J61" s="8" t="s">
        <v>434</v>
      </c>
      <c r="K61" s="8" t="s">
        <v>435</v>
      </c>
      <c r="L61" s="17" t="s">
        <v>60</v>
      </c>
      <c r="M61" s="12">
        <v>94.2</v>
      </c>
      <c r="N61" s="12"/>
    </row>
    <row r="62" spans="1:14" ht="129.75" customHeight="1" x14ac:dyDescent="0.2">
      <c r="A62" s="8" t="s">
        <v>534</v>
      </c>
      <c r="B62" s="8">
        <v>6658489367</v>
      </c>
      <c r="C62" s="9" t="s">
        <v>535</v>
      </c>
      <c r="D62" s="9" t="s">
        <v>10</v>
      </c>
      <c r="E62" s="53" t="s">
        <v>399</v>
      </c>
      <c r="F62" s="41" t="s">
        <v>475</v>
      </c>
      <c r="G62" s="55">
        <v>386505.15049999999</v>
      </c>
      <c r="H62" s="56">
        <v>1534272.2867000001</v>
      </c>
      <c r="I62" s="51" t="s">
        <v>494</v>
      </c>
      <c r="J62" s="8" t="s">
        <v>436</v>
      </c>
      <c r="K62" s="22" t="s">
        <v>437</v>
      </c>
      <c r="L62" s="17" t="s">
        <v>451</v>
      </c>
      <c r="M62" s="12">
        <v>17569.599999999999</v>
      </c>
      <c r="N62" s="12">
        <v>12819.5</v>
      </c>
    </row>
    <row r="63" spans="1:14" ht="51" x14ac:dyDescent="0.2">
      <c r="A63" s="8" t="s">
        <v>536</v>
      </c>
      <c r="B63" s="8">
        <v>6661012863</v>
      </c>
      <c r="C63" s="9" t="s">
        <v>537</v>
      </c>
      <c r="D63" s="9" t="s">
        <v>14</v>
      </c>
      <c r="E63" s="54" t="s">
        <v>400</v>
      </c>
      <c r="F63" s="41" t="s">
        <v>476</v>
      </c>
      <c r="G63" s="57">
        <v>387344.1936</v>
      </c>
      <c r="H63" s="43">
        <v>1532159.1502</v>
      </c>
      <c r="I63" s="21" t="s">
        <v>495</v>
      </c>
      <c r="J63" s="8" t="s">
        <v>438</v>
      </c>
      <c r="K63" s="22">
        <v>43524</v>
      </c>
      <c r="L63" s="17" t="s">
        <v>452</v>
      </c>
      <c r="M63" s="47">
        <v>2542</v>
      </c>
      <c r="N63" s="12"/>
    </row>
    <row r="64" spans="1:14" ht="287.25" customHeight="1" x14ac:dyDescent="0.2">
      <c r="A64" s="8" t="s">
        <v>538</v>
      </c>
      <c r="B64" s="8">
        <v>6672334693</v>
      </c>
      <c r="C64" s="9" t="s">
        <v>539</v>
      </c>
      <c r="D64" s="9" t="s">
        <v>16</v>
      </c>
      <c r="E64" s="53" t="s">
        <v>401</v>
      </c>
      <c r="F64" s="41" t="s">
        <v>477</v>
      </c>
      <c r="G64" s="55">
        <v>385140.82</v>
      </c>
      <c r="H64" s="56">
        <v>1544269.6</v>
      </c>
      <c r="I64" s="51" t="s">
        <v>496</v>
      </c>
      <c r="J64" s="8" t="s">
        <v>439</v>
      </c>
      <c r="K64" s="22">
        <v>43524</v>
      </c>
      <c r="L64" s="17" t="s">
        <v>442</v>
      </c>
      <c r="M64" s="12">
        <f>2460.6+4415.3+50</f>
        <v>6925.9</v>
      </c>
      <c r="N64" s="12"/>
    </row>
    <row r="65" spans="1:14" ht="124.5" customHeight="1" x14ac:dyDescent="0.2">
      <c r="A65" s="58" t="s">
        <v>540</v>
      </c>
      <c r="B65" s="59">
        <v>6685017853</v>
      </c>
      <c r="C65" s="9" t="s">
        <v>541</v>
      </c>
      <c r="D65" s="9" t="s">
        <v>10</v>
      </c>
      <c r="E65" s="54" t="s">
        <v>402</v>
      </c>
      <c r="F65" s="41" t="s">
        <v>542</v>
      </c>
      <c r="G65" s="57">
        <v>391623.17719999998</v>
      </c>
      <c r="H65" s="60">
        <v>1535448.2308</v>
      </c>
      <c r="I65" s="21" t="s">
        <v>497</v>
      </c>
      <c r="J65" s="59" t="s">
        <v>440</v>
      </c>
      <c r="K65" s="61" t="s">
        <v>441</v>
      </c>
      <c r="L65" s="62" t="s">
        <v>312</v>
      </c>
      <c r="M65" s="12">
        <v>28266.2</v>
      </c>
      <c r="N65" s="12">
        <v>12462.3</v>
      </c>
    </row>
    <row r="66" spans="1:14" ht="89.25" x14ac:dyDescent="0.2">
      <c r="A66" s="8" t="s">
        <v>685</v>
      </c>
      <c r="B66" s="8" t="s">
        <v>676</v>
      </c>
      <c r="C66" s="9" t="s">
        <v>684</v>
      </c>
      <c r="D66" s="9" t="s">
        <v>10</v>
      </c>
      <c r="E66" s="8" t="s">
        <v>748</v>
      </c>
      <c r="F66" s="8" t="s">
        <v>721</v>
      </c>
      <c r="G66" s="63">
        <v>387346.93</v>
      </c>
      <c r="H66" s="64">
        <v>1533322.46</v>
      </c>
      <c r="I66" s="9" t="s">
        <v>776</v>
      </c>
      <c r="J66" s="8" t="s">
        <v>800</v>
      </c>
      <c r="K66" s="8" t="s">
        <v>801</v>
      </c>
      <c r="L66" s="8" t="s">
        <v>310</v>
      </c>
      <c r="M66" s="12">
        <v>36417.269999999997</v>
      </c>
      <c r="N66" s="12">
        <v>20194.400000000001</v>
      </c>
    </row>
    <row r="67" spans="1:14" ht="61.5" customHeight="1" x14ac:dyDescent="0.2">
      <c r="A67" s="8" t="s">
        <v>686</v>
      </c>
      <c r="B67" s="8">
        <v>6661005834</v>
      </c>
      <c r="C67" s="9" t="s">
        <v>687</v>
      </c>
      <c r="D67" s="9" t="s">
        <v>18</v>
      </c>
      <c r="E67" s="8" t="s">
        <v>749</v>
      </c>
      <c r="F67" s="8" t="s">
        <v>722</v>
      </c>
      <c r="G67" s="63">
        <v>386002.91</v>
      </c>
      <c r="H67" s="64">
        <v>1531681.73</v>
      </c>
      <c r="I67" s="9" t="s">
        <v>777</v>
      </c>
      <c r="J67" s="8" t="s">
        <v>802</v>
      </c>
      <c r="K67" s="8" t="s">
        <v>801</v>
      </c>
      <c r="L67" s="17" t="s">
        <v>314</v>
      </c>
      <c r="M67" s="12">
        <v>1463.2</v>
      </c>
      <c r="N67" s="12"/>
    </row>
    <row r="68" spans="1:14" ht="76.5" x14ac:dyDescent="0.2">
      <c r="A68" s="8" t="s">
        <v>689</v>
      </c>
      <c r="B68" s="8" t="s">
        <v>677</v>
      </c>
      <c r="C68" s="9" t="s">
        <v>688</v>
      </c>
      <c r="D68" s="9" t="s">
        <v>29</v>
      </c>
      <c r="E68" s="8" t="s">
        <v>750</v>
      </c>
      <c r="F68" s="8" t="s">
        <v>723</v>
      </c>
      <c r="G68" s="63">
        <v>383728.84</v>
      </c>
      <c r="H68" s="64">
        <v>1543325.79</v>
      </c>
      <c r="I68" s="9" t="s">
        <v>320</v>
      </c>
      <c r="J68" s="8" t="s">
        <v>803</v>
      </c>
      <c r="K68" s="8" t="s">
        <v>801</v>
      </c>
      <c r="L68" s="8" t="s">
        <v>61</v>
      </c>
      <c r="M68" s="12">
        <v>803.66</v>
      </c>
      <c r="N68" s="12"/>
    </row>
    <row r="69" spans="1:14" ht="51" x14ac:dyDescent="0.2">
      <c r="A69" s="8" t="s">
        <v>257</v>
      </c>
      <c r="B69" s="8" t="s">
        <v>231</v>
      </c>
      <c r="C69" s="9" t="s">
        <v>690</v>
      </c>
      <c r="D69" s="9" t="s">
        <v>27</v>
      </c>
      <c r="E69" s="8" t="s">
        <v>751</v>
      </c>
      <c r="F69" s="8" t="s">
        <v>542</v>
      </c>
      <c r="G69" s="63">
        <v>391625.31</v>
      </c>
      <c r="H69" s="64">
        <v>1535452.49</v>
      </c>
      <c r="I69" s="9" t="s">
        <v>320</v>
      </c>
      <c r="J69" s="8" t="s">
        <v>804</v>
      </c>
      <c r="K69" s="8" t="s">
        <v>805</v>
      </c>
      <c r="L69" s="8" t="s">
        <v>54</v>
      </c>
      <c r="M69" s="12">
        <v>1136.5</v>
      </c>
      <c r="N69" s="12"/>
    </row>
    <row r="70" spans="1:14" ht="126.75" customHeight="1" x14ac:dyDescent="0.2">
      <c r="A70" s="8" t="s">
        <v>692</v>
      </c>
      <c r="B70" s="8">
        <v>666142370</v>
      </c>
      <c r="C70" s="9" t="s">
        <v>691</v>
      </c>
      <c r="D70" s="9" t="s">
        <v>10</v>
      </c>
      <c r="E70" s="8" t="s">
        <v>752</v>
      </c>
      <c r="F70" s="8" t="s">
        <v>724</v>
      </c>
      <c r="G70" s="63">
        <v>388408.2928</v>
      </c>
      <c r="H70" s="64">
        <v>1535124.5382999999</v>
      </c>
      <c r="I70" s="9" t="s">
        <v>778</v>
      </c>
      <c r="J70" s="8" t="s">
        <v>806</v>
      </c>
      <c r="K70" s="22" t="s">
        <v>807</v>
      </c>
      <c r="L70" s="17" t="s">
        <v>54</v>
      </c>
      <c r="M70" s="12">
        <v>14743.56</v>
      </c>
      <c r="N70" s="12">
        <v>5932.56</v>
      </c>
    </row>
    <row r="71" spans="1:14" ht="76.5" x14ac:dyDescent="0.2">
      <c r="A71" s="8" t="s">
        <v>694</v>
      </c>
      <c r="B71" s="8" t="s">
        <v>678</v>
      </c>
      <c r="C71" s="9" t="s">
        <v>693</v>
      </c>
      <c r="D71" s="9" t="s">
        <v>23</v>
      </c>
      <c r="E71" s="8" t="s">
        <v>753</v>
      </c>
      <c r="F71" s="8" t="s">
        <v>725</v>
      </c>
      <c r="G71" s="63">
        <v>384661.11</v>
      </c>
      <c r="H71" s="64">
        <v>1528906.71</v>
      </c>
      <c r="I71" s="9" t="s">
        <v>779</v>
      </c>
      <c r="J71" s="8" t="s">
        <v>808</v>
      </c>
      <c r="K71" s="8" t="s">
        <v>809</v>
      </c>
      <c r="L71" s="8" t="s">
        <v>60</v>
      </c>
      <c r="M71" s="12">
        <v>4231</v>
      </c>
      <c r="N71" s="12"/>
    </row>
    <row r="72" spans="1:14" ht="409.5" x14ac:dyDescent="0.2">
      <c r="A72" s="8" t="s">
        <v>696</v>
      </c>
      <c r="B72" s="8">
        <v>6674146511</v>
      </c>
      <c r="C72" s="9" t="s">
        <v>695</v>
      </c>
      <c r="D72" s="9" t="s">
        <v>19</v>
      </c>
      <c r="E72" s="8" t="s">
        <v>754</v>
      </c>
      <c r="F72" s="8" t="s">
        <v>726</v>
      </c>
      <c r="G72" s="63">
        <v>381617.66609999997</v>
      </c>
      <c r="H72" s="64">
        <v>1543990.4066999999</v>
      </c>
      <c r="I72" s="9" t="s">
        <v>780</v>
      </c>
      <c r="J72" s="8" t="s">
        <v>810</v>
      </c>
      <c r="K72" s="22" t="s">
        <v>811</v>
      </c>
      <c r="L72" s="17" t="s">
        <v>850</v>
      </c>
      <c r="M72" s="12">
        <f>9799.91+335.1+39.6+13.21+17879.75+335.1+335.1+39.6+9165.25+335.2+39.5</f>
        <v>38317.319999999992</v>
      </c>
      <c r="N72" s="12"/>
    </row>
    <row r="73" spans="1:14" ht="127.5" customHeight="1" x14ac:dyDescent="0.2">
      <c r="A73" s="8" t="s">
        <v>50</v>
      </c>
      <c r="B73" s="8">
        <v>6672142550</v>
      </c>
      <c r="C73" s="9" t="s">
        <v>51</v>
      </c>
      <c r="D73" s="9" t="s">
        <v>10</v>
      </c>
      <c r="E73" s="8" t="s">
        <v>720</v>
      </c>
      <c r="F73" s="8" t="s">
        <v>727</v>
      </c>
      <c r="G73" s="63">
        <v>393492.48940000002</v>
      </c>
      <c r="H73" s="64">
        <v>1536716.7086</v>
      </c>
      <c r="I73" s="9" t="s">
        <v>781</v>
      </c>
      <c r="J73" s="8" t="s">
        <v>812</v>
      </c>
      <c r="K73" s="22" t="s">
        <v>813</v>
      </c>
      <c r="L73" s="17" t="s">
        <v>851</v>
      </c>
      <c r="M73" s="12">
        <v>26522</v>
      </c>
      <c r="N73" s="12">
        <v>16082.57</v>
      </c>
    </row>
    <row r="74" spans="1:14" ht="122.25" customHeight="1" x14ac:dyDescent="0.2">
      <c r="A74" s="8" t="s">
        <v>698</v>
      </c>
      <c r="B74" s="8">
        <v>6670272804</v>
      </c>
      <c r="C74" s="9" t="s">
        <v>697</v>
      </c>
      <c r="D74" s="9" t="s">
        <v>10</v>
      </c>
      <c r="E74" s="8" t="s">
        <v>755</v>
      </c>
      <c r="F74" s="8" t="s">
        <v>728</v>
      </c>
      <c r="G74" s="63">
        <v>385222.84639999998</v>
      </c>
      <c r="H74" s="64">
        <v>1536851.7256</v>
      </c>
      <c r="I74" s="9" t="s">
        <v>782</v>
      </c>
      <c r="J74" s="8" t="s">
        <v>814</v>
      </c>
      <c r="K74" s="22" t="s">
        <v>815</v>
      </c>
      <c r="L74" s="17" t="s">
        <v>47</v>
      </c>
      <c r="M74" s="12">
        <v>18403.78</v>
      </c>
      <c r="N74" s="12">
        <v>11699.14</v>
      </c>
    </row>
    <row r="75" spans="1:14" ht="153" customHeight="1" x14ac:dyDescent="0.2">
      <c r="A75" s="8" t="s">
        <v>238</v>
      </c>
      <c r="B75" s="8">
        <v>6673100271</v>
      </c>
      <c r="C75" s="9" t="s">
        <v>77</v>
      </c>
      <c r="D75" s="9" t="s">
        <v>38</v>
      </c>
      <c r="E75" s="8" t="s">
        <v>264</v>
      </c>
      <c r="F75" s="8" t="s">
        <v>78</v>
      </c>
      <c r="G75" s="63">
        <v>386349.73800000001</v>
      </c>
      <c r="H75" s="64">
        <v>1536603.7866</v>
      </c>
      <c r="I75" s="9" t="s">
        <v>321</v>
      </c>
      <c r="J75" s="8" t="s">
        <v>79</v>
      </c>
      <c r="K75" s="8" t="s">
        <v>816</v>
      </c>
      <c r="L75" s="17" t="s">
        <v>60</v>
      </c>
      <c r="M75" s="12">
        <f>15555.6+6088.4</f>
        <v>21644</v>
      </c>
      <c r="N75" s="12">
        <v>13041.5</v>
      </c>
    </row>
    <row r="76" spans="1:14" ht="138" customHeight="1" x14ac:dyDescent="0.2">
      <c r="A76" s="8" t="s">
        <v>507</v>
      </c>
      <c r="B76" s="8">
        <v>6659005499</v>
      </c>
      <c r="C76" s="9" t="s">
        <v>508</v>
      </c>
      <c r="D76" s="9" t="s">
        <v>10</v>
      </c>
      <c r="E76" s="8" t="s">
        <v>756</v>
      </c>
      <c r="F76" s="8" t="s">
        <v>729</v>
      </c>
      <c r="G76" s="63">
        <v>392185.4437</v>
      </c>
      <c r="H76" s="64">
        <v>1533238.9071</v>
      </c>
      <c r="I76" s="9" t="s">
        <v>783</v>
      </c>
      <c r="J76" s="8" t="s">
        <v>817</v>
      </c>
      <c r="K76" s="8" t="s">
        <v>818</v>
      </c>
      <c r="L76" s="17" t="s">
        <v>446</v>
      </c>
      <c r="M76" s="12">
        <v>16655.71</v>
      </c>
      <c r="N76" s="12">
        <v>11409.52</v>
      </c>
    </row>
    <row r="77" spans="1:14" ht="63.75" x14ac:dyDescent="0.2">
      <c r="A77" s="13" t="s">
        <v>249</v>
      </c>
      <c r="B77" s="8" t="s">
        <v>42</v>
      </c>
      <c r="C77" s="9" t="s">
        <v>498</v>
      </c>
      <c r="D77" s="9" t="s">
        <v>18</v>
      </c>
      <c r="E77" s="8" t="s">
        <v>757</v>
      </c>
      <c r="F77" s="8" t="s">
        <v>730</v>
      </c>
      <c r="G77" s="63">
        <v>396531.11</v>
      </c>
      <c r="H77" s="64">
        <v>1530695</v>
      </c>
      <c r="I77" s="9" t="s">
        <v>784</v>
      </c>
      <c r="J77" s="8" t="s">
        <v>819</v>
      </c>
      <c r="K77" s="8" t="s">
        <v>820</v>
      </c>
      <c r="L77" s="8" t="s">
        <v>450</v>
      </c>
      <c r="M77" s="12">
        <v>181</v>
      </c>
      <c r="N77" s="12"/>
    </row>
    <row r="78" spans="1:14" ht="76.5" x14ac:dyDescent="0.2">
      <c r="A78" s="8" t="s">
        <v>700</v>
      </c>
      <c r="B78" s="8" t="s">
        <v>679</v>
      </c>
      <c r="C78" s="9" t="s">
        <v>699</v>
      </c>
      <c r="D78" s="9" t="s">
        <v>29</v>
      </c>
      <c r="E78" s="8" t="s">
        <v>758</v>
      </c>
      <c r="F78" s="8" t="s">
        <v>731</v>
      </c>
      <c r="G78" s="63">
        <v>395715.94</v>
      </c>
      <c r="H78" s="64">
        <v>1530323.23</v>
      </c>
      <c r="I78" s="9" t="s">
        <v>320</v>
      </c>
      <c r="J78" s="8" t="s">
        <v>821</v>
      </c>
      <c r="K78" s="8" t="s">
        <v>820</v>
      </c>
      <c r="L78" s="8" t="s">
        <v>46</v>
      </c>
      <c r="M78" s="12">
        <v>1110</v>
      </c>
      <c r="N78" s="12"/>
    </row>
    <row r="79" spans="1:14" ht="140.25" x14ac:dyDescent="0.2">
      <c r="A79" s="8" t="s">
        <v>702</v>
      </c>
      <c r="B79" s="8" t="s">
        <v>680</v>
      </c>
      <c r="C79" s="9" t="s">
        <v>701</v>
      </c>
      <c r="D79" s="39" t="s">
        <v>22</v>
      </c>
      <c r="E79" s="8" t="s">
        <v>759</v>
      </c>
      <c r="F79" s="8" t="s">
        <v>732</v>
      </c>
      <c r="G79" s="63">
        <v>389909.22</v>
      </c>
      <c r="H79" s="64">
        <v>1523747.96</v>
      </c>
      <c r="I79" s="9" t="s">
        <v>785</v>
      </c>
      <c r="J79" s="8" t="s">
        <v>822</v>
      </c>
      <c r="K79" s="8" t="s">
        <v>823</v>
      </c>
      <c r="L79" s="8" t="s">
        <v>446</v>
      </c>
      <c r="M79" s="12">
        <f>2621.47+3058.43</f>
        <v>5679.9</v>
      </c>
      <c r="N79" s="12"/>
    </row>
    <row r="80" spans="1:14" ht="63.75" x14ac:dyDescent="0.2">
      <c r="A80" s="8" t="s">
        <v>704</v>
      </c>
      <c r="B80" s="8" t="s">
        <v>681</v>
      </c>
      <c r="C80" s="9" t="s">
        <v>703</v>
      </c>
      <c r="D80" s="9" t="s">
        <v>16</v>
      </c>
      <c r="E80" s="8" t="s">
        <v>760</v>
      </c>
      <c r="F80" s="8" t="s">
        <v>733</v>
      </c>
      <c r="G80" s="63">
        <v>387082.23</v>
      </c>
      <c r="H80" s="64">
        <v>1531021.55</v>
      </c>
      <c r="I80" s="9" t="s">
        <v>786</v>
      </c>
      <c r="J80" s="8" t="s">
        <v>824</v>
      </c>
      <c r="K80" s="8" t="s">
        <v>823</v>
      </c>
      <c r="L80" s="8" t="s">
        <v>312</v>
      </c>
      <c r="M80" s="12">
        <v>6351.8</v>
      </c>
      <c r="N80" s="12"/>
    </row>
    <row r="81" spans="1:14" ht="189" customHeight="1" x14ac:dyDescent="0.2">
      <c r="A81" s="8" t="s">
        <v>705</v>
      </c>
      <c r="B81" s="8">
        <v>6672184222</v>
      </c>
      <c r="C81" s="9" t="s">
        <v>45</v>
      </c>
      <c r="D81" s="9" t="s">
        <v>10</v>
      </c>
      <c r="E81" s="8" t="s">
        <v>761</v>
      </c>
      <c r="F81" s="65" t="s">
        <v>734</v>
      </c>
      <c r="G81" s="63">
        <v>386004.68969999999</v>
      </c>
      <c r="H81" s="64">
        <v>1536751.8228</v>
      </c>
      <c r="I81" s="9" t="s">
        <v>787</v>
      </c>
      <c r="J81" s="8" t="s">
        <v>825</v>
      </c>
      <c r="K81" s="8" t="s">
        <v>826</v>
      </c>
      <c r="L81" s="17" t="s">
        <v>852</v>
      </c>
      <c r="M81" s="47">
        <f>3409.4+28209.1+19932.8</f>
        <v>51551.3</v>
      </c>
      <c r="N81" s="47">
        <f>1507.02+19622.91+12269.75</f>
        <v>33399.68</v>
      </c>
    </row>
    <row r="82" spans="1:14" ht="213.75" customHeight="1" x14ac:dyDescent="0.2">
      <c r="A82" s="66" t="s">
        <v>705</v>
      </c>
      <c r="B82" s="66">
        <v>6672184222</v>
      </c>
      <c r="C82" s="9" t="s">
        <v>45</v>
      </c>
      <c r="D82" s="9" t="s">
        <v>10</v>
      </c>
      <c r="E82" s="8" t="s">
        <v>762</v>
      </c>
      <c r="F82" s="8" t="s">
        <v>734</v>
      </c>
      <c r="G82" s="63">
        <v>385983.79800000001</v>
      </c>
      <c r="H82" s="64">
        <v>1536771.1669999999</v>
      </c>
      <c r="I82" s="9" t="s">
        <v>788</v>
      </c>
      <c r="J82" s="8" t="s">
        <v>827</v>
      </c>
      <c r="K82" s="8" t="s">
        <v>828</v>
      </c>
      <c r="L82" s="8" t="s">
        <v>853</v>
      </c>
      <c r="M82" s="12">
        <f>19552.2+11395.2+3734.8</f>
        <v>34682.200000000004</v>
      </c>
      <c r="N82" s="12">
        <f>12468.1</f>
        <v>12468.1</v>
      </c>
    </row>
    <row r="83" spans="1:14" ht="111.75" customHeight="1" x14ac:dyDescent="0.2">
      <c r="A83" s="8" t="s">
        <v>249</v>
      </c>
      <c r="B83" s="8" t="s">
        <v>42</v>
      </c>
      <c r="C83" s="9" t="s">
        <v>498</v>
      </c>
      <c r="D83" s="9" t="s">
        <v>31</v>
      </c>
      <c r="E83" s="8" t="s">
        <v>763</v>
      </c>
      <c r="F83" s="8" t="s">
        <v>735</v>
      </c>
      <c r="G83" s="63">
        <v>392171.98</v>
      </c>
      <c r="H83" s="64">
        <v>1531106.21</v>
      </c>
      <c r="I83" s="9" t="s">
        <v>320</v>
      </c>
      <c r="J83" s="8" t="s">
        <v>829</v>
      </c>
      <c r="K83" s="8" t="s">
        <v>830</v>
      </c>
      <c r="L83" s="8" t="s">
        <v>60</v>
      </c>
      <c r="M83" s="12">
        <f>934+249.8</f>
        <v>1183.8</v>
      </c>
      <c r="N83" s="12"/>
    </row>
    <row r="84" spans="1:14" ht="38.25" x14ac:dyDescent="0.2">
      <c r="A84" s="8" t="s">
        <v>249</v>
      </c>
      <c r="B84" s="8" t="s">
        <v>42</v>
      </c>
      <c r="C84" s="9" t="s">
        <v>498</v>
      </c>
      <c r="D84" s="9" t="s">
        <v>19</v>
      </c>
      <c r="E84" s="8" t="s">
        <v>764</v>
      </c>
      <c r="F84" s="8" t="s">
        <v>736</v>
      </c>
      <c r="G84" s="63">
        <v>382367.02</v>
      </c>
      <c r="H84" s="64">
        <v>1541085.65</v>
      </c>
      <c r="I84" s="9" t="s">
        <v>789</v>
      </c>
      <c r="J84" s="8" t="s">
        <v>831</v>
      </c>
      <c r="K84" s="8" t="s">
        <v>832</v>
      </c>
      <c r="L84" s="8" t="s">
        <v>452</v>
      </c>
      <c r="M84" s="12">
        <v>422</v>
      </c>
      <c r="N84" s="12"/>
    </row>
    <row r="85" spans="1:14" ht="63.75" x14ac:dyDescent="0.2">
      <c r="A85" s="8" t="s">
        <v>531</v>
      </c>
      <c r="B85" s="8" t="s">
        <v>682</v>
      </c>
      <c r="C85" s="9" t="s">
        <v>706</v>
      </c>
      <c r="D85" s="9" t="s">
        <v>27</v>
      </c>
      <c r="E85" s="8" t="s">
        <v>765</v>
      </c>
      <c r="F85" s="8" t="s">
        <v>737</v>
      </c>
      <c r="G85" s="63">
        <v>386214.2</v>
      </c>
      <c r="H85" s="64">
        <v>1528612.6</v>
      </c>
      <c r="I85" s="9" t="s">
        <v>320</v>
      </c>
      <c r="J85" s="8" t="s">
        <v>833</v>
      </c>
      <c r="K85" s="8" t="s">
        <v>834</v>
      </c>
      <c r="L85" s="8" t="s">
        <v>313</v>
      </c>
      <c r="M85" s="12">
        <v>120</v>
      </c>
      <c r="N85" s="12"/>
    </row>
    <row r="86" spans="1:14" ht="38.25" x14ac:dyDescent="0.2">
      <c r="A86" s="8" t="s">
        <v>708</v>
      </c>
      <c r="B86" s="8">
        <v>6658108332</v>
      </c>
      <c r="C86" s="9" t="s">
        <v>707</v>
      </c>
      <c r="D86" s="9" t="s">
        <v>18</v>
      </c>
      <c r="E86" s="8" t="s">
        <v>766</v>
      </c>
      <c r="F86" s="8" t="s">
        <v>738</v>
      </c>
      <c r="G86" s="63">
        <v>382929.07</v>
      </c>
      <c r="H86" s="64">
        <v>1531292.83</v>
      </c>
      <c r="I86" s="9" t="s">
        <v>790</v>
      </c>
      <c r="J86" s="8" t="s">
        <v>835</v>
      </c>
      <c r="K86" s="22">
        <v>43546</v>
      </c>
      <c r="L86" s="17" t="s">
        <v>60</v>
      </c>
      <c r="M86" s="12">
        <f>1499.24+1190.55</f>
        <v>2689.79</v>
      </c>
      <c r="N86" s="12"/>
    </row>
    <row r="87" spans="1:14" ht="63.75" x14ac:dyDescent="0.2">
      <c r="A87" s="8" t="s">
        <v>710</v>
      </c>
      <c r="B87" s="8" t="s">
        <v>683</v>
      </c>
      <c r="C87" s="9" t="s">
        <v>709</v>
      </c>
      <c r="D87" s="9" t="s">
        <v>10</v>
      </c>
      <c r="E87" s="8" t="s">
        <v>767</v>
      </c>
      <c r="F87" s="8" t="s">
        <v>739</v>
      </c>
      <c r="G87" s="63">
        <v>400350.63</v>
      </c>
      <c r="H87" s="64">
        <v>1534584.59</v>
      </c>
      <c r="I87" s="9" t="s">
        <v>791</v>
      </c>
      <c r="J87" s="8" t="s">
        <v>836</v>
      </c>
      <c r="K87" s="8" t="s">
        <v>837</v>
      </c>
      <c r="L87" s="8" t="s">
        <v>308</v>
      </c>
      <c r="M87" s="12">
        <v>21658.6</v>
      </c>
      <c r="N87" s="12">
        <v>14643.7</v>
      </c>
    </row>
    <row r="88" spans="1:14" ht="114" customHeight="1" x14ac:dyDescent="0.2">
      <c r="A88" s="67" t="s">
        <v>239</v>
      </c>
      <c r="B88" s="8">
        <v>6671382990</v>
      </c>
      <c r="C88" s="9" t="s">
        <v>711</v>
      </c>
      <c r="D88" s="9" t="s">
        <v>10</v>
      </c>
      <c r="E88" s="8" t="s">
        <v>768</v>
      </c>
      <c r="F88" s="8" t="s">
        <v>740</v>
      </c>
      <c r="G88" s="63">
        <v>387946.97</v>
      </c>
      <c r="H88" s="64">
        <v>1532265.48</v>
      </c>
      <c r="I88" s="9" t="s">
        <v>792</v>
      </c>
      <c r="J88" s="8" t="s">
        <v>838</v>
      </c>
      <c r="K88" s="8" t="s">
        <v>837</v>
      </c>
      <c r="L88" s="17" t="s">
        <v>47</v>
      </c>
      <c r="M88" s="12">
        <v>21682.1</v>
      </c>
      <c r="N88" s="12">
        <v>13873.3</v>
      </c>
    </row>
    <row r="89" spans="1:14" ht="89.25" x14ac:dyDescent="0.2">
      <c r="A89" s="67" t="s">
        <v>713</v>
      </c>
      <c r="B89" s="8">
        <v>6670333528</v>
      </c>
      <c r="C89" s="9" t="s">
        <v>712</v>
      </c>
      <c r="D89" s="9" t="s">
        <v>10</v>
      </c>
      <c r="E89" s="8" t="s">
        <v>769</v>
      </c>
      <c r="F89" s="8" t="s">
        <v>741</v>
      </c>
      <c r="G89" s="63">
        <v>395653.15590000001</v>
      </c>
      <c r="H89" s="64">
        <v>1527815.2722</v>
      </c>
      <c r="I89" s="9" t="s">
        <v>793</v>
      </c>
      <c r="J89" s="8" t="s">
        <v>839</v>
      </c>
      <c r="K89" s="8" t="s">
        <v>840</v>
      </c>
      <c r="L89" s="17" t="s">
        <v>854</v>
      </c>
      <c r="M89" s="12">
        <f>16558.25+1724.2</f>
        <v>18282.45</v>
      </c>
      <c r="N89" s="12">
        <v>11545.4</v>
      </c>
    </row>
    <row r="90" spans="1:14" ht="38.25" x14ac:dyDescent="0.2">
      <c r="A90" s="67" t="s">
        <v>249</v>
      </c>
      <c r="B90" s="8" t="s">
        <v>42</v>
      </c>
      <c r="C90" s="9" t="s">
        <v>498</v>
      </c>
      <c r="D90" s="9" t="s">
        <v>14</v>
      </c>
      <c r="E90" s="8" t="s">
        <v>770</v>
      </c>
      <c r="F90" s="8" t="s">
        <v>742</v>
      </c>
      <c r="G90" s="63">
        <v>395279.7</v>
      </c>
      <c r="H90" s="64">
        <v>1539051.85</v>
      </c>
      <c r="I90" s="9" t="s">
        <v>794</v>
      </c>
      <c r="J90" s="8" t="s">
        <v>841</v>
      </c>
      <c r="K90" s="8" t="s">
        <v>842</v>
      </c>
      <c r="L90" s="8" t="s">
        <v>60</v>
      </c>
      <c r="M90" s="12">
        <v>261</v>
      </c>
      <c r="N90" s="12"/>
    </row>
    <row r="91" spans="1:14" ht="114.75" x14ac:dyDescent="0.2">
      <c r="A91" s="67" t="s">
        <v>249</v>
      </c>
      <c r="B91" s="8" t="s">
        <v>42</v>
      </c>
      <c r="C91" s="9" t="s">
        <v>498</v>
      </c>
      <c r="D91" s="9" t="s">
        <v>18</v>
      </c>
      <c r="E91" s="8" t="s">
        <v>771</v>
      </c>
      <c r="F91" s="8" t="s">
        <v>743</v>
      </c>
      <c r="G91" s="63">
        <v>402687.92</v>
      </c>
      <c r="H91" s="64">
        <v>1535373.19</v>
      </c>
      <c r="I91" s="9" t="s">
        <v>795</v>
      </c>
      <c r="J91" s="8" t="s">
        <v>843</v>
      </c>
      <c r="K91" s="8" t="s">
        <v>842</v>
      </c>
      <c r="L91" s="8" t="s">
        <v>314</v>
      </c>
      <c r="M91" s="12">
        <v>1172.5</v>
      </c>
      <c r="N91" s="12"/>
    </row>
    <row r="92" spans="1:14" ht="51" x14ac:dyDescent="0.2">
      <c r="A92" s="67" t="s">
        <v>715</v>
      </c>
      <c r="B92" s="8">
        <v>6685088967</v>
      </c>
      <c r="C92" s="9" t="s">
        <v>714</v>
      </c>
      <c r="D92" s="9" t="s">
        <v>16</v>
      </c>
      <c r="E92" s="8" t="s">
        <v>772</v>
      </c>
      <c r="F92" s="8" t="s">
        <v>744</v>
      </c>
      <c r="G92" s="63">
        <v>388637.2954</v>
      </c>
      <c r="H92" s="64">
        <v>1535580.1825999999</v>
      </c>
      <c r="I92" s="9" t="s">
        <v>796</v>
      </c>
      <c r="J92" s="8" t="s">
        <v>844</v>
      </c>
      <c r="K92" s="8" t="s">
        <v>845</v>
      </c>
      <c r="L92" s="17" t="s">
        <v>60</v>
      </c>
      <c r="M92" s="12">
        <v>4423.58</v>
      </c>
      <c r="N92" s="12"/>
    </row>
    <row r="93" spans="1:14" ht="89.25" x14ac:dyDescent="0.2">
      <c r="A93" s="8" t="s">
        <v>239</v>
      </c>
      <c r="B93" s="8">
        <v>6671382990</v>
      </c>
      <c r="C93" s="9" t="s">
        <v>53</v>
      </c>
      <c r="D93" s="9" t="s">
        <v>10</v>
      </c>
      <c r="E93" s="8" t="s">
        <v>773</v>
      </c>
      <c r="F93" s="8" t="s">
        <v>745</v>
      </c>
      <c r="G93" s="63">
        <v>397635.51</v>
      </c>
      <c r="H93" s="64">
        <v>1534720.91</v>
      </c>
      <c r="I93" s="9" t="s">
        <v>797</v>
      </c>
      <c r="J93" s="8" t="s">
        <v>846</v>
      </c>
      <c r="K93" s="22">
        <v>43552</v>
      </c>
      <c r="L93" s="8" t="s">
        <v>314</v>
      </c>
      <c r="M93" s="12">
        <v>21461</v>
      </c>
      <c r="N93" s="12">
        <v>18020.8</v>
      </c>
    </row>
    <row r="94" spans="1:14" ht="163.5" customHeight="1" x14ac:dyDescent="0.2">
      <c r="A94" s="8" t="s">
        <v>717</v>
      </c>
      <c r="B94" s="8">
        <v>6671433677</v>
      </c>
      <c r="C94" s="9" t="s">
        <v>716</v>
      </c>
      <c r="D94" s="9" t="s">
        <v>30</v>
      </c>
      <c r="E94" s="8" t="s">
        <v>774</v>
      </c>
      <c r="F94" s="8" t="s">
        <v>746</v>
      </c>
      <c r="G94" s="63">
        <v>389161.94</v>
      </c>
      <c r="H94" s="64">
        <v>1533162.77</v>
      </c>
      <c r="I94" s="9" t="s">
        <v>798</v>
      </c>
      <c r="J94" s="8" t="s">
        <v>847</v>
      </c>
      <c r="K94" s="22">
        <v>43553</v>
      </c>
      <c r="L94" s="17" t="s">
        <v>855</v>
      </c>
      <c r="M94" s="12">
        <v>25878.44</v>
      </c>
      <c r="N94" s="12"/>
    </row>
    <row r="95" spans="1:14" ht="87" customHeight="1" x14ac:dyDescent="0.2">
      <c r="A95" s="41" t="s">
        <v>719</v>
      </c>
      <c r="B95" s="41">
        <v>6658140142</v>
      </c>
      <c r="C95" s="39" t="s">
        <v>718</v>
      </c>
      <c r="D95" s="39" t="s">
        <v>10</v>
      </c>
      <c r="E95" s="41" t="s">
        <v>775</v>
      </c>
      <c r="F95" s="41" t="s">
        <v>747</v>
      </c>
      <c r="G95" s="42">
        <v>397456.59879999998</v>
      </c>
      <c r="H95" s="43">
        <v>1535533.0356000001</v>
      </c>
      <c r="I95" s="39" t="s">
        <v>799</v>
      </c>
      <c r="J95" s="41" t="s">
        <v>848</v>
      </c>
      <c r="K95" s="41" t="s">
        <v>849</v>
      </c>
      <c r="L95" s="46" t="s">
        <v>56</v>
      </c>
      <c r="M95" s="47">
        <v>18681.18</v>
      </c>
      <c r="N95" s="47">
        <v>10869.18</v>
      </c>
    </row>
    <row r="96" spans="1:14" ht="82.5" customHeight="1" x14ac:dyDescent="0.2">
      <c r="A96" s="8" t="s">
        <v>968</v>
      </c>
      <c r="B96" s="8">
        <v>6661046069</v>
      </c>
      <c r="C96" s="9" t="s">
        <v>967</v>
      </c>
      <c r="D96" s="9" t="s">
        <v>10</v>
      </c>
      <c r="E96" s="8" t="s">
        <v>1103</v>
      </c>
      <c r="F96" s="8" t="s">
        <v>1049</v>
      </c>
      <c r="G96" s="63">
        <v>386480.87209999998</v>
      </c>
      <c r="H96" s="64">
        <v>1543498.7375</v>
      </c>
      <c r="I96" s="9" t="s">
        <v>1102</v>
      </c>
      <c r="J96" s="8" t="s">
        <v>1104</v>
      </c>
      <c r="K96" s="8" t="s">
        <v>1105</v>
      </c>
      <c r="L96" s="68" t="s">
        <v>314</v>
      </c>
      <c r="M96" s="12">
        <v>12649.31</v>
      </c>
      <c r="N96" s="12">
        <v>9210.07</v>
      </c>
    </row>
    <row r="97" spans="1:14" ht="144.75" customHeight="1" x14ac:dyDescent="0.2">
      <c r="A97" s="8" t="s">
        <v>970</v>
      </c>
      <c r="B97" s="8">
        <v>6658128875</v>
      </c>
      <c r="C97" s="9" t="s">
        <v>969</v>
      </c>
      <c r="D97" s="9" t="s">
        <v>10</v>
      </c>
      <c r="E97" s="8" t="s">
        <v>1309</v>
      </c>
      <c r="F97" s="8" t="s">
        <v>1050</v>
      </c>
      <c r="G97" s="63">
        <v>387649.86</v>
      </c>
      <c r="H97" s="64">
        <v>1534633.41</v>
      </c>
      <c r="I97" s="9" t="s">
        <v>1271</v>
      </c>
      <c r="J97" s="8" t="s">
        <v>1106</v>
      </c>
      <c r="K97" s="22">
        <v>43558</v>
      </c>
      <c r="L97" s="68" t="s">
        <v>853</v>
      </c>
      <c r="M97" s="12">
        <f>2889.78+2228.38</f>
        <v>5118.16</v>
      </c>
      <c r="N97" s="12">
        <v>1520.06</v>
      </c>
    </row>
    <row r="98" spans="1:14" ht="76.5" x14ac:dyDescent="0.2">
      <c r="A98" s="8" t="s">
        <v>972</v>
      </c>
      <c r="B98" s="8">
        <v>6685030974</v>
      </c>
      <c r="C98" s="9" t="s">
        <v>971</v>
      </c>
      <c r="D98" s="9" t="s">
        <v>10</v>
      </c>
      <c r="E98" s="8" t="s">
        <v>1310</v>
      </c>
      <c r="F98" s="8" t="s">
        <v>1051</v>
      </c>
      <c r="G98" s="63">
        <v>392990.98</v>
      </c>
      <c r="H98" s="64">
        <v>1534166.77</v>
      </c>
      <c r="I98" s="9" t="s">
        <v>1272</v>
      </c>
      <c r="J98" s="8" t="s">
        <v>1107</v>
      </c>
      <c r="K98" s="22">
        <v>43558</v>
      </c>
      <c r="L98" s="68" t="s">
        <v>1204</v>
      </c>
      <c r="M98" s="12">
        <v>5428.42</v>
      </c>
      <c r="N98" s="12">
        <v>4001.4</v>
      </c>
    </row>
    <row r="99" spans="1:14" ht="409.5" x14ac:dyDescent="0.2">
      <c r="A99" s="8" t="s">
        <v>531</v>
      </c>
      <c r="B99" s="8">
        <v>7709740488</v>
      </c>
      <c r="C99" s="9" t="s">
        <v>973</v>
      </c>
      <c r="D99" s="9" t="s">
        <v>27</v>
      </c>
      <c r="E99" s="8" t="s">
        <v>1311</v>
      </c>
      <c r="F99" s="8" t="s">
        <v>1052</v>
      </c>
      <c r="G99" s="63">
        <v>385719.31040000002</v>
      </c>
      <c r="H99" s="64">
        <v>1527831.0512999999</v>
      </c>
      <c r="I99" s="9" t="s">
        <v>320</v>
      </c>
      <c r="J99" s="8" t="s">
        <v>1108</v>
      </c>
      <c r="K99" s="22">
        <v>43558</v>
      </c>
      <c r="L99" s="68" t="s">
        <v>447</v>
      </c>
      <c r="M99" s="12">
        <v>969.6</v>
      </c>
      <c r="N99" s="12"/>
    </row>
    <row r="100" spans="1:14" ht="345" customHeight="1" x14ac:dyDescent="0.2">
      <c r="A100" s="8" t="s">
        <v>531</v>
      </c>
      <c r="B100" s="66">
        <v>7709740488</v>
      </c>
      <c r="C100" s="9" t="s">
        <v>973</v>
      </c>
      <c r="D100" s="9" t="s">
        <v>27</v>
      </c>
      <c r="E100" s="8" t="s">
        <v>1312</v>
      </c>
      <c r="F100" s="8" t="s">
        <v>1053</v>
      </c>
      <c r="G100" s="63">
        <v>383829.61</v>
      </c>
      <c r="H100" s="64">
        <v>1529637.69</v>
      </c>
      <c r="I100" s="9" t="s">
        <v>320</v>
      </c>
      <c r="J100" s="8" t="s">
        <v>1109</v>
      </c>
      <c r="K100" s="22">
        <v>43563</v>
      </c>
      <c r="L100" s="68" t="s">
        <v>443</v>
      </c>
      <c r="M100" s="12">
        <v>1340</v>
      </c>
      <c r="N100" s="12"/>
    </row>
    <row r="101" spans="1:14" ht="51" x14ac:dyDescent="0.2">
      <c r="A101" s="8" t="s">
        <v>531</v>
      </c>
      <c r="B101" s="66">
        <v>7709740488</v>
      </c>
      <c r="C101" s="9" t="s">
        <v>973</v>
      </c>
      <c r="D101" s="9" t="s">
        <v>27</v>
      </c>
      <c r="E101" s="8" t="s">
        <v>1313</v>
      </c>
      <c r="F101" s="8" t="s">
        <v>1054</v>
      </c>
      <c r="G101" s="63">
        <v>385581.16</v>
      </c>
      <c r="H101" s="64">
        <v>1526894.31</v>
      </c>
      <c r="I101" s="9" t="s">
        <v>320</v>
      </c>
      <c r="J101" s="8" t="s">
        <v>1110</v>
      </c>
      <c r="K101" s="8" t="s">
        <v>1111</v>
      </c>
      <c r="L101" s="68" t="s">
        <v>313</v>
      </c>
      <c r="M101" s="12">
        <v>318.2</v>
      </c>
      <c r="N101" s="12"/>
    </row>
    <row r="102" spans="1:14" ht="38.25" x14ac:dyDescent="0.2">
      <c r="A102" s="8" t="s">
        <v>531</v>
      </c>
      <c r="B102" s="66">
        <v>7709740488</v>
      </c>
      <c r="C102" s="9" t="s">
        <v>973</v>
      </c>
      <c r="D102" s="9" t="s">
        <v>27</v>
      </c>
      <c r="E102" s="8" t="s">
        <v>1314</v>
      </c>
      <c r="F102" s="8" t="s">
        <v>1055</v>
      </c>
      <c r="G102" s="63">
        <v>385685.44380000001</v>
      </c>
      <c r="H102" s="64">
        <v>1527979.7471</v>
      </c>
      <c r="I102" s="9" t="s">
        <v>320</v>
      </c>
      <c r="J102" s="8" t="s">
        <v>1112</v>
      </c>
      <c r="K102" s="8" t="s">
        <v>1113</v>
      </c>
      <c r="L102" s="68" t="s">
        <v>452</v>
      </c>
      <c r="M102" s="12">
        <v>560</v>
      </c>
      <c r="N102" s="12"/>
    </row>
    <row r="103" spans="1:14" ht="76.5" x14ac:dyDescent="0.2">
      <c r="A103" s="8" t="s">
        <v>531</v>
      </c>
      <c r="B103" s="66">
        <v>7709740488</v>
      </c>
      <c r="C103" s="9" t="s">
        <v>973</v>
      </c>
      <c r="D103" s="9" t="s">
        <v>27</v>
      </c>
      <c r="E103" s="8" t="s">
        <v>1315</v>
      </c>
      <c r="F103" s="8" t="s">
        <v>1056</v>
      </c>
      <c r="G103" s="63">
        <v>385814.29</v>
      </c>
      <c r="H103" s="64">
        <v>1529153.65</v>
      </c>
      <c r="I103" s="9" t="s">
        <v>320</v>
      </c>
      <c r="J103" s="8" t="s">
        <v>1114</v>
      </c>
      <c r="K103" s="8" t="s">
        <v>1115</v>
      </c>
      <c r="L103" s="68" t="s">
        <v>450</v>
      </c>
      <c r="M103" s="12">
        <v>417.19</v>
      </c>
      <c r="N103" s="12"/>
    </row>
    <row r="104" spans="1:14" ht="122.25" customHeight="1" x14ac:dyDescent="0.2">
      <c r="A104" s="8" t="s">
        <v>975</v>
      </c>
      <c r="B104" s="8">
        <v>7814148471</v>
      </c>
      <c r="C104" s="9" t="s">
        <v>974</v>
      </c>
      <c r="D104" s="9" t="s">
        <v>19</v>
      </c>
      <c r="E104" s="8" t="s">
        <v>1316</v>
      </c>
      <c r="F104" s="8" t="s">
        <v>1057</v>
      </c>
      <c r="G104" s="63">
        <v>398885.75829999999</v>
      </c>
      <c r="H104" s="64">
        <v>1535374.04</v>
      </c>
      <c r="I104" s="9" t="s">
        <v>1273</v>
      </c>
      <c r="J104" s="8" t="s">
        <v>1116</v>
      </c>
      <c r="K104" s="22" t="s">
        <v>1117</v>
      </c>
      <c r="L104" s="68" t="s">
        <v>60</v>
      </c>
      <c r="M104" s="12">
        <v>8420.5</v>
      </c>
      <c r="N104" s="12"/>
    </row>
    <row r="105" spans="1:14" ht="51" x14ac:dyDescent="0.2">
      <c r="A105" s="13" t="s">
        <v>249</v>
      </c>
      <c r="B105" s="8" t="s">
        <v>42</v>
      </c>
      <c r="C105" s="9" t="s">
        <v>498</v>
      </c>
      <c r="D105" s="9" t="s">
        <v>18</v>
      </c>
      <c r="E105" s="8" t="s">
        <v>1317</v>
      </c>
      <c r="F105" s="8" t="s">
        <v>1058</v>
      </c>
      <c r="G105" s="63">
        <v>373782.85</v>
      </c>
      <c r="H105" s="64">
        <v>1530868.42</v>
      </c>
      <c r="I105" s="9" t="s">
        <v>320</v>
      </c>
      <c r="J105" s="8" t="s">
        <v>1118</v>
      </c>
      <c r="K105" s="22">
        <v>43559</v>
      </c>
      <c r="L105" s="68" t="s">
        <v>1205</v>
      </c>
      <c r="M105" s="12">
        <v>693.24</v>
      </c>
      <c r="N105" s="12"/>
    </row>
    <row r="106" spans="1:14" ht="51" x14ac:dyDescent="0.2">
      <c r="A106" s="8" t="s">
        <v>977</v>
      </c>
      <c r="B106" s="8">
        <v>6679117627</v>
      </c>
      <c r="C106" s="9" t="s">
        <v>976</v>
      </c>
      <c r="D106" s="9" t="s">
        <v>10</v>
      </c>
      <c r="E106" s="8" t="s">
        <v>1318</v>
      </c>
      <c r="F106" s="8" t="s">
        <v>1059</v>
      </c>
      <c r="G106" s="63">
        <v>386685.74</v>
      </c>
      <c r="H106" s="64">
        <v>1527085.78</v>
      </c>
      <c r="I106" s="9" t="s">
        <v>1274</v>
      </c>
      <c r="J106" s="8" t="s">
        <v>1119</v>
      </c>
      <c r="K106" s="22">
        <v>43559</v>
      </c>
      <c r="L106" s="68" t="s">
        <v>315</v>
      </c>
      <c r="M106" s="12">
        <v>11521.2</v>
      </c>
      <c r="N106" s="12">
        <v>6704.8</v>
      </c>
    </row>
    <row r="107" spans="1:14" ht="89.25" x14ac:dyDescent="0.2">
      <c r="A107" s="8" t="s">
        <v>696</v>
      </c>
      <c r="B107" s="8">
        <v>6674146511</v>
      </c>
      <c r="C107" s="9" t="s">
        <v>695</v>
      </c>
      <c r="D107" s="9" t="s">
        <v>19</v>
      </c>
      <c r="E107" s="8" t="s">
        <v>1319</v>
      </c>
      <c r="F107" s="8" t="s">
        <v>726</v>
      </c>
      <c r="G107" s="63">
        <v>381639.33970000001</v>
      </c>
      <c r="H107" s="64">
        <v>1544147.1237999999</v>
      </c>
      <c r="I107" s="9" t="s">
        <v>780</v>
      </c>
      <c r="J107" s="8" t="s">
        <v>1120</v>
      </c>
      <c r="K107" s="22" t="s">
        <v>1121</v>
      </c>
      <c r="L107" s="68" t="s">
        <v>447</v>
      </c>
      <c r="M107" s="12">
        <v>626.45000000000005</v>
      </c>
      <c r="N107" s="12"/>
    </row>
    <row r="108" spans="1:14" ht="409.5" x14ac:dyDescent="0.2">
      <c r="A108" s="8" t="s">
        <v>696</v>
      </c>
      <c r="B108" s="66">
        <v>6674146511</v>
      </c>
      <c r="C108" s="9" t="s">
        <v>695</v>
      </c>
      <c r="D108" s="9" t="s">
        <v>19</v>
      </c>
      <c r="E108" s="7" t="s">
        <v>1320</v>
      </c>
      <c r="F108" s="8" t="s">
        <v>726</v>
      </c>
      <c r="G108" s="63">
        <v>381922.76429999998</v>
      </c>
      <c r="H108" s="64">
        <v>1544100.4421999999</v>
      </c>
      <c r="I108" s="9" t="s">
        <v>1275</v>
      </c>
      <c r="J108" s="8" t="s">
        <v>810</v>
      </c>
      <c r="K108" s="22" t="s">
        <v>1122</v>
      </c>
      <c r="L108" s="68" t="s">
        <v>850</v>
      </c>
      <c r="M108" s="12">
        <f>9799.91+335.1+39.6+13.21+17879.75+335.1+335.1+9165.25+335.1+39.6</f>
        <v>38277.719999999994</v>
      </c>
      <c r="N108" s="12"/>
    </row>
    <row r="109" spans="1:14" ht="51" x14ac:dyDescent="0.2">
      <c r="A109" s="8" t="s">
        <v>979</v>
      </c>
      <c r="B109" s="8" t="s">
        <v>1031</v>
      </c>
      <c r="C109" s="9" t="s">
        <v>978</v>
      </c>
      <c r="D109" s="9" t="s">
        <v>18</v>
      </c>
      <c r="E109" s="8" t="s">
        <v>1321</v>
      </c>
      <c r="F109" s="8" t="s">
        <v>1060</v>
      </c>
      <c r="G109" s="63">
        <v>393447.25</v>
      </c>
      <c r="H109" s="64">
        <v>1530308.57</v>
      </c>
      <c r="I109" s="9" t="s">
        <v>1276</v>
      </c>
      <c r="J109" s="8" t="s">
        <v>1123</v>
      </c>
      <c r="K109" s="8" t="s">
        <v>1124</v>
      </c>
      <c r="L109" s="68" t="s">
        <v>315</v>
      </c>
      <c r="M109" s="12">
        <v>20171.37</v>
      </c>
      <c r="N109" s="12"/>
    </row>
    <row r="110" spans="1:14" ht="76.5" x14ac:dyDescent="0.2">
      <c r="A110" s="8" t="s">
        <v>981</v>
      </c>
      <c r="B110" s="8" t="s">
        <v>1032</v>
      </c>
      <c r="C110" s="9" t="s">
        <v>980</v>
      </c>
      <c r="D110" s="9" t="s">
        <v>20</v>
      </c>
      <c r="E110" s="8" t="s">
        <v>1322</v>
      </c>
      <c r="F110" s="8" t="s">
        <v>1061</v>
      </c>
      <c r="G110" s="63">
        <v>385575.67999999999</v>
      </c>
      <c r="H110" s="64">
        <v>1541690.37</v>
      </c>
      <c r="I110" s="9" t="s">
        <v>1277</v>
      </c>
      <c r="J110" s="8" t="s">
        <v>1125</v>
      </c>
      <c r="K110" s="8" t="s">
        <v>1126</v>
      </c>
      <c r="L110" s="68" t="s">
        <v>1203</v>
      </c>
      <c r="M110" s="12">
        <v>1488.8</v>
      </c>
      <c r="N110" s="12"/>
    </row>
    <row r="111" spans="1:14" ht="51" x14ac:dyDescent="0.2">
      <c r="A111" s="8" t="s">
        <v>983</v>
      </c>
      <c r="B111" s="8" t="s">
        <v>1033</v>
      </c>
      <c r="C111" s="9" t="s">
        <v>982</v>
      </c>
      <c r="D111" s="9" t="s">
        <v>27</v>
      </c>
      <c r="E111" s="8" t="s">
        <v>1323</v>
      </c>
      <c r="F111" s="8" t="s">
        <v>1062</v>
      </c>
      <c r="G111" s="63">
        <v>386075.27</v>
      </c>
      <c r="H111" s="64">
        <v>1527886.96</v>
      </c>
      <c r="I111" s="9" t="s">
        <v>320</v>
      </c>
      <c r="J111" s="8" t="s">
        <v>1127</v>
      </c>
      <c r="K111" s="8" t="s">
        <v>1126</v>
      </c>
      <c r="L111" s="68" t="s">
        <v>447</v>
      </c>
      <c r="M111" s="12">
        <v>34.840000000000003</v>
      </c>
      <c r="N111" s="12"/>
    </row>
    <row r="112" spans="1:14" ht="222.75" customHeight="1" x14ac:dyDescent="0.2">
      <c r="A112" s="8" t="s">
        <v>985</v>
      </c>
      <c r="B112" s="8">
        <v>6670172849</v>
      </c>
      <c r="C112" s="9" t="s">
        <v>984</v>
      </c>
      <c r="D112" s="9" t="s">
        <v>10</v>
      </c>
      <c r="E112" s="8" t="s">
        <v>1324</v>
      </c>
      <c r="F112" s="8" t="s">
        <v>1063</v>
      </c>
      <c r="G112" s="63">
        <v>382939.15990000003</v>
      </c>
      <c r="H112" s="64">
        <v>1530808.5977</v>
      </c>
      <c r="I112" s="9" t="s">
        <v>1278</v>
      </c>
      <c r="J112" s="8" t="s">
        <v>1128</v>
      </c>
      <c r="K112" s="22" t="s">
        <v>1129</v>
      </c>
      <c r="L112" s="68" t="s">
        <v>850</v>
      </c>
      <c r="M112" s="12">
        <f>19284.9+19678.8+5030.5</f>
        <v>43994.2</v>
      </c>
      <c r="N112" s="12">
        <f>11526.6+11501.7</f>
        <v>23028.300000000003</v>
      </c>
    </row>
    <row r="113" spans="1:14" ht="119.25" customHeight="1" x14ac:dyDescent="0.2">
      <c r="A113" s="8" t="s">
        <v>987</v>
      </c>
      <c r="B113" s="8">
        <v>6671446683</v>
      </c>
      <c r="C113" s="9" t="s">
        <v>986</v>
      </c>
      <c r="D113" s="9" t="s">
        <v>10</v>
      </c>
      <c r="E113" s="8" t="s">
        <v>1325</v>
      </c>
      <c r="F113" s="8" t="s">
        <v>1064</v>
      </c>
      <c r="G113" s="63">
        <v>380871.14520000003</v>
      </c>
      <c r="H113" s="64">
        <v>1532002.2379999999</v>
      </c>
      <c r="I113" s="9" t="s">
        <v>1279</v>
      </c>
      <c r="J113" s="8" t="s">
        <v>1130</v>
      </c>
      <c r="K113" s="22" t="s">
        <v>1131</v>
      </c>
      <c r="L113" s="68" t="s">
        <v>1204</v>
      </c>
      <c r="M113" s="12">
        <f>17480.21+15293.71</f>
        <v>32773.919999999998</v>
      </c>
      <c r="N113" s="12">
        <f>12448.18+10827.14</f>
        <v>23275.32</v>
      </c>
    </row>
    <row r="114" spans="1:14" ht="76.5" x14ac:dyDescent="0.2">
      <c r="A114" s="8" t="s">
        <v>987</v>
      </c>
      <c r="B114" s="66">
        <v>6671446683</v>
      </c>
      <c r="C114" s="9" t="s">
        <v>986</v>
      </c>
      <c r="D114" s="9" t="s">
        <v>10</v>
      </c>
      <c r="E114" s="8" t="s">
        <v>1326</v>
      </c>
      <c r="F114" s="8" t="s">
        <v>1065</v>
      </c>
      <c r="G114" s="63">
        <v>380623.8628</v>
      </c>
      <c r="H114" s="64">
        <v>1531508.7964000001</v>
      </c>
      <c r="I114" s="9" t="s">
        <v>1280</v>
      </c>
      <c r="J114" s="8" t="s">
        <v>1132</v>
      </c>
      <c r="K114" s="22" t="s">
        <v>1133</v>
      </c>
      <c r="L114" s="68" t="s">
        <v>312</v>
      </c>
      <c r="M114" s="12">
        <v>23895.15</v>
      </c>
      <c r="N114" s="12">
        <v>17988.55</v>
      </c>
    </row>
    <row r="115" spans="1:14" ht="63.75" x14ac:dyDescent="0.2">
      <c r="A115" s="13" t="s">
        <v>989</v>
      </c>
      <c r="B115" s="13">
        <v>667945001</v>
      </c>
      <c r="C115" s="9" t="s">
        <v>988</v>
      </c>
      <c r="D115" s="9" t="s">
        <v>10</v>
      </c>
      <c r="E115" s="13" t="s">
        <v>1327</v>
      </c>
      <c r="F115" s="13" t="s">
        <v>1066</v>
      </c>
      <c r="G115" s="63">
        <v>385883.63219999999</v>
      </c>
      <c r="H115" s="64">
        <v>1534358.4225999999</v>
      </c>
      <c r="I115" s="9" t="s">
        <v>318</v>
      </c>
      <c r="J115" s="8" t="s">
        <v>1134</v>
      </c>
      <c r="K115" s="22" t="s">
        <v>1135</v>
      </c>
      <c r="L115" s="68" t="s">
        <v>451</v>
      </c>
      <c r="M115" s="12">
        <v>17338.22</v>
      </c>
      <c r="N115" s="12">
        <v>12966</v>
      </c>
    </row>
    <row r="116" spans="1:14" ht="38.25" x14ac:dyDescent="0.2">
      <c r="A116" s="8" t="s">
        <v>249</v>
      </c>
      <c r="B116" s="8" t="s">
        <v>42</v>
      </c>
      <c r="C116" s="9" t="s">
        <v>498</v>
      </c>
      <c r="D116" s="9" t="s">
        <v>19</v>
      </c>
      <c r="E116" s="8" t="s">
        <v>1328</v>
      </c>
      <c r="F116" s="8" t="s">
        <v>736</v>
      </c>
      <c r="G116" s="63">
        <v>382367.02</v>
      </c>
      <c r="H116" s="64">
        <v>1541085.65</v>
      </c>
      <c r="I116" s="9" t="s">
        <v>789</v>
      </c>
      <c r="J116" s="8" t="s">
        <v>1136</v>
      </c>
      <c r="K116" s="8" t="s">
        <v>1137</v>
      </c>
      <c r="L116" s="68" t="s">
        <v>443</v>
      </c>
      <c r="M116" s="12">
        <v>909</v>
      </c>
      <c r="N116" s="12"/>
    </row>
    <row r="117" spans="1:14" ht="38.25" x14ac:dyDescent="0.2">
      <c r="A117" s="8" t="s">
        <v>249</v>
      </c>
      <c r="B117" s="8" t="s">
        <v>42</v>
      </c>
      <c r="C117" s="9" t="s">
        <v>498</v>
      </c>
      <c r="D117" s="9" t="s">
        <v>19</v>
      </c>
      <c r="E117" s="8" t="s">
        <v>1329</v>
      </c>
      <c r="F117" s="8" t="s">
        <v>736</v>
      </c>
      <c r="G117" s="63">
        <v>382367.02</v>
      </c>
      <c r="H117" s="64">
        <v>1541085.65</v>
      </c>
      <c r="I117" s="9" t="s">
        <v>789</v>
      </c>
      <c r="J117" s="8" t="s">
        <v>1138</v>
      </c>
      <c r="K117" s="8" t="s">
        <v>1137</v>
      </c>
      <c r="L117" s="68" t="s">
        <v>443</v>
      </c>
      <c r="M117" s="12">
        <v>909</v>
      </c>
      <c r="N117" s="12"/>
    </row>
    <row r="118" spans="1:14" ht="204" x14ac:dyDescent="0.2">
      <c r="A118" s="8" t="s">
        <v>991</v>
      </c>
      <c r="B118" s="8" t="s">
        <v>1034</v>
      </c>
      <c r="C118" s="9" t="s">
        <v>990</v>
      </c>
      <c r="D118" s="9" t="s">
        <v>19</v>
      </c>
      <c r="E118" s="8" t="s">
        <v>1330</v>
      </c>
      <c r="F118" s="8" t="s">
        <v>1067</v>
      </c>
      <c r="G118" s="63">
        <v>397427.12</v>
      </c>
      <c r="H118" s="64">
        <v>1527992.86</v>
      </c>
      <c r="I118" s="9" t="s">
        <v>1281</v>
      </c>
      <c r="J118" s="8" t="s">
        <v>1139</v>
      </c>
      <c r="K118" s="8" t="s">
        <v>1137</v>
      </c>
      <c r="L118" s="68" t="s">
        <v>1205</v>
      </c>
      <c r="M118" s="12">
        <v>1404</v>
      </c>
      <c r="N118" s="12"/>
    </row>
    <row r="119" spans="1:14" ht="165.75" x14ac:dyDescent="0.2">
      <c r="A119" s="8" t="s">
        <v>249</v>
      </c>
      <c r="B119" s="8" t="s">
        <v>42</v>
      </c>
      <c r="C119" s="9" t="s">
        <v>498</v>
      </c>
      <c r="D119" s="9" t="s">
        <v>18</v>
      </c>
      <c r="E119" s="8" t="s">
        <v>1331</v>
      </c>
      <c r="F119" s="8" t="s">
        <v>1068</v>
      </c>
      <c r="G119" s="63">
        <v>402702.33</v>
      </c>
      <c r="H119" s="64">
        <v>1535315.42</v>
      </c>
      <c r="I119" s="9" t="s">
        <v>1282</v>
      </c>
      <c r="J119" s="8" t="s">
        <v>1140</v>
      </c>
      <c r="K119" s="8" t="s">
        <v>1111</v>
      </c>
      <c r="L119" s="68" t="s">
        <v>61</v>
      </c>
      <c r="M119" s="12">
        <v>916.6</v>
      </c>
      <c r="N119" s="12"/>
    </row>
    <row r="120" spans="1:14" ht="178.5" x14ac:dyDescent="0.2">
      <c r="A120" s="8" t="s">
        <v>993</v>
      </c>
      <c r="B120" s="8" t="s">
        <v>1035</v>
      </c>
      <c r="C120" s="9" t="s">
        <v>992</v>
      </c>
      <c r="D120" s="9" t="s">
        <v>25</v>
      </c>
      <c r="E120" s="8" t="s">
        <v>1332</v>
      </c>
      <c r="F120" s="8" t="s">
        <v>1069</v>
      </c>
      <c r="G120" s="63">
        <v>396921.51</v>
      </c>
      <c r="H120" s="64">
        <v>1527648.46</v>
      </c>
      <c r="I120" s="9" t="s">
        <v>1283</v>
      </c>
      <c r="J120" s="8" t="s">
        <v>1141</v>
      </c>
      <c r="K120" s="8" t="s">
        <v>1111</v>
      </c>
      <c r="L120" s="68" t="s">
        <v>451</v>
      </c>
      <c r="M120" s="12">
        <v>163.6</v>
      </c>
      <c r="N120" s="12"/>
    </row>
    <row r="121" spans="1:14" ht="38.25" x14ac:dyDescent="0.2">
      <c r="A121" s="8" t="s">
        <v>995</v>
      </c>
      <c r="B121" s="8" t="s">
        <v>1036</v>
      </c>
      <c r="C121" s="9" t="s">
        <v>994</v>
      </c>
      <c r="D121" s="9" t="s">
        <v>18</v>
      </c>
      <c r="E121" s="8" t="s">
        <v>1333</v>
      </c>
      <c r="F121" s="8" t="s">
        <v>1070</v>
      </c>
      <c r="G121" s="63">
        <v>391552.98</v>
      </c>
      <c r="H121" s="64">
        <v>1535531.81</v>
      </c>
      <c r="I121" s="9" t="s">
        <v>1284</v>
      </c>
      <c r="J121" s="8" t="s">
        <v>1142</v>
      </c>
      <c r="K121" s="8" t="s">
        <v>1113</v>
      </c>
      <c r="L121" s="68" t="s">
        <v>48</v>
      </c>
      <c r="M121" s="12">
        <v>1698.1</v>
      </c>
      <c r="N121" s="12"/>
    </row>
    <row r="122" spans="1:14" ht="51" x14ac:dyDescent="0.2">
      <c r="A122" s="8" t="s">
        <v>997</v>
      </c>
      <c r="B122" s="8" t="s">
        <v>1037</v>
      </c>
      <c r="C122" s="9" t="s">
        <v>996</v>
      </c>
      <c r="D122" s="9" t="s">
        <v>18</v>
      </c>
      <c r="E122" s="8" t="s">
        <v>1334</v>
      </c>
      <c r="F122" s="8" t="s">
        <v>1071</v>
      </c>
      <c r="G122" s="63">
        <v>395515.94</v>
      </c>
      <c r="H122" s="64">
        <v>1530609.16</v>
      </c>
      <c r="I122" s="9" t="s">
        <v>1285</v>
      </c>
      <c r="J122" s="8" t="s">
        <v>1143</v>
      </c>
      <c r="K122" s="8" t="s">
        <v>1144</v>
      </c>
      <c r="L122" s="68" t="s">
        <v>448</v>
      </c>
      <c r="M122" s="12">
        <v>820.55</v>
      </c>
      <c r="N122" s="12"/>
    </row>
    <row r="123" spans="1:14" ht="117" customHeight="1" x14ac:dyDescent="0.2">
      <c r="A123" s="8" t="s">
        <v>999</v>
      </c>
      <c r="B123" s="8">
        <v>6674241412</v>
      </c>
      <c r="C123" s="9" t="s">
        <v>998</v>
      </c>
      <c r="D123" s="9" t="s">
        <v>10</v>
      </c>
      <c r="E123" s="8" t="s">
        <v>1335</v>
      </c>
      <c r="F123" s="8" t="s">
        <v>1072</v>
      </c>
      <c r="G123" s="63">
        <v>392765.9926</v>
      </c>
      <c r="H123" s="64">
        <v>1534238.5674000001</v>
      </c>
      <c r="I123" s="9" t="s">
        <v>1286</v>
      </c>
      <c r="J123" s="8" t="s">
        <v>1145</v>
      </c>
      <c r="K123" s="22" t="s">
        <v>1146</v>
      </c>
      <c r="L123" s="68" t="s">
        <v>1204</v>
      </c>
      <c r="M123" s="12">
        <v>50906.84</v>
      </c>
      <c r="N123" s="12">
        <f>12387.08+12413.89</f>
        <v>24800.97</v>
      </c>
    </row>
    <row r="124" spans="1:14" ht="409.5" x14ac:dyDescent="0.2">
      <c r="A124" s="8" t="s">
        <v>1001</v>
      </c>
      <c r="B124" s="8">
        <v>6671461402</v>
      </c>
      <c r="C124" s="9" t="s">
        <v>1000</v>
      </c>
      <c r="D124" s="9" t="s">
        <v>10</v>
      </c>
      <c r="E124" s="8" t="s">
        <v>1336</v>
      </c>
      <c r="F124" s="8" t="s">
        <v>1073</v>
      </c>
      <c r="G124" s="63">
        <v>388487.21679999999</v>
      </c>
      <c r="H124" s="64">
        <v>1535239.642</v>
      </c>
      <c r="I124" s="9" t="s">
        <v>1287</v>
      </c>
      <c r="J124" s="8" t="s">
        <v>1147</v>
      </c>
      <c r="K124" s="22" t="s">
        <v>1148</v>
      </c>
      <c r="L124" s="68" t="s">
        <v>1206</v>
      </c>
      <c r="M124" s="12">
        <f>20490.1+22136.2+14444.6+22907.1+1727.2</f>
        <v>81705.2</v>
      </c>
      <c r="N124" s="12">
        <f>14763.1+16005.4+16603.4</f>
        <v>47371.9</v>
      </c>
    </row>
    <row r="125" spans="1:14" ht="409.5" x14ac:dyDescent="0.2">
      <c r="A125" s="8" t="s">
        <v>689</v>
      </c>
      <c r="B125" s="8">
        <v>6671469539</v>
      </c>
      <c r="C125" s="9" t="s">
        <v>1002</v>
      </c>
      <c r="D125" s="9" t="s">
        <v>29</v>
      </c>
      <c r="E125" s="69" t="s">
        <v>1337</v>
      </c>
      <c r="F125" s="8" t="s">
        <v>1074</v>
      </c>
      <c r="G125" s="63">
        <v>399534.72470000002</v>
      </c>
      <c r="H125" s="64">
        <v>1534535.2302000001</v>
      </c>
      <c r="I125" s="9" t="s">
        <v>320</v>
      </c>
      <c r="J125" s="8" t="s">
        <v>1149</v>
      </c>
      <c r="K125" s="22" t="s">
        <v>1150</v>
      </c>
      <c r="L125" s="68" t="s">
        <v>1204</v>
      </c>
      <c r="M125" s="12">
        <v>8024.55</v>
      </c>
      <c r="N125" s="12"/>
    </row>
    <row r="126" spans="1:14" ht="229.5" x14ac:dyDescent="0.2">
      <c r="A126" s="8" t="s">
        <v>689</v>
      </c>
      <c r="B126" s="66">
        <v>6671469539</v>
      </c>
      <c r="C126" s="9" t="s">
        <v>1002</v>
      </c>
      <c r="D126" s="9" t="s">
        <v>29</v>
      </c>
      <c r="E126" s="69" t="s">
        <v>1338</v>
      </c>
      <c r="F126" s="8" t="s">
        <v>1075</v>
      </c>
      <c r="G126" s="63">
        <v>385071.489</v>
      </c>
      <c r="H126" s="64">
        <v>1542509.5103</v>
      </c>
      <c r="I126" s="9" t="s">
        <v>320</v>
      </c>
      <c r="J126" s="8" t="s">
        <v>803</v>
      </c>
      <c r="K126" s="22" t="s">
        <v>1151</v>
      </c>
      <c r="L126" s="68" t="s">
        <v>61</v>
      </c>
      <c r="M126" s="12">
        <v>2243.56</v>
      </c>
      <c r="N126" s="12"/>
    </row>
    <row r="127" spans="1:14" ht="76.5" x14ac:dyDescent="0.2">
      <c r="A127" s="8" t="s">
        <v>689</v>
      </c>
      <c r="B127" s="66">
        <v>6671469539</v>
      </c>
      <c r="C127" s="9" t="s">
        <v>1002</v>
      </c>
      <c r="D127" s="9" t="s">
        <v>29</v>
      </c>
      <c r="E127" s="8" t="s">
        <v>1339</v>
      </c>
      <c r="F127" s="8" t="s">
        <v>1076</v>
      </c>
      <c r="G127" s="63">
        <v>381194.56</v>
      </c>
      <c r="H127" s="64">
        <v>1531387.64</v>
      </c>
      <c r="I127" s="9" t="s">
        <v>320</v>
      </c>
      <c r="J127" s="8" t="s">
        <v>1152</v>
      </c>
      <c r="K127" s="8" t="s">
        <v>1153</v>
      </c>
      <c r="L127" s="68" t="s">
        <v>450</v>
      </c>
      <c r="M127" s="12">
        <v>403.62</v>
      </c>
      <c r="N127" s="12"/>
    </row>
    <row r="128" spans="1:14" ht="72" x14ac:dyDescent="0.2">
      <c r="A128" s="8" t="s">
        <v>1004</v>
      </c>
      <c r="B128" s="8">
        <v>66704133184</v>
      </c>
      <c r="C128" s="9" t="s">
        <v>1003</v>
      </c>
      <c r="D128" s="9" t="s">
        <v>10</v>
      </c>
      <c r="E128" s="69" t="s">
        <v>1340</v>
      </c>
      <c r="F128" s="8" t="s">
        <v>1077</v>
      </c>
      <c r="G128" s="63">
        <v>390027.2464</v>
      </c>
      <c r="H128" s="64">
        <v>1534125.2512000001</v>
      </c>
      <c r="I128" s="9" t="s">
        <v>1288</v>
      </c>
      <c r="J128" s="8" t="s">
        <v>1154</v>
      </c>
      <c r="K128" s="22" t="s">
        <v>1155</v>
      </c>
      <c r="L128" s="68" t="s">
        <v>450</v>
      </c>
      <c r="M128" s="12">
        <f>56140.1+36</f>
        <v>56176.1</v>
      </c>
      <c r="N128" s="12">
        <v>31296.400000000001</v>
      </c>
    </row>
    <row r="129" spans="1:14" ht="63.75" x14ac:dyDescent="0.2">
      <c r="A129" s="8" t="s">
        <v>1006</v>
      </c>
      <c r="B129" s="8" t="s">
        <v>1038</v>
      </c>
      <c r="C129" s="9" t="s">
        <v>1005</v>
      </c>
      <c r="D129" s="9" t="s">
        <v>24</v>
      </c>
      <c r="E129" s="8" t="s">
        <v>1341</v>
      </c>
      <c r="F129" s="8" t="s">
        <v>1078</v>
      </c>
      <c r="G129" s="63">
        <v>389496.95</v>
      </c>
      <c r="H129" s="64">
        <v>1533104.09</v>
      </c>
      <c r="I129" s="9" t="s">
        <v>1289</v>
      </c>
      <c r="J129" s="8" t="s">
        <v>1156</v>
      </c>
      <c r="K129" s="8" t="s">
        <v>1115</v>
      </c>
      <c r="L129" s="68" t="s">
        <v>1207</v>
      </c>
      <c r="M129" s="12">
        <v>10907.6</v>
      </c>
      <c r="N129" s="12"/>
    </row>
    <row r="130" spans="1:14" ht="89.25" x14ac:dyDescent="0.2">
      <c r="A130" s="8" t="s">
        <v>1008</v>
      </c>
      <c r="B130" s="8" t="s">
        <v>1039</v>
      </c>
      <c r="C130" s="9" t="s">
        <v>1007</v>
      </c>
      <c r="D130" s="9" t="s">
        <v>24</v>
      </c>
      <c r="E130" s="8" t="s">
        <v>1342</v>
      </c>
      <c r="F130" s="8" t="s">
        <v>1079</v>
      </c>
      <c r="G130" s="63">
        <v>398641.86</v>
      </c>
      <c r="H130" s="64">
        <v>1535869.95</v>
      </c>
      <c r="I130" s="9" t="s">
        <v>1290</v>
      </c>
      <c r="J130" s="8" t="s">
        <v>1157</v>
      </c>
      <c r="K130" s="8" t="s">
        <v>1115</v>
      </c>
      <c r="L130" s="68" t="s">
        <v>1208</v>
      </c>
      <c r="M130" s="12">
        <v>12008.6</v>
      </c>
      <c r="N130" s="12"/>
    </row>
    <row r="131" spans="1:14" ht="153" x14ac:dyDescent="0.2">
      <c r="A131" s="8" t="s">
        <v>50</v>
      </c>
      <c r="B131" s="8">
        <v>6672142550</v>
      </c>
      <c r="C131" s="9" t="s">
        <v>51</v>
      </c>
      <c r="D131" s="9" t="s">
        <v>10</v>
      </c>
      <c r="E131" s="8" t="s">
        <v>1343</v>
      </c>
      <c r="F131" s="8" t="s">
        <v>1080</v>
      </c>
      <c r="G131" s="63">
        <v>386008.53149999998</v>
      </c>
      <c r="H131" s="64">
        <v>1526171.6254</v>
      </c>
      <c r="I131" s="9" t="s">
        <v>1291</v>
      </c>
      <c r="J131" s="8" t="s">
        <v>1158</v>
      </c>
      <c r="K131" s="22" t="s">
        <v>1159</v>
      </c>
      <c r="L131" s="68" t="s">
        <v>56</v>
      </c>
      <c r="M131" s="70">
        <v>10345.84</v>
      </c>
      <c r="N131" s="12">
        <v>7608.5</v>
      </c>
    </row>
    <row r="132" spans="1:14" ht="153" x14ac:dyDescent="0.2">
      <c r="A132" s="8" t="s">
        <v>50</v>
      </c>
      <c r="B132" s="66">
        <v>6672142550</v>
      </c>
      <c r="C132" s="9" t="s">
        <v>51</v>
      </c>
      <c r="D132" s="9" t="s">
        <v>10</v>
      </c>
      <c r="E132" s="8" t="s">
        <v>1344</v>
      </c>
      <c r="F132" s="8" t="s">
        <v>1081</v>
      </c>
      <c r="G132" s="63">
        <v>385824.55</v>
      </c>
      <c r="H132" s="64">
        <v>1526400.44</v>
      </c>
      <c r="I132" s="9" t="s">
        <v>1292</v>
      </c>
      <c r="J132" s="8" t="s">
        <v>1160</v>
      </c>
      <c r="K132" s="8" t="s">
        <v>1161</v>
      </c>
      <c r="L132" s="68" t="s">
        <v>56</v>
      </c>
      <c r="M132" s="12">
        <v>10345.84</v>
      </c>
      <c r="N132" s="12">
        <v>7608.5</v>
      </c>
    </row>
    <row r="133" spans="1:14" ht="135" customHeight="1" x14ac:dyDescent="0.2">
      <c r="A133" s="8" t="s">
        <v>1010</v>
      </c>
      <c r="B133" s="8">
        <v>6679111939</v>
      </c>
      <c r="C133" s="9" t="s">
        <v>1009</v>
      </c>
      <c r="D133" s="9" t="s">
        <v>10</v>
      </c>
      <c r="E133" s="8" t="s">
        <v>1345</v>
      </c>
      <c r="F133" s="8" t="s">
        <v>1082</v>
      </c>
      <c r="G133" s="63">
        <v>386664.18969999999</v>
      </c>
      <c r="H133" s="64">
        <v>1533543.5412000001</v>
      </c>
      <c r="I133" s="9" t="s">
        <v>1293</v>
      </c>
      <c r="J133" s="8" t="s">
        <v>1162</v>
      </c>
      <c r="K133" s="22" t="s">
        <v>1163</v>
      </c>
      <c r="L133" s="68" t="s">
        <v>56</v>
      </c>
      <c r="M133" s="12">
        <v>22721.5</v>
      </c>
      <c r="N133" s="12">
        <v>12213.9</v>
      </c>
    </row>
    <row r="134" spans="1:14" ht="130.5" customHeight="1" x14ac:dyDescent="0.2">
      <c r="A134" s="8" t="s">
        <v>1010</v>
      </c>
      <c r="B134" s="66">
        <v>6679111939</v>
      </c>
      <c r="C134" s="9" t="s">
        <v>1009</v>
      </c>
      <c r="D134" s="9" t="s">
        <v>10</v>
      </c>
      <c r="E134" s="8" t="s">
        <v>1346</v>
      </c>
      <c r="F134" s="8" t="s">
        <v>1082</v>
      </c>
      <c r="G134" s="63">
        <v>386660.04129999998</v>
      </c>
      <c r="H134" s="64">
        <v>1533556.4576999999</v>
      </c>
      <c r="I134" s="9" t="s">
        <v>1293</v>
      </c>
      <c r="J134" s="8" t="s">
        <v>1164</v>
      </c>
      <c r="K134" s="22" t="s">
        <v>1165</v>
      </c>
      <c r="L134" s="68" t="s">
        <v>1205</v>
      </c>
      <c r="M134" s="12">
        <v>24797.599999999999</v>
      </c>
      <c r="N134" s="12">
        <v>11838.4</v>
      </c>
    </row>
    <row r="135" spans="1:14" ht="51" x14ac:dyDescent="0.2">
      <c r="A135" s="7" t="s">
        <v>1012</v>
      </c>
      <c r="B135" s="8" t="s">
        <v>1040</v>
      </c>
      <c r="C135" s="9" t="s">
        <v>1011</v>
      </c>
      <c r="D135" s="9" t="s">
        <v>10</v>
      </c>
      <c r="E135" s="8" t="s">
        <v>1347</v>
      </c>
      <c r="F135" s="8" t="s">
        <v>1083</v>
      </c>
      <c r="G135" s="63">
        <v>396532.41</v>
      </c>
      <c r="H135" s="64">
        <v>1541503.22</v>
      </c>
      <c r="I135" s="9" t="s">
        <v>1294</v>
      </c>
      <c r="J135" s="8" t="s">
        <v>1166</v>
      </c>
      <c r="K135" s="8" t="s">
        <v>1153</v>
      </c>
      <c r="L135" s="68" t="s">
        <v>450</v>
      </c>
      <c r="M135" s="12">
        <v>1743</v>
      </c>
      <c r="N135" s="12">
        <v>1743</v>
      </c>
    </row>
    <row r="136" spans="1:14" ht="51" x14ac:dyDescent="0.2">
      <c r="A136" s="7" t="s">
        <v>1014</v>
      </c>
      <c r="B136" s="8" t="s">
        <v>1041</v>
      </c>
      <c r="C136" s="9" t="s">
        <v>1013</v>
      </c>
      <c r="D136" s="9" t="s">
        <v>19</v>
      </c>
      <c r="E136" s="8" t="s">
        <v>1348</v>
      </c>
      <c r="F136" s="8" t="s">
        <v>1084</v>
      </c>
      <c r="G136" s="63">
        <v>382576.98</v>
      </c>
      <c r="H136" s="64">
        <v>1541685.49</v>
      </c>
      <c r="I136" s="9" t="s">
        <v>1295</v>
      </c>
      <c r="J136" s="8" t="s">
        <v>1167</v>
      </c>
      <c r="K136" s="8" t="s">
        <v>1153</v>
      </c>
      <c r="L136" s="68" t="s">
        <v>61</v>
      </c>
      <c r="M136" s="12">
        <v>1236</v>
      </c>
      <c r="N136" s="12"/>
    </row>
    <row r="137" spans="1:14" ht="127.5" x14ac:dyDescent="0.2">
      <c r="A137" s="7" t="s">
        <v>1016</v>
      </c>
      <c r="B137" s="8" t="s">
        <v>1042</v>
      </c>
      <c r="C137" s="9" t="s">
        <v>1015</v>
      </c>
      <c r="D137" s="9" t="s">
        <v>24</v>
      </c>
      <c r="E137" s="8" t="s">
        <v>1349</v>
      </c>
      <c r="F137" s="8" t="s">
        <v>1085</v>
      </c>
      <c r="G137" s="63">
        <v>392778.94</v>
      </c>
      <c r="H137" s="64">
        <v>1536134.31</v>
      </c>
      <c r="I137" s="9" t="s">
        <v>1296</v>
      </c>
      <c r="J137" s="8" t="s">
        <v>1168</v>
      </c>
      <c r="K137" s="8" t="s">
        <v>1153</v>
      </c>
      <c r="L137" s="68" t="s">
        <v>448</v>
      </c>
      <c r="M137" s="12">
        <v>13881.61</v>
      </c>
      <c r="N137" s="12"/>
    </row>
    <row r="138" spans="1:14" ht="51" x14ac:dyDescent="0.2">
      <c r="A138" s="7" t="s">
        <v>533</v>
      </c>
      <c r="B138" s="8" t="s">
        <v>1043</v>
      </c>
      <c r="C138" s="9" t="s">
        <v>532</v>
      </c>
      <c r="D138" s="9" t="s">
        <v>27</v>
      </c>
      <c r="E138" s="8" t="s">
        <v>1350</v>
      </c>
      <c r="F138" s="8" t="s">
        <v>1064</v>
      </c>
      <c r="G138" s="63">
        <v>380867.8</v>
      </c>
      <c r="H138" s="64">
        <v>1531983.12</v>
      </c>
      <c r="I138" s="9" t="s">
        <v>1297</v>
      </c>
      <c r="J138" s="8" t="s">
        <v>1169</v>
      </c>
      <c r="K138" s="8" t="s">
        <v>1153</v>
      </c>
      <c r="L138" s="68" t="s">
        <v>60</v>
      </c>
      <c r="M138" s="12">
        <v>34.9</v>
      </c>
      <c r="N138" s="12"/>
    </row>
    <row r="139" spans="1:14" ht="63.75" x14ac:dyDescent="0.2">
      <c r="A139" s="7" t="s">
        <v>1018</v>
      </c>
      <c r="B139" s="8" t="s">
        <v>1044</v>
      </c>
      <c r="C139" s="9" t="s">
        <v>1017</v>
      </c>
      <c r="D139" s="9" t="s">
        <v>25</v>
      </c>
      <c r="E139" s="8" t="s">
        <v>1351</v>
      </c>
      <c r="F139" s="8" t="s">
        <v>1086</v>
      </c>
      <c r="G139" s="63">
        <v>391465.4</v>
      </c>
      <c r="H139" s="64">
        <v>1533495.36</v>
      </c>
      <c r="I139" s="9" t="s">
        <v>1298</v>
      </c>
      <c r="J139" s="8" t="s">
        <v>1170</v>
      </c>
      <c r="K139" s="8" t="s">
        <v>1161</v>
      </c>
      <c r="L139" s="68" t="s">
        <v>1209</v>
      </c>
      <c r="M139" s="12">
        <v>7866.64</v>
      </c>
      <c r="N139" s="12"/>
    </row>
    <row r="140" spans="1:14" ht="76.5" x14ac:dyDescent="0.2">
      <c r="A140" s="7" t="s">
        <v>1020</v>
      </c>
      <c r="B140" s="8" t="s">
        <v>1045</v>
      </c>
      <c r="C140" s="9" t="s">
        <v>1019</v>
      </c>
      <c r="D140" s="9" t="s">
        <v>18</v>
      </c>
      <c r="E140" s="8" t="s">
        <v>1202</v>
      </c>
      <c r="F140" s="8" t="s">
        <v>1087</v>
      </c>
      <c r="G140" s="63">
        <v>387953.69</v>
      </c>
      <c r="H140" s="64">
        <v>1531898.7</v>
      </c>
      <c r="I140" s="9" t="s">
        <v>1299</v>
      </c>
      <c r="J140" s="8" t="s">
        <v>1171</v>
      </c>
      <c r="K140" s="8" t="s">
        <v>1161</v>
      </c>
      <c r="L140" s="68" t="s">
        <v>312</v>
      </c>
      <c r="M140" s="12">
        <v>21193.86</v>
      </c>
      <c r="N140" s="12"/>
    </row>
    <row r="141" spans="1:14" ht="51" x14ac:dyDescent="0.2">
      <c r="A141" s="7" t="s">
        <v>249</v>
      </c>
      <c r="B141" s="8" t="s">
        <v>42</v>
      </c>
      <c r="C141" s="9" t="s">
        <v>498</v>
      </c>
      <c r="D141" s="9" t="s">
        <v>37</v>
      </c>
      <c r="E141" s="8" t="s">
        <v>1200</v>
      </c>
      <c r="F141" s="8" t="s">
        <v>1088</v>
      </c>
      <c r="G141" s="63">
        <v>382399.46</v>
      </c>
      <c r="H141" s="64">
        <v>1530098.84</v>
      </c>
      <c r="I141" s="9" t="s">
        <v>1300</v>
      </c>
      <c r="J141" s="8" t="s">
        <v>1172</v>
      </c>
      <c r="K141" s="8" t="s">
        <v>1173</v>
      </c>
      <c r="L141" s="68" t="s">
        <v>452</v>
      </c>
      <c r="M141" s="12">
        <f>94.32+94.32+95.8+95.8</f>
        <v>380.24</v>
      </c>
      <c r="N141" s="12">
        <f>94.32+94.32+95.8+95.8</f>
        <v>380.24</v>
      </c>
    </row>
    <row r="142" spans="1:14" ht="114.75" x14ac:dyDescent="0.2">
      <c r="A142" s="7" t="s">
        <v>249</v>
      </c>
      <c r="B142" s="8" t="s">
        <v>42</v>
      </c>
      <c r="C142" s="9" t="s">
        <v>498</v>
      </c>
      <c r="D142" s="9" t="s">
        <v>19</v>
      </c>
      <c r="E142" s="8" t="s">
        <v>1201</v>
      </c>
      <c r="F142" s="8" t="s">
        <v>1089</v>
      </c>
      <c r="G142" s="63">
        <v>378357.16</v>
      </c>
      <c r="H142" s="64">
        <v>1532895.37</v>
      </c>
      <c r="I142" s="9" t="s">
        <v>1301</v>
      </c>
      <c r="J142" s="8" t="s">
        <v>1174</v>
      </c>
      <c r="K142" s="8" t="s">
        <v>1173</v>
      </c>
      <c r="L142" s="68" t="s">
        <v>1205</v>
      </c>
      <c r="M142" s="12">
        <f>1490+146.4</f>
        <v>1636.4</v>
      </c>
      <c r="N142" s="12"/>
    </row>
    <row r="143" spans="1:14" ht="63.75" x14ac:dyDescent="0.2">
      <c r="A143" s="7" t="s">
        <v>1021</v>
      </c>
      <c r="B143" s="8">
        <v>6673092045</v>
      </c>
      <c r="C143" s="9" t="s">
        <v>859</v>
      </c>
      <c r="D143" s="9" t="s">
        <v>20</v>
      </c>
      <c r="E143" s="8" t="s">
        <v>1199</v>
      </c>
      <c r="F143" s="8" t="s">
        <v>1090</v>
      </c>
      <c r="G143" s="63">
        <v>394998.91269999999</v>
      </c>
      <c r="H143" s="64">
        <v>1535158.4402000001</v>
      </c>
      <c r="I143" s="9" t="s">
        <v>1302</v>
      </c>
      <c r="J143" s="8" t="s">
        <v>1175</v>
      </c>
      <c r="K143" s="22">
        <v>43580</v>
      </c>
      <c r="L143" s="68" t="s">
        <v>1205</v>
      </c>
      <c r="M143" s="12">
        <v>17062.39</v>
      </c>
      <c r="N143" s="12"/>
    </row>
    <row r="144" spans="1:14" ht="89.25" x14ac:dyDescent="0.2">
      <c r="A144" s="7" t="s">
        <v>1023</v>
      </c>
      <c r="B144" s="8" t="s">
        <v>1046</v>
      </c>
      <c r="C144" s="9" t="s">
        <v>1022</v>
      </c>
      <c r="D144" s="9" t="s">
        <v>17</v>
      </c>
      <c r="E144" s="8" t="s">
        <v>1198</v>
      </c>
      <c r="F144" s="8" t="s">
        <v>1091</v>
      </c>
      <c r="G144" s="63">
        <v>396467.53</v>
      </c>
      <c r="H144" s="64">
        <v>1533194.06</v>
      </c>
      <c r="I144" s="9" t="s">
        <v>1303</v>
      </c>
      <c r="J144" s="8" t="s">
        <v>1176</v>
      </c>
      <c r="K144" s="8" t="s">
        <v>1173</v>
      </c>
      <c r="L144" s="68" t="s">
        <v>312</v>
      </c>
      <c r="M144" s="12">
        <v>12374.94</v>
      </c>
      <c r="N144" s="12"/>
    </row>
    <row r="145" spans="1:14" ht="38.25" x14ac:dyDescent="0.2">
      <c r="A145" s="7" t="s">
        <v>1024</v>
      </c>
      <c r="B145" s="8" t="s">
        <v>498</v>
      </c>
      <c r="C145" s="9" t="s">
        <v>498</v>
      </c>
      <c r="D145" s="9" t="s">
        <v>19</v>
      </c>
      <c r="E145" s="7" t="s">
        <v>1197</v>
      </c>
      <c r="F145" s="8" t="s">
        <v>1092</v>
      </c>
      <c r="G145" s="63">
        <v>381510.64</v>
      </c>
      <c r="H145" s="64">
        <v>1541327.6</v>
      </c>
      <c r="I145" s="9" t="s">
        <v>1304</v>
      </c>
      <c r="J145" s="8" t="s">
        <v>1177</v>
      </c>
      <c r="K145" s="8" t="s">
        <v>1173</v>
      </c>
      <c r="L145" s="68" t="s">
        <v>446</v>
      </c>
      <c r="M145" s="12">
        <v>1442.1</v>
      </c>
      <c r="N145" s="12"/>
    </row>
    <row r="146" spans="1:14" ht="89.25" x14ac:dyDescent="0.2">
      <c r="A146" s="7" t="s">
        <v>1026</v>
      </c>
      <c r="B146" s="8">
        <v>6658475780</v>
      </c>
      <c r="C146" s="9" t="s">
        <v>1025</v>
      </c>
      <c r="D146" s="9" t="s">
        <v>24</v>
      </c>
      <c r="E146" s="7" t="s">
        <v>1048</v>
      </c>
      <c r="F146" s="8" t="s">
        <v>1093</v>
      </c>
      <c r="G146" s="63">
        <v>385500.80859999999</v>
      </c>
      <c r="H146" s="64">
        <v>1527980.7180999999</v>
      </c>
      <c r="I146" s="9" t="s">
        <v>1305</v>
      </c>
      <c r="J146" s="8" t="s">
        <v>1178</v>
      </c>
      <c r="K146" s="22" t="s">
        <v>1179</v>
      </c>
      <c r="L146" s="68" t="s">
        <v>446</v>
      </c>
      <c r="M146" s="12">
        <v>23196.1</v>
      </c>
      <c r="N146" s="12"/>
    </row>
    <row r="147" spans="1:14" ht="51" x14ac:dyDescent="0.2">
      <c r="A147" s="7" t="s">
        <v>1027</v>
      </c>
      <c r="B147" s="8" t="s">
        <v>231</v>
      </c>
      <c r="C147" s="9" t="s">
        <v>690</v>
      </c>
      <c r="D147" s="9" t="s">
        <v>27</v>
      </c>
      <c r="E147" s="8" t="s">
        <v>1196</v>
      </c>
      <c r="F147" s="8" t="s">
        <v>1094</v>
      </c>
      <c r="G147" s="63">
        <v>394073.13</v>
      </c>
      <c r="H147" s="64">
        <v>1537691.23</v>
      </c>
      <c r="I147" s="9" t="s">
        <v>1297</v>
      </c>
      <c r="J147" s="8" t="s">
        <v>1180</v>
      </c>
      <c r="K147" s="8" t="s">
        <v>1181</v>
      </c>
      <c r="L147" s="68" t="s">
        <v>447</v>
      </c>
      <c r="M147" s="12">
        <v>27.26</v>
      </c>
      <c r="N147" s="12"/>
    </row>
    <row r="148" spans="1:14" ht="111" customHeight="1" x14ac:dyDescent="0.2">
      <c r="A148" s="7" t="s">
        <v>1028</v>
      </c>
      <c r="B148" s="8" t="s">
        <v>1047</v>
      </c>
      <c r="C148" s="9" t="s">
        <v>45</v>
      </c>
      <c r="D148" s="9" t="s">
        <v>18</v>
      </c>
      <c r="E148" s="8" t="s">
        <v>1195</v>
      </c>
      <c r="F148" s="8" t="s">
        <v>1095</v>
      </c>
      <c r="G148" s="63">
        <v>383854.55</v>
      </c>
      <c r="H148" s="64">
        <v>1532935.38</v>
      </c>
      <c r="I148" s="9" t="s">
        <v>1306</v>
      </c>
      <c r="J148" s="8" t="s">
        <v>1182</v>
      </c>
      <c r="K148" s="8" t="s">
        <v>1181</v>
      </c>
      <c r="L148" s="68" t="s">
        <v>1210</v>
      </c>
      <c r="M148" s="12">
        <v>18292.5</v>
      </c>
      <c r="N148" s="12"/>
    </row>
    <row r="149" spans="1:14" ht="207" customHeight="1" x14ac:dyDescent="0.2">
      <c r="A149" s="7" t="s">
        <v>1028</v>
      </c>
      <c r="B149" s="66" t="s">
        <v>1047</v>
      </c>
      <c r="C149" s="9" t="s">
        <v>45</v>
      </c>
      <c r="D149" s="9" t="s">
        <v>10</v>
      </c>
      <c r="E149" s="8" t="s">
        <v>1352</v>
      </c>
      <c r="F149" s="8" t="s">
        <v>1096</v>
      </c>
      <c r="G149" s="63">
        <v>383979.88</v>
      </c>
      <c r="H149" s="64">
        <v>1533108.82</v>
      </c>
      <c r="I149" s="9" t="s">
        <v>1306</v>
      </c>
      <c r="J149" s="8" t="s">
        <v>1183</v>
      </c>
      <c r="K149" s="8" t="s">
        <v>1181</v>
      </c>
      <c r="L149" s="68" t="s">
        <v>1210</v>
      </c>
      <c r="M149" s="12">
        <f>28050+20057</f>
        <v>48107</v>
      </c>
      <c r="N149" s="12">
        <f>19914.52+14666.44</f>
        <v>34580.959999999999</v>
      </c>
    </row>
    <row r="150" spans="1:14" ht="162.75" customHeight="1" x14ac:dyDescent="0.2">
      <c r="A150" s="7" t="s">
        <v>1028</v>
      </c>
      <c r="B150" s="66" t="s">
        <v>1047</v>
      </c>
      <c r="C150" s="9" t="s">
        <v>45</v>
      </c>
      <c r="D150" s="9" t="s">
        <v>10</v>
      </c>
      <c r="E150" s="8" t="s">
        <v>1353</v>
      </c>
      <c r="F150" s="8" t="s">
        <v>1097</v>
      </c>
      <c r="G150" s="63">
        <v>383995.42</v>
      </c>
      <c r="H150" s="64">
        <v>1533155.09</v>
      </c>
      <c r="I150" s="9" t="s">
        <v>1306</v>
      </c>
      <c r="J150" s="8" t="s">
        <v>1184</v>
      </c>
      <c r="K150" s="8" t="s">
        <v>1181</v>
      </c>
      <c r="L150" s="68" t="s">
        <v>1210</v>
      </c>
      <c r="M150" s="12">
        <v>34687.58</v>
      </c>
      <c r="N150" s="12">
        <v>25133.98</v>
      </c>
    </row>
    <row r="151" spans="1:14" ht="126" customHeight="1" x14ac:dyDescent="0.2">
      <c r="A151" s="7" t="s">
        <v>1028</v>
      </c>
      <c r="B151" s="66" t="s">
        <v>1047</v>
      </c>
      <c r="C151" s="9" t="s">
        <v>45</v>
      </c>
      <c r="D151" s="9" t="s">
        <v>18</v>
      </c>
      <c r="E151" s="8" t="s">
        <v>1354</v>
      </c>
      <c r="F151" s="8" t="s">
        <v>1098</v>
      </c>
      <c r="G151" s="63">
        <v>383831.58</v>
      </c>
      <c r="H151" s="64">
        <v>1533015.12</v>
      </c>
      <c r="I151" s="9" t="s">
        <v>1306</v>
      </c>
      <c r="J151" s="7" t="s">
        <v>1185</v>
      </c>
      <c r="K151" s="7" t="s">
        <v>1181</v>
      </c>
      <c r="L151" s="68" t="s">
        <v>1210</v>
      </c>
      <c r="M151" s="12">
        <v>18177</v>
      </c>
      <c r="N151" s="12"/>
    </row>
    <row r="152" spans="1:14" ht="107.25" customHeight="1" x14ac:dyDescent="0.2">
      <c r="A152" s="7" t="s">
        <v>1028</v>
      </c>
      <c r="B152" s="66" t="s">
        <v>1047</v>
      </c>
      <c r="C152" s="9" t="s">
        <v>45</v>
      </c>
      <c r="D152" s="9" t="s">
        <v>10</v>
      </c>
      <c r="E152" s="8" t="s">
        <v>1194</v>
      </c>
      <c r="F152" s="8" t="s">
        <v>1099</v>
      </c>
      <c r="G152" s="63">
        <v>393551.20919999998</v>
      </c>
      <c r="H152" s="64">
        <v>1536226.1018999999</v>
      </c>
      <c r="I152" s="9" t="s">
        <v>1307</v>
      </c>
      <c r="J152" s="7" t="s">
        <v>1186</v>
      </c>
      <c r="K152" s="71" t="s">
        <v>1187</v>
      </c>
      <c r="L152" s="68" t="s">
        <v>442</v>
      </c>
      <c r="M152" s="12">
        <v>13298.28</v>
      </c>
      <c r="N152" s="12">
        <v>7660.21</v>
      </c>
    </row>
    <row r="153" spans="1:14" ht="159.75" customHeight="1" x14ac:dyDescent="0.2">
      <c r="A153" s="7" t="s">
        <v>1028</v>
      </c>
      <c r="B153" s="66" t="s">
        <v>1047</v>
      </c>
      <c r="C153" s="9" t="s">
        <v>45</v>
      </c>
      <c r="D153" s="9" t="s">
        <v>10</v>
      </c>
      <c r="E153" s="92" t="s">
        <v>1193</v>
      </c>
      <c r="F153" s="8" t="s">
        <v>1100</v>
      </c>
      <c r="G153" s="63">
        <v>383972.97889999999</v>
      </c>
      <c r="H153" s="64">
        <v>1532989.9023</v>
      </c>
      <c r="I153" s="9" t="s">
        <v>1306</v>
      </c>
      <c r="J153" s="8" t="s">
        <v>1188</v>
      </c>
      <c r="K153" s="8" t="s">
        <v>1189</v>
      </c>
      <c r="L153" s="68" t="s">
        <v>1210</v>
      </c>
      <c r="M153" s="12">
        <f>43367.06+36133.26</f>
        <v>79500.320000000007</v>
      </c>
      <c r="N153" s="12">
        <f>30381.68+24987.99</f>
        <v>55369.67</v>
      </c>
    </row>
    <row r="154" spans="1:14" ht="282.75" customHeight="1" x14ac:dyDescent="0.2">
      <c r="A154" s="41" t="s">
        <v>1030</v>
      </c>
      <c r="B154" s="41">
        <v>6671446690</v>
      </c>
      <c r="C154" s="39" t="s">
        <v>1029</v>
      </c>
      <c r="D154" s="39" t="s">
        <v>10</v>
      </c>
      <c r="E154" s="39" t="s">
        <v>1192</v>
      </c>
      <c r="F154" s="41" t="s">
        <v>1101</v>
      </c>
      <c r="G154" s="42">
        <v>389242.3639</v>
      </c>
      <c r="H154" s="43">
        <v>1534254.8955000001</v>
      </c>
      <c r="I154" s="39" t="s">
        <v>1308</v>
      </c>
      <c r="J154" s="41" t="s">
        <v>1190</v>
      </c>
      <c r="K154" s="45" t="s">
        <v>1191</v>
      </c>
      <c r="L154" s="89" t="s">
        <v>1211</v>
      </c>
      <c r="M154" s="47">
        <f>21631.38+7820.81+16233.51+4836.52+8973.23+5272.46</f>
        <v>64767.909999999996</v>
      </c>
      <c r="N154" s="47">
        <f>15600.99+12357.48+6754.22+3864.14</f>
        <v>38576.83</v>
      </c>
    </row>
    <row r="155" spans="1:14" ht="204" x14ac:dyDescent="0.2">
      <c r="A155" s="16" t="s">
        <v>991</v>
      </c>
      <c r="B155" s="8" t="s">
        <v>1034</v>
      </c>
      <c r="C155" s="9" t="s">
        <v>990</v>
      </c>
      <c r="D155" s="9" t="s">
        <v>19</v>
      </c>
      <c r="E155" s="72" t="s">
        <v>1472</v>
      </c>
      <c r="F155" s="13" t="s">
        <v>1067</v>
      </c>
      <c r="G155" s="55">
        <v>397427.12</v>
      </c>
      <c r="H155" s="73">
        <v>1527992.86</v>
      </c>
      <c r="I155" s="9" t="s">
        <v>1517</v>
      </c>
      <c r="J155" s="13" t="s">
        <v>1724</v>
      </c>
      <c r="K155" s="13" t="s">
        <v>1725</v>
      </c>
      <c r="L155" s="13" t="s">
        <v>854</v>
      </c>
      <c r="M155" s="12">
        <v>1404</v>
      </c>
      <c r="N155" s="12"/>
    </row>
    <row r="156" spans="1:14" ht="38.25" x14ac:dyDescent="0.2">
      <c r="A156" s="7" t="s">
        <v>1024</v>
      </c>
      <c r="B156" s="8" t="s">
        <v>498</v>
      </c>
      <c r="C156" s="9" t="s">
        <v>498</v>
      </c>
      <c r="D156" s="9" t="s">
        <v>28</v>
      </c>
      <c r="E156" s="74" t="s">
        <v>1473</v>
      </c>
      <c r="F156" s="8" t="s">
        <v>1089</v>
      </c>
      <c r="G156" s="75">
        <v>378357.16</v>
      </c>
      <c r="H156" s="76">
        <v>1532895.37</v>
      </c>
      <c r="I156" s="9" t="s">
        <v>1518</v>
      </c>
      <c r="J156" s="8" t="s">
        <v>1726</v>
      </c>
      <c r="K156" s="8" t="s">
        <v>1727</v>
      </c>
      <c r="L156" s="8" t="s">
        <v>854</v>
      </c>
      <c r="M156" s="12">
        <v>48</v>
      </c>
      <c r="N156" s="12"/>
    </row>
    <row r="157" spans="1:14" ht="223.5" customHeight="1" x14ac:dyDescent="0.2">
      <c r="A157" s="7" t="s">
        <v>1664</v>
      </c>
      <c r="B157" s="8">
        <v>6674099685</v>
      </c>
      <c r="C157" s="9" t="s">
        <v>1665</v>
      </c>
      <c r="D157" s="9" t="s">
        <v>31</v>
      </c>
      <c r="E157" s="72" t="s">
        <v>1474</v>
      </c>
      <c r="F157" s="8" t="s">
        <v>1549</v>
      </c>
      <c r="G157" s="23">
        <v>380753.74329999997</v>
      </c>
      <c r="H157" s="77">
        <v>1542931.5862</v>
      </c>
      <c r="I157" s="9" t="s">
        <v>1519</v>
      </c>
      <c r="J157" s="8" t="s">
        <v>1728</v>
      </c>
      <c r="K157" s="8" t="s">
        <v>1729</v>
      </c>
      <c r="L157" s="17" t="s">
        <v>451</v>
      </c>
      <c r="M157" s="12">
        <f>3766.2+148.8+7.29</f>
        <v>3922.29</v>
      </c>
      <c r="N157" s="12"/>
    </row>
    <row r="158" spans="1:14" ht="89.25" x14ac:dyDescent="0.2">
      <c r="A158" s="7" t="s">
        <v>1666</v>
      </c>
      <c r="B158" s="8" t="s">
        <v>1653</v>
      </c>
      <c r="C158" s="9" t="s">
        <v>1667</v>
      </c>
      <c r="D158" s="9" t="s">
        <v>24</v>
      </c>
      <c r="E158" s="74" t="s">
        <v>1475</v>
      </c>
      <c r="F158" s="8" t="s">
        <v>1550</v>
      </c>
      <c r="G158" s="75">
        <v>384827.11</v>
      </c>
      <c r="H158" s="78">
        <v>1530291.39</v>
      </c>
      <c r="I158" s="9" t="s">
        <v>1520</v>
      </c>
      <c r="J158" s="8" t="s">
        <v>1730</v>
      </c>
      <c r="K158" s="8" t="s">
        <v>1731</v>
      </c>
      <c r="L158" s="8" t="s">
        <v>1208</v>
      </c>
      <c r="M158" s="12">
        <v>12346.3</v>
      </c>
      <c r="N158" s="12"/>
    </row>
    <row r="159" spans="1:14" ht="144" customHeight="1" x14ac:dyDescent="0.2">
      <c r="A159" s="7" t="s">
        <v>1668</v>
      </c>
      <c r="B159" s="8" t="s">
        <v>1654</v>
      </c>
      <c r="C159" s="9" t="s">
        <v>1669</v>
      </c>
      <c r="D159" s="9" t="s">
        <v>10</v>
      </c>
      <c r="E159" s="72" t="s">
        <v>1476</v>
      </c>
      <c r="F159" s="8" t="s">
        <v>1551</v>
      </c>
      <c r="G159" s="55">
        <v>390551.45</v>
      </c>
      <c r="H159" s="77">
        <v>1537135.5</v>
      </c>
      <c r="I159" s="9" t="s">
        <v>1521</v>
      </c>
      <c r="J159" s="8" t="s">
        <v>1732</v>
      </c>
      <c r="K159" s="8" t="s">
        <v>1731</v>
      </c>
      <c r="L159" s="8" t="s">
        <v>1797</v>
      </c>
      <c r="M159" s="12">
        <f>9609.32+3566.78</f>
        <v>13176.1</v>
      </c>
      <c r="N159" s="12">
        <f>6250.68+2168.8</f>
        <v>8419.48</v>
      </c>
    </row>
    <row r="160" spans="1:14" ht="178.5" x14ac:dyDescent="0.2">
      <c r="A160" s="7" t="s">
        <v>1670</v>
      </c>
      <c r="B160" s="8" t="s">
        <v>1655</v>
      </c>
      <c r="C160" s="9" t="s">
        <v>1671</v>
      </c>
      <c r="D160" s="9" t="s">
        <v>29</v>
      </c>
      <c r="E160" s="74" t="s">
        <v>1477</v>
      </c>
      <c r="F160" s="8" t="s">
        <v>1552</v>
      </c>
      <c r="G160" s="75">
        <v>381767.53389999998</v>
      </c>
      <c r="H160" s="78">
        <v>1546505.1842</v>
      </c>
      <c r="I160" s="9" t="s">
        <v>320</v>
      </c>
      <c r="J160" s="8" t="s">
        <v>1733</v>
      </c>
      <c r="K160" s="8" t="s">
        <v>1734</v>
      </c>
      <c r="L160" s="8" t="s">
        <v>315</v>
      </c>
      <c r="M160" s="12">
        <v>486.3</v>
      </c>
      <c r="N160" s="12"/>
    </row>
    <row r="161" spans="1:14" ht="89.25" x14ac:dyDescent="0.2">
      <c r="A161" s="7" t="s">
        <v>1672</v>
      </c>
      <c r="B161" s="8">
        <v>6670333528</v>
      </c>
      <c r="C161" s="9" t="s">
        <v>712</v>
      </c>
      <c r="D161" s="9" t="s">
        <v>10</v>
      </c>
      <c r="E161" s="41" t="s">
        <v>1478</v>
      </c>
      <c r="F161" s="8" t="s">
        <v>741</v>
      </c>
      <c r="G161" s="55">
        <v>395661.16759999999</v>
      </c>
      <c r="H161" s="73">
        <v>1527807.6473999999</v>
      </c>
      <c r="I161" s="9" t="s">
        <v>1522</v>
      </c>
      <c r="J161" s="8" t="s">
        <v>839</v>
      </c>
      <c r="K161" s="8" t="s">
        <v>1735</v>
      </c>
      <c r="L161" s="17" t="s">
        <v>55</v>
      </c>
      <c r="M161" s="12">
        <f>16558.25+1724.2</f>
        <v>18282.45</v>
      </c>
      <c r="N161" s="12">
        <v>11884</v>
      </c>
    </row>
    <row r="162" spans="1:14" ht="38.25" x14ac:dyDescent="0.2">
      <c r="A162" s="7" t="s">
        <v>1673</v>
      </c>
      <c r="B162" s="8" t="s">
        <v>1656</v>
      </c>
      <c r="C162" s="9" t="s">
        <v>1674</v>
      </c>
      <c r="D162" s="9" t="s">
        <v>30</v>
      </c>
      <c r="E162" s="59" t="s">
        <v>1479</v>
      </c>
      <c r="F162" s="8" t="s">
        <v>1553</v>
      </c>
      <c r="G162" s="75">
        <v>390895.53</v>
      </c>
      <c r="H162" s="78">
        <v>1537467.23</v>
      </c>
      <c r="I162" s="9" t="s">
        <v>1523</v>
      </c>
      <c r="J162" s="8" t="s">
        <v>1736</v>
      </c>
      <c r="K162" s="8" t="s">
        <v>1737</v>
      </c>
      <c r="L162" s="8" t="s">
        <v>60</v>
      </c>
      <c r="M162" s="12">
        <v>2465.64</v>
      </c>
      <c r="N162" s="12"/>
    </row>
    <row r="163" spans="1:14" ht="63.75" x14ac:dyDescent="0.2">
      <c r="A163" s="7" t="s">
        <v>1675</v>
      </c>
      <c r="B163" s="8" t="s">
        <v>1657</v>
      </c>
      <c r="C163" s="9" t="s">
        <v>1676</v>
      </c>
      <c r="D163" s="9" t="s">
        <v>20</v>
      </c>
      <c r="E163" s="41" t="s">
        <v>1480</v>
      </c>
      <c r="F163" s="8" t="s">
        <v>1554</v>
      </c>
      <c r="G163" s="55">
        <v>390849.99</v>
      </c>
      <c r="H163" s="77">
        <v>1536403.39</v>
      </c>
      <c r="I163" s="9" t="s">
        <v>1524</v>
      </c>
      <c r="J163" s="8" t="s">
        <v>1738</v>
      </c>
      <c r="K163" s="8" t="s">
        <v>1737</v>
      </c>
      <c r="L163" s="8" t="s">
        <v>855</v>
      </c>
      <c r="M163" s="12">
        <v>2990.7</v>
      </c>
      <c r="N163" s="12"/>
    </row>
    <row r="164" spans="1:14" ht="226.5" customHeight="1" x14ac:dyDescent="0.2">
      <c r="A164" s="7" t="s">
        <v>257</v>
      </c>
      <c r="B164" s="8" t="s">
        <v>231</v>
      </c>
      <c r="C164" s="9" t="s">
        <v>690</v>
      </c>
      <c r="D164" s="9" t="s">
        <v>27</v>
      </c>
      <c r="E164" s="59" t="s">
        <v>1481</v>
      </c>
      <c r="F164" s="8" t="s">
        <v>1555</v>
      </c>
      <c r="G164" s="75">
        <v>392149.14</v>
      </c>
      <c r="H164" s="78">
        <v>1532928.93</v>
      </c>
      <c r="I164" s="9" t="s">
        <v>320</v>
      </c>
      <c r="J164" s="8" t="s">
        <v>1739</v>
      </c>
      <c r="K164" s="8" t="s">
        <v>1740</v>
      </c>
      <c r="L164" s="8" t="s">
        <v>443</v>
      </c>
      <c r="M164" s="12">
        <v>7560.2</v>
      </c>
      <c r="N164" s="12"/>
    </row>
    <row r="165" spans="1:14" ht="148.5" customHeight="1" x14ac:dyDescent="0.2">
      <c r="A165" s="7" t="s">
        <v>1677</v>
      </c>
      <c r="B165" s="8">
        <v>6658204420</v>
      </c>
      <c r="C165" s="9" t="s">
        <v>1678</v>
      </c>
      <c r="D165" s="9" t="s">
        <v>10</v>
      </c>
      <c r="E165" s="41" t="s">
        <v>1482</v>
      </c>
      <c r="F165" s="8" t="s">
        <v>1556</v>
      </c>
      <c r="G165" s="55">
        <v>397592.27980000002</v>
      </c>
      <c r="H165" s="77">
        <v>1532801.6017</v>
      </c>
      <c r="I165" s="9" t="s">
        <v>1525</v>
      </c>
      <c r="J165" s="8" t="s">
        <v>1741</v>
      </c>
      <c r="K165" s="8" t="s">
        <v>1742</v>
      </c>
      <c r="L165" s="17" t="s">
        <v>450</v>
      </c>
      <c r="M165" s="12">
        <v>21334.9</v>
      </c>
      <c r="N165" s="12">
        <v>13494.7</v>
      </c>
    </row>
    <row r="166" spans="1:14" ht="281.25" customHeight="1" x14ac:dyDescent="0.2">
      <c r="A166" s="79" t="s">
        <v>1679</v>
      </c>
      <c r="B166" s="66">
        <v>6658204420</v>
      </c>
      <c r="C166" s="9" t="s">
        <v>1678</v>
      </c>
      <c r="D166" s="9" t="s">
        <v>10</v>
      </c>
      <c r="E166" s="59" t="s">
        <v>1483</v>
      </c>
      <c r="F166" s="8" t="s">
        <v>1557</v>
      </c>
      <c r="G166" s="23">
        <v>397558.80060000002</v>
      </c>
      <c r="H166" s="78">
        <v>1532810.2845999999</v>
      </c>
      <c r="I166" s="9" t="s">
        <v>1525</v>
      </c>
      <c r="J166" s="8" t="s">
        <v>1743</v>
      </c>
      <c r="K166" s="8" t="s">
        <v>1744</v>
      </c>
      <c r="L166" s="17" t="s">
        <v>854</v>
      </c>
      <c r="M166" s="12">
        <f>7392.6+11210.3</f>
        <v>18602.900000000001</v>
      </c>
      <c r="N166" s="12">
        <f>4584.48+6419.81</f>
        <v>11004.29</v>
      </c>
    </row>
    <row r="167" spans="1:14" ht="105.75" customHeight="1" x14ac:dyDescent="0.2">
      <c r="A167" s="7" t="s">
        <v>1682</v>
      </c>
      <c r="B167" s="8">
        <v>6670218211</v>
      </c>
      <c r="C167" s="9" t="s">
        <v>1683</v>
      </c>
      <c r="D167" s="9" t="s">
        <v>10</v>
      </c>
      <c r="E167" s="41" t="s">
        <v>1484</v>
      </c>
      <c r="F167" s="8" t="s">
        <v>1558</v>
      </c>
      <c r="G167" s="55">
        <v>390532.3248</v>
      </c>
      <c r="H167" s="77">
        <v>1537029.9561000001</v>
      </c>
      <c r="I167" s="9" t="s">
        <v>1521</v>
      </c>
      <c r="J167" s="8" t="s">
        <v>1745</v>
      </c>
      <c r="K167" s="8" t="s">
        <v>1746</v>
      </c>
      <c r="L167" s="17" t="s">
        <v>1798</v>
      </c>
      <c r="M167" s="12">
        <v>14366.32</v>
      </c>
      <c r="N167" s="12">
        <v>10096.09</v>
      </c>
    </row>
    <row r="168" spans="1:14" ht="152.25" customHeight="1" x14ac:dyDescent="0.2">
      <c r="A168" s="7" t="s">
        <v>1680</v>
      </c>
      <c r="B168" s="8">
        <v>6685040700</v>
      </c>
      <c r="C168" s="9" t="s">
        <v>1681</v>
      </c>
      <c r="D168" s="9" t="s">
        <v>10</v>
      </c>
      <c r="E168" s="59" t="s">
        <v>1485</v>
      </c>
      <c r="F168" s="8" t="s">
        <v>1559</v>
      </c>
      <c r="G168" s="75">
        <v>381141.99910000002</v>
      </c>
      <c r="H168" s="78">
        <v>1531589.2975999999</v>
      </c>
      <c r="I168" s="9" t="s">
        <v>1526</v>
      </c>
      <c r="J168" s="8" t="s">
        <v>1747</v>
      </c>
      <c r="K168" s="8" t="s">
        <v>1748</v>
      </c>
      <c r="L168" s="17" t="s">
        <v>83</v>
      </c>
      <c r="M168" s="12">
        <f>34516.7+11968.5</f>
        <v>46485.2</v>
      </c>
      <c r="N168" s="12">
        <f>24722+9171.2</f>
        <v>33893.199999999997</v>
      </c>
    </row>
    <row r="169" spans="1:14" ht="257.25" customHeight="1" x14ac:dyDescent="0.2">
      <c r="A169" s="7" t="s">
        <v>1684</v>
      </c>
      <c r="B169" s="8">
        <v>6671093600</v>
      </c>
      <c r="C169" s="9" t="s">
        <v>1685</v>
      </c>
      <c r="D169" s="9" t="s">
        <v>10</v>
      </c>
      <c r="E169" s="41" t="s">
        <v>1486</v>
      </c>
      <c r="F169" s="80" t="s">
        <v>1560</v>
      </c>
      <c r="G169" s="55">
        <v>390153.75599999999</v>
      </c>
      <c r="H169" s="77">
        <v>1532962.6666000001</v>
      </c>
      <c r="I169" s="9" t="s">
        <v>1527</v>
      </c>
      <c r="J169" s="8" t="s">
        <v>1749</v>
      </c>
      <c r="K169" s="8" t="s">
        <v>1750</v>
      </c>
      <c r="L169" s="17" t="s">
        <v>1799</v>
      </c>
      <c r="M169" s="12">
        <f>5714.26+10253.47+4870.44+3513.54+6224.44+6009.62+11183.24+5264.35+6645.21+11211.99</f>
        <v>70890.559999999998</v>
      </c>
      <c r="N169" s="12">
        <f>3434.19+6583.85+2679.06+2094.33+3927.75+4335.04+8046.75</f>
        <v>31100.97</v>
      </c>
    </row>
    <row r="170" spans="1:14" ht="129.75" customHeight="1" x14ac:dyDescent="0.2">
      <c r="A170" s="7" t="s">
        <v>507</v>
      </c>
      <c r="B170" s="8">
        <v>6659005499</v>
      </c>
      <c r="C170" s="9" t="s">
        <v>508</v>
      </c>
      <c r="D170" s="9" t="s">
        <v>10</v>
      </c>
      <c r="E170" s="59" t="s">
        <v>1487</v>
      </c>
      <c r="F170" s="81" t="s">
        <v>1561</v>
      </c>
      <c r="G170" s="75">
        <v>392212.87</v>
      </c>
      <c r="H170" s="78">
        <v>1533229.94</v>
      </c>
      <c r="I170" s="9" t="s">
        <v>1528</v>
      </c>
      <c r="J170" s="8" t="s">
        <v>1751</v>
      </c>
      <c r="K170" s="8" t="s">
        <v>1752</v>
      </c>
      <c r="L170" s="17" t="s">
        <v>1800</v>
      </c>
      <c r="M170" s="12">
        <v>26299.3</v>
      </c>
      <c r="N170" s="12">
        <v>11755</v>
      </c>
    </row>
    <row r="171" spans="1:14" ht="125.25" customHeight="1" x14ac:dyDescent="0.2">
      <c r="A171" s="79" t="s">
        <v>1686</v>
      </c>
      <c r="B171" s="66">
        <v>6659005499</v>
      </c>
      <c r="C171" s="9" t="s">
        <v>508</v>
      </c>
      <c r="D171" s="9" t="s">
        <v>10</v>
      </c>
      <c r="E171" s="41" t="s">
        <v>1488</v>
      </c>
      <c r="F171" s="80" t="s">
        <v>729</v>
      </c>
      <c r="G171" s="55">
        <v>392191.63929999998</v>
      </c>
      <c r="H171" s="77">
        <v>1533202.0404999999</v>
      </c>
      <c r="I171" s="9" t="s">
        <v>783</v>
      </c>
      <c r="J171" s="8" t="s">
        <v>817</v>
      </c>
      <c r="K171" s="8" t="s">
        <v>1753</v>
      </c>
      <c r="L171" s="17" t="s">
        <v>446</v>
      </c>
      <c r="M171" s="12">
        <f>16680.69+5226.29</f>
        <v>21906.98</v>
      </c>
      <c r="N171" s="12">
        <v>11414.01</v>
      </c>
    </row>
    <row r="172" spans="1:14" ht="87.75" customHeight="1" x14ac:dyDescent="0.2">
      <c r="A172" s="7" t="s">
        <v>249</v>
      </c>
      <c r="B172" s="8" t="s">
        <v>42</v>
      </c>
      <c r="C172" s="9" t="s">
        <v>498</v>
      </c>
      <c r="D172" s="9" t="s">
        <v>10</v>
      </c>
      <c r="E172" s="59" t="s">
        <v>1489</v>
      </c>
      <c r="F172" s="29" t="s">
        <v>1562</v>
      </c>
      <c r="G172" s="75">
        <v>393106.39</v>
      </c>
      <c r="H172" s="78">
        <v>1532856.24</v>
      </c>
      <c r="I172" s="9" t="s">
        <v>1529</v>
      </c>
      <c r="J172" s="8" t="s">
        <v>1754</v>
      </c>
      <c r="K172" s="8" t="s">
        <v>1752</v>
      </c>
      <c r="L172" s="8" t="s">
        <v>1801</v>
      </c>
      <c r="M172" s="12">
        <f>16116.97+2220.81</f>
        <v>18337.78</v>
      </c>
      <c r="N172" s="12">
        <v>12308.54</v>
      </c>
    </row>
    <row r="173" spans="1:14" ht="89.25" x14ac:dyDescent="0.2">
      <c r="A173" s="8" t="s">
        <v>1687</v>
      </c>
      <c r="B173" s="8">
        <v>6671469539</v>
      </c>
      <c r="C173" s="9" t="s">
        <v>1688</v>
      </c>
      <c r="D173" s="9" t="s">
        <v>24</v>
      </c>
      <c r="E173" s="41" t="s">
        <v>1490</v>
      </c>
      <c r="F173" s="8" t="s">
        <v>1563</v>
      </c>
      <c r="G173" s="55">
        <v>397177.44829999999</v>
      </c>
      <c r="H173" s="77">
        <v>1533591.6592000001</v>
      </c>
      <c r="I173" s="9" t="s">
        <v>1530</v>
      </c>
      <c r="J173" s="8" t="s">
        <v>1755</v>
      </c>
      <c r="K173" s="8" t="s">
        <v>1756</v>
      </c>
      <c r="L173" s="17" t="s">
        <v>311</v>
      </c>
      <c r="M173" s="12">
        <v>17480</v>
      </c>
      <c r="N173" s="12"/>
    </row>
    <row r="174" spans="1:14" ht="63.75" x14ac:dyDescent="0.2">
      <c r="A174" s="7" t="s">
        <v>531</v>
      </c>
      <c r="B174" s="8" t="s">
        <v>682</v>
      </c>
      <c r="C174" s="9" t="s">
        <v>44</v>
      </c>
      <c r="D174" s="9" t="s">
        <v>27</v>
      </c>
      <c r="E174" s="59" t="s">
        <v>1491</v>
      </c>
      <c r="F174" s="8" t="s">
        <v>1564</v>
      </c>
      <c r="G174" s="75">
        <v>385703.95</v>
      </c>
      <c r="H174" s="78">
        <v>1526764.51</v>
      </c>
      <c r="I174" s="9" t="s">
        <v>320</v>
      </c>
      <c r="J174" s="8" t="s">
        <v>1757</v>
      </c>
      <c r="K174" s="8" t="s">
        <v>1758</v>
      </c>
      <c r="L174" s="8" t="s">
        <v>447</v>
      </c>
      <c r="M174" s="12">
        <v>58.7</v>
      </c>
      <c r="N174" s="12"/>
    </row>
    <row r="175" spans="1:14" ht="38.25" x14ac:dyDescent="0.2">
      <c r="A175" s="79" t="s">
        <v>531</v>
      </c>
      <c r="B175" s="66" t="s">
        <v>682</v>
      </c>
      <c r="C175" s="9" t="s">
        <v>44</v>
      </c>
      <c r="D175" s="9" t="s">
        <v>28</v>
      </c>
      <c r="E175" s="41" t="s">
        <v>1492</v>
      </c>
      <c r="F175" s="8" t="s">
        <v>1565</v>
      </c>
      <c r="G175" s="56">
        <v>382833.24</v>
      </c>
      <c r="H175" s="77">
        <v>1532662.98</v>
      </c>
      <c r="I175" s="9" t="s">
        <v>1531</v>
      </c>
      <c r="J175" s="8" t="s">
        <v>1759</v>
      </c>
      <c r="K175" s="8" t="s">
        <v>1760</v>
      </c>
      <c r="L175" s="8" t="s">
        <v>446</v>
      </c>
      <c r="M175" s="12">
        <v>1501.95</v>
      </c>
      <c r="N175" s="12"/>
    </row>
    <row r="176" spans="1:14" ht="89.25" x14ac:dyDescent="0.2">
      <c r="A176" s="79" t="s">
        <v>531</v>
      </c>
      <c r="B176" s="66" t="s">
        <v>682</v>
      </c>
      <c r="C176" s="9" t="s">
        <v>44</v>
      </c>
      <c r="D176" s="9" t="s">
        <v>27</v>
      </c>
      <c r="E176" s="59" t="s">
        <v>1493</v>
      </c>
      <c r="F176" s="8" t="s">
        <v>1566</v>
      </c>
      <c r="G176" s="64">
        <v>386577.58</v>
      </c>
      <c r="H176" s="82">
        <v>1529066.44</v>
      </c>
      <c r="I176" s="9" t="s">
        <v>320</v>
      </c>
      <c r="J176" s="8" t="s">
        <v>1761</v>
      </c>
      <c r="K176" s="8" t="s">
        <v>1762</v>
      </c>
      <c r="L176" s="8" t="s">
        <v>443</v>
      </c>
      <c r="M176" s="12">
        <v>412.05</v>
      </c>
      <c r="N176" s="12"/>
    </row>
    <row r="177" spans="1:14" ht="132" customHeight="1" x14ac:dyDescent="0.2">
      <c r="A177" s="7" t="s">
        <v>1689</v>
      </c>
      <c r="B177" s="8">
        <v>6659165693</v>
      </c>
      <c r="C177" s="9" t="s">
        <v>1690</v>
      </c>
      <c r="D177" s="9" t="s">
        <v>10</v>
      </c>
      <c r="E177" s="41" t="s">
        <v>1494</v>
      </c>
      <c r="F177" s="8" t="s">
        <v>1567</v>
      </c>
      <c r="G177" s="56">
        <v>383029.4987</v>
      </c>
      <c r="H177" s="77">
        <v>1538156.9083</v>
      </c>
      <c r="I177" s="9" t="s">
        <v>1532</v>
      </c>
      <c r="J177" s="8" t="s">
        <v>1763</v>
      </c>
      <c r="K177" s="8" t="s">
        <v>1764</v>
      </c>
      <c r="L177" s="17" t="s">
        <v>1802</v>
      </c>
      <c r="M177" s="12">
        <f>26920+26481</f>
        <v>53401</v>
      </c>
      <c r="N177" s="12">
        <f>18909.46+18590.5</f>
        <v>37499.96</v>
      </c>
    </row>
    <row r="178" spans="1:14" ht="75.75" customHeight="1" x14ac:dyDescent="0.2">
      <c r="A178" s="7" t="s">
        <v>1691</v>
      </c>
      <c r="B178" s="8" t="s">
        <v>1658</v>
      </c>
      <c r="C178" s="9" t="s">
        <v>1692</v>
      </c>
      <c r="D178" s="9" t="s">
        <v>28</v>
      </c>
      <c r="E178" s="59" t="s">
        <v>1495</v>
      </c>
      <c r="F178" s="8" t="s">
        <v>1568</v>
      </c>
      <c r="G178" s="64">
        <v>389519.38</v>
      </c>
      <c r="H178" s="82">
        <v>1534121.91</v>
      </c>
      <c r="I178" s="9" t="s">
        <v>1533</v>
      </c>
      <c r="J178" s="8" t="s">
        <v>1765</v>
      </c>
      <c r="K178" s="8" t="s">
        <v>1760</v>
      </c>
      <c r="L178" s="8" t="s">
        <v>452</v>
      </c>
      <c r="M178" s="12"/>
      <c r="N178" s="12"/>
    </row>
    <row r="179" spans="1:14" ht="177.75" customHeight="1" x14ac:dyDescent="0.2">
      <c r="A179" s="7" t="s">
        <v>1693</v>
      </c>
      <c r="B179" s="8" t="s">
        <v>1659</v>
      </c>
      <c r="C179" s="9" t="s">
        <v>1694</v>
      </c>
      <c r="D179" s="9" t="s">
        <v>32</v>
      </c>
      <c r="E179" s="41" t="s">
        <v>1496</v>
      </c>
      <c r="F179" s="8" t="s">
        <v>1569</v>
      </c>
      <c r="G179" s="56">
        <v>399391.31</v>
      </c>
      <c r="H179" s="77">
        <v>1533518.08</v>
      </c>
      <c r="I179" s="9" t="s">
        <v>1534</v>
      </c>
      <c r="J179" s="8" t="s">
        <v>1766</v>
      </c>
      <c r="K179" s="8" t="s">
        <v>1760</v>
      </c>
      <c r="L179" s="8" t="s">
        <v>307</v>
      </c>
      <c r="M179" s="12"/>
      <c r="N179" s="12"/>
    </row>
    <row r="180" spans="1:14" ht="102" x14ac:dyDescent="0.2">
      <c r="A180" s="7" t="s">
        <v>505</v>
      </c>
      <c r="B180" s="8" t="s">
        <v>370</v>
      </c>
      <c r="C180" s="9" t="s">
        <v>506</v>
      </c>
      <c r="D180" s="9" t="s">
        <v>29</v>
      </c>
      <c r="E180" s="59" t="s">
        <v>1497</v>
      </c>
      <c r="F180" s="8" t="s">
        <v>1570</v>
      </c>
      <c r="G180" s="83">
        <v>383511.55</v>
      </c>
      <c r="H180" s="82">
        <v>1544825.96</v>
      </c>
      <c r="I180" s="9" t="s">
        <v>320</v>
      </c>
      <c r="J180" s="8" t="s">
        <v>1767</v>
      </c>
      <c r="K180" s="8" t="s">
        <v>1768</v>
      </c>
      <c r="L180" s="8" t="s">
        <v>315</v>
      </c>
      <c r="M180" s="12">
        <v>1430</v>
      </c>
      <c r="N180" s="12"/>
    </row>
    <row r="181" spans="1:14" ht="38.25" x14ac:dyDescent="0.2">
      <c r="A181" s="7" t="s">
        <v>1695</v>
      </c>
      <c r="B181" s="8" t="s">
        <v>1660</v>
      </c>
      <c r="C181" s="9" t="s">
        <v>1696</v>
      </c>
      <c r="D181" s="9" t="s">
        <v>16</v>
      </c>
      <c r="E181" s="41" t="s">
        <v>1498</v>
      </c>
      <c r="F181" s="8" t="s">
        <v>1571</v>
      </c>
      <c r="G181" s="56">
        <v>391383.28</v>
      </c>
      <c r="H181" s="77">
        <v>1547669.22</v>
      </c>
      <c r="I181" s="9" t="s">
        <v>320</v>
      </c>
      <c r="J181" s="8" t="s">
        <v>1769</v>
      </c>
      <c r="K181" s="8" t="s">
        <v>1768</v>
      </c>
      <c r="L181" s="8" t="s">
        <v>307</v>
      </c>
      <c r="M181" s="12">
        <v>1047.3</v>
      </c>
      <c r="N181" s="12"/>
    </row>
    <row r="182" spans="1:14" ht="123" customHeight="1" x14ac:dyDescent="0.2">
      <c r="A182" s="7" t="s">
        <v>1697</v>
      </c>
      <c r="B182" s="8" t="s">
        <v>1661</v>
      </c>
      <c r="C182" s="9" t="s">
        <v>1698</v>
      </c>
      <c r="D182" s="9" t="s">
        <v>19</v>
      </c>
      <c r="E182" s="59" t="s">
        <v>1499</v>
      </c>
      <c r="F182" s="8" t="s">
        <v>1572</v>
      </c>
      <c r="G182" s="64">
        <v>383048.37</v>
      </c>
      <c r="H182" s="82">
        <v>1535273.62</v>
      </c>
      <c r="I182" s="9" t="s">
        <v>1535</v>
      </c>
      <c r="J182" s="8" t="s">
        <v>1770</v>
      </c>
      <c r="K182" s="8" t="s">
        <v>1768</v>
      </c>
      <c r="L182" s="8" t="s">
        <v>1801</v>
      </c>
      <c r="M182" s="12">
        <f>13620.93+1791.14</f>
        <v>15412.07</v>
      </c>
      <c r="N182" s="12"/>
    </row>
    <row r="183" spans="1:14" ht="121.5" customHeight="1" x14ac:dyDescent="0.2">
      <c r="A183" s="7" t="s">
        <v>1699</v>
      </c>
      <c r="B183" s="8">
        <v>6658513884</v>
      </c>
      <c r="C183" s="9" t="s">
        <v>1700</v>
      </c>
      <c r="D183" s="9" t="s">
        <v>10</v>
      </c>
      <c r="E183" s="41" t="s">
        <v>1500</v>
      </c>
      <c r="F183" s="8" t="s">
        <v>1573</v>
      </c>
      <c r="G183" s="56">
        <v>387077.05</v>
      </c>
      <c r="H183" s="77">
        <v>1533223.78</v>
      </c>
      <c r="I183" s="9" t="s">
        <v>1536</v>
      </c>
      <c r="J183" s="8" t="s">
        <v>1771</v>
      </c>
      <c r="K183" s="8" t="s">
        <v>1768</v>
      </c>
      <c r="L183" s="8" t="s">
        <v>1800</v>
      </c>
      <c r="M183" s="12">
        <f>20710+2844.59</f>
        <v>23554.59</v>
      </c>
      <c r="N183" s="12">
        <v>14348.52</v>
      </c>
    </row>
    <row r="184" spans="1:14" ht="93.75" customHeight="1" x14ac:dyDescent="0.2">
      <c r="A184" s="7" t="s">
        <v>1701</v>
      </c>
      <c r="B184" s="8">
        <v>6671334073</v>
      </c>
      <c r="C184" s="9" t="s">
        <v>1702</v>
      </c>
      <c r="D184" s="9" t="s">
        <v>38</v>
      </c>
      <c r="E184" s="59" t="s">
        <v>1501</v>
      </c>
      <c r="F184" s="8" t="s">
        <v>1574</v>
      </c>
      <c r="G184" s="83">
        <v>383040.14610000001</v>
      </c>
      <c r="H184" s="82">
        <v>1543684.2711</v>
      </c>
      <c r="I184" s="9" t="s">
        <v>1537</v>
      </c>
      <c r="J184" s="8" t="s">
        <v>1772</v>
      </c>
      <c r="K184" s="8" t="s">
        <v>1773</v>
      </c>
      <c r="L184" s="17" t="s">
        <v>447</v>
      </c>
      <c r="M184" s="12">
        <v>41592.699999999997</v>
      </c>
      <c r="N184" s="12"/>
    </row>
    <row r="185" spans="1:14" ht="63.75" x14ac:dyDescent="0.2">
      <c r="A185" s="7" t="s">
        <v>373</v>
      </c>
      <c r="B185" s="8" t="s">
        <v>498</v>
      </c>
      <c r="C185" s="9" t="s">
        <v>498</v>
      </c>
      <c r="D185" s="9" t="s">
        <v>31</v>
      </c>
      <c r="E185" s="41" t="s">
        <v>1502</v>
      </c>
      <c r="F185" s="8" t="s">
        <v>1575</v>
      </c>
      <c r="G185" s="56">
        <v>383241.11</v>
      </c>
      <c r="H185" s="77">
        <v>1535405.55</v>
      </c>
      <c r="I185" s="9" t="s">
        <v>1538</v>
      </c>
      <c r="J185" s="8" t="s">
        <v>1774</v>
      </c>
      <c r="K185" s="8" t="s">
        <v>1762</v>
      </c>
      <c r="L185" s="8" t="s">
        <v>56</v>
      </c>
      <c r="M185" s="12">
        <v>401.4</v>
      </c>
      <c r="N185" s="12"/>
    </row>
    <row r="186" spans="1:14" ht="181.5" customHeight="1" x14ac:dyDescent="0.2">
      <c r="A186" s="7" t="s">
        <v>1703</v>
      </c>
      <c r="B186" s="8" t="s">
        <v>1662</v>
      </c>
      <c r="C186" s="9" t="s">
        <v>1704</v>
      </c>
      <c r="D186" s="9" t="s">
        <v>10</v>
      </c>
      <c r="E186" s="59" t="s">
        <v>1503</v>
      </c>
      <c r="F186" s="8" t="s">
        <v>1576</v>
      </c>
      <c r="G186" s="56">
        <v>391485.23</v>
      </c>
      <c r="H186" s="82">
        <v>1532174.25</v>
      </c>
      <c r="I186" s="9" t="s">
        <v>1539</v>
      </c>
      <c r="J186" s="8" t="s">
        <v>1775</v>
      </c>
      <c r="K186" s="8" t="s">
        <v>1762</v>
      </c>
      <c r="L186" s="8" t="s">
        <v>314</v>
      </c>
      <c r="M186" s="12">
        <f>10230.29+12896.2+2328.44</f>
        <v>25454.93</v>
      </c>
      <c r="N186" s="12">
        <f>6725.5+7948.8</f>
        <v>14674.3</v>
      </c>
    </row>
    <row r="187" spans="1:14" ht="38.25" x14ac:dyDescent="0.2">
      <c r="A187" s="7" t="s">
        <v>249</v>
      </c>
      <c r="B187" s="8" t="s">
        <v>42</v>
      </c>
      <c r="C187" s="9" t="s">
        <v>498</v>
      </c>
      <c r="D187" s="9" t="s">
        <v>31</v>
      </c>
      <c r="E187" s="41" t="s">
        <v>1504</v>
      </c>
      <c r="F187" s="8" t="s">
        <v>1577</v>
      </c>
      <c r="G187" s="55">
        <v>394750.11</v>
      </c>
      <c r="H187" s="77">
        <v>1534099.01</v>
      </c>
      <c r="I187" s="9" t="s">
        <v>791</v>
      </c>
      <c r="J187" s="8" t="s">
        <v>1776</v>
      </c>
      <c r="K187" s="8" t="s">
        <v>1777</v>
      </c>
      <c r="L187" s="8" t="s">
        <v>451</v>
      </c>
      <c r="M187" s="12">
        <v>1040.3900000000001</v>
      </c>
      <c r="N187" s="12"/>
    </row>
    <row r="188" spans="1:14" ht="38.25" x14ac:dyDescent="0.2">
      <c r="A188" s="7" t="s">
        <v>1705</v>
      </c>
      <c r="B188" s="8" t="s">
        <v>1663</v>
      </c>
      <c r="C188" s="9" t="s">
        <v>1706</v>
      </c>
      <c r="D188" s="9" t="s">
        <v>16</v>
      </c>
      <c r="E188" s="59" t="s">
        <v>1505</v>
      </c>
      <c r="F188" s="8" t="s">
        <v>1578</v>
      </c>
      <c r="G188" s="64">
        <v>381496.45</v>
      </c>
      <c r="H188" s="82">
        <v>1542667.07</v>
      </c>
      <c r="I188" s="9" t="s">
        <v>492</v>
      </c>
      <c r="J188" s="8" t="s">
        <v>1778</v>
      </c>
      <c r="K188" s="8" t="s">
        <v>1777</v>
      </c>
      <c r="L188" s="8" t="s">
        <v>1207</v>
      </c>
      <c r="M188" s="12">
        <v>31.08</v>
      </c>
      <c r="N188" s="12"/>
    </row>
    <row r="189" spans="1:14" ht="89.25" x14ac:dyDescent="0.2">
      <c r="A189" s="7" t="s">
        <v>1707</v>
      </c>
      <c r="B189" s="8">
        <v>6662129247</v>
      </c>
      <c r="C189" s="9" t="s">
        <v>1708</v>
      </c>
      <c r="D189" s="9" t="s">
        <v>10</v>
      </c>
      <c r="E189" s="41" t="s">
        <v>1506</v>
      </c>
      <c r="F189" s="8" t="s">
        <v>1579</v>
      </c>
      <c r="G189" s="56">
        <v>395925.85749999998</v>
      </c>
      <c r="H189" s="77">
        <v>1531430.0192</v>
      </c>
      <c r="I189" s="9" t="s">
        <v>1540</v>
      </c>
      <c r="J189" s="8" t="s">
        <v>1779</v>
      </c>
      <c r="K189" s="8" t="s">
        <v>1780</v>
      </c>
      <c r="L189" s="17" t="s">
        <v>854</v>
      </c>
      <c r="M189" s="12">
        <f>9898.58+497</f>
        <v>10395.58</v>
      </c>
      <c r="N189" s="12">
        <v>7723.07</v>
      </c>
    </row>
    <row r="190" spans="1:14" ht="38.25" x14ac:dyDescent="0.2">
      <c r="A190" s="7" t="s">
        <v>1709</v>
      </c>
      <c r="B190" s="8">
        <v>667001001</v>
      </c>
      <c r="C190" s="9" t="s">
        <v>1710</v>
      </c>
      <c r="D190" s="9" t="s">
        <v>19</v>
      </c>
      <c r="E190" s="59" t="s">
        <v>1507</v>
      </c>
      <c r="F190" s="8" t="s">
        <v>1580</v>
      </c>
      <c r="G190" s="64">
        <v>393859.92</v>
      </c>
      <c r="H190" s="82">
        <v>1532928.24</v>
      </c>
      <c r="I190" s="9" t="s">
        <v>1541</v>
      </c>
      <c r="J190" s="8" t="s">
        <v>1781</v>
      </c>
      <c r="K190" s="8" t="s">
        <v>1782</v>
      </c>
      <c r="L190" s="8" t="s">
        <v>1208</v>
      </c>
      <c r="M190" s="12">
        <v>1192.26</v>
      </c>
      <c r="N190" s="12"/>
    </row>
    <row r="191" spans="1:14" ht="38.25" x14ac:dyDescent="0.2">
      <c r="A191" s="8" t="s">
        <v>1711</v>
      </c>
      <c r="B191" s="8">
        <v>6608005130</v>
      </c>
      <c r="C191" s="9" t="s">
        <v>1712</v>
      </c>
      <c r="D191" s="9" t="s">
        <v>27</v>
      </c>
      <c r="E191" s="41" t="s">
        <v>1508</v>
      </c>
      <c r="F191" s="8" t="s">
        <v>1581</v>
      </c>
      <c r="G191" s="56">
        <v>383342.44</v>
      </c>
      <c r="H191" s="77">
        <v>1530981.11</v>
      </c>
      <c r="I191" s="9" t="s">
        <v>320</v>
      </c>
      <c r="J191" s="8" t="s">
        <v>1783</v>
      </c>
      <c r="K191" s="22">
        <v>43614</v>
      </c>
      <c r="L191" s="84" t="s">
        <v>54</v>
      </c>
      <c r="M191" s="12">
        <v>57</v>
      </c>
      <c r="N191" s="12"/>
    </row>
    <row r="192" spans="1:14" ht="201.75" customHeight="1" x14ac:dyDescent="0.2">
      <c r="A192" s="8" t="s">
        <v>692</v>
      </c>
      <c r="B192" s="8">
        <v>6660142370</v>
      </c>
      <c r="C192" s="9" t="s">
        <v>1713</v>
      </c>
      <c r="D192" s="9" t="s">
        <v>10</v>
      </c>
      <c r="E192" s="59" t="s">
        <v>1509</v>
      </c>
      <c r="F192" s="8" t="s">
        <v>1582</v>
      </c>
      <c r="G192" s="56">
        <v>386023.42060000001</v>
      </c>
      <c r="H192" s="77">
        <v>1527422.4642</v>
      </c>
      <c r="I192" s="9" t="s">
        <v>1542</v>
      </c>
      <c r="J192" s="8" t="s">
        <v>1784</v>
      </c>
      <c r="K192" s="8" t="s">
        <v>1785</v>
      </c>
      <c r="L192" s="17" t="s">
        <v>445</v>
      </c>
      <c r="M192" s="12">
        <f>36476.13+40777.22</f>
        <v>77253.350000000006</v>
      </c>
      <c r="N192" s="12">
        <f>23953.92+26625.68</f>
        <v>50579.6</v>
      </c>
    </row>
    <row r="193" spans="1:14" ht="63.75" x14ac:dyDescent="0.2">
      <c r="A193" s="7" t="s">
        <v>1714</v>
      </c>
      <c r="B193" s="8" t="s">
        <v>58</v>
      </c>
      <c r="C193" s="9" t="s">
        <v>859</v>
      </c>
      <c r="D193" s="9" t="s">
        <v>16</v>
      </c>
      <c r="E193" s="41" t="s">
        <v>1510</v>
      </c>
      <c r="F193" s="8" t="s">
        <v>1583</v>
      </c>
      <c r="G193" s="56">
        <v>394889.84</v>
      </c>
      <c r="H193" s="77">
        <v>1534883</v>
      </c>
      <c r="I193" s="9" t="s">
        <v>1543</v>
      </c>
      <c r="J193" s="8" t="s">
        <v>1786</v>
      </c>
      <c r="K193" s="8" t="s">
        <v>1787</v>
      </c>
      <c r="L193" s="17" t="s">
        <v>60</v>
      </c>
      <c r="M193" s="12">
        <v>634</v>
      </c>
      <c r="N193" s="12"/>
    </row>
    <row r="194" spans="1:14" ht="51" x14ac:dyDescent="0.2">
      <c r="A194" s="8" t="s">
        <v>1715</v>
      </c>
      <c r="B194" s="8">
        <v>6673141951</v>
      </c>
      <c r="C194" s="9" t="s">
        <v>1716</v>
      </c>
      <c r="D194" s="9" t="s">
        <v>16</v>
      </c>
      <c r="E194" s="59" t="s">
        <v>1511</v>
      </c>
      <c r="F194" s="8" t="s">
        <v>1584</v>
      </c>
      <c r="G194" s="56">
        <v>393958.4509</v>
      </c>
      <c r="H194" s="77">
        <v>1534792.0223999999</v>
      </c>
      <c r="I194" s="9" t="s">
        <v>1544</v>
      </c>
      <c r="J194" s="8" t="s">
        <v>1788</v>
      </c>
      <c r="K194" s="8" t="s">
        <v>1789</v>
      </c>
      <c r="L194" s="17" t="s">
        <v>447</v>
      </c>
      <c r="M194" s="12">
        <v>24764.26</v>
      </c>
      <c r="N194" s="12"/>
    </row>
    <row r="195" spans="1:14" ht="304.5" customHeight="1" x14ac:dyDescent="0.2">
      <c r="A195" s="8" t="s">
        <v>1030</v>
      </c>
      <c r="B195" s="8">
        <v>6671446699</v>
      </c>
      <c r="C195" s="9" t="s">
        <v>1717</v>
      </c>
      <c r="D195" s="9" t="s">
        <v>10</v>
      </c>
      <c r="E195" s="85" t="s">
        <v>1512</v>
      </c>
      <c r="F195" s="8" t="s">
        <v>1101</v>
      </c>
      <c r="G195" s="56">
        <v>389251.11099999998</v>
      </c>
      <c r="H195" s="77">
        <v>1534267.7960000001</v>
      </c>
      <c r="I195" s="9" t="s">
        <v>1545</v>
      </c>
      <c r="J195" s="8" t="s">
        <v>1190</v>
      </c>
      <c r="K195" s="8" t="s">
        <v>1790</v>
      </c>
      <c r="L195" s="17" t="s">
        <v>1211</v>
      </c>
      <c r="M195" s="12">
        <f>23339.8+7873.71+17987.57+4836.52+15464.86</f>
        <v>69502.460000000006</v>
      </c>
      <c r="N195" s="12">
        <f>14889.1+11732.11+10062.55</f>
        <v>36683.759999999995</v>
      </c>
    </row>
    <row r="196" spans="1:14" ht="177" customHeight="1" x14ac:dyDescent="0.2">
      <c r="A196" s="8" t="s">
        <v>1718</v>
      </c>
      <c r="B196" s="70">
        <v>6658411184</v>
      </c>
      <c r="C196" s="9" t="s">
        <v>1719</v>
      </c>
      <c r="D196" s="9" t="s">
        <v>14</v>
      </c>
      <c r="E196" s="86" t="s">
        <v>1513</v>
      </c>
      <c r="F196" s="8" t="s">
        <v>1585</v>
      </c>
      <c r="G196" s="56">
        <v>385481.83439999999</v>
      </c>
      <c r="H196" s="77">
        <v>1526503.8078999999</v>
      </c>
      <c r="I196" s="9" t="s">
        <v>1546</v>
      </c>
      <c r="J196" s="8" t="s">
        <v>1791</v>
      </c>
      <c r="K196" s="22">
        <v>43616</v>
      </c>
      <c r="L196" s="17" t="s">
        <v>448</v>
      </c>
      <c r="M196" s="12">
        <f>2422.83+1275.39</f>
        <v>3698.2200000000003</v>
      </c>
      <c r="N196" s="12"/>
    </row>
    <row r="197" spans="1:14" ht="51" x14ac:dyDescent="0.2">
      <c r="A197" s="13" t="s">
        <v>1720</v>
      </c>
      <c r="B197" s="13">
        <v>6685021264</v>
      </c>
      <c r="C197" s="9" t="s">
        <v>1721</v>
      </c>
      <c r="D197" s="9" t="s">
        <v>14</v>
      </c>
      <c r="E197" s="85" t="s">
        <v>1514</v>
      </c>
      <c r="F197" s="8" t="s">
        <v>1586</v>
      </c>
      <c r="G197" s="56">
        <v>398466.17719999998</v>
      </c>
      <c r="H197" s="77">
        <v>1535504.4040000001</v>
      </c>
      <c r="I197" s="9" t="s">
        <v>1547</v>
      </c>
      <c r="J197" s="8" t="s">
        <v>1792</v>
      </c>
      <c r="K197" s="22">
        <v>43616</v>
      </c>
      <c r="L197" s="17" t="s">
        <v>448</v>
      </c>
      <c r="M197" s="12">
        <v>1139.3</v>
      </c>
      <c r="N197" s="12"/>
    </row>
    <row r="198" spans="1:14" ht="51" x14ac:dyDescent="0.2">
      <c r="A198" s="13" t="s">
        <v>1722</v>
      </c>
      <c r="B198" s="13">
        <v>6671424930</v>
      </c>
      <c r="C198" s="9" t="s">
        <v>1723</v>
      </c>
      <c r="D198" s="9" t="s">
        <v>37</v>
      </c>
      <c r="E198" s="86" t="s">
        <v>1515</v>
      </c>
      <c r="F198" s="8" t="s">
        <v>1587</v>
      </c>
      <c r="G198" s="56">
        <v>376189.95030000003</v>
      </c>
      <c r="H198" s="77">
        <v>1526859.2074</v>
      </c>
      <c r="I198" s="9" t="s">
        <v>1548</v>
      </c>
      <c r="J198" s="8" t="s">
        <v>1793</v>
      </c>
      <c r="K198" s="22">
        <v>43616</v>
      </c>
      <c r="L198" s="17" t="s">
        <v>451</v>
      </c>
      <c r="M198" s="12">
        <v>88.46</v>
      </c>
      <c r="N198" s="12">
        <v>88.46</v>
      </c>
    </row>
    <row r="199" spans="1:14" ht="51" x14ac:dyDescent="0.2">
      <c r="A199" s="66" t="s">
        <v>1722</v>
      </c>
      <c r="B199" s="66">
        <v>6671424930</v>
      </c>
      <c r="C199" s="9" t="s">
        <v>1723</v>
      </c>
      <c r="D199" s="9" t="s">
        <v>37</v>
      </c>
      <c r="E199" s="41" t="s">
        <v>1516</v>
      </c>
      <c r="F199" s="8" t="s">
        <v>1588</v>
      </c>
      <c r="G199" s="56">
        <v>376194.87400000001</v>
      </c>
      <c r="H199" s="77">
        <v>1526864.5414</v>
      </c>
      <c r="I199" s="9" t="s">
        <v>1548</v>
      </c>
      <c r="J199" s="8" t="s">
        <v>1794</v>
      </c>
      <c r="K199" s="22">
        <v>43616</v>
      </c>
      <c r="L199" s="17" t="s">
        <v>451</v>
      </c>
      <c r="M199" s="12">
        <v>88.46</v>
      </c>
      <c r="N199" s="12">
        <v>88.46</v>
      </c>
    </row>
    <row r="200" spans="1:14" ht="51" x14ac:dyDescent="0.2">
      <c r="A200" s="66" t="s">
        <v>1722</v>
      </c>
      <c r="B200" s="66">
        <v>6671424930</v>
      </c>
      <c r="C200" s="9" t="s">
        <v>1723</v>
      </c>
      <c r="D200" s="9" t="s">
        <v>37</v>
      </c>
      <c r="E200" s="59" t="s">
        <v>1516</v>
      </c>
      <c r="F200" s="8" t="s">
        <v>1589</v>
      </c>
      <c r="G200" s="56">
        <v>376204.03759999998</v>
      </c>
      <c r="H200" s="77">
        <v>1526881.2272999999</v>
      </c>
      <c r="I200" s="9" t="s">
        <v>1548</v>
      </c>
      <c r="J200" s="8" t="s">
        <v>1795</v>
      </c>
      <c r="K200" s="22">
        <v>43616</v>
      </c>
      <c r="L200" s="17" t="s">
        <v>451</v>
      </c>
      <c r="M200" s="12">
        <v>88.46</v>
      </c>
      <c r="N200" s="12">
        <v>88.46</v>
      </c>
    </row>
    <row r="201" spans="1:14" ht="51" x14ac:dyDescent="0.2">
      <c r="A201" s="95" t="s">
        <v>1722</v>
      </c>
      <c r="B201" s="95">
        <v>6671424930</v>
      </c>
      <c r="C201" s="39" t="s">
        <v>1723</v>
      </c>
      <c r="D201" s="39" t="s">
        <v>37</v>
      </c>
      <c r="E201" s="41" t="s">
        <v>1516</v>
      </c>
      <c r="F201" s="41" t="s">
        <v>1590</v>
      </c>
      <c r="G201" s="56">
        <v>376199.7977</v>
      </c>
      <c r="H201" s="77">
        <v>1526873.8417</v>
      </c>
      <c r="I201" s="39" t="s">
        <v>1548</v>
      </c>
      <c r="J201" s="41" t="s">
        <v>1796</v>
      </c>
      <c r="K201" s="45">
        <v>43616</v>
      </c>
      <c r="L201" s="46" t="s">
        <v>451</v>
      </c>
      <c r="M201" s="47">
        <v>88.46</v>
      </c>
      <c r="N201" s="47">
        <v>88.46</v>
      </c>
    </row>
    <row r="202" spans="1:14" ht="51" x14ac:dyDescent="0.2">
      <c r="A202" s="13" t="s">
        <v>1914</v>
      </c>
      <c r="B202" s="13" t="s">
        <v>1902</v>
      </c>
      <c r="C202" s="9" t="s">
        <v>1915</v>
      </c>
      <c r="D202" s="9" t="s">
        <v>27</v>
      </c>
      <c r="E202" s="40" t="s">
        <v>1840</v>
      </c>
      <c r="F202" s="8" t="s">
        <v>1963</v>
      </c>
      <c r="G202" s="63">
        <v>385335.35200000001</v>
      </c>
      <c r="H202" s="64">
        <v>1526366.6170999999</v>
      </c>
      <c r="I202" s="9" t="s">
        <v>320</v>
      </c>
      <c r="J202" s="9" t="s">
        <v>2057</v>
      </c>
      <c r="K202" s="9" t="s">
        <v>2058</v>
      </c>
      <c r="L202" s="87" t="s">
        <v>311</v>
      </c>
      <c r="M202" s="87">
        <v>65.099999999999994</v>
      </c>
    </row>
    <row r="203" spans="1:14" ht="123" customHeight="1" x14ac:dyDescent="0.2">
      <c r="A203" s="13" t="s">
        <v>1916</v>
      </c>
      <c r="B203" s="13" t="s">
        <v>1903</v>
      </c>
      <c r="C203" s="9" t="s">
        <v>1917</v>
      </c>
      <c r="D203" s="9" t="s">
        <v>10</v>
      </c>
      <c r="E203" s="40" t="s">
        <v>1841</v>
      </c>
      <c r="F203" s="8" t="s">
        <v>1964</v>
      </c>
      <c r="G203" s="63">
        <v>383189.35</v>
      </c>
      <c r="H203" s="64">
        <v>1533929.21</v>
      </c>
      <c r="I203" s="9" t="s">
        <v>2015</v>
      </c>
      <c r="J203" s="9" t="s">
        <v>2059</v>
      </c>
      <c r="K203" s="9" t="s">
        <v>2058</v>
      </c>
      <c r="L203" s="87" t="s">
        <v>47</v>
      </c>
      <c r="M203" s="87">
        <v>21618.62</v>
      </c>
      <c r="N203" s="87">
        <v>12732.31</v>
      </c>
    </row>
    <row r="204" spans="1:14" ht="38.25" x14ac:dyDescent="0.2">
      <c r="A204" s="13" t="s">
        <v>249</v>
      </c>
      <c r="B204" s="13" t="s">
        <v>42</v>
      </c>
      <c r="C204" s="9" t="s">
        <v>498</v>
      </c>
      <c r="D204" s="9" t="s">
        <v>19</v>
      </c>
      <c r="E204" s="40" t="s">
        <v>1842</v>
      </c>
      <c r="F204" s="8" t="s">
        <v>1965</v>
      </c>
      <c r="G204" s="63">
        <v>382925.59</v>
      </c>
      <c r="H204" s="64">
        <v>1541323.48</v>
      </c>
      <c r="I204" s="9" t="s">
        <v>616</v>
      </c>
      <c r="J204" s="9" t="s">
        <v>2060</v>
      </c>
      <c r="K204" s="9" t="s">
        <v>2058</v>
      </c>
      <c r="L204" s="87" t="s">
        <v>315</v>
      </c>
      <c r="M204" s="87">
        <v>1485</v>
      </c>
    </row>
    <row r="205" spans="1:14" ht="76.5" x14ac:dyDescent="0.2">
      <c r="A205" s="13" t="s">
        <v>1918</v>
      </c>
      <c r="B205" s="13" t="s">
        <v>1904</v>
      </c>
      <c r="C205" s="9" t="s">
        <v>1919</v>
      </c>
      <c r="D205" s="9" t="s">
        <v>23</v>
      </c>
      <c r="E205" s="40" t="s">
        <v>1843</v>
      </c>
      <c r="F205" s="8" t="s">
        <v>1966</v>
      </c>
      <c r="G205" s="63">
        <v>386761.77</v>
      </c>
      <c r="H205" s="64">
        <v>1527767.76</v>
      </c>
      <c r="I205" s="9" t="s">
        <v>2016</v>
      </c>
      <c r="J205" s="9" t="s">
        <v>2061</v>
      </c>
      <c r="K205" s="9" t="s">
        <v>2058</v>
      </c>
      <c r="L205" s="87" t="s">
        <v>315</v>
      </c>
      <c r="M205" s="87">
        <v>4748.6000000000004</v>
      </c>
    </row>
    <row r="206" spans="1:14" ht="38.25" x14ac:dyDescent="0.2">
      <c r="A206" s="13" t="s">
        <v>1920</v>
      </c>
      <c r="B206" s="13" t="s">
        <v>1905</v>
      </c>
      <c r="C206" s="9" t="s">
        <v>1921</v>
      </c>
      <c r="D206" s="9" t="s">
        <v>18</v>
      </c>
      <c r="E206" s="40" t="s">
        <v>1844</v>
      </c>
      <c r="F206" s="8" t="s">
        <v>1967</v>
      </c>
      <c r="G206" s="63">
        <v>394318.18</v>
      </c>
      <c r="H206" s="64">
        <v>1537881.19</v>
      </c>
      <c r="I206" s="9" t="s">
        <v>2017</v>
      </c>
      <c r="J206" s="9" t="s">
        <v>2062</v>
      </c>
      <c r="K206" s="9" t="s">
        <v>2058</v>
      </c>
      <c r="L206" s="87" t="s">
        <v>61</v>
      </c>
    </row>
    <row r="207" spans="1:14" ht="76.5" x14ac:dyDescent="0.2">
      <c r="A207" s="13" t="s">
        <v>1922</v>
      </c>
      <c r="B207" s="13" t="s">
        <v>1906</v>
      </c>
      <c r="C207" s="9" t="s">
        <v>51</v>
      </c>
      <c r="D207" s="9" t="s">
        <v>10</v>
      </c>
      <c r="E207" s="40" t="s">
        <v>1845</v>
      </c>
      <c r="F207" s="8" t="s">
        <v>1968</v>
      </c>
      <c r="G207" s="63">
        <v>391129.34</v>
      </c>
      <c r="H207" s="64">
        <v>1539301.4</v>
      </c>
      <c r="I207" s="9" t="s">
        <v>2018</v>
      </c>
      <c r="J207" s="9" t="s">
        <v>2063</v>
      </c>
      <c r="K207" s="9" t="s">
        <v>2064</v>
      </c>
      <c r="L207" s="87" t="s">
        <v>1205</v>
      </c>
      <c r="M207" s="87">
        <v>208763</v>
      </c>
      <c r="N207" s="87">
        <v>14620.4</v>
      </c>
    </row>
    <row r="208" spans="1:14" ht="101.25" customHeight="1" x14ac:dyDescent="0.2">
      <c r="A208" s="13" t="s">
        <v>1922</v>
      </c>
      <c r="B208" s="13" t="s">
        <v>1906</v>
      </c>
      <c r="C208" s="9" t="s">
        <v>51</v>
      </c>
      <c r="D208" s="9" t="s">
        <v>10</v>
      </c>
      <c r="E208" s="53" t="s">
        <v>1846</v>
      </c>
      <c r="F208" s="8" t="s">
        <v>1969</v>
      </c>
      <c r="G208" s="63">
        <v>389252.01</v>
      </c>
      <c r="H208" s="64">
        <v>1530681.43</v>
      </c>
      <c r="I208" s="9" t="s">
        <v>2019</v>
      </c>
      <c r="J208" s="9" t="s">
        <v>2065</v>
      </c>
      <c r="K208" s="9" t="s">
        <v>2066</v>
      </c>
      <c r="L208" s="87" t="s">
        <v>1797</v>
      </c>
      <c r="M208" s="87">
        <v>19393.240000000002</v>
      </c>
      <c r="N208" s="87">
        <v>13763.6</v>
      </c>
    </row>
    <row r="209" spans="1:14" ht="76.5" x14ac:dyDescent="0.2">
      <c r="A209" s="13" t="s">
        <v>1922</v>
      </c>
      <c r="B209" s="13" t="s">
        <v>1906</v>
      </c>
      <c r="C209" s="9" t="s">
        <v>51</v>
      </c>
      <c r="D209" s="9" t="s">
        <v>10</v>
      </c>
      <c r="E209" s="53" t="s">
        <v>1847</v>
      </c>
      <c r="F209" s="8" t="s">
        <v>1969</v>
      </c>
      <c r="G209" s="63">
        <v>389252.01</v>
      </c>
      <c r="H209" s="64">
        <v>1530681.43</v>
      </c>
      <c r="I209" s="9" t="s">
        <v>2019</v>
      </c>
      <c r="J209" s="9" t="s">
        <v>2067</v>
      </c>
      <c r="K209" s="9" t="s">
        <v>2066</v>
      </c>
      <c r="L209" s="87" t="s">
        <v>2148</v>
      </c>
      <c r="M209" s="87">
        <v>22340.880000000001</v>
      </c>
      <c r="N209" s="87">
        <v>16240.6</v>
      </c>
    </row>
    <row r="210" spans="1:14" ht="273" customHeight="1" x14ac:dyDescent="0.2">
      <c r="A210" s="13" t="s">
        <v>1923</v>
      </c>
      <c r="B210" s="13">
        <v>6670061000</v>
      </c>
      <c r="C210" s="9" t="s">
        <v>1924</v>
      </c>
      <c r="D210" s="9" t="s">
        <v>10</v>
      </c>
      <c r="E210" s="53" t="s">
        <v>1848</v>
      </c>
      <c r="F210" s="8" t="s">
        <v>1970</v>
      </c>
      <c r="G210" s="63">
        <v>387480.98560000001</v>
      </c>
      <c r="H210" s="64">
        <v>1535292.8254</v>
      </c>
      <c r="I210" s="9" t="s">
        <v>2020</v>
      </c>
      <c r="J210" s="9" t="s">
        <v>2068</v>
      </c>
      <c r="K210" s="9" t="s">
        <v>2069</v>
      </c>
      <c r="L210" s="87" t="s">
        <v>853</v>
      </c>
      <c r="M210" s="87">
        <v>50064.2</v>
      </c>
      <c r="N210" s="87">
        <v>29748.5</v>
      </c>
    </row>
    <row r="211" spans="1:14" ht="153" customHeight="1" x14ac:dyDescent="0.2">
      <c r="A211" s="13" t="s">
        <v>1925</v>
      </c>
      <c r="B211" s="13">
        <v>6658217973</v>
      </c>
      <c r="C211" s="9" t="s">
        <v>1926</v>
      </c>
      <c r="D211" s="9" t="s">
        <v>20</v>
      </c>
      <c r="E211" s="53" t="s">
        <v>1849</v>
      </c>
      <c r="F211" s="8" t="s">
        <v>1971</v>
      </c>
      <c r="G211" s="63">
        <v>389145.88650000002</v>
      </c>
      <c r="H211" s="64">
        <v>1531006.2598000001</v>
      </c>
      <c r="I211" s="9" t="s">
        <v>2021</v>
      </c>
      <c r="J211" s="9" t="s">
        <v>2070</v>
      </c>
      <c r="K211" s="9" t="s">
        <v>2071</v>
      </c>
      <c r="L211" s="87" t="s">
        <v>47</v>
      </c>
      <c r="M211" s="87">
        <v>14779.87</v>
      </c>
    </row>
    <row r="212" spans="1:14" ht="179.25" customHeight="1" x14ac:dyDescent="0.2">
      <c r="A212" s="13" t="s">
        <v>1927</v>
      </c>
      <c r="B212" s="13">
        <v>6660142370</v>
      </c>
      <c r="C212" s="9" t="s">
        <v>1713</v>
      </c>
      <c r="D212" s="9" t="s">
        <v>16</v>
      </c>
      <c r="E212" s="53" t="s">
        <v>1850</v>
      </c>
      <c r="F212" s="8" t="s">
        <v>1972</v>
      </c>
      <c r="G212" s="63">
        <v>385624.38030000002</v>
      </c>
      <c r="H212" s="64">
        <v>1534815.0114</v>
      </c>
      <c r="I212" s="9" t="s">
        <v>2022</v>
      </c>
      <c r="J212" s="9" t="s">
        <v>2072</v>
      </c>
      <c r="K212" s="9" t="s">
        <v>2073</v>
      </c>
      <c r="L212" s="87" t="s">
        <v>60</v>
      </c>
      <c r="M212" s="87">
        <v>23317.93</v>
      </c>
      <c r="N212" s="87">
        <v>14951.34</v>
      </c>
    </row>
    <row r="213" spans="1:14" ht="117.75" customHeight="1" x14ac:dyDescent="0.2">
      <c r="A213" s="13" t="s">
        <v>1927</v>
      </c>
      <c r="B213" s="13">
        <v>6660142370</v>
      </c>
      <c r="C213" s="9" t="s">
        <v>1713</v>
      </c>
      <c r="D213" s="9" t="s">
        <v>10</v>
      </c>
      <c r="E213" s="53" t="s">
        <v>1851</v>
      </c>
      <c r="F213" s="8" t="s">
        <v>724</v>
      </c>
      <c r="G213" s="63">
        <v>388417.68190000003</v>
      </c>
      <c r="H213" s="64">
        <v>1535130.8485999999</v>
      </c>
      <c r="I213" s="9" t="s">
        <v>778</v>
      </c>
      <c r="J213" s="9" t="s">
        <v>806</v>
      </c>
      <c r="K213" s="9" t="s">
        <v>2074</v>
      </c>
      <c r="L213" s="87" t="s">
        <v>310</v>
      </c>
      <c r="M213" s="87">
        <v>29751.8</v>
      </c>
      <c r="N213" s="87">
        <v>16674.099999999999</v>
      </c>
    </row>
    <row r="214" spans="1:14" ht="63.75" x14ac:dyDescent="0.2">
      <c r="A214" s="13" t="s">
        <v>1701</v>
      </c>
      <c r="B214" s="13">
        <v>6671334073</v>
      </c>
      <c r="C214" s="9" t="s">
        <v>1702</v>
      </c>
      <c r="D214" s="9" t="s">
        <v>38</v>
      </c>
      <c r="E214" s="53" t="s">
        <v>1852</v>
      </c>
      <c r="F214" s="8" t="s">
        <v>1973</v>
      </c>
      <c r="G214" s="63">
        <v>383234.62809999997</v>
      </c>
      <c r="H214" s="64">
        <v>1543228.5068000001</v>
      </c>
      <c r="I214" s="9" t="s">
        <v>1537</v>
      </c>
      <c r="J214" s="9" t="s">
        <v>2075</v>
      </c>
      <c r="K214" s="9" t="s">
        <v>2076</v>
      </c>
      <c r="L214" s="87" t="s">
        <v>314</v>
      </c>
      <c r="M214" s="87">
        <v>29282.5</v>
      </c>
    </row>
    <row r="215" spans="1:14" ht="89.25" x14ac:dyDescent="0.2">
      <c r="A215" s="13" t="s">
        <v>1928</v>
      </c>
      <c r="B215" s="13">
        <v>6658078110</v>
      </c>
      <c r="C215" s="9" t="s">
        <v>506</v>
      </c>
      <c r="D215" s="9" t="s">
        <v>29</v>
      </c>
      <c r="E215" s="53" t="s">
        <v>1853</v>
      </c>
      <c r="F215" s="8" t="s">
        <v>1974</v>
      </c>
      <c r="G215" s="63">
        <v>454048.18479999999</v>
      </c>
      <c r="H215" s="64">
        <v>2393084.2291000001</v>
      </c>
      <c r="I215" s="9" t="s">
        <v>2023</v>
      </c>
      <c r="J215" s="9" t="s">
        <v>2077</v>
      </c>
      <c r="K215" s="91">
        <v>43621</v>
      </c>
      <c r="L215" s="87" t="s">
        <v>452</v>
      </c>
      <c r="M215" s="87">
        <v>7762.1</v>
      </c>
    </row>
    <row r="216" spans="1:14" ht="127.5" x14ac:dyDescent="0.2">
      <c r="A216" s="13" t="s">
        <v>1929</v>
      </c>
      <c r="B216" s="13">
        <v>666104559</v>
      </c>
      <c r="C216" s="9" t="s">
        <v>1930</v>
      </c>
      <c r="D216" s="9" t="s">
        <v>22</v>
      </c>
      <c r="E216" s="53" t="s">
        <v>1854</v>
      </c>
      <c r="F216" s="8" t="s">
        <v>1975</v>
      </c>
      <c r="G216" s="63">
        <v>392621.56300000002</v>
      </c>
      <c r="H216" s="64">
        <v>1532004.8899000001</v>
      </c>
      <c r="I216" s="9" t="s">
        <v>2024</v>
      </c>
      <c r="J216" s="9" t="s">
        <v>2078</v>
      </c>
      <c r="K216" s="91">
        <v>43621</v>
      </c>
      <c r="L216" s="87" t="s">
        <v>56</v>
      </c>
      <c r="M216" s="87">
        <v>9003.52</v>
      </c>
    </row>
    <row r="217" spans="1:14" ht="178.5" x14ac:dyDescent="0.2">
      <c r="A217" s="13" t="s">
        <v>1931</v>
      </c>
      <c r="B217" s="13" t="s">
        <v>1907</v>
      </c>
      <c r="C217" s="9" t="s">
        <v>1932</v>
      </c>
      <c r="D217" s="9" t="s">
        <v>10</v>
      </c>
      <c r="E217" s="53" t="s">
        <v>1855</v>
      </c>
      <c r="F217" s="8" t="s">
        <v>1976</v>
      </c>
      <c r="G217" s="63">
        <v>387701.99599999998</v>
      </c>
      <c r="H217" s="64">
        <v>1534581.3696999999</v>
      </c>
      <c r="I217" s="9" t="s">
        <v>2025</v>
      </c>
      <c r="J217" s="9" t="s">
        <v>2079</v>
      </c>
      <c r="K217" s="91">
        <v>43621</v>
      </c>
      <c r="L217" s="87" t="s">
        <v>1802</v>
      </c>
      <c r="M217" s="87">
        <v>8604.9600000000009</v>
      </c>
      <c r="N217" s="87">
        <v>4770.91</v>
      </c>
    </row>
    <row r="218" spans="1:14" ht="127.5" customHeight="1" x14ac:dyDescent="0.2">
      <c r="A218" s="13" t="s">
        <v>1931</v>
      </c>
      <c r="B218" s="13" t="s">
        <v>1907</v>
      </c>
      <c r="C218" s="9" t="s">
        <v>1932</v>
      </c>
      <c r="D218" s="9" t="s">
        <v>10</v>
      </c>
      <c r="E218" s="53" t="s">
        <v>1856</v>
      </c>
      <c r="F218" s="8" t="s">
        <v>1977</v>
      </c>
      <c r="G218" s="63">
        <v>387715.94069999998</v>
      </c>
      <c r="H218" s="64">
        <v>1534569.2842999999</v>
      </c>
      <c r="I218" s="9" t="s">
        <v>1533</v>
      </c>
      <c r="J218" s="9" t="s">
        <v>2080</v>
      </c>
      <c r="K218" s="91">
        <v>43621</v>
      </c>
      <c r="L218" s="87" t="s">
        <v>1802</v>
      </c>
      <c r="M218" s="87">
        <v>19282.900000000001</v>
      </c>
      <c r="N218" s="87">
        <v>5342.45</v>
      </c>
    </row>
    <row r="219" spans="1:14" ht="154.5" customHeight="1" x14ac:dyDescent="0.2">
      <c r="A219" s="13" t="s">
        <v>1931</v>
      </c>
      <c r="B219" s="13" t="s">
        <v>1907</v>
      </c>
      <c r="C219" s="9" t="s">
        <v>1932</v>
      </c>
      <c r="D219" s="9" t="s">
        <v>10</v>
      </c>
      <c r="E219" s="53" t="s">
        <v>1857</v>
      </c>
      <c r="F219" s="8" t="s">
        <v>1978</v>
      </c>
      <c r="G219" s="63">
        <v>387698.18</v>
      </c>
      <c r="H219" s="64">
        <v>1534610.08</v>
      </c>
      <c r="I219" s="9" t="s">
        <v>1533</v>
      </c>
      <c r="J219" s="9" t="s">
        <v>2081</v>
      </c>
      <c r="K219" s="91" t="s">
        <v>2082</v>
      </c>
      <c r="L219" s="87" t="s">
        <v>444</v>
      </c>
      <c r="M219" s="87">
        <v>11533.35</v>
      </c>
      <c r="N219" s="87">
        <v>6430.12</v>
      </c>
    </row>
    <row r="220" spans="1:14" ht="140.25" customHeight="1" x14ac:dyDescent="0.2">
      <c r="A220" s="13" t="s">
        <v>1931</v>
      </c>
      <c r="B220" s="13" t="s">
        <v>1907</v>
      </c>
      <c r="C220" s="9" t="s">
        <v>1932</v>
      </c>
      <c r="D220" s="9" t="s">
        <v>10</v>
      </c>
      <c r="E220" s="53" t="s">
        <v>1858</v>
      </c>
      <c r="F220" s="8" t="s">
        <v>1979</v>
      </c>
      <c r="G220" s="63">
        <v>387715.27</v>
      </c>
      <c r="H220" s="64">
        <v>1534654.3</v>
      </c>
      <c r="I220" s="9" t="s">
        <v>2026</v>
      </c>
      <c r="J220" s="9" t="s">
        <v>2083</v>
      </c>
      <c r="K220" s="9" t="s">
        <v>2082</v>
      </c>
      <c r="L220" s="87" t="s">
        <v>1802</v>
      </c>
      <c r="M220" s="87">
        <v>8604.9600000000009</v>
      </c>
      <c r="N220" s="87">
        <v>4770.91</v>
      </c>
    </row>
    <row r="221" spans="1:14" ht="138" customHeight="1" x14ac:dyDescent="0.2">
      <c r="A221" s="13" t="s">
        <v>1931</v>
      </c>
      <c r="B221" s="13" t="s">
        <v>1907</v>
      </c>
      <c r="C221" s="9" t="s">
        <v>1932</v>
      </c>
      <c r="D221" s="9" t="s">
        <v>10</v>
      </c>
      <c r="E221" s="53" t="s">
        <v>1859</v>
      </c>
      <c r="F221" s="8" t="s">
        <v>1980</v>
      </c>
      <c r="G221" s="63">
        <v>387700.65</v>
      </c>
      <c r="H221" s="64">
        <v>1534649.79</v>
      </c>
      <c r="I221" s="9" t="s">
        <v>2027</v>
      </c>
      <c r="J221" s="9" t="s">
        <v>2084</v>
      </c>
      <c r="K221" s="9" t="s">
        <v>2082</v>
      </c>
      <c r="L221" s="87" t="s">
        <v>1802</v>
      </c>
      <c r="M221" s="87">
        <v>7110.91</v>
      </c>
      <c r="N221" s="87">
        <v>5436.59</v>
      </c>
    </row>
    <row r="222" spans="1:14" ht="153.75" customHeight="1" x14ac:dyDescent="0.2">
      <c r="A222" s="13" t="s">
        <v>1931</v>
      </c>
      <c r="B222" s="13" t="s">
        <v>1907</v>
      </c>
      <c r="C222" s="9" t="s">
        <v>1932</v>
      </c>
      <c r="D222" s="9" t="s">
        <v>10</v>
      </c>
      <c r="E222" s="53" t="s">
        <v>1860</v>
      </c>
      <c r="F222" s="8" t="s">
        <v>1981</v>
      </c>
      <c r="G222" s="63">
        <v>387711.4</v>
      </c>
      <c r="H222" s="64">
        <v>1534607.21</v>
      </c>
      <c r="I222" s="9" t="s">
        <v>2028</v>
      </c>
      <c r="J222" s="9" t="s">
        <v>2085</v>
      </c>
      <c r="K222" s="9" t="s">
        <v>2082</v>
      </c>
      <c r="L222" s="87" t="s">
        <v>2149</v>
      </c>
      <c r="M222" s="87">
        <v>32977.64</v>
      </c>
      <c r="N222" s="87">
        <v>16308</v>
      </c>
    </row>
    <row r="223" spans="1:14" ht="145.5" customHeight="1" x14ac:dyDescent="0.2">
      <c r="A223" s="13" t="s">
        <v>1931</v>
      </c>
      <c r="B223" s="13" t="s">
        <v>1907</v>
      </c>
      <c r="C223" s="9" t="s">
        <v>1932</v>
      </c>
      <c r="D223" s="9" t="s">
        <v>10</v>
      </c>
      <c r="E223" s="53" t="s">
        <v>1861</v>
      </c>
      <c r="F223" s="8" t="s">
        <v>1982</v>
      </c>
      <c r="G223" s="63">
        <v>387734.54</v>
      </c>
      <c r="H223" s="64">
        <v>1534632.48</v>
      </c>
      <c r="I223" s="9" t="s">
        <v>2029</v>
      </c>
      <c r="J223" s="9" t="s">
        <v>2086</v>
      </c>
      <c r="K223" s="9" t="s">
        <v>2082</v>
      </c>
      <c r="L223" s="87" t="s">
        <v>444</v>
      </c>
      <c r="M223" s="87">
        <v>9617.52</v>
      </c>
      <c r="N223" s="87">
        <v>5200</v>
      </c>
    </row>
    <row r="224" spans="1:14" ht="150.75" customHeight="1" x14ac:dyDescent="0.2">
      <c r="A224" s="13" t="s">
        <v>1931</v>
      </c>
      <c r="B224" s="13" t="s">
        <v>1907</v>
      </c>
      <c r="C224" s="9" t="s">
        <v>1932</v>
      </c>
      <c r="D224" s="9" t="s">
        <v>10</v>
      </c>
      <c r="E224" s="53" t="s">
        <v>1862</v>
      </c>
      <c r="F224" s="8" t="s">
        <v>1983</v>
      </c>
      <c r="G224" s="63">
        <v>387758.16</v>
      </c>
      <c r="H224" s="64">
        <v>1534616.93</v>
      </c>
      <c r="I224" s="9" t="s">
        <v>2026</v>
      </c>
      <c r="J224" s="9" t="s">
        <v>2087</v>
      </c>
      <c r="K224" s="9" t="s">
        <v>2082</v>
      </c>
      <c r="L224" s="87" t="s">
        <v>1797</v>
      </c>
      <c r="M224" s="87">
        <v>5985.47</v>
      </c>
      <c r="N224" s="87">
        <v>4134.9799999999996</v>
      </c>
    </row>
    <row r="225" spans="1:14" ht="150.75" customHeight="1" x14ac:dyDescent="0.2">
      <c r="A225" s="13" t="s">
        <v>1931</v>
      </c>
      <c r="B225" s="13" t="s">
        <v>1907</v>
      </c>
      <c r="C225" s="9" t="s">
        <v>1932</v>
      </c>
      <c r="D225" s="9" t="s">
        <v>10</v>
      </c>
      <c r="E225" s="53" t="s">
        <v>1863</v>
      </c>
      <c r="F225" s="8" t="s">
        <v>1983</v>
      </c>
      <c r="G225" s="63">
        <v>387758.16</v>
      </c>
      <c r="H225" s="64">
        <v>1534616.93</v>
      </c>
      <c r="I225" s="9" t="s">
        <v>2026</v>
      </c>
      <c r="J225" s="9" t="s">
        <v>2088</v>
      </c>
      <c r="K225" s="9" t="s">
        <v>2082</v>
      </c>
      <c r="L225" s="87" t="s">
        <v>1797</v>
      </c>
      <c r="M225" s="87">
        <v>8926.0499999999993</v>
      </c>
      <c r="N225" s="87">
        <v>5692.18</v>
      </c>
    </row>
    <row r="226" spans="1:14" ht="149.25" customHeight="1" x14ac:dyDescent="0.2">
      <c r="A226" s="13" t="s">
        <v>1931</v>
      </c>
      <c r="B226" s="13" t="s">
        <v>1907</v>
      </c>
      <c r="C226" s="9" t="s">
        <v>1932</v>
      </c>
      <c r="D226" s="9" t="s">
        <v>10</v>
      </c>
      <c r="E226" s="53" t="s">
        <v>1864</v>
      </c>
      <c r="F226" s="8" t="s">
        <v>1984</v>
      </c>
      <c r="G226" s="63">
        <v>387715.27</v>
      </c>
      <c r="H226" s="64">
        <v>1534654.3</v>
      </c>
      <c r="I226" s="9" t="s">
        <v>2026</v>
      </c>
      <c r="J226" s="9" t="s">
        <v>2089</v>
      </c>
      <c r="K226" s="9" t="s">
        <v>2082</v>
      </c>
      <c r="L226" s="87" t="s">
        <v>1802</v>
      </c>
      <c r="M226" s="87">
        <v>8604.9600000000009</v>
      </c>
      <c r="N226" s="87">
        <v>4770.91</v>
      </c>
    </row>
    <row r="227" spans="1:14" ht="147.75" customHeight="1" x14ac:dyDescent="0.2">
      <c r="A227" s="13" t="s">
        <v>1931</v>
      </c>
      <c r="B227" s="13" t="s">
        <v>1907</v>
      </c>
      <c r="C227" s="9" t="s">
        <v>1932</v>
      </c>
      <c r="D227" s="9" t="s">
        <v>10</v>
      </c>
      <c r="E227" s="53" t="s">
        <v>1865</v>
      </c>
      <c r="F227" s="8" t="s">
        <v>1985</v>
      </c>
      <c r="G227" s="63">
        <v>387650.43229999999</v>
      </c>
      <c r="H227" s="64">
        <v>1534591.993</v>
      </c>
      <c r="I227" s="9" t="s">
        <v>1533</v>
      </c>
      <c r="J227" s="9" t="s">
        <v>2090</v>
      </c>
      <c r="K227" s="9" t="s">
        <v>2091</v>
      </c>
      <c r="L227" s="87" t="s">
        <v>446</v>
      </c>
      <c r="M227" s="87">
        <v>8224.99</v>
      </c>
      <c r="N227" s="87">
        <v>5352.9</v>
      </c>
    </row>
    <row r="228" spans="1:14" ht="318.75" customHeight="1" x14ac:dyDescent="0.2">
      <c r="A228" s="13" t="s">
        <v>1933</v>
      </c>
      <c r="B228" s="13">
        <v>6672154860</v>
      </c>
      <c r="C228" s="9" t="s">
        <v>1934</v>
      </c>
      <c r="D228" s="9" t="s">
        <v>10</v>
      </c>
      <c r="E228" s="53" t="s">
        <v>1866</v>
      </c>
      <c r="F228" s="8" t="s">
        <v>1986</v>
      </c>
      <c r="G228" s="63">
        <v>382401.21649999998</v>
      </c>
      <c r="H228" s="64">
        <v>1546506.9016</v>
      </c>
      <c r="I228" s="9" t="s">
        <v>2030</v>
      </c>
      <c r="J228" s="9" t="s">
        <v>2092</v>
      </c>
      <c r="K228" s="91">
        <v>43621</v>
      </c>
      <c r="L228" s="87" t="s">
        <v>2150</v>
      </c>
      <c r="M228" s="87">
        <v>67210.099999999991</v>
      </c>
      <c r="N228" s="87">
        <v>42809.479999999996</v>
      </c>
    </row>
    <row r="229" spans="1:14" ht="89.25" x14ac:dyDescent="0.2">
      <c r="A229" s="13" t="s">
        <v>968</v>
      </c>
      <c r="B229" s="13">
        <v>6661046069</v>
      </c>
      <c r="C229" s="9" t="s">
        <v>1935</v>
      </c>
      <c r="D229" s="9" t="s">
        <v>10</v>
      </c>
      <c r="E229" s="53" t="s">
        <v>1867</v>
      </c>
      <c r="F229" s="8" t="s">
        <v>1987</v>
      </c>
      <c r="G229" s="63">
        <v>386378.8297</v>
      </c>
      <c r="H229" s="64">
        <v>1543628.6222999999</v>
      </c>
      <c r="I229" s="9" t="s">
        <v>1102</v>
      </c>
      <c r="J229" s="9" t="s">
        <v>2093</v>
      </c>
      <c r="K229" s="9" t="s">
        <v>2094</v>
      </c>
      <c r="L229" s="87" t="s">
        <v>311</v>
      </c>
      <c r="M229" s="87">
        <v>10203.84</v>
      </c>
      <c r="N229" s="87">
        <v>6958.37</v>
      </c>
    </row>
    <row r="230" spans="1:14" ht="117.75" customHeight="1" x14ac:dyDescent="0.2">
      <c r="A230" s="13" t="s">
        <v>1936</v>
      </c>
      <c r="B230" s="13">
        <v>665801001</v>
      </c>
      <c r="C230" s="9" t="s">
        <v>1937</v>
      </c>
      <c r="D230" s="9" t="s">
        <v>10</v>
      </c>
      <c r="E230" s="53" t="s">
        <v>1868</v>
      </c>
      <c r="F230" s="8" t="s">
        <v>1988</v>
      </c>
      <c r="G230" s="63">
        <v>389771.00140000001</v>
      </c>
      <c r="H230" s="64">
        <v>1533476.7637</v>
      </c>
      <c r="I230" s="9" t="s">
        <v>2031</v>
      </c>
      <c r="J230" s="9" t="s">
        <v>2095</v>
      </c>
      <c r="K230" s="9" t="s">
        <v>2096</v>
      </c>
      <c r="L230" s="87" t="s">
        <v>60</v>
      </c>
      <c r="M230" s="87">
        <v>23120</v>
      </c>
      <c r="N230" s="87">
        <v>10819.53</v>
      </c>
    </row>
    <row r="231" spans="1:14" ht="76.5" x14ac:dyDescent="0.2">
      <c r="A231" s="13" t="s">
        <v>1020</v>
      </c>
      <c r="B231" s="13">
        <v>6671224578</v>
      </c>
      <c r="C231" s="9" t="s">
        <v>1938</v>
      </c>
      <c r="D231" s="9" t="s">
        <v>18</v>
      </c>
      <c r="E231" s="53" t="s">
        <v>1869</v>
      </c>
      <c r="F231" s="8" t="s">
        <v>1087</v>
      </c>
      <c r="G231" s="63">
        <v>387961.45799999998</v>
      </c>
      <c r="H231" s="64">
        <v>1531883.6793</v>
      </c>
      <c r="I231" s="9" t="s">
        <v>2032</v>
      </c>
      <c r="J231" s="9" t="s">
        <v>2097</v>
      </c>
      <c r="K231" s="9" t="s">
        <v>2098</v>
      </c>
      <c r="L231" s="87" t="s">
        <v>1204</v>
      </c>
      <c r="M231" s="87">
        <v>24264.639999999999</v>
      </c>
    </row>
    <row r="232" spans="1:14" ht="296.25" customHeight="1" x14ac:dyDescent="0.2">
      <c r="A232" s="13" t="s">
        <v>1939</v>
      </c>
      <c r="B232" s="13">
        <v>6685118428</v>
      </c>
      <c r="C232" s="9" t="s">
        <v>1940</v>
      </c>
      <c r="D232" s="9" t="s">
        <v>18</v>
      </c>
      <c r="E232" s="53" t="s">
        <v>1870</v>
      </c>
      <c r="F232" s="80" t="s">
        <v>1989</v>
      </c>
      <c r="G232" s="63">
        <v>388613.31579999998</v>
      </c>
      <c r="H232" s="64">
        <v>1535731.1061</v>
      </c>
      <c r="I232" s="9" t="s">
        <v>2033</v>
      </c>
      <c r="J232" s="9" t="s">
        <v>2099</v>
      </c>
      <c r="K232" s="9" t="s">
        <v>2100</v>
      </c>
      <c r="L232" s="87" t="s">
        <v>2151</v>
      </c>
      <c r="M232" s="87">
        <v>50008.11</v>
      </c>
      <c r="N232" s="87">
        <v>26258.36</v>
      </c>
    </row>
    <row r="233" spans="1:14" ht="270" customHeight="1" x14ac:dyDescent="0.2">
      <c r="A233" s="13" t="s">
        <v>1939</v>
      </c>
      <c r="B233" s="13">
        <v>6685118428</v>
      </c>
      <c r="C233" s="9" t="s">
        <v>1940</v>
      </c>
      <c r="D233" s="9" t="s">
        <v>10</v>
      </c>
      <c r="E233" s="53" t="s">
        <v>1871</v>
      </c>
      <c r="F233" s="65" t="s">
        <v>1990</v>
      </c>
      <c r="G233" s="63">
        <v>388512.36609999998</v>
      </c>
      <c r="H233" s="64">
        <v>1535763.6527</v>
      </c>
      <c r="I233" s="9" t="s">
        <v>796</v>
      </c>
      <c r="J233" s="9" t="s">
        <v>2101</v>
      </c>
      <c r="K233" s="9" t="s">
        <v>2102</v>
      </c>
      <c r="L233" s="87" t="s">
        <v>2152</v>
      </c>
      <c r="M233" s="87">
        <v>70671.38</v>
      </c>
      <c r="N233" s="87">
        <v>42238.369999999995</v>
      </c>
    </row>
    <row r="234" spans="1:14" ht="167.25" customHeight="1" x14ac:dyDescent="0.2">
      <c r="A234" s="59" t="s">
        <v>1941</v>
      </c>
      <c r="B234" s="102" t="s">
        <v>1908</v>
      </c>
      <c r="C234" s="9" t="s">
        <v>1942</v>
      </c>
      <c r="D234" s="9" t="s">
        <v>10</v>
      </c>
      <c r="E234" s="53" t="s">
        <v>1872</v>
      </c>
      <c r="F234" s="59" t="s">
        <v>1991</v>
      </c>
      <c r="G234" s="63">
        <v>383986.30959999998</v>
      </c>
      <c r="H234" s="64">
        <v>1529588.0423000001</v>
      </c>
      <c r="I234" s="9" t="s">
        <v>2034</v>
      </c>
      <c r="J234" s="9" t="s">
        <v>2103</v>
      </c>
      <c r="K234" s="9" t="s">
        <v>2104</v>
      </c>
      <c r="L234" s="87" t="s">
        <v>61</v>
      </c>
      <c r="M234" s="87">
        <v>55211.46</v>
      </c>
      <c r="N234" s="87">
        <v>34365.69</v>
      </c>
    </row>
    <row r="235" spans="1:14" ht="63.75" x14ac:dyDescent="0.2">
      <c r="A235" s="13" t="s">
        <v>249</v>
      </c>
      <c r="B235" s="13" t="s">
        <v>42</v>
      </c>
      <c r="C235" s="9" t="s">
        <v>498</v>
      </c>
      <c r="D235" s="9" t="s">
        <v>16</v>
      </c>
      <c r="E235" s="53" t="s">
        <v>1873</v>
      </c>
      <c r="F235" s="8" t="s">
        <v>1992</v>
      </c>
      <c r="G235" s="63">
        <v>373863.62</v>
      </c>
      <c r="H235" s="64">
        <v>1531155.62</v>
      </c>
      <c r="I235" s="9" t="s">
        <v>2035</v>
      </c>
      <c r="J235" s="9" t="s">
        <v>2105</v>
      </c>
      <c r="K235" s="9" t="s">
        <v>2066</v>
      </c>
      <c r="L235" s="87" t="s">
        <v>312</v>
      </c>
      <c r="M235" s="87">
        <v>384.8</v>
      </c>
    </row>
    <row r="236" spans="1:14" ht="38.25" x14ac:dyDescent="0.2">
      <c r="A236" s="13" t="s">
        <v>1943</v>
      </c>
      <c r="B236" s="13">
        <v>6659055806</v>
      </c>
      <c r="C236" s="9" t="s">
        <v>1944</v>
      </c>
      <c r="D236" s="9" t="s">
        <v>31</v>
      </c>
      <c r="E236" s="53" t="s">
        <v>1874</v>
      </c>
      <c r="F236" s="8" t="s">
        <v>1993</v>
      </c>
      <c r="G236" s="63">
        <v>386566.92359999998</v>
      </c>
      <c r="H236" s="64">
        <v>1533471.9709000001</v>
      </c>
      <c r="I236" s="9" t="s">
        <v>2036</v>
      </c>
      <c r="J236" s="9" t="s">
        <v>2106</v>
      </c>
      <c r="K236" s="91">
        <v>43626</v>
      </c>
      <c r="L236" s="87" t="s">
        <v>1207</v>
      </c>
      <c r="M236" s="87">
        <v>720.58</v>
      </c>
    </row>
    <row r="237" spans="1:14" ht="63.75" x14ac:dyDescent="0.2">
      <c r="A237" s="13" t="s">
        <v>249</v>
      </c>
      <c r="B237" s="13" t="s">
        <v>42</v>
      </c>
      <c r="C237" s="9" t="s">
        <v>498</v>
      </c>
      <c r="D237" s="9" t="s">
        <v>18</v>
      </c>
      <c r="E237" s="53" t="s">
        <v>389</v>
      </c>
      <c r="F237" s="8" t="s">
        <v>1992</v>
      </c>
      <c r="G237" s="63">
        <v>373863.62</v>
      </c>
      <c r="H237" s="64">
        <v>1531155.62</v>
      </c>
      <c r="I237" s="9" t="s">
        <v>2035</v>
      </c>
      <c r="J237" s="9" t="s">
        <v>2107</v>
      </c>
      <c r="K237" s="9" t="s">
        <v>2108</v>
      </c>
      <c r="L237" s="87" t="s">
        <v>448</v>
      </c>
      <c r="M237" s="87">
        <v>1165.5999999999999</v>
      </c>
    </row>
    <row r="238" spans="1:14" ht="239.25" customHeight="1" x14ac:dyDescent="0.2">
      <c r="A238" s="13" t="s">
        <v>249</v>
      </c>
      <c r="B238" s="13" t="s">
        <v>42</v>
      </c>
      <c r="C238" s="9" t="s">
        <v>498</v>
      </c>
      <c r="D238" s="9" t="s">
        <v>31</v>
      </c>
      <c r="E238" s="53" t="s">
        <v>1875</v>
      </c>
      <c r="F238" s="8" t="s">
        <v>1994</v>
      </c>
      <c r="G238" s="63">
        <v>382642.76260000002</v>
      </c>
      <c r="H238" s="64">
        <v>1532701.3925000001</v>
      </c>
      <c r="I238" s="9" t="s">
        <v>2037</v>
      </c>
      <c r="J238" s="9" t="s">
        <v>2109</v>
      </c>
      <c r="K238" s="91">
        <v>43627</v>
      </c>
      <c r="L238" s="87" t="s">
        <v>314</v>
      </c>
      <c r="M238" s="87">
        <v>246.9</v>
      </c>
    </row>
    <row r="239" spans="1:14" ht="132.75" customHeight="1" x14ac:dyDescent="0.2">
      <c r="A239" s="13" t="s">
        <v>710</v>
      </c>
      <c r="B239" s="13" t="s">
        <v>683</v>
      </c>
      <c r="C239" s="9" t="s">
        <v>709</v>
      </c>
      <c r="D239" s="9" t="s">
        <v>10</v>
      </c>
      <c r="E239" s="53" t="s">
        <v>1876</v>
      </c>
      <c r="F239" s="8" t="s">
        <v>739</v>
      </c>
      <c r="G239" s="63">
        <v>400289.40769999998</v>
      </c>
      <c r="H239" s="64">
        <v>1534460.1225999999</v>
      </c>
      <c r="I239" s="9" t="s">
        <v>791</v>
      </c>
      <c r="J239" s="9" t="s">
        <v>2110</v>
      </c>
      <c r="K239" s="9" t="s">
        <v>2111</v>
      </c>
      <c r="L239" s="87" t="s">
        <v>47</v>
      </c>
      <c r="M239" s="87">
        <v>15502.8</v>
      </c>
      <c r="N239" s="87">
        <v>11285.3</v>
      </c>
    </row>
    <row r="240" spans="1:14" ht="63.75" x14ac:dyDescent="0.2">
      <c r="A240" s="13" t="s">
        <v>710</v>
      </c>
      <c r="B240" s="13" t="s">
        <v>683</v>
      </c>
      <c r="C240" s="9" t="s">
        <v>709</v>
      </c>
      <c r="D240" s="9" t="s">
        <v>10</v>
      </c>
      <c r="E240" s="53" t="s">
        <v>1877</v>
      </c>
      <c r="F240" s="8" t="s">
        <v>739</v>
      </c>
      <c r="G240" s="63">
        <v>400350.63</v>
      </c>
      <c r="H240" s="64">
        <v>1534584.59</v>
      </c>
      <c r="I240" s="9" t="s">
        <v>791</v>
      </c>
      <c r="J240" s="9" t="s">
        <v>2112</v>
      </c>
      <c r="K240" s="9" t="s">
        <v>2111</v>
      </c>
      <c r="L240" s="87" t="s">
        <v>47</v>
      </c>
      <c r="M240" s="87">
        <v>3998.3</v>
      </c>
    </row>
    <row r="241" spans="1:14" ht="147" customHeight="1" x14ac:dyDescent="0.2">
      <c r="A241" s="13" t="s">
        <v>710</v>
      </c>
      <c r="B241" s="13" t="s">
        <v>683</v>
      </c>
      <c r="C241" s="9" t="s">
        <v>709</v>
      </c>
      <c r="D241" s="9" t="s">
        <v>10</v>
      </c>
      <c r="E241" s="53" t="s">
        <v>1878</v>
      </c>
      <c r="F241" s="8" t="s">
        <v>739</v>
      </c>
      <c r="G241" s="63">
        <v>400347.20819999999</v>
      </c>
      <c r="H241" s="64">
        <v>1534456.4620999999</v>
      </c>
      <c r="I241" s="9" t="s">
        <v>791</v>
      </c>
      <c r="J241" s="9" t="s">
        <v>2113</v>
      </c>
      <c r="K241" s="9" t="s">
        <v>2111</v>
      </c>
      <c r="L241" s="87" t="s">
        <v>47</v>
      </c>
      <c r="M241" s="87">
        <v>23088.1</v>
      </c>
      <c r="N241" s="87">
        <v>11952.9</v>
      </c>
    </row>
    <row r="242" spans="1:14" ht="51" x14ac:dyDescent="0.2">
      <c r="A242" s="13" t="s">
        <v>1945</v>
      </c>
      <c r="B242" s="13" t="s">
        <v>1909</v>
      </c>
      <c r="C242" s="9" t="s">
        <v>1946</v>
      </c>
      <c r="D242" s="9" t="s">
        <v>16</v>
      </c>
      <c r="E242" s="90" t="s">
        <v>1879</v>
      </c>
      <c r="F242" s="8" t="s">
        <v>1995</v>
      </c>
      <c r="G242" s="63">
        <v>394277.98</v>
      </c>
      <c r="H242" s="64">
        <v>1535831.68</v>
      </c>
      <c r="I242" s="9" t="s">
        <v>2038</v>
      </c>
      <c r="J242" s="9" t="s">
        <v>2114</v>
      </c>
      <c r="K242" s="9" t="s">
        <v>2111</v>
      </c>
      <c r="L242" s="87" t="s">
        <v>451</v>
      </c>
      <c r="M242" s="87">
        <v>2641.98</v>
      </c>
    </row>
    <row r="243" spans="1:14" ht="51" x14ac:dyDescent="0.2">
      <c r="A243" s="13" t="s">
        <v>248</v>
      </c>
      <c r="B243" s="13">
        <v>6670100308</v>
      </c>
      <c r="C243" s="9" t="s">
        <v>1947</v>
      </c>
      <c r="D243" s="9" t="s">
        <v>16</v>
      </c>
      <c r="E243" s="90" t="s">
        <v>1880</v>
      </c>
      <c r="F243" s="8" t="s">
        <v>1996</v>
      </c>
      <c r="G243" s="63">
        <v>384784.20409999997</v>
      </c>
      <c r="H243" s="64">
        <v>1534260.3169</v>
      </c>
      <c r="I243" s="9" t="s">
        <v>2039</v>
      </c>
      <c r="J243" s="9" t="s">
        <v>2115</v>
      </c>
      <c r="K243" s="9" t="s">
        <v>2116</v>
      </c>
      <c r="L243" s="87" t="s">
        <v>312</v>
      </c>
      <c r="M243" s="87">
        <v>1088.6199999999999</v>
      </c>
    </row>
    <row r="244" spans="1:14" ht="123.75" customHeight="1" x14ac:dyDescent="0.2">
      <c r="A244" s="13" t="s">
        <v>239</v>
      </c>
      <c r="B244" s="13">
        <v>6671382990</v>
      </c>
      <c r="C244" s="9" t="s">
        <v>711</v>
      </c>
      <c r="D244" s="9" t="s">
        <v>10</v>
      </c>
      <c r="E244" s="90" t="s">
        <v>1881</v>
      </c>
      <c r="F244" s="8" t="s">
        <v>1997</v>
      </c>
      <c r="G244" s="63">
        <v>387951.6545</v>
      </c>
      <c r="H244" s="64">
        <v>1532275.1547999999</v>
      </c>
      <c r="I244" s="9" t="s">
        <v>2040</v>
      </c>
      <c r="J244" s="9" t="s">
        <v>838</v>
      </c>
      <c r="K244" s="9" t="s">
        <v>2117</v>
      </c>
      <c r="L244" s="87" t="s">
        <v>47</v>
      </c>
      <c r="M244" s="87">
        <v>21682.1</v>
      </c>
      <c r="N244" s="87">
        <v>13873.3</v>
      </c>
    </row>
    <row r="245" spans="1:14" ht="112.5" customHeight="1" x14ac:dyDescent="0.2">
      <c r="A245" s="13" t="s">
        <v>239</v>
      </c>
      <c r="B245" s="13">
        <v>6671382990</v>
      </c>
      <c r="C245" s="9" t="s">
        <v>711</v>
      </c>
      <c r="D245" s="9" t="s">
        <v>10</v>
      </c>
      <c r="E245" s="90" t="s">
        <v>1882</v>
      </c>
      <c r="F245" s="8" t="s">
        <v>745</v>
      </c>
      <c r="G245" s="63">
        <v>397662.7598</v>
      </c>
      <c r="H245" s="64">
        <v>1534709.0730000001</v>
      </c>
      <c r="I245" s="9" t="s">
        <v>2041</v>
      </c>
      <c r="J245" s="9" t="s">
        <v>846</v>
      </c>
      <c r="K245" s="9" t="s">
        <v>2118</v>
      </c>
      <c r="L245" s="87" t="s">
        <v>851</v>
      </c>
      <c r="M245" s="87">
        <v>23884</v>
      </c>
      <c r="N245" s="87">
        <v>17924.8</v>
      </c>
    </row>
    <row r="246" spans="1:14" ht="63.75" x14ac:dyDescent="0.2">
      <c r="A246" s="13" t="s">
        <v>1948</v>
      </c>
      <c r="B246" s="13" t="s">
        <v>1910</v>
      </c>
      <c r="C246" s="9" t="s">
        <v>1949</v>
      </c>
      <c r="D246" s="9" t="s">
        <v>18</v>
      </c>
      <c r="E246" s="53" t="s">
        <v>1883</v>
      </c>
      <c r="F246" s="8" t="s">
        <v>1998</v>
      </c>
      <c r="G246" s="63">
        <v>388513.09</v>
      </c>
      <c r="H246" s="64">
        <v>1530167.09</v>
      </c>
      <c r="I246" s="9" t="s">
        <v>2042</v>
      </c>
      <c r="J246" s="9" t="s">
        <v>2119</v>
      </c>
      <c r="K246" s="9" t="s">
        <v>2120</v>
      </c>
      <c r="L246" s="87" t="s">
        <v>307</v>
      </c>
      <c r="M246" s="87">
        <v>519.86</v>
      </c>
    </row>
    <row r="247" spans="1:14" ht="315.75" customHeight="1" x14ac:dyDescent="0.2">
      <c r="A247" s="13" t="s">
        <v>877</v>
      </c>
      <c r="B247" s="13" t="s">
        <v>888</v>
      </c>
      <c r="C247" s="9" t="s">
        <v>1950</v>
      </c>
      <c r="D247" s="9" t="s">
        <v>32</v>
      </c>
      <c r="E247" s="53" t="s">
        <v>1884</v>
      </c>
      <c r="F247" s="8" t="s">
        <v>1999</v>
      </c>
      <c r="G247" s="63">
        <v>399358.17</v>
      </c>
      <c r="H247" s="64">
        <v>1534354.06</v>
      </c>
      <c r="I247" s="9" t="s">
        <v>2043</v>
      </c>
      <c r="J247" s="9" t="s">
        <v>2121</v>
      </c>
      <c r="K247" s="9" t="s">
        <v>2120</v>
      </c>
      <c r="L247" s="87" t="s">
        <v>314</v>
      </c>
      <c r="M247" s="87">
        <v>126.85</v>
      </c>
    </row>
    <row r="248" spans="1:14" ht="114.75" x14ac:dyDescent="0.2">
      <c r="A248" s="13" t="s">
        <v>1951</v>
      </c>
      <c r="B248" s="13" t="s">
        <v>42</v>
      </c>
      <c r="C248" s="9" t="s">
        <v>498</v>
      </c>
      <c r="D248" s="9" t="s">
        <v>18</v>
      </c>
      <c r="E248" s="53" t="s">
        <v>1885</v>
      </c>
      <c r="F248" s="8" t="s">
        <v>2000</v>
      </c>
      <c r="G248" s="63">
        <v>402500.85</v>
      </c>
      <c r="H248" s="64">
        <v>1535311.01</v>
      </c>
      <c r="I248" s="9" t="s">
        <v>2044</v>
      </c>
      <c r="J248" s="9" t="s">
        <v>2122</v>
      </c>
      <c r="K248" s="9" t="s">
        <v>2123</v>
      </c>
      <c r="L248" s="87" t="s">
        <v>60</v>
      </c>
      <c r="M248" s="87">
        <v>610.79999999999995</v>
      </c>
    </row>
    <row r="249" spans="1:14" ht="51" x14ac:dyDescent="0.2">
      <c r="A249" s="13" t="s">
        <v>531</v>
      </c>
      <c r="B249" s="13" t="s">
        <v>682</v>
      </c>
      <c r="C249" s="9" t="s">
        <v>44</v>
      </c>
      <c r="D249" s="9" t="s">
        <v>27</v>
      </c>
      <c r="E249" s="53" t="s">
        <v>1313</v>
      </c>
      <c r="F249" s="8" t="s">
        <v>1054</v>
      </c>
      <c r="G249" s="63">
        <v>385581.16</v>
      </c>
      <c r="H249" s="64">
        <v>1526894.31</v>
      </c>
      <c r="I249" s="9" t="s">
        <v>1297</v>
      </c>
      <c r="J249" s="9" t="s">
        <v>2124</v>
      </c>
      <c r="K249" s="9" t="s">
        <v>2125</v>
      </c>
      <c r="L249" s="87" t="s">
        <v>314</v>
      </c>
    </row>
    <row r="250" spans="1:14" ht="134.25" customHeight="1" x14ac:dyDescent="0.2">
      <c r="A250" s="13" t="s">
        <v>1028</v>
      </c>
      <c r="B250" s="13">
        <v>6672184222</v>
      </c>
      <c r="C250" s="9" t="s">
        <v>45</v>
      </c>
      <c r="D250" s="9" t="s">
        <v>10</v>
      </c>
      <c r="E250" s="53" t="s">
        <v>1886</v>
      </c>
      <c r="F250" s="13" t="s">
        <v>2001</v>
      </c>
      <c r="G250" s="63">
        <v>383000.0723</v>
      </c>
      <c r="H250" s="64">
        <v>1530337.6026999999</v>
      </c>
      <c r="I250" s="9" t="s">
        <v>2045</v>
      </c>
      <c r="J250" s="9" t="s">
        <v>2126</v>
      </c>
      <c r="K250" s="9" t="s">
        <v>2127</v>
      </c>
      <c r="L250" s="87" t="s">
        <v>308</v>
      </c>
      <c r="M250" s="87">
        <v>33233.94</v>
      </c>
      <c r="N250" s="87">
        <v>13608.01</v>
      </c>
    </row>
    <row r="251" spans="1:14" ht="51" x14ac:dyDescent="0.2">
      <c r="A251" s="8" t="s">
        <v>1951</v>
      </c>
      <c r="B251" s="13" t="s">
        <v>42</v>
      </c>
      <c r="C251" s="9" t="s">
        <v>498</v>
      </c>
      <c r="D251" s="9" t="s">
        <v>14</v>
      </c>
      <c r="E251" s="53" t="s">
        <v>1887</v>
      </c>
      <c r="F251" s="8" t="s">
        <v>2002</v>
      </c>
      <c r="G251" s="63">
        <v>400305.02309999999</v>
      </c>
      <c r="H251" s="64">
        <v>1526432.2956999999</v>
      </c>
      <c r="I251" s="9" t="s">
        <v>2046</v>
      </c>
      <c r="J251" s="9" t="s">
        <v>2128</v>
      </c>
      <c r="K251" s="9" t="s">
        <v>2129</v>
      </c>
      <c r="L251" s="87" t="s">
        <v>451</v>
      </c>
      <c r="M251" s="87">
        <v>835.5</v>
      </c>
    </row>
    <row r="252" spans="1:14" ht="51" x14ac:dyDescent="0.2">
      <c r="A252" s="8" t="s">
        <v>1952</v>
      </c>
      <c r="B252" s="13" t="s">
        <v>1911</v>
      </c>
      <c r="C252" s="9" t="s">
        <v>1953</v>
      </c>
      <c r="D252" s="9" t="s">
        <v>19</v>
      </c>
      <c r="E252" s="53" t="s">
        <v>1888</v>
      </c>
      <c r="F252" s="8" t="s">
        <v>2003</v>
      </c>
      <c r="G252" s="63">
        <v>392003.89230000001</v>
      </c>
      <c r="H252" s="64">
        <v>1548531.6588999999</v>
      </c>
      <c r="I252" s="9" t="s">
        <v>2047</v>
      </c>
      <c r="J252" s="9" t="s">
        <v>2130</v>
      </c>
      <c r="K252" s="9" t="s">
        <v>2129</v>
      </c>
      <c r="L252" s="87" t="s">
        <v>47</v>
      </c>
      <c r="M252" s="87">
        <v>1448.2</v>
      </c>
    </row>
    <row r="253" spans="1:14" ht="51" x14ac:dyDescent="0.2">
      <c r="A253" s="13" t="s">
        <v>1952</v>
      </c>
      <c r="B253" s="13" t="s">
        <v>1911</v>
      </c>
      <c r="C253" s="9" t="s">
        <v>1953</v>
      </c>
      <c r="D253" s="9" t="s">
        <v>19</v>
      </c>
      <c r="E253" s="53" t="s">
        <v>1889</v>
      </c>
      <c r="F253" s="8" t="s">
        <v>2003</v>
      </c>
      <c r="G253" s="63">
        <v>392003.13189999998</v>
      </c>
      <c r="H253" s="64">
        <v>1548609.22</v>
      </c>
      <c r="I253" s="9" t="s">
        <v>2047</v>
      </c>
      <c r="J253" s="9" t="s">
        <v>2131</v>
      </c>
      <c r="K253" s="9" t="s">
        <v>2129</v>
      </c>
      <c r="L253" s="87" t="s">
        <v>47</v>
      </c>
      <c r="M253" s="87">
        <v>1448.2</v>
      </c>
    </row>
    <row r="254" spans="1:14" ht="51" x14ac:dyDescent="0.2">
      <c r="A254" s="13" t="s">
        <v>1952</v>
      </c>
      <c r="B254" s="13" t="s">
        <v>1911</v>
      </c>
      <c r="C254" s="9" t="s">
        <v>1953</v>
      </c>
      <c r="D254" s="9" t="s">
        <v>19</v>
      </c>
      <c r="E254" s="53" t="s">
        <v>1890</v>
      </c>
      <c r="F254" s="8" t="s">
        <v>2003</v>
      </c>
      <c r="G254" s="63">
        <v>392009.9755</v>
      </c>
      <c r="H254" s="64">
        <v>1548632.0321</v>
      </c>
      <c r="I254" s="9" t="s">
        <v>2047</v>
      </c>
      <c r="J254" s="9" t="s">
        <v>2132</v>
      </c>
      <c r="K254" s="9" t="s">
        <v>2133</v>
      </c>
      <c r="L254" s="87" t="s">
        <v>47</v>
      </c>
      <c r="M254" s="87">
        <v>1448.2</v>
      </c>
    </row>
    <row r="255" spans="1:14" ht="51" x14ac:dyDescent="0.2">
      <c r="A255" s="13" t="s">
        <v>1952</v>
      </c>
      <c r="B255" s="13" t="s">
        <v>1911</v>
      </c>
      <c r="C255" s="9" t="s">
        <v>1953</v>
      </c>
      <c r="D255" s="9" t="s">
        <v>19</v>
      </c>
      <c r="E255" s="53" t="s">
        <v>1891</v>
      </c>
      <c r="F255" s="8" t="s">
        <v>2003</v>
      </c>
      <c r="G255" s="63">
        <v>392020.22</v>
      </c>
      <c r="H255" s="64">
        <v>1548729.46</v>
      </c>
      <c r="I255" s="9" t="s">
        <v>2047</v>
      </c>
      <c r="J255" s="9" t="s">
        <v>2134</v>
      </c>
      <c r="K255" s="9" t="s">
        <v>2133</v>
      </c>
      <c r="L255" s="87" t="s">
        <v>47</v>
      </c>
      <c r="M255" s="87">
        <v>1448.2</v>
      </c>
    </row>
    <row r="256" spans="1:14" ht="76.5" x14ac:dyDescent="0.2">
      <c r="A256" s="8" t="s">
        <v>1954</v>
      </c>
      <c r="B256" s="13">
        <v>6673167413</v>
      </c>
      <c r="C256" s="9" t="s">
        <v>1955</v>
      </c>
      <c r="D256" s="9" t="s">
        <v>38</v>
      </c>
      <c r="E256" s="53" t="s">
        <v>1892</v>
      </c>
      <c r="F256" s="8" t="s">
        <v>2004</v>
      </c>
      <c r="G256" s="63">
        <v>398400.13</v>
      </c>
      <c r="H256" s="64">
        <v>1531642.39</v>
      </c>
      <c r="I256" s="9" t="s">
        <v>2048</v>
      </c>
      <c r="J256" s="9" t="s">
        <v>2135</v>
      </c>
      <c r="K256" s="91">
        <v>43636</v>
      </c>
      <c r="L256" s="87" t="s">
        <v>315</v>
      </c>
      <c r="M256" s="87">
        <v>5170</v>
      </c>
    </row>
    <row r="257" spans="1:14" ht="99" customHeight="1" x14ac:dyDescent="0.2">
      <c r="A257" s="8" t="s">
        <v>1956</v>
      </c>
      <c r="B257" s="13" t="s">
        <v>1912</v>
      </c>
      <c r="C257" s="9" t="s">
        <v>1957</v>
      </c>
      <c r="D257" s="9" t="s">
        <v>31</v>
      </c>
      <c r="E257" s="53" t="s">
        <v>1893</v>
      </c>
      <c r="F257" s="8" t="s">
        <v>2005</v>
      </c>
      <c r="G257" s="63">
        <v>382509.15</v>
      </c>
      <c r="H257" s="64">
        <v>1541757.73</v>
      </c>
      <c r="I257" s="9" t="s">
        <v>2049</v>
      </c>
      <c r="J257" s="9" t="s">
        <v>2136</v>
      </c>
      <c r="K257" s="9" t="s">
        <v>2133</v>
      </c>
      <c r="L257" s="87" t="s">
        <v>1802</v>
      </c>
      <c r="M257" s="87">
        <v>1069.8</v>
      </c>
    </row>
    <row r="258" spans="1:14" ht="140.25" customHeight="1" x14ac:dyDescent="0.2">
      <c r="A258" s="8" t="s">
        <v>1958</v>
      </c>
      <c r="B258" s="13">
        <v>6658461925</v>
      </c>
      <c r="C258" s="9" t="s">
        <v>1959</v>
      </c>
      <c r="D258" s="9" t="s">
        <v>10</v>
      </c>
      <c r="E258" s="53" t="s">
        <v>1894</v>
      </c>
      <c r="F258" s="8" t="s">
        <v>2006</v>
      </c>
      <c r="G258" s="63">
        <v>385037.75670000003</v>
      </c>
      <c r="H258" s="64">
        <v>1536951.4538</v>
      </c>
      <c r="I258" s="9" t="s">
        <v>2050</v>
      </c>
      <c r="J258" s="9" t="s">
        <v>2137</v>
      </c>
      <c r="K258" s="9" t="s">
        <v>2133</v>
      </c>
      <c r="L258" s="87" t="s">
        <v>2150</v>
      </c>
      <c r="M258" s="87">
        <v>20661.25</v>
      </c>
      <c r="N258" s="87">
        <v>12470.83</v>
      </c>
    </row>
    <row r="259" spans="1:14" ht="63.75" x14ac:dyDescent="0.2">
      <c r="A259" s="13" t="s">
        <v>249</v>
      </c>
      <c r="B259" s="8" t="s">
        <v>42</v>
      </c>
      <c r="C259" s="9" t="s">
        <v>498</v>
      </c>
      <c r="D259" s="9" t="s">
        <v>38</v>
      </c>
      <c r="E259" s="53" t="s">
        <v>1895</v>
      </c>
      <c r="F259" s="13" t="s">
        <v>2007</v>
      </c>
      <c r="G259" s="63">
        <v>394373.3</v>
      </c>
      <c r="H259" s="64">
        <v>1537691.59</v>
      </c>
      <c r="I259" s="9" t="s">
        <v>2051</v>
      </c>
      <c r="J259" s="9" t="s">
        <v>2138</v>
      </c>
      <c r="K259" s="9" t="s">
        <v>2133</v>
      </c>
      <c r="L259" s="87" t="s">
        <v>450</v>
      </c>
      <c r="M259" s="87">
        <v>1475.41</v>
      </c>
    </row>
    <row r="260" spans="1:14" ht="51" x14ac:dyDescent="0.2">
      <c r="A260" s="13" t="s">
        <v>257</v>
      </c>
      <c r="B260" s="8">
        <v>6671019770</v>
      </c>
      <c r="C260" s="9" t="s">
        <v>1960</v>
      </c>
      <c r="D260" s="9" t="s">
        <v>28</v>
      </c>
      <c r="E260" s="53" t="s">
        <v>1896</v>
      </c>
      <c r="F260" s="13" t="s">
        <v>2008</v>
      </c>
      <c r="G260" s="63">
        <v>383598.55</v>
      </c>
      <c r="H260" s="64">
        <v>1530765.9</v>
      </c>
      <c r="I260" s="9" t="s">
        <v>2052</v>
      </c>
      <c r="J260" s="9" t="s">
        <v>2139</v>
      </c>
      <c r="K260" s="91">
        <v>43640</v>
      </c>
      <c r="L260" s="87" t="s">
        <v>450</v>
      </c>
      <c r="M260" s="87">
        <v>1241.2</v>
      </c>
    </row>
    <row r="261" spans="1:14" ht="63.75" x14ac:dyDescent="0.2">
      <c r="A261" s="13" t="s">
        <v>249</v>
      </c>
      <c r="B261" s="8" t="s">
        <v>42</v>
      </c>
      <c r="C261" s="9" t="s">
        <v>498</v>
      </c>
      <c r="D261" s="9" t="s">
        <v>18</v>
      </c>
      <c r="E261" s="53" t="s">
        <v>271</v>
      </c>
      <c r="F261" s="13" t="s">
        <v>2009</v>
      </c>
      <c r="G261" s="63">
        <v>395429.24</v>
      </c>
      <c r="H261" s="64">
        <v>1538045.16</v>
      </c>
      <c r="I261" s="9" t="s">
        <v>2053</v>
      </c>
      <c r="J261" s="9" t="s">
        <v>2140</v>
      </c>
      <c r="K261" s="91">
        <v>43640</v>
      </c>
      <c r="L261" s="87" t="s">
        <v>1802</v>
      </c>
      <c r="M261" s="87">
        <v>462</v>
      </c>
    </row>
    <row r="262" spans="1:14" ht="63.75" x14ac:dyDescent="0.2">
      <c r="A262" s="13" t="s">
        <v>249</v>
      </c>
      <c r="B262" s="8" t="s">
        <v>42</v>
      </c>
      <c r="C262" s="9" t="s">
        <v>498</v>
      </c>
      <c r="D262" s="9" t="s">
        <v>18</v>
      </c>
      <c r="E262" s="53" t="s">
        <v>1897</v>
      </c>
      <c r="F262" s="13" t="s">
        <v>2010</v>
      </c>
      <c r="G262" s="63">
        <v>395391</v>
      </c>
      <c r="H262" s="64">
        <v>1538109.04</v>
      </c>
      <c r="I262" s="9" t="s">
        <v>2053</v>
      </c>
      <c r="J262" s="9" t="s">
        <v>2141</v>
      </c>
      <c r="K262" s="91">
        <v>43640</v>
      </c>
      <c r="L262" s="87" t="s">
        <v>1802</v>
      </c>
      <c r="M262" s="87">
        <v>469</v>
      </c>
    </row>
    <row r="263" spans="1:14" ht="193.5" customHeight="1" x14ac:dyDescent="0.2">
      <c r="A263" s="13" t="s">
        <v>1718</v>
      </c>
      <c r="B263" s="8">
        <v>6658411184</v>
      </c>
      <c r="C263" s="9" t="s">
        <v>1719</v>
      </c>
      <c r="D263" s="9" t="s">
        <v>17</v>
      </c>
      <c r="E263" s="53" t="s">
        <v>1898</v>
      </c>
      <c r="F263" s="8" t="s">
        <v>1585</v>
      </c>
      <c r="G263" s="63">
        <v>385492.8921</v>
      </c>
      <c r="H263" s="64">
        <v>1526495.4549</v>
      </c>
      <c r="I263" s="9" t="s">
        <v>2054</v>
      </c>
      <c r="J263" s="9" t="s">
        <v>1791</v>
      </c>
      <c r="K263" s="9" t="s">
        <v>2142</v>
      </c>
      <c r="L263" s="87" t="s">
        <v>448</v>
      </c>
      <c r="M263" s="87">
        <v>3698.2200000000003</v>
      </c>
    </row>
    <row r="264" spans="1:14" ht="38.25" x14ac:dyDescent="0.2">
      <c r="A264" s="13" t="s">
        <v>249</v>
      </c>
      <c r="B264" s="8" t="s">
        <v>42</v>
      </c>
      <c r="C264" s="9" t="s">
        <v>498</v>
      </c>
      <c r="D264" s="9" t="s">
        <v>18</v>
      </c>
      <c r="E264" s="53" t="s">
        <v>1899</v>
      </c>
      <c r="F264" s="8" t="s">
        <v>2011</v>
      </c>
      <c r="G264" s="63">
        <v>395178.77</v>
      </c>
      <c r="H264" s="64">
        <v>1537080.19</v>
      </c>
      <c r="I264" s="9" t="s">
        <v>2055</v>
      </c>
      <c r="J264" s="9" t="s">
        <v>2143</v>
      </c>
      <c r="K264" s="91">
        <v>43641</v>
      </c>
      <c r="L264" s="87" t="s">
        <v>47</v>
      </c>
      <c r="M264" s="87">
        <v>1455</v>
      </c>
    </row>
    <row r="265" spans="1:14" ht="38.25" x14ac:dyDescent="0.2">
      <c r="A265" s="8" t="s">
        <v>1961</v>
      </c>
      <c r="B265" s="8" t="s">
        <v>1913</v>
      </c>
      <c r="C265" s="9" t="s">
        <v>1962</v>
      </c>
      <c r="D265" s="9" t="s">
        <v>19</v>
      </c>
      <c r="E265" s="53" t="s">
        <v>316</v>
      </c>
      <c r="F265" s="8" t="s">
        <v>2012</v>
      </c>
      <c r="G265" s="63">
        <v>393883.61</v>
      </c>
      <c r="H265" s="64">
        <v>1534641.2</v>
      </c>
      <c r="I265" s="9" t="s">
        <v>2056</v>
      </c>
      <c r="J265" s="9" t="s">
        <v>2144</v>
      </c>
      <c r="K265" s="9" t="s">
        <v>2145</v>
      </c>
      <c r="L265" s="87" t="s">
        <v>315</v>
      </c>
      <c r="M265" s="87">
        <v>648</v>
      </c>
    </row>
    <row r="266" spans="1:14" ht="63.75" x14ac:dyDescent="0.2">
      <c r="A266" s="13" t="s">
        <v>1951</v>
      </c>
      <c r="B266" s="8" t="s">
        <v>42</v>
      </c>
      <c r="C266" s="9" t="s">
        <v>498</v>
      </c>
      <c r="D266" s="9" t="s">
        <v>18</v>
      </c>
      <c r="E266" s="53" t="s">
        <v>1900</v>
      </c>
      <c r="F266" s="13" t="s">
        <v>2013</v>
      </c>
      <c r="G266" s="63">
        <v>402503.78</v>
      </c>
      <c r="H266" s="64">
        <v>1535371.61</v>
      </c>
      <c r="I266" s="9" t="s">
        <v>1302</v>
      </c>
      <c r="J266" s="9" t="s">
        <v>2146</v>
      </c>
      <c r="K266" s="91">
        <v>43643</v>
      </c>
      <c r="L266" s="87" t="s">
        <v>451</v>
      </c>
      <c r="M266" s="87">
        <v>581.29999999999995</v>
      </c>
    </row>
    <row r="267" spans="1:14" ht="51" x14ac:dyDescent="0.2">
      <c r="A267" s="72" t="s">
        <v>249</v>
      </c>
      <c r="B267" s="41" t="s">
        <v>42</v>
      </c>
      <c r="C267" s="39" t="s">
        <v>498</v>
      </c>
      <c r="D267" s="39" t="s">
        <v>18</v>
      </c>
      <c r="E267" s="53" t="s">
        <v>1901</v>
      </c>
      <c r="F267" s="72" t="s">
        <v>2014</v>
      </c>
      <c r="G267" s="42">
        <v>402522.44589999999</v>
      </c>
      <c r="H267" s="43">
        <v>1535404.1466999999</v>
      </c>
      <c r="I267" s="39" t="s">
        <v>1302</v>
      </c>
      <c r="J267" s="39" t="s">
        <v>2147</v>
      </c>
      <c r="K267" s="65">
        <v>43644</v>
      </c>
      <c r="L267" s="120" t="s">
        <v>451</v>
      </c>
      <c r="M267" s="120">
        <v>446.9</v>
      </c>
      <c r="N267" s="120"/>
    </row>
    <row r="268" spans="1:14" ht="51" x14ac:dyDescent="0.2">
      <c r="A268" s="132" t="s">
        <v>249</v>
      </c>
      <c r="B268" s="133" t="s">
        <v>42</v>
      </c>
      <c r="C268" s="9" t="s">
        <v>498</v>
      </c>
      <c r="D268" s="9" t="s">
        <v>19</v>
      </c>
      <c r="E268" s="72" t="s">
        <v>2263</v>
      </c>
      <c r="F268" s="133" t="s">
        <v>1965</v>
      </c>
      <c r="G268" s="55">
        <v>382925.59</v>
      </c>
      <c r="H268" s="55">
        <v>1541323.48</v>
      </c>
      <c r="I268" s="139" t="s">
        <v>616</v>
      </c>
      <c r="J268" s="133" t="s">
        <v>2381</v>
      </c>
      <c r="K268" s="133" t="s">
        <v>2382</v>
      </c>
      <c r="L268" s="133" t="s">
        <v>307</v>
      </c>
      <c r="M268" s="137">
        <v>1449</v>
      </c>
      <c r="N268" s="137"/>
    </row>
    <row r="269" spans="1:14" ht="63.75" x14ac:dyDescent="0.2">
      <c r="A269" s="133" t="s">
        <v>2336</v>
      </c>
      <c r="B269" s="132">
        <v>6608005130</v>
      </c>
      <c r="C269" s="9" t="s">
        <v>1712</v>
      </c>
      <c r="D269" s="9" t="s">
        <v>27</v>
      </c>
      <c r="E269" s="72" t="s">
        <v>2264</v>
      </c>
      <c r="F269" s="133" t="s">
        <v>1581</v>
      </c>
      <c r="G269" s="23">
        <v>383342.44</v>
      </c>
      <c r="H269" s="23">
        <v>1530981.11</v>
      </c>
      <c r="I269" s="140" t="s">
        <v>1356</v>
      </c>
      <c r="J269" s="133" t="s">
        <v>2383</v>
      </c>
      <c r="K269" s="133" t="s">
        <v>2382</v>
      </c>
      <c r="L269" s="133" t="s">
        <v>442</v>
      </c>
      <c r="M269" s="137">
        <v>54.9</v>
      </c>
      <c r="N269" s="137"/>
    </row>
    <row r="270" spans="1:14" ht="89.25" x14ac:dyDescent="0.2">
      <c r="A270" s="135" t="s">
        <v>2336</v>
      </c>
      <c r="B270" s="135">
        <v>6608005130</v>
      </c>
      <c r="C270" s="9" t="s">
        <v>1712</v>
      </c>
      <c r="D270" s="9" t="s">
        <v>27</v>
      </c>
      <c r="E270" s="72" t="s">
        <v>2265</v>
      </c>
      <c r="F270" s="133" t="s">
        <v>2451</v>
      </c>
      <c r="G270" s="23">
        <v>385478.58</v>
      </c>
      <c r="H270" s="23">
        <v>1526412.57</v>
      </c>
      <c r="I270" s="126" t="s">
        <v>320</v>
      </c>
      <c r="J270" s="133" t="s">
        <v>2384</v>
      </c>
      <c r="K270" s="133" t="s">
        <v>2382</v>
      </c>
      <c r="L270" s="133" t="s">
        <v>442</v>
      </c>
      <c r="M270" s="137">
        <v>65.099999999999994</v>
      </c>
      <c r="N270" s="137"/>
    </row>
    <row r="271" spans="1:14" ht="63.75" x14ac:dyDescent="0.2">
      <c r="A271" s="133" t="s">
        <v>249</v>
      </c>
      <c r="B271" s="133" t="s">
        <v>42</v>
      </c>
      <c r="C271" s="9" t="s">
        <v>498</v>
      </c>
      <c r="D271" s="9" t="s">
        <v>14</v>
      </c>
      <c r="E271" s="72" t="s">
        <v>2266</v>
      </c>
      <c r="F271" s="133" t="s">
        <v>2452</v>
      </c>
      <c r="G271" s="23">
        <v>387292.46</v>
      </c>
      <c r="H271" s="23">
        <v>1527207.8</v>
      </c>
      <c r="I271" s="129" t="s">
        <v>2308</v>
      </c>
      <c r="J271" s="133" t="s">
        <v>2385</v>
      </c>
      <c r="K271" s="133" t="s">
        <v>2382</v>
      </c>
      <c r="L271" s="133" t="s">
        <v>60</v>
      </c>
      <c r="M271" s="137">
        <v>604.79</v>
      </c>
      <c r="N271" s="137"/>
    </row>
    <row r="272" spans="1:14" ht="51" x14ac:dyDescent="0.2">
      <c r="A272" s="133" t="s">
        <v>249</v>
      </c>
      <c r="B272" s="133" t="s">
        <v>42</v>
      </c>
      <c r="C272" s="9" t="s">
        <v>498</v>
      </c>
      <c r="D272" s="9" t="s">
        <v>23</v>
      </c>
      <c r="E272" s="72" t="s">
        <v>2307</v>
      </c>
      <c r="F272" s="133" t="s">
        <v>2453</v>
      </c>
      <c r="G272" s="55">
        <v>391000.89</v>
      </c>
      <c r="H272" s="55">
        <v>1538841.84</v>
      </c>
      <c r="I272" s="126" t="s">
        <v>2309</v>
      </c>
      <c r="J272" s="133" t="s">
        <v>2386</v>
      </c>
      <c r="K272" s="133" t="s">
        <v>2382</v>
      </c>
      <c r="L272" s="133" t="s">
        <v>56</v>
      </c>
      <c r="M272" s="137">
        <v>552.29</v>
      </c>
      <c r="N272" s="137"/>
    </row>
    <row r="273" spans="1:14" ht="409.5" x14ac:dyDescent="0.2">
      <c r="A273" s="133" t="s">
        <v>2337</v>
      </c>
      <c r="B273" s="132">
        <v>6685153126</v>
      </c>
      <c r="C273" s="9" t="s">
        <v>2338</v>
      </c>
      <c r="D273" s="9" t="s">
        <v>28</v>
      </c>
      <c r="E273" s="72" t="s">
        <v>2267</v>
      </c>
      <c r="F273" s="133" t="s">
        <v>2454</v>
      </c>
      <c r="G273" s="23">
        <v>374139.23700000002</v>
      </c>
      <c r="H273" s="23">
        <v>1533276.6968</v>
      </c>
      <c r="I273" s="129" t="s">
        <v>2310</v>
      </c>
      <c r="J273" s="133" t="s">
        <v>2387</v>
      </c>
      <c r="K273" s="133" t="s">
        <v>2382</v>
      </c>
      <c r="L273" s="133" t="s">
        <v>442</v>
      </c>
      <c r="M273" s="137">
        <v>480</v>
      </c>
      <c r="N273" s="137"/>
    </row>
    <row r="274" spans="1:14" ht="127.5" x14ac:dyDescent="0.2">
      <c r="A274" s="133" t="s">
        <v>2339</v>
      </c>
      <c r="B274" s="132">
        <v>6672318123</v>
      </c>
      <c r="C274" s="9" t="s">
        <v>2340</v>
      </c>
      <c r="D274" s="9" t="s">
        <v>19</v>
      </c>
      <c r="E274" s="41" t="s">
        <v>2268</v>
      </c>
      <c r="F274" s="133" t="s">
        <v>2455</v>
      </c>
      <c r="G274" s="55">
        <v>381110.72</v>
      </c>
      <c r="H274" s="55">
        <v>1543179.48</v>
      </c>
      <c r="I274" s="139" t="s">
        <v>2311</v>
      </c>
      <c r="J274" s="133" t="s">
        <v>2388</v>
      </c>
      <c r="K274" s="133" t="s">
        <v>2382</v>
      </c>
      <c r="L274" s="133" t="s">
        <v>1798</v>
      </c>
      <c r="M274" s="137">
        <f>36878.8+79.6</f>
        <v>36958.400000000001</v>
      </c>
      <c r="N274" s="137"/>
    </row>
    <row r="275" spans="1:14" ht="38.25" x14ac:dyDescent="0.2">
      <c r="A275" s="135" t="s">
        <v>2339</v>
      </c>
      <c r="B275" s="135">
        <v>6672318123</v>
      </c>
      <c r="C275" s="9" t="s">
        <v>2340</v>
      </c>
      <c r="D275" s="9" t="s">
        <v>28</v>
      </c>
      <c r="E275" s="41" t="s">
        <v>2269</v>
      </c>
      <c r="F275" s="133" t="s">
        <v>2456</v>
      </c>
      <c r="G275" s="23">
        <v>381110.9</v>
      </c>
      <c r="H275" s="23">
        <v>1543176.66</v>
      </c>
      <c r="I275" s="129" t="s">
        <v>492</v>
      </c>
      <c r="J275" s="133" t="s">
        <v>2389</v>
      </c>
      <c r="K275" s="133" t="s">
        <v>2390</v>
      </c>
      <c r="L275" s="133" t="s">
        <v>443</v>
      </c>
      <c r="M275" s="137">
        <v>111.05</v>
      </c>
      <c r="N275" s="137"/>
    </row>
    <row r="276" spans="1:14" ht="51" x14ac:dyDescent="0.2">
      <c r="A276" s="133" t="s">
        <v>715</v>
      </c>
      <c r="B276" s="132">
        <v>6685088967</v>
      </c>
      <c r="C276" s="9" t="s">
        <v>714</v>
      </c>
      <c r="D276" s="9" t="s">
        <v>16</v>
      </c>
      <c r="E276" s="41" t="s">
        <v>2270</v>
      </c>
      <c r="F276" s="133" t="s">
        <v>744</v>
      </c>
      <c r="G276" s="55">
        <v>388631.7072</v>
      </c>
      <c r="H276" s="55">
        <v>1535590.8829000001</v>
      </c>
      <c r="I276" s="126" t="s">
        <v>2312</v>
      </c>
      <c r="J276" s="133" t="s">
        <v>844</v>
      </c>
      <c r="K276" s="136" t="s">
        <v>2391</v>
      </c>
      <c r="L276" s="138" t="s">
        <v>442</v>
      </c>
      <c r="M276" s="137">
        <v>4625.16</v>
      </c>
      <c r="N276" s="137"/>
    </row>
    <row r="277" spans="1:14" ht="51" x14ac:dyDescent="0.2">
      <c r="A277" s="133" t="s">
        <v>249</v>
      </c>
      <c r="B277" s="133" t="s">
        <v>42</v>
      </c>
      <c r="C277" s="9" t="s">
        <v>498</v>
      </c>
      <c r="D277" s="9" t="s">
        <v>19</v>
      </c>
      <c r="E277" s="41" t="s">
        <v>2271</v>
      </c>
      <c r="F277" s="133" t="s">
        <v>2457</v>
      </c>
      <c r="G277" s="23">
        <v>377434.8</v>
      </c>
      <c r="H277" s="23">
        <v>1531586.55</v>
      </c>
      <c r="I277" s="129" t="s">
        <v>486</v>
      </c>
      <c r="J277" s="133" t="s">
        <v>2392</v>
      </c>
      <c r="K277" s="133" t="s">
        <v>2393</v>
      </c>
      <c r="L277" s="133" t="s">
        <v>55</v>
      </c>
      <c r="M277" s="137">
        <v>1154.9000000000001</v>
      </c>
      <c r="N277" s="137"/>
    </row>
    <row r="278" spans="1:14" ht="38.25" x14ac:dyDescent="0.2">
      <c r="A278" s="133" t="s">
        <v>249</v>
      </c>
      <c r="B278" s="133" t="s">
        <v>42</v>
      </c>
      <c r="C278" s="9" t="s">
        <v>498</v>
      </c>
      <c r="D278" s="9" t="s">
        <v>19</v>
      </c>
      <c r="E278" s="41" t="s">
        <v>2272</v>
      </c>
      <c r="F278" s="133" t="s">
        <v>2458</v>
      </c>
      <c r="G278" s="55">
        <v>377434.8</v>
      </c>
      <c r="H278" s="55">
        <v>1531586.55</v>
      </c>
      <c r="I278" s="126" t="s">
        <v>486</v>
      </c>
      <c r="J278" s="133" t="s">
        <v>2394</v>
      </c>
      <c r="K278" s="133" t="s">
        <v>2393</v>
      </c>
      <c r="L278" s="133" t="s">
        <v>55</v>
      </c>
      <c r="M278" s="137">
        <v>1492.2</v>
      </c>
      <c r="N278" s="137"/>
    </row>
    <row r="279" spans="1:14" ht="89.25" x14ac:dyDescent="0.2">
      <c r="A279" s="133" t="s">
        <v>2341</v>
      </c>
      <c r="B279" s="132">
        <v>6658013994</v>
      </c>
      <c r="C279" s="9" t="s">
        <v>2342</v>
      </c>
      <c r="D279" s="9" t="s">
        <v>18</v>
      </c>
      <c r="E279" s="41" t="s">
        <v>2273</v>
      </c>
      <c r="F279" s="133" t="s">
        <v>2459</v>
      </c>
      <c r="G279" s="23">
        <v>391946.4</v>
      </c>
      <c r="H279" s="23">
        <v>1530986.59</v>
      </c>
      <c r="I279" s="129" t="s">
        <v>2313</v>
      </c>
      <c r="J279" s="133" t="s">
        <v>2395</v>
      </c>
      <c r="K279" s="133" t="s">
        <v>2393</v>
      </c>
      <c r="L279" s="133" t="s">
        <v>442</v>
      </c>
      <c r="M279" s="137">
        <v>943.7</v>
      </c>
      <c r="N279" s="137"/>
    </row>
    <row r="280" spans="1:14" ht="51" x14ac:dyDescent="0.2">
      <c r="A280" s="133" t="s">
        <v>2343</v>
      </c>
      <c r="B280" s="132">
        <v>6658278373</v>
      </c>
      <c r="C280" s="9" t="s">
        <v>2344</v>
      </c>
      <c r="D280" s="9" t="s">
        <v>18</v>
      </c>
      <c r="E280" s="41" t="s">
        <v>2274</v>
      </c>
      <c r="F280" s="133" t="s">
        <v>2460</v>
      </c>
      <c r="G280" s="23">
        <v>383324.32</v>
      </c>
      <c r="H280" s="55">
        <v>1546273.69</v>
      </c>
      <c r="I280" s="126" t="s">
        <v>2314</v>
      </c>
      <c r="J280" s="133" t="s">
        <v>2396</v>
      </c>
      <c r="K280" s="133" t="s">
        <v>2393</v>
      </c>
      <c r="L280" s="133" t="s">
        <v>55</v>
      </c>
      <c r="M280" s="137">
        <v>1498</v>
      </c>
      <c r="N280" s="137"/>
    </row>
    <row r="281" spans="1:14" ht="51" x14ac:dyDescent="0.2">
      <c r="A281" s="135" t="s">
        <v>2343</v>
      </c>
      <c r="B281" s="135">
        <v>6658278373</v>
      </c>
      <c r="C281" s="9" t="s">
        <v>2344</v>
      </c>
      <c r="D281" s="9" t="s">
        <v>18</v>
      </c>
      <c r="E281" s="41" t="s">
        <v>2275</v>
      </c>
      <c r="F281" s="133" t="s">
        <v>2460</v>
      </c>
      <c r="G281" s="23">
        <v>383324.32</v>
      </c>
      <c r="H281" s="23">
        <v>1546273.69</v>
      </c>
      <c r="I281" s="129" t="s">
        <v>2314</v>
      </c>
      <c r="J281" s="133" t="s">
        <v>2397</v>
      </c>
      <c r="K281" s="133" t="s">
        <v>2393</v>
      </c>
      <c r="L281" s="133" t="s">
        <v>55</v>
      </c>
      <c r="M281" s="137">
        <v>659.53</v>
      </c>
      <c r="N281" s="137"/>
    </row>
    <row r="282" spans="1:14" ht="102" x14ac:dyDescent="0.2">
      <c r="A282" s="133" t="s">
        <v>2345</v>
      </c>
      <c r="B282" s="132">
        <v>6606019057</v>
      </c>
      <c r="C282" s="9" t="s">
        <v>2346</v>
      </c>
      <c r="D282" s="9" t="s">
        <v>14</v>
      </c>
      <c r="E282" s="41" t="s">
        <v>2276</v>
      </c>
      <c r="F282" s="133" t="s">
        <v>2461</v>
      </c>
      <c r="G282" s="141">
        <v>391654.15</v>
      </c>
      <c r="H282" s="141">
        <v>1532862.2</v>
      </c>
      <c r="I282" s="126" t="s">
        <v>2315</v>
      </c>
      <c r="J282" s="133" t="s">
        <v>2398</v>
      </c>
      <c r="K282" s="133" t="s">
        <v>2393</v>
      </c>
      <c r="L282" s="133" t="s">
        <v>446</v>
      </c>
      <c r="M282" s="137">
        <v>1406.1</v>
      </c>
      <c r="N282" s="137"/>
    </row>
    <row r="283" spans="1:14" ht="38.25" x14ac:dyDescent="0.2">
      <c r="A283" s="133" t="s">
        <v>2347</v>
      </c>
      <c r="B283" s="132">
        <v>6679051768</v>
      </c>
      <c r="C283" s="9" t="s">
        <v>2348</v>
      </c>
      <c r="D283" s="9" t="s">
        <v>19</v>
      </c>
      <c r="E283" s="41" t="s">
        <v>2277</v>
      </c>
      <c r="F283" s="133" t="s">
        <v>2462</v>
      </c>
      <c r="G283" s="23">
        <v>381691.1</v>
      </c>
      <c r="H283" s="23">
        <v>1541127.17</v>
      </c>
      <c r="I283" s="129" t="s">
        <v>2316</v>
      </c>
      <c r="J283" s="133" t="s">
        <v>2399</v>
      </c>
      <c r="K283" s="133" t="s">
        <v>2393</v>
      </c>
      <c r="L283" s="133" t="s">
        <v>56</v>
      </c>
      <c r="M283" s="137">
        <v>1330</v>
      </c>
      <c r="N283" s="137"/>
    </row>
    <row r="284" spans="1:14" ht="102" x14ac:dyDescent="0.2">
      <c r="A284" s="133" t="s">
        <v>2349</v>
      </c>
      <c r="B284" s="132">
        <v>6658513884</v>
      </c>
      <c r="C284" s="9" t="s">
        <v>2350</v>
      </c>
      <c r="D284" s="9" t="s">
        <v>10</v>
      </c>
      <c r="E284" s="41" t="s">
        <v>2278</v>
      </c>
      <c r="F284" s="133" t="s">
        <v>2463</v>
      </c>
      <c r="G284" s="55">
        <v>386996.8959</v>
      </c>
      <c r="H284" s="55">
        <v>1533186.5415000001</v>
      </c>
      <c r="I284" s="126" t="s">
        <v>2317</v>
      </c>
      <c r="J284" s="133" t="s">
        <v>2400</v>
      </c>
      <c r="K284" s="133" t="s">
        <v>2393</v>
      </c>
      <c r="L284" s="133" t="s">
        <v>47</v>
      </c>
      <c r="M284" s="137">
        <v>19408.79</v>
      </c>
      <c r="N284" s="137">
        <v>10935.96</v>
      </c>
    </row>
    <row r="285" spans="1:14" ht="51" x14ac:dyDescent="0.2">
      <c r="A285" s="133" t="s">
        <v>249</v>
      </c>
      <c r="B285" s="133" t="s">
        <v>42</v>
      </c>
      <c r="C285" s="9" t="s">
        <v>498</v>
      </c>
      <c r="D285" s="9" t="s">
        <v>18</v>
      </c>
      <c r="E285" s="41" t="s">
        <v>389</v>
      </c>
      <c r="F285" s="133" t="s">
        <v>2464</v>
      </c>
      <c r="G285" s="23">
        <v>394991.79</v>
      </c>
      <c r="H285" s="23">
        <v>1534163.12</v>
      </c>
      <c r="I285" s="129" t="s">
        <v>2318</v>
      </c>
      <c r="J285" s="133" t="s">
        <v>2401</v>
      </c>
      <c r="K285" s="133" t="s">
        <v>2402</v>
      </c>
      <c r="L285" s="133" t="s">
        <v>55</v>
      </c>
      <c r="M285" s="137">
        <v>846</v>
      </c>
      <c r="N285" s="137"/>
    </row>
    <row r="286" spans="1:14" ht="63.75" x14ac:dyDescent="0.2">
      <c r="A286" s="133" t="s">
        <v>2351</v>
      </c>
      <c r="B286" s="133">
        <v>6659039145</v>
      </c>
      <c r="C286" s="9" t="s">
        <v>2352</v>
      </c>
      <c r="D286" s="9" t="s">
        <v>18</v>
      </c>
      <c r="E286" s="41" t="s">
        <v>2279</v>
      </c>
      <c r="F286" s="133" t="s">
        <v>2465</v>
      </c>
      <c r="G286" s="55">
        <v>392715.1618</v>
      </c>
      <c r="H286" s="55">
        <v>1532255.5489000001</v>
      </c>
      <c r="I286" s="126" t="s">
        <v>2319</v>
      </c>
      <c r="J286" s="133" t="s">
        <v>2403</v>
      </c>
      <c r="K286" s="136" t="s">
        <v>2404</v>
      </c>
      <c r="L286" s="138" t="s">
        <v>442</v>
      </c>
      <c r="M286" s="137">
        <v>9811.4</v>
      </c>
      <c r="N286" s="137"/>
    </row>
    <row r="287" spans="1:14" ht="51" x14ac:dyDescent="0.2">
      <c r="A287" s="133" t="s">
        <v>249</v>
      </c>
      <c r="B287" s="133" t="s">
        <v>42</v>
      </c>
      <c r="C287" s="9" t="s">
        <v>498</v>
      </c>
      <c r="D287" s="9" t="s">
        <v>18</v>
      </c>
      <c r="E287" s="41" t="s">
        <v>2280</v>
      </c>
      <c r="F287" s="133" t="s">
        <v>2466</v>
      </c>
      <c r="G287" s="23">
        <v>386624.76</v>
      </c>
      <c r="H287" s="23">
        <v>1526789.32</v>
      </c>
      <c r="I287" s="129" t="s">
        <v>2320</v>
      </c>
      <c r="J287" s="133" t="s">
        <v>2405</v>
      </c>
      <c r="K287" s="133" t="s">
        <v>2406</v>
      </c>
      <c r="L287" s="133" t="s">
        <v>1798</v>
      </c>
      <c r="M287" s="137">
        <v>1098</v>
      </c>
      <c r="N287" s="137"/>
    </row>
    <row r="288" spans="1:14" ht="51" x14ac:dyDescent="0.2">
      <c r="A288" s="133" t="s">
        <v>249</v>
      </c>
      <c r="B288" s="133" t="s">
        <v>42</v>
      </c>
      <c r="C288" s="9" t="s">
        <v>498</v>
      </c>
      <c r="D288" s="9" t="s">
        <v>19</v>
      </c>
      <c r="E288" s="41" t="s">
        <v>2281</v>
      </c>
      <c r="F288" s="133" t="s">
        <v>2467</v>
      </c>
      <c r="G288" s="55">
        <v>391742.32</v>
      </c>
      <c r="H288" s="56">
        <v>1548155.17</v>
      </c>
      <c r="I288" s="126" t="s">
        <v>2321</v>
      </c>
      <c r="J288" s="133" t="s">
        <v>2407</v>
      </c>
      <c r="K288" s="133" t="s">
        <v>2406</v>
      </c>
      <c r="L288" s="133" t="s">
        <v>442</v>
      </c>
      <c r="M288" s="137">
        <v>1251.2</v>
      </c>
      <c r="N288" s="137"/>
    </row>
    <row r="289" spans="1:14" ht="76.5" x14ac:dyDescent="0.2">
      <c r="A289" s="133" t="s">
        <v>249</v>
      </c>
      <c r="B289" s="133" t="s">
        <v>42</v>
      </c>
      <c r="C289" s="9" t="s">
        <v>498</v>
      </c>
      <c r="D289" s="9" t="s">
        <v>19</v>
      </c>
      <c r="E289" s="41" t="s">
        <v>2282</v>
      </c>
      <c r="F289" s="133" t="s">
        <v>2467</v>
      </c>
      <c r="G289" s="57">
        <v>391742.32</v>
      </c>
      <c r="H289" s="43">
        <v>1548155.17</v>
      </c>
      <c r="I289" s="129" t="s">
        <v>2321</v>
      </c>
      <c r="J289" s="133" t="s">
        <v>2408</v>
      </c>
      <c r="K289" s="133" t="s">
        <v>2406</v>
      </c>
      <c r="L289" s="133" t="s">
        <v>442</v>
      </c>
      <c r="M289" s="137">
        <v>698.3</v>
      </c>
      <c r="N289" s="137"/>
    </row>
    <row r="290" spans="1:14" ht="191.25" x14ac:dyDescent="0.2">
      <c r="A290" s="133" t="s">
        <v>2353</v>
      </c>
      <c r="B290" s="132">
        <v>6664049251</v>
      </c>
      <c r="C290" s="9" t="s">
        <v>2354</v>
      </c>
      <c r="D290" s="9" t="s">
        <v>25</v>
      </c>
      <c r="E290" s="41" t="s">
        <v>2283</v>
      </c>
      <c r="F290" s="133" t="s">
        <v>2468</v>
      </c>
      <c r="G290" s="55">
        <v>368889.41</v>
      </c>
      <c r="H290" s="56">
        <v>1532741.03</v>
      </c>
      <c r="I290" s="126" t="s">
        <v>2322</v>
      </c>
      <c r="J290" s="133" t="s">
        <v>2409</v>
      </c>
      <c r="K290" s="133" t="s">
        <v>2406</v>
      </c>
      <c r="L290" s="133" t="s">
        <v>60</v>
      </c>
      <c r="M290" s="137">
        <v>41.8</v>
      </c>
      <c r="N290" s="137"/>
    </row>
    <row r="291" spans="1:14" ht="102" x14ac:dyDescent="0.2">
      <c r="A291" s="133" t="s">
        <v>505</v>
      </c>
      <c r="B291" s="132">
        <v>6658078110</v>
      </c>
      <c r="C291" s="9" t="s">
        <v>506</v>
      </c>
      <c r="D291" s="9" t="s">
        <v>29</v>
      </c>
      <c r="E291" s="41" t="s">
        <v>2284</v>
      </c>
      <c r="F291" s="133" t="s">
        <v>2469</v>
      </c>
      <c r="G291" s="57">
        <v>387033.67</v>
      </c>
      <c r="H291" s="43">
        <v>1519695.98</v>
      </c>
      <c r="I291" s="129" t="s">
        <v>320</v>
      </c>
      <c r="J291" s="133" t="s">
        <v>2410</v>
      </c>
      <c r="K291" s="136">
        <v>43655</v>
      </c>
      <c r="L291" s="138" t="s">
        <v>61</v>
      </c>
      <c r="M291" s="137">
        <v>3338.75</v>
      </c>
      <c r="N291" s="137"/>
    </row>
    <row r="292" spans="1:14" ht="280.5" x14ac:dyDescent="0.2">
      <c r="A292" s="133" t="s">
        <v>2164</v>
      </c>
      <c r="B292" s="132">
        <v>6659005499</v>
      </c>
      <c r="C292" s="9" t="s">
        <v>2355</v>
      </c>
      <c r="D292" s="9" t="s">
        <v>10</v>
      </c>
      <c r="E292" s="41" t="s">
        <v>2285</v>
      </c>
      <c r="F292" s="133" t="s">
        <v>459</v>
      </c>
      <c r="G292" s="55">
        <v>390802.95390000002</v>
      </c>
      <c r="H292" s="56">
        <v>1531459.2176999999</v>
      </c>
      <c r="I292" s="126" t="s">
        <v>482</v>
      </c>
      <c r="J292" s="133" t="s">
        <v>2411</v>
      </c>
      <c r="K292" s="136" t="s">
        <v>2412</v>
      </c>
      <c r="L292" s="138" t="s">
        <v>445</v>
      </c>
      <c r="M292" s="137">
        <f>5374.04+4205.4+9679.9+16144.59+8375.79</f>
        <v>43779.719999999994</v>
      </c>
      <c r="N292" s="137">
        <f>3336.96+11843.9+6037.99</f>
        <v>21218.85</v>
      </c>
    </row>
    <row r="293" spans="1:14" ht="51" x14ac:dyDescent="0.2">
      <c r="A293" s="133" t="s">
        <v>2356</v>
      </c>
      <c r="B293" s="132">
        <v>6670054436</v>
      </c>
      <c r="C293" s="9" t="s">
        <v>2357</v>
      </c>
      <c r="D293" s="9" t="s">
        <v>22</v>
      </c>
      <c r="E293" s="41" t="s">
        <v>2286</v>
      </c>
      <c r="F293" s="133" t="s">
        <v>2470</v>
      </c>
      <c r="G293" s="57">
        <v>392757.21</v>
      </c>
      <c r="H293" s="60">
        <v>1535633.29</v>
      </c>
      <c r="I293" s="129" t="s">
        <v>2323</v>
      </c>
      <c r="J293" s="133" t="s">
        <v>2413</v>
      </c>
      <c r="K293" s="133" t="s">
        <v>2414</v>
      </c>
      <c r="L293" s="133" t="s">
        <v>312</v>
      </c>
      <c r="M293" s="137">
        <v>5341.98</v>
      </c>
      <c r="N293" s="137"/>
    </row>
    <row r="294" spans="1:14" ht="153" x14ac:dyDescent="0.2">
      <c r="A294" s="133" t="s">
        <v>2358</v>
      </c>
      <c r="B294" s="132">
        <v>6686024620</v>
      </c>
      <c r="C294" s="9" t="s">
        <v>2359</v>
      </c>
      <c r="D294" s="9" t="s">
        <v>22</v>
      </c>
      <c r="E294" s="41" t="s">
        <v>2287</v>
      </c>
      <c r="F294" s="133" t="s">
        <v>2471</v>
      </c>
      <c r="G294" s="55">
        <v>397284.69</v>
      </c>
      <c r="H294" s="56">
        <v>1532277.89</v>
      </c>
      <c r="I294" s="126" t="s">
        <v>2324</v>
      </c>
      <c r="J294" s="133" t="s">
        <v>2415</v>
      </c>
      <c r="K294" s="133" t="s">
        <v>2416</v>
      </c>
      <c r="L294" s="133" t="s">
        <v>442</v>
      </c>
      <c r="M294" s="137">
        <f>5128.9+217.9+7344+8004.3+51</f>
        <v>20746.099999999999</v>
      </c>
      <c r="N294" s="137"/>
    </row>
    <row r="295" spans="1:14" ht="89.25" x14ac:dyDescent="0.2">
      <c r="A295" s="133" t="s">
        <v>696</v>
      </c>
      <c r="B295" s="132">
        <v>6674146511</v>
      </c>
      <c r="C295" s="9" t="s">
        <v>2156</v>
      </c>
      <c r="D295" s="9" t="s">
        <v>19</v>
      </c>
      <c r="E295" s="41" t="s">
        <v>2288</v>
      </c>
      <c r="F295" s="133" t="s">
        <v>726</v>
      </c>
      <c r="G295" s="57">
        <v>381631.0037</v>
      </c>
      <c r="H295" s="43">
        <v>1544048.7589</v>
      </c>
      <c r="I295" s="129" t="s">
        <v>780</v>
      </c>
      <c r="J295" s="133" t="s">
        <v>2417</v>
      </c>
      <c r="K295" s="136" t="s">
        <v>2418</v>
      </c>
      <c r="L295" s="138" t="s">
        <v>315</v>
      </c>
      <c r="M295" s="137">
        <f>12395.83+42.5</f>
        <v>12438.33</v>
      </c>
      <c r="N295" s="137"/>
    </row>
    <row r="296" spans="1:14" ht="102" x14ac:dyDescent="0.2">
      <c r="A296" s="135" t="s">
        <v>2360</v>
      </c>
      <c r="B296" s="135">
        <v>6674146511</v>
      </c>
      <c r="C296" s="9" t="s">
        <v>2156</v>
      </c>
      <c r="D296" s="9" t="s">
        <v>19</v>
      </c>
      <c r="E296" s="41" t="s">
        <v>2289</v>
      </c>
      <c r="F296" s="133" t="s">
        <v>726</v>
      </c>
      <c r="G296" s="55">
        <v>381694.35739999998</v>
      </c>
      <c r="H296" s="56">
        <v>1543982.0707</v>
      </c>
      <c r="I296" s="126" t="s">
        <v>780</v>
      </c>
      <c r="J296" s="133" t="s">
        <v>2419</v>
      </c>
      <c r="K296" s="136" t="s">
        <v>2420</v>
      </c>
      <c r="L296" s="138" t="s">
        <v>450</v>
      </c>
      <c r="M296" s="137">
        <f>25088.65+72</f>
        <v>25160.65</v>
      </c>
      <c r="N296" s="137"/>
    </row>
    <row r="297" spans="1:14" ht="127.5" x14ac:dyDescent="0.2">
      <c r="A297" s="133" t="s">
        <v>2361</v>
      </c>
      <c r="B297" s="132">
        <v>6685022243</v>
      </c>
      <c r="C297" s="9" t="s">
        <v>2362</v>
      </c>
      <c r="D297" s="9" t="s">
        <v>10</v>
      </c>
      <c r="E297" s="41" t="s">
        <v>2290</v>
      </c>
      <c r="F297" s="133" t="s">
        <v>2472</v>
      </c>
      <c r="G297" s="57">
        <v>393017.62640000001</v>
      </c>
      <c r="H297" s="60">
        <v>1532635.1158</v>
      </c>
      <c r="I297" s="129" t="s">
        <v>2325</v>
      </c>
      <c r="J297" s="133" t="s">
        <v>2421</v>
      </c>
      <c r="K297" s="136" t="s">
        <v>2422</v>
      </c>
      <c r="L297" s="138" t="s">
        <v>2449</v>
      </c>
      <c r="M297" s="137">
        <v>14728</v>
      </c>
      <c r="N297" s="137">
        <v>9582.7999999999993</v>
      </c>
    </row>
    <row r="298" spans="1:14" ht="267.75" x14ac:dyDescent="0.2">
      <c r="A298" s="133" t="s">
        <v>2363</v>
      </c>
      <c r="B298" s="132">
        <v>6658515377</v>
      </c>
      <c r="C298" s="9" t="s">
        <v>2364</v>
      </c>
      <c r="D298" s="9" t="s">
        <v>10</v>
      </c>
      <c r="E298" s="41" t="s">
        <v>2291</v>
      </c>
      <c r="F298" s="133" t="s">
        <v>2473</v>
      </c>
      <c r="G298" s="55">
        <v>390690.30969999998</v>
      </c>
      <c r="H298" s="56">
        <v>1532845.7771999999</v>
      </c>
      <c r="I298" s="126" t="s">
        <v>2326</v>
      </c>
      <c r="J298" s="133" t="s">
        <v>2423</v>
      </c>
      <c r="K298" s="136" t="s">
        <v>2424</v>
      </c>
      <c r="L298" s="138" t="s">
        <v>2450</v>
      </c>
      <c r="M298" s="137">
        <f>31890.8+34821.7</f>
        <v>66712.5</v>
      </c>
      <c r="N298" s="137">
        <f>17442.9+23215.3</f>
        <v>40658.199999999997</v>
      </c>
    </row>
    <row r="299" spans="1:14" ht="216.75" x14ac:dyDescent="0.2">
      <c r="A299" s="133" t="s">
        <v>2366</v>
      </c>
      <c r="B299" s="132">
        <v>6672138515</v>
      </c>
      <c r="C299" s="9" t="s">
        <v>2365</v>
      </c>
      <c r="D299" s="9" t="s">
        <v>25</v>
      </c>
      <c r="E299" s="41" t="s">
        <v>2292</v>
      </c>
      <c r="F299" s="133" t="s">
        <v>2474</v>
      </c>
      <c r="G299" s="57">
        <v>393802.19</v>
      </c>
      <c r="H299" s="56">
        <v>1515276.12</v>
      </c>
      <c r="I299" s="129" t="s">
        <v>2327</v>
      </c>
      <c r="J299" s="133" t="s">
        <v>2425</v>
      </c>
      <c r="K299" s="133" t="s">
        <v>2426</v>
      </c>
      <c r="L299" s="133" t="s">
        <v>1798</v>
      </c>
      <c r="M299" s="137">
        <v>411.89</v>
      </c>
      <c r="N299" s="137"/>
    </row>
    <row r="300" spans="1:14" ht="255" x14ac:dyDescent="0.2">
      <c r="A300" s="133" t="s">
        <v>2367</v>
      </c>
      <c r="B300" s="132">
        <v>6673224982</v>
      </c>
      <c r="C300" s="9" t="s">
        <v>2368</v>
      </c>
      <c r="D300" s="9" t="s">
        <v>19</v>
      </c>
      <c r="E300" s="41" t="s">
        <v>2293</v>
      </c>
      <c r="F300" s="133" t="s">
        <v>2475</v>
      </c>
      <c r="G300" s="55">
        <v>399038.13760000002</v>
      </c>
      <c r="H300" s="55">
        <v>1535407.8422000001</v>
      </c>
      <c r="I300" s="126" t="s">
        <v>2328</v>
      </c>
      <c r="J300" s="133" t="s">
        <v>2427</v>
      </c>
      <c r="K300" s="136" t="s">
        <v>2428</v>
      </c>
      <c r="L300" s="138" t="s">
        <v>314</v>
      </c>
      <c r="M300" s="137">
        <f>2870+7280</f>
        <v>10150</v>
      </c>
      <c r="N300" s="137"/>
    </row>
    <row r="301" spans="1:14" ht="204" x14ac:dyDescent="0.2">
      <c r="A301" s="133" t="s">
        <v>2369</v>
      </c>
      <c r="B301" s="132">
        <v>6658341762</v>
      </c>
      <c r="C301" s="9" t="s">
        <v>2370</v>
      </c>
      <c r="D301" s="9" t="s">
        <v>10</v>
      </c>
      <c r="E301" s="41" t="s">
        <v>2294</v>
      </c>
      <c r="F301" s="133" t="s">
        <v>2476</v>
      </c>
      <c r="G301" s="23">
        <v>385258.59</v>
      </c>
      <c r="H301" s="43">
        <v>1528595.64</v>
      </c>
      <c r="I301" s="129" t="s">
        <v>2329</v>
      </c>
      <c r="J301" s="133" t="s">
        <v>2429</v>
      </c>
      <c r="K301" s="133" t="s">
        <v>2390</v>
      </c>
      <c r="L301" s="133" t="s">
        <v>314</v>
      </c>
      <c r="M301" s="137" t="s">
        <v>2448</v>
      </c>
      <c r="N301" s="137"/>
    </row>
    <row r="302" spans="1:14" ht="114.75" x14ac:dyDescent="0.2">
      <c r="A302" s="133" t="s">
        <v>257</v>
      </c>
      <c r="B302" s="132">
        <v>6671019770</v>
      </c>
      <c r="C302" s="9" t="s">
        <v>690</v>
      </c>
      <c r="D302" s="9" t="s">
        <v>27</v>
      </c>
      <c r="E302" s="41" t="s">
        <v>2295</v>
      </c>
      <c r="F302" s="133" t="s">
        <v>2477</v>
      </c>
      <c r="G302" s="55">
        <v>386952.05</v>
      </c>
      <c r="H302" s="56">
        <v>1533259.14</v>
      </c>
      <c r="I302" s="126" t="s">
        <v>320</v>
      </c>
      <c r="J302" s="133" t="s">
        <v>2430</v>
      </c>
      <c r="K302" s="133" t="s">
        <v>2431</v>
      </c>
      <c r="L302" s="133" t="s">
        <v>314</v>
      </c>
      <c r="M302" s="137">
        <v>106.4</v>
      </c>
      <c r="N302" s="137"/>
    </row>
    <row r="303" spans="1:14" ht="51" x14ac:dyDescent="0.2">
      <c r="A303" s="135" t="s">
        <v>257</v>
      </c>
      <c r="B303" s="135">
        <v>6671019770</v>
      </c>
      <c r="C303" s="9" t="s">
        <v>690</v>
      </c>
      <c r="D303" s="9" t="s">
        <v>27</v>
      </c>
      <c r="E303" s="41" t="s">
        <v>2296</v>
      </c>
      <c r="F303" s="133" t="s">
        <v>2478</v>
      </c>
      <c r="G303" s="57">
        <v>393437.96380000003</v>
      </c>
      <c r="H303" s="43">
        <v>1536740.2801000001</v>
      </c>
      <c r="I303" s="129" t="s">
        <v>320</v>
      </c>
      <c r="J303" s="133" t="s">
        <v>2432</v>
      </c>
      <c r="K303" s="133" t="s">
        <v>2433</v>
      </c>
      <c r="L303" s="133" t="s">
        <v>447</v>
      </c>
      <c r="M303" s="137">
        <v>33.299999999999997</v>
      </c>
      <c r="N303" s="137"/>
    </row>
    <row r="304" spans="1:14" ht="51" x14ac:dyDescent="0.2">
      <c r="A304" s="135" t="s">
        <v>257</v>
      </c>
      <c r="B304" s="135">
        <v>6671019770</v>
      </c>
      <c r="C304" s="9" t="s">
        <v>690</v>
      </c>
      <c r="D304" s="9" t="s">
        <v>27</v>
      </c>
      <c r="E304" s="41" t="s">
        <v>2297</v>
      </c>
      <c r="F304" s="133" t="s">
        <v>2479</v>
      </c>
      <c r="G304" s="56">
        <v>387045.86</v>
      </c>
      <c r="H304" s="56">
        <v>1535067.98</v>
      </c>
      <c r="I304" s="126" t="s">
        <v>320</v>
      </c>
      <c r="J304" s="133" t="s">
        <v>2434</v>
      </c>
      <c r="K304" s="136">
        <v>43672</v>
      </c>
      <c r="L304" s="133" t="s">
        <v>447</v>
      </c>
      <c r="M304" s="137">
        <v>33.700000000000003</v>
      </c>
      <c r="N304" s="137"/>
    </row>
    <row r="305" spans="1:14" ht="63.75" x14ac:dyDescent="0.2">
      <c r="A305" s="135" t="s">
        <v>1027</v>
      </c>
      <c r="B305" s="135">
        <v>6671019770</v>
      </c>
      <c r="C305" s="9" t="s">
        <v>690</v>
      </c>
      <c r="D305" s="9" t="s">
        <v>27</v>
      </c>
      <c r="E305" s="41" t="s">
        <v>2298</v>
      </c>
      <c r="F305" s="133" t="s">
        <v>2480</v>
      </c>
      <c r="G305" s="56">
        <v>389761.64</v>
      </c>
      <c r="H305" s="56">
        <v>1534974.86</v>
      </c>
      <c r="I305" s="126" t="s">
        <v>320</v>
      </c>
      <c r="J305" s="133" t="s">
        <v>2435</v>
      </c>
      <c r="K305" s="136">
        <v>43672</v>
      </c>
      <c r="L305" s="138" t="s">
        <v>443</v>
      </c>
      <c r="M305" s="137">
        <v>176.33</v>
      </c>
      <c r="N305" s="137"/>
    </row>
    <row r="306" spans="1:14" ht="76.5" x14ac:dyDescent="0.2">
      <c r="A306" s="135" t="s">
        <v>257</v>
      </c>
      <c r="B306" s="135">
        <v>6671019770</v>
      </c>
      <c r="C306" s="9" t="s">
        <v>690</v>
      </c>
      <c r="D306" s="9" t="s">
        <v>27</v>
      </c>
      <c r="E306" s="41" t="s">
        <v>2299</v>
      </c>
      <c r="F306" s="133" t="s">
        <v>2481</v>
      </c>
      <c r="G306" s="56">
        <v>397518.25</v>
      </c>
      <c r="H306" s="56">
        <v>1532792.43</v>
      </c>
      <c r="I306" s="126" t="s">
        <v>1525</v>
      </c>
      <c r="J306" s="133" t="s">
        <v>2436</v>
      </c>
      <c r="K306" s="136">
        <v>43675</v>
      </c>
      <c r="L306" s="138" t="s">
        <v>452</v>
      </c>
      <c r="M306" s="137">
        <v>3542</v>
      </c>
      <c r="N306" s="137"/>
    </row>
    <row r="307" spans="1:14" ht="89.25" x14ac:dyDescent="0.2">
      <c r="A307" s="134" t="s">
        <v>2371</v>
      </c>
      <c r="B307" s="134">
        <v>6671469539</v>
      </c>
      <c r="C307" s="9" t="s">
        <v>1002</v>
      </c>
      <c r="D307" s="9" t="s">
        <v>29</v>
      </c>
      <c r="E307" s="41" t="s">
        <v>2300</v>
      </c>
      <c r="F307" s="133" t="s">
        <v>2482</v>
      </c>
      <c r="G307" s="56">
        <v>383971.2352</v>
      </c>
      <c r="H307" s="56">
        <v>1530616.1170999999</v>
      </c>
      <c r="I307" s="126" t="s">
        <v>320</v>
      </c>
      <c r="J307" s="133" t="s">
        <v>2437</v>
      </c>
      <c r="K307" s="136" t="s">
        <v>2438</v>
      </c>
      <c r="L307" s="138" t="s">
        <v>314</v>
      </c>
      <c r="M307" s="137">
        <v>945.98</v>
      </c>
      <c r="N307" s="137"/>
    </row>
    <row r="308" spans="1:14" ht="38.25" x14ac:dyDescent="0.2">
      <c r="A308" s="133" t="s">
        <v>2372</v>
      </c>
      <c r="B308" s="134">
        <v>6658219667</v>
      </c>
      <c r="C308" s="9" t="s">
        <v>2373</v>
      </c>
      <c r="D308" s="9" t="s">
        <v>19</v>
      </c>
      <c r="E308" s="85" t="s">
        <v>2301</v>
      </c>
      <c r="F308" s="133" t="s">
        <v>2483</v>
      </c>
      <c r="G308" s="56">
        <v>383598.31</v>
      </c>
      <c r="H308" s="56">
        <v>1535748.7</v>
      </c>
      <c r="I308" s="126" t="s">
        <v>2330</v>
      </c>
      <c r="J308" s="133" t="s">
        <v>2439</v>
      </c>
      <c r="K308" s="136">
        <v>43671</v>
      </c>
      <c r="L308" s="138" t="s">
        <v>315</v>
      </c>
      <c r="M308" s="137">
        <v>1184.5</v>
      </c>
      <c r="N308" s="137"/>
    </row>
    <row r="309" spans="1:14" ht="89.25" x14ac:dyDescent="0.2">
      <c r="A309" s="133" t="s">
        <v>874</v>
      </c>
      <c r="B309" s="134">
        <v>6659158985</v>
      </c>
      <c r="C309" s="9" t="s">
        <v>2374</v>
      </c>
      <c r="D309" s="9" t="s">
        <v>10</v>
      </c>
      <c r="E309" s="85" t="s">
        <v>2302</v>
      </c>
      <c r="F309" s="133" t="s">
        <v>2484</v>
      </c>
      <c r="G309" s="56">
        <v>384421.61300000001</v>
      </c>
      <c r="H309" s="56">
        <v>1530707.5384</v>
      </c>
      <c r="I309" s="126" t="s">
        <v>2331</v>
      </c>
      <c r="J309" s="133" t="s">
        <v>2440</v>
      </c>
      <c r="K309" s="136" t="s">
        <v>2441</v>
      </c>
      <c r="L309" s="138" t="s">
        <v>1800</v>
      </c>
      <c r="M309" s="137">
        <v>24426.6</v>
      </c>
      <c r="N309" s="137">
        <v>15577.2</v>
      </c>
    </row>
    <row r="310" spans="1:14" ht="165.75" x14ac:dyDescent="0.2">
      <c r="A310" s="133" t="s">
        <v>2375</v>
      </c>
      <c r="B310" s="134">
        <v>6679019891</v>
      </c>
      <c r="C310" s="9" t="s">
        <v>2376</v>
      </c>
      <c r="D310" s="9" t="s">
        <v>10</v>
      </c>
      <c r="E310" s="85" t="s">
        <v>2303</v>
      </c>
      <c r="F310" s="133" t="s">
        <v>2485</v>
      </c>
      <c r="G310" s="56">
        <v>393475.36119999998</v>
      </c>
      <c r="H310" s="56">
        <v>1537317.1089999999</v>
      </c>
      <c r="I310" s="126" t="s">
        <v>2332</v>
      </c>
      <c r="J310" s="133" t="s">
        <v>2442</v>
      </c>
      <c r="K310" s="136" t="s">
        <v>2443</v>
      </c>
      <c r="L310" s="138" t="s">
        <v>451</v>
      </c>
      <c r="M310" s="137">
        <f>11235.2+14905.8</f>
        <v>26141</v>
      </c>
      <c r="N310" s="137">
        <f>7821.12+10123.59</f>
        <v>17944.71</v>
      </c>
    </row>
    <row r="311" spans="1:14" ht="127.5" x14ac:dyDescent="0.2">
      <c r="A311" s="134" t="s">
        <v>987</v>
      </c>
      <c r="B311" s="134">
        <v>6671446683</v>
      </c>
      <c r="C311" s="9" t="s">
        <v>986</v>
      </c>
      <c r="D311" s="9" t="s">
        <v>10</v>
      </c>
      <c r="E311" s="85" t="s">
        <v>2304</v>
      </c>
      <c r="F311" s="133" t="s">
        <v>1064</v>
      </c>
      <c r="G311" s="56">
        <v>380880.70059999998</v>
      </c>
      <c r="H311" s="56">
        <v>1531978.7353999999</v>
      </c>
      <c r="I311" s="126" t="s">
        <v>2333</v>
      </c>
      <c r="J311" s="133" t="s">
        <v>1130</v>
      </c>
      <c r="K311" s="136" t="s">
        <v>2444</v>
      </c>
      <c r="L311" s="138" t="s">
        <v>1204</v>
      </c>
      <c r="M311" s="137">
        <f>17536.19+15293.71</f>
        <v>32829.899999999994</v>
      </c>
      <c r="N311" s="137">
        <f>11704.88+10827.14</f>
        <v>22532.019999999997</v>
      </c>
    </row>
    <row r="312" spans="1:14" ht="76.5" x14ac:dyDescent="0.2">
      <c r="A312" s="135" t="s">
        <v>987</v>
      </c>
      <c r="B312" s="135">
        <v>6671446683</v>
      </c>
      <c r="C312" s="9" t="s">
        <v>986</v>
      </c>
      <c r="D312" s="9" t="s">
        <v>10</v>
      </c>
      <c r="E312" s="41" t="s">
        <v>2305</v>
      </c>
      <c r="F312" s="133" t="s">
        <v>1065</v>
      </c>
      <c r="G312" s="56">
        <v>380619.12300000002</v>
      </c>
      <c r="H312" s="56">
        <v>1531488.8589999999</v>
      </c>
      <c r="I312" s="126" t="s">
        <v>2333</v>
      </c>
      <c r="J312" s="133" t="s">
        <v>1132</v>
      </c>
      <c r="K312" s="136" t="s">
        <v>2445</v>
      </c>
      <c r="L312" s="138" t="s">
        <v>312</v>
      </c>
      <c r="M312" s="137">
        <v>23895.15</v>
      </c>
      <c r="N312" s="137">
        <v>18004.97</v>
      </c>
    </row>
    <row r="313" spans="1:14" ht="89.25" x14ac:dyDescent="0.2">
      <c r="A313" s="134" t="s">
        <v>2377</v>
      </c>
      <c r="B313" s="134">
        <v>6671092089</v>
      </c>
      <c r="C313" s="9" t="s">
        <v>2378</v>
      </c>
      <c r="D313" s="9" t="s">
        <v>10</v>
      </c>
      <c r="E313" s="41" t="s">
        <v>748</v>
      </c>
      <c r="F313" s="133" t="s">
        <v>721</v>
      </c>
      <c r="G313" s="56">
        <v>387353.26260000002</v>
      </c>
      <c r="H313" s="56">
        <v>1533334.1968</v>
      </c>
      <c r="I313" s="126" t="s">
        <v>2334</v>
      </c>
      <c r="J313" s="133" t="s">
        <v>800</v>
      </c>
      <c r="K313" s="136" t="s">
        <v>2446</v>
      </c>
      <c r="L313" s="138" t="s">
        <v>310</v>
      </c>
      <c r="M313" s="137">
        <v>36417.269999999997</v>
      </c>
      <c r="N313" s="137">
        <v>20194.400000000001</v>
      </c>
    </row>
    <row r="314" spans="1:14" ht="331.5" x14ac:dyDescent="0.2">
      <c r="A314" s="134" t="s">
        <v>2379</v>
      </c>
      <c r="B314" s="134">
        <v>6685144749</v>
      </c>
      <c r="C314" s="9" t="s">
        <v>2380</v>
      </c>
      <c r="D314" s="9" t="s">
        <v>10</v>
      </c>
      <c r="E314" s="41" t="s">
        <v>2306</v>
      </c>
      <c r="F314" s="133" t="s">
        <v>2486</v>
      </c>
      <c r="G314" s="56">
        <v>387159.08</v>
      </c>
      <c r="H314" s="56">
        <v>1533369.22</v>
      </c>
      <c r="I314" s="126" t="s">
        <v>2335</v>
      </c>
      <c r="J314" s="133" t="s">
        <v>2447</v>
      </c>
      <c r="K314" s="136">
        <v>43677</v>
      </c>
      <c r="L314" s="138" t="s">
        <v>83</v>
      </c>
      <c r="M314" s="137">
        <f>9882.44+18329.03+6722.2+2524.26</f>
        <v>37457.93</v>
      </c>
      <c r="N314" s="137">
        <f>5767.13+10805.07+4058.31</f>
        <v>20630.510000000002</v>
      </c>
    </row>
    <row r="315" spans="1:14" ht="102" x14ac:dyDescent="0.2">
      <c r="A315" s="8" t="s">
        <v>2605</v>
      </c>
      <c r="B315" s="134" t="s">
        <v>2637</v>
      </c>
      <c r="C315" s="9" t="s">
        <v>2604</v>
      </c>
      <c r="D315" s="9" t="s">
        <v>27</v>
      </c>
      <c r="E315" s="8" t="s">
        <v>2647</v>
      </c>
      <c r="F315" s="132" t="s">
        <v>2691</v>
      </c>
      <c r="G315" s="63">
        <v>390282.62</v>
      </c>
      <c r="H315" s="64">
        <v>1538600.85</v>
      </c>
      <c r="I315" s="9" t="s">
        <v>2646</v>
      </c>
      <c r="J315" s="132" t="s">
        <v>2716</v>
      </c>
      <c r="K315" s="132" t="s">
        <v>2717</v>
      </c>
      <c r="L315" s="132" t="s">
        <v>452</v>
      </c>
      <c r="M315" s="137">
        <v>459.2</v>
      </c>
      <c r="N315" s="137"/>
    </row>
    <row r="316" spans="1:14" ht="89.25" x14ac:dyDescent="0.2">
      <c r="A316" s="8" t="s">
        <v>2606</v>
      </c>
      <c r="B316" s="134" t="s">
        <v>2638</v>
      </c>
      <c r="C316" s="9" t="s">
        <v>2607</v>
      </c>
      <c r="D316" s="9" t="s">
        <v>19</v>
      </c>
      <c r="E316" s="8" t="s">
        <v>2648</v>
      </c>
      <c r="F316" s="132" t="s">
        <v>2692</v>
      </c>
      <c r="G316" s="63">
        <v>383505.41</v>
      </c>
      <c r="H316" s="64">
        <v>1546433.76</v>
      </c>
      <c r="I316" s="9" t="s">
        <v>2649</v>
      </c>
      <c r="J316" s="132" t="s">
        <v>2718</v>
      </c>
      <c r="K316" s="132" t="s">
        <v>2717</v>
      </c>
      <c r="L316" s="132" t="s">
        <v>445</v>
      </c>
      <c r="M316" s="137">
        <v>12352.95</v>
      </c>
      <c r="N316" s="137"/>
    </row>
    <row r="317" spans="1:14" ht="63.75" x14ac:dyDescent="0.2">
      <c r="A317" s="8" t="s">
        <v>257</v>
      </c>
      <c r="B317" s="134" t="s">
        <v>231</v>
      </c>
      <c r="C317" s="9" t="s">
        <v>690</v>
      </c>
      <c r="D317" s="9" t="s">
        <v>27</v>
      </c>
      <c r="E317" s="8" t="s">
        <v>2650</v>
      </c>
      <c r="F317" s="132" t="s">
        <v>2693</v>
      </c>
      <c r="G317" s="63">
        <v>392583.88</v>
      </c>
      <c r="H317" s="64">
        <v>1534825.66</v>
      </c>
      <c r="I317" s="9" t="s">
        <v>1297</v>
      </c>
      <c r="J317" s="132" t="s">
        <v>2719</v>
      </c>
      <c r="K317" s="132" t="s">
        <v>2720</v>
      </c>
      <c r="L317" s="132" t="s">
        <v>61</v>
      </c>
      <c r="M317" s="137">
        <v>74.599999999999994</v>
      </c>
      <c r="N317" s="137"/>
    </row>
    <row r="318" spans="1:14" ht="76.5" x14ac:dyDescent="0.2">
      <c r="A318" s="13" t="s">
        <v>257</v>
      </c>
      <c r="B318" s="134" t="s">
        <v>231</v>
      </c>
      <c r="C318" s="9" t="s">
        <v>690</v>
      </c>
      <c r="D318" s="9" t="s">
        <v>27</v>
      </c>
      <c r="E318" s="8" t="s">
        <v>2651</v>
      </c>
      <c r="F318" s="132" t="s">
        <v>2694</v>
      </c>
      <c r="G318" s="63">
        <v>384412.47</v>
      </c>
      <c r="H318" s="64">
        <v>1533610.68</v>
      </c>
      <c r="I318" s="9" t="s">
        <v>1297</v>
      </c>
      <c r="J318" s="132" t="s">
        <v>2721</v>
      </c>
      <c r="K318" s="132" t="s">
        <v>2722</v>
      </c>
      <c r="L318" s="147" t="s">
        <v>450</v>
      </c>
      <c r="M318" s="160" t="s">
        <v>2781</v>
      </c>
      <c r="N318" s="137"/>
    </row>
    <row r="319" spans="1:14" ht="51" x14ac:dyDescent="0.2">
      <c r="A319" s="13" t="s">
        <v>257</v>
      </c>
      <c r="B319" s="134" t="s">
        <v>231</v>
      </c>
      <c r="C319" s="9" t="s">
        <v>690</v>
      </c>
      <c r="D319" s="9" t="s">
        <v>27</v>
      </c>
      <c r="E319" s="8" t="s">
        <v>2652</v>
      </c>
      <c r="F319" s="132" t="s">
        <v>2695</v>
      </c>
      <c r="G319" s="63">
        <v>393366.82</v>
      </c>
      <c r="H319" s="64">
        <v>1536776.59</v>
      </c>
      <c r="I319" s="9" t="s">
        <v>1297</v>
      </c>
      <c r="J319" s="132" t="s">
        <v>2723</v>
      </c>
      <c r="K319" s="132" t="s">
        <v>2724</v>
      </c>
      <c r="L319" s="132" t="s">
        <v>452</v>
      </c>
      <c r="M319" s="160" t="s">
        <v>2782</v>
      </c>
      <c r="N319" s="137"/>
    </row>
    <row r="320" spans="1:14" ht="51" x14ac:dyDescent="0.2">
      <c r="A320" s="13" t="s">
        <v>257</v>
      </c>
      <c r="B320" s="134" t="s">
        <v>231</v>
      </c>
      <c r="C320" s="9" t="s">
        <v>690</v>
      </c>
      <c r="D320" s="9" t="s">
        <v>27</v>
      </c>
      <c r="E320" s="8" t="s">
        <v>2653</v>
      </c>
      <c r="F320" s="132" t="s">
        <v>2478</v>
      </c>
      <c r="G320" s="63">
        <v>393427.75</v>
      </c>
      <c r="H320" s="64">
        <v>1536740.42</v>
      </c>
      <c r="I320" s="9" t="s">
        <v>1297</v>
      </c>
      <c r="J320" s="132" t="s">
        <v>2725</v>
      </c>
      <c r="K320" s="154">
        <v>43706</v>
      </c>
      <c r="L320" s="147" t="s">
        <v>446</v>
      </c>
      <c r="M320" s="160" t="s">
        <v>2783</v>
      </c>
      <c r="N320" s="137"/>
    </row>
    <row r="321" spans="1:14" ht="89.25" x14ac:dyDescent="0.2">
      <c r="A321" s="13" t="s">
        <v>257</v>
      </c>
      <c r="B321" s="134" t="s">
        <v>231</v>
      </c>
      <c r="C321" s="9" t="s">
        <v>690</v>
      </c>
      <c r="D321" s="9" t="s">
        <v>27</v>
      </c>
      <c r="E321" s="8" t="s">
        <v>2654</v>
      </c>
      <c r="F321" s="132" t="s">
        <v>2696</v>
      </c>
      <c r="G321" s="63">
        <v>385321.9</v>
      </c>
      <c r="H321" s="64">
        <v>1527486.62</v>
      </c>
      <c r="I321" s="9" t="s">
        <v>1297</v>
      </c>
      <c r="J321" s="132" t="s">
        <v>2726</v>
      </c>
      <c r="K321" s="154">
        <v>43707</v>
      </c>
      <c r="L321" s="147" t="s">
        <v>61</v>
      </c>
      <c r="M321" s="160" t="s">
        <v>2784</v>
      </c>
      <c r="N321" s="137"/>
    </row>
    <row r="322" spans="1:14" ht="409.5" x14ac:dyDescent="0.2">
      <c r="A322" s="8" t="s">
        <v>2599</v>
      </c>
      <c r="B322" s="134" t="s">
        <v>884</v>
      </c>
      <c r="C322" s="9" t="s">
        <v>2608</v>
      </c>
      <c r="D322" s="9" t="s">
        <v>27</v>
      </c>
      <c r="E322" s="8" t="s">
        <v>2655</v>
      </c>
      <c r="F322" s="132" t="s">
        <v>2697</v>
      </c>
      <c r="G322" s="63">
        <v>385315</v>
      </c>
      <c r="H322" s="64">
        <v>1527692.49</v>
      </c>
      <c r="I322" s="9" t="s">
        <v>1297</v>
      </c>
      <c r="J322" s="132" t="s">
        <v>2727</v>
      </c>
      <c r="K322" s="132" t="s">
        <v>2728</v>
      </c>
      <c r="L322" s="132" t="s">
        <v>315</v>
      </c>
      <c r="M322" s="137">
        <v>1091.8499999999999</v>
      </c>
      <c r="N322" s="137"/>
    </row>
    <row r="323" spans="1:14" ht="409.5" x14ac:dyDescent="0.2">
      <c r="A323" s="13" t="s">
        <v>2599</v>
      </c>
      <c r="B323" s="134" t="s">
        <v>884</v>
      </c>
      <c r="C323" s="9" t="s">
        <v>2608</v>
      </c>
      <c r="D323" s="9" t="s">
        <v>10</v>
      </c>
      <c r="E323" s="8" t="s">
        <v>2657</v>
      </c>
      <c r="F323" s="151" t="s">
        <v>2698</v>
      </c>
      <c r="G323" s="63">
        <v>385258.54979999998</v>
      </c>
      <c r="H323" s="64">
        <v>1527885.7341</v>
      </c>
      <c r="I323" s="9" t="s">
        <v>2656</v>
      </c>
      <c r="J323" s="132" t="s">
        <v>2729</v>
      </c>
      <c r="K323" s="132" t="s">
        <v>2730</v>
      </c>
      <c r="L323" s="147" t="s">
        <v>446</v>
      </c>
      <c r="M323" s="159">
        <f>9800.25+8644+8087.36+13762+9378.5+13490.77+8334.74</f>
        <v>71497.62000000001</v>
      </c>
      <c r="N323" s="159">
        <f>7212.31+6344.13+5963.11+9419.1+6320.7+9276</f>
        <v>44535.35</v>
      </c>
    </row>
    <row r="324" spans="1:14" ht="51" x14ac:dyDescent="0.2">
      <c r="A324" s="13" t="s">
        <v>2599</v>
      </c>
      <c r="B324" s="134" t="s">
        <v>884</v>
      </c>
      <c r="C324" s="9" t="s">
        <v>2608</v>
      </c>
      <c r="D324" s="9" t="s">
        <v>27</v>
      </c>
      <c r="E324" s="8" t="s">
        <v>2658</v>
      </c>
      <c r="F324" s="152" t="s">
        <v>2699</v>
      </c>
      <c r="G324" s="64">
        <v>385298.60249999998</v>
      </c>
      <c r="H324" s="64">
        <v>1527648.9597</v>
      </c>
      <c r="I324" s="9" t="s">
        <v>1297</v>
      </c>
      <c r="J324" s="132" t="s">
        <v>2731</v>
      </c>
      <c r="K324" s="154">
        <v>43706</v>
      </c>
      <c r="L324" s="147" t="s">
        <v>446</v>
      </c>
      <c r="M324" s="160" t="s">
        <v>2785</v>
      </c>
      <c r="N324" s="159"/>
    </row>
    <row r="325" spans="1:14" ht="89.25" x14ac:dyDescent="0.2">
      <c r="A325" s="8" t="s">
        <v>2609</v>
      </c>
      <c r="B325" s="134" t="s">
        <v>682</v>
      </c>
      <c r="C325" s="9" t="s">
        <v>504</v>
      </c>
      <c r="D325" s="9" t="s">
        <v>27</v>
      </c>
      <c r="E325" s="8" t="s">
        <v>2659</v>
      </c>
      <c r="F325" s="132" t="s">
        <v>2700</v>
      </c>
      <c r="G325" s="63">
        <v>384608.92</v>
      </c>
      <c r="H325" s="64">
        <v>1530655.86</v>
      </c>
      <c r="I325" s="9" t="s">
        <v>1297</v>
      </c>
      <c r="J325" s="132" t="s">
        <v>2732</v>
      </c>
      <c r="K325" s="132" t="s">
        <v>2733</v>
      </c>
      <c r="L325" s="132" t="s">
        <v>450</v>
      </c>
      <c r="M325" s="160" t="s">
        <v>2786</v>
      </c>
      <c r="N325" s="137"/>
    </row>
    <row r="326" spans="1:14" ht="114.75" x14ac:dyDescent="0.2">
      <c r="A326" s="13" t="s">
        <v>2609</v>
      </c>
      <c r="B326" s="134" t="s">
        <v>682</v>
      </c>
      <c r="C326" s="9" t="s">
        <v>504</v>
      </c>
      <c r="D326" s="9" t="s">
        <v>27</v>
      </c>
      <c r="E326" s="8" t="s">
        <v>2660</v>
      </c>
      <c r="F326" s="132" t="s">
        <v>2701</v>
      </c>
      <c r="G326" s="63">
        <v>385365.72</v>
      </c>
      <c r="H326" s="64">
        <v>1529610.12</v>
      </c>
      <c r="I326" s="9" t="s">
        <v>1297</v>
      </c>
      <c r="J326" s="132" t="s">
        <v>2734</v>
      </c>
      <c r="K326" s="132" t="s">
        <v>2735</v>
      </c>
      <c r="L326" s="132" t="s">
        <v>314</v>
      </c>
      <c r="M326" s="160" t="s">
        <v>2787</v>
      </c>
      <c r="N326" s="137"/>
    </row>
    <row r="327" spans="1:14" ht="51" x14ac:dyDescent="0.2">
      <c r="A327" s="8" t="s">
        <v>2611</v>
      </c>
      <c r="B327" s="134" t="s">
        <v>2639</v>
      </c>
      <c r="C327" s="9" t="s">
        <v>2610</v>
      </c>
      <c r="D327" s="9" t="s">
        <v>38</v>
      </c>
      <c r="E327" s="8" t="s">
        <v>2662</v>
      </c>
      <c r="F327" s="132" t="s">
        <v>2702</v>
      </c>
      <c r="G327" s="63">
        <v>373564.9</v>
      </c>
      <c r="H327" s="64">
        <v>1533757.97</v>
      </c>
      <c r="I327" s="9" t="s">
        <v>2661</v>
      </c>
      <c r="J327" s="132" t="s">
        <v>2736</v>
      </c>
      <c r="K327" s="132" t="s">
        <v>2737</v>
      </c>
      <c r="L327" s="132" t="s">
        <v>60</v>
      </c>
      <c r="M327" s="137">
        <v>27</v>
      </c>
      <c r="N327" s="137"/>
    </row>
    <row r="328" spans="1:14" ht="89.25" x14ac:dyDescent="0.2">
      <c r="A328" s="8" t="s">
        <v>2613</v>
      </c>
      <c r="B328" s="134" t="s">
        <v>2640</v>
      </c>
      <c r="C328" s="9" t="s">
        <v>2612</v>
      </c>
      <c r="D328" s="9" t="s">
        <v>19</v>
      </c>
      <c r="E328" s="8" t="s">
        <v>2664</v>
      </c>
      <c r="F328" s="132" t="s">
        <v>2703</v>
      </c>
      <c r="G328" s="63">
        <v>398909.03</v>
      </c>
      <c r="H328" s="64">
        <v>1535714.15</v>
      </c>
      <c r="I328" s="9" t="s">
        <v>2663</v>
      </c>
      <c r="J328" s="132" t="s">
        <v>2738</v>
      </c>
      <c r="K328" s="132" t="s">
        <v>2737</v>
      </c>
      <c r="L328" s="132" t="s">
        <v>61</v>
      </c>
      <c r="M328" s="137">
        <v>1445</v>
      </c>
      <c r="N328" s="137"/>
    </row>
    <row r="329" spans="1:14" ht="76.5" x14ac:dyDescent="0.2">
      <c r="A329" s="8" t="s">
        <v>2615</v>
      </c>
      <c r="B329" s="134" t="s">
        <v>2641</v>
      </c>
      <c r="C329" s="9" t="s">
        <v>2614</v>
      </c>
      <c r="D329" s="9" t="s">
        <v>10</v>
      </c>
      <c r="E329" s="8" t="s">
        <v>2666</v>
      </c>
      <c r="F329" s="132" t="s">
        <v>2704</v>
      </c>
      <c r="G329" s="63">
        <v>396660.94</v>
      </c>
      <c r="H329" s="64">
        <v>1531566.38</v>
      </c>
      <c r="I329" s="9" t="s">
        <v>2665</v>
      </c>
      <c r="J329" s="132" t="s">
        <v>2739</v>
      </c>
      <c r="K329" s="132" t="s">
        <v>2724</v>
      </c>
      <c r="L329" s="132" t="s">
        <v>2762</v>
      </c>
      <c r="M329" s="137">
        <v>25524.26</v>
      </c>
      <c r="N329" s="137">
        <v>15779.58</v>
      </c>
    </row>
    <row r="330" spans="1:14" ht="51" x14ac:dyDescent="0.2">
      <c r="A330" s="8" t="s">
        <v>2617</v>
      </c>
      <c r="B330" s="134" t="s">
        <v>2642</v>
      </c>
      <c r="C330" s="9" t="s">
        <v>2616</v>
      </c>
      <c r="D330" s="9" t="s">
        <v>16</v>
      </c>
      <c r="E330" s="8" t="s">
        <v>1511</v>
      </c>
      <c r="F330" s="132" t="s">
        <v>2705</v>
      </c>
      <c r="G330" s="63">
        <v>397967.83</v>
      </c>
      <c r="H330" s="64">
        <v>1535943.35</v>
      </c>
      <c r="I330" s="9" t="s">
        <v>2667</v>
      </c>
      <c r="J330" s="132" t="s">
        <v>2740</v>
      </c>
      <c r="K330" s="132" t="s">
        <v>2741</v>
      </c>
      <c r="L330" s="132" t="s">
        <v>314</v>
      </c>
      <c r="M330" s="137">
        <v>1377.07</v>
      </c>
      <c r="N330" s="137"/>
    </row>
    <row r="331" spans="1:14" ht="127.5" x14ac:dyDescent="0.2">
      <c r="A331" s="8" t="s">
        <v>2619</v>
      </c>
      <c r="B331" s="134">
        <v>6658128875</v>
      </c>
      <c r="C331" s="9" t="s">
        <v>2618</v>
      </c>
      <c r="D331" s="9" t="s">
        <v>10</v>
      </c>
      <c r="E331" s="8" t="s">
        <v>1309</v>
      </c>
      <c r="F331" s="132" t="s">
        <v>1050</v>
      </c>
      <c r="G331" s="63">
        <v>387665.29180000001</v>
      </c>
      <c r="H331" s="64">
        <v>1534625.0056</v>
      </c>
      <c r="I331" s="9" t="s">
        <v>2668</v>
      </c>
      <c r="J331" s="132" t="s">
        <v>1106</v>
      </c>
      <c r="K331" s="132" t="s">
        <v>2742</v>
      </c>
      <c r="L331" s="147" t="s">
        <v>853</v>
      </c>
      <c r="M331" s="137">
        <v>2889.78</v>
      </c>
      <c r="N331" s="137">
        <v>1522.52</v>
      </c>
    </row>
    <row r="332" spans="1:14" ht="89.25" x14ac:dyDescent="0.2">
      <c r="A332" s="13" t="s">
        <v>2377</v>
      </c>
      <c r="B332" s="134">
        <v>6671092089</v>
      </c>
      <c r="C332" s="9" t="s">
        <v>2378</v>
      </c>
      <c r="D332" s="9" t="s">
        <v>10</v>
      </c>
      <c r="E332" s="8" t="s">
        <v>748</v>
      </c>
      <c r="F332" s="132" t="s">
        <v>721</v>
      </c>
      <c r="G332" s="63">
        <v>387349.0147</v>
      </c>
      <c r="H332" s="64">
        <v>1533339.8289000001</v>
      </c>
      <c r="I332" s="9" t="s">
        <v>2334</v>
      </c>
      <c r="J332" s="132" t="s">
        <v>800</v>
      </c>
      <c r="K332" s="154" t="s">
        <v>2743</v>
      </c>
      <c r="L332" s="147" t="s">
        <v>310</v>
      </c>
      <c r="M332" s="137">
        <v>37319.4</v>
      </c>
      <c r="N332" s="137">
        <f>11857.8+8919.8</f>
        <v>20777.599999999999</v>
      </c>
    </row>
    <row r="333" spans="1:14" ht="51" x14ac:dyDescent="0.2">
      <c r="A333" s="8" t="s">
        <v>2621</v>
      </c>
      <c r="B333" s="134">
        <v>6670004940</v>
      </c>
      <c r="C333" s="9" t="s">
        <v>2620</v>
      </c>
      <c r="D333" s="9" t="s">
        <v>18</v>
      </c>
      <c r="E333" s="8" t="s">
        <v>2670</v>
      </c>
      <c r="F333" s="132" t="s">
        <v>2706</v>
      </c>
      <c r="G333" s="63">
        <v>381409.77</v>
      </c>
      <c r="H333" s="64">
        <v>1541041.27</v>
      </c>
      <c r="I333" s="9" t="s">
        <v>2669</v>
      </c>
      <c r="J333" s="132" t="s">
        <v>2744</v>
      </c>
      <c r="K333" s="132" t="s">
        <v>2745</v>
      </c>
      <c r="L333" s="132" t="s">
        <v>446</v>
      </c>
      <c r="M333" s="137">
        <v>552.02</v>
      </c>
      <c r="N333" s="137"/>
    </row>
    <row r="334" spans="1:14" ht="51" x14ac:dyDescent="0.2">
      <c r="A334" s="8" t="s">
        <v>249</v>
      </c>
      <c r="B334" s="134" t="s">
        <v>42</v>
      </c>
      <c r="C334" s="9" t="s">
        <v>42</v>
      </c>
      <c r="D334" s="9" t="s">
        <v>38</v>
      </c>
      <c r="E334" s="8" t="s">
        <v>2672</v>
      </c>
      <c r="F334" s="132" t="s">
        <v>2707</v>
      </c>
      <c r="G334" s="63">
        <v>388535.84</v>
      </c>
      <c r="H334" s="64">
        <v>1534828.27</v>
      </c>
      <c r="I334" s="9" t="s">
        <v>2671</v>
      </c>
      <c r="J334" s="132" t="s">
        <v>2746</v>
      </c>
      <c r="K334" s="132" t="s">
        <v>2747</v>
      </c>
      <c r="L334" s="132" t="s">
        <v>445</v>
      </c>
      <c r="M334" s="137">
        <v>450</v>
      </c>
      <c r="N334" s="137"/>
    </row>
    <row r="335" spans="1:14" ht="102" x14ac:dyDescent="0.2">
      <c r="A335" s="8" t="s">
        <v>505</v>
      </c>
      <c r="B335" s="134" t="s">
        <v>370</v>
      </c>
      <c r="C335" s="9" t="s">
        <v>506</v>
      </c>
      <c r="D335" s="9" t="s">
        <v>29</v>
      </c>
      <c r="E335" s="8" t="s">
        <v>2673</v>
      </c>
      <c r="F335" s="132" t="s">
        <v>2708</v>
      </c>
      <c r="G335" s="63">
        <v>380316.29</v>
      </c>
      <c r="H335" s="64">
        <v>1542144.54</v>
      </c>
      <c r="I335" s="9" t="s">
        <v>2674</v>
      </c>
      <c r="J335" s="132" t="s">
        <v>2748</v>
      </c>
      <c r="K335" s="132" t="s">
        <v>2749</v>
      </c>
      <c r="L335" s="132" t="s">
        <v>2763</v>
      </c>
      <c r="M335" s="137">
        <v>691.5</v>
      </c>
      <c r="N335" s="137"/>
    </row>
    <row r="336" spans="1:14" ht="38.25" x14ac:dyDescent="0.2">
      <c r="A336" s="8" t="s">
        <v>2623</v>
      </c>
      <c r="B336" s="134" t="s">
        <v>2643</v>
      </c>
      <c r="C336" s="9" t="s">
        <v>2622</v>
      </c>
      <c r="D336" s="9" t="s">
        <v>14</v>
      </c>
      <c r="E336" s="8" t="s">
        <v>2676</v>
      </c>
      <c r="F336" s="132" t="s">
        <v>2709</v>
      </c>
      <c r="G336" s="63">
        <v>390431.82</v>
      </c>
      <c r="H336" s="64">
        <v>1530272.97</v>
      </c>
      <c r="I336" s="9" t="s">
        <v>2675</v>
      </c>
      <c r="J336" s="132" t="s">
        <v>2750</v>
      </c>
      <c r="K336" s="132" t="s">
        <v>2749</v>
      </c>
      <c r="L336" s="132" t="s">
        <v>443</v>
      </c>
      <c r="M336" s="137">
        <v>1037.3499999999999</v>
      </c>
      <c r="N336" s="137"/>
    </row>
    <row r="337" spans="1:14" ht="127.5" x14ac:dyDescent="0.2">
      <c r="A337" s="8" t="s">
        <v>2361</v>
      </c>
      <c r="B337" s="134">
        <v>6685022243</v>
      </c>
      <c r="C337" s="9" t="s">
        <v>2624</v>
      </c>
      <c r="D337" s="9" t="s">
        <v>10</v>
      </c>
      <c r="E337" s="8" t="s">
        <v>2290</v>
      </c>
      <c r="F337" s="132" t="s">
        <v>2472</v>
      </c>
      <c r="G337" s="63">
        <v>393017.52990000002</v>
      </c>
      <c r="H337" s="64">
        <v>1532609.9894000001</v>
      </c>
      <c r="I337" s="9" t="s">
        <v>2677</v>
      </c>
      <c r="J337" s="132" t="s">
        <v>2421</v>
      </c>
      <c r="K337" s="154" t="s">
        <v>2751</v>
      </c>
      <c r="L337" s="147" t="s">
        <v>1802</v>
      </c>
      <c r="M337" s="137">
        <v>14728</v>
      </c>
      <c r="N337" s="137">
        <v>9582.7999999999993</v>
      </c>
    </row>
    <row r="338" spans="1:14" ht="38.25" x14ac:dyDescent="0.2">
      <c r="A338" s="8" t="s">
        <v>1024</v>
      </c>
      <c r="B338" s="148" t="s">
        <v>42</v>
      </c>
      <c r="C338" s="9" t="s">
        <v>42</v>
      </c>
      <c r="D338" s="9" t="s">
        <v>19</v>
      </c>
      <c r="E338" s="8" t="s">
        <v>2679</v>
      </c>
      <c r="F338" s="132" t="s">
        <v>2710</v>
      </c>
      <c r="G338" s="63">
        <v>1531853.03</v>
      </c>
      <c r="H338" s="64">
        <v>376931.25</v>
      </c>
      <c r="I338" s="9" t="s">
        <v>2678</v>
      </c>
      <c r="J338" s="132" t="s">
        <v>2752</v>
      </c>
      <c r="K338" s="132" t="s">
        <v>2735</v>
      </c>
      <c r="L338" s="132" t="s">
        <v>60</v>
      </c>
      <c r="M338" s="137">
        <v>926.71</v>
      </c>
      <c r="N338" s="137"/>
    </row>
    <row r="339" spans="1:14" ht="38.25" x14ac:dyDescent="0.2">
      <c r="A339" s="143" t="s">
        <v>2626</v>
      </c>
      <c r="B339" s="149" t="s">
        <v>2644</v>
      </c>
      <c r="C339" s="9" t="s">
        <v>2625</v>
      </c>
      <c r="D339" s="9" t="s">
        <v>19</v>
      </c>
      <c r="E339" s="143" t="s">
        <v>2681</v>
      </c>
      <c r="F339" s="132" t="s">
        <v>2711</v>
      </c>
      <c r="G339" s="63">
        <v>394483</v>
      </c>
      <c r="H339" s="64">
        <v>1532501.46</v>
      </c>
      <c r="I339" s="9" t="s">
        <v>2680</v>
      </c>
      <c r="J339" s="144" t="s">
        <v>2753</v>
      </c>
      <c r="K339" s="144" t="s">
        <v>2754</v>
      </c>
      <c r="L339" s="144" t="s">
        <v>448</v>
      </c>
      <c r="M339" s="137">
        <v>2905.5</v>
      </c>
      <c r="N339" s="137"/>
    </row>
    <row r="340" spans="1:14" ht="51" x14ac:dyDescent="0.2">
      <c r="A340" s="146" t="s">
        <v>2628</v>
      </c>
      <c r="B340" s="150">
        <v>6658524445</v>
      </c>
      <c r="C340" s="9" t="s">
        <v>2627</v>
      </c>
      <c r="D340" s="9" t="s">
        <v>10</v>
      </c>
      <c r="E340" s="146" t="s">
        <v>2683</v>
      </c>
      <c r="F340" s="153" t="s">
        <v>2712</v>
      </c>
      <c r="G340" s="63">
        <v>387674.9645</v>
      </c>
      <c r="H340" s="64">
        <v>1540829.7472999999</v>
      </c>
      <c r="I340" s="9" t="s">
        <v>2682</v>
      </c>
      <c r="J340" s="131" t="s">
        <v>2755</v>
      </c>
      <c r="K340" s="131" t="s">
        <v>2754</v>
      </c>
      <c r="L340" s="156" t="s">
        <v>445</v>
      </c>
      <c r="M340" s="137">
        <v>11000.29</v>
      </c>
      <c r="N340" s="137">
        <v>8136.15</v>
      </c>
    </row>
    <row r="341" spans="1:14" ht="38.25" x14ac:dyDescent="0.2">
      <c r="A341" s="146" t="s">
        <v>2630</v>
      </c>
      <c r="B341" s="150" t="s">
        <v>2645</v>
      </c>
      <c r="C341" s="9" t="s">
        <v>2629</v>
      </c>
      <c r="D341" s="9" t="s">
        <v>14</v>
      </c>
      <c r="E341" s="8" t="s">
        <v>2684</v>
      </c>
      <c r="F341" s="145" t="s">
        <v>2713</v>
      </c>
      <c r="G341" s="63">
        <v>397804.1</v>
      </c>
      <c r="H341" s="64">
        <v>1534521.61</v>
      </c>
      <c r="I341" s="9" t="s">
        <v>1302</v>
      </c>
      <c r="J341" s="132" t="s">
        <v>2756</v>
      </c>
      <c r="K341" s="132" t="s">
        <v>2757</v>
      </c>
      <c r="L341" s="145" t="s">
        <v>60</v>
      </c>
      <c r="M341" s="137">
        <v>1007.6</v>
      </c>
      <c r="N341" s="137"/>
    </row>
    <row r="342" spans="1:14" ht="51" x14ac:dyDescent="0.2">
      <c r="A342" s="8" t="s">
        <v>2632</v>
      </c>
      <c r="B342" s="134">
        <v>6686073233</v>
      </c>
      <c r="C342" s="9" t="s">
        <v>2631</v>
      </c>
      <c r="D342" s="9" t="s">
        <v>13</v>
      </c>
      <c r="E342" s="8" t="s">
        <v>2686</v>
      </c>
      <c r="F342" s="132" t="s">
        <v>2714</v>
      </c>
      <c r="G342" s="63">
        <v>390676.20529999997</v>
      </c>
      <c r="H342" s="64">
        <v>1532140.0573</v>
      </c>
      <c r="I342" s="9" t="s">
        <v>2685</v>
      </c>
      <c r="J342" s="132" t="s">
        <v>2758</v>
      </c>
      <c r="K342" s="154" t="s">
        <v>2759</v>
      </c>
      <c r="L342" s="157" t="s">
        <v>1802</v>
      </c>
      <c r="M342" s="137">
        <v>9485.59</v>
      </c>
      <c r="N342" s="137"/>
    </row>
    <row r="343" spans="1:14" ht="76.5" x14ac:dyDescent="0.2">
      <c r="A343" s="8" t="s">
        <v>2634</v>
      </c>
      <c r="B343" s="134">
        <v>6678100109</v>
      </c>
      <c r="C343" s="9" t="s">
        <v>2633</v>
      </c>
      <c r="D343" s="9" t="s">
        <v>18</v>
      </c>
      <c r="E343" s="8" t="s">
        <v>2688</v>
      </c>
      <c r="F343" s="132" t="s">
        <v>466</v>
      </c>
      <c r="G343" s="63">
        <v>393482.38510000001</v>
      </c>
      <c r="H343" s="64">
        <v>1534557.9461000001</v>
      </c>
      <c r="I343" s="9" t="s">
        <v>2687</v>
      </c>
      <c r="J343" s="132" t="s">
        <v>422</v>
      </c>
      <c r="K343" s="155" t="s">
        <v>2760</v>
      </c>
      <c r="L343" s="158" t="s">
        <v>307</v>
      </c>
      <c r="M343" s="137">
        <v>10837</v>
      </c>
      <c r="N343" s="137"/>
    </row>
    <row r="344" spans="1:14" ht="63.75" x14ac:dyDescent="0.2">
      <c r="A344" s="41" t="s">
        <v>2636</v>
      </c>
      <c r="B344" s="161">
        <v>6608007434</v>
      </c>
      <c r="C344" s="39" t="s">
        <v>2635</v>
      </c>
      <c r="D344" s="39" t="s">
        <v>32</v>
      </c>
      <c r="E344" s="41" t="s">
        <v>2690</v>
      </c>
      <c r="F344" s="162" t="s">
        <v>2715</v>
      </c>
      <c r="G344" s="42">
        <v>387064.77</v>
      </c>
      <c r="H344" s="43">
        <v>1545015.01</v>
      </c>
      <c r="I344" s="39" t="s">
        <v>2689</v>
      </c>
      <c r="J344" s="163" t="s">
        <v>2761</v>
      </c>
      <c r="K344" s="164">
        <v>43707</v>
      </c>
      <c r="L344" s="165" t="s">
        <v>60</v>
      </c>
      <c r="M344" s="159" t="s">
        <v>42</v>
      </c>
      <c r="N344" s="159"/>
    </row>
    <row r="345" spans="1:14" ht="51" x14ac:dyDescent="0.2">
      <c r="A345" s="8" t="s">
        <v>257</v>
      </c>
      <c r="B345" s="8" t="s">
        <v>231</v>
      </c>
      <c r="C345" s="9" t="s">
        <v>690</v>
      </c>
      <c r="D345" s="9" t="s">
        <v>27</v>
      </c>
      <c r="E345" s="72" t="s">
        <v>2965</v>
      </c>
      <c r="F345" s="8" t="s">
        <v>3007</v>
      </c>
      <c r="G345" s="55">
        <v>388591.25</v>
      </c>
      <c r="H345" s="55">
        <v>1535681.21</v>
      </c>
      <c r="I345" s="139" t="s">
        <v>320</v>
      </c>
      <c r="J345" s="8" t="s">
        <v>3062</v>
      </c>
      <c r="K345" s="8" t="s">
        <v>3063</v>
      </c>
      <c r="L345" s="8" t="s">
        <v>60</v>
      </c>
      <c r="M345" s="12">
        <v>8.1</v>
      </c>
      <c r="N345" s="12"/>
    </row>
    <row r="346" spans="1:14" ht="76.5" x14ac:dyDescent="0.2">
      <c r="A346" s="66" t="s">
        <v>257</v>
      </c>
      <c r="B346" s="66" t="s">
        <v>231</v>
      </c>
      <c r="C346" s="9" t="s">
        <v>690</v>
      </c>
      <c r="D346" s="9" t="s">
        <v>27</v>
      </c>
      <c r="E346" s="72" t="s">
        <v>2966</v>
      </c>
      <c r="F346" s="8" t="s">
        <v>3008</v>
      </c>
      <c r="G346" s="23">
        <v>393366.82</v>
      </c>
      <c r="H346" s="23">
        <v>1536776.59</v>
      </c>
      <c r="I346" s="140" t="s">
        <v>1356</v>
      </c>
      <c r="J346" s="8" t="s">
        <v>3064</v>
      </c>
      <c r="K346" s="8" t="s">
        <v>3065</v>
      </c>
      <c r="L346" s="8" t="s">
        <v>307</v>
      </c>
      <c r="M346" s="12">
        <v>26.9</v>
      </c>
      <c r="N346" s="12"/>
    </row>
    <row r="347" spans="1:14" ht="51" x14ac:dyDescent="0.2">
      <c r="A347" s="66" t="s">
        <v>257</v>
      </c>
      <c r="B347" s="66" t="s">
        <v>231</v>
      </c>
      <c r="C347" s="9" t="s">
        <v>690</v>
      </c>
      <c r="D347" s="9" t="s">
        <v>27</v>
      </c>
      <c r="E347" s="72" t="s">
        <v>2967</v>
      </c>
      <c r="F347" s="8" t="s">
        <v>3009</v>
      </c>
      <c r="G347" s="23">
        <v>391141.57</v>
      </c>
      <c r="H347" s="23">
        <v>1532036.06</v>
      </c>
      <c r="I347" s="126" t="s">
        <v>320</v>
      </c>
      <c r="J347" s="8" t="s">
        <v>3066</v>
      </c>
      <c r="K347" s="8" t="s">
        <v>3065</v>
      </c>
      <c r="L347" s="8" t="s">
        <v>61</v>
      </c>
      <c r="M347" s="12">
        <v>478.2</v>
      </c>
      <c r="N347" s="12"/>
    </row>
    <row r="348" spans="1:14" ht="89.25" x14ac:dyDescent="0.2">
      <c r="A348" s="8" t="s">
        <v>1691</v>
      </c>
      <c r="B348" s="8" t="s">
        <v>1658</v>
      </c>
      <c r="C348" s="9" t="s">
        <v>2924</v>
      </c>
      <c r="D348" s="9" t="s">
        <v>22</v>
      </c>
      <c r="E348" s="72" t="s">
        <v>2968</v>
      </c>
      <c r="F348" s="8" t="s">
        <v>3010</v>
      </c>
      <c r="G348" s="23">
        <v>389444.04</v>
      </c>
      <c r="H348" s="23">
        <v>1534189.34</v>
      </c>
      <c r="I348" s="129" t="s">
        <v>1533</v>
      </c>
      <c r="J348" s="8" t="s">
        <v>3067</v>
      </c>
      <c r="K348" s="8" t="s">
        <v>3068</v>
      </c>
      <c r="L348" s="8" t="s">
        <v>3127</v>
      </c>
      <c r="M348" s="12">
        <v>98097</v>
      </c>
      <c r="N348" s="12"/>
    </row>
    <row r="349" spans="1:14" ht="409.5" x14ac:dyDescent="0.2">
      <c r="A349" s="8" t="s">
        <v>1931</v>
      </c>
      <c r="B349" s="8">
        <v>6685151129</v>
      </c>
      <c r="C349" s="9" t="s">
        <v>1932</v>
      </c>
      <c r="D349" s="9" t="s">
        <v>10</v>
      </c>
      <c r="E349" s="72" t="s">
        <v>2969</v>
      </c>
      <c r="F349" s="8" t="s">
        <v>3011</v>
      </c>
      <c r="G349" s="55">
        <v>387668.10359999997</v>
      </c>
      <c r="H349" s="55">
        <v>1534585.9256</v>
      </c>
      <c r="I349" s="126" t="s">
        <v>3042</v>
      </c>
      <c r="J349" s="8" t="s">
        <v>2090</v>
      </c>
      <c r="K349" s="8" t="s">
        <v>3069</v>
      </c>
      <c r="L349" s="17" t="s">
        <v>3128</v>
      </c>
      <c r="M349" s="12">
        <f>7315.62+909.37+9050.7+10232.2+10275.09+1258.26+24477+8500.64+8568.93+1048.59+8674.83+251.22+5790.13+195.34</f>
        <v>96547.92</v>
      </c>
      <c r="N349" s="12">
        <f>5352.9+5342.45+6430.12+16308+5200+5692.18+4134.98</f>
        <v>48460.630000000005</v>
      </c>
    </row>
    <row r="350" spans="1:14" ht="89.25" x14ac:dyDescent="0.2">
      <c r="A350" s="8" t="s">
        <v>2925</v>
      </c>
      <c r="B350" s="8" t="s">
        <v>2913</v>
      </c>
      <c r="C350" s="9" t="s">
        <v>2926</v>
      </c>
      <c r="D350" s="9" t="s">
        <v>10</v>
      </c>
      <c r="E350" s="72" t="s">
        <v>2970</v>
      </c>
      <c r="F350" s="8" t="s">
        <v>3012</v>
      </c>
      <c r="G350" s="23">
        <v>389486.18</v>
      </c>
      <c r="H350" s="23">
        <v>1530289.83</v>
      </c>
      <c r="I350" s="129" t="s">
        <v>3043</v>
      </c>
      <c r="J350" s="8" t="s">
        <v>3070</v>
      </c>
      <c r="K350" s="8" t="s">
        <v>3071</v>
      </c>
      <c r="L350" s="8" t="s">
        <v>449</v>
      </c>
      <c r="M350" s="12">
        <v>27786.63</v>
      </c>
      <c r="N350" s="12">
        <v>18963.93</v>
      </c>
    </row>
    <row r="351" spans="1:14" ht="51" x14ac:dyDescent="0.2">
      <c r="A351" s="8" t="s">
        <v>2927</v>
      </c>
      <c r="B351" s="8" t="s">
        <v>1909</v>
      </c>
      <c r="C351" s="9" t="s">
        <v>2928</v>
      </c>
      <c r="D351" s="9" t="s">
        <v>27</v>
      </c>
      <c r="E351" s="41" t="s">
        <v>2971</v>
      </c>
      <c r="F351" s="8" t="s">
        <v>3013</v>
      </c>
      <c r="G351" s="55">
        <v>394254.9</v>
      </c>
      <c r="H351" s="55">
        <v>1535851.77</v>
      </c>
      <c r="I351" s="139" t="s">
        <v>320</v>
      </c>
      <c r="J351" s="8" t="s">
        <v>3072</v>
      </c>
      <c r="K351" s="8" t="s">
        <v>3073</v>
      </c>
      <c r="L351" s="8" t="s">
        <v>443</v>
      </c>
      <c r="M351" s="12">
        <v>58.6</v>
      </c>
      <c r="N351" s="12"/>
    </row>
    <row r="352" spans="1:14" ht="89.25" x14ac:dyDescent="0.2">
      <c r="A352" s="8" t="s">
        <v>2929</v>
      </c>
      <c r="B352" s="8">
        <v>665845793</v>
      </c>
      <c r="C352" s="9" t="s">
        <v>2930</v>
      </c>
      <c r="D352" s="9" t="s">
        <v>10</v>
      </c>
      <c r="E352" s="41" t="s">
        <v>2972</v>
      </c>
      <c r="F352" s="8" t="s">
        <v>3014</v>
      </c>
      <c r="G352" s="23">
        <v>387402.30690000003</v>
      </c>
      <c r="H352" s="23">
        <v>1534964.8640000001</v>
      </c>
      <c r="I352" s="129" t="s">
        <v>3044</v>
      </c>
      <c r="J352" s="8" t="s">
        <v>3074</v>
      </c>
      <c r="K352" s="8" t="s">
        <v>3075</v>
      </c>
      <c r="L352" s="17" t="s">
        <v>314</v>
      </c>
      <c r="M352" s="12">
        <v>5180</v>
      </c>
      <c r="N352" s="12">
        <v>3147.33</v>
      </c>
    </row>
    <row r="353" spans="1:14" ht="344.25" x14ac:dyDescent="0.2">
      <c r="A353" s="8" t="s">
        <v>2914</v>
      </c>
      <c r="B353" s="8" t="s">
        <v>1047</v>
      </c>
      <c r="C353" s="9" t="s">
        <v>45</v>
      </c>
      <c r="D353" s="9" t="s">
        <v>10</v>
      </c>
      <c r="E353" s="41" t="s">
        <v>2973</v>
      </c>
      <c r="F353" s="8" t="s">
        <v>3015</v>
      </c>
      <c r="G353" s="55">
        <v>396666.9645</v>
      </c>
      <c r="H353" s="55">
        <v>1533839.9473000001</v>
      </c>
      <c r="I353" s="126" t="s">
        <v>320</v>
      </c>
      <c r="J353" s="8" t="s">
        <v>3076</v>
      </c>
      <c r="K353" s="8" t="s">
        <v>3077</v>
      </c>
      <c r="L353" s="17" t="s">
        <v>55</v>
      </c>
      <c r="M353" s="12">
        <f>17895+2310.66+18058.2+9267.83</f>
        <v>47531.69</v>
      </c>
      <c r="N353" s="12">
        <f>11818.01+11649.9</f>
        <v>23467.91</v>
      </c>
    </row>
    <row r="354" spans="1:14" ht="63.75" x14ac:dyDescent="0.2">
      <c r="A354" s="66" t="s">
        <v>1028</v>
      </c>
      <c r="B354" s="66" t="s">
        <v>1047</v>
      </c>
      <c r="C354" s="9" t="s">
        <v>45</v>
      </c>
      <c r="D354" s="9" t="s">
        <v>10</v>
      </c>
      <c r="E354" s="41" t="s">
        <v>2974</v>
      </c>
      <c r="F354" s="8" t="s">
        <v>3016</v>
      </c>
      <c r="G354" s="23">
        <v>385904.7942</v>
      </c>
      <c r="H354" s="23">
        <v>1536855.4916999999</v>
      </c>
      <c r="I354" s="129" t="s">
        <v>3045</v>
      </c>
      <c r="J354" s="8" t="s">
        <v>3078</v>
      </c>
      <c r="K354" s="8" t="s">
        <v>3079</v>
      </c>
      <c r="L354" s="8" t="s">
        <v>444</v>
      </c>
      <c r="M354" s="12">
        <v>19656.5</v>
      </c>
      <c r="N354" s="12">
        <v>12427.5</v>
      </c>
    </row>
    <row r="355" spans="1:14" ht="76.5" x14ac:dyDescent="0.2">
      <c r="A355" s="8" t="s">
        <v>2932</v>
      </c>
      <c r="B355" s="8" t="s">
        <v>2915</v>
      </c>
      <c r="C355" s="9" t="s">
        <v>2931</v>
      </c>
      <c r="D355" s="9" t="s">
        <v>14</v>
      </c>
      <c r="E355" s="41" t="s">
        <v>2975</v>
      </c>
      <c r="F355" s="8" t="s">
        <v>3017</v>
      </c>
      <c r="G355" s="55">
        <v>397866.17</v>
      </c>
      <c r="H355" s="55">
        <v>1534380.74</v>
      </c>
      <c r="I355" s="126" t="s">
        <v>3046</v>
      </c>
      <c r="J355" s="8" t="s">
        <v>3080</v>
      </c>
      <c r="K355" s="8" t="s">
        <v>3081</v>
      </c>
      <c r="L355" s="8" t="s">
        <v>315</v>
      </c>
      <c r="M355" s="12">
        <f>61.6+27913.7</f>
        <v>27975.3</v>
      </c>
      <c r="N355" s="12"/>
    </row>
    <row r="356" spans="1:14" ht="89.25" x14ac:dyDescent="0.2">
      <c r="A356" s="8" t="s">
        <v>696</v>
      </c>
      <c r="B356" s="8">
        <v>6674146511</v>
      </c>
      <c r="C356" s="9" t="s">
        <v>695</v>
      </c>
      <c r="D356" s="9" t="s">
        <v>19</v>
      </c>
      <c r="E356" s="41" t="s">
        <v>1319</v>
      </c>
      <c r="F356" s="8" t="s">
        <v>726</v>
      </c>
      <c r="G356" s="23">
        <v>381652.67729999998</v>
      </c>
      <c r="H356" s="23">
        <v>1544083.7701000001</v>
      </c>
      <c r="I356" s="129" t="s">
        <v>780</v>
      </c>
      <c r="J356" s="8" t="s">
        <v>1120</v>
      </c>
      <c r="K356" s="8" t="s">
        <v>3082</v>
      </c>
      <c r="L356" s="17" t="s">
        <v>450</v>
      </c>
      <c r="M356" s="12">
        <v>626.45000000000005</v>
      </c>
      <c r="N356" s="12"/>
    </row>
    <row r="357" spans="1:14" ht="89.25" x14ac:dyDescent="0.2">
      <c r="A357" s="66" t="s">
        <v>696</v>
      </c>
      <c r="B357" s="66">
        <v>6674146511</v>
      </c>
      <c r="C357" s="9" t="s">
        <v>695</v>
      </c>
      <c r="D357" s="9" t="s">
        <v>19</v>
      </c>
      <c r="E357" s="41" t="s">
        <v>2976</v>
      </c>
      <c r="F357" s="8" t="s">
        <v>726</v>
      </c>
      <c r="G357" s="23">
        <v>381520.96830000001</v>
      </c>
      <c r="H357" s="55">
        <v>1543857.0305000001</v>
      </c>
      <c r="I357" s="126" t="s">
        <v>780</v>
      </c>
      <c r="J357" s="8" t="s">
        <v>2417</v>
      </c>
      <c r="K357" s="8" t="s">
        <v>3083</v>
      </c>
      <c r="L357" s="17" t="s">
        <v>315</v>
      </c>
      <c r="M357" s="12">
        <f>12395.83+42.5</f>
        <v>12438.33</v>
      </c>
      <c r="N357" s="12"/>
    </row>
    <row r="358" spans="1:14" ht="102" x14ac:dyDescent="0.2">
      <c r="A358" s="66" t="s">
        <v>696</v>
      </c>
      <c r="B358" s="66">
        <v>6674146511</v>
      </c>
      <c r="C358" s="9" t="s">
        <v>695</v>
      </c>
      <c r="D358" s="9" t="s">
        <v>19</v>
      </c>
      <c r="E358" s="41" t="s">
        <v>2977</v>
      </c>
      <c r="F358" s="8" t="s">
        <v>726</v>
      </c>
      <c r="G358" s="23">
        <v>381470.9522</v>
      </c>
      <c r="H358" s="23">
        <v>1543885.3729000001</v>
      </c>
      <c r="I358" s="129" t="s">
        <v>780</v>
      </c>
      <c r="J358" s="8" t="s">
        <v>2419</v>
      </c>
      <c r="K358" s="8" t="s">
        <v>3084</v>
      </c>
      <c r="L358" s="17" t="s">
        <v>450</v>
      </c>
      <c r="M358" s="12">
        <f>25088.65+72</f>
        <v>25160.65</v>
      </c>
      <c r="N358" s="12"/>
    </row>
    <row r="359" spans="1:14" ht="89.25" x14ac:dyDescent="0.2">
      <c r="A359" s="66" t="s">
        <v>696</v>
      </c>
      <c r="B359" s="66">
        <v>6674146511</v>
      </c>
      <c r="C359" s="9" t="s">
        <v>695</v>
      </c>
      <c r="D359" s="9" t="s">
        <v>19</v>
      </c>
      <c r="E359" s="41" t="s">
        <v>2978</v>
      </c>
      <c r="F359" s="8" t="s">
        <v>726</v>
      </c>
      <c r="G359" s="141">
        <v>381400.92959999997</v>
      </c>
      <c r="H359" s="141">
        <v>1544035.4212</v>
      </c>
      <c r="I359" s="126" t="s">
        <v>780</v>
      </c>
      <c r="J359" s="8" t="s">
        <v>3085</v>
      </c>
      <c r="K359" s="8" t="s">
        <v>3065</v>
      </c>
      <c r="L359" s="8" t="s">
        <v>314</v>
      </c>
      <c r="M359" s="12">
        <f>525+525+525+525</f>
        <v>2100</v>
      </c>
      <c r="N359" s="12"/>
    </row>
    <row r="360" spans="1:14" ht="267.75" x14ac:dyDescent="0.2">
      <c r="A360" s="8" t="s">
        <v>2933</v>
      </c>
      <c r="B360" s="8">
        <v>6685030974</v>
      </c>
      <c r="C360" s="9" t="s">
        <v>2934</v>
      </c>
      <c r="D360" s="9" t="s">
        <v>18</v>
      </c>
      <c r="E360" s="41" t="s">
        <v>2979</v>
      </c>
      <c r="F360" s="8" t="s">
        <v>3018</v>
      </c>
      <c r="G360" s="23">
        <v>393025.92450000002</v>
      </c>
      <c r="H360" s="23">
        <v>1534181.2645</v>
      </c>
      <c r="I360" s="129" t="s">
        <v>1272</v>
      </c>
      <c r="J360" s="8" t="s">
        <v>3086</v>
      </c>
      <c r="K360" s="8" t="s">
        <v>3087</v>
      </c>
      <c r="L360" s="17" t="s">
        <v>2150</v>
      </c>
      <c r="M360" s="12">
        <f>15704.41+26856.62+37899.63</f>
        <v>80460.66</v>
      </c>
      <c r="N360" s="12">
        <f>18644.26+26538.11</f>
        <v>45182.369999999995</v>
      </c>
    </row>
    <row r="361" spans="1:14" ht="127.5" x14ac:dyDescent="0.2">
      <c r="A361" s="8" t="s">
        <v>2935</v>
      </c>
      <c r="B361" s="8">
        <v>6685100332</v>
      </c>
      <c r="C361" s="9" t="s">
        <v>2936</v>
      </c>
      <c r="D361" s="9" t="s">
        <v>27</v>
      </c>
      <c r="E361" s="41" t="s">
        <v>2980</v>
      </c>
      <c r="F361" s="8" t="s">
        <v>3019</v>
      </c>
      <c r="G361" s="55">
        <v>386597.50520000001</v>
      </c>
      <c r="H361" s="55">
        <v>1528392.0822000001</v>
      </c>
      <c r="I361" s="126" t="s">
        <v>320</v>
      </c>
      <c r="J361" s="8" t="s">
        <v>3088</v>
      </c>
      <c r="K361" s="8" t="s">
        <v>3089</v>
      </c>
      <c r="L361" s="17" t="s">
        <v>312</v>
      </c>
      <c r="M361" s="12">
        <v>442.52</v>
      </c>
      <c r="N361" s="12"/>
    </row>
    <row r="362" spans="1:14" ht="38.25" x14ac:dyDescent="0.2">
      <c r="A362" s="8" t="s">
        <v>2937</v>
      </c>
      <c r="B362" s="8" t="s">
        <v>2916</v>
      </c>
      <c r="C362" s="9" t="s">
        <v>2938</v>
      </c>
      <c r="D362" s="9" t="s">
        <v>14</v>
      </c>
      <c r="E362" s="41" t="s">
        <v>2981</v>
      </c>
      <c r="F362" s="8" t="s">
        <v>3020</v>
      </c>
      <c r="G362" s="23">
        <v>391714.44</v>
      </c>
      <c r="H362" s="23">
        <v>1539447.45</v>
      </c>
      <c r="I362" s="129" t="s">
        <v>3047</v>
      </c>
      <c r="J362" s="8" t="s">
        <v>3090</v>
      </c>
      <c r="K362" s="8" t="s">
        <v>3091</v>
      </c>
      <c r="L362" s="8" t="s">
        <v>855</v>
      </c>
      <c r="M362" s="12">
        <v>1312</v>
      </c>
      <c r="N362" s="12"/>
    </row>
    <row r="363" spans="1:14" ht="165.75" x14ac:dyDescent="0.2">
      <c r="A363" s="8" t="s">
        <v>2939</v>
      </c>
      <c r="B363" s="8">
        <v>6674184122</v>
      </c>
      <c r="C363" s="9" t="s">
        <v>2940</v>
      </c>
      <c r="D363" s="9" t="s">
        <v>20</v>
      </c>
      <c r="E363" s="41" t="s">
        <v>2982</v>
      </c>
      <c r="F363" s="8" t="s">
        <v>3021</v>
      </c>
      <c r="G363" s="55">
        <v>382215.29</v>
      </c>
      <c r="H363" s="55">
        <v>1544602.47</v>
      </c>
      <c r="I363" s="126" t="s">
        <v>3048</v>
      </c>
      <c r="J363" s="8" t="s">
        <v>3092</v>
      </c>
      <c r="K363" s="8" t="s">
        <v>3091</v>
      </c>
      <c r="L363" s="8" t="s">
        <v>3127</v>
      </c>
      <c r="M363" s="12">
        <f>36996.7+5591.47+126.91+55.5</f>
        <v>42770.58</v>
      </c>
      <c r="N363" s="12"/>
    </row>
    <row r="364" spans="1:14" ht="165.75" x14ac:dyDescent="0.2">
      <c r="A364" s="8" t="s">
        <v>2941</v>
      </c>
      <c r="B364" s="8" t="s">
        <v>2917</v>
      </c>
      <c r="C364" s="9" t="s">
        <v>2942</v>
      </c>
      <c r="D364" s="9" t="s">
        <v>10</v>
      </c>
      <c r="E364" s="41" t="s">
        <v>2983</v>
      </c>
      <c r="F364" s="8" t="s">
        <v>3022</v>
      </c>
      <c r="G364" s="23">
        <v>390469.45</v>
      </c>
      <c r="H364" s="23">
        <v>1528800.21</v>
      </c>
      <c r="I364" s="129" t="s">
        <v>3049</v>
      </c>
      <c r="J364" s="8" t="s">
        <v>3093</v>
      </c>
      <c r="K364" s="8" t="s">
        <v>3091</v>
      </c>
      <c r="L364" s="8" t="s">
        <v>853</v>
      </c>
      <c r="M364" s="12">
        <v>7406</v>
      </c>
      <c r="N364" s="12">
        <v>5449.04</v>
      </c>
    </row>
    <row r="365" spans="1:14" ht="89.25" x14ac:dyDescent="0.2">
      <c r="A365" s="8" t="s">
        <v>2943</v>
      </c>
      <c r="B365" s="8" t="s">
        <v>2918</v>
      </c>
      <c r="C365" s="9" t="s">
        <v>711</v>
      </c>
      <c r="D365" s="9" t="s">
        <v>10</v>
      </c>
      <c r="E365" s="41" t="s">
        <v>2984</v>
      </c>
      <c r="F365" s="8" t="s">
        <v>3023</v>
      </c>
      <c r="G365" s="55">
        <v>387756.88</v>
      </c>
      <c r="H365" s="56">
        <v>1532926.64</v>
      </c>
      <c r="I365" s="126" t="s">
        <v>3050</v>
      </c>
      <c r="J365" s="8" t="s">
        <v>3094</v>
      </c>
      <c r="K365" s="8" t="s">
        <v>3095</v>
      </c>
      <c r="L365" s="8" t="s">
        <v>850</v>
      </c>
      <c r="M365" s="12">
        <v>26239.59</v>
      </c>
      <c r="N365" s="12">
        <v>17867.740000000002</v>
      </c>
    </row>
    <row r="366" spans="1:14" ht="76.5" x14ac:dyDescent="0.2">
      <c r="A366" s="8" t="s">
        <v>2805</v>
      </c>
      <c r="B366" s="8">
        <v>6672142550</v>
      </c>
      <c r="C366" s="9" t="s">
        <v>51</v>
      </c>
      <c r="D366" s="9" t="s">
        <v>18</v>
      </c>
      <c r="E366" s="41" t="s">
        <v>2985</v>
      </c>
      <c r="F366" s="8" t="s">
        <v>3024</v>
      </c>
      <c r="G366" s="57">
        <v>393338.62</v>
      </c>
      <c r="H366" s="43">
        <v>1536694.62</v>
      </c>
      <c r="I366" s="129" t="s">
        <v>3051</v>
      </c>
      <c r="J366" s="8" t="s">
        <v>3096</v>
      </c>
      <c r="K366" s="8" t="s">
        <v>3095</v>
      </c>
      <c r="L366" s="17" t="s">
        <v>853</v>
      </c>
      <c r="M366" s="12">
        <v>10092.57</v>
      </c>
      <c r="N366" s="12"/>
    </row>
    <row r="367" spans="1:14" ht="76.5" x14ac:dyDescent="0.2">
      <c r="A367" s="66" t="s">
        <v>2944</v>
      </c>
      <c r="B367" s="66">
        <v>6672142550</v>
      </c>
      <c r="C367" s="9" t="s">
        <v>51</v>
      </c>
      <c r="D367" s="9" t="s">
        <v>10</v>
      </c>
      <c r="E367" s="41" t="s">
        <v>2986</v>
      </c>
      <c r="F367" s="8" t="s">
        <v>3025</v>
      </c>
      <c r="G367" s="55">
        <v>393469.06290000002</v>
      </c>
      <c r="H367" s="56">
        <v>1536654.6484000001</v>
      </c>
      <c r="I367" s="126" t="s">
        <v>781</v>
      </c>
      <c r="J367" s="8" t="s">
        <v>3097</v>
      </c>
      <c r="K367" s="8" t="s">
        <v>3098</v>
      </c>
      <c r="L367" s="17" t="s">
        <v>308</v>
      </c>
      <c r="M367" s="12">
        <v>25982.6</v>
      </c>
      <c r="N367" s="12">
        <v>16301.8</v>
      </c>
    </row>
    <row r="368" spans="1:14" ht="63.75" x14ac:dyDescent="0.2">
      <c r="A368" s="8" t="s">
        <v>41</v>
      </c>
      <c r="B368" s="8" t="s">
        <v>42</v>
      </c>
      <c r="C368" s="9" t="s">
        <v>498</v>
      </c>
      <c r="D368" s="9" t="s">
        <v>14</v>
      </c>
      <c r="E368" s="41" t="s">
        <v>2987</v>
      </c>
      <c r="F368" s="8" t="s">
        <v>3026</v>
      </c>
      <c r="G368" s="57">
        <v>374415.5</v>
      </c>
      <c r="H368" s="43">
        <v>1528025.98</v>
      </c>
      <c r="I368" s="129" t="s">
        <v>3052</v>
      </c>
      <c r="J368" s="8" t="s">
        <v>3099</v>
      </c>
      <c r="K368" s="8" t="s">
        <v>3095</v>
      </c>
      <c r="L368" s="8" t="s">
        <v>854</v>
      </c>
      <c r="M368" s="12">
        <v>201.7</v>
      </c>
      <c r="N368" s="12"/>
    </row>
    <row r="369" spans="1:14" ht="38.25" x14ac:dyDescent="0.2">
      <c r="A369" s="8" t="s">
        <v>2945</v>
      </c>
      <c r="B369" s="8" t="s">
        <v>2919</v>
      </c>
      <c r="C369" s="9" t="s">
        <v>2946</v>
      </c>
      <c r="D369" s="9" t="s">
        <v>22</v>
      </c>
      <c r="E369" s="41" t="s">
        <v>2988</v>
      </c>
      <c r="F369" s="8" t="s">
        <v>3027</v>
      </c>
      <c r="G369" s="55">
        <v>388216.82</v>
      </c>
      <c r="H369" s="56">
        <v>1532550.64</v>
      </c>
      <c r="I369" s="126" t="s">
        <v>3053</v>
      </c>
      <c r="J369" s="8" t="s">
        <v>3100</v>
      </c>
      <c r="K369" s="8" t="s">
        <v>3095</v>
      </c>
      <c r="L369" s="8" t="s">
        <v>443</v>
      </c>
      <c r="M369" s="12">
        <v>1035.07</v>
      </c>
      <c r="N369" s="12"/>
    </row>
    <row r="370" spans="1:14" ht="178.5" x14ac:dyDescent="0.2">
      <c r="A370" s="8" t="s">
        <v>689</v>
      </c>
      <c r="B370" s="8">
        <v>6671469539</v>
      </c>
      <c r="C370" s="9" t="s">
        <v>1002</v>
      </c>
      <c r="D370" s="9" t="s">
        <v>29</v>
      </c>
      <c r="E370" s="41" t="s">
        <v>2989</v>
      </c>
      <c r="F370" s="8" t="s">
        <v>3028</v>
      </c>
      <c r="G370" s="57">
        <v>385181.3357</v>
      </c>
      <c r="H370" s="60">
        <v>1528091.5958</v>
      </c>
      <c r="I370" s="129" t="s">
        <v>320</v>
      </c>
      <c r="J370" s="8" t="s">
        <v>3101</v>
      </c>
      <c r="K370" s="8" t="s">
        <v>3102</v>
      </c>
      <c r="L370" s="17" t="s">
        <v>442</v>
      </c>
      <c r="M370" s="12">
        <v>509.96</v>
      </c>
      <c r="N370" s="12"/>
    </row>
    <row r="371" spans="1:14" ht="127.5" x14ac:dyDescent="0.2">
      <c r="A371" s="66" t="s">
        <v>2947</v>
      </c>
      <c r="B371" s="66">
        <v>6671469539</v>
      </c>
      <c r="C371" s="9" t="s">
        <v>1002</v>
      </c>
      <c r="D371" s="9" t="s">
        <v>29</v>
      </c>
      <c r="E371" s="41" t="s">
        <v>2990</v>
      </c>
      <c r="F371" s="8" t="s">
        <v>3029</v>
      </c>
      <c r="G371" s="55">
        <v>387355.31670000002</v>
      </c>
      <c r="H371" s="56">
        <v>1530039.6528</v>
      </c>
      <c r="I371" s="126" t="s">
        <v>320</v>
      </c>
      <c r="J371" s="8" t="s">
        <v>3103</v>
      </c>
      <c r="K371" s="8" t="s">
        <v>3104</v>
      </c>
      <c r="L371" s="17" t="s">
        <v>853</v>
      </c>
      <c r="M371" s="12">
        <v>3699.26</v>
      </c>
      <c r="N371" s="12"/>
    </row>
    <row r="372" spans="1:14" ht="216.75" x14ac:dyDescent="0.2">
      <c r="A372" s="8" t="s">
        <v>2948</v>
      </c>
      <c r="B372" s="8" t="s">
        <v>2920</v>
      </c>
      <c r="C372" s="9" t="s">
        <v>2949</v>
      </c>
      <c r="D372" s="9" t="s">
        <v>25</v>
      </c>
      <c r="E372" s="41" t="s">
        <v>2991</v>
      </c>
      <c r="F372" s="8" t="s">
        <v>3030</v>
      </c>
      <c r="G372" s="57">
        <v>388035.27</v>
      </c>
      <c r="H372" s="43">
        <v>1531156.49</v>
      </c>
      <c r="I372" s="129" t="s">
        <v>3054</v>
      </c>
      <c r="J372" s="8" t="s">
        <v>3105</v>
      </c>
      <c r="K372" s="8" t="s">
        <v>3065</v>
      </c>
      <c r="L372" s="8" t="s">
        <v>310</v>
      </c>
      <c r="M372" s="12">
        <v>952.76</v>
      </c>
      <c r="N372" s="12"/>
    </row>
    <row r="373" spans="1:14" ht="89.25" x14ac:dyDescent="0.2">
      <c r="A373" s="8" t="s">
        <v>2950</v>
      </c>
      <c r="B373" s="8" t="s">
        <v>2921</v>
      </c>
      <c r="C373" s="9" t="s">
        <v>2951</v>
      </c>
      <c r="D373" s="9" t="s">
        <v>10</v>
      </c>
      <c r="E373" s="41" t="s">
        <v>2992</v>
      </c>
      <c r="F373" s="8" t="s">
        <v>3031</v>
      </c>
      <c r="G373" s="55">
        <v>392496.48</v>
      </c>
      <c r="H373" s="56">
        <v>1533395.53</v>
      </c>
      <c r="I373" s="126" t="s">
        <v>3055</v>
      </c>
      <c r="J373" s="8" t="s">
        <v>3106</v>
      </c>
      <c r="K373" s="8" t="s">
        <v>3065</v>
      </c>
      <c r="L373" s="8" t="s">
        <v>314</v>
      </c>
      <c r="M373" s="12">
        <v>8107.84</v>
      </c>
      <c r="N373" s="12">
        <v>5190</v>
      </c>
    </row>
    <row r="374" spans="1:14" ht="191.25" x14ac:dyDescent="0.2">
      <c r="A374" s="8" t="s">
        <v>211</v>
      </c>
      <c r="B374" s="8" t="s">
        <v>884</v>
      </c>
      <c r="C374" s="9" t="s">
        <v>868</v>
      </c>
      <c r="D374" s="9" t="s">
        <v>27</v>
      </c>
      <c r="E374" s="41" t="s">
        <v>2993</v>
      </c>
      <c r="F374" s="8" t="s">
        <v>3032</v>
      </c>
      <c r="G374" s="57">
        <v>385321.82</v>
      </c>
      <c r="H374" s="60">
        <v>1527767.57</v>
      </c>
      <c r="I374" s="129" t="s">
        <v>320</v>
      </c>
      <c r="J374" s="8" t="s">
        <v>3107</v>
      </c>
      <c r="K374" s="8" t="s">
        <v>3065</v>
      </c>
      <c r="L374" s="8" t="s">
        <v>60</v>
      </c>
      <c r="M374" s="12">
        <v>1019.18</v>
      </c>
      <c r="N374" s="12"/>
    </row>
    <row r="375" spans="1:14" ht="165.75" x14ac:dyDescent="0.2">
      <c r="A375" s="66" t="s">
        <v>211</v>
      </c>
      <c r="B375" s="66" t="s">
        <v>884</v>
      </c>
      <c r="C375" s="9" t="s">
        <v>868</v>
      </c>
      <c r="D375" s="9" t="s">
        <v>27</v>
      </c>
      <c r="E375" s="41" t="s">
        <v>2994</v>
      </c>
      <c r="F375" s="8" t="s">
        <v>3033</v>
      </c>
      <c r="G375" s="55">
        <v>385536.96</v>
      </c>
      <c r="H375" s="56">
        <v>1527756.21</v>
      </c>
      <c r="I375" s="126" t="s">
        <v>320</v>
      </c>
      <c r="J375" s="8" t="s">
        <v>3108</v>
      </c>
      <c r="K375" s="8" t="s">
        <v>3109</v>
      </c>
      <c r="L375" s="8" t="s">
        <v>446</v>
      </c>
      <c r="M375" s="12">
        <v>685</v>
      </c>
      <c r="N375" s="12"/>
    </row>
    <row r="376" spans="1:14" ht="114.75" x14ac:dyDescent="0.2">
      <c r="A376" s="66" t="s">
        <v>211</v>
      </c>
      <c r="B376" s="66" t="s">
        <v>884</v>
      </c>
      <c r="C376" s="9" t="s">
        <v>868</v>
      </c>
      <c r="D376" s="9" t="s">
        <v>27</v>
      </c>
      <c r="E376" s="41" t="s">
        <v>2995</v>
      </c>
      <c r="F376" s="8" t="s">
        <v>3034</v>
      </c>
      <c r="G376" s="57">
        <v>385700.53830000001</v>
      </c>
      <c r="H376" s="56">
        <v>1527596.0977</v>
      </c>
      <c r="I376" s="129" t="s">
        <v>320</v>
      </c>
      <c r="J376" s="8" t="s">
        <v>3110</v>
      </c>
      <c r="K376" s="22">
        <v>43738</v>
      </c>
      <c r="L376" s="17" t="s">
        <v>315</v>
      </c>
      <c r="M376" s="12">
        <v>267.74</v>
      </c>
      <c r="N376" s="12"/>
    </row>
    <row r="377" spans="1:14" ht="127.5" x14ac:dyDescent="0.2">
      <c r="A377" s="66" t="s">
        <v>211</v>
      </c>
      <c r="B377" s="66" t="s">
        <v>884</v>
      </c>
      <c r="C377" s="9" t="s">
        <v>868</v>
      </c>
      <c r="D377" s="9" t="s">
        <v>27</v>
      </c>
      <c r="E377" s="41" t="s">
        <v>2996</v>
      </c>
      <c r="F377" s="8" t="s">
        <v>3035</v>
      </c>
      <c r="G377" s="55">
        <v>385039.00880000001</v>
      </c>
      <c r="H377" s="55">
        <v>1527910.7656</v>
      </c>
      <c r="I377" s="126" t="s">
        <v>320</v>
      </c>
      <c r="J377" s="8" t="s">
        <v>3111</v>
      </c>
      <c r="K377" s="22">
        <v>43738</v>
      </c>
      <c r="L377" s="17" t="s">
        <v>315</v>
      </c>
      <c r="M377" s="12">
        <v>1632.4</v>
      </c>
      <c r="N377" s="12"/>
    </row>
    <row r="378" spans="1:14" ht="153" x14ac:dyDescent="0.2">
      <c r="A378" s="8" t="s">
        <v>692</v>
      </c>
      <c r="B378" s="8">
        <v>6660142370</v>
      </c>
      <c r="C378" s="9" t="s">
        <v>1713</v>
      </c>
      <c r="D378" s="9" t="s">
        <v>10</v>
      </c>
      <c r="E378" s="41" t="s">
        <v>2997</v>
      </c>
      <c r="F378" s="8" t="s">
        <v>1582</v>
      </c>
      <c r="G378" s="23">
        <v>386049.7928</v>
      </c>
      <c r="H378" s="43">
        <v>1527439.1143</v>
      </c>
      <c r="I378" s="129" t="s">
        <v>3056</v>
      </c>
      <c r="J378" s="8" t="s">
        <v>1784</v>
      </c>
      <c r="K378" s="8" t="s">
        <v>3112</v>
      </c>
      <c r="L378" s="17" t="s">
        <v>445</v>
      </c>
      <c r="M378" s="12">
        <f>36476.13+38283.41</f>
        <v>74759.540000000008</v>
      </c>
      <c r="N378" s="12">
        <f>23953.92+25911.47</f>
        <v>49865.39</v>
      </c>
    </row>
    <row r="379" spans="1:14" ht="38.25" x14ac:dyDescent="0.2">
      <c r="A379" s="8" t="s">
        <v>2952</v>
      </c>
      <c r="B379" s="8" t="s">
        <v>2922</v>
      </c>
      <c r="C379" s="9" t="s">
        <v>2953</v>
      </c>
      <c r="D379" s="9" t="s">
        <v>27</v>
      </c>
      <c r="E379" s="41" t="s">
        <v>2998</v>
      </c>
      <c r="F379" s="8" t="s">
        <v>3036</v>
      </c>
      <c r="G379" s="55">
        <v>399899.86</v>
      </c>
      <c r="H379" s="56">
        <v>1534298.43</v>
      </c>
      <c r="I379" s="126" t="s">
        <v>320</v>
      </c>
      <c r="J379" s="8" t="s">
        <v>3113</v>
      </c>
      <c r="K379" s="8" t="s">
        <v>3114</v>
      </c>
      <c r="L379" s="8" t="s">
        <v>443</v>
      </c>
      <c r="M379" s="12">
        <v>408.5</v>
      </c>
      <c r="N379" s="12"/>
    </row>
    <row r="380" spans="1:14" ht="51" x14ac:dyDescent="0.2">
      <c r="A380" s="8" t="s">
        <v>2954</v>
      </c>
      <c r="B380" s="8">
        <v>6658485228</v>
      </c>
      <c r="C380" s="9" t="s">
        <v>2955</v>
      </c>
      <c r="D380" s="9" t="s">
        <v>14</v>
      </c>
      <c r="E380" s="41" t="s">
        <v>2999</v>
      </c>
      <c r="F380" s="8" t="s">
        <v>454</v>
      </c>
      <c r="G380" s="57">
        <v>386635.12</v>
      </c>
      <c r="H380" s="43">
        <v>1533492.48</v>
      </c>
      <c r="I380" s="129" t="s">
        <v>1536</v>
      </c>
      <c r="J380" s="8" t="s">
        <v>3115</v>
      </c>
      <c r="K380" s="22">
        <v>43728</v>
      </c>
      <c r="L380" s="17" t="s">
        <v>853</v>
      </c>
      <c r="M380" s="12">
        <v>343.35</v>
      </c>
      <c r="N380" s="12"/>
    </row>
    <row r="381" spans="1:14" ht="331.5" x14ac:dyDescent="0.2">
      <c r="A381" s="8" t="s">
        <v>2956</v>
      </c>
      <c r="B381" s="8">
        <v>6685165435</v>
      </c>
      <c r="C381" s="9" t="s">
        <v>2957</v>
      </c>
      <c r="D381" s="9" t="s">
        <v>10</v>
      </c>
      <c r="E381" s="41" t="s">
        <v>2306</v>
      </c>
      <c r="F381" s="8" t="s">
        <v>2486</v>
      </c>
      <c r="G381" s="56">
        <v>387169.3653</v>
      </c>
      <c r="H381" s="56">
        <v>1533360.7830000001</v>
      </c>
      <c r="I381" s="126" t="s">
        <v>3057</v>
      </c>
      <c r="J381" s="8" t="s">
        <v>2447</v>
      </c>
      <c r="K381" s="8" t="s">
        <v>3116</v>
      </c>
      <c r="L381" s="17" t="s">
        <v>83</v>
      </c>
      <c r="M381" s="12">
        <v>37457.93</v>
      </c>
      <c r="N381" s="12">
        <f>5767.13+10805.07+4058.31</f>
        <v>20630.510000000002</v>
      </c>
    </row>
    <row r="382" spans="1:14" ht="267.75" x14ac:dyDescent="0.2">
      <c r="A382" s="59" t="s">
        <v>2958</v>
      </c>
      <c r="B382" s="59">
        <v>6672251729</v>
      </c>
      <c r="C382" s="9" t="s">
        <v>2959</v>
      </c>
      <c r="D382" s="9" t="s">
        <v>10</v>
      </c>
      <c r="E382" s="41" t="s">
        <v>3000</v>
      </c>
      <c r="F382" s="65" t="s">
        <v>3037</v>
      </c>
      <c r="G382" s="56">
        <v>383657.1874</v>
      </c>
      <c r="H382" s="56">
        <v>1535790.5989000001</v>
      </c>
      <c r="I382" s="126" t="s">
        <v>3058</v>
      </c>
      <c r="J382" s="59" t="s">
        <v>3117</v>
      </c>
      <c r="K382" s="59" t="s">
        <v>3118</v>
      </c>
      <c r="L382" s="62" t="s">
        <v>3129</v>
      </c>
      <c r="M382" s="47">
        <f>21580+23138+22399+23048</f>
        <v>90165</v>
      </c>
      <c r="N382" s="47">
        <f>13223.4+13651.3+12716.6+13265.4</f>
        <v>52856.7</v>
      </c>
    </row>
    <row r="383" spans="1:14" ht="38.25" x14ac:dyDescent="0.2">
      <c r="A383" s="8" t="s">
        <v>2960</v>
      </c>
      <c r="B383" s="8" t="s">
        <v>2923</v>
      </c>
      <c r="C383" s="9" t="s">
        <v>2961</v>
      </c>
      <c r="D383" s="9" t="s">
        <v>20</v>
      </c>
      <c r="E383" s="41" t="s">
        <v>3001</v>
      </c>
      <c r="F383" s="8" t="s">
        <v>3038</v>
      </c>
      <c r="G383" s="56">
        <v>382778.53</v>
      </c>
      <c r="H383" s="56">
        <v>1546070.83</v>
      </c>
      <c r="I383" s="126" t="s">
        <v>3059</v>
      </c>
      <c r="J383" s="8" t="s">
        <v>3119</v>
      </c>
      <c r="K383" s="8" t="s">
        <v>3120</v>
      </c>
      <c r="L383" s="62" t="s">
        <v>853</v>
      </c>
      <c r="M383" s="12">
        <v>7370.37</v>
      </c>
      <c r="N383" s="12"/>
    </row>
    <row r="384" spans="1:14" ht="51" x14ac:dyDescent="0.2">
      <c r="A384" s="8" t="s">
        <v>1711</v>
      </c>
      <c r="B384" s="8" t="s">
        <v>1902</v>
      </c>
      <c r="C384" s="9" t="s">
        <v>1712</v>
      </c>
      <c r="D384" s="9" t="s">
        <v>27</v>
      </c>
      <c r="E384" s="41" t="s">
        <v>3002</v>
      </c>
      <c r="F384" s="8" t="s">
        <v>3039</v>
      </c>
      <c r="G384" s="56">
        <v>398812.98</v>
      </c>
      <c r="H384" s="56">
        <v>1534756.23</v>
      </c>
      <c r="I384" s="126" t="s">
        <v>320</v>
      </c>
      <c r="J384" s="8" t="s">
        <v>3121</v>
      </c>
      <c r="K384" s="8" t="s">
        <v>3120</v>
      </c>
      <c r="L384" s="62" t="s">
        <v>445</v>
      </c>
      <c r="M384" s="12">
        <v>47.9</v>
      </c>
      <c r="N384" s="12"/>
    </row>
    <row r="385" spans="1:14" ht="51" x14ac:dyDescent="0.2">
      <c r="A385" s="8" t="s">
        <v>1951</v>
      </c>
      <c r="B385" s="8" t="s">
        <v>42</v>
      </c>
      <c r="C385" s="9" t="s">
        <v>498</v>
      </c>
      <c r="D385" s="9" t="s">
        <v>22</v>
      </c>
      <c r="E385" s="85" t="s">
        <v>3003</v>
      </c>
      <c r="F385" s="8"/>
      <c r="G385" s="56">
        <v>384902.27630000003</v>
      </c>
      <c r="H385" s="56">
        <v>1529666.4117999999</v>
      </c>
      <c r="I385" s="126" t="s">
        <v>320</v>
      </c>
      <c r="J385" s="8" t="s">
        <v>3122</v>
      </c>
      <c r="K385" s="8" t="s">
        <v>3120</v>
      </c>
      <c r="L385" s="62" t="s">
        <v>445</v>
      </c>
      <c r="M385" s="12">
        <v>1702.7</v>
      </c>
      <c r="N385" s="12"/>
    </row>
    <row r="386" spans="1:14" ht="63.75" x14ac:dyDescent="0.2">
      <c r="A386" s="8" t="s">
        <v>2962</v>
      </c>
      <c r="B386" s="8">
        <v>6685165442</v>
      </c>
      <c r="C386" s="9" t="s">
        <v>45</v>
      </c>
      <c r="D386" s="9" t="s">
        <v>10</v>
      </c>
      <c r="E386" s="85" t="s">
        <v>3004</v>
      </c>
      <c r="F386" s="8" t="s">
        <v>3016</v>
      </c>
      <c r="G386" s="56">
        <v>385897.9143</v>
      </c>
      <c r="H386" s="56">
        <v>1536865.6209</v>
      </c>
      <c r="I386" s="126" t="s">
        <v>3060</v>
      </c>
      <c r="J386" s="59" t="s">
        <v>3123</v>
      </c>
      <c r="K386" s="59" t="s">
        <v>3124</v>
      </c>
      <c r="L386" s="62" t="s">
        <v>444</v>
      </c>
      <c r="M386" s="12">
        <v>19656.5</v>
      </c>
      <c r="N386" s="12">
        <v>12427.5</v>
      </c>
    </row>
    <row r="387" spans="1:14" ht="38.25" x14ac:dyDescent="0.2">
      <c r="A387" s="8" t="s">
        <v>531</v>
      </c>
      <c r="B387" s="8">
        <v>7709740488</v>
      </c>
      <c r="C387" s="9" t="s">
        <v>2963</v>
      </c>
      <c r="D387" s="9" t="s">
        <v>27</v>
      </c>
      <c r="E387" s="85" t="s">
        <v>3005</v>
      </c>
      <c r="F387" s="8" t="s">
        <v>3040</v>
      </c>
      <c r="G387" s="56">
        <v>384995.00530000002</v>
      </c>
      <c r="H387" s="56">
        <v>1530577.6786</v>
      </c>
      <c r="I387" s="126" t="s">
        <v>1297</v>
      </c>
      <c r="J387" s="8" t="s">
        <v>3125</v>
      </c>
      <c r="K387" s="22">
        <v>43738</v>
      </c>
      <c r="L387" s="62" t="s">
        <v>443</v>
      </c>
      <c r="M387" s="12">
        <v>150.9</v>
      </c>
      <c r="N387" s="12"/>
    </row>
    <row r="388" spans="1:14" ht="63.75" x14ac:dyDescent="0.2">
      <c r="A388" s="173" t="s">
        <v>2964</v>
      </c>
      <c r="B388" s="173">
        <v>6671310298</v>
      </c>
      <c r="C388" s="39" t="s">
        <v>2167</v>
      </c>
      <c r="D388" s="39" t="s">
        <v>29</v>
      </c>
      <c r="E388" s="85" t="s">
        <v>3006</v>
      </c>
      <c r="F388" s="173" t="s">
        <v>3041</v>
      </c>
      <c r="G388" s="56">
        <v>388801.93199999997</v>
      </c>
      <c r="H388" s="56">
        <v>1541632.5377</v>
      </c>
      <c r="I388" s="126" t="s">
        <v>3061</v>
      </c>
      <c r="J388" s="173" t="s">
        <v>3126</v>
      </c>
      <c r="K388" s="174">
        <v>43738</v>
      </c>
      <c r="L388" s="175" t="s">
        <v>307</v>
      </c>
      <c r="M388" s="47">
        <v>655</v>
      </c>
      <c r="N388" s="47"/>
    </row>
    <row r="389" spans="1:14" ht="216.75" x14ac:dyDescent="0.2">
      <c r="A389" s="7" t="s">
        <v>995</v>
      </c>
      <c r="B389" s="8" t="s">
        <v>3405</v>
      </c>
      <c r="C389" s="9" t="s">
        <v>3359</v>
      </c>
      <c r="D389" s="39" t="s">
        <v>18</v>
      </c>
      <c r="E389" s="72" t="s">
        <v>3253</v>
      </c>
      <c r="F389" s="8" t="s">
        <v>3414</v>
      </c>
      <c r="G389" s="55">
        <v>391223.35</v>
      </c>
      <c r="H389" s="55">
        <v>1548904.6</v>
      </c>
      <c r="I389" s="139" t="s">
        <v>3294</v>
      </c>
      <c r="J389" s="8" t="s">
        <v>3324</v>
      </c>
      <c r="K389" s="22">
        <v>43739</v>
      </c>
      <c r="L389" s="8" t="s">
        <v>48</v>
      </c>
      <c r="M389" s="12">
        <v>437</v>
      </c>
      <c r="N389" s="12"/>
    </row>
    <row r="390" spans="1:14" ht="51" x14ac:dyDescent="0.2">
      <c r="A390" s="7" t="s">
        <v>3360</v>
      </c>
      <c r="B390" s="8">
        <v>6659112878</v>
      </c>
      <c r="C390" s="9" t="s">
        <v>3361</v>
      </c>
      <c r="D390" s="39" t="s">
        <v>18</v>
      </c>
      <c r="E390" s="74" t="s">
        <v>3254</v>
      </c>
      <c r="F390" s="8" t="s">
        <v>1060</v>
      </c>
      <c r="G390" s="23">
        <v>393498.50780000002</v>
      </c>
      <c r="H390" s="23">
        <v>1530309.8348999999</v>
      </c>
      <c r="I390" s="178" t="s">
        <v>3295</v>
      </c>
      <c r="J390" s="8" t="s">
        <v>1123</v>
      </c>
      <c r="K390" s="8" t="s">
        <v>3448</v>
      </c>
      <c r="L390" s="17" t="s">
        <v>315</v>
      </c>
      <c r="M390" s="12">
        <v>20171.37</v>
      </c>
      <c r="N390" s="12"/>
    </row>
    <row r="391" spans="1:14" ht="63.75" x14ac:dyDescent="0.2">
      <c r="A391" s="79" t="s">
        <v>3360</v>
      </c>
      <c r="B391" s="66">
        <v>6659112878</v>
      </c>
      <c r="C391" s="9" t="s">
        <v>3361</v>
      </c>
      <c r="D391" s="39" t="s">
        <v>18</v>
      </c>
      <c r="E391" s="72" t="s">
        <v>3255</v>
      </c>
      <c r="F391" s="8" t="s">
        <v>3415</v>
      </c>
      <c r="G391" s="23">
        <v>393523.0172</v>
      </c>
      <c r="H391" s="23">
        <v>1530314.4305</v>
      </c>
      <c r="I391" s="126" t="s">
        <v>3296</v>
      </c>
      <c r="J391" s="8" t="s">
        <v>1123</v>
      </c>
      <c r="K391" s="8" t="s">
        <v>3449</v>
      </c>
      <c r="L391" s="17" t="s">
        <v>312</v>
      </c>
      <c r="M391" s="12">
        <f>20171.37+112.8</f>
        <v>20284.169999999998</v>
      </c>
      <c r="N391" s="12"/>
    </row>
    <row r="392" spans="1:14" ht="38.25" x14ac:dyDescent="0.2">
      <c r="A392" s="7" t="s">
        <v>2611</v>
      </c>
      <c r="B392" s="8">
        <v>6671042401</v>
      </c>
      <c r="C392" s="9" t="s">
        <v>2610</v>
      </c>
      <c r="D392" s="39" t="s">
        <v>29</v>
      </c>
      <c r="E392" s="128" t="s">
        <v>3256</v>
      </c>
      <c r="F392" s="8" t="s">
        <v>3416</v>
      </c>
      <c r="G392" s="23">
        <v>373393.3591</v>
      </c>
      <c r="H392" s="23">
        <v>1533612.3414</v>
      </c>
      <c r="I392" s="129" t="s">
        <v>320</v>
      </c>
      <c r="J392" s="8" t="s">
        <v>3325</v>
      </c>
      <c r="K392" s="22">
        <v>43740</v>
      </c>
      <c r="L392" s="8" t="s">
        <v>61</v>
      </c>
      <c r="M392" s="12">
        <v>62.14</v>
      </c>
      <c r="N392" s="12"/>
    </row>
    <row r="393" spans="1:14" ht="38.25" x14ac:dyDescent="0.2">
      <c r="A393" s="79" t="s">
        <v>2611</v>
      </c>
      <c r="B393" s="66">
        <v>6671042401</v>
      </c>
      <c r="C393" s="9" t="s">
        <v>2610</v>
      </c>
      <c r="D393" s="39" t="s">
        <v>29</v>
      </c>
      <c r="E393" s="72" t="s">
        <v>3257</v>
      </c>
      <c r="F393" s="8" t="s">
        <v>3417</v>
      </c>
      <c r="G393" s="55">
        <v>374010.02</v>
      </c>
      <c r="H393" s="55">
        <v>1533530.2</v>
      </c>
      <c r="I393" s="126" t="s">
        <v>320</v>
      </c>
      <c r="J393" s="8" t="s">
        <v>3326</v>
      </c>
      <c r="K393" s="22">
        <v>43763</v>
      </c>
      <c r="L393" s="17" t="s">
        <v>61</v>
      </c>
      <c r="M393" s="12">
        <v>48.21</v>
      </c>
      <c r="N393" s="12"/>
    </row>
    <row r="394" spans="1:14" ht="102" x14ac:dyDescent="0.2">
      <c r="A394" s="7" t="s">
        <v>2605</v>
      </c>
      <c r="B394" s="8">
        <v>6608001915</v>
      </c>
      <c r="C394" s="9" t="s">
        <v>2604</v>
      </c>
      <c r="D394" s="39" t="s">
        <v>27</v>
      </c>
      <c r="E394" s="128" t="s">
        <v>3258</v>
      </c>
      <c r="F394" s="8" t="s">
        <v>3418</v>
      </c>
      <c r="G394" s="23">
        <v>395388.01</v>
      </c>
      <c r="H394" s="23">
        <v>1528389.3</v>
      </c>
      <c r="I394" s="129" t="s">
        <v>320</v>
      </c>
      <c r="J394" s="8" t="s">
        <v>3327</v>
      </c>
      <c r="K394" s="22">
        <v>43740</v>
      </c>
      <c r="L394" s="8" t="s">
        <v>61</v>
      </c>
      <c r="M394" s="12">
        <v>650.29999999999995</v>
      </c>
      <c r="N394" s="12"/>
    </row>
    <row r="395" spans="1:14" ht="102" x14ac:dyDescent="0.2">
      <c r="A395" s="7" t="s">
        <v>3362</v>
      </c>
      <c r="B395" s="8">
        <v>6658071844</v>
      </c>
      <c r="C395" s="9" t="s">
        <v>3363</v>
      </c>
      <c r="D395" s="39" t="s">
        <v>24</v>
      </c>
      <c r="E395" s="41" t="s">
        <v>3259</v>
      </c>
      <c r="F395" s="8" t="s">
        <v>3419</v>
      </c>
      <c r="G395" s="55">
        <v>385938.11</v>
      </c>
      <c r="H395" s="55">
        <v>1527069.08</v>
      </c>
      <c r="I395" s="139" t="s">
        <v>3297</v>
      </c>
      <c r="J395" s="8" t="s">
        <v>3328</v>
      </c>
      <c r="K395" s="22">
        <v>43741</v>
      </c>
      <c r="L395" s="8" t="s">
        <v>1800</v>
      </c>
      <c r="M395" s="12">
        <v>26030.9</v>
      </c>
      <c r="N395" s="12"/>
    </row>
    <row r="396" spans="1:14" ht="267.75" x14ac:dyDescent="0.2">
      <c r="A396" s="7" t="s">
        <v>3364</v>
      </c>
      <c r="B396" s="8">
        <v>6658515377</v>
      </c>
      <c r="C396" s="9" t="s">
        <v>2364</v>
      </c>
      <c r="D396" s="39" t="s">
        <v>10</v>
      </c>
      <c r="E396" s="59" t="s">
        <v>3413</v>
      </c>
      <c r="F396" s="8" t="s">
        <v>2473</v>
      </c>
      <c r="G396" s="75">
        <v>390721.9203</v>
      </c>
      <c r="H396" s="75">
        <v>1532845.5830000001</v>
      </c>
      <c r="I396" s="179" t="s">
        <v>2326</v>
      </c>
      <c r="J396" s="8" t="s">
        <v>2423</v>
      </c>
      <c r="K396" s="8" t="s">
        <v>3450</v>
      </c>
      <c r="L396" s="17" t="s">
        <v>2450</v>
      </c>
      <c r="M396" s="12">
        <f>31890.8+34821.7</f>
        <v>66712.5</v>
      </c>
      <c r="N396" s="12">
        <f>17469.7+23215.3</f>
        <v>40685</v>
      </c>
    </row>
    <row r="397" spans="1:14" ht="63.75" x14ac:dyDescent="0.2">
      <c r="A397" s="7" t="s">
        <v>3365</v>
      </c>
      <c r="B397" s="8">
        <v>6672247440</v>
      </c>
      <c r="C397" s="9" t="s">
        <v>3366</v>
      </c>
      <c r="D397" s="39" t="s">
        <v>13</v>
      </c>
      <c r="E397" s="41" t="s">
        <v>3260</v>
      </c>
      <c r="F397" s="8" t="s">
        <v>3420</v>
      </c>
      <c r="G397" s="55">
        <v>389346.57390000002</v>
      </c>
      <c r="H397" s="55">
        <v>1528421.0212999999</v>
      </c>
      <c r="I397" s="126" t="s">
        <v>3298</v>
      </c>
      <c r="J397" s="41" t="s">
        <v>3329</v>
      </c>
      <c r="K397" s="8" t="s">
        <v>3451</v>
      </c>
      <c r="L397" s="17" t="s">
        <v>1204</v>
      </c>
      <c r="M397" s="12">
        <v>6986.6</v>
      </c>
      <c r="N397" s="12"/>
    </row>
    <row r="398" spans="1:14" ht="76.5" x14ac:dyDescent="0.2">
      <c r="A398" s="7" t="s">
        <v>3367</v>
      </c>
      <c r="B398" s="8">
        <v>6661102500</v>
      </c>
      <c r="C398" s="9" t="s">
        <v>3368</v>
      </c>
      <c r="D398" s="39" t="s">
        <v>10</v>
      </c>
      <c r="E398" s="59" t="s">
        <v>3261</v>
      </c>
      <c r="F398" s="8" t="s">
        <v>3421</v>
      </c>
      <c r="G398" s="75">
        <v>389464.52480000001</v>
      </c>
      <c r="H398" s="75">
        <v>1530758.1716</v>
      </c>
      <c r="I398" s="179" t="s">
        <v>3299</v>
      </c>
      <c r="J398" s="8" t="s">
        <v>3330</v>
      </c>
      <c r="K398" s="8" t="s">
        <v>3452</v>
      </c>
      <c r="L398" s="17" t="s">
        <v>442</v>
      </c>
      <c r="M398" s="12">
        <f>31704.43+1984.8</f>
        <v>33689.230000000003</v>
      </c>
      <c r="N398" s="12">
        <v>21444.6</v>
      </c>
    </row>
    <row r="399" spans="1:14" ht="114.75" x14ac:dyDescent="0.2">
      <c r="A399" s="7" t="s">
        <v>3369</v>
      </c>
      <c r="B399" s="8">
        <v>66723119409</v>
      </c>
      <c r="C399" s="9" t="s">
        <v>3370</v>
      </c>
      <c r="D399" s="39" t="s">
        <v>10</v>
      </c>
      <c r="E399" s="41" t="s">
        <v>3262</v>
      </c>
      <c r="F399" s="8" t="s">
        <v>3422</v>
      </c>
      <c r="G399" s="55">
        <v>384677.27029999997</v>
      </c>
      <c r="H399" s="55">
        <v>1539820.064</v>
      </c>
      <c r="I399" s="126" t="s">
        <v>3300</v>
      </c>
      <c r="J399" s="8" t="s">
        <v>3331</v>
      </c>
      <c r="K399" s="8" t="s">
        <v>3453</v>
      </c>
      <c r="L399" s="17" t="s">
        <v>47</v>
      </c>
      <c r="M399" s="12">
        <v>25434.55</v>
      </c>
      <c r="N399" s="12">
        <v>17191.86</v>
      </c>
    </row>
    <row r="400" spans="1:14" ht="114.75" x14ac:dyDescent="0.2">
      <c r="A400" s="79" t="s">
        <v>3369</v>
      </c>
      <c r="B400" s="66">
        <v>66723119409</v>
      </c>
      <c r="C400" s="9" t="s">
        <v>3370</v>
      </c>
      <c r="D400" s="39" t="s">
        <v>10</v>
      </c>
      <c r="E400" s="59" t="s">
        <v>3263</v>
      </c>
      <c r="F400" s="8" t="s">
        <v>3423</v>
      </c>
      <c r="G400" s="23">
        <v>384668.1434</v>
      </c>
      <c r="H400" s="23">
        <v>1539772.2934000001</v>
      </c>
      <c r="I400" s="179" t="s">
        <v>3300</v>
      </c>
      <c r="J400" s="8" t="s">
        <v>3332</v>
      </c>
      <c r="K400" s="8" t="s">
        <v>3453</v>
      </c>
      <c r="L400" s="17" t="s">
        <v>47</v>
      </c>
      <c r="M400" s="12">
        <v>43033.15</v>
      </c>
      <c r="N400" s="12">
        <v>31056.87</v>
      </c>
    </row>
    <row r="401" spans="1:14" ht="191.25" x14ac:dyDescent="0.2">
      <c r="A401" s="16" t="s">
        <v>1028</v>
      </c>
      <c r="B401" s="13">
        <v>6672184222</v>
      </c>
      <c r="C401" s="9" t="s">
        <v>45</v>
      </c>
      <c r="D401" s="39" t="s">
        <v>10</v>
      </c>
      <c r="E401" s="41" t="s">
        <v>3264</v>
      </c>
      <c r="F401" s="65" t="s">
        <v>734</v>
      </c>
      <c r="G401" s="23">
        <v>386016.5001</v>
      </c>
      <c r="H401" s="55">
        <v>1536759.4750000001</v>
      </c>
      <c r="I401" s="126" t="s">
        <v>788</v>
      </c>
      <c r="J401" s="8" t="s">
        <v>825</v>
      </c>
      <c r="K401" s="8" t="s">
        <v>3454</v>
      </c>
      <c r="L401" s="17" t="s">
        <v>852</v>
      </c>
      <c r="M401" s="12">
        <f>3309.4+28209.1+19932.8</f>
        <v>51451.3</v>
      </c>
      <c r="N401" s="12">
        <f>1507.02+19622.91+12269.75</f>
        <v>33399.68</v>
      </c>
    </row>
    <row r="402" spans="1:14" ht="165.75" x14ac:dyDescent="0.2">
      <c r="A402" s="79" t="s">
        <v>1028</v>
      </c>
      <c r="B402" s="66">
        <v>6672184222</v>
      </c>
      <c r="C402" s="9" t="s">
        <v>45</v>
      </c>
      <c r="D402" s="39" t="s">
        <v>10</v>
      </c>
      <c r="E402" s="41" t="s">
        <v>3265</v>
      </c>
      <c r="F402" s="180" t="s">
        <v>734</v>
      </c>
      <c r="G402" s="75">
        <v>385996.85430000001</v>
      </c>
      <c r="H402" s="75">
        <v>1536774.2094000001</v>
      </c>
      <c r="I402" s="179" t="s">
        <v>788</v>
      </c>
      <c r="J402" s="8" t="s">
        <v>827</v>
      </c>
      <c r="K402" s="8" t="s">
        <v>3455</v>
      </c>
      <c r="L402" s="17" t="s">
        <v>853</v>
      </c>
      <c r="M402" s="12">
        <f>19652.2+11395.2</f>
        <v>31047.4</v>
      </c>
      <c r="N402" s="12">
        <v>12468.1</v>
      </c>
    </row>
    <row r="403" spans="1:14" ht="76.5" x14ac:dyDescent="0.2">
      <c r="A403" s="7" t="s">
        <v>257</v>
      </c>
      <c r="B403" s="8">
        <v>6671019770</v>
      </c>
      <c r="C403" s="9" t="s">
        <v>3371</v>
      </c>
      <c r="D403" s="39" t="s">
        <v>27</v>
      </c>
      <c r="E403" s="41" t="s">
        <v>2651</v>
      </c>
      <c r="F403" s="8" t="s">
        <v>2694</v>
      </c>
      <c r="G403" s="141">
        <v>384412.47</v>
      </c>
      <c r="H403" s="141">
        <v>1533610.68</v>
      </c>
      <c r="I403" s="126" t="s">
        <v>320</v>
      </c>
      <c r="J403" s="8" t="s">
        <v>3333</v>
      </c>
      <c r="K403" s="22">
        <v>43745</v>
      </c>
      <c r="L403" s="8" t="s">
        <v>314</v>
      </c>
      <c r="M403" s="12">
        <v>188.8</v>
      </c>
      <c r="N403" s="12"/>
    </row>
    <row r="404" spans="1:14" ht="76.5" x14ac:dyDescent="0.2">
      <c r="A404" s="79" t="s">
        <v>257</v>
      </c>
      <c r="B404" s="66">
        <v>6671019770</v>
      </c>
      <c r="C404" s="9" t="s">
        <v>3371</v>
      </c>
      <c r="D404" s="39" t="s">
        <v>27</v>
      </c>
      <c r="E404" s="59" t="s">
        <v>3266</v>
      </c>
      <c r="F404" s="8" t="s">
        <v>3424</v>
      </c>
      <c r="G404" s="23">
        <v>385000.58</v>
      </c>
      <c r="H404" s="23">
        <v>1530288.16</v>
      </c>
      <c r="I404" s="179" t="s">
        <v>320</v>
      </c>
      <c r="J404" s="8" t="s">
        <v>3334</v>
      </c>
      <c r="K404" s="22">
        <v>43747</v>
      </c>
      <c r="L404" s="8" t="s">
        <v>314</v>
      </c>
      <c r="M404" s="12">
        <v>582.54999999999995</v>
      </c>
      <c r="N404" s="12"/>
    </row>
    <row r="405" spans="1:14" ht="51" x14ac:dyDescent="0.2">
      <c r="A405" s="79" t="s">
        <v>257</v>
      </c>
      <c r="B405" s="66">
        <v>6671019770</v>
      </c>
      <c r="C405" s="9" t="s">
        <v>3371</v>
      </c>
      <c r="D405" s="39" t="s">
        <v>27</v>
      </c>
      <c r="E405" s="41" t="s">
        <v>3267</v>
      </c>
      <c r="F405" s="8" t="s">
        <v>3425</v>
      </c>
      <c r="G405" s="55">
        <v>385161.19</v>
      </c>
      <c r="H405" s="55">
        <v>1535885.43</v>
      </c>
      <c r="I405" s="126" t="s">
        <v>320</v>
      </c>
      <c r="J405" s="8" t="s">
        <v>3335</v>
      </c>
      <c r="K405" s="22">
        <v>43762</v>
      </c>
      <c r="L405" s="8" t="s">
        <v>61</v>
      </c>
      <c r="M405" s="12">
        <v>178.2</v>
      </c>
      <c r="N405" s="12"/>
    </row>
    <row r="406" spans="1:14" ht="63.75" x14ac:dyDescent="0.2">
      <c r="A406" s="79" t="s">
        <v>1027</v>
      </c>
      <c r="B406" s="66">
        <v>6671019770</v>
      </c>
      <c r="C406" s="9" t="s">
        <v>3371</v>
      </c>
      <c r="D406" s="39" t="s">
        <v>27</v>
      </c>
      <c r="E406" s="59" t="s">
        <v>3268</v>
      </c>
      <c r="F406" s="8" t="s">
        <v>3447</v>
      </c>
      <c r="G406" s="75">
        <v>390424.98560000001</v>
      </c>
      <c r="H406" s="75">
        <v>1538275.7752</v>
      </c>
      <c r="I406" s="179" t="s">
        <v>320</v>
      </c>
      <c r="J406" s="8" t="s">
        <v>3336</v>
      </c>
      <c r="K406" s="22">
        <v>43768</v>
      </c>
      <c r="L406" s="17" t="s">
        <v>60</v>
      </c>
      <c r="M406" s="12">
        <v>192.23</v>
      </c>
      <c r="N406" s="12"/>
    </row>
    <row r="407" spans="1:14" ht="114.75" x14ac:dyDescent="0.2">
      <c r="A407" s="7" t="s">
        <v>3372</v>
      </c>
      <c r="B407" s="8">
        <v>6658139683</v>
      </c>
      <c r="C407" s="9" t="s">
        <v>3373</v>
      </c>
      <c r="D407" s="39" t="s">
        <v>28</v>
      </c>
      <c r="E407" s="41" t="s">
        <v>3269</v>
      </c>
      <c r="F407" s="8" t="s">
        <v>3426</v>
      </c>
      <c r="G407" s="55">
        <v>374038.9</v>
      </c>
      <c r="H407" s="55">
        <v>1529559.02</v>
      </c>
      <c r="I407" s="126" t="s">
        <v>3301</v>
      </c>
      <c r="J407" s="8" t="s">
        <v>3337</v>
      </c>
      <c r="K407" s="22">
        <v>43746</v>
      </c>
      <c r="L407" s="8" t="s">
        <v>442</v>
      </c>
      <c r="M407" s="12">
        <f>189.57+130.8</f>
        <v>320.37</v>
      </c>
      <c r="N407" s="12"/>
    </row>
    <row r="408" spans="1:14" ht="63.75" x14ac:dyDescent="0.2">
      <c r="A408" s="7" t="s">
        <v>2962</v>
      </c>
      <c r="B408" s="8">
        <v>6685165442</v>
      </c>
      <c r="C408" s="9" t="s">
        <v>45</v>
      </c>
      <c r="D408" s="39" t="s">
        <v>10</v>
      </c>
      <c r="E408" s="59" t="s">
        <v>2974</v>
      </c>
      <c r="F408" s="8" t="s">
        <v>3016</v>
      </c>
      <c r="G408" s="75">
        <v>385910.40220000001</v>
      </c>
      <c r="H408" s="75">
        <v>1536868.4664</v>
      </c>
      <c r="I408" s="179" t="s">
        <v>3302</v>
      </c>
      <c r="J408" s="8" t="s">
        <v>3123</v>
      </c>
      <c r="K408" s="22" t="s">
        <v>3456</v>
      </c>
      <c r="L408" s="17" t="s">
        <v>444</v>
      </c>
      <c r="M408" s="12">
        <v>19656.5</v>
      </c>
      <c r="N408" s="12">
        <v>12616.67</v>
      </c>
    </row>
    <row r="409" spans="1:14" ht="63.75" x14ac:dyDescent="0.2">
      <c r="A409" s="7" t="s">
        <v>3374</v>
      </c>
      <c r="B409" s="8">
        <v>6679043767</v>
      </c>
      <c r="C409" s="9" t="s">
        <v>3375</v>
      </c>
      <c r="D409" s="39" t="s">
        <v>18</v>
      </c>
      <c r="E409" s="41" t="s">
        <v>3270</v>
      </c>
      <c r="F409" s="8" t="s">
        <v>3427</v>
      </c>
      <c r="G409" s="55">
        <v>395502.55</v>
      </c>
      <c r="H409" s="56">
        <v>1538169.14</v>
      </c>
      <c r="I409" s="126" t="s">
        <v>3303</v>
      </c>
      <c r="J409" s="8" t="s">
        <v>3338</v>
      </c>
      <c r="K409" s="22">
        <v>43748</v>
      </c>
      <c r="L409" s="8" t="s">
        <v>451</v>
      </c>
      <c r="M409" s="12">
        <v>1120</v>
      </c>
      <c r="N409" s="12"/>
    </row>
    <row r="410" spans="1:14" ht="63.75" x14ac:dyDescent="0.2">
      <c r="A410" s="79" t="s">
        <v>3374</v>
      </c>
      <c r="B410" s="66">
        <v>6679043767</v>
      </c>
      <c r="C410" s="9" t="s">
        <v>3375</v>
      </c>
      <c r="D410" s="39" t="s">
        <v>18</v>
      </c>
      <c r="E410" s="59" t="s">
        <v>3271</v>
      </c>
      <c r="F410" s="8" t="s">
        <v>3427</v>
      </c>
      <c r="G410" s="172">
        <v>395502.55</v>
      </c>
      <c r="H410" s="64">
        <v>1538169.14</v>
      </c>
      <c r="I410" s="176" t="s">
        <v>3303</v>
      </c>
      <c r="J410" s="8" t="s">
        <v>3339</v>
      </c>
      <c r="K410" s="22">
        <v>43748</v>
      </c>
      <c r="L410" s="8" t="s">
        <v>315</v>
      </c>
      <c r="M410" s="12">
        <v>574</v>
      </c>
      <c r="N410" s="12"/>
    </row>
    <row r="411" spans="1:14" ht="102" x14ac:dyDescent="0.2">
      <c r="A411" s="7" t="s">
        <v>3376</v>
      </c>
      <c r="B411" s="8">
        <v>6671398662</v>
      </c>
      <c r="C411" s="9" t="s">
        <v>691</v>
      </c>
      <c r="D411" s="39" t="s">
        <v>10</v>
      </c>
      <c r="E411" s="41" t="s">
        <v>3272</v>
      </c>
      <c r="F411" s="8" t="s">
        <v>3428</v>
      </c>
      <c r="G411" s="55">
        <v>393551.58</v>
      </c>
      <c r="H411" s="56">
        <v>1531234.58</v>
      </c>
      <c r="I411" s="126" t="s">
        <v>3304</v>
      </c>
      <c r="J411" s="8" t="s">
        <v>3340</v>
      </c>
      <c r="K411" s="22">
        <v>43748</v>
      </c>
      <c r="L411" s="8" t="s">
        <v>3470</v>
      </c>
      <c r="M411" s="12">
        <v>24443.279999999999</v>
      </c>
      <c r="N411" s="12">
        <v>16808.669999999998</v>
      </c>
    </row>
    <row r="412" spans="1:14" ht="267.75" x14ac:dyDescent="0.2">
      <c r="A412" s="7" t="s">
        <v>877</v>
      </c>
      <c r="B412" s="8">
        <v>7709359770</v>
      </c>
      <c r="C412" s="9" t="s">
        <v>1950</v>
      </c>
      <c r="D412" s="39" t="s">
        <v>32</v>
      </c>
      <c r="E412" s="59" t="s">
        <v>3273</v>
      </c>
      <c r="F412" s="8" t="s">
        <v>1999</v>
      </c>
      <c r="G412" s="172">
        <v>399347.14860000001</v>
      </c>
      <c r="H412" s="64">
        <v>1534369.9742999999</v>
      </c>
      <c r="I412" s="176" t="s">
        <v>3305</v>
      </c>
      <c r="J412" s="8" t="s">
        <v>2121</v>
      </c>
      <c r="K412" s="8" t="s">
        <v>3457</v>
      </c>
      <c r="L412" s="17" t="s">
        <v>314</v>
      </c>
      <c r="M412" s="12">
        <v>126.85</v>
      </c>
      <c r="N412" s="12"/>
    </row>
    <row r="413" spans="1:14" ht="51" x14ac:dyDescent="0.2">
      <c r="A413" s="7" t="s">
        <v>3472</v>
      </c>
      <c r="B413" s="8" t="s">
        <v>3406</v>
      </c>
      <c r="C413" s="9" t="s">
        <v>3377</v>
      </c>
      <c r="D413" s="39" t="s">
        <v>30</v>
      </c>
      <c r="E413" s="41" t="s">
        <v>3274</v>
      </c>
      <c r="F413" s="8" t="s">
        <v>3429</v>
      </c>
      <c r="G413" s="55">
        <v>391026.17859999998</v>
      </c>
      <c r="H413" s="56">
        <v>1538470.1207000001</v>
      </c>
      <c r="I413" s="126" t="s">
        <v>3306</v>
      </c>
      <c r="J413" s="8" t="s">
        <v>3341</v>
      </c>
      <c r="K413" s="8" t="s">
        <v>3458</v>
      </c>
      <c r="L413" s="17" t="s">
        <v>315</v>
      </c>
      <c r="M413" s="12">
        <v>1215.96</v>
      </c>
      <c r="N413" s="12"/>
    </row>
    <row r="414" spans="1:14" ht="191.25" x14ac:dyDescent="0.2">
      <c r="A414" s="7" t="s">
        <v>249</v>
      </c>
      <c r="B414" s="8" t="s">
        <v>42</v>
      </c>
      <c r="C414" s="9" t="s">
        <v>498</v>
      </c>
      <c r="D414" s="39" t="s">
        <v>28</v>
      </c>
      <c r="E414" s="59" t="s">
        <v>3275</v>
      </c>
      <c r="F414" s="8" t="s">
        <v>3430</v>
      </c>
      <c r="G414" s="172">
        <v>376210.44</v>
      </c>
      <c r="H414" s="83">
        <v>1531683.13</v>
      </c>
      <c r="I414" s="176" t="s">
        <v>3307</v>
      </c>
      <c r="J414" s="59" t="s">
        <v>3342</v>
      </c>
      <c r="K414" s="22">
        <v>43749</v>
      </c>
      <c r="L414" s="8" t="s">
        <v>315</v>
      </c>
      <c r="M414" s="12">
        <v>71.84</v>
      </c>
      <c r="N414" s="12"/>
    </row>
    <row r="415" spans="1:14" ht="63.75" x14ac:dyDescent="0.2">
      <c r="A415" s="7" t="s">
        <v>3378</v>
      </c>
      <c r="B415" s="8">
        <v>6658489367</v>
      </c>
      <c r="C415" s="9" t="s">
        <v>3379</v>
      </c>
      <c r="D415" s="39" t="s">
        <v>18</v>
      </c>
      <c r="E415" s="41" t="s">
        <v>3276</v>
      </c>
      <c r="F415" s="8" t="s">
        <v>3431</v>
      </c>
      <c r="G415" s="55">
        <v>386447.81</v>
      </c>
      <c r="H415" s="56">
        <v>1534304.69</v>
      </c>
      <c r="I415" s="126" t="s">
        <v>3308</v>
      </c>
      <c r="J415" s="59" t="s">
        <v>3343</v>
      </c>
      <c r="K415" s="22">
        <v>43754</v>
      </c>
      <c r="L415" s="8" t="s">
        <v>3470</v>
      </c>
      <c r="M415" s="12">
        <v>10603.67</v>
      </c>
      <c r="N415" s="12"/>
    </row>
    <row r="416" spans="1:14" ht="89.25" x14ac:dyDescent="0.2">
      <c r="A416" s="7" t="s">
        <v>1596</v>
      </c>
      <c r="B416" s="8" t="s">
        <v>3407</v>
      </c>
      <c r="C416" s="9" t="s">
        <v>498</v>
      </c>
      <c r="D416" s="39" t="s">
        <v>19</v>
      </c>
      <c r="E416" s="59" t="s">
        <v>3277</v>
      </c>
      <c r="F416" s="8" t="s">
        <v>3432</v>
      </c>
      <c r="G416" s="172">
        <v>381165.55</v>
      </c>
      <c r="H416" s="64">
        <v>1543420.49</v>
      </c>
      <c r="I416" s="176" t="s">
        <v>3309</v>
      </c>
      <c r="J416" s="59" t="s">
        <v>3344</v>
      </c>
      <c r="K416" s="22">
        <v>43755</v>
      </c>
      <c r="L416" s="8" t="s">
        <v>1208</v>
      </c>
      <c r="M416" s="12">
        <f>1237.6+557.1+184.5</f>
        <v>1979.1999999999998</v>
      </c>
      <c r="N416" s="12"/>
    </row>
    <row r="417" spans="1:14" ht="51" x14ac:dyDescent="0.2">
      <c r="A417" s="7" t="s">
        <v>3380</v>
      </c>
      <c r="B417" s="8" t="s">
        <v>3408</v>
      </c>
      <c r="C417" s="9" t="s">
        <v>3381</v>
      </c>
      <c r="D417" s="39" t="s">
        <v>19</v>
      </c>
      <c r="E417" s="41" t="s">
        <v>3278</v>
      </c>
      <c r="F417" s="8" t="s">
        <v>3433</v>
      </c>
      <c r="G417" s="55">
        <v>395179.99</v>
      </c>
      <c r="H417" s="56">
        <v>1537700.86</v>
      </c>
      <c r="I417" s="126" t="s">
        <v>3310</v>
      </c>
      <c r="J417" s="59" t="s">
        <v>3345</v>
      </c>
      <c r="K417" s="22">
        <v>43755</v>
      </c>
      <c r="L417" s="8" t="s">
        <v>48</v>
      </c>
      <c r="M417" s="12">
        <v>1278.6500000000001</v>
      </c>
      <c r="N417" s="12"/>
    </row>
    <row r="418" spans="1:14" ht="75.75" customHeight="1" x14ac:dyDescent="0.2">
      <c r="A418" s="79" t="s">
        <v>3380</v>
      </c>
      <c r="B418" s="66" t="s">
        <v>3408</v>
      </c>
      <c r="C418" s="9" t="s">
        <v>3381</v>
      </c>
      <c r="D418" s="39" t="s">
        <v>19</v>
      </c>
      <c r="E418" s="59" t="s">
        <v>3279</v>
      </c>
      <c r="F418" s="8" t="s">
        <v>3433</v>
      </c>
      <c r="G418" s="172">
        <v>395179.99</v>
      </c>
      <c r="H418" s="83">
        <v>1537700.86</v>
      </c>
      <c r="I418" s="176" t="s">
        <v>3310</v>
      </c>
      <c r="J418" s="59" t="s">
        <v>3346</v>
      </c>
      <c r="K418" s="22">
        <v>43755</v>
      </c>
      <c r="L418" s="8" t="s">
        <v>48</v>
      </c>
      <c r="M418" s="12">
        <v>1331</v>
      </c>
      <c r="N418" s="12"/>
    </row>
    <row r="419" spans="1:14" ht="204" x14ac:dyDescent="0.2">
      <c r="A419" s="7" t="s">
        <v>3382</v>
      </c>
      <c r="B419" s="8" t="s">
        <v>2821</v>
      </c>
      <c r="C419" s="9" t="s">
        <v>3383</v>
      </c>
      <c r="D419" s="39" t="s">
        <v>28</v>
      </c>
      <c r="E419" s="41" t="s">
        <v>3280</v>
      </c>
      <c r="F419" s="8" t="s">
        <v>3434</v>
      </c>
      <c r="G419" s="55">
        <v>389271.25</v>
      </c>
      <c r="H419" s="56">
        <v>1533616.61</v>
      </c>
      <c r="I419" s="126" t="s">
        <v>3311</v>
      </c>
      <c r="J419" s="181" t="s">
        <v>3347</v>
      </c>
      <c r="K419" s="22">
        <v>43755</v>
      </c>
      <c r="L419" s="8" t="s">
        <v>3471</v>
      </c>
      <c r="M419" s="12">
        <v>431.73</v>
      </c>
      <c r="N419" s="12"/>
    </row>
    <row r="420" spans="1:14" ht="63.75" x14ac:dyDescent="0.2">
      <c r="A420" s="7" t="s">
        <v>3384</v>
      </c>
      <c r="B420" s="8">
        <v>6671204010</v>
      </c>
      <c r="C420" s="9" t="s">
        <v>3385</v>
      </c>
      <c r="D420" s="39" t="s">
        <v>14</v>
      </c>
      <c r="E420" s="59" t="s">
        <v>3281</v>
      </c>
      <c r="F420" s="8" t="s">
        <v>3435</v>
      </c>
      <c r="G420" s="172">
        <v>390057.53499999997</v>
      </c>
      <c r="H420" s="56">
        <v>1532989.0049000001</v>
      </c>
      <c r="I420" s="176" t="s">
        <v>3312</v>
      </c>
      <c r="J420" s="182" t="s">
        <v>3348</v>
      </c>
      <c r="K420" s="8" t="s">
        <v>3459</v>
      </c>
      <c r="L420" s="17" t="s">
        <v>314</v>
      </c>
      <c r="M420" s="12">
        <v>6588.16</v>
      </c>
      <c r="N420" s="12"/>
    </row>
    <row r="421" spans="1:14" ht="76.5" x14ac:dyDescent="0.2">
      <c r="A421" s="7" t="s">
        <v>1922</v>
      </c>
      <c r="B421" s="8">
        <v>6672152550</v>
      </c>
      <c r="C421" s="9" t="s">
        <v>51</v>
      </c>
      <c r="D421" s="39" t="s">
        <v>10</v>
      </c>
      <c r="E421" s="41" t="s">
        <v>1845</v>
      </c>
      <c r="F421" s="8" t="s">
        <v>1968</v>
      </c>
      <c r="G421" s="55">
        <v>391055.27110000001</v>
      </c>
      <c r="H421" s="55">
        <v>1539365.8108000001</v>
      </c>
      <c r="I421" s="126" t="s">
        <v>2018</v>
      </c>
      <c r="J421" s="182" t="s">
        <v>2063</v>
      </c>
      <c r="K421" s="8" t="s">
        <v>3460</v>
      </c>
      <c r="L421" s="17" t="s">
        <v>1205</v>
      </c>
      <c r="M421" s="12">
        <v>21006.3</v>
      </c>
      <c r="N421" s="12">
        <v>14517.9</v>
      </c>
    </row>
    <row r="422" spans="1:14" ht="76.5" x14ac:dyDescent="0.2">
      <c r="A422" s="7" t="s">
        <v>1922</v>
      </c>
      <c r="B422" s="8">
        <v>6672152550</v>
      </c>
      <c r="C422" s="9" t="s">
        <v>51</v>
      </c>
      <c r="D422" s="39" t="s">
        <v>18</v>
      </c>
      <c r="E422" s="59" t="s">
        <v>3282</v>
      </c>
      <c r="F422" s="8" t="s">
        <v>3024</v>
      </c>
      <c r="G422" s="75">
        <v>393320.92700000003</v>
      </c>
      <c r="H422" s="64">
        <v>1536679.1140999999</v>
      </c>
      <c r="I422" s="176" t="s">
        <v>781</v>
      </c>
      <c r="J422" s="182" t="s">
        <v>3096</v>
      </c>
      <c r="K422" s="8" t="s">
        <v>3461</v>
      </c>
      <c r="L422" s="17" t="s">
        <v>853</v>
      </c>
      <c r="M422" s="12">
        <v>10092.57</v>
      </c>
      <c r="N422" s="12"/>
    </row>
    <row r="423" spans="1:14" ht="51" x14ac:dyDescent="0.2">
      <c r="A423" s="7" t="s">
        <v>249</v>
      </c>
      <c r="B423" s="8" t="s">
        <v>42</v>
      </c>
      <c r="C423" s="9" t="s">
        <v>498</v>
      </c>
      <c r="D423" s="39" t="s">
        <v>18</v>
      </c>
      <c r="E423" s="41" t="s">
        <v>389</v>
      </c>
      <c r="F423" s="8" t="s">
        <v>3436</v>
      </c>
      <c r="G423" s="55">
        <v>385876.72</v>
      </c>
      <c r="H423" s="56">
        <v>1537164.89</v>
      </c>
      <c r="I423" s="126" t="s">
        <v>3313</v>
      </c>
      <c r="J423" s="182" t="s">
        <v>3349</v>
      </c>
      <c r="K423" s="22">
        <v>43760</v>
      </c>
      <c r="L423" s="8" t="s">
        <v>446</v>
      </c>
      <c r="M423" s="12">
        <v>331.83</v>
      </c>
      <c r="N423" s="12"/>
    </row>
    <row r="424" spans="1:14" ht="89.25" x14ac:dyDescent="0.2">
      <c r="A424" s="7" t="s">
        <v>3386</v>
      </c>
      <c r="B424" s="8" t="s">
        <v>3409</v>
      </c>
      <c r="C424" s="9" t="s">
        <v>3387</v>
      </c>
      <c r="D424" s="39" t="s">
        <v>24</v>
      </c>
      <c r="E424" s="59" t="s">
        <v>3283</v>
      </c>
      <c r="F424" s="8" t="s">
        <v>3437</v>
      </c>
      <c r="G424" s="172">
        <v>389494.91</v>
      </c>
      <c r="H424" s="64">
        <v>1530421.37</v>
      </c>
      <c r="I424" s="176" t="s">
        <v>3314</v>
      </c>
      <c r="J424" s="182" t="s">
        <v>3350</v>
      </c>
      <c r="K424" s="22">
        <v>43760</v>
      </c>
      <c r="L424" s="8" t="s">
        <v>48</v>
      </c>
      <c r="M424" s="12">
        <v>27009.53</v>
      </c>
      <c r="N424" s="12"/>
    </row>
    <row r="425" spans="1:14" ht="267.75" x14ac:dyDescent="0.2">
      <c r="A425" s="7" t="s">
        <v>3388</v>
      </c>
      <c r="B425" s="8">
        <v>7708155798</v>
      </c>
      <c r="C425" s="9" t="s">
        <v>3389</v>
      </c>
      <c r="D425" s="39" t="s">
        <v>10</v>
      </c>
      <c r="E425" s="41" t="s">
        <v>3284</v>
      </c>
      <c r="F425" s="8" t="s">
        <v>3438</v>
      </c>
      <c r="G425" s="56">
        <v>394860.16700000002</v>
      </c>
      <c r="H425" s="56">
        <v>1529033.3921000001</v>
      </c>
      <c r="I425" s="126" t="s">
        <v>3315</v>
      </c>
      <c r="J425" s="182" t="s">
        <v>3351</v>
      </c>
      <c r="K425" s="8" t="s">
        <v>3462</v>
      </c>
      <c r="L425" s="17" t="s">
        <v>1204</v>
      </c>
      <c r="M425" s="12">
        <f>8816+22669.54</f>
        <v>31485.54</v>
      </c>
      <c r="N425" s="12">
        <f>4680.41+10737.01</f>
        <v>15417.42</v>
      </c>
    </row>
    <row r="426" spans="1:14" ht="89.25" x14ac:dyDescent="0.2">
      <c r="A426" s="8" t="s">
        <v>3390</v>
      </c>
      <c r="B426" s="8">
        <v>6671097400</v>
      </c>
      <c r="C426" s="9" t="s">
        <v>3391</v>
      </c>
      <c r="D426" s="39" t="s">
        <v>10</v>
      </c>
      <c r="E426" s="59" t="s">
        <v>3285</v>
      </c>
      <c r="F426" s="8" t="s">
        <v>3439</v>
      </c>
      <c r="G426" s="56">
        <v>388045.9142</v>
      </c>
      <c r="H426" s="56">
        <v>1534760.4979999999</v>
      </c>
      <c r="I426" s="126" t="s">
        <v>3316</v>
      </c>
      <c r="J426" s="182" t="s">
        <v>3352</v>
      </c>
      <c r="K426" s="8" t="s">
        <v>3463</v>
      </c>
      <c r="L426" s="17" t="s">
        <v>853</v>
      </c>
      <c r="M426" s="12">
        <v>9513.4</v>
      </c>
      <c r="N426" s="12">
        <v>6591.95</v>
      </c>
    </row>
    <row r="427" spans="1:14" ht="102" x14ac:dyDescent="0.2">
      <c r="A427" s="8" t="s">
        <v>3392</v>
      </c>
      <c r="B427" s="8">
        <v>6679035540</v>
      </c>
      <c r="C427" s="9" t="s">
        <v>3393</v>
      </c>
      <c r="D427" s="39" t="s">
        <v>10</v>
      </c>
      <c r="E427" s="130" t="s">
        <v>3286</v>
      </c>
      <c r="F427" s="8" t="s">
        <v>1964</v>
      </c>
      <c r="G427" s="56">
        <v>383191.16820000001</v>
      </c>
      <c r="H427" s="56">
        <v>1533921.3230000001</v>
      </c>
      <c r="I427" s="126" t="s">
        <v>3317</v>
      </c>
      <c r="J427" s="182" t="s">
        <v>2059</v>
      </c>
      <c r="K427" s="8" t="s">
        <v>3464</v>
      </c>
      <c r="L427" s="17" t="s">
        <v>47</v>
      </c>
      <c r="M427" s="12">
        <v>21618.62</v>
      </c>
      <c r="N427" s="12">
        <v>12732.31</v>
      </c>
    </row>
    <row r="428" spans="1:14" ht="76.5" x14ac:dyDescent="0.2">
      <c r="A428" s="7" t="s">
        <v>3394</v>
      </c>
      <c r="B428" s="8" t="s">
        <v>3410</v>
      </c>
      <c r="C428" s="9" t="s">
        <v>3395</v>
      </c>
      <c r="D428" s="39" t="s">
        <v>10</v>
      </c>
      <c r="E428" s="59" t="s">
        <v>3287</v>
      </c>
      <c r="F428" s="8" t="s">
        <v>3440</v>
      </c>
      <c r="G428" s="56">
        <v>382464.44</v>
      </c>
      <c r="H428" s="56">
        <v>1546424.46</v>
      </c>
      <c r="I428" s="126" t="s">
        <v>3318</v>
      </c>
      <c r="J428" s="182" t="s">
        <v>3353</v>
      </c>
      <c r="K428" s="8" t="s">
        <v>3465</v>
      </c>
      <c r="L428" s="8" t="s">
        <v>47</v>
      </c>
      <c r="M428" s="12">
        <v>8311.84</v>
      </c>
      <c r="N428" s="12">
        <v>6161.66</v>
      </c>
    </row>
    <row r="429" spans="1:14" ht="102" x14ac:dyDescent="0.2">
      <c r="A429" s="7" t="s">
        <v>3396</v>
      </c>
      <c r="B429" s="8" t="s">
        <v>3411</v>
      </c>
      <c r="C429" s="9" t="s">
        <v>3397</v>
      </c>
      <c r="D429" s="39" t="s">
        <v>10</v>
      </c>
      <c r="E429" s="177" t="s">
        <v>3288</v>
      </c>
      <c r="F429" s="8" t="s">
        <v>3441</v>
      </c>
      <c r="G429" s="56">
        <v>397919.18</v>
      </c>
      <c r="H429" s="56">
        <v>1532340.53</v>
      </c>
      <c r="I429" s="126" t="s">
        <v>3319</v>
      </c>
      <c r="J429" s="182" t="s">
        <v>3354</v>
      </c>
      <c r="K429" s="8" t="s">
        <v>3465</v>
      </c>
      <c r="L429" s="8" t="s">
        <v>1204</v>
      </c>
      <c r="M429" s="12">
        <v>21428.5</v>
      </c>
      <c r="N429" s="12">
        <v>13294.1</v>
      </c>
    </row>
    <row r="430" spans="1:14" ht="51" x14ac:dyDescent="0.2">
      <c r="A430" s="79" t="s">
        <v>249</v>
      </c>
      <c r="B430" s="8" t="s">
        <v>42</v>
      </c>
      <c r="C430" s="9" t="s">
        <v>498</v>
      </c>
      <c r="D430" s="39" t="s">
        <v>19</v>
      </c>
      <c r="E430" s="86" t="s">
        <v>3289</v>
      </c>
      <c r="F430" s="8" t="s">
        <v>3442</v>
      </c>
      <c r="G430" s="56">
        <v>377312.58</v>
      </c>
      <c r="H430" s="56">
        <v>1531705.24</v>
      </c>
      <c r="I430" s="126" t="s">
        <v>486</v>
      </c>
      <c r="J430" s="182" t="s">
        <v>3355</v>
      </c>
      <c r="K430" s="8" t="s">
        <v>3466</v>
      </c>
      <c r="L430" s="8" t="s">
        <v>445</v>
      </c>
      <c r="M430" s="12">
        <v>1453.62</v>
      </c>
      <c r="N430" s="12"/>
    </row>
    <row r="431" spans="1:14" ht="38.25" x14ac:dyDescent="0.2">
      <c r="A431" s="7" t="s">
        <v>3398</v>
      </c>
      <c r="B431" s="8" t="s">
        <v>3412</v>
      </c>
      <c r="C431" s="9" t="s">
        <v>3399</v>
      </c>
      <c r="D431" s="39" t="s">
        <v>28</v>
      </c>
      <c r="E431" s="177" t="s">
        <v>3290</v>
      </c>
      <c r="F431" s="8" t="s">
        <v>3443</v>
      </c>
      <c r="G431" s="56">
        <v>388210.81</v>
      </c>
      <c r="H431" s="56">
        <v>1534730.63</v>
      </c>
      <c r="I431" s="126" t="s">
        <v>3320</v>
      </c>
      <c r="J431" s="182" t="s">
        <v>3356</v>
      </c>
      <c r="K431" s="8" t="s">
        <v>3467</v>
      </c>
      <c r="L431" s="8" t="s">
        <v>315</v>
      </c>
      <c r="M431" s="12">
        <v>224.4</v>
      </c>
      <c r="N431" s="12"/>
    </row>
    <row r="432" spans="1:14" ht="76.5" x14ac:dyDescent="0.2">
      <c r="A432" s="8" t="s">
        <v>2377</v>
      </c>
      <c r="B432" s="8">
        <v>6671092089</v>
      </c>
      <c r="C432" s="9" t="s">
        <v>3400</v>
      </c>
      <c r="D432" s="39" t="s">
        <v>10</v>
      </c>
      <c r="E432" s="86" t="s">
        <v>3291</v>
      </c>
      <c r="F432" s="8" t="s">
        <v>3444</v>
      </c>
      <c r="G432" s="56">
        <v>387360.04430000001</v>
      </c>
      <c r="H432" s="56">
        <v>1533344.375</v>
      </c>
      <c r="I432" s="126" t="s">
        <v>3321</v>
      </c>
      <c r="J432" s="182" t="s">
        <v>800</v>
      </c>
      <c r="K432" s="8" t="s">
        <v>3468</v>
      </c>
      <c r="L432" s="17" t="s">
        <v>855</v>
      </c>
      <c r="M432" s="12">
        <v>36982.800000000003</v>
      </c>
      <c r="N432" s="12">
        <f>11857.8+8919.8</f>
        <v>20777.599999999999</v>
      </c>
    </row>
    <row r="433" spans="1:14" ht="191.25" x14ac:dyDescent="0.2">
      <c r="A433" s="8" t="s">
        <v>3401</v>
      </c>
      <c r="B433" s="8">
        <v>6685040700</v>
      </c>
      <c r="C433" s="9" t="s">
        <v>3402</v>
      </c>
      <c r="D433" s="39" t="s">
        <v>10</v>
      </c>
      <c r="E433" s="130" t="s">
        <v>3292</v>
      </c>
      <c r="F433" s="8" t="s">
        <v>3445</v>
      </c>
      <c r="G433" s="56">
        <v>393854.38099999999</v>
      </c>
      <c r="H433" s="56">
        <v>1536817.7575000001</v>
      </c>
      <c r="I433" s="126" t="s">
        <v>3322</v>
      </c>
      <c r="J433" s="182" t="s">
        <v>3357</v>
      </c>
      <c r="K433" s="8" t="s">
        <v>3469</v>
      </c>
      <c r="L433" s="17" t="s">
        <v>48</v>
      </c>
      <c r="M433" s="12">
        <f>21018.76+2608.3</f>
        <v>23627.059999999998</v>
      </c>
      <c r="N433" s="12">
        <v>1400.2</v>
      </c>
    </row>
    <row r="434" spans="1:14" ht="63.75" x14ac:dyDescent="0.2">
      <c r="A434" s="8" t="s">
        <v>3403</v>
      </c>
      <c r="B434" s="8">
        <v>6662059159</v>
      </c>
      <c r="C434" s="9" t="s">
        <v>3404</v>
      </c>
      <c r="D434" s="39" t="s">
        <v>24</v>
      </c>
      <c r="E434" s="59" t="s">
        <v>3293</v>
      </c>
      <c r="F434" s="8" t="s">
        <v>3446</v>
      </c>
      <c r="G434" s="56">
        <v>391223.35</v>
      </c>
      <c r="H434" s="56">
        <v>1535841.01</v>
      </c>
      <c r="I434" s="126" t="s">
        <v>3323</v>
      </c>
      <c r="J434" s="182" t="s">
        <v>3358</v>
      </c>
      <c r="K434" s="22">
        <v>43769</v>
      </c>
      <c r="L434" s="17" t="s">
        <v>854</v>
      </c>
      <c r="M434" s="12">
        <v>24194.47</v>
      </c>
      <c r="N434" s="12"/>
    </row>
    <row r="435" spans="1:14" ht="267.75" x14ac:dyDescent="0.2">
      <c r="A435" s="196" t="s">
        <v>3364</v>
      </c>
      <c r="B435" s="132">
        <v>6658515377</v>
      </c>
      <c r="C435" s="9" t="s">
        <v>2364</v>
      </c>
      <c r="D435" s="39" t="s">
        <v>10</v>
      </c>
      <c r="E435" s="132" t="s">
        <v>3413</v>
      </c>
      <c r="F435" s="132" t="s">
        <v>2473</v>
      </c>
      <c r="G435" s="63">
        <v>390705.13799999998</v>
      </c>
      <c r="H435" s="64">
        <v>1532858.8117</v>
      </c>
      <c r="I435" s="126" t="s">
        <v>2326</v>
      </c>
      <c r="J435" s="132" t="s">
        <v>2423</v>
      </c>
      <c r="K435" s="132" t="s">
        <v>3591</v>
      </c>
      <c r="L435" s="147" t="s">
        <v>2450</v>
      </c>
      <c r="M435" s="137">
        <f>37358.1+40252.68</f>
        <v>77610.78</v>
      </c>
      <c r="N435" s="137">
        <f>17469.7+23215.3</f>
        <v>40685</v>
      </c>
    </row>
    <row r="436" spans="1:14" ht="140.25" x14ac:dyDescent="0.2">
      <c r="A436" s="196" t="s">
        <v>692</v>
      </c>
      <c r="B436" s="132">
        <v>6660142370</v>
      </c>
      <c r="C436" s="9" t="s">
        <v>1713</v>
      </c>
      <c r="D436" s="39" t="s">
        <v>10</v>
      </c>
      <c r="E436" s="132" t="s">
        <v>3788</v>
      </c>
      <c r="F436" s="132" t="s">
        <v>1972</v>
      </c>
      <c r="G436" s="63">
        <v>385649.18540000002</v>
      </c>
      <c r="H436" s="64">
        <v>1534803.635</v>
      </c>
      <c r="I436" s="126" t="s">
        <v>3784</v>
      </c>
      <c r="J436" s="132" t="s">
        <v>2072</v>
      </c>
      <c r="K436" s="132" t="s">
        <v>3592</v>
      </c>
      <c r="L436" s="147" t="s">
        <v>60</v>
      </c>
      <c r="M436" s="137">
        <f>21261+2056.93</f>
        <v>23317.93</v>
      </c>
      <c r="N436" s="137">
        <v>14951.34</v>
      </c>
    </row>
    <row r="437" spans="1:14" ht="409.5" x14ac:dyDescent="0.2">
      <c r="A437" s="196" t="s">
        <v>505</v>
      </c>
      <c r="B437" s="132" t="s">
        <v>370</v>
      </c>
      <c r="C437" s="9" t="s">
        <v>506</v>
      </c>
      <c r="D437" s="39" t="s">
        <v>29</v>
      </c>
      <c r="E437" s="132" t="s">
        <v>3643</v>
      </c>
      <c r="F437" s="198" t="s">
        <v>3581</v>
      </c>
      <c r="G437" s="63">
        <v>379018.93</v>
      </c>
      <c r="H437" s="64">
        <v>1540350.44</v>
      </c>
      <c r="I437" s="126" t="s">
        <v>3785</v>
      </c>
      <c r="J437" s="132" t="s">
        <v>3593</v>
      </c>
      <c r="K437" s="132" t="s">
        <v>3594</v>
      </c>
      <c r="L437" s="147" t="s">
        <v>55</v>
      </c>
      <c r="M437" s="137">
        <v>4091</v>
      </c>
      <c r="N437" s="137"/>
    </row>
    <row r="438" spans="1:14" ht="165.75" x14ac:dyDescent="0.2">
      <c r="A438" s="134" t="s">
        <v>505</v>
      </c>
      <c r="B438" s="134" t="s">
        <v>370</v>
      </c>
      <c r="C438" s="9" t="s">
        <v>506</v>
      </c>
      <c r="D438" s="39" t="s">
        <v>29</v>
      </c>
      <c r="E438" s="132" t="s">
        <v>3644</v>
      </c>
      <c r="F438" s="132" t="s">
        <v>3582</v>
      </c>
      <c r="G438" s="63">
        <v>380933.64</v>
      </c>
      <c r="H438" s="64">
        <v>1542722.79</v>
      </c>
      <c r="I438" s="126" t="s">
        <v>2023</v>
      </c>
      <c r="J438" s="132" t="s">
        <v>3595</v>
      </c>
      <c r="K438" s="132" t="s">
        <v>3596</v>
      </c>
      <c r="L438" s="147" t="s">
        <v>446</v>
      </c>
      <c r="M438" s="137">
        <v>120</v>
      </c>
      <c r="N438" s="137"/>
    </row>
    <row r="439" spans="1:14" ht="192.75" customHeight="1" x14ac:dyDescent="0.2">
      <c r="A439" s="132" t="s">
        <v>1939</v>
      </c>
      <c r="B439" s="132">
        <v>6685118428</v>
      </c>
      <c r="C439" s="9" t="s">
        <v>1940</v>
      </c>
      <c r="D439" s="39" t="s">
        <v>10</v>
      </c>
      <c r="E439" s="132" t="s">
        <v>3645</v>
      </c>
      <c r="F439" s="132" t="s">
        <v>1989</v>
      </c>
      <c r="G439" s="63">
        <v>388618.25640000001</v>
      </c>
      <c r="H439" s="64">
        <v>1535752.2379999999</v>
      </c>
      <c r="I439" s="126" t="s">
        <v>2033</v>
      </c>
      <c r="J439" s="132" t="s">
        <v>2099</v>
      </c>
      <c r="K439" s="132" t="s">
        <v>3597</v>
      </c>
      <c r="L439" s="147" t="s">
        <v>2151</v>
      </c>
      <c r="M439" s="137">
        <f>16462.08+5451.41+582.9</f>
        <v>22496.390000000003</v>
      </c>
      <c r="N439" s="137">
        <f>11717+3547.16</f>
        <v>15264.16</v>
      </c>
    </row>
    <row r="440" spans="1:14" ht="38.25" x14ac:dyDescent="0.2">
      <c r="A440" s="132" t="s">
        <v>1024</v>
      </c>
      <c r="B440" s="197" t="s">
        <v>42</v>
      </c>
      <c r="C440" s="9" t="s">
        <v>42</v>
      </c>
      <c r="D440" s="39" t="s">
        <v>14</v>
      </c>
      <c r="E440" s="132" t="s">
        <v>3646</v>
      </c>
      <c r="F440" s="132" t="s">
        <v>3583</v>
      </c>
      <c r="G440" s="63">
        <v>385357.78</v>
      </c>
      <c r="H440" s="64">
        <v>1535905.58</v>
      </c>
      <c r="I440" s="126" t="s">
        <v>3647</v>
      </c>
      <c r="J440" s="132" t="s">
        <v>3598</v>
      </c>
      <c r="K440" s="132" t="s">
        <v>3599</v>
      </c>
      <c r="L440" s="147" t="s">
        <v>312</v>
      </c>
      <c r="M440" s="137">
        <v>1495.87</v>
      </c>
      <c r="N440" s="137"/>
    </row>
    <row r="441" spans="1:14" ht="127.5" x14ac:dyDescent="0.2">
      <c r="A441" s="132" t="s">
        <v>2157</v>
      </c>
      <c r="B441" s="132" t="s">
        <v>2173</v>
      </c>
      <c r="C441" s="9" t="s">
        <v>3573</v>
      </c>
      <c r="D441" s="39" t="s">
        <v>30</v>
      </c>
      <c r="E441" s="132" t="s">
        <v>3649</v>
      </c>
      <c r="F441" s="132" t="s">
        <v>3584</v>
      </c>
      <c r="G441" s="63">
        <v>387867.30459999997</v>
      </c>
      <c r="H441" s="64">
        <v>1527748.3970000001</v>
      </c>
      <c r="I441" s="126" t="s">
        <v>3648</v>
      </c>
      <c r="J441" s="132" t="s">
        <v>3600</v>
      </c>
      <c r="K441" s="132" t="s">
        <v>3596</v>
      </c>
      <c r="L441" s="147" t="s">
        <v>2763</v>
      </c>
      <c r="M441" s="137">
        <v>6179.1</v>
      </c>
      <c r="N441" s="137"/>
    </row>
    <row r="442" spans="1:14" ht="102" x14ac:dyDescent="0.2">
      <c r="A442" s="132" t="s">
        <v>2164</v>
      </c>
      <c r="B442" s="132">
        <v>6659005499</v>
      </c>
      <c r="C442" s="9" t="s">
        <v>3574</v>
      </c>
      <c r="D442" s="39" t="s">
        <v>10</v>
      </c>
      <c r="E442" s="132" t="s">
        <v>3650</v>
      </c>
      <c r="F442" s="132" t="s">
        <v>1561</v>
      </c>
      <c r="G442" s="63">
        <v>392195.9632</v>
      </c>
      <c r="H442" s="64">
        <v>1533253.7196</v>
      </c>
      <c r="I442" s="126" t="s">
        <v>783</v>
      </c>
      <c r="J442" s="132" t="s">
        <v>3601</v>
      </c>
      <c r="K442" s="132" t="s">
        <v>3602</v>
      </c>
      <c r="L442" s="147" t="s">
        <v>60</v>
      </c>
      <c r="M442" s="137">
        <v>63089.62</v>
      </c>
      <c r="N442" s="137">
        <v>36087.93</v>
      </c>
    </row>
    <row r="443" spans="1:14" ht="165.75" x14ac:dyDescent="0.2">
      <c r="A443" s="132" t="s">
        <v>2375</v>
      </c>
      <c r="B443" s="132">
        <v>6679019891</v>
      </c>
      <c r="C443" s="9" t="s">
        <v>2376</v>
      </c>
      <c r="D443" s="39" t="s">
        <v>10</v>
      </c>
      <c r="E443" s="132" t="s">
        <v>3652</v>
      </c>
      <c r="F443" s="132" t="s">
        <v>3585</v>
      </c>
      <c r="G443" s="63">
        <v>393477.94420000003</v>
      </c>
      <c r="H443" s="64">
        <v>1537326.8415999999</v>
      </c>
      <c r="I443" s="126" t="s">
        <v>3651</v>
      </c>
      <c r="J443" s="132" t="s">
        <v>2442</v>
      </c>
      <c r="K443" s="132" t="s">
        <v>3603</v>
      </c>
      <c r="L443" s="147" t="s">
        <v>451</v>
      </c>
      <c r="M443" s="137">
        <f>11235.2+14905.8</f>
        <v>26141</v>
      </c>
      <c r="N443" s="137">
        <f>7753.01+10053.63</f>
        <v>17806.64</v>
      </c>
    </row>
    <row r="444" spans="1:14" ht="95.25" customHeight="1" x14ac:dyDescent="0.2">
      <c r="A444" s="132" t="s">
        <v>3576</v>
      </c>
      <c r="B444" s="132">
        <v>7727805593</v>
      </c>
      <c r="C444" s="9" t="s">
        <v>3575</v>
      </c>
      <c r="D444" s="39" t="s">
        <v>16</v>
      </c>
      <c r="E444" s="132" t="s">
        <v>3654</v>
      </c>
      <c r="F444" s="132" t="s">
        <v>3586</v>
      </c>
      <c r="G444" s="63">
        <v>389750.93800000002</v>
      </c>
      <c r="H444" s="64">
        <v>1534429.861</v>
      </c>
      <c r="I444" s="126" t="s">
        <v>3653</v>
      </c>
      <c r="J444" s="132" t="s">
        <v>3604</v>
      </c>
      <c r="K444" s="132" t="s">
        <v>3605</v>
      </c>
      <c r="L444" s="147" t="s">
        <v>83</v>
      </c>
      <c r="M444" s="137">
        <v>30302</v>
      </c>
      <c r="N444" s="137"/>
    </row>
    <row r="445" spans="1:14" ht="76.5" x14ac:dyDescent="0.2">
      <c r="A445" s="132" t="s">
        <v>1024</v>
      </c>
      <c r="B445" s="197" t="s">
        <v>42</v>
      </c>
      <c r="C445" s="9" t="s">
        <v>42</v>
      </c>
      <c r="D445" s="39" t="s">
        <v>19</v>
      </c>
      <c r="E445" s="132" t="s">
        <v>3655</v>
      </c>
      <c r="F445" s="132" t="s">
        <v>3587</v>
      </c>
      <c r="G445" s="63">
        <v>382474.70799999998</v>
      </c>
      <c r="H445" s="64">
        <v>1545096.0693999999</v>
      </c>
      <c r="I445" s="126" t="s">
        <v>3786</v>
      </c>
      <c r="J445" s="132" t="s">
        <v>3606</v>
      </c>
      <c r="K445" s="132" t="s">
        <v>3607</v>
      </c>
      <c r="L445" s="147" t="s">
        <v>312</v>
      </c>
      <c r="M445" s="137">
        <v>93.6</v>
      </c>
      <c r="N445" s="137"/>
    </row>
    <row r="446" spans="1:14" ht="127.5" x14ac:dyDescent="0.2">
      <c r="A446" s="132" t="s">
        <v>3578</v>
      </c>
      <c r="B446" s="132">
        <v>6679023224</v>
      </c>
      <c r="C446" s="9" t="s">
        <v>3577</v>
      </c>
      <c r="D446" s="39" t="s">
        <v>23</v>
      </c>
      <c r="E446" s="132" t="s">
        <v>3656</v>
      </c>
      <c r="F446" s="132" t="s">
        <v>3588</v>
      </c>
      <c r="G446" s="63">
        <v>384398.55</v>
      </c>
      <c r="H446" s="64">
        <v>1539982.77</v>
      </c>
      <c r="I446" s="126" t="s">
        <v>3787</v>
      </c>
      <c r="J446" s="132" t="s">
        <v>3608</v>
      </c>
      <c r="K446" s="154">
        <v>43797</v>
      </c>
      <c r="L446" s="147" t="s">
        <v>448</v>
      </c>
      <c r="M446" s="137">
        <v>4707</v>
      </c>
      <c r="N446" s="137"/>
    </row>
    <row r="447" spans="1:14" ht="57" customHeight="1" x14ac:dyDescent="0.2">
      <c r="A447" s="132" t="s">
        <v>531</v>
      </c>
      <c r="B447" s="132">
        <v>709740488</v>
      </c>
      <c r="C447" s="9" t="s">
        <v>44</v>
      </c>
      <c r="D447" s="39" t="s">
        <v>27</v>
      </c>
      <c r="E447" s="132" t="s">
        <v>3657</v>
      </c>
      <c r="F447" s="132" t="s">
        <v>3589</v>
      </c>
      <c r="G447" s="63">
        <v>386145.61119999998</v>
      </c>
      <c r="H447" s="64">
        <v>1527663.2367</v>
      </c>
      <c r="I447" s="126" t="s">
        <v>320</v>
      </c>
      <c r="J447" s="132" t="s">
        <v>3609</v>
      </c>
      <c r="K447" s="154">
        <v>43797</v>
      </c>
      <c r="L447" s="147" t="s">
        <v>315</v>
      </c>
      <c r="M447" s="137">
        <v>245.23</v>
      </c>
      <c r="N447" s="137"/>
    </row>
    <row r="448" spans="1:14" ht="409.5" x14ac:dyDescent="0.2">
      <c r="A448" s="132" t="s">
        <v>689</v>
      </c>
      <c r="B448" s="132">
        <v>6671469539</v>
      </c>
      <c r="C448" s="9" t="s">
        <v>3579</v>
      </c>
      <c r="D448" s="39" t="s">
        <v>29</v>
      </c>
      <c r="E448" s="132" t="s">
        <v>3658</v>
      </c>
      <c r="F448" s="198" t="s">
        <v>3590</v>
      </c>
      <c r="G448" s="63">
        <v>381323.9276</v>
      </c>
      <c r="H448" s="64">
        <v>1531463.2890000001</v>
      </c>
      <c r="I448" s="126" t="s">
        <v>320</v>
      </c>
      <c r="J448" s="132" t="s">
        <v>3610</v>
      </c>
      <c r="K448" s="132" t="s">
        <v>3611</v>
      </c>
      <c r="L448" s="147" t="s">
        <v>853</v>
      </c>
      <c r="M448" s="137">
        <v>2323.66</v>
      </c>
      <c r="N448" s="137"/>
    </row>
    <row r="449" spans="1:14" ht="306" x14ac:dyDescent="0.2">
      <c r="A449" s="162" t="s">
        <v>1030</v>
      </c>
      <c r="B449" s="162">
        <v>6671446690</v>
      </c>
      <c r="C449" s="39" t="s">
        <v>3580</v>
      </c>
      <c r="D449" s="39" t="s">
        <v>10</v>
      </c>
      <c r="E449" s="162" t="s">
        <v>3659</v>
      </c>
      <c r="F449" s="162" t="s">
        <v>1101</v>
      </c>
      <c r="G449" s="42">
        <v>389245.96389999997</v>
      </c>
      <c r="H449" s="43">
        <v>1534240.1142</v>
      </c>
      <c r="I449" s="126" t="s">
        <v>1545</v>
      </c>
      <c r="J449" s="162" t="s">
        <v>1190</v>
      </c>
      <c r="K449" s="162" t="s">
        <v>3612</v>
      </c>
      <c r="L449" s="210" t="s">
        <v>1211</v>
      </c>
      <c r="M449" s="159">
        <f>31230.84+22824.09+15464.86</f>
        <v>69519.790000000008</v>
      </c>
      <c r="N449" s="159">
        <f>14890.78+11732.11+10060.87</f>
        <v>36683.760000000002</v>
      </c>
    </row>
    <row r="450" spans="1:14" ht="89.25" x14ac:dyDescent="0.2">
      <c r="A450" s="8" t="s">
        <v>249</v>
      </c>
      <c r="B450" s="8" t="s">
        <v>42</v>
      </c>
      <c r="C450" s="9" t="s">
        <v>498</v>
      </c>
      <c r="D450" s="39" t="s">
        <v>14</v>
      </c>
      <c r="E450" s="40" t="s">
        <v>3803</v>
      </c>
      <c r="F450" s="8" t="s">
        <v>3587</v>
      </c>
      <c r="G450" s="55">
        <v>382475.87170000002</v>
      </c>
      <c r="H450" s="55">
        <v>1545071.5996000001</v>
      </c>
      <c r="I450" s="44" t="s">
        <v>320</v>
      </c>
      <c r="J450" s="8" t="s">
        <v>3965</v>
      </c>
      <c r="K450" s="22">
        <v>43801</v>
      </c>
      <c r="L450" s="17" t="s">
        <v>449</v>
      </c>
      <c r="M450" s="12">
        <v>57440.67</v>
      </c>
      <c r="N450" s="12"/>
    </row>
    <row r="451" spans="1:14" ht="63.75" x14ac:dyDescent="0.2">
      <c r="A451" s="8" t="s">
        <v>4067</v>
      </c>
      <c r="B451" s="8">
        <v>6670476639</v>
      </c>
      <c r="C451" s="9" t="s">
        <v>4068</v>
      </c>
      <c r="D451" s="39" t="s">
        <v>18</v>
      </c>
      <c r="E451" s="49" t="s">
        <v>3804</v>
      </c>
      <c r="F451" s="8" t="s">
        <v>3910</v>
      </c>
      <c r="G451" s="23">
        <v>390026.17450000002</v>
      </c>
      <c r="H451" s="23">
        <v>1530406.4125999999</v>
      </c>
      <c r="I451" s="50" t="s">
        <v>3868</v>
      </c>
      <c r="J451" s="8" t="s">
        <v>3966</v>
      </c>
      <c r="K451" s="22">
        <v>43801</v>
      </c>
      <c r="L451" s="17" t="s">
        <v>1207</v>
      </c>
      <c r="M451" s="12">
        <v>1098.1300000000001</v>
      </c>
      <c r="N451" s="12"/>
    </row>
    <row r="452" spans="1:14" ht="51" x14ac:dyDescent="0.2">
      <c r="A452" s="8" t="s">
        <v>1027</v>
      </c>
      <c r="B452" s="8" t="s">
        <v>231</v>
      </c>
      <c r="C452" s="9" t="s">
        <v>690</v>
      </c>
      <c r="D452" s="39" t="s">
        <v>27</v>
      </c>
      <c r="E452" s="40" t="s">
        <v>3805</v>
      </c>
      <c r="F452" s="8" t="s">
        <v>3911</v>
      </c>
      <c r="G452" s="23">
        <v>393652.20240000001</v>
      </c>
      <c r="H452" s="23">
        <v>1535230.2662</v>
      </c>
      <c r="I452" s="51" t="s">
        <v>320</v>
      </c>
      <c r="J452" s="8" t="s">
        <v>3967</v>
      </c>
      <c r="K452" s="8" t="s">
        <v>3968</v>
      </c>
      <c r="L452" s="17" t="s">
        <v>60</v>
      </c>
      <c r="M452" s="12">
        <v>177.6</v>
      </c>
      <c r="N452" s="12"/>
    </row>
    <row r="453" spans="1:14" ht="242.25" x14ac:dyDescent="0.2">
      <c r="A453" s="13" t="s">
        <v>257</v>
      </c>
      <c r="B453" s="13" t="s">
        <v>231</v>
      </c>
      <c r="C453" s="9" t="s">
        <v>690</v>
      </c>
      <c r="D453" s="39" t="s">
        <v>27</v>
      </c>
      <c r="E453" s="49" t="s">
        <v>3806</v>
      </c>
      <c r="F453" s="8" t="s">
        <v>3912</v>
      </c>
      <c r="G453" s="23">
        <v>382646.13809999998</v>
      </c>
      <c r="H453" s="23">
        <v>1532269.2556</v>
      </c>
      <c r="I453" s="21" t="s">
        <v>320</v>
      </c>
      <c r="J453" s="8" t="s">
        <v>3969</v>
      </c>
      <c r="K453" s="22">
        <v>43812</v>
      </c>
      <c r="L453" s="17" t="s">
        <v>442</v>
      </c>
      <c r="M453" s="12">
        <v>2822</v>
      </c>
      <c r="N453" s="12"/>
    </row>
    <row r="454" spans="1:14" ht="114.75" x14ac:dyDescent="0.2">
      <c r="A454" s="8" t="s">
        <v>4069</v>
      </c>
      <c r="B454" s="8">
        <v>6658341508</v>
      </c>
      <c r="C454" s="9" t="s">
        <v>4070</v>
      </c>
      <c r="D454" s="39" t="s">
        <v>37</v>
      </c>
      <c r="E454" s="40" t="s">
        <v>3807</v>
      </c>
      <c r="F454" s="8" t="s">
        <v>3913</v>
      </c>
      <c r="G454" s="55">
        <v>387814.0759</v>
      </c>
      <c r="H454" s="55">
        <v>1526547.3315999999</v>
      </c>
      <c r="I454" s="51" t="s">
        <v>3869</v>
      </c>
      <c r="J454" s="8" t="s">
        <v>3970</v>
      </c>
      <c r="K454" s="8" t="s">
        <v>3971</v>
      </c>
      <c r="L454" s="17" t="s">
        <v>1801</v>
      </c>
      <c r="M454" s="12">
        <v>1105.3</v>
      </c>
      <c r="N454" s="12">
        <v>1105.3</v>
      </c>
    </row>
    <row r="455" spans="1:14" ht="114.75" x14ac:dyDescent="0.2">
      <c r="A455" s="13" t="s">
        <v>4069</v>
      </c>
      <c r="B455" s="13">
        <v>6658341508</v>
      </c>
      <c r="C455" s="9" t="s">
        <v>4070</v>
      </c>
      <c r="D455" s="39" t="s">
        <v>37</v>
      </c>
      <c r="E455" s="49" t="s">
        <v>3808</v>
      </c>
      <c r="F455" s="8" t="s">
        <v>3914</v>
      </c>
      <c r="G455" s="23">
        <v>387823.20600000001</v>
      </c>
      <c r="H455" s="23">
        <v>1526485.2938999999</v>
      </c>
      <c r="I455" s="21" t="s">
        <v>3870</v>
      </c>
      <c r="J455" s="8" t="s">
        <v>3972</v>
      </c>
      <c r="K455" s="8" t="s">
        <v>3973</v>
      </c>
      <c r="L455" s="17" t="s">
        <v>1801</v>
      </c>
      <c r="M455" s="12">
        <v>1105.3</v>
      </c>
      <c r="N455" s="12">
        <v>1105.3</v>
      </c>
    </row>
    <row r="456" spans="1:14" ht="76.5" x14ac:dyDescent="0.2">
      <c r="A456" s="13" t="s">
        <v>4069</v>
      </c>
      <c r="B456" s="13">
        <v>6658341508</v>
      </c>
      <c r="C456" s="9" t="s">
        <v>4070</v>
      </c>
      <c r="D456" s="39" t="s">
        <v>37</v>
      </c>
      <c r="E456" s="53" t="s">
        <v>3809</v>
      </c>
      <c r="F456" s="8" t="s">
        <v>3915</v>
      </c>
      <c r="G456" s="55">
        <v>387784.81280000001</v>
      </c>
      <c r="H456" s="55">
        <v>1526474.5251</v>
      </c>
      <c r="I456" s="44" t="s">
        <v>3871</v>
      </c>
      <c r="J456" s="8" t="s">
        <v>3974</v>
      </c>
      <c r="K456" s="8" t="s">
        <v>3975</v>
      </c>
      <c r="L456" s="17" t="s">
        <v>1801</v>
      </c>
      <c r="M456" s="12">
        <v>972</v>
      </c>
      <c r="N456" s="12">
        <v>972</v>
      </c>
    </row>
    <row r="457" spans="1:14" ht="114.75" x14ac:dyDescent="0.2">
      <c r="A457" s="13" t="s">
        <v>4069</v>
      </c>
      <c r="B457" s="13">
        <v>6658341508</v>
      </c>
      <c r="C457" s="9" t="s">
        <v>4070</v>
      </c>
      <c r="D457" s="39" t="s">
        <v>37</v>
      </c>
      <c r="E457" s="54" t="s">
        <v>3810</v>
      </c>
      <c r="F457" s="8" t="s">
        <v>3916</v>
      </c>
      <c r="G457" s="23">
        <v>387776.38500000001</v>
      </c>
      <c r="H457" s="23">
        <v>1526532.3489000001</v>
      </c>
      <c r="I457" s="21" t="s">
        <v>3870</v>
      </c>
      <c r="J457" s="8" t="s">
        <v>3976</v>
      </c>
      <c r="K457" s="8" t="s">
        <v>3975</v>
      </c>
      <c r="L457" s="17" t="s">
        <v>1801</v>
      </c>
      <c r="M457" s="12">
        <v>1294.3</v>
      </c>
      <c r="N457" s="12">
        <v>1294.3</v>
      </c>
    </row>
    <row r="458" spans="1:14" ht="51" x14ac:dyDescent="0.2">
      <c r="A458" s="8" t="s">
        <v>4071</v>
      </c>
      <c r="B458" s="8">
        <v>6670475836</v>
      </c>
      <c r="C458" s="9" t="s">
        <v>1683</v>
      </c>
      <c r="D458" s="39" t="s">
        <v>30</v>
      </c>
      <c r="E458" s="53" t="s">
        <v>1479</v>
      </c>
      <c r="F458" s="8" t="s">
        <v>1553</v>
      </c>
      <c r="G458" s="55">
        <v>390898.9388</v>
      </c>
      <c r="H458" s="55">
        <v>1537467.814</v>
      </c>
      <c r="I458" s="51" t="s">
        <v>1523</v>
      </c>
      <c r="J458" s="8" t="s">
        <v>1736</v>
      </c>
      <c r="K458" s="8" t="s">
        <v>3977</v>
      </c>
      <c r="L458" s="17" t="s">
        <v>60</v>
      </c>
      <c r="M458" s="12">
        <v>2465.64</v>
      </c>
      <c r="N458" s="12"/>
    </row>
    <row r="459" spans="1:14" ht="51" x14ac:dyDescent="0.2">
      <c r="A459" s="8" t="s">
        <v>4072</v>
      </c>
      <c r="B459" s="8">
        <v>6608002884</v>
      </c>
      <c r="C459" s="9" t="s">
        <v>4073</v>
      </c>
      <c r="D459" s="39" t="s">
        <v>28</v>
      </c>
      <c r="E459" s="54" t="s">
        <v>3811</v>
      </c>
      <c r="F459" s="8" t="s">
        <v>3917</v>
      </c>
      <c r="G459" s="23">
        <v>382303.52610000002</v>
      </c>
      <c r="H459" s="23">
        <v>1544427.9324</v>
      </c>
      <c r="I459" s="21" t="s">
        <v>3048</v>
      </c>
      <c r="J459" s="8" t="s">
        <v>3978</v>
      </c>
      <c r="K459" s="8" t="s">
        <v>3979</v>
      </c>
      <c r="L459" s="17" t="s">
        <v>442</v>
      </c>
      <c r="M459" s="12">
        <f>454.5+52.5</f>
        <v>507</v>
      </c>
      <c r="N459" s="12"/>
    </row>
    <row r="460" spans="1:14" ht="89.25" x14ac:dyDescent="0.2">
      <c r="A460" s="13" t="s">
        <v>4074</v>
      </c>
      <c r="B460" s="13">
        <v>6608002884</v>
      </c>
      <c r="C460" s="9" t="s">
        <v>4073</v>
      </c>
      <c r="D460" s="39" t="s">
        <v>14</v>
      </c>
      <c r="E460" s="53" t="s">
        <v>3812</v>
      </c>
      <c r="F460" s="8" t="s">
        <v>3917</v>
      </c>
      <c r="G460" s="55">
        <v>382285.53509999998</v>
      </c>
      <c r="H460" s="55">
        <v>1544427.4701</v>
      </c>
      <c r="I460" s="51" t="s">
        <v>3048</v>
      </c>
      <c r="J460" s="8" t="s">
        <v>3980</v>
      </c>
      <c r="K460" s="8" t="s">
        <v>3981</v>
      </c>
      <c r="L460" s="17" t="s">
        <v>312</v>
      </c>
      <c r="M460" s="12">
        <f>2544.89+1670.94</f>
        <v>4215.83</v>
      </c>
      <c r="N460" s="12"/>
    </row>
    <row r="461" spans="1:14" ht="140.25" x14ac:dyDescent="0.2">
      <c r="A461" s="8" t="s">
        <v>4075</v>
      </c>
      <c r="B461" s="8">
        <v>6679044168</v>
      </c>
      <c r="C461" s="9" t="s">
        <v>4076</v>
      </c>
      <c r="D461" s="39" t="s">
        <v>10</v>
      </c>
      <c r="E461" s="54" t="s">
        <v>3813</v>
      </c>
      <c r="F461" s="80" t="s">
        <v>3918</v>
      </c>
      <c r="G461" s="23">
        <v>391599.31900000002</v>
      </c>
      <c r="H461" s="23">
        <v>1538175.9461000001</v>
      </c>
      <c r="I461" s="21" t="s">
        <v>3787</v>
      </c>
      <c r="J461" s="8" t="s">
        <v>3982</v>
      </c>
      <c r="K461" s="8" t="s">
        <v>3983</v>
      </c>
      <c r="L461" s="17" t="s">
        <v>314</v>
      </c>
      <c r="M461" s="12">
        <f>34420.16+4246.05</f>
        <v>38666.210000000006</v>
      </c>
      <c r="N461" s="12">
        <v>23531.94</v>
      </c>
    </row>
    <row r="462" spans="1:14" ht="229.5" x14ac:dyDescent="0.2">
      <c r="A462" s="8" t="s">
        <v>4077</v>
      </c>
      <c r="B462" s="8">
        <v>6670468645</v>
      </c>
      <c r="C462" s="9" t="s">
        <v>4078</v>
      </c>
      <c r="D462" s="39" t="s">
        <v>10</v>
      </c>
      <c r="E462" s="53" t="s">
        <v>3814</v>
      </c>
      <c r="F462" s="65" t="s">
        <v>3919</v>
      </c>
      <c r="G462" s="23">
        <v>390943.84840000002</v>
      </c>
      <c r="H462" s="55">
        <v>1537458.3347</v>
      </c>
      <c r="I462" s="51" t="s">
        <v>1523</v>
      </c>
      <c r="J462" s="8" t="s">
        <v>3984</v>
      </c>
      <c r="K462" s="8" t="s">
        <v>3985</v>
      </c>
      <c r="L462" s="17" t="s">
        <v>442</v>
      </c>
      <c r="M462" s="12">
        <f>17100.02+18421.19+17023.1+4131.9</f>
        <v>56676.21</v>
      </c>
      <c r="N462" s="12">
        <f>10469.66+12337.82+10314.37</f>
        <v>33121.85</v>
      </c>
    </row>
    <row r="463" spans="1:14" ht="38.25" x14ac:dyDescent="0.2">
      <c r="A463" s="8" t="s">
        <v>4079</v>
      </c>
      <c r="B463" s="8">
        <v>6658091463</v>
      </c>
      <c r="C463" s="9" t="s">
        <v>4080</v>
      </c>
      <c r="D463" s="39" t="s">
        <v>29</v>
      </c>
      <c r="E463" s="53" t="s">
        <v>3815</v>
      </c>
      <c r="F463" s="8" t="s">
        <v>3920</v>
      </c>
      <c r="G463" s="23">
        <v>392736.63890000002</v>
      </c>
      <c r="H463" s="23">
        <v>1530599.8015999999</v>
      </c>
      <c r="I463" s="21" t="s">
        <v>3872</v>
      </c>
      <c r="J463" s="8" t="s">
        <v>3986</v>
      </c>
      <c r="K463" s="22">
        <v>43804</v>
      </c>
      <c r="L463" s="17" t="s">
        <v>445</v>
      </c>
      <c r="M463" s="12">
        <v>1433</v>
      </c>
      <c r="N463" s="12"/>
    </row>
    <row r="464" spans="1:14" ht="38.25" x14ac:dyDescent="0.2">
      <c r="A464" s="8" t="s">
        <v>249</v>
      </c>
      <c r="B464" s="8" t="s">
        <v>42</v>
      </c>
      <c r="C464" s="9" t="s">
        <v>498</v>
      </c>
      <c r="D464" s="39" t="s">
        <v>18</v>
      </c>
      <c r="E464" s="53" t="s">
        <v>3816</v>
      </c>
      <c r="F464" s="8" t="s">
        <v>3921</v>
      </c>
      <c r="G464" s="141">
        <v>373622.92389999999</v>
      </c>
      <c r="H464" s="141">
        <v>1530185.5811999999</v>
      </c>
      <c r="I464" s="51" t="s">
        <v>320</v>
      </c>
      <c r="J464" s="8" t="s">
        <v>3987</v>
      </c>
      <c r="K464" s="8" t="s">
        <v>3988</v>
      </c>
      <c r="L464" s="17" t="s">
        <v>2150</v>
      </c>
      <c r="M464" s="12">
        <v>1047</v>
      </c>
      <c r="N464" s="12"/>
    </row>
    <row r="465" spans="1:14" ht="63.75" x14ac:dyDescent="0.2">
      <c r="A465" s="13" t="s">
        <v>249</v>
      </c>
      <c r="B465" s="8" t="s">
        <v>42</v>
      </c>
      <c r="C465" s="9" t="s">
        <v>498</v>
      </c>
      <c r="D465" s="39" t="s">
        <v>16</v>
      </c>
      <c r="E465" s="54" t="s">
        <v>3817</v>
      </c>
      <c r="F465" s="8" t="s">
        <v>3921</v>
      </c>
      <c r="G465" s="23">
        <v>373611.10359999997</v>
      </c>
      <c r="H465" s="23">
        <v>1530179.6710999999</v>
      </c>
      <c r="I465" s="21" t="s">
        <v>320</v>
      </c>
      <c r="J465" s="8" t="s">
        <v>3989</v>
      </c>
      <c r="K465" s="8" t="s">
        <v>3988</v>
      </c>
      <c r="L465" s="17" t="s">
        <v>2150</v>
      </c>
      <c r="M465" s="12">
        <v>508.6</v>
      </c>
      <c r="N465" s="12"/>
    </row>
    <row r="466" spans="1:14" ht="63.75" x14ac:dyDescent="0.2">
      <c r="A466" s="8" t="s">
        <v>4081</v>
      </c>
      <c r="B466" s="8">
        <v>6678091743</v>
      </c>
      <c r="C466" s="9" t="s">
        <v>709</v>
      </c>
      <c r="D466" s="39" t="s">
        <v>10</v>
      </c>
      <c r="E466" s="53" t="s">
        <v>3818</v>
      </c>
      <c r="F466" s="8" t="s">
        <v>739</v>
      </c>
      <c r="G466" s="55">
        <v>400255.71500000003</v>
      </c>
      <c r="H466" s="55">
        <v>1534477.7478</v>
      </c>
      <c r="I466" s="51" t="s">
        <v>791</v>
      </c>
      <c r="J466" s="8" t="s">
        <v>3990</v>
      </c>
      <c r="K466" s="8" t="s">
        <v>3991</v>
      </c>
      <c r="L466" s="17" t="s">
        <v>314</v>
      </c>
      <c r="M466" s="12">
        <v>13863.6</v>
      </c>
      <c r="N466" s="12">
        <v>9811.2999999999993</v>
      </c>
    </row>
    <row r="467" spans="1:14" ht="114.75" x14ac:dyDescent="0.2">
      <c r="A467" s="8" t="s">
        <v>4082</v>
      </c>
      <c r="B467" s="8" t="s">
        <v>62</v>
      </c>
      <c r="C467" s="9" t="s">
        <v>4083</v>
      </c>
      <c r="D467" s="39" t="s">
        <v>17</v>
      </c>
      <c r="E467" s="54" t="s">
        <v>3819</v>
      </c>
      <c r="F467" s="8" t="s">
        <v>52</v>
      </c>
      <c r="G467" s="23">
        <v>389384.31390000001</v>
      </c>
      <c r="H467" s="23">
        <v>1527882.0371000001</v>
      </c>
      <c r="I467" s="21" t="s">
        <v>356</v>
      </c>
      <c r="J467" s="8" t="s">
        <v>3992</v>
      </c>
      <c r="K467" s="8" t="s">
        <v>3993</v>
      </c>
      <c r="L467" s="17" t="s">
        <v>47</v>
      </c>
      <c r="M467" s="12">
        <v>165291.43</v>
      </c>
      <c r="N467" s="12"/>
    </row>
    <row r="468" spans="1:14" ht="357" x14ac:dyDescent="0.2">
      <c r="A468" s="8" t="s">
        <v>3388</v>
      </c>
      <c r="B468" s="8">
        <v>7708155798</v>
      </c>
      <c r="C468" s="9" t="s">
        <v>3389</v>
      </c>
      <c r="D468" s="39" t="s">
        <v>10</v>
      </c>
      <c r="E468" s="53" t="s">
        <v>3820</v>
      </c>
      <c r="F468" s="8" t="s">
        <v>3438</v>
      </c>
      <c r="G468" s="55">
        <v>394885.75069999998</v>
      </c>
      <c r="H468" s="55">
        <v>1529015.1144000001</v>
      </c>
      <c r="I468" s="51" t="s">
        <v>3873</v>
      </c>
      <c r="J468" s="8" t="s">
        <v>3351</v>
      </c>
      <c r="K468" s="8" t="s">
        <v>3994</v>
      </c>
      <c r="L468" s="17" t="s">
        <v>1204</v>
      </c>
      <c r="M468" s="12">
        <f>8816+8213.46+15153.01</f>
        <v>32182.47</v>
      </c>
      <c r="N468" s="12">
        <f>4680.41+4324.22+6416.01</f>
        <v>15420.640000000001</v>
      </c>
    </row>
    <row r="469" spans="1:14" ht="229.5" x14ac:dyDescent="0.2">
      <c r="A469" s="8" t="s">
        <v>2157</v>
      </c>
      <c r="B469" s="8">
        <v>6661004559</v>
      </c>
      <c r="C469" s="9" t="s">
        <v>4084</v>
      </c>
      <c r="D469" s="39" t="s">
        <v>27</v>
      </c>
      <c r="E469" s="54" t="s">
        <v>3821</v>
      </c>
      <c r="F469" s="8" t="s">
        <v>3922</v>
      </c>
      <c r="G469" s="23">
        <v>390832.60639999999</v>
      </c>
      <c r="H469" s="23">
        <v>1529006.7638000001</v>
      </c>
      <c r="I469" s="21" t="s">
        <v>320</v>
      </c>
      <c r="J469" s="8" t="s">
        <v>3995</v>
      </c>
      <c r="K469" s="8" t="s">
        <v>3996</v>
      </c>
      <c r="L469" s="17" t="s">
        <v>314</v>
      </c>
      <c r="M469" s="12">
        <v>1130.45</v>
      </c>
      <c r="N469" s="12"/>
    </row>
    <row r="470" spans="1:14" ht="127.5" x14ac:dyDescent="0.2">
      <c r="A470" s="8" t="s">
        <v>2943</v>
      </c>
      <c r="B470" s="8">
        <v>2635825953</v>
      </c>
      <c r="C470" s="9" t="s">
        <v>711</v>
      </c>
      <c r="D470" s="39" t="s">
        <v>10</v>
      </c>
      <c r="E470" s="53" t="s">
        <v>2984</v>
      </c>
      <c r="F470" s="8" t="s">
        <v>3923</v>
      </c>
      <c r="G470" s="55">
        <v>387752.41090000002</v>
      </c>
      <c r="H470" s="56">
        <v>1532915.9628000001</v>
      </c>
      <c r="I470" s="51" t="s">
        <v>3874</v>
      </c>
      <c r="J470" s="41" t="s">
        <v>3094</v>
      </c>
      <c r="K470" s="41" t="s">
        <v>3997</v>
      </c>
      <c r="L470" s="17" t="s">
        <v>850</v>
      </c>
      <c r="M470" s="12">
        <v>26239.59</v>
      </c>
      <c r="N470" s="12">
        <v>17867.740000000002</v>
      </c>
    </row>
    <row r="471" spans="1:14" ht="114.75" x14ac:dyDescent="0.2">
      <c r="A471" s="8" t="s">
        <v>249</v>
      </c>
      <c r="B471" s="8" t="s">
        <v>42</v>
      </c>
      <c r="C471" s="9" t="s">
        <v>498</v>
      </c>
      <c r="D471" s="39" t="s">
        <v>18</v>
      </c>
      <c r="E471" s="54" t="s">
        <v>389</v>
      </c>
      <c r="F471" s="8" t="s">
        <v>3924</v>
      </c>
      <c r="G471" s="57">
        <v>392081.52639999997</v>
      </c>
      <c r="H471" s="43">
        <v>1549259.9295000001</v>
      </c>
      <c r="I471" s="21" t="s">
        <v>3875</v>
      </c>
      <c r="J471" s="8" t="s">
        <v>3998</v>
      </c>
      <c r="K471" s="22">
        <v>43808</v>
      </c>
      <c r="L471" s="17" t="s">
        <v>312</v>
      </c>
      <c r="M471" s="12">
        <v>741.13</v>
      </c>
      <c r="N471" s="12"/>
    </row>
    <row r="472" spans="1:14" ht="76.5" x14ac:dyDescent="0.2">
      <c r="A472" s="8" t="s">
        <v>4085</v>
      </c>
      <c r="B472" s="8" t="s">
        <v>3789</v>
      </c>
      <c r="C472" s="9" t="s">
        <v>4086</v>
      </c>
      <c r="D472" s="39" t="s">
        <v>23</v>
      </c>
      <c r="E472" s="53" t="s">
        <v>3822</v>
      </c>
      <c r="F472" s="8" t="s">
        <v>3925</v>
      </c>
      <c r="G472" s="55">
        <v>398579.11989999999</v>
      </c>
      <c r="H472" s="56">
        <v>1535966.5560999999</v>
      </c>
      <c r="I472" s="51" t="s">
        <v>3876</v>
      </c>
      <c r="J472" s="8" t="s">
        <v>3999</v>
      </c>
      <c r="K472" s="8" t="s">
        <v>4000</v>
      </c>
      <c r="L472" s="8" t="s">
        <v>312</v>
      </c>
      <c r="M472" s="12">
        <v>4622.32</v>
      </c>
      <c r="N472" s="12"/>
    </row>
    <row r="473" spans="1:14" ht="204" x14ac:dyDescent="0.2">
      <c r="A473" s="8" t="s">
        <v>249</v>
      </c>
      <c r="B473" s="8" t="s">
        <v>42</v>
      </c>
      <c r="C473" s="9" t="s">
        <v>498</v>
      </c>
      <c r="D473" s="39" t="s">
        <v>28</v>
      </c>
      <c r="E473" s="54" t="s">
        <v>3823</v>
      </c>
      <c r="F473" s="8" t="s">
        <v>3430</v>
      </c>
      <c r="G473" s="57">
        <v>376213.80859999999</v>
      </c>
      <c r="H473" s="43">
        <v>1531684.7786000001</v>
      </c>
      <c r="I473" s="21" t="s">
        <v>3877</v>
      </c>
      <c r="J473" s="8" t="s">
        <v>4001</v>
      </c>
      <c r="K473" s="8" t="s">
        <v>4000</v>
      </c>
      <c r="L473" s="8" t="s">
        <v>61</v>
      </c>
      <c r="M473" s="12">
        <v>54</v>
      </c>
      <c r="N473" s="12"/>
    </row>
    <row r="474" spans="1:14" ht="140.25" x14ac:dyDescent="0.2">
      <c r="A474" s="8" t="s">
        <v>4087</v>
      </c>
      <c r="B474" s="8" t="s">
        <v>3790</v>
      </c>
      <c r="C474" s="9" t="s">
        <v>4088</v>
      </c>
      <c r="D474" s="39" t="s">
        <v>10</v>
      </c>
      <c r="E474" s="53" t="s">
        <v>3824</v>
      </c>
      <c r="F474" s="8" t="s">
        <v>3019</v>
      </c>
      <c r="G474" s="55">
        <v>386672.8774</v>
      </c>
      <c r="H474" s="56">
        <v>1528383.1779</v>
      </c>
      <c r="I474" s="51" t="s">
        <v>320</v>
      </c>
      <c r="J474" s="8" t="s">
        <v>4002</v>
      </c>
      <c r="K474" s="8" t="s">
        <v>4000</v>
      </c>
      <c r="L474" s="8" t="s">
        <v>855</v>
      </c>
      <c r="M474" s="12">
        <f>11106.2+20304.16</f>
        <v>31410.36</v>
      </c>
      <c r="N474" s="12">
        <f>6761.32+12245</f>
        <v>19006.32</v>
      </c>
    </row>
    <row r="475" spans="1:14" ht="51" x14ac:dyDescent="0.2">
      <c r="A475" s="8" t="s">
        <v>4089</v>
      </c>
      <c r="B475" s="8" t="s">
        <v>3791</v>
      </c>
      <c r="C475" s="9" t="s">
        <v>4090</v>
      </c>
      <c r="D475" s="39" t="s">
        <v>22</v>
      </c>
      <c r="E475" s="54" t="s">
        <v>3825</v>
      </c>
      <c r="F475" s="8" t="s">
        <v>3926</v>
      </c>
      <c r="G475" s="57">
        <v>384171.4339</v>
      </c>
      <c r="H475" s="60">
        <v>1529031.1428</v>
      </c>
      <c r="I475" s="21" t="s">
        <v>3878</v>
      </c>
      <c r="J475" s="8" t="s">
        <v>4003</v>
      </c>
      <c r="K475" s="8" t="s">
        <v>4000</v>
      </c>
      <c r="L475" s="8" t="s">
        <v>448</v>
      </c>
      <c r="M475" s="12"/>
      <c r="N475" s="12"/>
    </row>
    <row r="476" spans="1:14" ht="89.25" x14ac:dyDescent="0.2">
      <c r="A476" s="13" t="s">
        <v>4089</v>
      </c>
      <c r="B476" s="13" t="s">
        <v>3791</v>
      </c>
      <c r="C476" s="9" t="s">
        <v>4090</v>
      </c>
      <c r="D476" s="39" t="s">
        <v>17</v>
      </c>
      <c r="E476" s="53" t="s">
        <v>3826</v>
      </c>
      <c r="F476" s="8" t="s">
        <v>3927</v>
      </c>
      <c r="G476" s="55">
        <v>386264.25510000001</v>
      </c>
      <c r="H476" s="56">
        <v>1535936.0090000001</v>
      </c>
      <c r="I476" s="51" t="s">
        <v>3879</v>
      </c>
      <c r="J476" s="8" t="s">
        <v>4004</v>
      </c>
      <c r="K476" s="8" t="s">
        <v>4005</v>
      </c>
      <c r="L476" s="17" t="s">
        <v>4066</v>
      </c>
      <c r="M476" s="12">
        <f>138786+756</f>
        <v>139542</v>
      </c>
      <c r="N476" s="12"/>
    </row>
    <row r="477" spans="1:14" ht="102" x14ac:dyDescent="0.2">
      <c r="A477" s="8" t="s">
        <v>4091</v>
      </c>
      <c r="B477" s="8">
        <v>6671035644</v>
      </c>
      <c r="C477" s="9" t="s">
        <v>4092</v>
      </c>
      <c r="D477" s="39" t="s">
        <v>10</v>
      </c>
      <c r="E477" s="54" t="s">
        <v>3827</v>
      </c>
      <c r="F477" s="8" t="s">
        <v>3928</v>
      </c>
      <c r="G477" s="57">
        <v>392598.92369999998</v>
      </c>
      <c r="H477" s="43">
        <v>1531368.2752</v>
      </c>
      <c r="I477" s="21" t="s">
        <v>3880</v>
      </c>
      <c r="J477" s="8" t="s">
        <v>4006</v>
      </c>
      <c r="K477" s="8" t="s">
        <v>4007</v>
      </c>
      <c r="L477" s="17" t="s">
        <v>314</v>
      </c>
      <c r="M477" s="12">
        <v>10454.200000000001</v>
      </c>
      <c r="N477" s="12">
        <v>6032.4</v>
      </c>
    </row>
    <row r="478" spans="1:14" ht="153" x14ac:dyDescent="0.2">
      <c r="A478" s="8" t="s">
        <v>4093</v>
      </c>
      <c r="B478" s="8">
        <v>6685114825</v>
      </c>
      <c r="C478" s="9" t="s">
        <v>4094</v>
      </c>
      <c r="D478" s="39" t="s">
        <v>21</v>
      </c>
      <c r="E478" s="53" t="s">
        <v>3828</v>
      </c>
      <c r="F478" s="8" t="s">
        <v>3929</v>
      </c>
      <c r="G478" s="55">
        <v>389879.47320000001</v>
      </c>
      <c r="H478" s="56">
        <v>1534405.5722000001</v>
      </c>
      <c r="I478" s="51" t="s">
        <v>3881</v>
      </c>
      <c r="J478" s="8" t="s">
        <v>4008</v>
      </c>
      <c r="K478" s="8" t="s">
        <v>4009</v>
      </c>
      <c r="L478" s="17" t="s">
        <v>56</v>
      </c>
      <c r="M478" s="12">
        <v>7433.9</v>
      </c>
      <c r="N478" s="12"/>
    </row>
    <row r="479" spans="1:14" ht="76.5" x14ac:dyDescent="0.2">
      <c r="A479" s="8" t="s">
        <v>4095</v>
      </c>
      <c r="B479" s="67" t="s">
        <v>3792</v>
      </c>
      <c r="C479" s="9" t="s">
        <v>4096</v>
      </c>
      <c r="D479" s="39" t="s">
        <v>24</v>
      </c>
      <c r="E479" s="54" t="s">
        <v>3829</v>
      </c>
      <c r="F479" s="8" t="s">
        <v>3930</v>
      </c>
      <c r="G479" s="57">
        <v>383647.17859999998</v>
      </c>
      <c r="H479" s="60">
        <v>1529609.5571000001</v>
      </c>
      <c r="I479" s="21" t="s">
        <v>3882</v>
      </c>
      <c r="J479" s="8" t="s">
        <v>4010</v>
      </c>
      <c r="K479" s="8" t="s">
        <v>4011</v>
      </c>
      <c r="L479" s="8" t="s">
        <v>854</v>
      </c>
      <c r="M479" s="12">
        <v>23601.8</v>
      </c>
      <c r="N479" s="12"/>
    </row>
    <row r="480" spans="1:14" ht="76.5" x14ac:dyDescent="0.2">
      <c r="A480" s="8" t="s">
        <v>4097</v>
      </c>
      <c r="B480" s="67" t="s">
        <v>678</v>
      </c>
      <c r="C480" s="9" t="s">
        <v>693</v>
      </c>
      <c r="D480" s="39" t="s">
        <v>23</v>
      </c>
      <c r="E480" s="53" t="s">
        <v>3822</v>
      </c>
      <c r="F480" s="8" t="s">
        <v>3931</v>
      </c>
      <c r="G480" s="55">
        <v>385432.31939999998</v>
      </c>
      <c r="H480" s="56">
        <v>1527705.3703000001</v>
      </c>
      <c r="I480" s="51" t="s">
        <v>320</v>
      </c>
      <c r="J480" s="8" t="s">
        <v>4012</v>
      </c>
      <c r="K480" s="8" t="s">
        <v>4011</v>
      </c>
      <c r="L480" s="8" t="s">
        <v>1207</v>
      </c>
      <c r="M480" s="12">
        <v>4933</v>
      </c>
      <c r="N480" s="12"/>
    </row>
    <row r="481" spans="1:14" ht="51" x14ac:dyDescent="0.2">
      <c r="A481" s="8" t="s">
        <v>3398</v>
      </c>
      <c r="B481" s="8">
        <v>6661000071</v>
      </c>
      <c r="C481" s="9" t="s">
        <v>4098</v>
      </c>
      <c r="D481" s="39" t="s">
        <v>20</v>
      </c>
      <c r="E481" s="54" t="s">
        <v>3830</v>
      </c>
      <c r="F481" s="8" t="s">
        <v>3443</v>
      </c>
      <c r="G481" s="57">
        <v>388218.5601</v>
      </c>
      <c r="H481" s="56">
        <v>1534725.2949999999</v>
      </c>
      <c r="I481" s="21" t="s">
        <v>490</v>
      </c>
      <c r="J481" s="8" t="s">
        <v>4013</v>
      </c>
      <c r="K481" s="8" t="s">
        <v>4014</v>
      </c>
      <c r="L481" s="17" t="s">
        <v>314</v>
      </c>
      <c r="M481" s="12">
        <v>27137.759999999998</v>
      </c>
      <c r="N481" s="12"/>
    </row>
    <row r="482" spans="1:14" ht="51" x14ac:dyDescent="0.2">
      <c r="A482" s="8" t="s">
        <v>249</v>
      </c>
      <c r="B482" s="8" t="s">
        <v>42</v>
      </c>
      <c r="C482" s="9" t="s">
        <v>498</v>
      </c>
      <c r="D482" s="39" t="s">
        <v>15</v>
      </c>
      <c r="E482" s="53" t="s">
        <v>3831</v>
      </c>
      <c r="F482" s="206" t="s">
        <v>3932</v>
      </c>
      <c r="G482" s="55">
        <v>392586.33610000001</v>
      </c>
      <c r="H482" s="55">
        <v>1535266.3988999999</v>
      </c>
      <c r="I482" s="51" t="s">
        <v>3883</v>
      </c>
      <c r="J482" s="8" t="s">
        <v>4015</v>
      </c>
      <c r="K482" s="8" t="s">
        <v>4016</v>
      </c>
      <c r="L482" s="17" t="s">
        <v>312</v>
      </c>
      <c r="M482" s="12">
        <v>530</v>
      </c>
      <c r="N482" s="12"/>
    </row>
    <row r="483" spans="1:14" ht="242.25" x14ac:dyDescent="0.2">
      <c r="A483" s="8" t="s">
        <v>4099</v>
      </c>
      <c r="B483" s="8">
        <v>6671073600</v>
      </c>
      <c r="C483" s="9" t="s">
        <v>1685</v>
      </c>
      <c r="D483" s="39" t="s">
        <v>10</v>
      </c>
      <c r="E483" s="54" t="s">
        <v>1486</v>
      </c>
      <c r="F483" s="91" t="s">
        <v>3933</v>
      </c>
      <c r="G483" s="23">
        <v>390185.56459999998</v>
      </c>
      <c r="H483" s="43">
        <v>1532975.6085999999</v>
      </c>
      <c r="I483" s="21" t="s">
        <v>1527</v>
      </c>
      <c r="J483" s="8" t="s">
        <v>1749</v>
      </c>
      <c r="K483" s="8" t="s">
        <v>4017</v>
      </c>
      <c r="L483" s="17" t="s">
        <v>1799</v>
      </c>
      <c r="M483" s="12">
        <f>12246.96+12380+25777+3987.07+1231.39</f>
        <v>55622.42</v>
      </c>
      <c r="N483" s="12">
        <f>7099.89+16712.04</f>
        <v>23811.93</v>
      </c>
    </row>
    <row r="484" spans="1:14" ht="102" x14ac:dyDescent="0.2">
      <c r="A484" s="8" t="s">
        <v>249</v>
      </c>
      <c r="B484" s="8" t="s">
        <v>42</v>
      </c>
      <c r="C484" s="9" t="s">
        <v>498</v>
      </c>
      <c r="D484" s="39" t="s">
        <v>19</v>
      </c>
      <c r="E484" s="53" t="s">
        <v>3832</v>
      </c>
      <c r="F484" s="207" t="s">
        <v>3934</v>
      </c>
      <c r="G484" s="55">
        <v>373540.13630000001</v>
      </c>
      <c r="H484" s="56">
        <v>1533557.5830999999</v>
      </c>
      <c r="I484" s="51" t="s">
        <v>3884</v>
      </c>
      <c r="J484" s="8" t="s">
        <v>4018</v>
      </c>
      <c r="K484" s="8" t="s">
        <v>4019</v>
      </c>
      <c r="L484" s="17" t="s">
        <v>446</v>
      </c>
      <c r="M484" s="12">
        <v>1497</v>
      </c>
      <c r="N484" s="12"/>
    </row>
    <row r="485" spans="1:14" ht="89.25" x14ac:dyDescent="0.2">
      <c r="A485" s="8" t="s">
        <v>1666</v>
      </c>
      <c r="B485" s="8">
        <v>6661062374</v>
      </c>
      <c r="C485" s="9" t="s">
        <v>1667</v>
      </c>
      <c r="D485" s="39" t="s">
        <v>24</v>
      </c>
      <c r="E485" s="54" t="s">
        <v>3833</v>
      </c>
      <c r="F485" s="8" t="s">
        <v>1550</v>
      </c>
      <c r="G485" s="57">
        <v>384813.71639999998</v>
      </c>
      <c r="H485" s="43">
        <v>1530299.537</v>
      </c>
      <c r="I485" s="21" t="s">
        <v>1520</v>
      </c>
      <c r="J485" s="8" t="s">
        <v>1730</v>
      </c>
      <c r="K485" s="8" t="s">
        <v>4020</v>
      </c>
      <c r="L485" s="17" t="s">
        <v>1208</v>
      </c>
      <c r="M485" s="12">
        <v>12346.3</v>
      </c>
      <c r="N485" s="12"/>
    </row>
    <row r="486" spans="1:14" ht="38.25" x14ac:dyDescent="0.2">
      <c r="A486" s="8" t="s">
        <v>249</v>
      </c>
      <c r="B486" s="8" t="s">
        <v>42</v>
      </c>
      <c r="C486" s="9" t="s">
        <v>498</v>
      </c>
      <c r="D486" s="39" t="s">
        <v>37</v>
      </c>
      <c r="E486" s="53" t="s">
        <v>3834</v>
      </c>
      <c r="F486" s="8" t="s">
        <v>3935</v>
      </c>
      <c r="G486" s="56">
        <v>376251.98340000003</v>
      </c>
      <c r="H486" s="56">
        <v>1526995</v>
      </c>
      <c r="I486" s="51" t="s">
        <v>3885</v>
      </c>
      <c r="J486" s="8" t="s">
        <v>4021</v>
      </c>
      <c r="K486" s="8" t="s">
        <v>4022</v>
      </c>
      <c r="L486" s="8" t="s">
        <v>442</v>
      </c>
      <c r="M486" s="12">
        <v>152.30000000000001</v>
      </c>
      <c r="N486" s="12"/>
    </row>
    <row r="487" spans="1:14" ht="38.25" x14ac:dyDescent="0.2">
      <c r="A487" s="13" t="s">
        <v>249</v>
      </c>
      <c r="B487" s="8" t="s">
        <v>42</v>
      </c>
      <c r="C487" s="9" t="s">
        <v>498</v>
      </c>
      <c r="D487" s="39" t="s">
        <v>37</v>
      </c>
      <c r="E487" s="54" t="s">
        <v>3835</v>
      </c>
      <c r="F487" s="8" t="s">
        <v>3936</v>
      </c>
      <c r="G487" s="56">
        <v>376255.65500000003</v>
      </c>
      <c r="H487" s="56">
        <v>1527013.3578999999</v>
      </c>
      <c r="I487" s="208" t="s">
        <v>3885</v>
      </c>
      <c r="J487" s="8" t="s">
        <v>4023</v>
      </c>
      <c r="K487" s="8" t="s">
        <v>4022</v>
      </c>
      <c r="L487" s="8" t="s">
        <v>442</v>
      </c>
      <c r="M487" s="12">
        <v>152.30000000000001</v>
      </c>
      <c r="N487" s="12"/>
    </row>
    <row r="488" spans="1:14" ht="63.75" x14ac:dyDescent="0.2">
      <c r="A488" s="8" t="s">
        <v>4100</v>
      </c>
      <c r="B488" s="8" t="s">
        <v>3793</v>
      </c>
      <c r="C488" s="9" t="s">
        <v>4101</v>
      </c>
      <c r="D488" s="39" t="s">
        <v>20</v>
      </c>
      <c r="E488" s="54" t="s">
        <v>3836</v>
      </c>
      <c r="F488" s="8" t="s">
        <v>3937</v>
      </c>
      <c r="G488" s="56">
        <v>393015.50079999998</v>
      </c>
      <c r="H488" s="56">
        <v>1534456.0441999999</v>
      </c>
      <c r="I488" s="208" t="s">
        <v>3886</v>
      </c>
      <c r="J488" s="8" t="s">
        <v>4024</v>
      </c>
      <c r="K488" s="8" t="s">
        <v>4025</v>
      </c>
      <c r="L488" s="8" t="s">
        <v>448</v>
      </c>
      <c r="M488" s="12">
        <v>638</v>
      </c>
      <c r="N488" s="12"/>
    </row>
    <row r="489" spans="1:14" ht="127.5" x14ac:dyDescent="0.2">
      <c r="A489" s="8" t="s">
        <v>4102</v>
      </c>
      <c r="B489" s="8" t="s">
        <v>3794</v>
      </c>
      <c r="C489" s="9" t="s">
        <v>4103</v>
      </c>
      <c r="D489" s="39" t="s">
        <v>29</v>
      </c>
      <c r="E489" s="54" t="s">
        <v>3837</v>
      </c>
      <c r="F489" s="8" t="s">
        <v>3938</v>
      </c>
      <c r="G489" s="56">
        <v>383289.9423</v>
      </c>
      <c r="H489" s="56">
        <v>1529800.3695</v>
      </c>
      <c r="I489" s="208" t="s">
        <v>320</v>
      </c>
      <c r="J489" s="8" t="s">
        <v>4026</v>
      </c>
      <c r="K489" s="8" t="s">
        <v>4025</v>
      </c>
      <c r="L489" s="8" t="s">
        <v>448</v>
      </c>
      <c r="M489" s="12">
        <v>71.5</v>
      </c>
      <c r="N489" s="12"/>
    </row>
    <row r="490" spans="1:14" ht="102" x14ac:dyDescent="0.2">
      <c r="A490" s="13" t="s">
        <v>4102</v>
      </c>
      <c r="B490" s="13" t="s">
        <v>3794</v>
      </c>
      <c r="C490" s="9" t="s">
        <v>4103</v>
      </c>
      <c r="D490" s="39" t="s">
        <v>27</v>
      </c>
      <c r="E490" s="209" t="s">
        <v>3838</v>
      </c>
      <c r="F490" s="8" t="s">
        <v>3939</v>
      </c>
      <c r="G490" s="56">
        <v>384134.71240000002</v>
      </c>
      <c r="H490" s="56">
        <v>1529222.8377</v>
      </c>
      <c r="I490" s="208" t="s">
        <v>320</v>
      </c>
      <c r="J490" s="8" t="s">
        <v>4027</v>
      </c>
      <c r="K490" s="8" t="s">
        <v>4025</v>
      </c>
      <c r="L490" s="8" t="s">
        <v>312</v>
      </c>
      <c r="M490" s="12">
        <v>413.25</v>
      </c>
      <c r="N490" s="12"/>
    </row>
    <row r="491" spans="1:14" ht="63.75" x14ac:dyDescent="0.2">
      <c r="A491" s="8" t="s">
        <v>4104</v>
      </c>
      <c r="B491" s="8" t="s">
        <v>3795</v>
      </c>
      <c r="C491" s="9" t="s">
        <v>4105</v>
      </c>
      <c r="D491" s="39" t="s">
        <v>18</v>
      </c>
      <c r="E491" s="209" t="s">
        <v>3839</v>
      </c>
      <c r="F491" s="8" t="s">
        <v>3940</v>
      </c>
      <c r="G491" s="56">
        <v>394905.38870000001</v>
      </c>
      <c r="H491" s="56">
        <v>1538354.2047999999</v>
      </c>
      <c r="I491" s="208" t="s">
        <v>3887</v>
      </c>
      <c r="J491" s="8" t="s">
        <v>4028</v>
      </c>
      <c r="K491" s="8" t="s">
        <v>4025</v>
      </c>
      <c r="L491" s="8" t="s">
        <v>60</v>
      </c>
      <c r="M491" s="12">
        <v>205.7</v>
      </c>
      <c r="N491" s="12"/>
    </row>
    <row r="492" spans="1:14" ht="76.5" x14ac:dyDescent="0.2">
      <c r="A492" s="8" t="s">
        <v>4106</v>
      </c>
      <c r="B492" s="8" t="s">
        <v>3796</v>
      </c>
      <c r="C492" s="9" t="s">
        <v>4107</v>
      </c>
      <c r="D492" s="39" t="s">
        <v>15</v>
      </c>
      <c r="E492" s="209" t="s">
        <v>3840</v>
      </c>
      <c r="F492" s="206" t="s">
        <v>3941</v>
      </c>
      <c r="G492" s="56">
        <v>389624.01779999997</v>
      </c>
      <c r="H492" s="56">
        <v>1535143.5622</v>
      </c>
      <c r="I492" s="208" t="s">
        <v>3888</v>
      </c>
      <c r="J492" s="8" t="s">
        <v>4029</v>
      </c>
      <c r="K492" s="8" t="s">
        <v>4030</v>
      </c>
      <c r="L492" s="8" t="s">
        <v>307</v>
      </c>
      <c r="M492" s="12">
        <v>1396.87</v>
      </c>
      <c r="N492" s="211"/>
    </row>
    <row r="493" spans="1:14" ht="191.25" x14ac:dyDescent="0.2">
      <c r="A493" s="8" t="s">
        <v>1028</v>
      </c>
      <c r="B493" s="67">
        <v>6672184222</v>
      </c>
      <c r="C493" s="9" t="s">
        <v>4108</v>
      </c>
      <c r="D493" s="39" t="s">
        <v>10</v>
      </c>
      <c r="E493" s="209" t="s">
        <v>3841</v>
      </c>
      <c r="F493" s="65" t="s">
        <v>1258</v>
      </c>
      <c r="G493" s="56">
        <v>397774.42190000002</v>
      </c>
      <c r="H493" s="56">
        <v>1536302.3085</v>
      </c>
      <c r="I493" s="208" t="s">
        <v>3889</v>
      </c>
      <c r="J493" s="8" t="s">
        <v>1459</v>
      </c>
      <c r="K493" s="8" t="s">
        <v>4031</v>
      </c>
      <c r="L493" s="17" t="s">
        <v>307</v>
      </c>
      <c r="M493" s="12">
        <f>7955+1536.86+14271.83</f>
        <v>23763.690000000002</v>
      </c>
      <c r="N493" s="47">
        <f>5305.28+10230.02</f>
        <v>15535.3</v>
      </c>
    </row>
    <row r="494" spans="1:14" ht="114.75" x14ac:dyDescent="0.2">
      <c r="A494" s="8" t="s">
        <v>2375</v>
      </c>
      <c r="B494" s="67" t="s">
        <v>3797</v>
      </c>
      <c r="C494" s="9" t="s">
        <v>691</v>
      </c>
      <c r="D494" s="39" t="s">
        <v>10</v>
      </c>
      <c r="E494" s="54" t="s">
        <v>3842</v>
      </c>
      <c r="F494" s="207" t="s">
        <v>3942</v>
      </c>
      <c r="G494" s="56">
        <v>393412.20529999997</v>
      </c>
      <c r="H494" s="56">
        <v>1537246.8088</v>
      </c>
      <c r="I494" s="208" t="s">
        <v>3890</v>
      </c>
      <c r="J494" s="8" t="s">
        <v>4032</v>
      </c>
      <c r="K494" s="22">
        <v>43818</v>
      </c>
      <c r="L494" s="17" t="s">
        <v>444</v>
      </c>
      <c r="M494" s="12">
        <v>32353.02</v>
      </c>
      <c r="N494" s="212">
        <v>20309.54</v>
      </c>
    </row>
    <row r="495" spans="1:14" ht="255" x14ac:dyDescent="0.2">
      <c r="A495" s="8" t="s">
        <v>4109</v>
      </c>
      <c r="B495" s="8">
        <v>6670457361</v>
      </c>
      <c r="C495" s="9" t="s">
        <v>4110</v>
      </c>
      <c r="D495" s="39" t="s">
        <v>19</v>
      </c>
      <c r="E495" s="54" t="s">
        <v>3843</v>
      </c>
      <c r="F495" s="8" t="s">
        <v>3943</v>
      </c>
      <c r="G495" s="56">
        <v>382784.99190000002</v>
      </c>
      <c r="H495" s="56">
        <v>1544976.4620000001</v>
      </c>
      <c r="I495" s="208" t="s">
        <v>3891</v>
      </c>
      <c r="J495" s="8" t="s">
        <v>4033</v>
      </c>
      <c r="K495" s="8" t="s">
        <v>4034</v>
      </c>
      <c r="L495" s="17" t="s">
        <v>851</v>
      </c>
      <c r="M495" s="12">
        <f>35768.87+13563.14+24</f>
        <v>49356.01</v>
      </c>
      <c r="N495" s="12"/>
    </row>
    <row r="496" spans="1:14" ht="140.25" x14ac:dyDescent="0.2">
      <c r="A496" s="13" t="s">
        <v>1679</v>
      </c>
      <c r="B496" s="13">
        <v>6658204420</v>
      </c>
      <c r="C496" s="9" t="s">
        <v>1678</v>
      </c>
      <c r="D496" s="39" t="s">
        <v>10</v>
      </c>
      <c r="E496" s="54" t="s">
        <v>3844</v>
      </c>
      <c r="F496" s="8" t="s">
        <v>3944</v>
      </c>
      <c r="G496" s="56">
        <v>397589.44549999997</v>
      </c>
      <c r="H496" s="56">
        <v>1532818.8958999999</v>
      </c>
      <c r="I496" s="208" t="s">
        <v>3892</v>
      </c>
      <c r="J496" s="8" t="s">
        <v>1741</v>
      </c>
      <c r="K496" s="8" t="s">
        <v>4035</v>
      </c>
      <c r="L496" s="17" t="s">
        <v>312</v>
      </c>
      <c r="M496" s="12">
        <v>21334.9</v>
      </c>
      <c r="N496" s="12">
        <v>13494.7</v>
      </c>
    </row>
    <row r="497" spans="1:14" ht="267.75" x14ac:dyDescent="0.2">
      <c r="A497" s="13" t="s">
        <v>1679</v>
      </c>
      <c r="B497" s="13">
        <v>6658204420</v>
      </c>
      <c r="C497" s="9" t="s">
        <v>1678</v>
      </c>
      <c r="D497" s="39" t="s">
        <v>10</v>
      </c>
      <c r="E497" s="54" t="s">
        <v>3845</v>
      </c>
      <c r="F497" s="8" t="s">
        <v>3944</v>
      </c>
      <c r="G497" s="56">
        <v>397576.9841</v>
      </c>
      <c r="H497" s="56">
        <v>1532798.0146999999</v>
      </c>
      <c r="I497" s="208" t="s">
        <v>3892</v>
      </c>
      <c r="J497" s="8" t="s">
        <v>1743</v>
      </c>
      <c r="K497" s="8" t="s">
        <v>4036</v>
      </c>
      <c r="L497" s="17" t="s">
        <v>1206</v>
      </c>
      <c r="M497" s="12">
        <f>7392.6+11210.3</f>
        <v>18602.900000000001</v>
      </c>
      <c r="N497" s="12">
        <f>4584.47+6444.32</f>
        <v>11028.79</v>
      </c>
    </row>
    <row r="498" spans="1:14" ht="89.25" x14ac:dyDescent="0.2">
      <c r="A498" s="8" t="s">
        <v>713</v>
      </c>
      <c r="B498" s="8">
        <v>6670333528</v>
      </c>
      <c r="C498" s="9" t="s">
        <v>4111</v>
      </c>
      <c r="D498" s="39" t="s">
        <v>10</v>
      </c>
      <c r="E498" s="54" t="s">
        <v>3846</v>
      </c>
      <c r="F498" s="65" t="s">
        <v>3945</v>
      </c>
      <c r="G498" s="56">
        <v>395612.3358</v>
      </c>
      <c r="H498" s="56">
        <v>1527892.2823000001</v>
      </c>
      <c r="I498" s="208" t="s">
        <v>3893</v>
      </c>
      <c r="J498" s="8" t="s">
        <v>4037</v>
      </c>
      <c r="K498" s="8" t="s">
        <v>4038</v>
      </c>
      <c r="L498" s="17" t="s">
        <v>853</v>
      </c>
      <c r="M498" s="12">
        <f>18912.6+20.6+1223.57</f>
        <v>20156.769999999997</v>
      </c>
      <c r="N498" s="12">
        <v>13283.1</v>
      </c>
    </row>
    <row r="499" spans="1:14" ht="204" x14ac:dyDescent="0.2">
      <c r="A499" s="8" t="s">
        <v>4112</v>
      </c>
      <c r="B499" s="8">
        <v>6685118428</v>
      </c>
      <c r="C499" s="9" t="s">
        <v>4113</v>
      </c>
      <c r="D499" s="39" t="s">
        <v>10</v>
      </c>
      <c r="E499" s="54" t="s">
        <v>3847</v>
      </c>
      <c r="F499" s="180" t="s">
        <v>1990</v>
      </c>
      <c r="G499" s="56">
        <v>388497.99219999998</v>
      </c>
      <c r="H499" s="56">
        <v>1535770.5637000001</v>
      </c>
      <c r="I499" s="208" t="s">
        <v>3894</v>
      </c>
      <c r="J499" s="8" t="s">
        <v>2101</v>
      </c>
      <c r="K499" s="8" t="s">
        <v>4039</v>
      </c>
      <c r="L499" s="17" t="s">
        <v>2152</v>
      </c>
      <c r="M499" s="12">
        <f>50586.52+37786.62</f>
        <v>88373.14</v>
      </c>
      <c r="N499" s="12">
        <f>24037.65+28523.3</f>
        <v>52560.95</v>
      </c>
    </row>
    <row r="500" spans="1:14" ht="51" x14ac:dyDescent="0.2">
      <c r="A500" s="8" t="s">
        <v>1596</v>
      </c>
      <c r="B500" s="115" t="s">
        <v>498</v>
      </c>
      <c r="C500" s="9" t="s">
        <v>498</v>
      </c>
      <c r="D500" s="39" t="s">
        <v>19</v>
      </c>
      <c r="E500" s="54" t="s">
        <v>3848</v>
      </c>
      <c r="F500" s="8" t="s">
        <v>3946</v>
      </c>
      <c r="G500" s="56">
        <v>377279.89799999999</v>
      </c>
      <c r="H500" s="56">
        <v>1531740.827</v>
      </c>
      <c r="I500" s="208" t="s">
        <v>3895</v>
      </c>
      <c r="J500" s="8" t="s">
        <v>4040</v>
      </c>
      <c r="K500" s="22">
        <v>43822</v>
      </c>
      <c r="L500" s="17" t="s">
        <v>1205</v>
      </c>
      <c r="M500" s="12">
        <v>1437.1</v>
      </c>
      <c r="N500" s="12"/>
    </row>
    <row r="501" spans="1:14" ht="38.25" x14ac:dyDescent="0.2">
      <c r="A501" s="8" t="s">
        <v>4114</v>
      </c>
      <c r="B501" s="8">
        <v>6658352316</v>
      </c>
      <c r="C501" s="9" t="s">
        <v>4115</v>
      </c>
      <c r="D501" s="39" t="s">
        <v>19</v>
      </c>
      <c r="E501" s="54" t="s">
        <v>3849</v>
      </c>
      <c r="F501" s="65" t="s">
        <v>3947</v>
      </c>
      <c r="G501" s="56">
        <v>377234.76770000003</v>
      </c>
      <c r="H501" s="56">
        <v>1531692.3288</v>
      </c>
      <c r="I501" s="208" t="s">
        <v>3895</v>
      </c>
      <c r="J501" s="8" t="s">
        <v>4041</v>
      </c>
      <c r="K501" s="8" t="s">
        <v>4042</v>
      </c>
      <c r="L501" s="17" t="s">
        <v>1204</v>
      </c>
      <c r="M501" s="12">
        <v>1306.76</v>
      </c>
      <c r="N501" s="12"/>
    </row>
    <row r="502" spans="1:14" ht="204" x14ac:dyDescent="0.2">
      <c r="A502" s="8" t="s">
        <v>4116</v>
      </c>
      <c r="B502" s="8" t="s">
        <v>3798</v>
      </c>
      <c r="C502" s="9" t="s">
        <v>4117</v>
      </c>
      <c r="D502" s="39" t="s">
        <v>18</v>
      </c>
      <c r="E502" s="54" t="s">
        <v>3850</v>
      </c>
      <c r="F502" s="65" t="s">
        <v>3948</v>
      </c>
      <c r="G502" s="56">
        <v>386281.38669999997</v>
      </c>
      <c r="H502" s="56">
        <v>1531658.9480999999</v>
      </c>
      <c r="I502" s="208" t="s">
        <v>3896</v>
      </c>
      <c r="J502" s="8" t="s">
        <v>4043</v>
      </c>
      <c r="K502" s="8" t="s">
        <v>4042</v>
      </c>
      <c r="L502" s="17" t="s">
        <v>2150</v>
      </c>
      <c r="M502" s="12">
        <f>253+253+253+253</f>
        <v>1012</v>
      </c>
      <c r="N502" s="12"/>
    </row>
    <row r="503" spans="1:14" ht="38.25" x14ac:dyDescent="0.2">
      <c r="A503" s="8" t="s">
        <v>531</v>
      </c>
      <c r="B503" s="8" t="s">
        <v>682</v>
      </c>
      <c r="C503" s="9" t="s">
        <v>44</v>
      </c>
      <c r="D503" s="39" t="s">
        <v>27</v>
      </c>
      <c r="E503" s="54" t="s">
        <v>3851</v>
      </c>
      <c r="F503" s="65" t="s">
        <v>3949</v>
      </c>
      <c r="G503" s="56">
        <v>384746.92989999999</v>
      </c>
      <c r="H503" s="56">
        <v>1530996.7296</v>
      </c>
      <c r="I503" s="208" t="s">
        <v>1297</v>
      </c>
      <c r="J503" s="8" t="s">
        <v>4044</v>
      </c>
      <c r="K503" s="8" t="s">
        <v>4045</v>
      </c>
      <c r="L503" s="17" t="s">
        <v>61</v>
      </c>
      <c r="M503" s="12">
        <v>106</v>
      </c>
      <c r="N503" s="12"/>
    </row>
    <row r="504" spans="1:14" ht="204" x14ac:dyDescent="0.2">
      <c r="A504" s="8" t="s">
        <v>4118</v>
      </c>
      <c r="B504" s="8" t="s">
        <v>3799</v>
      </c>
      <c r="C504" s="9" t="s">
        <v>4119</v>
      </c>
      <c r="D504" s="39" t="s">
        <v>20</v>
      </c>
      <c r="E504" s="54" t="s">
        <v>3852</v>
      </c>
      <c r="F504" s="65" t="s">
        <v>3950</v>
      </c>
      <c r="G504" s="56">
        <v>381401.81219999999</v>
      </c>
      <c r="H504" s="56">
        <v>1534047.7339999999</v>
      </c>
      <c r="I504" s="208" t="s">
        <v>3897</v>
      </c>
      <c r="J504" s="8" t="s">
        <v>4046</v>
      </c>
      <c r="K504" s="8" t="s">
        <v>4045</v>
      </c>
      <c r="L504" s="17" t="s">
        <v>312</v>
      </c>
      <c r="M504" s="12">
        <v>1579.9</v>
      </c>
      <c r="N504" s="12"/>
    </row>
    <row r="505" spans="1:14" ht="63.75" x14ac:dyDescent="0.2">
      <c r="A505" s="8" t="s">
        <v>1951</v>
      </c>
      <c r="B505" s="8" t="s">
        <v>42</v>
      </c>
      <c r="C505" s="9" t="s">
        <v>498</v>
      </c>
      <c r="D505" s="39" t="s">
        <v>19</v>
      </c>
      <c r="E505" s="54" t="s">
        <v>3853</v>
      </c>
      <c r="F505" s="65" t="s">
        <v>3951</v>
      </c>
      <c r="G505" s="56">
        <v>373685.65580000001</v>
      </c>
      <c r="H505" s="56">
        <v>1531439.0237</v>
      </c>
      <c r="I505" s="208" t="s">
        <v>3898</v>
      </c>
      <c r="J505" s="8" t="s">
        <v>4047</v>
      </c>
      <c r="K505" s="8" t="s">
        <v>4045</v>
      </c>
      <c r="L505" s="17" t="s">
        <v>55</v>
      </c>
      <c r="M505" s="12">
        <f>371.3+146.2+33.6</f>
        <v>551.1</v>
      </c>
      <c r="N505" s="12"/>
    </row>
    <row r="506" spans="1:14" ht="114.75" x14ac:dyDescent="0.2">
      <c r="A506" s="8" t="s">
        <v>4120</v>
      </c>
      <c r="B506" s="8">
        <v>6662054256</v>
      </c>
      <c r="C506" s="9" t="s">
        <v>4121</v>
      </c>
      <c r="D506" s="39" t="s">
        <v>30</v>
      </c>
      <c r="E506" s="54" t="s">
        <v>3854</v>
      </c>
      <c r="F506" s="65" t="s">
        <v>96</v>
      </c>
      <c r="G506" s="56">
        <v>389520.27059999999</v>
      </c>
      <c r="H506" s="56">
        <v>1535543.1565</v>
      </c>
      <c r="I506" s="208" t="s">
        <v>3899</v>
      </c>
      <c r="J506" s="8" t="s">
        <v>94</v>
      </c>
      <c r="K506" s="8" t="s">
        <v>4048</v>
      </c>
      <c r="L506" s="17" t="s">
        <v>315</v>
      </c>
      <c r="M506" s="12">
        <v>10504.86</v>
      </c>
      <c r="N506" s="12"/>
    </row>
    <row r="507" spans="1:14" ht="114.75" x14ac:dyDescent="0.2">
      <c r="A507" s="8" t="s">
        <v>4122</v>
      </c>
      <c r="B507" s="8" t="s">
        <v>3800</v>
      </c>
      <c r="C507" s="9" t="s">
        <v>4123</v>
      </c>
      <c r="D507" s="39" t="s">
        <v>10</v>
      </c>
      <c r="E507" s="54" t="s">
        <v>3855</v>
      </c>
      <c r="F507" s="65" t="s">
        <v>3952</v>
      </c>
      <c r="G507" s="56">
        <v>386748.3836</v>
      </c>
      <c r="H507" s="56">
        <v>1535919.3365</v>
      </c>
      <c r="I507" s="208" t="s">
        <v>3900</v>
      </c>
      <c r="J507" s="8" t="s">
        <v>4049</v>
      </c>
      <c r="K507" s="8" t="s">
        <v>4050</v>
      </c>
      <c r="L507" s="17" t="s">
        <v>1800</v>
      </c>
      <c r="M507" s="12">
        <v>18267</v>
      </c>
      <c r="N507" s="12">
        <v>9128.8799999999992</v>
      </c>
    </row>
    <row r="508" spans="1:14" ht="153" x14ac:dyDescent="0.2">
      <c r="A508" s="13" t="s">
        <v>4122</v>
      </c>
      <c r="B508" s="13" t="s">
        <v>3800</v>
      </c>
      <c r="C508" s="9" t="s">
        <v>4123</v>
      </c>
      <c r="D508" s="39" t="s">
        <v>10</v>
      </c>
      <c r="E508" s="54" t="s">
        <v>3856</v>
      </c>
      <c r="F508" s="65" t="s">
        <v>3953</v>
      </c>
      <c r="G508" s="56">
        <v>386759.02960000001</v>
      </c>
      <c r="H508" s="56">
        <v>1535961.0336</v>
      </c>
      <c r="I508" s="208" t="s">
        <v>3900</v>
      </c>
      <c r="J508" s="8" t="s">
        <v>4051</v>
      </c>
      <c r="K508" s="8" t="s">
        <v>4050</v>
      </c>
      <c r="L508" s="17" t="s">
        <v>83</v>
      </c>
      <c r="M508" s="12">
        <v>20713.439999999999</v>
      </c>
      <c r="N508" s="12">
        <v>12216.12</v>
      </c>
    </row>
    <row r="509" spans="1:14" ht="76.5" x14ac:dyDescent="0.2">
      <c r="A509" s="8" t="s">
        <v>1914</v>
      </c>
      <c r="B509" s="8" t="s">
        <v>1902</v>
      </c>
      <c r="C509" s="9" t="s">
        <v>1712</v>
      </c>
      <c r="D509" s="39" t="s">
        <v>27</v>
      </c>
      <c r="E509" s="54" t="s">
        <v>3857</v>
      </c>
      <c r="F509" s="65" t="s">
        <v>3954</v>
      </c>
      <c r="G509" s="56">
        <v>386356.63270000002</v>
      </c>
      <c r="H509" s="56">
        <v>1528526.6025</v>
      </c>
      <c r="I509" s="208" t="s">
        <v>1297</v>
      </c>
      <c r="J509" s="8" t="s">
        <v>4052</v>
      </c>
      <c r="K509" s="8" t="s">
        <v>4050</v>
      </c>
      <c r="L509" s="17" t="s">
        <v>60</v>
      </c>
      <c r="M509" s="12">
        <v>907.1</v>
      </c>
      <c r="N509" s="12"/>
    </row>
    <row r="510" spans="1:14" ht="38.25" x14ac:dyDescent="0.2">
      <c r="A510" s="8" t="s">
        <v>4124</v>
      </c>
      <c r="B510" s="8" t="s">
        <v>3801</v>
      </c>
      <c r="C510" s="9" t="s">
        <v>4125</v>
      </c>
      <c r="D510" s="39" t="s">
        <v>30</v>
      </c>
      <c r="E510" s="54" t="s">
        <v>3858</v>
      </c>
      <c r="F510" s="65" t="s">
        <v>3955</v>
      </c>
      <c r="G510" s="56">
        <v>391419.31290000002</v>
      </c>
      <c r="H510" s="56">
        <v>1539150.63</v>
      </c>
      <c r="I510" s="208" t="s">
        <v>3901</v>
      </c>
      <c r="J510" s="8" t="s">
        <v>4053</v>
      </c>
      <c r="K510" s="8" t="s">
        <v>4050</v>
      </c>
      <c r="L510" s="17" t="s">
        <v>853</v>
      </c>
      <c r="M510" s="12">
        <v>1418.3</v>
      </c>
      <c r="N510" s="12"/>
    </row>
    <row r="511" spans="1:14" ht="63.75" x14ac:dyDescent="0.2">
      <c r="A511" s="8" t="s">
        <v>210</v>
      </c>
      <c r="B511" s="8" t="s">
        <v>3802</v>
      </c>
      <c r="C511" s="9" t="s">
        <v>4126</v>
      </c>
      <c r="D511" s="39" t="s">
        <v>19</v>
      </c>
      <c r="E511" s="54" t="s">
        <v>3859</v>
      </c>
      <c r="F511" s="65" t="s">
        <v>3956</v>
      </c>
      <c r="G511" s="56">
        <v>388015.1482</v>
      </c>
      <c r="H511" s="56">
        <v>1535782.8574999999</v>
      </c>
      <c r="I511" s="208" t="s">
        <v>3902</v>
      </c>
      <c r="J511" s="8" t="s">
        <v>4054</v>
      </c>
      <c r="K511" s="8" t="s">
        <v>4050</v>
      </c>
      <c r="L511" s="17" t="s">
        <v>2150</v>
      </c>
      <c r="M511" s="12">
        <v>240.05</v>
      </c>
      <c r="N511" s="12"/>
    </row>
    <row r="512" spans="1:14" ht="229.5" x14ac:dyDescent="0.2">
      <c r="A512" s="8" t="s">
        <v>4127</v>
      </c>
      <c r="B512" s="8">
        <v>7422042812</v>
      </c>
      <c r="C512" s="9" t="s">
        <v>4128</v>
      </c>
      <c r="D512" s="39" t="s">
        <v>18</v>
      </c>
      <c r="E512" s="54" t="s">
        <v>3860</v>
      </c>
      <c r="F512" s="65" t="s">
        <v>3957</v>
      </c>
      <c r="G512" s="56">
        <v>393150.94290000002</v>
      </c>
      <c r="H512" s="56">
        <v>1531980.5190999999</v>
      </c>
      <c r="I512" s="208" t="s">
        <v>3903</v>
      </c>
      <c r="J512" s="8" t="s">
        <v>4055</v>
      </c>
      <c r="K512" s="8" t="s">
        <v>4056</v>
      </c>
      <c r="L512" s="17" t="s">
        <v>442</v>
      </c>
      <c r="M512" s="12">
        <v>25822.799999999999</v>
      </c>
      <c r="N512" s="12"/>
    </row>
    <row r="513" spans="1:14" ht="38.25" x14ac:dyDescent="0.2">
      <c r="A513" s="8" t="s">
        <v>249</v>
      </c>
      <c r="B513" s="8" t="s">
        <v>42</v>
      </c>
      <c r="C513" s="9" t="s">
        <v>498</v>
      </c>
      <c r="D513" s="39" t="s">
        <v>31</v>
      </c>
      <c r="E513" s="54" t="s">
        <v>3861</v>
      </c>
      <c r="F513" s="65" t="s">
        <v>3958</v>
      </c>
      <c r="G513" s="56">
        <v>395584.2378</v>
      </c>
      <c r="H513" s="56">
        <v>1530940.4897</v>
      </c>
      <c r="I513" s="208" t="s">
        <v>3904</v>
      </c>
      <c r="J513" s="8" t="s">
        <v>4057</v>
      </c>
      <c r="K513" s="8" t="s">
        <v>4005</v>
      </c>
      <c r="L513" s="17" t="s">
        <v>312</v>
      </c>
      <c r="M513" s="12">
        <v>703.95</v>
      </c>
      <c r="N513" s="12"/>
    </row>
    <row r="514" spans="1:14" ht="51" x14ac:dyDescent="0.2">
      <c r="A514" s="8" t="s">
        <v>4129</v>
      </c>
      <c r="B514" s="8">
        <v>7610105896</v>
      </c>
      <c r="C514" s="9" t="s">
        <v>4130</v>
      </c>
      <c r="D514" s="39" t="s">
        <v>10</v>
      </c>
      <c r="E514" s="54" t="s">
        <v>3862</v>
      </c>
      <c r="F514" s="65" t="s">
        <v>3959</v>
      </c>
      <c r="G514" s="56">
        <v>394219.73330000002</v>
      </c>
      <c r="H514" s="56">
        <v>1534123.5671999999</v>
      </c>
      <c r="I514" s="208" t="s">
        <v>3905</v>
      </c>
      <c r="J514" s="8" t="s">
        <v>4058</v>
      </c>
      <c r="K514" s="8" t="s">
        <v>4059</v>
      </c>
      <c r="L514" s="17" t="s">
        <v>61</v>
      </c>
      <c r="M514" s="12">
        <v>49142</v>
      </c>
      <c r="N514" s="12">
        <v>33951.199999999997</v>
      </c>
    </row>
    <row r="515" spans="1:14" ht="76.5" x14ac:dyDescent="0.2">
      <c r="A515" s="8" t="s">
        <v>4131</v>
      </c>
      <c r="B515" s="8">
        <v>6625054040</v>
      </c>
      <c r="C515" s="9" t="s">
        <v>4132</v>
      </c>
      <c r="D515" s="39" t="s">
        <v>19</v>
      </c>
      <c r="E515" s="54" t="s">
        <v>3863</v>
      </c>
      <c r="F515" s="65" t="s">
        <v>3960</v>
      </c>
      <c r="G515" s="56">
        <v>396349.76559999998</v>
      </c>
      <c r="H515" s="56">
        <v>1537441.7683999999</v>
      </c>
      <c r="I515" s="208" t="s">
        <v>3906</v>
      </c>
      <c r="J515" s="8" t="s">
        <v>4060</v>
      </c>
      <c r="K515" s="22">
        <v>43827</v>
      </c>
      <c r="L515" s="17" t="s">
        <v>1208</v>
      </c>
      <c r="M515" s="12">
        <v>600</v>
      </c>
      <c r="N515" s="12"/>
    </row>
    <row r="516" spans="1:14" ht="114.75" x14ac:dyDescent="0.2">
      <c r="A516" s="8" t="s">
        <v>4133</v>
      </c>
      <c r="B516" s="8">
        <v>6678039380</v>
      </c>
      <c r="C516" s="9" t="s">
        <v>4134</v>
      </c>
      <c r="D516" s="39" t="s">
        <v>10</v>
      </c>
      <c r="E516" s="54" t="s">
        <v>3864</v>
      </c>
      <c r="F516" s="65" t="s">
        <v>3961</v>
      </c>
      <c r="G516" s="56">
        <v>396537.55089999997</v>
      </c>
      <c r="H516" s="56">
        <v>1532323.7193</v>
      </c>
      <c r="I516" s="208" t="s">
        <v>3907</v>
      </c>
      <c r="J516" s="8" t="s">
        <v>4061</v>
      </c>
      <c r="K516" s="22">
        <v>43827</v>
      </c>
      <c r="L516" s="17" t="s">
        <v>47</v>
      </c>
      <c r="M516" s="12">
        <v>18161.87</v>
      </c>
      <c r="N516" s="12">
        <v>9650.84</v>
      </c>
    </row>
    <row r="517" spans="1:14" ht="191.25" x14ac:dyDescent="0.2">
      <c r="A517" s="8" t="s">
        <v>689</v>
      </c>
      <c r="B517" s="8">
        <v>6671469539</v>
      </c>
      <c r="C517" s="9" t="s">
        <v>1002</v>
      </c>
      <c r="D517" s="39" t="s">
        <v>29</v>
      </c>
      <c r="E517" s="54" t="s">
        <v>3865</v>
      </c>
      <c r="F517" s="65" t="s">
        <v>3962</v>
      </c>
      <c r="G517" s="56">
        <v>385488.80180000002</v>
      </c>
      <c r="H517" s="56">
        <v>1528404.7860999999</v>
      </c>
      <c r="I517" s="208" t="s">
        <v>1297</v>
      </c>
      <c r="J517" s="8" t="s">
        <v>3101</v>
      </c>
      <c r="K517" s="8" t="s">
        <v>4062</v>
      </c>
      <c r="L517" s="17" t="s">
        <v>442</v>
      </c>
      <c r="M517" s="12">
        <v>509.96</v>
      </c>
      <c r="N517" s="12"/>
    </row>
    <row r="518" spans="1:14" ht="38.25" x14ac:dyDescent="0.2">
      <c r="A518" s="8" t="s">
        <v>4135</v>
      </c>
      <c r="B518" s="8">
        <v>6660001097</v>
      </c>
      <c r="C518" s="9" t="s">
        <v>4136</v>
      </c>
      <c r="D518" s="39" t="s">
        <v>18</v>
      </c>
      <c r="E518" s="54" t="s">
        <v>3866</v>
      </c>
      <c r="F518" s="8" t="s">
        <v>3963</v>
      </c>
      <c r="G518" s="56">
        <v>391522.78960000002</v>
      </c>
      <c r="H518" s="56">
        <v>1539777.5863000001</v>
      </c>
      <c r="I518" s="208" t="s">
        <v>3908</v>
      </c>
      <c r="J518" s="8" t="s">
        <v>4063</v>
      </c>
      <c r="K518" s="22">
        <v>43829</v>
      </c>
      <c r="L518" s="17" t="s">
        <v>1208</v>
      </c>
      <c r="M518" s="12">
        <v>360</v>
      </c>
      <c r="N518" s="12"/>
    </row>
    <row r="519" spans="1:14" ht="63.75" x14ac:dyDescent="0.2">
      <c r="A519" s="8" t="s">
        <v>249</v>
      </c>
      <c r="B519" s="8" t="s">
        <v>42</v>
      </c>
      <c r="C519" s="9" t="s">
        <v>498</v>
      </c>
      <c r="D519" s="39" t="s">
        <v>19</v>
      </c>
      <c r="E519" s="54" t="s">
        <v>3867</v>
      </c>
      <c r="F519" s="8" t="s">
        <v>3964</v>
      </c>
      <c r="G519" s="56">
        <v>383564.2254</v>
      </c>
      <c r="H519" s="56">
        <v>1535248.3836999999</v>
      </c>
      <c r="I519" s="208" t="s">
        <v>3909</v>
      </c>
      <c r="J519" s="8" t="s">
        <v>4064</v>
      </c>
      <c r="K519" s="8" t="s">
        <v>4065</v>
      </c>
      <c r="L519" s="17" t="s">
        <v>445</v>
      </c>
      <c r="M519" s="12">
        <v>2182.3000000000002</v>
      </c>
      <c r="N519" s="12"/>
    </row>
    <row r="520" spans="1:14" x14ac:dyDescent="0.2">
      <c r="D520" s="39"/>
      <c r="G520" s="63"/>
      <c r="H520" s="64"/>
    </row>
    <row r="521" spans="1:14" x14ac:dyDescent="0.2">
      <c r="D521" s="39"/>
      <c r="G521" s="63"/>
      <c r="H521" s="64"/>
    </row>
    <row r="522" spans="1:14" x14ac:dyDescent="0.2">
      <c r="D522" s="39"/>
      <c r="G522" s="63"/>
      <c r="H522" s="64"/>
    </row>
    <row r="523" spans="1:14" x14ac:dyDescent="0.2">
      <c r="D523" s="39"/>
      <c r="G523" s="63"/>
      <c r="H523" s="64"/>
    </row>
    <row r="524" spans="1:14" x14ac:dyDescent="0.2">
      <c r="D524" s="39"/>
      <c r="G524" s="63"/>
      <c r="H524" s="64"/>
    </row>
    <row r="525" spans="1:14" x14ac:dyDescent="0.2">
      <c r="D525" s="39"/>
      <c r="G525" s="63"/>
      <c r="H525" s="64"/>
    </row>
    <row r="526" spans="1:14" x14ac:dyDescent="0.2">
      <c r="D526" s="39"/>
      <c r="G526" s="63"/>
      <c r="H526" s="64"/>
    </row>
    <row r="527" spans="1:14" x14ac:dyDescent="0.2">
      <c r="D527" s="39"/>
      <c r="G527" s="63"/>
      <c r="H527" s="64"/>
    </row>
    <row r="528" spans="1:14" x14ac:dyDescent="0.2">
      <c r="D528" s="39"/>
      <c r="G528" s="63"/>
      <c r="H528" s="64"/>
    </row>
    <row r="529" spans="4:8" x14ac:dyDescent="0.2">
      <c r="D529" s="39"/>
      <c r="G529" s="63"/>
      <c r="H529" s="64"/>
    </row>
    <row r="530" spans="4:8" x14ac:dyDescent="0.2">
      <c r="D530" s="39"/>
      <c r="G530" s="63"/>
      <c r="H530" s="64"/>
    </row>
    <row r="531" spans="4:8" x14ac:dyDescent="0.2">
      <c r="D531" s="39"/>
      <c r="G531" s="63"/>
      <c r="H531" s="64"/>
    </row>
    <row r="532" spans="4:8" x14ac:dyDescent="0.2">
      <c r="D532" s="39"/>
      <c r="G532" s="63"/>
      <c r="H532" s="64"/>
    </row>
    <row r="533" spans="4:8" x14ac:dyDescent="0.2">
      <c r="D533" s="39"/>
      <c r="G533" s="63"/>
      <c r="H533" s="64"/>
    </row>
    <row r="534" spans="4:8" x14ac:dyDescent="0.2">
      <c r="D534" s="39"/>
      <c r="G534" s="63"/>
      <c r="H534" s="64"/>
    </row>
    <row r="535" spans="4:8" x14ac:dyDescent="0.2">
      <c r="D535" s="39"/>
      <c r="G535" s="63"/>
      <c r="H535" s="64"/>
    </row>
    <row r="536" spans="4:8" x14ac:dyDescent="0.2">
      <c r="D536" s="39"/>
      <c r="G536" s="63"/>
      <c r="H536" s="64"/>
    </row>
    <row r="537" spans="4:8" x14ac:dyDescent="0.2">
      <c r="D537" s="39"/>
      <c r="G537" s="63"/>
      <c r="H537" s="64"/>
    </row>
    <row r="538" spans="4:8" x14ac:dyDescent="0.2">
      <c r="D538" s="39"/>
      <c r="G538" s="63"/>
      <c r="H538" s="64"/>
    </row>
    <row r="539" spans="4:8" x14ac:dyDescent="0.2">
      <c r="D539" s="39"/>
      <c r="G539" s="63"/>
      <c r="H539" s="64"/>
    </row>
    <row r="540" spans="4:8" x14ac:dyDescent="0.2">
      <c r="D540" s="39"/>
      <c r="G540" s="63"/>
      <c r="H540" s="64"/>
    </row>
    <row r="541" spans="4:8" x14ac:dyDescent="0.2">
      <c r="D541" s="39"/>
      <c r="G541" s="63"/>
      <c r="H541" s="64"/>
    </row>
    <row r="542" spans="4:8" x14ac:dyDescent="0.2">
      <c r="D542" s="39"/>
      <c r="G542" s="63"/>
      <c r="H542" s="64"/>
    </row>
    <row r="543" spans="4:8" x14ac:dyDescent="0.2">
      <c r="D543" s="39"/>
      <c r="G543" s="63"/>
      <c r="H543" s="64"/>
    </row>
    <row r="544" spans="4:8" x14ac:dyDescent="0.2">
      <c r="D544" s="39"/>
      <c r="G544" s="63"/>
      <c r="H544" s="64"/>
    </row>
    <row r="545" spans="4:8" x14ac:dyDescent="0.2">
      <c r="D545" s="39"/>
      <c r="G545" s="63"/>
      <c r="H545" s="64"/>
    </row>
    <row r="546" spans="4:8" x14ac:dyDescent="0.2">
      <c r="D546" s="39"/>
      <c r="G546" s="63"/>
      <c r="H546" s="64"/>
    </row>
    <row r="547" spans="4:8" x14ac:dyDescent="0.2">
      <c r="D547" s="39"/>
      <c r="G547" s="63"/>
      <c r="H547" s="64"/>
    </row>
    <row r="548" spans="4:8" x14ac:dyDescent="0.2">
      <c r="D548" s="39"/>
      <c r="G548" s="63"/>
      <c r="H548" s="64"/>
    </row>
    <row r="549" spans="4:8" x14ac:dyDescent="0.2">
      <c r="D549" s="39"/>
      <c r="G549" s="63"/>
      <c r="H549" s="64"/>
    </row>
    <row r="550" spans="4:8" x14ac:dyDescent="0.2">
      <c r="D550" s="39"/>
      <c r="G550" s="63"/>
      <c r="H550" s="64"/>
    </row>
    <row r="551" spans="4:8" x14ac:dyDescent="0.2">
      <c r="D551" s="39"/>
      <c r="G551" s="63"/>
      <c r="H551" s="64"/>
    </row>
    <row r="552" spans="4:8" x14ac:dyDescent="0.2">
      <c r="D552" s="39"/>
      <c r="G552" s="63"/>
      <c r="H552" s="64"/>
    </row>
    <row r="553" spans="4:8" x14ac:dyDescent="0.2">
      <c r="D553" s="39"/>
      <c r="G553" s="63"/>
      <c r="H553" s="64"/>
    </row>
    <row r="554" spans="4:8" x14ac:dyDescent="0.2">
      <c r="D554" s="39"/>
      <c r="G554" s="63"/>
      <c r="H554" s="64"/>
    </row>
    <row r="555" spans="4:8" x14ac:dyDescent="0.2">
      <c r="D555" s="39"/>
      <c r="G555" s="63"/>
      <c r="H555" s="64"/>
    </row>
    <row r="556" spans="4:8" x14ac:dyDescent="0.2">
      <c r="D556" s="39"/>
      <c r="G556" s="63"/>
      <c r="H556" s="64"/>
    </row>
    <row r="557" spans="4:8" x14ac:dyDescent="0.2">
      <c r="D557" s="39"/>
      <c r="G557" s="63"/>
      <c r="H557" s="64"/>
    </row>
    <row r="558" spans="4:8" x14ac:dyDescent="0.2">
      <c r="D558" s="39"/>
      <c r="G558" s="63"/>
      <c r="H558" s="64"/>
    </row>
    <row r="559" spans="4:8" x14ac:dyDescent="0.2">
      <c r="D559" s="39"/>
      <c r="G559" s="63"/>
      <c r="H559" s="64"/>
    </row>
    <row r="560" spans="4:8" x14ac:dyDescent="0.2">
      <c r="D560" s="39"/>
      <c r="G560" s="63"/>
      <c r="H560" s="64"/>
    </row>
    <row r="561" spans="4:8" x14ac:dyDescent="0.2">
      <c r="D561" s="39"/>
      <c r="G561" s="63"/>
      <c r="H561" s="64"/>
    </row>
    <row r="562" spans="4:8" x14ac:dyDescent="0.2">
      <c r="D562" s="39"/>
      <c r="G562" s="63"/>
      <c r="H562" s="64"/>
    </row>
    <row r="563" spans="4:8" x14ac:dyDescent="0.2">
      <c r="D563" s="39"/>
      <c r="G563" s="63"/>
      <c r="H563" s="64"/>
    </row>
    <row r="564" spans="4:8" x14ac:dyDescent="0.2">
      <c r="D564" s="39"/>
      <c r="G564" s="63"/>
      <c r="H564" s="64"/>
    </row>
    <row r="565" spans="4:8" x14ac:dyDescent="0.2">
      <c r="D565" s="39"/>
      <c r="G565" s="63"/>
      <c r="H565" s="64"/>
    </row>
    <row r="566" spans="4:8" x14ac:dyDescent="0.2">
      <c r="D566" s="39"/>
      <c r="G566" s="63"/>
      <c r="H566" s="64"/>
    </row>
    <row r="567" spans="4:8" x14ac:dyDescent="0.2">
      <c r="D567" s="39"/>
      <c r="G567" s="63"/>
      <c r="H567" s="64"/>
    </row>
    <row r="568" spans="4:8" x14ac:dyDescent="0.2">
      <c r="D568" s="39"/>
      <c r="G568" s="63"/>
      <c r="H568" s="64"/>
    </row>
    <row r="569" spans="4:8" x14ac:dyDescent="0.2">
      <c r="D569" s="39"/>
      <c r="G569" s="63"/>
      <c r="H569" s="64"/>
    </row>
    <row r="570" spans="4:8" x14ac:dyDescent="0.2">
      <c r="D570" s="39"/>
      <c r="G570" s="63"/>
      <c r="H570" s="64"/>
    </row>
    <row r="571" spans="4:8" x14ac:dyDescent="0.2">
      <c r="D571" s="39"/>
      <c r="G571" s="63"/>
      <c r="H571" s="64"/>
    </row>
    <row r="572" spans="4:8" x14ac:dyDescent="0.2">
      <c r="D572" s="39"/>
      <c r="G572" s="63"/>
      <c r="H572" s="64"/>
    </row>
    <row r="573" spans="4:8" x14ac:dyDescent="0.2">
      <c r="D573" s="39"/>
      <c r="G573" s="63"/>
      <c r="H573" s="64"/>
    </row>
    <row r="574" spans="4:8" x14ac:dyDescent="0.2">
      <c r="D574" s="39"/>
      <c r="G574" s="63"/>
      <c r="H574" s="64"/>
    </row>
    <row r="575" spans="4:8" x14ac:dyDescent="0.2">
      <c r="D575" s="39"/>
      <c r="G575" s="63"/>
      <c r="H575" s="64"/>
    </row>
    <row r="576" spans="4:8" x14ac:dyDescent="0.2">
      <c r="D576" s="39"/>
      <c r="G576" s="63"/>
      <c r="H576" s="64"/>
    </row>
    <row r="577" spans="4:8" x14ac:dyDescent="0.2">
      <c r="D577" s="39"/>
      <c r="G577" s="63"/>
      <c r="H577" s="64"/>
    </row>
    <row r="578" spans="4:8" x14ac:dyDescent="0.2">
      <c r="D578" s="39"/>
      <c r="G578" s="63"/>
      <c r="H578" s="64"/>
    </row>
    <row r="579" spans="4:8" x14ac:dyDescent="0.2">
      <c r="D579" s="39"/>
      <c r="G579" s="63"/>
      <c r="H579" s="64"/>
    </row>
    <row r="580" spans="4:8" x14ac:dyDescent="0.2">
      <c r="D580" s="39"/>
      <c r="G580" s="63"/>
      <c r="H580" s="64"/>
    </row>
    <row r="581" spans="4:8" x14ac:dyDescent="0.2">
      <c r="D581" s="39"/>
      <c r="G581" s="63"/>
      <c r="H581" s="64"/>
    </row>
    <row r="582" spans="4:8" x14ac:dyDescent="0.2">
      <c r="D582" s="39"/>
      <c r="G582" s="63"/>
      <c r="H582" s="64"/>
    </row>
    <row r="583" spans="4:8" x14ac:dyDescent="0.2">
      <c r="D583" s="39"/>
      <c r="G583" s="63"/>
      <c r="H583" s="64"/>
    </row>
    <row r="584" spans="4:8" x14ac:dyDescent="0.2">
      <c r="D584" s="39"/>
      <c r="G584" s="63"/>
      <c r="H584" s="64"/>
    </row>
    <row r="585" spans="4:8" x14ac:dyDescent="0.2">
      <c r="D585" s="39"/>
      <c r="G585" s="63"/>
      <c r="H585" s="64"/>
    </row>
    <row r="586" spans="4:8" x14ac:dyDescent="0.2">
      <c r="D586" s="39"/>
      <c r="G586" s="63"/>
      <c r="H586" s="64"/>
    </row>
    <row r="587" spans="4:8" x14ac:dyDescent="0.2">
      <c r="D587" s="39"/>
      <c r="G587" s="63"/>
      <c r="H587" s="64"/>
    </row>
    <row r="588" spans="4:8" x14ac:dyDescent="0.2">
      <c r="D588" s="39"/>
      <c r="G588" s="63"/>
      <c r="H588" s="64"/>
    </row>
    <row r="589" spans="4:8" x14ac:dyDescent="0.2">
      <c r="D589" s="39"/>
      <c r="G589" s="63"/>
      <c r="H589" s="64"/>
    </row>
    <row r="590" spans="4:8" x14ac:dyDescent="0.2">
      <c r="D590" s="39"/>
      <c r="G590" s="63"/>
      <c r="H590" s="64"/>
    </row>
    <row r="591" spans="4:8" x14ac:dyDescent="0.2">
      <c r="D591" s="39"/>
      <c r="G591" s="63"/>
      <c r="H591" s="64"/>
    </row>
    <row r="592" spans="4:8" x14ac:dyDescent="0.2">
      <c r="D592" s="39"/>
      <c r="G592" s="63"/>
      <c r="H592" s="64"/>
    </row>
    <row r="593" spans="4:8" x14ac:dyDescent="0.2">
      <c r="D593" s="39"/>
      <c r="G593" s="63"/>
      <c r="H593" s="64"/>
    </row>
    <row r="594" spans="4:8" x14ac:dyDescent="0.2">
      <c r="D594" s="39"/>
      <c r="G594" s="63"/>
      <c r="H594" s="64"/>
    </row>
    <row r="595" spans="4:8" x14ac:dyDescent="0.2">
      <c r="D595" s="39"/>
      <c r="G595" s="63"/>
      <c r="H595" s="64"/>
    </row>
    <row r="596" spans="4:8" x14ac:dyDescent="0.2">
      <c r="D596" s="39"/>
      <c r="G596" s="63"/>
      <c r="H596" s="64"/>
    </row>
    <row r="597" spans="4:8" x14ac:dyDescent="0.2">
      <c r="D597" s="39"/>
      <c r="G597" s="63"/>
      <c r="H597" s="64"/>
    </row>
    <row r="598" spans="4:8" x14ac:dyDescent="0.2">
      <c r="D598" s="39"/>
      <c r="G598" s="63"/>
      <c r="H598" s="64"/>
    </row>
    <row r="599" spans="4:8" x14ac:dyDescent="0.2">
      <c r="D599" s="39"/>
      <c r="G599" s="63"/>
      <c r="H599" s="64"/>
    </row>
    <row r="600" spans="4:8" x14ac:dyDescent="0.2">
      <c r="D600" s="39"/>
      <c r="G600" s="63"/>
      <c r="H600" s="64"/>
    </row>
    <row r="601" spans="4:8" x14ac:dyDescent="0.2">
      <c r="D601" s="39"/>
      <c r="G601" s="63"/>
      <c r="H601" s="64"/>
    </row>
    <row r="602" spans="4:8" x14ac:dyDescent="0.2">
      <c r="D602" s="39"/>
      <c r="G602" s="63"/>
      <c r="H602" s="64"/>
    </row>
    <row r="603" spans="4:8" x14ac:dyDescent="0.2">
      <c r="D603" s="39"/>
      <c r="G603" s="63"/>
      <c r="H603" s="64"/>
    </row>
    <row r="604" spans="4:8" x14ac:dyDescent="0.2">
      <c r="D604" s="39"/>
      <c r="G604" s="63"/>
      <c r="H604" s="64"/>
    </row>
    <row r="605" spans="4:8" x14ac:dyDescent="0.2">
      <c r="D605" s="39"/>
      <c r="G605" s="63"/>
      <c r="H605" s="64"/>
    </row>
    <row r="606" spans="4:8" x14ac:dyDescent="0.2">
      <c r="D606" s="39"/>
      <c r="G606" s="63"/>
      <c r="H606" s="64"/>
    </row>
    <row r="607" spans="4:8" x14ac:dyDescent="0.2">
      <c r="D607" s="39"/>
      <c r="G607" s="63"/>
      <c r="H607" s="64"/>
    </row>
    <row r="608" spans="4:8" x14ac:dyDescent="0.2">
      <c r="D608" s="39"/>
      <c r="G608" s="63"/>
      <c r="H608" s="64"/>
    </row>
    <row r="609" spans="4:8" x14ac:dyDescent="0.2">
      <c r="D609" s="39"/>
      <c r="G609" s="63"/>
      <c r="H609" s="64"/>
    </row>
    <row r="610" spans="4:8" x14ac:dyDescent="0.2">
      <c r="D610" s="39"/>
      <c r="G610" s="63"/>
      <c r="H610" s="64"/>
    </row>
    <row r="611" spans="4:8" x14ac:dyDescent="0.2">
      <c r="D611" s="39"/>
      <c r="G611" s="63"/>
      <c r="H611" s="64"/>
    </row>
    <row r="612" spans="4:8" x14ac:dyDescent="0.2">
      <c r="D612" s="39"/>
      <c r="G612" s="63"/>
      <c r="H612" s="64"/>
    </row>
    <row r="613" spans="4:8" x14ac:dyDescent="0.2">
      <c r="D613" s="39"/>
      <c r="G613" s="63"/>
      <c r="H613" s="64"/>
    </row>
    <row r="614" spans="4:8" x14ac:dyDescent="0.2">
      <c r="D614" s="39"/>
      <c r="G614" s="63"/>
      <c r="H614" s="64"/>
    </row>
    <row r="615" spans="4:8" x14ac:dyDescent="0.2">
      <c r="D615" s="39"/>
      <c r="G615" s="63"/>
      <c r="H615" s="64"/>
    </row>
    <row r="616" spans="4:8" x14ac:dyDescent="0.2">
      <c r="D616" s="39"/>
      <c r="G616" s="63"/>
      <c r="H616" s="64"/>
    </row>
    <row r="617" spans="4:8" x14ac:dyDescent="0.2">
      <c r="D617" s="39"/>
      <c r="G617" s="63"/>
      <c r="H617" s="64"/>
    </row>
    <row r="618" spans="4:8" x14ac:dyDescent="0.2">
      <c r="D618" s="39"/>
      <c r="G618" s="63"/>
      <c r="H618" s="64"/>
    </row>
    <row r="619" spans="4:8" x14ac:dyDescent="0.2">
      <c r="D619" s="39"/>
      <c r="G619" s="63"/>
      <c r="H619" s="64"/>
    </row>
    <row r="620" spans="4:8" x14ac:dyDescent="0.2">
      <c r="D620" s="39"/>
      <c r="G620" s="63"/>
      <c r="H620" s="64"/>
    </row>
    <row r="621" spans="4:8" x14ac:dyDescent="0.2">
      <c r="D621" s="39"/>
      <c r="G621" s="63"/>
      <c r="H621" s="64"/>
    </row>
    <row r="622" spans="4:8" x14ac:dyDescent="0.2">
      <c r="D622" s="39"/>
      <c r="G622" s="63"/>
      <c r="H622" s="64"/>
    </row>
    <row r="623" spans="4:8" x14ac:dyDescent="0.2">
      <c r="D623" s="39"/>
      <c r="G623" s="63"/>
      <c r="H623" s="64"/>
    </row>
    <row r="624" spans="4:8" x14ac:dyDescent="0.2">
      <c r="D624" s="39"/>
      <c r="G624" s="63"/>
      <c r="H624" s="64"/>
    </row>
    <row r="625" spans="4:8" x14ac:dyDescent="0.2">
      <c r="D625" s="39"/>
      <c r="G625" s="63"/>
      <c r="H625" s="64"/>
    </row>
    <row r="626" spans="4:8" x14ac:dyDescent="0.2">
      <c r="D626" s="39"/>
      <c r="G626" s="63"/>
      <c r="H626" s="64"/>
    </row>
    <row r="627" spans="4:8" x14ac:dyDescent="0.2">
      <c r="D627" s="39"/>
      <c r="G627" s="63"/>
      <c r="H627" s="64"/>
    </row>
    <row r="628" spans="4:8" x14ac:dyDescent="0.2">
      <c r="D628" s="39"/>
      <c r="G628" s="63"/>
      <c r="H628" s="64"/>
    </row>
    <row r="629" spans="4:8" x14ac:dyDescent="0.2">
      <c r="D629" s="39"/>
      <c r="G629" s="63"/>
      <c r="H629" s="64"/>
    </row>
    <row r="630" spans="4:8" x14ac:dyDescent="0.2">
      <c r="D630" s="39"/>
      <c r="G630" s="63"/>
      <c r="H630" s="64"/>
    </row>
    <row r="631" spans="4:8" x14ac:dyDescent="0.2">
      <c r="D631" s="39"/>
      <c r="G631" s="63"/>
      <c r="H631" s="64"/>
    </row>
    <row r="632" spans="4:8" x14ac:dyDescent="0.2">
      <c r="D632" s="39"/>
      <c r="G632" s="63"/>
      <c r="H632" s="64"/>
    </row>
    <row r="633" spans="4:8" x14ac:dyDescent="0.2">
      <c r="D633" s="39"/>
      <c r="G633" s="63"/>
      <c r="H633" s="64"/>
    </row>
    <row r="634" spans="4:8" x14ac:dyDescent="0.2">
      <c r="D634" s="39"/>
      <c r="G634" s="63"/>
      <c r="H634" s="64"/>
    </row>
    <row r="635" spans="4:8" x14ac:dyDescent="0.2">
      <c r="D635" s="39"/>
      <c r="G635" s="63"/>
      <c r="H635" s="64"/>
    </row>
    <row r="636" spans="4:8" x14ac:dyDescent="0.2">
      <c r="D636" s="39"/>
      <c r="G636" s="63"/>
      <c r="H636" s="64"/>
    </row>
    <row r="637" spans="4:8" x14ac:dyDescent="0.2">
      <c r="D637" s="39"/>
      <c r="G637" s="63"/>
      <c r="H637" s="64"/>
    </row>
    <row r="638" spans="4:8" x14ac:dyDescent="0.2">
      <c r="D638" s="39"/>
      <c r="G638" s="63"/>
      <c r="H638" s="64"/>
    </row>
    <row r="639" spans="4:8" x14ac:dyDescent="0.2">
      <c r="D639" s="39"/>
      <c r="G639" s="63"/>
      <c r="H639" s="64"/>
    </row>
    <row r="640" spans="4:8" x14ac:dyDescent="0.2">
      <c r="D640" s="39"/>
      <c r="G640" s="63"/>
      <c r="H640" s="64"/>
    </row>
    <row r="641" spans="4:8" x14ac:dyDescent="0.2">
      <c r="D641" s="39"/>
      <c r="G641" s="63"/>
      <c r="H641" s="64"/>
    </row>
    <row r="642" spans="4:8" x14ac:dyDescent="0.2">
      <c r="D642" s="39"/>
      <c r="G642" s="63"/>
      <c r="H642" s="64"/>
    </row>
    <row r="643" spans="4:8" x14ac:dyDescent="0.2">
      <c r="D643" s="39"/>
      <c r="G643" s="63"/>
      <c r="H643" s="64"/>
    </row>
    <row r="644" spans="4:8" x14ac:dyDescent="0.2">
      <c r="D644" s="39"/>
      <c r="G644" s="63"/>
      <c r="H644" s="64"/>
    </row>
    <row r="645" spans="4:8" x14ac:dyDescent="0.2">
      <c r="D645" s="39"/>
      <c r="G645" s="63"/>
      <c r="H645" s="64"/>
    </row>
    <row r="646" spans="4:8" x14ac:dyDescent="0.2">
      <c r="D646" s="39"/>
      <c r="G646" s="63"/>
      <c r="H646" s="64"/>
    </row>
    <row r="647" spans="4:8" x14ac:dyDescent="0.2">
      <c r="D647" s="39"/>
      <c r="G647" s="63"/>
      <c r="H647" s="64"/>
    </row>
    <row r="648" spans="4:8" x14ac:dyDescent="0.2">
      <c r="D648" s="39"/>
      <c r="G648" s="63"/>
      <c r="H648" s="64"/>
    </row>
    <row r="649" spans="4:8" x14ac:dyDescent="0.2">
      <c r="D649" s="39"/>
      <c r="G649" s="63"/>
      <c r="H649" s="64"/>
    </row>
    <row r="650" spans="4:8" x14ac:dyDescent="0.2">
      <c r="D650" s="39"/>
      <c r="G650" s="63"/>
      <c r="H650" s="64"/>
    </row>
    <row r="651" spans="4:8" x14ac:dyDescent="0.2">
      <c r="D651" s="39"/>
      <c r="G651" s="63"/>
      <c r="H651" s="64"/>
    </row>
    <row r="652" spans="4:8" x14ac:dyDescent="0.2">
      <c r="D652" s="39"/>
      <c r="G652" s="63"/>
      <c r="H652" s="64"/>
    </row>
    <row r="653" spans="4:8" x14ac:dyDescent="0.2">
      <c r="D653" s="39"/>
      <c r="G653" s="63"/>
      <c r="H653" s="64"/>
    </row>
    <row r="654" spans="4:8" x14ac:dyDescent="0.2">
      <c r="D654" s="39"/>
      <c r="G654" s="63"/>
      <c r="H654" s="64"/>
    </row>
    <row r="655" spans="4:8" x14ac:dyDescent="0.2">
      <c r="D655" s="39"/>
      <c r="G655" s="63"/>
      <c r="H655" s="64"/>
    </row>
    <row r="656" spans="4:8" x14ac:dyDescent="0.2">
      <c r="D656" s="39"/>
      <c r="G656" s="63"/>
      <c r="H656" s="64"/>
    </row>
    <row r="657" spans="4:8" x14ac:dyDescent="0.2">
      <c r="D657" s="39"/>
      <c r="G657" s="63"/>
      <c r="H657" s="64"/>
    </row>
    <row r="658" spans="4:8" x14ac:dyDescent="0.2">
      <c r="D658" s="39"/>
      <c r="G658" s="63"/>
      <c r="H658" s="64"/>
    </row>
    <row r="659" spans="4:8" x14ac:dyDescent="0.2">
      <c r="D659" s="39"/>
      <c r="G659" s="63"/>
      <c r="H659" s="64"/>
    </row>
    <row r="660" spans="4:8" x14ac:dyDescent="0.2">
      <c r="D660" s="39"/>
      <c r="G660" s="63"/>
      <c r="H660" s="64"/>
    </row>
    <row r="661" spans="4:8" x14ac:dyDescent="0.2">
      <c r="D661" s="39"/>
      <c r="G661" s="63"/>
      <c r="H661" s="64"/>
    </row>
    <row r="662" spans="4:8" x14ac:dyDescent="0.2">
      <c r="D662" s="39"/>
      <c r="G662" s="63"/>
      <c r="H662" s="64"/>
    </row>
    <row r="663" spans="4:8" x14ac:dyDescent="0.2">
      <c r="D663" s="39"/>
      <c r="G663" s="63"/>
      <c r="H663" s="64"/>
    </row>
    <row r="664" spans="4:8" x14ac:dyDescent="0.2">
      <c r="D664" s="39"/>
      <c r="G664" s="63"/>
      <c r="H664" s="64"/>
    </row>
    <row r="665" spans="4:8" x14ac:dyDescent="0.2">
      <c r="D665" s="39"/>
      <c r="G665" s="63"/>
      <c r="H665" s="64"/>
    </row>
    <row r="666" spans="4:8" x14ac:dyDescent="0.2">
      <c r="D666" s="39"/>
      <c r="G666" s="63"/>
      <c r="H666" s="64"/>
    </row>
    <row r="667" spans="4:8" x14ac:dyDescent="0.2">
      <c r="D667" s="39"/>
      <c r="G667" s="63"/>
      <c r="H667" s="64"/>
    </row>
    <row r="668" spans="4:8" x14ac:dyDescent="0.2">
      <c r="D668" s="39"/>
      <c r="G668" s="63"/>
      <c r="H668" s="64"/>
    </row>
    <row r="669" spans="4:8" x14ac:dyDescent="0.2">
      <c r="D669" s="39"/>
      <c r="G669" s="63"/>
      <c r="H669" s="64"/>
    </row>
    <row r="670" spans="4:8" x14ac:dyDescent="0.2">
      <c r="D670" s="39"/>
      <c r="G670" s="63"/>
      <c r="H670" s="64"/>
    </row>
    <row r="671" spans="4:8" x14ac:dyDescent="0.2">
      <c r="D671" s="39"/>
      <c r="G671" s="63"/>
      <c r="H671" s="64"/>
    </row>
    <row r="672" spans="4:8" x14ac:dyDescent="0.2">
      <c r="D672" s="39"/>
      <c r="G672" s="63"/>
      <c r="H672" s="64"/>
    </row>
    <row r="673" spans="4:8" x14ac:dyDescent="0.2">
      <c r="D673" s="39"/>
      <c r="G673" s="63"/>
      <c r="H673" s="64"/>
    </row>
    <row r="674" spans="4:8" x14ac:dyDescent="0.2">
      <c r="D674" s="39"/>
      <c r="G674" s="63"/>
      <c r="H674" s="64"/>
    </row>
    <row r="675" spans="4:8" x14ac:dyDescent="0.2">
      <c r="D675" s="39"/>
      <c r="G675" s="63"/>
      <c r="H675" s="64"/>
    </row>
    <row r="676" spans="4:8" x14ac:dyDescent="0.2">
      <c r="D676" s="39"/>
      <c r="G676" s="63"/>
      <c r="H676" s="64"/>
    </row>
    <row r="677" spans="4:8" x14ac:dyDescent="0.2">
      <c r="D677" s="39"/>
      <c r="G677" s="63"/>
      <c r="H677" s="64"/>
    </row>
    <row r="678" spans="4:8" x14ac:dyDescent="0.2">
      <c r="D678" s="39"/>
      <c r="G678" s="63"/>
      <c r="H678" s="64"/>
    </row>
    <row r="679" spans="4:8" x14ac:dyDescent="0.2">
      <c r="D679" s="39"/>
      <c r="G679" s="63"/>
      <c r="H679" s="64"/>
    </row>
    <row r="680" spans="4:8" x14ac:dyDescent="0.2">
      <c r="D680" s="39"/>
      <c r="G680" s="63"/>
      <c r="H680" s="64"/>
    </row>
    <row r="681" spans="4:8" x14ac:dyDescent="0.2">
      <c r="D681" s="39"/>
      <c r="G681" s="63"/>
      <c r="H681" s="64"/>
    </row>
    <row r="682" spans="4:8" x14ac:dyDescent="0.2">
      <c r="D682" s="39"/>
      <c r="G682" s="63"/>
      <c r="H682" s="64"/>
    </row>
    <row r="683" spans="4:8" x14ac:dyDescent="0.2">
      <c r="D683" s="39"/>
      <c r="G683" s="63"/>
      <c r="H683" s="64"/>
    </row>
    <row r="684" spans="4:8" x14ac:dyDescent="0.2">
      <c r="D684" s="39"/>
      <c r="G684" s="63"/>
      <c r="H684" s="64"/>
    </row>
    <row r="685" spans="4:8" x14ac:dyDescent="0.2">
      <c r="D685" s="39"/>
      <c r="G685" s="63"/>
      <c r="H685" s="64"/>
    </row>
    <row r="686" spans="4:8" x14ac:dyDescent="0.2">
      <c r="D686" s="39"/>
      <c r="G686" s="63"/>
      <c r="H686" s="64"/>
    </row>
    <row r="687" spans="4:8" x14ac:dyDescent="0.2">
      <c r="D687" s="39"/>
      <c r="G687" s="63"/>
      <c r="H687" s="64"/>
    </row>
    <row r="688" spans="4:8" x14ac:dyDescent="0.2">
      <c r="D688" s="39"/>
      <c r="G688" s="63"/>
      <c r="H688" s="64"/>
    </row>
    <row r="689" spans="4:8" x14ac:dyDescent="0.2">
      <c r="D689" s="39"/>
      <c r="G689" s="63"/>
      <c r="H689" s="64"/>
    </row>
    <row r="690" spans="4:8" x14ac:dyDescent="0.2">
      <c r="D690" s="39"/>
      <c r="G690" s="63"/>
      <c r="H690" s="64"/>
    </row>
    <row r="691" spans="4:8" x14ac:dyDescent="0.2">
      <c r="D691" s="39"/>
      <c r="G691" s="63"/>
      <c r="H691" s="64"/>
    </row>
    <row r="692" spans="4:8" x14ac:dyDescent="0.2">
      <c r="D692" s="39"/>
      <c r="G692" s="63"/>
      <c r="H692" s="64"/>
    </row>
    <row r="693" spans="4:8" x14ac:dyDescent="0.2">
      <c r="D693" s="39"/>
      <c r="G693" s="63"/>
      <c r="H693" s="64"/>
    </row>
    <row r="694" spans="4:8" x14ac:dyDescent="0.2">
      <c r="D694" s="39"/>
      <c r="G694" s="63"/>
      <c r="H694" s="64"/>
    </row>
    <row r="695" spans="4:8" x14ac:dyDescent="0.2">
      <c r="D695" s="39"/>
      <c r="G695" s="63"/>
      <c r="H695" s="64"/>
    </row>
    <row r="696" spans="4:8" x14ac:dyDescent="0.2">
      <c r="D696" s="39"/>
      <c r="G696" s="63"/>
      <c r="H696" s="64"/>
    </row>
    <row r="697" spans="4:8" x14ac:dyDescent="0.2">
      <c r="D697" s="39"/>
      <c r="G697" s="63"/>
      <c r="H697" s="64"/>
    </row>
    <row r="698" spans="4:8" x14ac:dyDescent="0.2">
      <c r="D698" s="39"/>
      <c r="G698" s="63"/>
      <c r="H698" s="64"/>
    </row>
    <row r="699" spans="4:8" x14ac:dyDescent="0.2">
      <c r="D699" s="39"/>
      <c r="G699" s="63"/>
      <c r="H699" s="64"/>
    </row>
    <row r="700" spans="4:8" x14ac:dyDescent="0.2">
      <c r="D700" s="39"/>
      <c r="G700" s="63"/>
      <c r="H700" s="64"/>
    </row>
    <row r="701" spans="4:8" x14ac:dyDescent="0.2">
      <c r="D701" s="39"/>
      <c r="G701" s="63"/>
      <c r="H701" s="64"/>
    </row>
    <row r="702" spans="4:8" x14ac:dyDescent="0.2">
      <c r="D702" s="39"/>
      <c r="G702" s="63"/>
      <c r="H702" s="64"/>
    </row>
    <row r="703" spans="4:8" x14ac:dyDescent="0.2">
      <c r="D703" s="39"/>
      <c r="G703" s="63"/>
      <c r="H703" s="64"/>
    </row>
    <row r="704" spans="4:8" x14ac:dyDescent="0.2">
      <c r="D704" s="39"/>
      <c r="G704" s="63"/>
      <c r="H704" s="64"/>
    </row>
    <row r="705" spans="4:8" x14ac:dyDescent="0.2">
      <c r="D705" s="39"/>
      <c r="G705" s="63"/>
      <c r="H705" s="64"/>
    </row>
    <row r="706" spans="4:8" x14ac:dyDescent="0.2">
      <c r="D706" s="39"/>
      <c r="G706" s="63"/>
      <c r="H706" s="64"/>
    </row>
    <row r="707" spans="4:8" x14ac:dyDescent="0.2">
      <c r="D707" s="39"/>
      <c r="G707" s="63"/>
      <c r="H707" s="64"/>
    </row>
    <row r="708" spans="4:8" x14ac:dyDescent="0.2">
      <c r="D708" s="39"/>
      <c r="G708" s="63"/>
      <c r="H708" s="64"/>
    </row>
    <row r="709" spans="4:8" x14ac:dyDescent="0.2">
      <c r="D709" s="39"/>
      <c r="G709" s="63"/>
      <c r="H709" s="64"/>
    </row>
    <row r="710" spans="4:8" x14ac:dyDescent="0.2">
      <c r="D710" s="39"/>
      <c r="G710" s="63"/>
      <c r="H710" s="64"/>
    </row>
    <row r="711" spans="4:8" x14ac:dyDescent="0.2">
      <c r="D711" s="39"/>
      <c r="G711" s="63"/>
      <c r="H711" s="64"/>
    </row>
    <row r="712" spans="4:8" x14ac:dyDescent="0.2">
      <c r="D712" s="39"/>
      <c r="G712" s="63"/>
      <c r="H712" s="64"/>
    </row>
    <row r="713" spans="4:8" x14ac:dyDescent="0.2">
      <c r="D713" s="39"/>
      <c r="G713" s="63"/>
      <c r="H713" s="64"/>
    </row>
    <row r="714" spans="4:8" x14ac:dyDescent="0.2">
      <c r="D714" s="39"/>
      <c r="G714" s="63"/>
      <c r="H714" s="64"/>
    </row>
    <row r="715" spans="4:8" x14ac:dyDescent="0.2">
      <c r="D715" s="39"/>
      <c r="G715" s="63"/>
      <c r="H715" s="64"/>
    </row>
    <row r="716" spans="4:8" x14ac:dyDescent="0.2">
      <c r="D716" s="39"/>
      <c r="G716" s="63"/>
      <c r="H716" s="64"/>
    </row>
    <row r="717" spans="4:8" x14ac:dyDescent="0.2">
      <c r="D717" s="39"/>
      <c r="G717" s="63"/>
      <c r="H717" s="64"/>
    </row>
    <row r="718" spans="4:8" x14ac:dyDescent="0.2">
      <c r="D718" s="39"/>
      <c r="G718" s="63"/>
      <c r="H718" s="64"/>
    </row>
    <row r="719" spans="4:8" x14ac:dyDescent="0.2">
      <c r="D719" s="39"/>
      <c r="G719" s="63"/>
      <c r="H719" s="64"/>
    </row>
    <row r="720" spans="4:8" x14ac:dyDescent="0.2">
      <c r="D720" s="39"/>
      <c r="G720" s="63"/>
      <c r="H720" s="64"/>
    </row>
    <row r="721" spans="4:8" x14ac:dyDescent="0.2">
      <c r="D721" s="39"/>
      <c r="G721" s="63"/>
      <c r="H721" s="64"/>
    </row>
    <row r="722" spans="4:8" x14ac:dyDescent="0.2">
      <c r="D722" s="39"/>
      <c r="G722" s="63"/>
      <c r="H722" s="64"/>
    </row>
    <row r="723" spans="4:8" x14ac:dyDescent="0.2">
      <c r="D723" s="39"/>
      <c r="G723" s="63"/>
      <c r="H723" s="64"/>
    </row>
    <row r="724" spans="4:8" x14ac:dyDescent="0.2">
      <c r="D724" s="39"/>
      <c r="G724" s="63"/>
      <c r="H724" s="64"/>
    </row>
    <row r="725" spans="4:8" x14ac:dyDescent="0.2">
      <c r="D725" s="39"/>
      <c r="G725" s="63"/>
      <c r="H725" s="64"/>
    </row>
    <row r="726" spans="4:8" x14ac:dyDescent="0.2">
      <c r="D726" s="39"/>
      <c r="G726" s="63"/>
      <c r="H726" s="64"/>
    </row>
    <row r="727" spans="4:8" x14ac:dyDescent="0.2">
      <c r="D727" s="39"/>
      <c r="G727" s="63"/>
      <c r="H727" s="64"/>
    </row>
    <row r="728" spans="4:8" x14ac:dyDescent="0.2">
      <c r="D728" s="39"/>
      <c r="G728" s="63"/>
      <c r="H728" s="64"/>
    </row>
    <row r="729" spans="4:8" x14ac:dyDescent="0.2">
      <c r="D729" s="39"/>
      <c r="G729" s="63"/>
      <c r="H729" s="64"/>
    </row>
    <row r="730" spans="4:8" x14ac:dyDescent="0.2">
      <c r="D730" s="39"/>
      <c r="G730" s="63"/>
      <c r="H730" s="64"/>
    </row>
    <row r="731" spans="4:8" x14ac:dyDescent="0.2">
      <c r="D731" s="39"/>
      <c r="G731" s="63"/>
      <c r="H731" s="64"/>
    </row>
    <row r="732" spans="4:8" x14ac:dyDescent="0.2">
      <c r="D732" s="39"/>
      <c r="G732" s="63"/>
      <c r="H732" s="64"/>
    </row>
    <row r="733" spans="4:8" x14ac:dyDescent="0.2">
      <c r="D733" s="39"/>
      <c r="G733" s="63"/>
      <c r="H733" s="64"/>
    </row>
    <row r="734" spans="4:8" x14ac:dyDescent="0.2">
      <c r="D734" s="39"/>
      <c r="G734" s="63"/>
      <c r="H734" s="64"/>
    </row>
    <row r="735" spans="4:8" x14ac:dyDescent="0.2">
      <c r="D735" s="39"/>
      <c r="G735" s="63"/>
      <c r="H735" s="64"/>
    </row>
    <row r="736" spans="4:8" x14ac:dyDescent="0.2">
      <c r="D736" s="39"/>
      <c r="G736" s="63"/>
      <c r="H736" s="64"/>
    </row>
    <row r="737" spans="4:8" x14ac:dyDescent="0.2">
      <c r="D737" s="39"/>
      <c r="G737" s="63"/>
      <c r="H737" s="64"/>
    </row>
    <row r="738" spans="4:8" x14ac:dyDescent="0.2">
      <c r="D738" s="39"/>
      <c r="G738" s="63"/>
      <c r="H738" s="64"/>
    </row>
    <row r="739" spans="4:8" x14ac:dyDescent="0.2">
      <c r="D739" s="39"/>
      <c r="G739" s="63"/>
      <c r="H739" s="64"/>
    </row>
    <row r="740" spans="4:8" x14ac:dyDescent="0.2">
      <c r="D740" s="39"/>
      <c r="G740" s="63"/>
      <c r="H740" s="64"/>
    </row>
    <row r="741" spans="4:8" x14ac:dyDescent="0.2">
      <c r="D741" s="39"/>
      <c r="G741" s="63"/>
      <c r="H741" s="64"/>
    </row>
    <row r="742" spans="4:8" x14ac:dyDescent="0.2">
      <c r="D742" s="39"/>
      <c r="G742" s="63"/>
      <c r="H742" s="64"/>
    </row>
    <row r="743" spans="4:8" x14ac:dyDescent="0.2">
      <c r="D743" s="39"/>
      <c r="G743" s="63"/>
      <c r="H743" s="64"/>
    </row>
    <row r="744" spans="4:8" x14ac:dyDescent="0.2">
      <c r="D744" s="39"/>
      <c r="G744" s="63"/>
      <c r="H744" s="64"/>
    </row>
    <row r="745" spans="4:8" x14ac:dyDescent="0.2">
      <c r="D745" s="39"/>
      <c r="G745" s="63"/>
      <c r="H745" s="64"/>
    </row>
    <row r="746" spans="4:8" x14ac:dyDescent="0.2">
      <c r="D746" s="39"/>
      <c r="G746" s="63"/>
      <c r="H746" s="64"/>
    </row>
    <row r="747" spans="4:8" x14ac:dyDescent="0.2">
      <c r="D747" s="39"/>
      <c r="G747" s="63"/>
      <c r="H747" s="64"/>
    </row>
    <row r="748" spans="4:8" x14ac:dyDescent="0.2">
      <c r="D748" s="39"/>
      <c r="G748" s="63"/>
      <c r="H748" s="64"/>
    </row>
    <row r="749" spans="4:8" x14ac:dyDescent="0.2">
      <c r="D749" s="39"/>
      <c r="G749" s="63"/>
      <c r="H749" s="64"/>
    </row>
    <row r="750" spans="4:8" x14ac:dyDescent="0.2">
      <c r="D750" s="39"/>
      <c r="G750" s="63"/>
      <c r="H750" s="64"/>
    </row>
    <row r="751" spans="4:8" x14ac:dyDescent="0.2">
      <c r="D751" s="39"/>
      <c r="G751" s="63"/>
      <c r="H751" s="64"/>
    </row>
    <row r="752" spans="4:8" x14ac:dyDescent="0.2">
      <c r="D752" s="39"/>
      <c r="G752" s="63"/>
      <c r="H752" s="64"/>
    </row>
    <row r="753" spans="4:8" x14ac:dyDescent="0.2">
      <c r="D753" s="39"/>
      <c r="G753" s="63"/>
      <c r="H753" s="64"/>
    </row>
    <row r="754" spans="4:8" x14ac:dyDescent="0.2">
      <c r="D754" s="39"/>
      <c r="G754" s="63"/>
      <c r="H754" s="64"/>
    </row>
    <row r="755" spans="4:8" x14ac:dyDescent="0.2">
      <c r="D755" s="39"/>
      <c r="G755" s="63"/>
      <c r="H755" s="64"/>
    </row>
    <row r="756" spans="4:8" x14ac:dyDescent="0.2">
      <c r="D756" s="39"/>
      <c r="G756" s="63"/>
      <c r="H756" s="64"/>
    </row>
    <row r="757" spans="4:8" x14ac:dyDescent="0.2">
      <c r="D757" s="39"/>
      <c r="G757" s="63"/>
      <c r="H757" s="64"/>
    </row>
    <row r="758" spans="4:8" x14ac:dyDescent="0.2">
      <c r="D758" s="39"/>
      <c r="G758" s="63"/>
      <c r="H758" s="64"/>
    </row>
    <row r="759" spans="4:8" x14ac:dyDescent="0.2">
      <c r="D759" s="39"/>
      <c r="G759" s="63"/>
      <c r="H759" s="64"/>
    </row>
    <row r="760" spans="4:8" x14ac:dyDescent="0.2">
      <c r="D760" s="39"/>
      <c r="G760" s="63"/>
      <c r="H760" s="64"/>
    </row>
    <row r="761" spans="4:8" x14ac:dyDescent="0.2">
      <c r="D761" s="39"/>
      <c r="G761" s="63"/>
      <c r="H761" s="64"/>
    </row>
    <row r="762" spans="4:8" x14ac:dyDescent="0.2">
      <c r="D762" s="39"/>
      <c r="G762" s="63"/>
      <c r="H762" s="64"/>
    </row>
    <row r="763" spans="4:8" x14ac:dyDescent="0.2">
      <c r="D763" s="39"/>
      <c r="G763" s="63"/>
      <c r="H763" s="64"/>
    </row>
    <row r="764" spans="4:8" x14ac:dyDescent="0.2">
      <c r="D764" s="39"/>
      <c r="G764" s="63"/>
      <c r="H764" s="64"/>
    </row>
    <row r="765" spans="4:8" x14ac:dyDescent="0.2">
      <c r="D765" s="39"/>
      <c r="G765" s="63"/>
      <c r="H765" s="64"/>
    </row>
    <row r="766" spans="4:8" x14ac:dyDescent="0.2">
      <c r="D766" s="39"/>
      <c r="G766" s="63"/>
      <c r="H766" s="64"/>
    </row>
    <row r="767" spans="4:8" x14ac:dyDescent="0.2">
      <c r="D767" s="39"/>
      <c r="G767" s="63"/>
      <c r="H767" s="64"/>
    </row>
    <row r="768" spans="4:8" x14ac:dyDescent="0.2">
      <c r="D768" s="39"/>
      <c r="G768" s="63"/>
      <c r="H768" s="64"/>
    </row>
    <row r="769" spans="4:8" x14ac:dyDescent="0.2">
      <c r="D769" s="39"/>
      <c r="G769" s="63"/>
      <c r="H769" s="64"/>
    </row>
    <row r="770" spans="4:8" x14ac:dyDescent="0.2">
      <c r="D770" s="39"/>
      <c r="G770" s="63"/>
      <c r="H770" s="64"/>
    </row>
    <row r="771" spans="4:8" x14ac:dyDescent="0.2">
      <c r="D771" s="39"/>
      <c r="G771" s="63"/>
      <c r="H771" s="64"/>
    </row>
    <row r="772" spans="4:8" x14ac:dyDescent="0.2">
      <c r="D772" s="39"/>
      <c r="G772" s="63"/>
      <c r="H772" s="64"/>
    </row>
    <row r="773" spans="4:8" x14ac:dyDescent="0.2">
      <c r="D773" s="39"/>
      <c r="G773" s="63"/>
      <c r="H773" s="64"/>
    </row>
    <row r="774" spans="4:8" x14ac:dyDescent="0.2">
      <c r="D774" s="39"/>
      <c r="G774" s="63"/>
      <c r="H774" s="64"/>
    </row>
    <row r="775" spans="4:8" x14ac:dyDescent="0.2">
      <c r="D775" s="39"/>
      <c r="G775" s="63"/>
      <c r="H775" s="64"/>
    </row>
    <row r="776" spans="4:8" x14ac:dyDescent="0.2">
      <c r="D776" s="39"/>
      <c r="G776" s="63"/>
      <c r="H776" s="64"/>
    </row>
    <row r="777" spans="4:8" x14ac:dyDescent="0.2">
      <c r="D777" s="39"/>
      <c r="G777" s="63"/>
      <c r="H777" s="64"/>
    </row>
    <row r="778" spans="4:8" x14ac:dyDescent="0.2">
      <c r="D778" s="39"/>
      <c r="G778" s="63"/>
      <c r="H778" s="64"/>
    </row>
    <row r="779" spans="4:8" x14ac:dyDescent="0.2">
      <c r="D779" s="39"/>
      <c r="G779" s="63"/>
      <c r="H779" s="64"/>
    </row>
    <row r="780" spans="4:8" x14ac:dyDescent="0.2">
      <c r="D780" s="39"/>
      <c r="G780" s="63"/>
      <c r="H780" s="64"/>
    </row>
    <row r="781" spans="4:8" x14ac:dyDescent="0.2">
      <c r="D781" s="39"/>
      <c r="G781" s="63"/>
      <c r="H781" s="64"/>
    </row>
    <row r="782" spans="4:8" x14ac:dyDescent="0.2">
      <c r="D782" s="39"/>
      <c r="G782" s="63"/>
      <c r="H782" s="64"/>
    </row>
    <row r="783" spans="4:8" x14ac:dyDescent="0.2">
      <c r="D783" s="39"/>
      <c r="G783" s="63"/>
      <c r="H783" s="64"/>
    </row>
    <row r="784" spans="4:8" x14ac:dyDescent="0.2">
      <c r="D784" s="39"/>
      <c r="G784" s="63"/>
      <c r="H784" s="64"/>
    </row>
    <row r="785" spans="4:8" x14ac:dyDescent="0.2">
      <c r="D785" s="39"/>
      <c r="G785" s="63"/>
      <c r="H785" s="64"/>
    </row>
    <row r="786" spans="4:8" x14ac:dyDescent="0.2">
      <c r="D786" s="39"/>
      <c r="G786" s="63"/>
      <c r="H786" s="64"/>
    </row>
    <row r="787" spans="4:8" x14ac:dyDescent="0.2">
      <c r="D787" s="39"/>
      <c r="G787" s="63"/>
      <c r="H787" s="64"/>
    </row>
    <row r="788" spans="4:8" x14ac:dyDescent="0.2">
      <c r="D788" s="39"/>
      <c r="G788" s="63"/>
      <c r="H788" s="64"/>
    </row>
    <row r="789" spans="4:8" x14ac:dyDescent="0.2">
      <c r="D789" s="39"/>
      <c r="G789" s="63"/>
      <c r="H789" s="64"/>
    </row>
    <row r="790" spans="4:8" x14ac:dyDescent="0.2">
      <c r="D790" s="39"/>
      <c r="G790" s="63"/>
      <c r="H790" s="64"/>
    </row>
    <row r="791" spans="4:8" x14ac:dyDescent="0.2">
      <c r="D791" s="39"/>
      <c r="G791" s="63"/>
      <c r="H791" s="64"/>
    </row>
    <row r="792" spans="4:8" x14ac:dyDescent="0.2">
      <c r="D792" s="39"/>
      <c r="G792" s="63"/>
      <c r="H792" s="64"/>
    </row>
    <row r="793" spans="4:8" x14ac:dyDescent="0.2">
      <c r="D793" s="39"/>
      <c r="G793" s="63"/>
      <c r="H793" s="64"/>
    </row>
    <row r="794" spans="4:8" x14ac:dyDescent="0.2">
      <c r="D794" s="39"/>
      <c r="G794" s="63"/>
      <c r="H794" s="64"/>
    </row>
    <row r="795" spans="4:8" x14ac:dyDescent="0.2">
      <c r="D795" s="39"/>
      <c r="G795" s="63"/>
      <c r="H795" s="64"/>
    </row>
    <row r="796" spans="4:8" x14ac:dyDescent="0.2">
      <c r="D796" s="39"/>
      <c r="G796" s="63"/>
      <c r="H796" s="64"/>
    </row>
    <row r="797" spans="4:8" x14ac:dyDescent="0.2">
      <c r="D797" s="39"/>
      <c r="G797" s="63"/>
      <c r="H797" s="64"/>
    </row>
    <row r="798" spans="4:8" x14ac:dyDescent="0.2">
      <c r="D798" s="39"/>
      <c r="G798" s="63"/>
      <c r="H798" s="64"/>
    </row>
    <row r="799" spans="4:8" x14ac:dyDescent="0.2">
      <c r="D799" s="39"/>
      <c r="G799" s="63"/>
      <c r="H799" s="64"/>
    </row>
    <row r="800" spans="4:8" x14ac:dyDescent="0.2">
      <c r="D800" s="39"/>
      <c r="G800" s="63"/>
      <c r="H800" s="64"/>
    </row>
    <row r="801" spans="4:8" x14ac:dyDescent="0.2">
      <c r="D801" s="39"/>
      <c r="G801" s="63"/>
      <c r="H801" s="64"/>
    </row>
    <row r="802" spans="4:8" x14ac:dyDescent="0.2">
      <c r="D802" s="39"/>
      <c r="G802" s="63"/>
      <c r="H802" s="64"/>
    </row>
    <row r="803" spans="4:8" x14ac:dyDescent="0.2">
      <c r="D803" s="39"/>
      <c r="G803" s="63"/>
      <c r="H803" s="64"/>
    </row>
    <row r="804" spans="4:8" x14ac:dyDescent="0.2">
      <c r="D804" s="39"/>
      <c r="G804" s="63"/>
      <c r="H804" s="64"/>
    </row>
    <row r="805" spans="4:8" x14ac:dyDescent="0.2">
      <c r="D805" s="39"/>
      <c r="G805" s="63"/>
      <c r="H805" s="64"/>
    </row>
    <row r="806" spans="4:8" x14ac:dyDescent="0.2">
      <c r="D806" s="39"/>
      <c r="G806" s="63"/>
      <c r="H806" s="64"/>
    </row>
    <row r="807" spans="4:8" x14ac:dyDescent="0.2">
      <c r="D807" s="39"/>
      <c r="G807" s="63"/>
      <c r="H807" s="64"/>
    </row>
    <row r="808" spans="4:8" x14ac:dyDescent="0.2">
      <c r="D808" s="39"/>
      <c r="G808" s="63"/>
      <c r="H808" s="64"/>
    </row>
    <row r="809" spans="4:8" x14ac:dyDescent="0.2">
      <c r="D809" s="39"/>
      <c r="G809" s="63"/>
      <c r="H809" s="64"/>
    </row>
    <row r="810" spans="4:8" x14ac:dyDescent="0.2">
      <c r="D810" s="39"/>
      <c r="G810" s="63"/>
      <c r="H810" s="64"/>
    </row>
    <row r="811" spans="4:8" x14ac:dyDescent="0.2">
      <c r="D811" s="39"/>
      <c r="G811" s="63"/>
      <c r="H811" s="64"/>
    </row>
    <row r="812" spans="4:8" x14ac:dyDescent="0.2">
      <c r="D812" s="39"/>
      <c r="G812" s="63"/>
      <c r="H812" s="64"/>
    </row>
    <row r="813" spans="4:8" x14ac:dyDescent="0.2">
      <c r="D813" s="39"/>
      <c r="G813" s="63"/>
      <c r="H813" s="64"/>
    </row>
    <row r="814" spans="4:8" x14ac:dyDescent="0.2">
      <c r="D814" s="39"/>
      <c r="G814" s="63"/>
      <c r="H814" s="64"/>
    </row>
    <row r="815" spans="4:8" x14ac:dyDescent="0.2">
      <c r="D815" s="39"/>
      <c r="G815" s="63"/>
      <c r="H815" s="64"/>
    </row>
    <row r="816" spans="4:8" x14ac:dyDescent="0.2">
      <c r="D816" s="39"/>
      <c r="G816" s="63"/>
      <c r="H816" s="64"/>
    </row>
    <row r="817" spans="4:8" x14ac:dyDescent="0.2">
      <c r="D817" s="39"/>
      <c r="G817" s="63"/>
      <c r="H817" s="64"/>
    </row>
    <row r="818" spans="4:8" x14ac:dyDescent="0.2">
      <c r="D818" s="39"/>
      <c r="G818" s="63"/>
      <c r="H818" s="64"/>
    </row>
    <row r="819" spans="4:8" x14ac:dyDescent="0.2">
      <c r="D819" s="39"/>
      <c r="G819" s="63"/>
      <c r="H819" s="64"/>
    </row>
    <row r="820" spans="4:8" x14ac:dyDescent="0.2">
      <c r="D820" s="39"/>
      <c r="G820" s="63"/>
      <c r="H820" s="64"/>
    </row>
    <row r="821" spans="4:8" x14ac:dyDescent="0.2">
      <c r="D821" s="39"/>
      <c r="G821" s="63"/>
      <c r="H821" s="64"/>
    </row>
    <row r="822" spans="4:8" x14ac:dyDescent="0.2">
      <c r="D822" s="39"/>
      <c r="G822" s="63"/>
      <c r="H822" s="64"/>
    </row>
    <row r="823" spans="4:8" x14ac:dyDescent="0.2">
      <c r="D823" s="39"/>
      <c r="G823" s="63"/>
      <c r="H823" s="64"/>
    </row>
    <row r="824" spans="4:8" x14ac:dyDescent="0.2">
      <c r="D824" s="39"/>
      <c r="G824" s="63"/>
      <c r="H824" s="64"/>
    </row>
    <row r="825" spans="4:8" x14ac:dyDescent="0.2">
      <c r="D825" s="39"/>
      <c r="G825" s="63"/>
      <c r="H825" s="64"/>
    </row>
    <row r="826" spans="4:8" x14ac:dyDescent="0.2">
      <c r="D826" s="39"/>
      <c r="G826" s="63"/>
      <c r="H826" s="64"/>
    </row>
    <row r="827" spans="4:8" x14ac:dyDescent="0.2">
      <c r="D827" s="39"/>
      <c r="G827" s="63"/>
      <c r="H827" s="64"/>
    </row>
    <row r="828" spans="4:8" x14ac:dyDescent="0.2">
      <c r="D828" s="39"/>
      <c r="G828" s="63"/>
      <c r="H828" s="64"/>
    </row>
    <row r="829" spans="4:8" x14ac:dyDescent="0.2">
      <c r="D829" s="39"/>
      <c r="G829" s="63"/>
      <c r="H829" s="64"/>
    </row>
    <row r="830" spans="4:8" x14ac:dyDescent="0.2">
      <c r="D830" s="39"/>
      <c r="G830" s="63"/>
      <c r="H830" s="64"/>
    </row>
    <row r="831" spans="4:8" x14ac:dyDescent="0.2">
      <c r="D831" s="39"/>
      <c r="G831" s="63"/>
      <c r="H831" s="64"/>
    </row>
    <row r="832" spans="4:8" x14ac:dyDescent="0.2">
      <c r="D832" s="39"/>
      <c r="G832" s="63"/>
      <c r="H832" s="64"/>
    </row>
    <row r="833" spans="4:8" x14ac:dyDescent="0.2">
      <c r="D833" s="39"/>
      <c r="G833" s="63"/>
      <c r="H833" s="64"/>
    </row>
    <row r="834" spans="4:8" x14ac:dyDescent="0.2">
      <c r="D834" s="39"/>
      <c r="G834" s="63"/>
      <c r="H834" s="64"/>
    </row>
    <row r="835" spans="4:8" x14ac:dyDescent="0.2">
      <c r="D835" s="39"/>
      <c r="G835" s="63"/>
      <c r="H835" s="64"/>
    </row>
    <row r="836" spans="4:8" x14ac:dyDescent="0.2">
      <c r="D836" s="39"/>
      <c r="G836" s="63"/>
      <c r="H836" s="64"/>
    </row>
    <row r="837" spans="4:8" x14ac:dyDescent="0.2">
      <c r="D837" s="39"/>
      <c r="G837" s="63"/>
      <c r="H837" s="64"/>
    </row>
    <row r="838" spans="4:8" x14ac:dyDescent="0.2">
      <c r="D838" s="39"/>
      <c r="G838" s="63"/>
      <c r="H838" s="64"/>
    </row>
    <row r="839" spans="4:8" x14ac:dyDescent="0.2">
      <c r="D839" s="39"/>
      <c r="G839" s="63"/>
      <c r="H839" s="64"/>
    </row>
    <row r="840" spans="4:8" x14ac:dyDescent="0.2">
      <c r="D840" s="39"/>
      <c r="G840" s="63"/>
      <c r="H840" s="64"/>
    </row>
    <row r="841" spans="4:8" x14ac:dyDescent="0.2">
      <c r="D841" s="39"/>
      <c r="G841" s="63"/>
      <c r="H841" s="64"/>
    </row>
    <row r="842" spans="4:8" x14ac:dyDescent="0.2">
      <c r="D842" s="39"/>
      <c r="G842" s="63"/>
      <c r="H842" s="64"/>
    </row>
    <row r="843" spans="4:8" x14ac:dyDescent="0.2">
      <c r="D843" s="39"/>
      <c r="G843" s="63"/>
      <c r="H843" s="64"/>
    </row>
    <row r="844" spans="4:8" x14ac:dyDescent="0.2">
      <c r="D844" s="39"/>
      <c r="G844" s="63"/>
      <c r="H844" s="64"/>
    </row>
    <row r="845" spans="4:8" x14ac:dyDescent="0.2">
      <c r="D845" s="39"/>
      <c r="G845" s="63"/>
      <c r="H845" s="64"/>
    </row>
    <row r="846" spans="4:8" x14ac:dyDescent="0.2">
      <c r="D846" s="39"/>
      <c r="G846" s="63"/>
      <c r="H846" s="64"/>
    </row>
    <row r="847" spans="4:8" x14ac:dyDescent="0.2">
      <c r="D847" s="39"/>
      <c r="G847" s="63"/>
      <c r="H847" s="64"/>
    </row>
    <row r="848" spans="4:8" x14ac:dyDescent="0.2">
      <c r="D848" s="39"/>
      <c r="G848" s="63"/>
      <c r="H848" s="64"/>
    </row>
    <row r="849" spans="4:8" x14ac:dyDescent="0.2">
      <c r="D849" s="39"/>
      <c r="G849" s="63"/>
      <c r="H849" s="64"/>
    </row>
    <row r="850" spans="4:8" x14ac:dyDescent="0.2">
      <c r="D850" s="39"/>
      <c r="G850" s="63"/>
      <c r="H850" s="64"/>
    </row>
    <row r="851" spans="4:8" x14ac:dyDescent="0.2">
      <c r="D851" s="39"/>
      <c r="G851" s="63"/>
      <c r="H851" s="64"/>
    </row>
    <row r="852" spans="4:8" x14ac:dyDescent="0.2">
      <c r="D852" s="39"/>
      <c r="G852" s="63"/>
      <c r="H852" s="64"/>
    </row>
    <row r="853" spans="4:8" x14ac:dyDescent="0.2">
      <c r="D853" s="39"/>
      <c r="G853" s="63"/>
      <c r="H853" s="64"/>
    </row>
    <row r="854" spans="4:8" x14ac:dyDescent="0.2">
      <c r="D854" s="39"/>
      <c r="G854" s="63"/>
      <c r="H854" s="64"/>
    </row>
    <row r="855" spans="4:8" x14ac:dyDescent="0.2">
      <c r="D855" s="39"/>
      <c r="G855" s="63"/>
      <c r="H855" s="64"/>
    </row>
    <row r="856" spans="4:8" x14ac:dyDescent="0.2">
      <c r="D856" s="39"/>
      <c r="G856" s="63"/>
      <c r="H856" s="64"/>
    </row>
    <row r="857" spans="4:8" x14ac:dyDescent="0.2">
      <c r="D857" s="39"/>
      <c r="G857" s="63"/>
      <c r="H857" s="64"/>
    </row>
    <row r="858" spans="4:8" x14ac:dyDescent="0.2">
      <c r="D858" s="39"/>
      <c r="G858" s="63"/>
      <c r="H858" s="64"/>
    </row>
    <row r="859" spans="4:8" x14ac:dyDescent="0.2">
      <c r="D859" s="39"/>
      <c r="G859" s="63"/>
      <c r="H859" s="64"/>
    </row>
    <row r="860" spans="4:8" x14ac:dyDescent="0.2">
      <c r="D860" s="39"/>
      <c r="G860" s="63"/>
      <c r="H860" s="64"/>
    </row>
    <row r="861" spans="4:8" x14ac:dyDescent="0.2">
      <c r="D861" s="39"/>
      <c r="G861" s="63"/>
      <c r="H861" s="64"/>
    </row>
    <row r="862" spans="4:8" x14ac:dyDescent="0.2">
      <c r="D862" s="39"/>
      <c r="G862" s="63"/>
      <c r="H862" s="64"/>
    </row>
    <row r="863" spans="4:8" x14ac:dyDescent="0.2">
      <c r="D863" s="39"/>
      <c r="G863" s="63"/>
      <c r="H863" s="64"/>
    </row>
    <row r="864" spans="4:8" x14ac:dyDescent="0.2">
      <c r="D864" s="39"/>
      <c r="G864" s="63"/>
      <c r="H864" s="64"/>
    </row>
    <row r="865" spans="4:8" x14ac:dyDescent="0.2">
      <c r="D865" s="39"/>
      <c r="G865" s="63"/>
      <c r="H865" s="64"/>
    </row>
    <row r="866" spans="4:8" x14ac:dyDescent="0.2">
      <c r="D866" s="39"/>
      <c r="G866" s="63"/>
      <c r="H866" s="64"/>
    </row>
    <row r="867" spans="4:8" x14ac:dyDescent="0.2">
      <c r="D867" s="39"/>
      <c r="G867" s="63"/>
      <c r="H867" s="64"/>
    </row>
    <row r="868" spans="4:8" x14ac:dyDescent="0.2">
      <c r="D868" s="39"/>
      <c r="G868" s="63"/>
      <c r="H868" s="64"/>
    </row>
    <row r="869" spans="4:8" x14ac:dyDescent="0.2">
      <c r="D869" s="39"/>
      <c r="G869" s="63"/>
      <c r="H869" s="64"/>
    </row>
    <row r="870" spans="4:8" x14ac:dyDescent="0.2">
      <c r="D870" s="39"/>
      <c r="G870" s="63"/>
      <c r="H870" s="64"/>
    </row>
    <row r="871" spans="4:8" x14ac:dyDescent="0.2">
      <c r="D871" s="39"/>
      <c r="G871" s="63"/>
      <c r="H871" s="64"/>
    </row>
    <row r="872" spans="4:8" x14ac:dyDescent="0.2">
      <c r="D872" s="39"/>
      <c r="G872" s="63"/>
      <c r="H872" s="64"/>
    </row>
    <row r="873" spans="4:8" x14ac:dyDescent="0.2">
      <c r="D873" s="39"/>
      <c r="G873" s="63"/>
      <c r="H873" s="64"/>
    </row>
    <row r="874" spans="4:8" x14ac:dyDescent="0.2">
      <c r="D874" s="39"/>
      <c r="G874" s="63"/>
      <c r="H874" s="64"/>
    </row>
    <row r="875" spans="4:8" x14ac:dyDescent="0.2">
      <c r="D875" s="39"/>
      <c r="G875" s="63"/>
      <c r="H875" s="64"/>
    </row>
    <row r="876" spans="4:8" x14ac:dyDescent="0.2">
      <c r="D876" s="39"/>
      <c r="G876" s="63"/>
      <c r="H876" s="64"/>
    </row>
    <row r="877" spans="4:8" x14ac:dyDescent="0.2">
      <c r="D877" s="39"/>
      <c r="G877" s="63"/>
      <c r="H877" s="64"/>
    </row>
    <row r="878" spans="4:8" x14ac:dyDescent="0.2">
      <c r="D878" s="39"/>
      <c r="G878" s="63"/>
      <c r="H878" s="64"/>
    </row>
    <row r="879" spans="4:8" x14ac:dyDescent="0.2">
      <c r="D879" s="39"/>
      <c r="G879" s="63"/>
      <c r="H879" s="64"/>
    </row>
    <row r="880" spans="4:8" x14ac:dyDescent="0.2">
      <c r="D880" s="39"/>
      <c r="G880" s="63"/>
      <c r="H880" s="64"/>
    </row>
    <row r="881" spans="4:8" x14ac:dyDescent="0.2">
      <c r="D881" s="39"/>
      <c r="G881" s="63"/>
      <c r="H881" s="64"/>
    </row>
    <row r="882" spans="4:8" x14ac:dyDescent="0.2">
      <c r="D882" s="39"/>
      <c r="G882" s="63"/>
      <c r="H882" s="64"/>
    </row>
    <row r="883" spans="4:8" x14ac:dyDescent="0.2">
      <c r="D883" s="39"/>
      <c r="G883" s="63"/>
      <c r="H883" s="64"/>
    </row>
    <row r="884" spans="4:8" x14ac:dyDescent="0.2">
      <c r="D884" s="39"/>
      <c r="G884" s="63"/>
      <c r="H884" s="64"/>
    </row>
    <row r="885" spans="4:8" x14ac:dyDescent="0.2">
      <c r="D885" s="39"/>
      <c r="G885" s="63"/>
      <c r="H885" s="64"/>
    </row>
    <row r="886" spans="4:8" x14ac:dyDescent="0.2">
      <c r="D886" s="39"/>
      <c r="G886" s="63"/>
      <c r="H886" s="64"/>
    </row>
    <row r="887" spans="4:8" x14ac:dyDescent="0.2">
      <c r="D887" s="39"/>
      <c r="G887" s="63"/>
      <c r="H887" s="64"/>
    </row>
    <row r="888" spans="4:8" x14ac:dyDescent="0.2">
      <c r="D888" s="39"/>
      <c r="G888" s="63"/>
      <c r="H888" s="64"/>
    </row>
    <row r="889" spans="4:8" x14ac:dyDescent="0.2">
      <c r="D889" s="39"/>
      <c r="G889" s="63"/>
      <c r="H889" s="64"/>
    </row>
    <row r="890" spans="4:8" x14ac:dyDescent="0.2">
      <c r="D890" s="39"/>
      <c r="G890" s="63"/>
      <c r="H890" s="64"/>
    </row>
    <row r="891" spans="4:8" x14ac:dyDescent="0.2">
      <c r="D891" s="39"/>
      <c r="G891" s="63"/>
      <c r="H891" s="64"/>
    </row>
    <row r="892" spans="4:8" x14ac:dyDescent="0.2">
      <c r="D892" s="39"/>
      <c r="G892" s="63"/>
      <c r="H892" s="64"/>
    </row>
    <row r="893" spans="4:8" x14ac:dyDescent="0.2">
      <c r="D893" s="39"/>
      <c r="G893" s="63"/>
      <c r="H893" s="64"/>
    </row>
    <row r="894" spans="4:8" x14ac:dyDescent="0.2">
      <c r="D894" s="39"/>
      <c r="G894" s="63"/>
      <c r="H894" s="64"/>
    </row>
    <row r="895" spans="4:8" x14ac:dyDescent="0.2">
      <c r="D895" s="39"/>
      <c r="G895" s="63"/>
      <c r="H895" s="64"/>
    </row>
    <row r="896" spans="4:8" x14ac:dyDescent="0.2">
      <c r="D896" s="39"/>
      <c r="G896" s="63"/>
      <c r="H896" s="64"/>
    </row>
    <row r="897" spans="4:8" x14ac:dyDescent="0.2">
      <c r="D897" s="39"/>
      <c r="G897" s="63"/>
      <c r="H897" s="64"/>
    </row>
    <row r="898" spans="4:8" x14ac:dyDescent="0.2">
      <c r="D898" s="39"/>
      <c r="G898" s="63"/>
      <c r="H898" s="64"/>
    </row>
    <row r="899" spans="4:8" x14ac:dyDescent="0.2">
      <c r="D899" s="39"/>
      <c r="G899" s="63"/>
      <c r="H899" s="64"/>
    </row>
    <row r="900" spans="4:8" x14ac:dyDescent="0.2">
      <c r="D900" s="39"/>
      <c r="G900" s="63"/>
      <c r="H900" s="64"/>
    </row>
    <row r="901" spans="4:8" x14ac:dyDescent="0.2">
      <c r="D901" s="39"/>
      <c r="G901" s="63"/>
      <c r="H901" s="64"/>
    </row>
    <row r="902" spans="4:8" x14ac:dyDescent="0.2">
      <c r="D902" s="39"/>
      <c r="G902" s="63"/>
      <c r="H902" s="64"/>
    </row>
    <row r="903" spans="4:8" x14ac:dyDescent="0.2">
      <c r="D903" s="39"/>
      <c r="G903" s="63"/>
      <c r="H903" s="64"/>
    </row>
    <row r="904" spans="4:8" x14ac:dyDescent="0.2">
      <c r="D904" s="39"/>
      <c r="G904" s="63"/>
      <c r="H904" s="64"/>
    </row>
    <row r="905" spans="4:8" x14ac:dyDescent="0.2">
      <c r="D905" s="39"/>
      <c r="G905" s="63"/>
      <c r="H905" s="64"/>
    </row>
    <row r="906" spans="4:8" x14ac:dyDescent="0.2">
      <c r="D906" s="39"/>
      <c r="G906" s="63"/>
      <c r="H906" s="64"/>
    </row>
    <row r="907" spans="4:8" x14ac:dyDescent="0.2">
      <c r="D907" s="39"/>
      <c r="G907" s="63"/>
      <c r="H907" s="64"/>
    </row>
    <row r="908" spans="4:8" x14ac:dyDescent="0.2">
      <c r="D908" s="39"/>
      <c r="G908" s="63"/>
      <c r="H908" s="64"/>
    </row>
    <row r="909" spans="4:8" x14ac:dyDescent="0.2">
      <c r="D909" s="39"/>
      <c r="G909" s="63"/>
      <c r="H909" s="64"/>
    </row>
    <row r="910" spans="4:8" x14ac:dyDescent="0.2">
      <c r="D910" s="39"/>
      <c r="G910" s="63"/>
      <c r="H910" s="64"/>
    </row>
    <row r="911" spans="4:8" x14ac:dyDescent="0.2">
      <c r="D911" s="39"/>
      <c r="G911" s="63"/>
      <c r="H911" s="64"/>
    </row>
    <row r="912" spans="4:8" x14ac:dyDescent="0.2">
      <c r="D912" s="39"/>
      <c r="G912" s="63"/>
      <c r="H912" s="64"/>
    </row>
    <row r="913" spans="4:8" x14ac:dyDescent="0.2">
      <c r="D913" s="39"/>
      <c r="G913" s="63"/>
      <c r="H913" s="64"/>
    </row>
    <row r="914" spans="4:8" x14ac:dyDescent="0.2">
      <c r="D914" s="39"/>
      <c r="G914" s="63"/>
      <c r="H914" s="64"/>
    </row>
    <row r="915" spans="4:8" x14ac:dyDescent="0.2">
      <c r="D915" s="39"/>
      <c r="G915" s="63"/>
      <c r="H915" s="64"/>
    </row>
    <row r="916" spans="4:8" x14ac:dyDescent="0.2">
      <c r="D916" s="39"/>
      <c r="G916" s="63"/>
      <c r="H916" s="64"/>
    </row>
    <row r="917" spans="4:8" x14ac:dyDescent="0.2">
      <c r="D917" s="39"/>
      <c r="G917" s="63"/>
      <c r="H917" s="64"/>
    </row>
    <row r="918" spans="4:8" x14ac:dyDescent="0.2">
      <c r="D918" s="39"/>
      <c r="G918" s="63"/>
      <c r="H918" s="64"/>
    </row>
    <row r="919" spans="4:8" x14ac:dyDescent="0.2">
      <c r="D919" s="39"/>
      <c r="G919" s="63"/>
      <c r="H919" s="64"/>
    </row>
    <row r="920" spans="4:8" x14ac:dyDescent="0.2">
      <c r="D920" s="39"/>
      <c r="G920" s="63"/>
      <c r="H920" s="64"/>
    </row>
    <row r="921" spans="4:8" x14ac:dyDescent="0.2">
      <c r="D921" s="39"/>
      <c r="G921" s="63"/>
      <c r="H921" s="64"/>
    </row>
    <row r="922" spans="4:8" x14ac:dyDescent="0.2">
      <c r="D922" s="39"/>
      <c r="G922" s="63"/>
      <c r="H922" s="64"/>
    </row>
    <row r="923" spans="4:8" x14ac:dyDescent="0.2">
      <c r="D923" s="39"/>
      <c r="G923" s="63"/>
      <c r="H923" s="64"/>
    </row>
    <row r="924" spans="4:8" x14ac:dyDescent="0.2">
      <c r="D924" s="39"/>
      <c r="G924" s="63"/>
      <c r="H924" s="64"/>
    </row>
    <row r="925" spans="4:8" x14ac:dyDescent="0.2">
      <c r="D925" s="39"/>
      <c r="G925" s="63"/>
      <c r="H925" s="64"/>
    </row>
    <row r="926" spans="4:8" x14ac:dyDescent="0.2">
      <c r="D926" s="39"/>
      <c r="G926" s="63"/>
      <c r="H926" s="64"/>
    </row>
    <row r="927" spans="4:8" x14ac:dyDescent="0.2">
      <c r="D927" s="39"/>
      <c r="G927" s="63"/>
      <c r="H927" s="64"/>
    </row>
    <row r="928" spans="4:8" x14ac:dyDescent="0.2">
      <c r="D928" s="39"/>
      <c r="G928" s="63"/>
      <c r="H928" s="64"/>
    </row>
    <row r="929" spans="4:8" x14ac:dyDescent="0.2">
      <c r="D929" s="39"/>
      <c r="G929" s="63"/>
      <c r="H929" s="64"/>
    </row>
    <row r="930" spans="4:8" x14ac:dyDescent="0.2">
      <c r="D930" s="39"/>
      <c r="G930" s="63"/>
      <c r="H930" s="64"/>
    </row>
    <row r="931" spans="4:8" x14ac:dyDescent="0.2">
      <c r="D931" s="39"/>
      <c r="G931" s="63"/>
      <c r="H931" s="64"/>
    </row>
    <row r="932" spans="4:8" x14ac:dyDescent="0.2">
      <c r="D932" s="39"/>
      <c r="G932" s="63"/>
      <c r="H932" s="64"/>
    </row>
    <row r="933" spans="4:8" x14ac:dyDescent="0.2">
      <c r="D933" s="39"/>
      <c r="G933" s="63"/>
      <c r="H933" s="64"/>
    </row>
    <row r="934" spans="4:8" x14ac:dyDescent="0.2">
      <c r="D934" s="39"/>
      <c r="G934" s="63"/>
      <c r="H934" s="64"/>
    </row>
    <row r="935" spans="4:8" x14ac:dyDescent="0.2">
      <c r="D935" s="39"/>
      <c r="G935" s="63"/>
      <c r="H935" s="64"/>
    </row>
    <row r="936" spans="4:8" x14ac:dyDescent="0.2">
      <c r="D936" s="39"/>
      <c r="G936" s="63"/>
      <c r="H936" s="64"/>
    </row>
    <row r="937" spans="4:8" x14ac:dyDescent="0.2">
      <c r="D937" s="39"/>
      <c r="G937" s="63"/>
      <c r="H937" s="64"/>
    </row>
    <row r="938" spans="4:8" x14ac:dyDescent="0.2">
      <c r="D938" s="39"/>
      <c r="G938" s="63"/>
      <c r="H938" s="64"/>
    </row>
    <row r="939" spans="4:8" x14ac:dyDescent="0.2">
      <c r="D939" s="39"/>
      <c r="G939" s="63"/>
      <c r="H939" s="64"/>
    </row>
    <row r="940" spans="4:8" x14ac:dyDescent="0.2">
      <c r="D940" s="39"/>
      <c r="G940" s="63"/>
      <c r="H940" s="64"/>
    </row>
    <row r="941" spans="4:8" x14ac:dyDescent="0.2">
      <c r="D941" s="39"/>
      <c r="G941" s="63"/>
      <c r="H941" s="64"/>
    </row>
    <row r="942" spans="4:8" x14ac:dyDescent="0.2">
      <c r="D942" s="39"/>
      <c r="G942" s="63"/>
      <c r="H942" s="64"/>
    </row>
    <row r="943" spans="4:8" x14ac:dyDescent="0.2">
      <c r="D943" s="39"/>
      <c r="G943" s="63"/>
      <c r="H943" s="64"/>
    </row>
    <row r="944" spans="4:8" x14ac:dyDescent="0.2">
      <c r="D944" s="39"/>
      <c r="G944" s="63"/>
      <c r="H944" s="64"/>
    </row>
    <row r="945" spans="4:8" x14ac:dyDescent="0.2">
      <c r="D945" s="39"/>
      <c r="G945" s="63"/>
      <c r="H945" s="64"/>
    </row>
    <row r="946" spans="4:8" x14ac:dyDescent="0.2">
      <c r="D946" s="39"/>
      <c r="G946" s="63"/>
      <c r="H946" s="64"/>
    </row>
    <row r="947" spans="4:8" x14ac:dyDescent="0.2">
      <c r="D947" s="39"/>
      <c r="G947" s="63"/>
      <c r="H947" s="64"/>
    </row>
    <row r="948" spans="4:8" x14ac:dyDescent="0.2">
      <c r="D948" s="39"/>
      <c r="G948" s="63"/>
      <c r="H948" s="64"/>
    </row>
    <row r="949" spans="4:8" x14ac:dyDescent="0.2">
      <c r="D949" s="39"/>
      <c r="G949" s="63"/>
      <c r="H949" s="64"/>
    </row>
    <row r="950" spans="4:8" x14ac:dyDescent="0.2">
      <c r="D950" s="39"/>
      <c r="G950" s="63"/>
      <c r="H950" s="64"/>
    </row>
    <row r="951" spans="4:8" x14ac:dyDescent="0.2">
      <c r="D951" s="39"/>
      <c r="G951" s="63"/>
      <c r="H951" s="64"/>
    </row>
    <row r="952" spans="4:8" x14ac:dyDescent="0.2">
      <c r="D952" s="39"/>
      <c r="G952" s="63"/>
      <c r="H952" s="64"/>
    </row>
    <row r="953" spans="4:8" x14ac:dyDescent="0.2">
      <c r="D953" s="39"/>
      <c r="G953" s="63"/>
      <c r="H953" s="64"/>
    </row>
    <row r="954" spans="4:8" x14ac:dyDescent="0.2">
      <c r="D954" s="39"/>
      <c r="G954" s="63"/>
      <c r="H954" s="64"/>
    </row>
    <row r="955" spans="4:8" x14ac:dyDescent="0.2">
      <c r="D955" s="39"/>
      <c r="G955" s="63"/>
      <c r="H955" s="64"/>
    </row>
    <row r="956" spans="4:8" x14ac:dyDescent="0.2">
      <c r="D956" s="39"/>
      <c r="G956" s="63"/>
      <c r="H956" s="64"/>
    </row>
    <row r="957" spans="4:8" x14ac:dyDescent="0.2">
      <c r="D957" s="39"/>
      <c r="G957" s="63"/>
      <c r="H957" s="64"/>
    </row>
    <row r="958" spans="4:8" x14ac:dyDescent="0.2">
      <c r="D958" s="39"/>
      <c r="G958" s="63"/>
      <c r="H958" s="64"/>
    </row>
    <row r="959" spans="4:8" x14ac:dyDescent="0.2">
      <c r="D959" s="39"/>
      <c r="G959" s="63"/>
      <c r="H959" s="64"/>
    </row>
    <row r="960" spans="4:8" x14ac:dyDescent="0.2">
      <c r="D960" s="39"/>
      <c r="G960" s="63"/>
      <c r="H960" s="64"/>
    </row>
    <row r="961" spans="4:8" x14ac:dyDescent="0.2">
      <c r="D961" s="39"/>
      <c r="G961" s="63"/>
      <c r="H961" s="64"/>
    </row>
    <row r="962" spans="4:8" x14ac:dyDescent="0.2">
      <c r="D962" s="39"/>
      <c r="G962" s="63"/>
      <c r="H962" s="64"/>
    </row>
    <row r="963" spans="4:8" x14ac:dyDescent="0.2">
      <c r="D963" s="39"/>
      <c r="G963" s="63"/>
      <c r="H963" s="64"/>
    </row>
    <row r="964" spans="4:8" x14ac:dyDescent="0.2">
      <c r="D964" s="39"/>
      <c r="G964" s="63"/>
      <c r="H964" s="64"/>
    </row>
    <row r="965" spans="4:8" x14ac:dyDescent="0.2">
      <c r="D965" s="39"/>
      <c r="G965" s="63"/>
      <c r="H965" s="64"/>
    </row>
    <row r="966" spans="4:8" x14ac:dyDescent="0.2">
      <c r="D966" s="39"/>
      <c r="G966" s="63"/>
      <c r="H966" s="64"/>
    </row>
    <row r="967" spans="4:8" x14ac:dyDescent="0.2">
      <c r="D967" s="39"/>
      <c r="G967" s="63"/>
      <c r="H967" s="64"/>
    </row>
    <row r="968" spans="4:8" x14ac:dyDescent="0.2">
      <c r="D968" s="39"/>
      <c r="G968" s="63"/>
      <c r="H968" s="64"/>
    </row>
    <row r="969" spans="4:8" x14ac:dyDescent="0.2">
      <c r="D969" s="39"/>
      <c r="G969" s="63"/>
      <c r="H969" s="64"/>
    </row>
    <row r="970" spans="4:8" x14ac:dyDescent="0.2">
      <c r="D970" s="39"/>
      <c r="G970" s="63"/>
      <c r="H970" s="64"/>
    </row>
    <row r="971" spans="4:8" x14ac:dyDescent="0.2">
      <c r="D971" s="39"/>
      <c r="G971" s="63"/>
      <c r="H971" s="64"/>
    </row>
    <row r="972" spans="4:8" x14ac:dyDescent="0.2">
      <c r="D972" s="39"/>
      <c r="G972" s="63"/>
      <c r="H972" s="64"/>
    </row>
    <row r="973" spans="4:8" x14ac:dyDescent="0.2">
      <c r="D973" s="39"/>
      <c r="G973" s="63"/>
      <c r="H973" s="64"/>
    </row>
    <row r="974" spans="4:8" x14ac:dyDescent="0.2">
      <c r="D974" s="39"/>
      <c r="G974" s="63"/>
      <c r="H974" s="64"/>
    </row>
    <row r="975" spans="4:8" x14ac:dyDescent="0.2">
      <c r="D975" s="39"/>
      <c r="G975" s="63"/>
      <c r="H975" s="64"/>
    </row>
    <row r="976" spans="4:8" x14ac:dyDescent="0.2">
      <c r="D976" s="39"/>
      <c r="G976" s="63"/>
      <c r="H976" s="64"/>
    </row>
    <row r="977" spans="4:8" x14ac:dyDescent="0.2">
      <c r="D977" s="39"/>
      <c r="G977" s="63"/>
      <c r="H977" s="64"/>
    </row>
    <row r="978" spans="4:8" x14ac:dyDescent="0.2">
      <c r="D978" s="39"/>
      <c r="G978" s="63"/>
      <c r="H978" s="64"/>
    </row>
    <row r="979" spans="4:8" x14ac:dyDescent="0.2">
      <c r="D979" s="39"/>
      <c r="G979" s="63"/>
      <c r="H979" s="64"/>
    </row>
    <row r="980" spans="4:8" x14ac:dyDescent="0.2">
      <c r="D980" s="39"/>
      <c r="G980" s="63"/>
      <c r="H980" s="64"/>
    </row>
    <row r="981" spans="4:8" x14ac:dyDescent="0.2">
      <c r="D981" s="39"/>
      <c r="G981" s="63"/>
      <c r="H981" s="64"/>
    </row>
    <row r="982" spans="4:8" x14ac:dyDescent="0.2">
      <c r="D982" s="39"/>
      <c r="G982" s="63"/>
      <c r="H982" s="64"/>
    </row>
    <row r="983" spans="4:8" x14ac:dyDescent="0.2">
      <c r="D983" s="39"/>
      <c r="G983" s="63"/>
      <c r="H983" s="64"/>
    </row>
    <row r="984" spans="4:8" x14ac:dyDescent="0.2">
      <c r="D984" s="39"/>
      <c r="G984" s="63"/>
      <c r="H984" s="64"/>
    </row>
    <row r="985" spans="4:8" x14ac:dyDescent="0.2">
      <c r="D985" s="39"/>
      <c r="G985" s="63"/>
      <c r="H985" s="64"/>
    </row>
    <row r="986" spans="4:8" x14ac:dyDescent="0.2">
      <c r="D986" s="39"/>
      <c r="G986" s="63"/>
      <c r="H986" s="64"/>
    </row>
    <row r="987" spans="4:8" x14ac:dyDescent="0.2">
      <c r="D987" s="39"/>
      <c r="G987" s="63"/>
      <c r="H987" s="64"/>
    </row>
    <row r="988" spans="4:8" x14ac:dyDescent="0.2">
      <c r="D988" s="39"/>
      <c r="G988" s="63"/>
      <c r="H988" s="64"/>
    </row>
    <row r="989" spans="4:8" x14ac:dyDescent="0.2">
      <c r="D989" s="39"/>
      <c r="G989" s="63"/>
      <c r="H989" s="64"/>
    </row>
    <row r="990" spans="4:8" x14ac:dyDescent="0.2">
      <c r="D990" s="39"/>
      <c r="G990" s="63"/>
      <c r="H990" s="64"/>
    </row>
    <row r="991" spans="4:8" x14ac:dyDescent="0.2">
      <c r="D991" s="39"/>
      <c r="G991" s="63"/>
      <c r="H991" s="64"/>
    </row>
    <row r="992" spans="4:8" x14ac:dyDescent="0.2">
      <c r="D992" s="39"/>
      <c r="G992" s="63"/>
      <c r="H992" s="64"/>
    </row>
    <row r="993" spans="4:8" x14ac:dyDescent="0.2">
      <c r="D993" s="39"/>
      <c r="G993" s="63"/>
      <c r="H993" s="64"/>
    </row>
    <row r="994" spans="4:8" x14ac:dyDescent="0.2">
      <c r="D994" s="39"/>
      <c r="G994" s="63"/>
      <c r="H994" s="64"/>
    </row>
    <row r="995" spans="4:8" x14ac:dyDescent="0.2">
      <c r="D995" s="39"/>
      <c r="G995" s="63"/>
      <c r="H995" s="64"/>
    </row>
    <row r="996" spans="4:8" x14ac:dyDescent="0.2">
      <c r="D996" s="39"/>
      <c r="G996" s="63"/>
      <c r="H996" s="64"/>
    </row>
    <row r="997" spans="4:8" x14ac:dyDescent="0.2">
      <c r="D997" s="39"/>
      <c r="G997" s="63"/>
      <c r="H997" s="64"/>
    </row>
    <row r="998" spans="4:8" x14ac:dyDescent="0.2">
      <c r="D998" s="39"/>
      <c r="G998" s="63"/>
      <c r="H998" s="64"/>
    </row>
    <row r="999" spans="4:8" x14ac:dyDescent="0.2">
      <c r="D999" s="39"/>
      <c r="G999" s="63"/>
      <c r="H999" s="64"/>
    </row>
    <row r="1000" spans="4:8" x14ac:dyDescent="0.2">
      <c r="D1000" s="39"/>
      <c r="G1000" s="63"/>
      <c r="H1000" s="64"/>
    </row>
    <row r="1001" spans="4:8" x14ac:dyDescent="0.2">
      <c r="D1001" s="39"/>
      <c r="G1001" s="63"/>
      <c r="H1001" s="64"/>
    </row>
    <row r="1002" spans="4:8" x14ac:dyDescent="0.2">
      <c r="D1002" s="39"/>
      <c r="G1002" s="63"/>
      <c r="H1002" s="64"/>
    </row>
    <row r="1003" spans="4:8" x14ac:dyDescent="0.2">
      <c r="D1003" s="39"/>
      <c r="G1003" s="63"/>
      <c r="H1003" s="64"/>
    </row>
    <row r="1004" spans="4:8" x14ac:dyDescent="0.2">
      <c r="D1004" s="39"/>
      <c r="G1004" s="63"/>
      <c r="H1004" s="64"/>
    </row>
    <row r="1005" spans="4:8" x14ac:dyDescent="0.2">
      <c r="D1005" s="39"/>
      <c r="G1005" s="63"/>
      <c r="H1005" s="64"/>
    </row>
    <row r="1006" spans="4:8" x14ac:dyDescent="0.2">
      <c r="D1006" s="39"/>
      <c r="G1006" s="63"/>
      <c r="H1006" s="64"/>
    </row>
    <row r="1007" spans="4:8" x14ac:dyDescent="0.2">
      <c r="D1007" s="39"/>
      <c r="G1007" s="63"/>
      <c r="H1007" s="64"/>
    </row>
    <row r="1008" spans="4:8" x14ac:dyDescent="0.2">
      <c r="D1008" s="39"/>
      <c r="G1008" s="63"/>
      <c r="H1008" s="64"/>
    </row>
    <row r="1009" spans="4:8" x14ac:dyDescent="0.2">
      <c r="D1009" s="39"/>
      <c r="G1009" s="63"/>
      <c r="H1009" s="64"/>
    </row>
    <row r="1010" spans="4:8" x14ac:dyDescent="0.2">
      <c r="D1010" s="39"/>
      <c r="G1010" s="63"/>
      <c r="H1010" s="64"/>
    </row>
    <row r="1011" spans="4:8" x14ac:dyDescent="0.2">
      <c r="D1011" s="39"/>
      <c r="G1011" s="63"/>
      <c r="H1011" s="64"/>
    </row>
    <row r="1012" spans="4:8" x14ac:dyDescent="0.2">
      <c r="D1012" s="39"/>
      <c r="G1012" s="63"/>
      <c r="H1012" s="64"/>
    </row>
    <row r="1013" spans="4:8" x14ac:dyDescent="0.2">
      <c r="D1013" s="39"/>
      <c r="G1013" s="63"/>
      <c r="H1013" s="64"/>
    </row>
    <row r="1014" spans="4:8" x14ac:dyDescent="0.2">
      <c r="D1014" s="39"/>
      <c r="G1014" s="63"/>
      <c r="H1014" s="64"/>
    </row>
    <row r="1015" spans="4:8" x14ac:dyDescent="0.2">
      <c r="D1015" s="39"/>
      <c r="G1015" s="63"/>
      <c r="H1015" s="64"/>
    </row>
    <row r="1016" spans="4:8" x14ac:dyDescent="0.2">
      <c r="D1016" s="39"/>
      <c r="G1016" s="63"/>
      <c r="H1016" s="64"/>
    </row>
    <row r="1017" spans="4:8" x14ac:dyDescent="0.2">
      <c r="D1017" s="39"/>
      <c r="G1017" s="63"/>
      <c r="H1017" s="64"/>
    </row>
    <row r="1018" spans="4:8" x14ac:dyDescent="0.2">
      <c r="D1018" s="39"/>
      <c r="G1018" s="63"/>
      <c r="H1018" s="64"/>
    </row>
    <row r="1019" spans="4:8" x14ac:dyDescent="0.2">
      <c r="D1019" s="39"/>
      <c r="G1019" s="63"/>
      <c r="H1019" s="64"/>
    </row>
    <row r="1020" spans="4:8" x14ac:dyDescent="0.2">
      <c r="D1020" s="39"/>
      <c r="G1020" s="63"/>
      <c r="H1020" s="64"/>
    </row>
    <row r="1021" spans="4:8" x14ac:dyDescent="0.2">
      <c r="D1021" s="39"/>
      <c r="G1021" s="63"/>
      <c r="H1021" s="64"/>
    </row>
    <row r="1022" spans="4:8" x14ac:dyDescent="0.2">
      <c r="D1022" s="39"/>
      <c r="G1022" s="63"/>
      <c r="H1022" s="64"/>
    </row>
    <row r="1023" spans="4:8" x14ac:dyDescent="0.2">
      <c r="D1023" s="39"/>
      <c r="G1023" s="63"/>
      <c r="H1023" s="64"/>
    </row>
    <row r="1024" spans="4:8" x14ac:dyDescent="0.2">
      <c r="D1024" s="39"/>
      <c r="G1024" s="63"/>
      <c r="H1024" s="64"/>
    </row>
    <row r="1025" spans="4:8" x14ac:dyDescent="0.2">
      <c r="D1025" s="39"/>
      <c r="G1025" s="63"/>
      <c r="H1025" s="64"/>
    </row>
    <row r="1026" spans="4:8" x14ac:dyDescent="0.2">
      <c r="D1026" s="39"/>
      <c r="G1026" s="63"/>
      <c r="H1026" s="64"/>
    </row>
    <row r="1027" spans="4:8" x14ac:dyDescent="0.2">
      <c r="D1027" s="39"/>
      <c r="G1027" s="63"/>
      <c r="H1027" s="64"/>
    </row>
    <row r="1028" spans="4:8" x14ac:dyDescent="0.2">
      <c r="D1028" s="39"/>
      <c r="G1028" s="63"/>
      <c r="H1028" s="64"/>
    </row>
    <row r="1029" spans="4:8" x14ac:dyDescent="0.2">
      <c r="D1029" s="39"/>
      <c r="G1029" s="63"/>
      <c r="H1029" s="64"/>
    </row>
    <row r="1030" spans="4:8" x14ac:dyDescent="0.2">
      <c r="D1030" s="39"/>
      <c r="G1030" s="63"/>
      <c r="H1030" s="64"/>
    </row>
    <row r="1031" spans="4:8" x14ac:dyDescent="0.2">
      <c r="D1031" s="39"/>
      <c r="G1031" s="63"/>
      <c r="H1031" s="64"/>
    </row>
    <row r="1032" spans="4:8" x14ac:dyDescent="0.2">
      <c r="D1032" s="39"/>
      <c r="G1032" s="63"/>
      <c r="H1032" s="64"/>
    </row>
    <row r="1033" spans="4:8" x14ac:dyDescent="0.2">
      <c r="D1033" s="39"/>
      <c r="G1033" s="63"/>
      <c r="H1033" s="64"/>
    </row>
    <row r="1034" spans="4:8" x14ac:dyDescent="0.2">
      <c r="D1034" s="39"/>
      <c r="G1034" s="63"/>
      <c r="H1034" s="64"/>
    </row>
    <row r="1035" spans="4:8" x14ac:dyDescent="0.2">
      <c r="D1035" s="39"/>
      <c r="G1035" s="63"/>
      <c r="H1035" s="64"/>
    </row>
    <row r="1036" spans="4:8" x14ac:dyDescent="0.2">
      <c r="D1036" s="39"/>
      <c r="G1036" s="63"/>
      <c r="H1036" s="64"/>
    </row>
    <row r="1037" spans="4:8" x14ac:dyDescent="0.2">
      <c r="D1037" s="39"/>
      <c r="G1037" s="63"/>
      <c r="H1037" s="64"/>
    </row>
    <row r="1038" spans="4:8" x14ac:dyDescent="0.2">
      <c r="D1038" s="39"/>
      <c r="G1038" s="63"/>
      <c r="H1038" s="64"/>
    </row>
    <row r="1039" spans="4:8" x14ac:dyDescent="0.2">
      <c r="D1039" s="39"/>
      <c r="G1039" s="63"/>
      <c r="H1039" s="64"/>
    </row>
    <row r="1040" spans="4:8" x14ac:dyDescent="0.2">
      <c r="D1040" s="39"/>
      <c r="G1040" s="63"/>
      <c r="H1040" s="64"/>
    </row>
    <row r="1041" spans="4:8" x14ac:dyDescent="0.2">
      <c r="D1041" s="39"/>
      <c r="G1041" s="63"/>
      <c r="H1041" s="64"/>
    </row>
    <row r="1042" spans="4:8" x14ac:dyDescent="0.2">
      <c r="D1042" s="39"/>
      <c r="G1042" s="63"/>
      <c r="H1042" s="64"/>
    </row>
    <row r="1043" spans="4:8" x14ac:dyDescent="0.2">
      <c r="D1043" s="39"/>
      <c r="G1043" s="63"/>
      <c r="H1043" s="64"/>
    </row>
    <row r="1044" spans="4:8" x14ac:dyDescent="0.2">
      <c r="D1044" s="39"/>
      <c r="G1044" s="63"/>
      <c r="H1044" s="64"/>
    </row>
    <row r="1045" spans="4:8" x14ac:dyDescent="0.2">
      <c r="D1045" s="39"/>
      <c r="G1045" s="63"/>
      <c r="H1045" s="64"/>
    </row>
    <row r="1046" spans="4:8" x14ac:dyDescent="0.2">
      <c r="D1046" s="39"/>
      <c r="G1046" s="63"/>
      <c r="H1046" s="64"/>
    </row>
    <row r="1047" spans="4:8" x14ac:dyDescent="0.2">
      <c r="D1047" s="39"/>
      <c r="G1047" s="63"/>
      <c r="H1047" s="64"/>
    </row>
    <row r="1048" spans="4:8" x14ac:dyDescent="0.2">
      <c r="D1048" s="39"/>
      <c r="G1048" s="63"/>
      <c r="H1048" s="64"/>
    </row>
    <row r="1049" spans="4:8" x14ac:dyDescent="0.2">
      <c r="D1049" s="39"/>
      <c r="G1049" s="63"/>
      <c r="H1049" s="64"/>
    </row>
    <row r="1050" spans="4:8" x14ac:dyDescent="0.2">
      <c r="D1050" s="39"/>
      <c r="G1050" s="63"/>
      <c r="H1050" s="64"/>
    </row>
    <row r="1051" spans="4:8" x14ac:dyDescent="0.2">
      <c r="D1051" s="39"/>
      <c r="G1051" s="63"/>
      <c r="H1051" s="64"/>
    </row>
    <row r="1052" spans="4:8" x14ac:dyDescent="0.2">
      <c r="D1052" s="39"/>
      <c r="G1052" s="63"/>
      <c r="H1052" s="64"/>
    </row>
    <row r="1053" spans="4:8" x14ac:dyDescent="0.2">
      <c r="D1053" s="39"/>
      <c r="G1053" s="63"/>
      <c r="H1053" s="64"/>
    </row>
    <row r="1054" spans="4:8" x14ac:dyDescent="0.2">
      <c r="D1054" s="39"/>
      <c r="G1054" s="63"/>
      <c r="H1054" s="64"/>
    </row>
    <row r="1055" spans="4:8" x14ac:dyDescent="0.2">
      <c r="D1055" s="39"/>
      <c r="G1055" s="63"/>
      <c r="H1055" s="64"/>
    </row>
    <row r="1056" spans="4:8" x14ac:dyDescent="0.2">
      <c r="D1056" s="39"/>
      <c r="G1056" s="63"/>
      <c r="H1056" s="64"/>
    </row>
    <row r="1057" spans="4:8" x14ac:dyDescent="0.2">
      <c r="D1057" s="39"/>
      <c r="G1057" s="63"/>
      <c r="H1057" s="64"/>
    </row>
    <row r="1058" spans="4:8" x14ac:dyDescent="0.2">
      <c r="D1058" s="39"/>
      <c r="G1058" s="63"/>
      <c r="H1058" s="64"/>
    </row>
    <row r="1059" spans="4:8" x14ac:dyDescent="0.2">
      <c r="D1059" s="39"/>
      <c r="G1059" s="63"/>
      <c r="H1059" s="64"/>
    </row>
    <row r="1060" spans="4:8" x14ac:dyDescent="0.2">
      <c r="D1060" s="39"/>
      <c r="G1060" s="63"/>
      <c r="H1060" s="64"/>
    </row>
    <row r="1061" spans="4:8" x14ac:dyDescent="0.2">
      <c r="D1061" s="39"/>
      <c r="G1061" s="63"/>
      <c r="H1061" s="64"/>
    </row>
    <row r="1062" spans="4:8" x14ac:dyDescent="0.2">
      <c r="D1062" s="39"/>
      <c r="G1062" s="63"/>
      <c r="H1062" s="64"/>
    </row>
    <row r="1063" spans="4:8" x14ac:dyDescent="0.2">
      <c r="D1063" s="39"/>
      <c r="G1063" s="63"/>
      <c r="H1063" s="64"/>
    </row>
    <row r="1064" spans="4:8" x14ac:dyDescent="0.2">
      <c r="D1064" s="39"/>
      <c r="G1064" s="63"/>
      <c r="H1064" s="64"/>
    </row>
    <row r="1065" spans="4:8" x14ac:dyDescent="0.2">
      <c r="D1065" s="39"/>
      <c r="G1065" s="63"/>
      <c r="H1065" s="64"/>
    </row>
    <row r="1066" spans="4:8" x14ac:dyDescent="0.2">
      <c r="D1066" s="39"/>
      <c r="G1066" s="63"/>
      <c r="H1066" s="64"/>
    </row>
    <row r="1067" spans="4:8" x14ac:dyDescent="0.2">
      <c r="D1067" s="39"/>
      <c r="G1067" s="63"/>
      <c r="H1067" s="64"/>
    </row>
    <row r="1068" spans="4:8" x14ac:dyDescent="0.2">
      <c r="D1068" s="39"/>
      <c r="G1068" s="63"/>
      <c r="H1068" s="64"/>
    </row>
    <row r="1069" spans="4:8" x14ac:dyDescent="0.2">
      <c r="D1069" s="39"/>
      <c r="G1069" s="63"/>
      <c r="H1069" s="64"/>
    </row>
    <row r="1070" spans="4:8" x14ac:dyDescent="0.2">
      <c r="D1070" s="39"/>
      <c r="G1070" s="63"/>
      <c r="H1070" s="64"/>
    </row>
    <row r="1071" spans="4:8" x14ac:dyDescent="0.2">
      <c r="D1071" s="39"/>
      <c r="G1071" s="63"/>
      <c r="H1071" s="64"/>
    </row>
    <row r="1072" spans="4:8" x14ac:dyDescent="0.2">
      <c r="D1072" s="39"/>
      <c r="G1072" s="63"/>
      <c r="H1072" s="64"/>
    </row>
    <row r="1073" spans="4:8" x14ac:dyDescent="0.2">
      <c r="D1073" s="39"/>
      <c r="G1073" s="63"/>
      <c r="H1073" s="64"/>
    </row>
    <row r="1074" spans="4:8" x14ac:dyDescent="0.2">
      <c r="D1074" s="39"/>
      <c r="G1074" s="63"/>
      <c r="H1074" s="64"/>
    </row>
    <row r="1075" spans="4:8" x14ac:dyDescent="0.2">
      <c r="D1075" s="39"/>
      <c r="G1075" s="63"/>
      <c r="H1075" s="64"/>
    </row>
    <row r="1076" spans="4:8" x14ac:dyDescent="0.2">
      <c r="D1076" s="39"/>
      <c r="G1076" s="63"/>
      <c r="H1076" s="64"/>
    </row>
    <row r="1077" spans="4:8" x14ac:dyDescent="0.2">
      <c r="D1077" s="39"/>
      <c r="G1077" s="63"/>
      <c r="H1077" s="64"/>
    </row>
    <row r="1078" spans="4:8" x14ac:dyDescent="0.2">
      <c r="D1078" s="39"/>
      <c r="G1078" s="63"/>
      <c r="H1078" s="64"/>
    </row>
    <row r="1079" spans="4:8" x14ac:dyDescent="0.2">
      <c r="D1079" s="39"/>
      <c r="G1079" s="63"/>
      <c r="H1079" s="64"/>
    </row>
    <row r="1080" spans="4:8" x14ac:dyDescent="0.2">
      <c r="D1080" s="39"/>
      <c r="G1080" s="63"/>
      <c r="H1080" s="64"/>
    </row>
    <row r="1081" spans="4:8" x14ac:dyDescent="0.2">
      <c r="D1081" s="39"/>
      <c r="G1081" s="63"/>
      <c r="H1081" s="64"/>
    </row>
    <row r="1082" spans="4:8" x14ac:dyDescent="0.2">
      <c r="D1082" s="39"/>
      <c r="G1082" s="63"/>
      <c r="H1082" s="64"/>
    </row>
    <row r="1083" spans="4:8" x14ac:dyDescent="0.2">
      <c r="D1083" s="39"/>
      <c r="G1083" s="63"/>
      <c r="H1083" s="64"/>
    </row>
    <row r="1084" spans="4:8" x14ac:dyDescent="0.2">
      <c r="D1084" s="39"/>
      <c r="G1084" s="63"/>
      <c r="H1084" s="64"/>
    </row>
    <row r="1085" spans="4:8" x14ac:dyDescent="0.2">
      <c r="D1085" s="39"/>
      <c r="G1085" s="63"/>
      <c r="H1085" s="64"/>
    </row>
    <row r="1086" spans="4:8" x14ac:dyDescent="0.2">
      <c r="D1086" s="39"/>
      <c r="G1086" s="63"/>
      <c r="H1086" s="64"/>
    </row>
    <row r="1087" spans="4:8" x14ac:dyDescent="0.2">
      <c r="D1087" s="39"/>
      <c r="G1087" s="63"/>
      <c r="H1087" s="64"/>
    </row>
    <row r="1088" spans="4:8" x14ac:dyDescent="0.2">
      <c r="D1088" s="39"/>
      <c r="G1088" s="63"/>
      <c r="H1088" s="64"/>
    </row>
    <row r="1089" spans="4:8" x14ac:dyDescent="0.2">
      <c r="D1089" s="39"/>
      <c r="G1089" s="63"/>
      <c r="H1089" s="64"/>
    </row>
    <row r="1090" spans="4:8" x14ac:dyDescent="0.2">
      <c r="D1090" s="39"/>
      <c r="G1090" s="63"/>
      <c r="H1090" s="64"/>
    </row>
    <row r="1091" spans="4:8" x14ac:dyDescent="0.2">
      <c r="D1091" s="39"/>
      <c r="G1091" s="63"/>
      <c r="H1091" s="64"/>
    </row>
    <row r="1092" spans="4:8" x14ac:dyDescent="0.2">
      <c r="D1092" s="39"/>
      <c r="G1092" s="63"/>
      <c r="H1092" s="64"/>
    </row>
    <row r="1093" spans="4:8" x14ac:dyDescent="0.2">
      <c r="D1093" s="39"/>
      <c r="G1093" s="63"/>
      <c r="H1093" s="64"/>
    </row>
    <row r="1094" spans="4:8" x14ac:dyDescent="0.2">
      <c r="D1094" s="39"/>
      <c r="G1094" s="63"/>
      <c r="H1094" s="64"/>
    </row>
    <row r="1095" spans="4:8" x14ac:dyDescent="0.2">
      <c r="D1095" s="39"/>
      <c r="G1095" s="63"/>
      <c r="H1095" s="64"/>
    </row>
    <row r="1096" spans="4:8" x14ac:dyDescent="0.2">
      <c r="D1096" s="39"/>
      <c r="G1096" s="63"/>
      <c r="H1096" s="64"/>
    </row>
    <row r="1097" spans="4:8" x14ac:dyDescent="0.2">
      <c r="D1097" s="39"/>
      <c r="G1097" s="63"/>
      <c r="H1097" s="64"/>
    </row>
    <row r="1098" spans="4:8" x14ac:dyDescent="0.2">
      <c r="D1098" s="39"/>
      <c r="G1098" s="63"/>
      <c r="H1098" s="64"/>
    </row>
    <row r="1099" spans="4:8" x14ac:dyDescent="0.2">
      <c r="D1099" s="39"/>
      <c r="G1099" s="63"/>
      <c r="H1099" s="64"/>
    </row>
    <row r="1100" spans="4:8" x14ac:dyDescent="0.2">
      <c r="D1100" s="39"/>
      <c r="G1100" s="63"/>
      <c r="H1100" s="64"/>
    </row>
    <row r="1101" spans="4:8" x14ac:dyDescent="0.2">
      <c r="D1101" s="39"/>
      <c r="G1101" s="63"/>
      <c r="H1101" s="64"/>
    </row>
    <row r="1102" spans="4:8" x14ac:dyDescent="0.2">
      <c r="D1102" s="39"/>
      <c r="G1102" s="63"/>
      <c r="H1102" s="64"/>
    </row>
    <row r="1103" spans="4:8" x14ac:dyDescent="0.2">
      <c r="D1103" s="39"/>
      <c r="G1103" s="63"/>
      <c r="H1103" s="64"/>
    </row>
    <row r="1104" spans="4:8" x14ac:dyDescent="0.2">
      <c r="D1104" s="39"/>
      <c r="G1104" s="63"/>
      <c r="H1104" s="64"/>
    </row>
    <row r="1105" spans="4:8" x14ac:dyDescent="0.2">
      <c r="D1105" s="39"/>
      <c r="G1105" s="63"/>
      <c r="H1105" s="64"/>
    </row>
    <row r="1106" spans="4:8" x14ac:dyDescent="0.2">
      <c r="D1106" s="39"/>
      <c r="G1106" s="63"/>
      <c r="H1106" s="64"/>
    </row>
    <row r="1107" spans="4:8" x14ac:dyDescent="0.2">
      <c r="D1107" s="39"/>
      <c r="G1107" s="63"/>
      <c r="H1107" s="64"/>
    </row>
    <row r="1108" spans="4:8" x14ac:dyDescent="0.2">
      <c r="D1108" s="39"/>
      <c r="G1108" s="63"/>
      <c r="H1108" s="64"/>
    </row>
    <row r="1109" spans="4:8" x14ac:dyDescent="0.2">
      <c r="D1109" s="39"/>
      <c r="G1109" s="63"/>
      <c r="H1109" s="64"/>
    </row>
    <row r="1110" spans="4:8" x14ac:dyDescent="0.2">
      <c r="D1110" s="39"/>
      <c r="G1110" s="63"/>
      <c r="H1110" s="64"/>
    </row>
    <row r="1111" spans="4:8" x14ac:dyDescent="0.2">
      <c r="D1111" s="39"/>
      <c r="G1111" s="63"/>
      <c r="H1111" s="64"/>
    </row>
    <row r="1112" spans="4:8" x14ac:dyDescent="0.2">
      <c r="D1112" s="39"/>
      <c r="G1112" s="63"/>
      <c r="H1112" s="64"/>
    </row>
    <row r="1113" spans="4:8" x14ac:dyDescent="0.2">
      <c r="D1113" s="39"/>
      <c r="G1113" s="63"/>
      <c r="H1113" s="64"/>
    </row>
    <row r="1114" spans="4:8" x14ac:dyDescent="0.2">
      <c r="D1114" s="39"/>
      <c r="G1114" s="63"/>
      <c r="H1114" s="64"/>
    </row>
    <row r="1115" spans="4:8" x14ac:dyDescent="0.2">
      <c r="D1115" s="39"/>
      <c r="G1115" s="63"/>
      <c r="H1115" s="64"/>
    </row>
    <row r="1116" spans="4:8" x14ac:dyDescent="0.2">
      <c r="D1116" s="39"/>
      <c r="G1116" s="63"/>
      <c r="H1116" s="64"/>
    </row>
    <row r="1117" spans="4:8" x14ac:dyDescent="0.2">
      <c r="D1117" s="39"/>
      <c r="G1117" s="63"/>
      <c r="H1117" s="64"/>
    </row>
    <row r="1118" spans="4:8" x14ac:dyDescent="0.2">
      <c r="D1118" s="39"/>
      <c r="G1118" s="63"/>
      <c r="H1118" s="64"/>
    </row>
    <row r="1119" spans="4:8" x14ac:dyDescent="0.2">
      <c r="D1119" s="39"/>
      <c r="G1119" s="63"/>
      <c r="H1119" s="64"/>
    </row>
    <row r="1120" spans="4:8" x14ac:dyDescent="0.2">
      <c r="D1120" s="39"/>
      <c r="G1120" s="63"/>
      <c r="H1120" s="64"/>
    </row>
    <row r="1121" spans="4:8" x14ac:dyDescent="0.2">
      <c r="D1121" s="39"/>
      <c r="G1121" s="63"/>
      <c r="H1121" s="64"/>
    </row>
    <row r="1122" spans="4:8" x14ac:dyDescent="0.2">
      <c r="D1122" s="39"/>
      <c r="G1122" s="63"/>
      <c r="H1122" s="64"/>
    </row>
    <row r="1123" spans="4:8" x14ac:dyDescent="0.2">
      <c r="D1123" s="39"/>
      <c r="G1123" s="63"/>
      <c r="H1123" s="64"/>
    </row>
    <row r="1124" spans="4:8" x14ac:dyDescent="0.2">
      <c r="D1124" s="39"/>
      <c r="G1124" s="63"/>
      <c r="H1124" s="64"/>
    </row>
    <row r="1125" spans="4:8" x14ac:dyDescent="0.2">
      <c r="D1125" s="39"/>
      <c r="G1125" s="63"/>
      <c r="H1125" s="64"/>
    </row>
    <row r="1126" spans="4:8" x14ac:dyDescent="0.2">
      <c r="D1126" s="39"/>
      <c r="G1126" s="63"/>
      <c r="H1126" s="64"/>
    </row>
    <row r="1127" spans="4:8" x14ac:dyDescent="0.2">
      <c r="D1127" s="39"/>
      <c r="G1127" s="63"/>
      <c r="H1127" s="64"/>
    </row>
    <row r="1128" spans="4:8" x14ac:dyDescent="0.2">
      <c r="D1128" s="39"/>
      <c r="G1128" s="63"/>
      <c r="H1128" s="64"/>
    </row>
    <row r="1129" spans="4:8" x14ac:dyDescent="0.2">
      <c r="D1129" s="39"/>
      <c r="G1129" s="63"/>
      <c r="H1129" s="64"/>
    </row>
    <row r="1130" spans="4:8" x14ac:dyDescent="0.2">
      <c r="D1130" s="39"/>
      <c r="G1130" s="63"/>
      <c r="H1130" s="64"/>
    </row>
    <row r="1131" spans="4:8" x14ac:dyDescent="0.2">
      <c r="D1131" s="39"/>
      <c r="G1131" s="63"/>
      <c r="H1131" s="64"/>
    </row>
    <row r="1132" spans="4:8" x14ac:dyDescent="0.2">
      <c r="D1132" s="39"/>
      <c r="G1132" s="63"/>
      <c r="H1132" s="64"/>
    </row>
    <row r="1133" spans="4:8" x14ac:dyDescent="0.2">
      <c r="D1133" s="39"/>
      <c r="G1133" s="63"/>
      <c r="H1133" s="64"/>
    </row>
    <row r="1134" spans="4:8" x14ac:dyDescent="0.2">
      <c r="D1134" s="39"/>
      <c r="G1134" s="63"/>
      <c r="H1134" s="64"/>
    </row>
    <row r="1135" spans="4:8" x14ac:dyDescent="0.2">
      <c r="D1135" s="39"/>
      <c r="G1135" s="63"/>
      <c r="H1135" s="64"/>
    </row>
    <row r="1136" spans="4:8" x14ac:dyDescent="0.2">
      <c r="D1136" s="39"/>
      <c r="G1136" s="63"/>
      <c r="H1136" s="64"/>
    </row>
    <row r="1137" spans="4:8" x14ac:dyDescent="0.2">
      <c r="D1137" s="39"/>
      <c r="G1137" s="63"/>
      <c r="H1137" s="64"/>
    </row>
    <row r="1138" spans="4:8" x14ac:dyDescent="0.2">
      <c r="D1138" s="39"/>
      <c r="G1138" s="63"/>
      <c r="H1138" s="64"/>
    </row>
    <row r="1139" spans="4:8" x14ac:dyDescent="0.2">
      <c r="D1139" s="39"/>
      <c r="G1139" s="63"/>
      <c r="H1139" s="64"/>
    </row>
    <row r="1140" spans="4:8" x14ac:dyDescent="0.2">
      <c r="D1140" s="39"/>
      <c r="G1140" s="63"/>
      <c r="H1140" s="64"/>
    </row>
    <row r="1141" spans="4:8" x14ac:dyDescent="0.2">
      <c r="D1141" s="39"/>
      <c r="G1141" s="63"/>
      <c r="H1141" s="64"/>
    </row>
    <row r="1142" spans="4:8" x14ac:dyDescent="0.2">
      <c r="D1142" s="39"/>
      <c r="G1142" s="63"/>
      <c r="H1142" s="64"/>
    </row>
    <row r="1143" spans="4:8" x14ac:dyDescent="0.2">
      <c r="D1143" s="39"/>
      <c r="G1143" s="63"/>
      <c r="H1143" s="64"/>
    </row>
    <row r="1144" spans="4:8" x14ac:dyDescent="0.2">
      <c r="D1144" s="39"/>
      <c r="G1144" s="63"/>
      <c r="H1144" s="64"/>
    </row>
    <row r="1145" spans="4:8" x14ac:dyDescent="0.2">
      <c r="D1145" s="39"/>
      <c r="G1145" s="63"/>
      <c r="H1145" s="64"/>
    </row>
    <row r="1146" spans="4:8" x14ac:dyDescent="0.2">
      <c r="D1146" s="39"/>
      <c r="G1146" s="63"/>
      <c r="H1146" s="64"/>
    </row>
    <row r="1147" spans="4:8" x14ac:dyDescent="0.2">
      <c r="D1147" s="39"/>
      <c r="G1147" s="63"/>
      <c r="H1147" s="64"/>
    </row>
    <row r="1148" spans="4:8" x14ac:dyDescent="0.2">
      <c r="D1148" s="39"/>
      <c r="G1148" s="63"/>
      <c r="H1148" s="64"/>
    </row>
    <row r="1149" spans="4:8" x14ac:dyDescent="0.2">
      <c r="D1149" s="39"/>
      <c r="G1149" s="63"/>
      <c r="H1149" s="64"/>
    </row>
    <row r="1150" spans="4:8" x14ac:dyDescent="0.2">
      <c r="D1150" s="39"/>
      <c r="G1150" s="63"/>
      <c r="H1150" s="64"/>
    </row>
    <row r="1151" spans="4:8" x14ac:dyDescent="0.2">
      <c r="D1151" s="39"/>
      <c r="G1151" s="63"/>
      <c r="H1151" s="64"/>
    </row>
    <row r="1152" spans="4:8" x14ac:dyDescent="0.2">
      <c r="D1152" s="39"/>
      <c r="G1152" s="63"/>
      <c r="H1152" s="64"/>
    </row>
    <row r="1153" spans="4:8" x14ac:dyDescent="0.2">
      <c r="D1153" s="39"/>
      <c r="G1153" s="63"/>
      <c r="H1153" s="64"/>
    </row>
    <row r="1154" spans="4:8" x14ac:dyDescent="0.2">
      <c r="D1154" s="39"/>
      <c r="G1154" s="63"/>
      <c r="H1154" s="64"/>
    </row>
    <row r="1155" spans="4:8" x14ac:dyDescent="0.2">
      <c r="D1155" s="39"/>
      <c r="G1155" s="63"/>
      <c r="H1155" s="64"/>
    </row>
    <row r="1156" spans="4:8" x14ac:dyDescent="0.2">
      <c r="D1156" s="39"/>
      <c r="G1156" s="63"/>
      <c r="H1156" s="64"/>
    </row>
    <row r="1157" spans="4:8" x14ac:dyDescent="0.2">
      <c r="D1157" s="39"/>
      <c r="G1157" s="63"/>
      <c r="H1157" s="64"/>
    </row>
    <row r="1158" spans="4:8" x14ac:dyDescent="0.2">
      <c r="D1158" s="39"/>
      <c r="G1158" s="63"/>
      <c r="H1158" s="64"/>
    </row>
    <row r="1159" spans="4:8" x14ac:dyDescent="0.2">
      <c r="D1159" s="39"/>
      <c r="G1159" s="63"/>
      <c r="H1159" s="64"/>
    </row>
    <row r="1160" spans="4:8" x14ac:dyDescent="0.2">
      <c r="D1160" s="39"/>
      <c r="G1160" s="63"/>
      <c r="H1160" s="64"/>
    </row>
    <row r="1161" spans="4:8" x14ac:dyDescent="0.2">
      <c r="D1161" s="39"/>
      <c r="G1161" s="63"/>
      <c r="H1161" s="64"/>
    </row>
    <row r="1162" spans="4:8" x14ac:dyDescent="0.2">
      <c r="D1162" s="39"/>
      <c r="G1162" s="63"/>
      <c r="H1162" s="64"/>
    </row>
    <row r="1163" spans="4:8" x14ac:dyDescent="0.2">
      <c r="D1163" s="39"/>
      <c r="G1163" s="63"/>
      <c r="H1163" s="64"/>
    </row>
    <row r="1164" spans="4:8" x14ac:dyDescent="0.2">
      <c r="D1164" s="39"/>
      <c r="G1164" s="63"/>
      <c r="H1164" s="64"/>
    </row>
    <row r="1165" spans="4:8" x14ac:dyDescent="0.2">
      <c r="D1165" s="39"/>
      <c r="G1165" s="63"/>
      <c r="H1165" s="64"/>
    </row>
    <row r="1166" spans="4:8" x14ac:dyDescent="0.2">
      <c r="D1166" s="39"/>
      <c r="G1166" s="63"/>
      <c r="H1166" s="64"/>
    </row>
    <row r="1167" spans="4:8" x14ac:dyDescent="0.2">
      <c r="D1167" s="39"/>
      <c r="G1167" s="63"/>
      <c r="H1167" s="64"/>
    </row>
    <row r="1168" spans="4:8" x14ac:dyDescent="0.2">
      <c r="D1168" s="39"/>
      <c r="G1168" s="63"/>
      <c r="H1168" s="64"/>
    </row>
    <row r="1169" spans="4:8" x14ac:dyDescent="0.2">
      <c r="D1169" s="39"/>
      <c r="G1169" s="63"/>
      <c r="H1169" s="64"/>
    </row>
    <row r="1170" spans="4:8" x14ac:dyDescent="0.2">
      <c r="D1170" s="39"/>
      <c r="G1170" s="63"/>
      <c r="H1170" s="64"/>
    </row>
    <row r="1171" spans="4:8" x14ac:dyDescent="0.2">
      <c r="D1171" s="39"/>
      <c r="G1171" s="63"/>
      <c r="H1171" s="64"/>
    </row>
    <row r="1172" spans="4:8" x14ac:dyDescent="0.2">
      <c r="D1172" s="39"/>
      <c r="G1172" s="63"/>
      <c r="H1172" s="64"/>
    </row>
    <row r="1173" spans="4:8" x14ac:dyDescent="0.2">
      <c r="D1173" s="39"/>
      <c r="G1173" s="63"/>
      <c r="H1173" s="64"/>
    </row>
    <row r="1174" spans="4:8" x14ac:dyDescent="0.2">
      <c r="D1174" s="39"/>
      <c r="G1174" s="63"/>
      <c r="H1174" s="64"/>
    </row>
    <row r="1175" spans="4:8" x14ac:dyDescent="0.2">
      <c r="D1175" s="39"/>
      <c r="G1175" s="63"/>
      <c r="H1175" s="64"/>
    </row>
    <row r="1176" spans="4:8" x14ac:dyDescent="0.2">
      <c r="D1176" s="39"/>
      <c r="G1176" s="63"/>
      <c r="H1176" s="64"/>
    </row>
    <row r="1177" spans="4:8" x14ac:dyDescent="0.2">
      <c r="D1177" s="39"/>
      <c r="G1177" s="63"/>
      <c r="H1177" s="64"/>
    </row>
    <row r="1178" spans="4:8" x14ac:dyDescent="0.2">
      <c r="D1178" s="39"/>
      <c r="G1178" s="63"/>
      <c r="H1178" s="64"/>
    </row>
    <row r="1179" spans="4:8" x14ac:dyDescent="0.2">
      <c r="D1179" s="39"/>
      <c r="G1179" s="63"/>
      <c r="H1179" s="64"/>
    </row>
    <row r="1180" spans="4:8" x14ac:dyDescent="0.2">
      <c r="D1180" s="39"/>
      <c r="G1180" s="63"/>
      <c r="H1180" s="64"/>
    </row>
    <row r="1181" spans="4:8" x14ac:dyDescent="0.2">
      <c r="D1181" s="39"/>
      <c r="G1181" s="63"/>
      <c r="H1181" s="64"/>
    </row>
    <row r="1182" spans="4:8" x14ac:dyDescent="0.2">
      <c r="D1182" s="39"/>
      <c r="G1182" s="63"/>
      <c r="H1182" s="64"/>
    </row>
    <row r="1183" spans="4:8" x14ac:dyDescent="0.2">
      <c r="D1183" s="39"/>
      <c r="G1183" s="63"/>
      <c r="H1183" s="64"/>
    </row>
    <row r="1184" spans="4:8" x14ac:dyDescent="0.2">
      <c r="D1184" s="39"/>
      <c r="G1184" s="63"/>
      <c r="H1184" s="64"/>
    </row>
    <row r="1185" spans="4:8" x14ac:dyDescent="0.2">
      <c r="D1185" s="39"/>
      <c r="G1185" s="63"/>
      <c r="H1185" s="64"/>
    </row>
    <row r="1186" spans="4:8" x14ac:dyDescent="0.2">
      <c r="D1186" s="39"/>
      <c r="G1186" s="63"/>
      <c r="H1186" s="64"/>
    </row>
    <row r="1187" spans="4:8" x14ac:dyDescent="0.2">
      <c r="D1187" s="39"/>
      <c r="G1187" s="63"/>
      <c r="H1187" s="64"/>
    </row>
    <row r="1188" spans="4:8" x14ac:dyDescent="0.2">
      <c r="D1188" s="39"/>
      <c r="G1188" s="63"/>
      <c r="H1188" s="64"/>
    </row>
    <row r="1189" spans="4:8" x14ac:dyDescent="0.2">
      <c r="D1189" s="39"/>
      <c r="G1189" s="63"/>
      <c r="H1189" s="64"/>
    </row>
    <row r="1190" spans="4:8" x14ac:dyDescent="0.2">
      <c r="D1190" s="39"/>
      <c r="G1190" s="63"/>
      <c r="H1190" s="64"/>
    </row>
    <row r="1191" spans="4:8" x14ac:dyDescent="0.2">
      <c r="D1191" s="39"/>
      <c r="G1191" s="63"/>
      <c r="H1191" s="64"/>
    </row>
    <row r="1192" spans="4:8" x14ac:dyDescent="0.2">
      <c r="D1192" s="39"/>
      <c r="G1192" s="63"/>
      <c r="H1192" s="64"/>
    </row>
    <row r="1193" spans="4:8" x14ac:dyDescent="0.2">
      <c r="D1193" s="39"/>
      <c r="G1193" s="63"/>
      <c r="H1193" s="64"/>
    </row>
    <row r="1194" spans="4:8" x14ac:dyDescent="0.2">
      <c r="D1194" s="39"/>
      <c r="G1194" s="63"/>
      <c r="H1194" s="64"/>
    </row>
    <row r="1195" spans="4:8" x14ac:dyDescent="0.2">
      <c r="D1195" s="39"/>
      <c r="G1195" s="63"/>
      <c r="H1195" s="64"/>
    </row>
    <row r="1196" spans="4:8" x14ac:dyDescent="0.2">
      <c r="D1196" s="39"/>
      <c r="G1196" s="63"/>
      <c r="H1196" s="64"/>
    </row>
    <row r="1197" spans="4:8" x14ac:dyDescent="0.2">
      <c r="D1197" s="39"/>
      <c r="G1197" s="63"/>
      <c r="H1197" s="64"/>
    </row>
    <row r="1198" spans="4:8" x14ac:dyDescent="0.2">
      <c r="D1198" s="39"/>
      <c r="G1198" s="63"/>
      <c r="H1198" s="64"/>
    </row>
    <row r="1199" spans="4:8" x14ac:dyDescent="0.2">
      <c r="D1199" s="39"/>
      <c r="G1199" s="63"/>
      <c r="H1199" s="64"/>
    </row>
    <row r="1200" spans="4:8" x14ac:dyDescent="0.2">
      <c r="D1200" s="39"/>
      <c r="G1200" s="63"/>
      <c r="H1200" s="64"/>
    </row>
    <row r="1201" spans="4:8" x14ac:dyDescent="0.2">
      <c r="D1201" s="39"/>
      <c r="G1201" s="63"/>
      <c r="H1201" s="64"/>
    </row>
    <row r="1202" spans="4:8" x14ac:dyDescent="0.2">
      <c r="D1202" s="39"/>
      <c r="G1202" s="63"/>
      <c r="H1202" s="64"/>
    </row>
    <row r="1203" spans="4:8" x14ac:dyDescent="0.2">
      <c r="D1203" s="39"/>
      <c r="G1203" s="63"/>
      <c r="H1203" s="64"/>
    </row>
    <row r="1204" spans="4:8" x14ac:dyDescent="0.2">
      <c r="D1204" s="39"/>
      <c r="G1204" s="63"/>
      <c r="H1204" s="64"/>
    </row>
    <row r="1205" spans="4:8" x14ac:dyDescent="0.2">
      <c r="D1205" s="39"/>
      <c r="G1205" s="63"/>
      <c r="H1205" s="64"/>
    </row>
    <row r="1206" spans="4:8" x14ac:dyDescent="0.2">
      <c r="D1206" s="39"/>
      <c r="G1206" s="63"/>
      <c r="H1206" s="64"/>
    </row>
    <row r="1207" spans="4:8" x14ac:dyDescent="0.2">
      <c r="D1207" s="39"/>
      <c r="G1207" s="63"/>
      <c r="H1207" s="64"/>
    </row>
    <row r="1208" spans="4:8" x14ac:dyDescent="0.2">
      <c r="D1208" s="39"/>
      <c r="G1208" s="63"/>
      <c r="H1208" s="64"/>
    </row>
    <row r="1209" spans="4:8" x14ac:dyDescent="0.2">
      <c r="D1209" s="39"/>
      <c r="G1209" s="63"/>
      <c r="H1209" s="64"/>
    </row>
    <row r="1210" spans="4:8" x14ac:dyDescent="0.2">
      <c r="D1210" s="39"/>
      <c r="G1210" s="63"/>
      <c r="H1210" s="64"/>
    </row>
    <row r="1211" spans="4:8" x14ac:dyDescent="0.2">
      <c r="D1211" s="39"/>
      <c r="G1211" s="63"/>
      <c r="H1211" s="64"/>
    </row>
    <row r="1212" spans="4:8" x14ac:dyDescent="0.2">
      <c r="D1212" s="39"/>
      <c r="G1212" s="63"/>
      <c r="H1212" s="64"/>
    </row>
    <row r="1213" spans="4:8" x14ac:dyDescent="0.2">
      <c r="D1213" s="39"/>
      <c r="G1213" s="63"/>
      <c r="H1213" s="64"/>
    </row>
    <row r="1214" spans="4:8" x14ac:dyDescent="0.2">
      <c r="D1214" s="39"/>
      <c r="G1214" s="63"/>
      <c r="H1214" s="64"/>
    </row>
    <row r="1215" spans="4:8" x14ac:dyDescent="0.2">
      <c r="D1215" s="39"/>
      <c r="G1215" s="63"/>
      <c r="H1215" s="64"/>
    </row>
    <row r="1216" spans="4:8" x14ac:dyDescent="0.2">
      <c r="D1216" s="39"/>
      <c r="G1216" s="63"/>
      <c r="H1216" s="64"/>
    </row>
    <row r="1217" spans="4:8" x14ac:dyDescent="0.2">
      <c r="D1217" s="39"/>
      <c r="G1217" s="63"/>
      <c r="H1217" s="64"/>
    </row>
    <row r="1218" spans="4:8" x14ac:dyDescent="0.2">
      <c r="D1218" s="39"/>
      <c r="G1218" s="63"/>
      <c r="H1218" s="64"/>
    </row>
    <row r="1219" spans="4:8" x14ac:dyDescent="0.2">
      <c r="D1219" s="39"/>
      <c r="G1219" s="63"/>
      <c r="H1219" s="64"/>
    </row>
    <row r="1220" spans="4:8" x14ac:dyDescent="0.2">
      <c r="D1220" s="39"/>
      <c r="G1220" s="63"/>
      <c r="H1220" s="64"/>
    </row>
    <row r="1221" spans="4:8" x14ac:dyDescent="0.2">
      <c r="D1221" s="39"/>
      <c r="G1221" s="63"/>
      <c r="H1221" s="64"/>
    </row>
    <row r="1222" spans="4:8" x14ac:dyDescent="0.2">
      <c r="D1222" s="39"/>
      <c r="G1222" s="63"/>
      <c r="H1222" s="64"/>
    </row>
    <row r="1223" spans="4:8" x14ac:dyDescent="0.2">
      <c r="D1223" s="39"/>
      <c r="G1223" s="63"/>
      <c r="H1223" s="64"/>
    </row>
    <row r="1224" spans="4:8" x14ac:dyDescent="0.2">
      <c r="D1224" s="39"/>
      <c r="G1224" s="63"/>
      <c r="H1224" s="64"/>
    </row>
    <row r="1225" spans="4:8" x14ac:dyDescent="0.2">
      <c r="D1225" s="39"/>
      <c r="G1225" s="63"/>
      <c r="H1225" s="64"/>
    </row>
    <row r="1226" spans="4:8" x14ac:dyDescent="0.2">
      <c r="D1226" s="39"/>
      <c r="G1226" s="63"/>
      <c r="H1226" s="64"/>
    </row>
    <row r="1227" spans="4:8" x14ac:dyDescent="0.2">
      <c r="D1227" s="39"/>
      <c r="G1227" s="63"/>
      <c r="H1227" s="64"/>
    </row>
    <row r="1228" spans="4:8" x14ac:dyDescent="0.2">
      <c r="D1228" s="39"/>
      <c r="G1228" s="63"/>
      <c r="H1228" s="64"/>
    </row>
    <row r="1229" spans="4:8" x14ac:dyDescent="0.2">
      <c r="D1229" s="39"/>
      <c r="G1229" s="63"/>
      <c r="H1229" s="64"/>
    </row>
    <row r="1230" spans="4:8" x14ac:dyDescent="0.2">
      <c r="D1230" s="39"/>
      <c r="G1230" s="63"/>
      <c r="H1230" s="64"/>
    </row>
    <row r="1231" spans="4:8" x14ac:dyDescent="0.2">
      <c r="D1231" s="39"/>
      <c r="G1231" s="63"/>
      <c r="H1231" s="64"/>
    </row>
    <row r="1232" spans="4:8" x14ac:dyDescent="0.2">
      <c r="D1232" s="39"/>
      <c r="G1232" s="63"/>
      <c r="H1232" s="64"/>
    </row>
    <row r="1233" spans="4:8" x14ac:dyDescent="0.2">
      <c r="D1233" s="39"/>
      <c r="G1233" s="63"/>
      <c r="H1233" s="64"/>
    </row>
    <row r="1234" spans="4:8" x14ac:dyDescent="0.2">
      <c r="D1234" s="39"/>
      <c r="G1234" s="63"/>
      <c r="H1234" s="64"/>
    </row>
    <row r="1235" spans="4:8" x14ac:dyDescent="0.2">
      <c r="D1235" s="39"/>
      <c r="G1235" s="63"/>
      <c r="H1235" s="64"/>
    </row>
    <row r="1236" spans="4:8" x14ac:dyDescent="0.2">
      <c r="D1236" s="39"/>
      <c r="G1236" s="63"/>
      <c r="H1236" s="64"/>
    </row>
    <row r="1237" spans="4:8" x14ac:dyDescent="0.2">
      <c r="D1237" s="39"/>
      <c r="G1237" s="63"/>
      <c r="H1237" s="64"/>
    </row>
    <row r="1238" spans="4:8" x14ac:dyDescent="0.2">
      <c r="D1238" s="39"/>
      <c r="G1238" s="63"/>
      <c r="H1238" s="64"/>
    </row>
    <row r="1239" spans="4:8" x14ac:dyDescent="0.2">
      <c r="D1239" s="39"/>
      <c r="G1239" s="63"/>
      <c r="H1239" s="64"/>
    </row>
    <row r="1240" spans="4:8" x14ac:dyDescent="0.2">
      <c r="D1240" s="39"/>
      <c r="G1240" s="63"/>
      <c r="H1240" s="64"/>
    </row>
    <row r="1241" spans="4:8" x14ac:dyDescent="0.2">
      <c r="D1241" s="39"/>
      <c r="G1241" s="63"/>
      <c r="H1241" s="64"/>
    </row>
    <row r="1242" spans="4:8" x14ac:dyDescent="0.2">
      <c r="D1242" s="39"/>
      <c r="G1242" s="63"/>
      <c r="H1242" s="64"/>
    </row>
    <row r="1243" spans="4:8" x14ac:dyDescent="0.2">
      <c r="D1243" s="39"/>
      <c r="G1243" s="63"/>
      <c r="H1243" s="64"/>
    </row>
    <row r="1244" spans="4:8" x14ac:dyDescent="0.2">
      <c r="D1244" s="39"/>
      <c r="G1244" s="63"/>
      <c r="H1244" s="64"/>
    </row>
    <row r="1245" spans="4:8" x14ac:dyDescent="0.2">
      <c r="D1245" s="39"/>
      <c r="G1245" s="63"/>
      <c r="H1245" s="64"/>
    </row>
    <row r="1246" spans="4:8" x14ac:dyDescent="0.2">
      <c r="D1246" s="39"/>
      <c r="G1246" s="63"/>
      <c r="H1246" s="64"/>
    </row>
    <row r="1247" spans="4:8" x14ac:dyDescent="0.2">
      <c r="D1247" s="39"/>
      <c r="G1247" s="63"/>
      <c r="H1247" s="64"/>
    </row>
    <row r="1248" spans="4:8" x14ac:dyDescent="0.2">
      <c r="D1248" s="39"/>
      <c r="G1248" s="63"/>
      <c r="H1248" s="64"/>
    </row>
    <row r="1249" spans="4:8" x14ac:dyDescent="0.2">
      <c r="D1249" s="39"/>
      <c r="G1249" s="63"/>
      <c r="H1249" s="64"/>
    </row>
    <row r="1250" spans="4:8" x14ac:dyDescent="0.2">
      <c r="D1250" s="39"/>
      <c r="G1250" s="63"/>
      <c r="H1250" s="64"/>
    </row>
    <row r="1251" spans="4:8" x14ac:dyDescent="0.2">
      <c r="D1251" s="39"/>
      <c r="G1251" s="63"/>
      <c r="H1251" s="64"/>
    </row>
    <row r="1252" spans="4:8" x14ac:dyDescent="0.2">
      <c r="D1252" s="39"/>
      <c r="G1252" s="63"/>
      <c r="H1252" s="64"/>
    </row>
    <row r="1253" spans="4:8" x14ac:dyDescent="0.2">
      <c r="D1253" s="39"/>
      <c r="G1253" s="63"/>
      <c r="H1253" s="64"/>
    </row>
    <row r="1254" spans="4:8" x14ac:dyDescent="0.2">
      <c r="D1254" s="39"/>
      <c r="G1254" s="63"/>
      <c r="H1254" s="64"/>
    </row>
    <row r="1255" spans="4:8" x14ac:dyDescent="0.2">
      <c r="D1255" s="39"/>
      <c r="G1255" s="63"/>
      <c r="H1255" s="64"/>
    </row>
    <row r="1256" spans="4:8" x14ac:dyDescent="0.2">
      <c r="D1256" s="39"/>
      <c r="G1256" s="63"/>
      <c r="H1256" s="64"/>
    </row>
    <row r="1257" spans="4:8" x14ac:dyDescent="0.2">
      <c r="D1257" s="39"/>
      <c r="G1257" s="63"/>
      <c r="H1257" s="64"/>
    </row>
    <row r="1258" spans="4:8" x14ac:dyDescent="0.2">
      <c r="D1258" s="39"/>
      <c r="G1258" s="63"/>
      <c r="H1258" s="64"/>
    </row>
    <row r="1259" spans="4:8" x14ac:dyDescent="0.2">
      <c r="D1259" s="39"/>
      <c r="G1259" s="63"/>
      <c r="H1259" s="64"/>
    </row>
    <row r="1260" spans="4:8" x14ac:dyDescent="0.2">
      <c r="D1260" s="39"/>
      <c r="G1260" s="63"/>
      <c r="H1260" s="64"/>
    </row>
    <row r="1261" spans="4:8" x14ac:dyDescent="0.2">
      <c r="D1261" s="39"/>
      <c r="G1261" s="63"/>
      <c r="H1261" s="64"/>
    </row>
    <row r="1262" spans="4:8" x14ac:dyDescent="0.2">
      <c r="D1262" s="39"/>
      <c r="G1262" s="63"/>
      <c r="H1262" s="64"/>
    </row>
    <row r="1263" spans="4:8" x14ac:dyDescent="0.2">
      <c r="D1263" s="39"/>
      <c r="G1263" s="63"/>
      <c r="H1263" s="64"/>
    </row>
    <row r="1264" spans="4:8" x14ac:dyDescent="0.2">
      <c r="D1264" s="39"/>
      <c r="G1264" s="63"/>
      <c r="H1264" s="64"/>
    </row>
    <row r="1265" spans="4:8" x14ac:dyDescent="0.2">
      <c r="D1265" s="39"/>
      <c r="G1265" s="63"/>
      <c r="H1265" s="64"/>
    </row>
    <row r="1266" spans="4:8" x14ac:dyDescent="0.2">
      <c r="D1266" s="39"/>
      <c r="G1266" s="63"/>
      <c r="H1266" s="64"/>
    </row>
    <row r="1267" spans="4:8" x14ac:dyDescent="0.2">
      <c r="D1267" s="39"/>
      <c r="G1267" s="63"/>
      <c r="H1267" s="64"/>
    </row>
    <row r="1268" spans="4:8" x14ac:dyDescent="0.2">
      <c r="D1268" s="39"/>
      <c r="G1268" s="63"/>
      <c r="H1268" s="64"/>
    </row>
    <row r="1269" spans="4:8" x14ac:dyDescent="0.2">
      <c r="D1269" s="39"/>
      <c r="G1269" s="63"/>
      <c r="H1269" s="64"/>
    </row>
    <row r="1270" spans="4:8" x14ac:dyDescent="0.2">
      <c r="D1270" s="39"/>
      <c r="G1270" s="63"/>
      <c r="H1270" s="64"/>
    </row>
    <row r="1271" spans="4:8" x14ac:dyDescent="0.2">
      <c r="D1271" s="39"/>
      <c r="G1271" s="63"/>
      <c r="H1271" s="64"/>
    </row>
    <row r="1272" spans="4:8" x14ac:dyDescent="0.2">
      <c r="D1272" s="39"/>
      <c r="G1272" s="63"/>
      <c r="H1272" s="64"/>
    </row>
    <row r="1273" spans="4:8" x14ac:dyDescent="0.2">
      <c r="D1273" s="39"/>
      <c r="G1273" s="63"/>
      <c r="H1273" s="64"/>
    </row>
    <row r="1274" spans="4:8" x14ac:dyDescent="0.2">
      <c r="D1274" s="39"/>
      <c r="G1274" s="63"/>
      <c r="H1274" s="64"/>
    </row>
    <row r="1275" spans="4:8" x14ac:dyDescent="0.2">
      <c r="D1275" s="39"/>
      <c r="G1275" s="63"/>
      <c r="H1275" s="64"/>
    </row>
    <row r="1276" spans="4:8" x14ac:dyDescent="0.2">
      <c r="D1276" s="39"/>
      <c r="G1276" s="63"/>
      <c r="H1276" s="64"/>
    </row>
    <row r="1277" spans="4:8" x14ac:dyDescent="0.2">
      <c r="D1277" s="39"/>
      <c r="G1277" s="63"/>
      <c r="H1277" s="64"/>
    </row>
    <row r="1278" spans="4:8" x14ac:dyDescent="0.2">
      <c r="D1278" s="39"/>
      <c r="G1278" s="63"/>
      <c r="H1278" s="64"/>
    </row>
    <row r="1279" spans="4:8" x14ac:dyDescent="0.2">
      <c r="D1279" s="39"/>
      <c r="G1279" s="63"/>
      <c r="H1279" s="64"/>
    </row>
    <row r="1280" spans="4:8" x14ac:dyDescent="0.2">
      <c r="D1280" s="39"/>
      <c r="G1280" s="63"/>
      <c r="H1280" s="64"/>
    </row>
    <row r="1281" spans="4:8" x14ac:dyDescent="0.2">
      <c r="D1281" s="39"/>
      <c r="G1281" s="63"/>
      <c r="H1281" s="64"/>
    </row>
    <row r="1282" spans="4:8" x14ac:dyDescent="0.2">
      <c r="D1282" s="39"/>
      <c r="G1282" s="63"/>
      <c r="H1282" s="64"/>
    </row>
    <row r="1283" spans="4:8" x14ac:dyDescent="0.2">
      <c r="D1283" s="39"/>
      <c r="G1283" s="63"/>
      <c r="H1283" s="64"/>
    </row>
    <row r="1284" spans="4:8" x14ac:dyDescent="0.2">
      <c r="D1284" s="39"/>
      <c r="G1284" s="63"/>
      <c r="H1284" s="64"/>
    </row>
    <row r="1285" spans="4:8" x14ac:dyDescent="0.2">
      <c r="D1285" s="39"/>
      <c r="G1285" s="63"/>
      <c r="H1285" s="64"/>
    </row>
    <row r="1286" spans="4:8" x14ac:dyDescent="0.2">
      <c r="D1286" s="39"/>
      <c r="G1286" s="63"/>
      <c r="H1286" s="64"/>
    </row>
    <row r="1287" spans="4:8" x14ac:dyDescent="0.2">
      <c r="D1287" s="39"/>
      <c r="G1287" s="63"/>
      <c r="H1287" s="64"/>
    </row>
    <row r="1288" spans="4:8" x14ac:dyDescent="0.2">
      <c r="D1288" s="39"/>
      <c r="G1288" s="63"/>
      <c r="H1288" s="64"/>
    </row>
    <row r="1289" spans="4:8" x14ac:dyDescent="0.2">
      <c r="D1289" s="39"/>
      <c r="G1289" s="63"/>
      <c r="H1289" s="64"/>
    </row>
    <row r="1290" spans="4:8" x14ac:dyDescent="0.2">
      <c r="D1290" s="39"/>
      <c r="G1290" s="63"/>
      <c r="H1290" s="64"/>
    </row>
    <row r="1291" spans="4:8" x14ac:dyDescent="0.2">
      <c r="D1291" s="39"/>
      <c r="G1291" s="63"/>
      <c r="H1291" s="64"/>
    </row>
    <row r="1292" spans="4:8" x14ac:dyDescent="0.2">
      <c r="D1292" s="39"/>
      <c r="G1292" s="63"/>
      <c r="H1292" s="64"/>
    </row>
    <row r="1293" spans="4:8" x14ac:dyDescent="0.2">
      <c r="D1293" s="39"/>
      <c r="G1293" s="63"/>
      <c r="H1293" s="64"/>
    </row>
    <row r="1294" spans="4:8" x14ac:dyDescent="0.2">
      <c r="D1294" s="39"/>
      <c r="G1294" s="63"/>
      <c r="H1294" s="64"/>
    </row>
    <row r="1295" spans="4:8" x14ac:dyDescent="0.2">
      <c r="D1295" s="39"/>
      <c r="G1295" s="63"/>
      <c r="H1295" s="64"/>
    </row>
    <row r="1296" spans="4:8" x14ac:dyDescent="0.2">
      <c r="D1296" s="39"/>
      <c r="G1296" s="63"/>
      <c r="H1296" s="64"/>
    </row>
    <row r="1297" spans="4:8" x14ac:dyDescent="0.2">
      <c r="D1297" s="39"/>
      <c r="G1297" s="63"/>
      <c r="H1297" s="64"/>
    </row>
    <row r="1298" spans="4:8" x14ac:dyDescent="0.2">
      <c r="D1298" s="39"/>
      <c r="G1298" s="63"/>
      <c r="H1298" s="64"/>
    </row>
    <row r="1299" spans="4:8" x14ac:dyDescent="0.2">
      <c r="D1299" s="39"/>
      <c r="G1299" s="63"/>
      <c r="H1299" s="64"/>
    </row>
    <row r="1300" spans="4:8" x14ac:dyDescent="0.2">
      <c r="D1300" s="39"/>
      <c r="G1300" s="63"/>
      <c r="H1300" s="64"/>
    </row>
    <row r="1301" spans="4:8" x14ac:dyDescent="0.2">
      <c r="D1301" s="39"/>
      <c r="G1301" s="63"/>
      <c r="H1301" s="64"/>
    </row>
    <row r="1302" spans="4:8" x14ac:dyDescent="0.2">
      <c r="D1302" s="39"/>
      <c r="G1302" s="63"/>
      <c r="H1302" s="64"/>
    </row>
    <row r="1303" spans="4:8" x14ac:dyDescent="0.2">
      <c r="D1303" s="39"/>
      <c r="G1303" s="63"/>
      <c r="H1303" s="64"/>
    </row>
    <row r="1304" spans="4:8" x14ac:dyDescent="0.2">
      <c r="D1304" s="39"/>
      <c r="G1304" s="63"/>
      <c r="H1304" s="64"/>
    </row>
    <row r="1305" spans="4:8" x14ac:dyDescent="0.2">
      <c r="D1305" s="39"/>
      <c r="G1305" s="63"/>
      <c r="H1305" s="64"/>
    </row>
    <row r="1306" spans="4:8" x14ac:dyDescent="0.2">
      <c r="D1306" s="39"/>
      <c r="G1306" s="63"/>
      <c r="H1306" s="64"/>
    </row>
    <row r="1307" spans="4:8" x14ac:dyDescent="0.2">
      <c r="D1307" s="39"/>
      <c r="G1307" s="63"/>
      <c r="H1307" s="64"/>
    </row>
    <row r="1308" spans="4:8" x14ac:dyDescent="0.2">
      <c r="D1308" s="39"/>
      <c r="G1308" s="63"/>
      <c r="H1308" s="64"/>
    </row>
    <row r="1309" spans="4:8" x14ac:dyDescent="0.2">
      <c r="D1309" s="39"/>
      <c r="G1309" s="63"/>
      <c r="H1309" s="64"/>
    </row>
    <row r="1310" spans="4:8" x14ac:dyDescent="0.2">
      <c r="D1310" s="39"/>
      <c r="G1310" s="63"/>
      <c r="H1310" s="64"/>
    </row>
    <row r="1311" spans="4:8" x14ac:dyDescent="0.2">
      <c r="D1311" s="39"/>
      <c r="G1311" s="63"/>
      <c r="H1311" s="64"/>
    </row>
    <row r="1312" spans="4:8" x14ac:dyDescent="0.2">
      <c r="D1312" s="39"/>
      <c r="G1312" s="63"/>
      <c r="H1312" s="64"/>
    </row>
    <row r="1313" spans="4:8" x14ac:dyDescent="0.2">
      <c r="D1313" s="39"/>
      <c r="G1313" s="63"/>
      <c r="H1313" s="64"/>
    </row>
    <row r="1314" spans="4:8" x14ac:dyDescent="0.2">
      <c r="D1314" s="39"/>
      <c r="G1314" s="63"/>
      <c r="H1314" s="64"/>
    </row>
    <row r="1315" spans="4:8" x14ac:dyDescent="0.2">
      <c r="D1315" s="39"/>
      <c r="G1315" s="63"/>
      <c r="H1315" s="64"/>
    </row>
    <row r="1316" spans="4:8" x14ac:dyDescent="0.2">
      <c r="D1316" s="39"/>
      <c r="G1316" s="63"/>
      <c r="H1316" s="64"/>
    </row>
    <row r="1317" spans="4:8" x14ac:dyDescent="0.2">
      <c r="D1317" s="39"/>
      <c r="G1317" s="63"/>
      <c r="H1317" s="64"/>
    </row>
    <row r="1318" spans="4:8" x14ac:dyDescent="0.2">
      <c r="D1318" s="39"/>
      <c r="G1318" s="63"/>
      <c r="H1318" s="64"/>
    </row>
    <row r="1319" spans="4:8" x14ac:dyDescent="0.2">
      <c r="D1319" s="39"/>
      <c r="G1319" s="63"/>
      <c r="H1319" s="64"/>
    </row>
    <row r="1320" spans="4:8" x14ac:dyDescent="0.2">
      <c r="D1320" s="39"/>
      <c r="G1320" s="63"/>
      <c r="H1320" s="64"/>
    </row>
    <row r="1321" spans="4:8" x14ac:dyDescent="0.2">
      <c r="D1321" s="39"/>
      <c r="G1321" s="63"/>
      <c r="H1321" s="64"/>
    </row>
    <row r="1322" spans="4:8" x14ac:dyDescent="0.2">
      <c r="D1322" s="39"/>
      <c r="G1322" s="63"/>
      <c r="H1322" s="64"/>
    </row>
    <row r="1323" spans="4:8" x14ac:dyDescent="0.2">
      <c r="D1323" s="39"/>
      <c r="G1323" s="63"/>
      <c r="H1323" s="64"/>
    </row>
    <row r="1324" spans="4:8" x14ac:dyDescent="0.2">
      <c r="D1324" s="39"/>
      <c r="G1324" s="63"/>
      <c r="H1324" s="64"/>
    </row>
    <row r="1325" spans="4:8" x14ac:dyDescent="0.2">
      <c r="D1325" s="39"/>
      <c r="G1325" s="63"/>
      <c r="H1325" s="64"/>
    </row>
    <row r="1326" spans="4:8" x14ac:dyDescent="0.2">
      <c r="D1326" s="39"/>
      <c r="G1326" s="63"/>
      <c r="H1326" s="64"/>
    </row>
    <row r="1327" spans="4:8" x14ac:dyDescent="0.2">
      <c r="D1327" s="39"/>
      <c r="G1327" s="63"/>
      <c r="H1327" s="64"/>
    </row>
    <row r="1328" spans="4:8" x14ac:dyDescent="0.2">
      <c r="D1328" s="39"/>
      <c r="G1328" s="63"/>
      <c r="H1328" s="64"/>
    </row>
    <row r="1329" spans="4:8" x14ac:dyDescent="0.2">
      <c r="D1329" s="39"/>
      <c r="G1329" s="63"/>
      <c r="H1329" s="64"/>
    </row>
    <row r="1330" spans="4:8" x14ac:dyDescent="0.2">
      <c r="D1330" s="39"/>
      <c r="G1330" s="63"/>
      <c r="H1330" s="64"/>
    </row>
    <row r="1331" spans="4:8" x14ac:dyDescent="0.2">
      <c r="D1331" s="39"/>
      <c r="G1331" s="63"/>
      <c r="H1331" s="64"/>
    </row>
    <row r="1332" spans="4:8" x14ac:dyDescent="0.2">
      <c r="D1332" s="39"/>
      <c r="G1332" s="63"/>
      <c r="H1332" s="64"/>
    </row>
    <row r="1333" spans="4:8" x14ac:dyDescent="0.2">
      <c r="D1333" s="39"/>
      <c r="G1333" s="63"/>
      <c r="H1333" s="64"/>
    </row>
    <row r="1334" spans="4:8" x14ac:dyDescent="0.2">
      <c r="D1334" s="39"/>
      <c r="G1334" s="63"/>
      <c r="H1334" s="64"/>
    </row>
    <row r="1335" spans="4:8" x14ac:dyDescent="0.2">
      <c r="D1335" s="39"/>
      <c r="G1335" s="63"/>
      <c r="H1335" s="64"/>
    </row>
    <row r="1336" spans="4:8" x14ac:dyDescent="0.2">
      <c r="D1336" s="39"/>
      <c r="G1336" s="63"/>
      <c r="H1336" s="64"/>
    </row>
    <row r="1337" spans="4:8" x14ac:dyDescent="0.2">
      <c r="D1337" s="39"/>
      <c r="G1337" s="63"/>
      <c r="H1337" s="64"/>
    </row>
    <row r="1338" spans="4:8" x14ac:dyDescent="0.2">
      <c r="D1338" s="39"/>
      <c r="G1338" s="63"/>
      <c r="H1338" s="64"/>
    </row>
    <row r="1339" spans="4:8" x14ac:dyDescent="0.2">
      <c r="D1339" s="39"/>
      <c r="G1339" s="63"/>
      <c r="H1339" s="64"/>
    </row>
    <row r="1340" spans="4:8" x14ac:dyDescent="0.2">
      <c r="D1340" s="39"/>
      <c r="G1340" s="63"/>
      <c r="H1340" s="64"/>
    </row>
    <row r="1341" spans="4:8" x14ac:dyDescent="0.2">
      <c r="D1341" s="39"/>
      <c r="G1341" s="63"/>
      <c r="H1341" s="64"/>
    </row>
    <row r="1342" spans="4:8" x14ac:dyDescent="0.2">
      <c r="D1342" s="39"/>
      <c r="G1342" s="63"/>
      <c r="H1342" s="64"/>
    </row>
    <row r="1343" spans="4:8" x14ac:dyDescent="0.2">
      <c r="D1343" s="39"/>
      <c r="G1343" s="63"/>
      <c r="H1343" s="64"/>
    </row>
    <row r="1344" spans="4:8" x14ac:dyDescent="0.2">
      <c r="D1344" s="39"/>
      <c r="G1344" s="63"/>
      <c r="H1344" s="64"/>
    </row>
    <row r="1345" spans="4:8" x14ac:dyDescent="0.2">
      <c r="D1345" s="39"/>
      <c r="G1345" s="63"/>
      <c r="H1345" s="64"/>
    </row>
    <row r="1346" spans="4:8" x14ac:dyDescent="0.2">
      <c r="D1346" s="39"/>
      <c r="G1346" s="63"/>
      <c r="H1346" s="64"/>
    </row>
    <row r="1347" spans="4:8" x14ac:dyDescent="0.2">
      <c r="D1347" s="39"/>
      <c r="G1347" s="63"/>
      <c r="H1347" s="64"/>
    </row>
    <row r="1348" spans="4:8" x14ac:dyDescent="0.2">
      <c r="D1348" s="39"/>
      <c r="G1348" s="63"/>
      <c r="H1348" s="64"/>
    </row>
    <row r="1349" spans="4:8" x14ac:dyDescent="0.2">
      <c r="D1349" s="39"/>
      <c r="G1349" s="63"/>
      <c r="H1349" s="64"/>
    </row>
    <row r="1350" spans="4:8" x14ac:dyDescent="0.2">
      <c r="D1350" s="39"/>
      <c r="G1350" s="63"/>
      <c r="H1350" s="64"/>
    </row>
    <row r="1351" spans="4:8" x14ac:dyDescent="0.2">
      <c r="D1351" s="39"/>
      <c r="G1351" s="63"/>
      <c r="H1351" s="64"/>
    </row>
    <row r="1352" spans="4:8" x14ac:dyDescent="0.2">
      <c r="D1352" s="39"/>
      <c r="G1352" s="63"/>
      <c r="H1352" s="64"/>
    </row>
    <row r="1353" spans="4:8" x14ac:dyDescent="0.2">
      <c r="D1353" s="39"/>
      <c r="G1353" s="63"/>
      <c r="H1353" s="64"/>
    </row>
    <row r="1354" spans="4:8" x14ac:dyDescent="0.2">
      <c r="D1354" s="39"/>
      <c r="G1354" s="63"/>
      <c r="H1354" s="64"/>
    </row>
    <row r="1355" spans="4:8" x14ac:dyDescent="0.2">
      <c r="D1355" s="39"/>
      <c r="G1355" s="63"/>
      <c r="H1355" s="64"/>
    </row>
    <row r="1356" spans="4:8" x14ac:dyDescent="0.2">
      <c r="D1356" s="39"/>
      <c r="G1356" s="63"/>
      <c r="H1356" s="64"/>
    </row>
    <row r="1357" spans="4:8" x14ac:dyDescent="0.2">
      <c r="D1357" s="39"/>
      <c r="G1357" s="63"/>
      <c r="H1357" s="64"/>
    </row>
    <row r="1358" spans="4:8" x14ac:dyDescent="0.2">
      <c r="D1358" s="39"/>
      <c r="G1358" s="63"/>
      <c r="H1358" s="64"/>
    </row>
    <row r="1359" spans="4:8" x14ac:dyDescent="0.2">
      <c r="D1359" s="39"/>
      <c r="G1359" s="63"/>
      <c r="H1359" s="64"/>
    </row>
    <row r="1360" spans="4:8" x14ac:dyDescent="0.2">
      <c r="D1360" s="39"/>
      <c r="G1360" s="63"/>
      <c r="H1360" s="64"/>
    </row>
    <row r="1361" spans="4:8" x14ac:dyDescent="0.2">
      <c r="D1361" s="39"/>
      <c r="G1361" s="63"/>
      <c r="H1361" s="64"/>
    </row>
    <row r="1362" spans="4:8" x14ac:dyDescent="0.2">
      <c r="D1362" s="39"/>
      <c r="G1362" s="63"/>
      <c r="H1362" s="64"/>
    </row>
    <row r="1363" spans="4:8" x14ac:dyDescent="0.2">
      <c r="D1363" s="39"/>
      <c r="G1363" s="63"/>
      <c r="H1363" s="64"/>
    </row>
    <row r="1364" spans="4:8" x14ac:dyDescent="0.2">
      <c r="D1364" s="39"/>
      <c r="G1364" s="63"/>
      <c r="H1364" s="64"/>
    </row>
    <row r="1365" spans="4:8" x14ac:dyDescent="0.2">
      <c r="D1365" s="39"/>
      <c r="G1365" s="63"/>
      <c r="H1365" s="64"/>
    </row>
    <row r="1366" spans="4:8" x14ac:dyDescent="0.2">
      <c r="D1366" s="39"/>
      <c r="G1366" s="63"/>
      <c r="H1366" s="64"/>
    </row>
    <row r="1367" spans="4:8" x14ac:dyDescent="0.2">
      <c r="D1367" s="39"/>
      <c r="G1367" s="63"/>
      <c r="H1367" s="64"/>
    </row>
    <row r="1368" spans="4:8" x14ac:dyDescent="0.2">
      <c r="D1368" s="39"/>
      <c r="G1368" s="63"/>
      <c r="H1368" s="64"/>
    </row>
    <row r="1369" spans="4:8" x14ac:dyDescent="0.2">
      <c r="D1369" s="39"/>
      <c r="G1369" s="63"/>
      <c r="H1369" s="64"/>
    </row>
    <row r="1370" spans="4:8" x14ac:dyDescent="0.2">
      <c r="D1370" s="39"/>
      <c r="G1370" s="63"/>
      <c r="H1370" s="64"/>
    </row>
    <row r="1371" spans="4:8" x14ac:dyDescent="0.2">
      <c r="D1371" s="39"/>
      <c r="G1371" s="63"/>
      <c r="H1371" s="64"/>
    </row>
    <row r="1372" spans="4:8" x14ac:dyDescent="0.2">
      <c r="D1372" s="39"/>
      <c r="G1372" s="63"/>
      <c r="H1372" s="64"/>
    </row>
    <row r="1373" spans="4:8" x14ac:dyDescent="0.2">
      <c r="D1373" s="39"/>
      <c r="G1373" s="63"/>
      <c r="H1373" s="64"/>
    </row>
    <row r="1374" spans="4:8" x14ac:dyDescent="0.2">
      <c r="D1374" s="39"/>
      <c r="G1374" s="63"/>
      <c r="H1374" s="64"/>
    </row>
    <row r="1375" spans="4:8" x14ac:dyDescent="0.2">
      <c r="D1375" s="39"/>
      <c r="G1375" s="63"/>
      <c r="H1375" s="64"/>
    </row>
    <row r="1376" spans="4:8" x14ac:dyDescent="0.2">
      <c r="D1376" s="39"/>
      <c r="G1376" s="63"/>
      <c r="H1376" s="64"/>
    </row>
    <row r="1377" spans="4:8" x14ac:dyDescent="0.2">
      <c r="D1377" s="39"/>
      <c r="G1377" s="63"/>
      <c r="H1377" s="64"/>
    </row>
    <row r="1378" spans="4:8" x14ac:dyDescent="0.2">
      <c r="D1378" s="39"/>
      <c r="G1378" s="63"/>
      <c r="H1378" s="64"/>
    </row>
    <row r="1379" spans="4:8" x14ac:dyDescent="0.2">
      <c r="D1379" s="39"/>
      <c r="G1379" s="63"/>
      <c r="H1379" s="64"/>
    </row>
    <row r="1380" spans="4:8" x14ac:dyDescent="0.2">
      <c r="D1380" s="39"/>
      <c r="G1380" s="63"/>
      <c r="H1380" s="64"/>
    </row>
    <row r="1381" spans="4:8" x14ac:dyDescent="0.2">
      <c r="D1381" s="39"/>
      <c r="G1381" s="63"/>
      <c r="H1381" s="64"/>
    </row>
    <row r="1382" spans="4:8" x14ac:dyDescent="0.2">
      <c r="D1382" s="39"/>
      <c r="G1382" s="63"/>
      <c r="H1382" s="64"/>
    </row>
    <row r="1383" spans="4:8" x14ac:dyDescent="0.2">
      <c r="D1383" s="39"/>
      <c r="G1383" s="63"/>
      <c r="H1383" s="64"/>
    </row>
    <row r="1384" spans="4:8" x14ac:dyDescent="0.2">
      <c r="D1384" s="39"/>
      <c r="G1384" s="63"/>
      <c r="H1384" s="64"/>
    </row>
    <row r="1385" spans="4:8" x14ac:dyDescent="0.2">
      <c r="D1385" s="39"/>
      <c r="G1385" s="63"/>
      <c r="H1385" s="64"/>
    </row>
    <row r="1386" spans="4:8" x14ac:dyDescent="0.2">
      <c r="D1386" s="39"/>
      <c r="G1386" s="63"/>
      <c r="H1386" s="64"/>
    </row>
    <row r="1387" spans="4:8" x14ac:dyDescent="0.2">
      <c r="D1387" s="39"/>
      <c r="G1387" s="63"/>
      <c r="H1387" s="64"/>
    </row>
    <row r="1388" spans="4:8" x14ac:dyDescent="0.2">
      <c r="D1388" s="39"/>
      <c r="G1388" s="63"/>
      <c r="H1388" s="64"/>
    </row>
    <row r="1389" spans="4:8" x14ac:dyDescent="0.2">
      <c r="D1389" s="39"/>
      <c r="G1389" s="63"/>
      <c r="H1389" s="64"/>
    </row>
    <row r="1390" spans="4:8" x14ac:dyDescent="0.2">
      <c r="D1390" s="39"/>
      <c r="G1390" s="63"/>
      <c r="H1390" s="64"/>
    </row>
    <row r="1391" spans="4:8" x14ac:dyDescent="0.2">
      <c r="D1391" s="39"/>
      <c r="G1391" s="63"/>
      <c r="H1391" s="64"/>
    </row>
    <row r="1392" spans="4:8" x14ac:dyDescent="0.2">
      <c r="D1392" s="39"/>
      <c r="G1392" s="63"/>
      <c r="H1392" s="64"/>
    </row>
    <row r="1393" spans="4:8" x14ac:dyDescent="0.2">
      <c r="D1393" s="39"/>
      <c r="G1393" s="63"/>
      <c r="H1393" s="64"/>
    </row>
    <row r="1394" spans="4:8" x14ac:dyDescent="0.2">
      <c r="D1394" s="39"/>
      <c r="G1394" s="63"/>
      <c r="H1394" s="64"/>
    </row>
    <row r="1395" spans="4:8" x14ac:dyDescent="0.2">
      <c r="D1395" s="39"/>
      <c r="G1395" s="63"/>
      <c r="H1395" s="64"/>
    </row>
    <row r="1396" spans="4:8" x14ac:dyDescent="0.2">
      <c r="D1396" s="39"/>
      <c r="G1396" s="63"/>
      <c r="H1396" s="64"/>
    </row>
    <row r="1397" spans="4:8" x14ac:dyDescent="0.2">
      <c r="D1397" s="39"/>
      <c r="G1397" s="63"/>
      <c r="H1397" s="64"/>
    </row>
    <row r="1398" spans="4:8" x14ac:dyDescent="0.2">
      <c r="D1398" s="39"/>
      <c r="G1398" s="63"/>
      <c r="H1398" s="64"/>
    </row>
    <row r="1399" spans="4:8" x14ac:dyDescent="0.2">
      <c r="D1399" s="39"/>
      <c r="G1399" s="63"/>
      <c r="H1399" s="64"/>
    </row>
    <row r="1400" spans="4:8" x14ac:dyDescent="0.2">
      <c r="D1400" s="39"/>
      <c r="G1400" s="63"/>
      <c r="H1400" s="64"/>
    </row>
    <row r="1401" spans="4:8" x14ac:dyDescent="0.2">
      <c r="D1401" s="39"/>
      <c r="G1401" s="63"/>
      <c r="H1401" s="64"/>
    </row>
    <row r="1402" spans="4:8" x14ac:dyDescent="0.2">
      <c r="D1402" s="39"/>
      <c r="G1402" s="63"/>
      <c r="H1402" s="64"/>
    </row>
    <row r="1403" spans="4:8" x14ac:dyDescent="0.2">
      <c r="D1403" s="39"/>
      <c r="G1403" s="63"/>
      <c r="H1403" s="64"/>
    </row>
    <row r="1404" spans="4:8" x14ac:dyDescent="0.2">
      <c r="D1404" s="39"/>
      <c r="G1404" s="63"/>
      <c r="H1404" s="64"/>
    </row>
    <row r="1405" spans="4:8" x14ac:dyDescent="0.2">
      <c r="D1405" s="39"/>
      <c r="G1405" s="63"/>
      <c r="H1405" s="64"/>
    </row>
    <row r="1406" spans="4:8" x14ac:dyDescent="0.2">
      <c r="D1406" s="39"/>
      <c r="G1406" s="63"/>
      <c r="H1406" s="64"/>
    </row>
    <row r="1407" spans="4:8" x14ac:dyDescent="0.2">
      <c r="D1407" s="39"/>
      <c r="G1407" s="63"/>
      <c r="H1407" s="64"/>
    </row>
    <row r="1408" spans="4:8" x14ac:dyDescent="0.2">
      <c r="D1408" s="39"/>
      <c r="G1408" s="63"/>
      <c r="H1408" s="64"/>
    </row>
    <row r="1409" spans="4:8" x14ac:dyDescent="0.2">
      <c r="D1409" s="39"/>
      <c r="G1409" s="63"/>
      <c r="H1409" s="64"/>
    </row>
    <row r="1410" spans="4:8" x14ac:dyDescent="0.2">
      <c r="D1410" s="39"/>
      <c r="G1410" s="63"/>
      <c r="H1410" s="64"/>
    </row>
    <row r="1411" spans="4:8" x14ac:dyDescent="0.2">
      <c r="D1411" s="39"/>
      <c r="G1411" s="63"/>
      <c r="H1411" s="64"/>
    </row>
    <row r="1412" spans="4:8" x14ac:dyDescent="0.2">
      <c r="D1412" s="39"/>
      <c r="G1412" s="63"/>
      <c r="H1412" s="64"/>
    </row>
    <row r="1413" spans="4:8" x14ac:dyDescent="0.2">
      <c r="D1413" s="39"/>
      <c r="G1413" s="63"/>
      <c r="H1413" s="64"/>
    </row>
    <row r="1414" spans="4:8" x14ac:dyDescent="0.2">
      <c r="D1414" s="39"/>
      <c r="G1414" s="63"/>
      <c r="H1414" s="64"/>
    </row>
    <row r="1415" spans="4:8" x14ac:dyDescent="0.2">
      <c r="D1415" s="39"/>
      <c r="G1415" s="63"/>
      <c r="H1415" s="64"/>
    </row>
    <row r="1416" spans="4:8" x14ac:dyDescent="0.2">
      <c r="D1416" s="39"/>
      <c r="G1416" s="63"/>
      <c r="H1416" s="64"/>
    </row>
    <row r="1417" spans="4:8" x14ac:dyDescent="0.2">
      <c r="D1417" s="39"/>
      <c r="G1417" s="63"/>
      <c r="H1417" s="64"/>
    </row>
    <row r="1418" spans="4:8" x14ac:dyDescent="0.2">
      <c r="D1418" s="39"/>
      <c r="G1418" s="63"/>
      <c r="H1418" s="64"/>
    </row>
    <row r="1419" spans="4:8" x14ac:dyDescent="0.2">
      <c r="D1419" s="39"/>
      <c r="G1419" s="63"/>
      <c r="H1419" s="64"/>
    </row>
    <row r="1420" spans="4:8" x14ac:dyDescent="0.2">
      <c r="D1420" s="39"/>
      <c r="G1420" s="63"/>
      <c r="H1420" s="64"/>
    </row>
    <row r="1421" spans="4:8" x14ac:dyDescent="0.2">
      <c r="D1421" s="39"/>
      <c r="G1421" s="63"/>
      <c r="H1421" s="64"/>
    </row>
    <row r="1422" spans="4:8" x14ac:dyDescent="0.2">
      <c r="D1422" s="39"/>
      <c r="G1422" s="63"/>
      <c r="H1422" s="64"/>
    </row>
    <row r="1423" spans="4:8" x14ac:dyDescent="0.2">
      <c r="D1423" s="39"/>
      <c r="G1423" s="63"/>
      <c r="H1423" s="64"/>
    </row>
    <row r="1424" spans="4:8" x14ac:dyDescent="0.2">
      <c r="D1424" s="39"/>
      <c r="G1424" s="63"/>
      <c r="H1424" s="64"/>
    </row>
    <row r="1425" spans="4:8" x14ac:dyDescent="0.2">
      <c r="D1425" s="39"/>
      <c r="G1425" s="63"/>
      <c r="H1425" s="64"/>
    </row>
    <row r="1426" spans="4:8" x14ac:dyDescent="0.2">
      <c r="D1426" s="39"/>
      <c r="G1426" s="63"/>
      <c r="H1426" s="64"/>
    </row>
    <row r="1427" spans="4:8" x14ac:dyDescent="0.2">
      <c r="D1427" s="39"/>
      <c r="G1427" s="63"/>
      <c r="H1427" s="64"/>
    </row>
    <row r="1428" spans="4:8" x14ac:dyDescent="0.2">
      <c r="D1428" s="39"/>
      <c r="G1428" s="63"/>
      <c r="H1428" s="64"/>
    </row>
    <row r="1429" spans="4:8" x14ac:dyDescent="0.2">
      <c r="D1429" s="39"/>
      <c r="G1429" s="63"/>
      <c r="H1429" s="64"/>
    </row>
    <row r="1430" spans="4:8" x14ac:dyDescent="0.2">
      <c r="D1430" s="39"/>
      <c r="G1430" s="63"/>
      <c r="H1430" s="64"/>
    </row>
    <row r="1431" spans="4:8" x14ac:dyDescent="0.2">
      <c r="D1431" s="39"/>
      <c r="G1431" s="63"/>
      <c r="H1431" s="64"/>
    </row>
    <row r="1432" spans="4:8" x14ac:dyDescent="0.2">
      <c r="D1432" s="39"/>
      <c r="G1432" s="63"/>
      <c r="H1432" s="64"/>
    </row>
    <row r="1433" spans="4:8" x14ac:dyDescent="0.2">
      <c r="D1433" s="39"/>
      <c r="G1433" s="63"/>
      <c r="H1433" s="64"/>
    </row>
    <row r="1434" spans="4:8" x14ac:dyDescent="0.2">
      <c r="D1434" s="39"/>
      <c r="G1434" s="63"/>
      <c r="H1434" s="64"/>
    </row>
    <row r="1435" spans="4:8" x14ac:dyDescent="0.2">
      <c r="D1435" s="39"/>
      <c r="G1435" s="63"/>
      <c r="H1435" s="64"/>
    </row>
    <row r="1436" spans="4:8" x14ac:dyDescent="0.2">
      <c r="D1436" s="39"/>
      <c r="G1436" s="63"/>
      <c r="H1436" s="64"/>
    </row>
    <row r="1437" spans="4:8" x14ac:dyDescent="0.2">
      <c r="D1437" s="39"/>
      <c r="G1437" s="63"/>
      <c r="H1437" s="64"/>
    </row>
    <row r="1438" spans="4:8" x14ac:dyDescent="0.2">
      <c r="D1438" s="39"/>
      <c r="G1438" s="63"/>
      <c r="H1438" s="64"/>
    </row>
    <row r="1439" spans="4:8" x14ac:dyDescent="0.2">
      <c r="D1439" s="39"/>
      <c r="G1439" s="63"/>
      <c r="H1439" s="64"/>
    </row>
    <row r="1440" spans="4:8" x14ac:dyDescent="0.2">
      <c r="D1440" s="39"/>
      <c r="G1440" s="63"/>
      <c r="H1440" s="64"/>
    </row>
    <row r="1441" spans="4:8" x14ac:dyDescent="0.2">
      <c r="D1441" s="39"/>
      <c r="G1441" s="63"/>
      <c r="H1441" s="64"/>
    </row>
    <row r="1442" spans="4:8" x14ac:dyDescent="0.2">
      <c r="D1442" s="39"/>
      <c r="G1442" s="63"/>
      <c r="H1442" s="64"/>
    </row>
    <row r="1443" spans="4:8" x14ac:dyDescent="0.2">
      <c r="D1443" s="39"/>
      <c r="G1443" s="63"/>
      <c r="H1443" s="64"/>
    </row>
    <row r="1444" spans="4:8" x14ac:dyDescent="0.2">
      <c r="D1444" s="39"/>
      <c r="G1444" s="63"/>
      <c r="H1444" s="64"/>
    </row>
    <row r="1445" spans="4:8" x14ac:dyDescent="0.2">
      <c r="D1445" s="39"/>
      <c r="G1445" s="63"/>
      <c r="H1445" s="64"/>
    </row>
    <row r="1446" spans="4:8" x14ac:dyDescent="0.2">
      <c r="D1446" s="39"/>
      <c r="G1446" s="63"/>
      <c r="H1446" s="64"/>
    </row>
    <row r="1447" spans="4:8" x14ac:dyDescent="0.2">
      <c r="D1447" s="39"/>
      <c r="G1447" s="63"/>
      <c r="H1447" s="64"/>
    </row>
    <row r="1448" spans="4:8" x14ac:dyDescent="0.2">
      <c r="D1448" s="39"/>
      <c r="G1448" s="63"/>
      <c r="H1448" s="64"/>
    </row>
    <row r="1449" spans="4:8" x14ac:dyDescent="0.2">
      <c r="D1449" s="39"/>
      <c r="G1449" s="63"/>
      <c r="H1449" s="64"/>
    </row>
    <row r="1450" spans="4:8" x14ac:dyDescent="0.2">
      <c r="D1450" s="39"/>
      <c r="G1450" s="63"/>
      <c r="H1450" s="64"/>
    </row>
    <row r="1451" spans="4:8" x14ac:dyDescent="0.2">
      <c r="D1451" s="39"/>
      <c r="G1451" s="63"/>
      <c r="H1451" s="64"/>
    </row>
    <row r="1452" spans="4:8" x14ac:dyDescent="0.2">
      <c r="D1452" s="39"/>
      <c r="G1452" s="63"/>
      <c r="H1452" s="64"/>
    </row>
    <row r="1453" spans="4:8" x14ac:dyDescent="0.2">
      <c r="D1453" s="39"/>
      <c r="G1453" s="63"/>
      <c r="H1453" s="64"/>
    </row>
    <row r="1454" spans="4:8" x14ac:dyDescent="0.2">
      <c r="D1454" s="39"/>
      <c r="G1454" s="63"/>
      <c r="H1454" s="64"/>
    </row>
    <row r="1455" spans="4:8" x14ac:dyDescent="0.2">
      <c r="D1455" s="39"/>
      <c r="G1455" s="63"/>
      <c r="H1455" s="64"/>
    </row>
    <row r="1456" spans="4:8" x14ac:dyDescent="0.2">
      <c r="D1456" s="39"/>
      <c r="G1456" s="63"/>
      <c r="H1456" s="64"/>
    </row>
    <row r="1457" spans="4:8" x14ac:dyDescent="0.2">
      <c r="D1457" s="39"/>
      <c r="G1457" s="63"/>
      <c r="H1457" s="64"/>
    </row>
    <row r="1458" spans="4:8" x14ac:dyDescent="0.2">
      <c r="D1458" s="39"/>
      <c r="G1458" s="63"/>
      <c r="H1458" s="64"/>
    </row>
    <row r="1459" spans="4:8" x14ac:dyDescent="0.2">
      <c r="D1459" s="39"/>
      <c r="G1459" s="63"/>
      <c r="H1459" s="64"/>
    </row>
    <row r="1460" spans="4:8" x14ac:dyDescent="0.2">
      <c r="D1460" s="39"/>
      <c r="G1460" s="63"/>
      <c r="H1460" s="64"/>
    </row>
    <row r="1461" spans="4:8" x14ac:dyDescent="0.2">
      <c r="D1461" s="39"/>
      <c r="G1461" s="63"/>
      <c r="H1461" s="64"/>
    </row>
    <row r="1462" spans="4:8" x14ac:dyDescent="0.2">
      <c r="D1462" s="39"/>
      <c r="G1462" s="63"/>
      <c r="H1462" s="64"/>
    </row>
    <row r="1463" spans="4:8" x14ac:dyDescent="0.2">
      <c r="D1463" s="39"/>
      <c r="G1463" s="63"/>
      <c r="H1463" s="64"/>
    </row>
    <row r="1464" spans="4:8" x14ac:dyDescent="0.2">
      <c r="D1464" s="39"/>
      <c r="G1464" s="63"/>
      <c r="H1464" s="64"/>
    </row>
    <row r="1465" spans="4:8" x14ac:dyDescent="0.2">
      <c r="D1465" s="39"/>
      <c r="G1465" s="63"/>
      <c r="H1465" s="64"/>
    </row>
    <row r="1466" spans="4:8" x14ac:dyDescent="0.2">
      <c r="D1466" s="39"/>
      <c r="G1466" s="63"/>
      <c r="H1466" s="64"/>
    </row>
    <row r="1467" spans="4:8" x14ac:dyDescent="0.2">
      <c r="D1467" s="39"/>
      <c r="G1467" s="63"/>
      <c r="H1467" s="64"/>
    </row>
    <row r="1468" spans="4:8" x14ac:dyDescent="0.2">
      <c r="D1468" s="39"/>
      <c r="G1468" s="63"/>
      <c r="H1468" s="64"/>
    </row>
    <row r="1469" spans="4:8" x14ac:dyDescent="0.2">
      <c r="D1469" s="39"/>
      <c r="G1469" s="63"/>
      <c r="H1469" s="64"/>
    </row>
    <row r="1470" spans="4:8" x14ac:dyDescent="0.2">
      <c r="D1470" s="39"/>
      <c r="G1470" s="63"/>
      <c r="H1470" s="64"/>
    </row>
    <row r="1471" spans="4:8" x14ac:dyDescent="0.2">
      <c r="D1471" s="39"/>
      <c r="G1471" s="63"/>
      <c r="H1471" s="64"/>
    </row>
    <row r="1472" spans="4:8" x14ac:dyDescent="0.2">
      <c r="D1472" s="39"/>
      <c r="G1472" s="63"/>
      <c r="H1472" s="64"/>
    </row>
    <row r="1473" spans="4:8" x14ac:dyDescent="0.2">
      <c r="D1473" s="39"/>
      <c r="G1473" s="63"/>
      <c r="H1473" s="64"/>
    </row>
    <row r="1474" spans="4:8" x14ac:dyDescent="0.2">
      <c r="D1474" s="39"/>
      <c r="G1474" s="63"/>
      <c r="H1474" s="64"/>
    </row>
    <row r="1475" spans="4:8" x14ac:dyDescent="0.2">
      <c r="D1475" s="39"/>
      <c r="G1475" s="63"/>
      <c r="H1475" s="64"/>
    </row>
    <row r="1476" spans="4:8" x14ac:dyDescent="0.2">
      <c r="D1476" s="39"/>
      <c r="G1476" s="63"/>
      <c r="H1476" s="64"/>
    </row>
    <row r="1477" spans="4:8" x14ac:dyDescent="0.2">
      <c r="D1477" s="39"/>
      <c r="G1477" s="63"/>
      <c r="H1477" s="64"/>
    </row>
    <row r="1478" spans="4:8" x14ac:dyDescent="0.2">
      <c r="D1478" s="39"/>
      <c r="G1478" s="63"/>
      <c r="H1478" s="64"/>
    </row>
    <row r="1479" spans="4:8" x14ac:dyDescent="0.2">
      <c r="D1479" s="39"/>
      <c r="G1479" s="63"/>
      <c r="H1479" s="64"/>
    </row>
    <row r="1480" spans="4:8" x14ac:dyDescent="0.2">
      <c r="D1480" s="39"/>
      <c r="G1480" s="63"/>
      <c r="H1480" s="64"/>
    </row>
    <row r="1481" spans="4:8" x14ac:dyDescent="0.2">
      <c r="D1481" s="39"/>
      <c r="G1481" s="63"/>
      <c r="H1481" s="64"/>
    </row>
    <row r="1482" spans="4:8" x14ac:dyDescent="0.2">
      <c r="D1482" s="39"/>
      <c r="G1482" s="63"/>
      <c r="H1482" s="64"/>
    </row>
    <row r="1483" spans="4:8" x14ac:dyDescent="0.2">
      <c r="D1483" s="39"/>
      <c r="G1483" s="63"/>
      <c r="H1483" s="64"/>
    </row>
    <row r="1484" spans="4:8" x14ac:dyDescent="0.2">
      <c r="D1484" s="39"/>
      <c r="G1484" s="63"/>
      <c r="H1484" s="64"/>
    </row>
    <row r="1485" spans="4:8" x14ac:dyDescent="0.2">
      <c r="D1485" s="39"/>
      <c r="G1485" s="63"/>
      <c r="H1485" s="64"/>
    </row>
    <row r="1486" spans="4:8" x14ac:dyDescent="0.2">
      <c r="D1486" s="39"/>
      <c r="G1486" s="63"/>
      <c r="H1486" s="64"/>
    </row>
    <row r="1487" spans="4:8" x14ac:dyDescent="0.2">
      <c r="D1487" s="39"/>
      <c r="G1487" s="63"/>
      <c r="H1487" s="64"/>
    </row>
    <row r="1488" spans="4:8" x14ac:dyDescent="0.2">
      <c r="D1488" s="39"/>
      <c r="G1488" s="63"/>
      <c r="H1488" s="64"/>
    </row>
    <row r="1489" spans="4:8" x14ac:dyDescent="0.2">
      <c r="D1489" s="39"/>
      <c r="G1489" s="63"/>
      <c r="H1489" s="64"/>
    </row>
    <row r="1490" spans="4:8" x14ac:dyDescent="0.2">
      <c r="D1490" s="39"/>
      <c r="G1490" s="63"/>
      <c r="H1490" s="64"/>
    </row>
    <row r="1491" spans="4:8" x14ac:dyDescent="0.2">
      <c r="D1491" s="39"/>
      <c r="G1491" s="63"/>
      <c r="H1491" s="64"/>
    </row>
    <row r="1492" spans="4:8" x14ac:dyDescent="0.2">
      <c r="D1492" s="39"/>
      <c r="G1492" s="63"/>
      <c r="H1492" s="64"/>
    </row>
    <row r="1493" spans="4:8" x14ac:dyDescent="0.2">
      <c r="D1493" s="39"/>
      <c r="G1493" s="63"/>
      <c r="H1493" s="64"/>
    </row>
    <row r="1494" spans="4:8" x14ac:dyDescent="0.2">
      <c r="D1494" s="39"/>
      <c r="G1494" s="63"/>
      <c r="H1494" s="64"/>
    </row>
    <row r="1495" spans="4:8" x14ac:dyDescent="0.2">
      <c r="D1495" s="39"/>
      <c r="G1495" s="63"/>
      <c r="H1495" s="64"/>
    </row>
    <row r="1496" spans="4:8" x14ac:dyDescent="0.2">
      <c r="D1496" s="39"/>
      <c r="G1496" s="63"/>
      <c r="H1496" s="64"/>
    </row>
    <row r="1497" spans="4:8" x14ac:dyDescent="0.2">
      <c r="D1497" s="39"/>
      <c r="G1497" s="63"/>
      <c r="H1497" s="64"/>
    </row>
    <row r="1498" spans="4:8" x14ac:dyDescent="0.2">
      <c r="D1498" s="39"/>
      <c r="G1498" s="63"/>
      <c r="H1498" s="64"/>
    </row>
    <row r="1499" spans="4:8" x14ac:dyDescent="0.2">
      <c r="D1499" s="39"/>
      <c r="G1499" s="63"/>
      <c r="H1499" s="64"/>
    </row>
    <row r="1500" spans="4:8" x14ac:dyDescent="0.2">
      <c r="D1500" s="39"/>
      <c r="G1500" s="63"/>
      <c r="H1500" s="64"/>
    </row>
    <row r="1501" spans="4:8" x14ac:dyDescent="0.2">
      <c r="D1501" s="39"/>
      <c r="G1501" s="63"/>
      <c r="H1501" s="64"/>
    </row>
    <row r="1502" spans="4:8" x14ac:dyDescent="0.2">
      <c r="D1502" s="39"/>
      <c r="G1502" s="63"/>
      <c r="H1502" s="64"/>
    </row>
    <row r="1503" spans="4:8" x14ac:dyDescent="0.2">
      <c r="D1503" s="39"/>
      <c r="G1503" s="63"/>
      <c r="H1503" s="64"/>
    </row>
    <row r="1504" spans="4:8" x14ac:dyDescent="0.2">
      <c r="D1504" s="39"/>
      <c r="G1504" s="63"/>
      <c r="H1504" s="64"/>
    </row>
    <row r="1505" spans="4:8" x14ac:dyDescent="0.2">
      <c r="D1505" s="39"/>
      <c r="G1505" s="63"/>
      <c r="H1505" s="64"/>
    </row>
    <row r="1506" spans="4:8" x14ac:dyDescent="0.2">
      <c r="D1506" s="39"/>
      <c r="G1506" s="63"/>
      <c r="H1506" s="64"/>
    </row>
    <row r="1507" spans="4:8" x14ac:dyDescent="0.2">
      <c r="D1507" s="39"/>
      <c r="G1507" s="63"/>
      <c r="H1507" s="64"/>
    </row>
    <row r="1508" spans="4:8" x14ac:dyDescent="0.2">
      <c r="D1508" s="39"/>
      <c r="G1508" s="63"/>
      <c r="H1508" s="64"/>
    </row>
    <row r="1509" spans="4:8" x14ac:dyDescent="0.2">
      <c r="D1509" s="39"/>
      <c r="G1509" s="63"/>
      <c r="H1509" s="64"/>
    </row>
    <row r="1510" spans="4:8" x14ac:dyDescent="0.2">
      <c r="D1510" s="39"/>
      <c r="G1510" s="63"/>
      <c r="H1510" s="64"/>
    </row>
    <row r="1511" spans="4:8" x14ac:dyDescent="0.2">
      <c r="D1511" s="39"/>
      <c r="G1511" s="63"/>
      <c r="H1511" s="64"/>
    </row>
    <row r="1512" spans="4:8" x14ac:dyDescent="0.2">
      <c r="D1512" s="39"/>
      <c r="G1512" s="63"/>
      <c r="H1512" s="64"/>
    </row>
    <row r="1513" spans="4:8" x14ac:dyDescent="0.2">
      <c r="D1513" s="39"/>
      <c r="G1513" s="63"/>
      <c r="H1513" s="64"/>
    </row>
    <row r="1514" spans="4:8" x14ac:dyDescent="0.2">
      <c r="D1514" s="39"/>
      <c r="G1514" s="63"/>
      <c r="H1514" s="64"/>
    </row>
    <row r="1515" spans="4:8" x14ac:dyDescent="0.2">
      <c r="D1515" s="39"/>
      <c r="G1515" s="63"/>
      <c r="H1515" s="64"/>
    </row>
    <row r="1516" spans="4:8" x14ac:dyDescent="0.2">
      <c r="D1516" s="39"/>
      <c r="G1516" s="63"/>
      <c r="H1516" s="64"/>
    </row>
    <row r="1517" spans="4:8" x14ac:dyDescent="0.2">
      <c r="D1517" s="39"/>
      <c r="G1517" s="63"/>
      <c r="H1517" s="64"/>
    </row>
    <row r="1518" spans="4:8" x14ac:dyDescent="0.2">
      <c r="D1518" s="39"/>
      <c r="G1518" s="63"/>
      <c r="H1518" s="64"/>
    </row>
    <row r="1519" spans="4:8" x14ac:dyDescent="0.2">
      <c r="D1519" s="39"/>
      <c r="G1519" s="63"/>
      <c r="H1519" s="64"/>
    </row>
    <row r="1520" spans="4:8" x14ac:dyDescent="0.2">
      <c r="D1520" s="39"/>
      <c r="G1520" s="63"/>
      <c r="H1520" s="64"/>
    </row>
    <row r="1521" spans="4:8" x14ac:dyDescent="0.2">
      <c r="D1521" s="39"/>
      <c r="G1521" s="63"/>
      <c r="H1521" s="64"/>
    </row>
    <row r="1522" spans="4:8" x14ac:dyDescent="0.2">
      <c r="D1522" s="39"/>
      <c r="G1522" s="63"/>
      <c r="H1522" s="64"/>
    </row>
    <row r="1523" spans="4:8" x14ac:dyDescent="0.2">
      <c r="D1523" s="39"/>
      <c r="G1523" s="63"/>
      <c r="H1523" s="64"/>
    </row>
    <row r="1524" spans="4:8" x14ac:dyDescent="0.2">
      <c r="D1524" s="39"/>
      <c r="G1524" s="63"/>
      <c r="H1524" s="64"/>
    </row>
    <row r="1525" spans="4:8" x14ac:dyDescent="0.2">
      <c r="D1525" s="39"/>
      <c r="G1525" s="63"/>
      <c r="H1525" s="64"/>
    </row>
    <row r="1526" spans="4:8" x14ac:dyDescent="0.2">
      <c r="D1526" s="39"/>
      <c r="G1526" s="63"/>
      <c r="H1526" s="64"/>
    </row>
    <row r="1527" spans="4:8" x14ac:dyDescent="0.2">
      <c r="D1527" s="39"/>
      <c r="G1527" s="63"/>
      <c r="H1527" s="64"/>
    </row>
    <row r="1528" spans="4:8" x14ac:dyDescent="0.2">
      <c r="D1528" s="39"/>
      <c r="G1528" s="63"/>
      <c r="H1528" s="64"/>
    </row>
    <row r="1529" spans="4:8" x14ac:dyDescent="0.2">
      <c r="D1529" s="39"/>
      <c r="G1529" s="63"/>
      <c r="H1529" s="64"/>
    </row>
    <row r="1530" spans="4:8" x14ac:dyDescent="0.2">
      <c r="D1530" s="39"/>
      <c r="G1530" s="63"/>
      <c r="H1530" s="64"/>
    </row>
    <row r="1531" spans="4:8" x14ac:dyDescent="0.2">
      <c r="D1531" s="39"/>
      <c r="G1531" s="63"/>
      <c r="H1531" s="64"/>
    </row>
    <row r="1532" spans="4:8" x14ac:dyDescent="0.2">
      <c r="D1532" s="39"/>
      <c r="G1532" s="63"/>
      <c r="H1532" s="64"/>
    </row>
    <row r="1533" spans="4:8" x14ac:dyDescent="0.2">
      <c r="D1533" s="39"/>
      <c r="G1533" s="63"/>
      <c r="H1533" s="64"/>
    </row>
    <row r="1534" spans="4:8" x14ac:dyDescent="0.2">
      <c r="D1534" s="39"/>
      <c r="G1534" s="63"/>
      <c r="H1534" s="64"/>
    </row>
    <row r="1535" spans="4:8" x14ac:dyDescent="0.2">
      <c r="D1535" s="39"/>
      <c r="G1535" s="63"/>
      <c r="H1535" s="64"/>
    </row>
    <row r="1536" spans="4:8" x14ac:dyDescent="0.2">
      <c r="D1536" s="39"/>
      <c r="G1536" s="63"/>
      <c r="H1536" s="64"/>
    </row>
    <row r="1537" spans="4:8" x14ac:dyDescent="0.2">
      <c r="D1537" s="39"/>
      <c r="G1537" s="63"/>
      <c r="H1537" s="64"/>
    </row>
    <row r="1538" spans="4:8" x14ac:dyDescent="0.2">
      <c r="D1538" s="39"/>
      <c r="G1538" s="63"/>
      <c r="H1538" s="64"/>
    </row>
    <row r="1539" spans="4:8" x14ac:dyDescent="0.2">
      <c r="D1539" s="39"/>
      <c r="G1539" s="63"/>
      <c r="H1539" s="64"/>
    </row>
    <row r="1540" spans="4:8" x14ac:dyDescent="0.2">
      <c r="D1540" s="39"/>
      <c r="G1540" s="63"/>
      <c r="H1540" s="64"/>
    </row>
    <row r="1541" spans="4:8" x14ac:dyDescent="0.2">
      <c r="D1541" s="39"/>
      <c r="G1541" s="63"/>
      <c r="H1541" s="64"/>
    </row>
    <row r="1542" spans="4:8" x14ac:dyDescent="0.2">
      <c r="D1542" s="39"/>
      <c r="G1542" s="63"/>
      <c r="H1542" s="64"/>
    </row>
    <row r="1543" spans="4:8" x14ac:dyDescent="0.2">
      <c r="D1543" s="39"/>
      <c r="G1543" s="63"/>
      <c r="H1543" s="64"/>
    </row>
    <row r="1544" spans="4:8" x14ac:dyDescent="0.2">
      <c r="D1544" s="39"/>
      <c r="G1544" s="63"/>
      <c r="H1544" s="64"/>
    </row>
    <row r="1545" spans="4:8" x14ac:dyDescent="0.2">
      <c r="D1545" s="39"/>
      <c r="G1545" s="63"/>
      <c r="H1545" s="64"/>
    </row>
    <row r="1546" spans="4:8" x14ac:dyDescent="0.2">
      <c r="D1546" s="39"/>
      <c r="G1546" s="63"/>
      <c r="H1546" s="64"/>
    </row>
    <row r="1547" spans="4:8" x14ac:dyDescent="0.2">
      <c r="D1547" s="39"/>
      <c r="G1547" s="63"/>
      <c r="H1547" s="64"/>
    </row>
    <row r="1548" spans="4:8" x14ac:dyDescent="0.2">
      <c r="D1548" s="39"/>
      <c r="G1548" s="63"/>
      <c r="H1548" s="64"/>
    </row>
    <row r="1549" spans="4:8" x14ac:dyDescent="0.2">
      <c r="D1549" s="39"/>
      <c r="G1549" s="63"/>
      <c r="H1549" s="64"/>
    </row>
    <row r="1550" spans="4:8" x14ac:dyDescent="0.2">
      <c r="D1550" s="39"/>
      <c r="G1550" s="63"/>
      <c r="H1550" s="64"/>
    </row>
    <row r="1551" spans="4:8" x14ac:dyDescent="0.2">
      <c r="D1551" s="39"/>
      <c r="G1551" s="63"/>
      <c r="H1551" s="64"/>
    </row>
    <row r="1552" spans="4:8" x14ac:dyDescent="0.2">
      <c r="D1552" s="39"/>
      <c r="G1552" s="63"/>
      <c r="H1552" s="64"/>
    </row>
    <row r="1553" spans="4:8" x14ac:dyDescent="0.2">
      <c r="D1553" s="39"/>
      <c r="G1553" s="63"/>
      <c r="H1553" s="64"/>
    </row>
    <row r="1554" spans="4:8" x14ac:dyDescent="0.2">
      <c r="D1554" s="39"/>
      <c r="G1554" s="63"/>
      <c r="H1554" s="64"/>
    </row>
    <row r="1555" spans="4:8" x14ac:dyDescent="0.2">
      <c r="D1555" s="39"/>
      <c r="G1555" s="63"/>
      <c r="H1555" s="64"/>
    </row>
    <row r="1556" spans="4:8" x14ac:dyDescent="0.2">
      <c r="D1556" s="39"/>
      <c r="G1556" s="63"/>
      <c r="H1556" s="64"/>
    </row>
    <row r="1557" spans="4:8" x14ac:dyDescent="0.2">
      <c r="D1557" s="39"/>
      <c r="G1557" s="63"/>
      <c r="H1557" s="64"/>
    </row>
    <row r="1558" spans="4:8" x14ac:dyDescent="0.2">
      <c r="D1558" s="39"/>
      <c r="G1558" s="63"/>
      <c r="H1558" s="64"/>
    </row>
    <row r="1559" spans="4:8" x14ac:dyDescent="0.2">
      <c r="D1559" s="39"/>
      <c r="G1559" s="63"/>
      <c r="H1559" s="64"/>
    </row>
    <row r="1560" spans="4:8" x14ac:dyDescent="0.2">
      <c r="D1560" s="39"/>
      <c r="G1560" s="63"/>
      <c r="H1560" s="64"/>
    </row>
    <row r="1561" spans="4:8" x14ac:dyDescent="0.2">
      <c r="D1561" s="39"/>
      <c r="G1561" s="63"/>
      <c r="H1561" s="64"/>
    </row>
    <row r="1562" spans="4:8" x14ac:dyDescent="0.2">
      <c r="D1562" s="39"/>
      <c r="G1562" s="63"/>
      <c r="H1562" s="64"/>
    </row>
    <row r="1563" spans="4:8" x14ac:dyDescent="0.2">
      <c r="D1563" s="39"/>
      <c r="G1563" s="63"/>
      <c r="H1563" s="64"/>
    </row>
    <row r="1564" spans="4:8" x14ac:dyDescent="0.2">
      <c r="D1564" s="39"/>
      <c r="G1564" s="63"/>
      <c r="H1564" s="64"/>
    </row>
    <row r="1565" spans="4:8" x14ac:dyDescent="0.2">
      <c r="D1565" s="39"/>
      <c r="G1565" s="63"/>
      <c r="H1565" s="64"/>
    </row>
    <row r="1566" spans="4:8" x14ac:dyDescent="0.2">
      <c r="D1566" s="39"/>
      <c r="G1566" s="63"/>
      <c r="H1566" s="64"/>
    </row>
    <row r="1567" spans="4:8" x14ac:dyDescent="0.2">
      <c r="D1567" s="39"/>
      <c r="G1567" s="63"/>
      <c r="H1567" s="64"/>
    </row>
    <row r="1568" spans="4:8" x14ac:dyDescent="0.2">
      <c r="D1568" s="39"/>
      <c r="G1568" s="63"/>
      <c r="H1568" s="64"/>
    </row>
    <row r="1569" spans="4:8" x14ac:dyDescent="0.2">
      <c r="D1569" s="39"/>
      <c r="G1569" s="63"/>
      <c r="H1569" s="64"/>
    </row>
    <row r="1570" spans="4:8" x14ac:dyDescent="0.2">
      <c r="D1570" s="39"/>
      <c r="G1570" s="63"/>
      <c r="H1570" s="64"/>
    </row>
    <row r="1571" spans="4:8" x14ac:dyDescent="0.2">
      <c r="D1571" s="39"/>
      <c r="G1571" s="63"/>
      <c r="H1571" s="64"/>
    </row>
    <row r="1572" spans="4:8" x14ac:dyDescent="0.2">
      <c r="D1572" s="39"/>
      <c r="G1572" s="63"/>
      <c r="H1572" s="64"/>
    </row>
    <row r="1573" spans="4:8" x14ac:dyDescent="0.2">
      <c r="D1573" s="39"/>
      <c r="G1573" s="63"/>
      <c r="H1573" s="64"/>
    </row>
    <row r="1574" spans="4:8" x14ac:dyDescent="0.2">
      <c r="D1574" s="39"/>
      <c r="G1574" s="63"/>
      <c r="H1574" s="64"/>
    </row>
    <row r="1575" spans="4:8" x14ac:dyDescent="0.2">
      <c r="D1575" s="39"/>
      <c r="G1575" s="63"/>
      <c r="H1575" s="64"/>
    </row>
    <row r="1576" spans="4:8" x14ac:dyDescent="0.2">
      <c r="D1576" s="39"/>
      <c r="G1576" s="63"/>
      <c r="H1576" s="64"/>
    </row>
    <row r="1577" spans="4:8" x14ac:dyDescent="0.2">
      <c r="D1577" s="39"/>
      <c r="G1577" s="63"/>
      <c r="H1577" s="64"/>
    </row>
    <row r="1578" spans="4:8" x14ac:dyDescent="0.2">
      <c r="D1578" s="39"/>
      <c r="G1578" s="63"/>
      <c r="H1578" s="64"/>
    </row>
    <row r="1579" spans="4:8" x14ac:dyDescent="0.2">
      <c r="D1579" s="39"/>
      <c r="G1579" s="63"/>
      <c r="H1579" s="64"/>
    </row>
    <row r="1580" spans="4:8" x14ac:dyDescent="0.2">
      <c r="D1580" s="39"/>
      <c r="G1580" s="63"/>
      <c r="H1580" s="64"/>
    </row>
    <row r="1581" spans="4:8" x14ac:dyDescent="0.2">
      <c r="D1581" s="39"/>
      <c r="G1581" s="63"/>
      <c r="H1581" s="64"/>
    </row>
    <row r="1582" spans="4:8" x14ac:dyDescent="0.2">
      <c r="D1582" s="39"/>
      <c r="G1582" s="63"/>
      <c r="H1582" s="64"/>
    </row>
    <row r="1583" spans="4:8" x14ac:dyDescent="0.2">
      <c r="D1583" s="39"/>
      <c r="G1583" s="63"/>
      <c r="H1583" s="64"/>
    </row>
    <row r="1584" spans="4:8" x14ac:dyDescent="0.2">
      <c r="D1584" s="39"/>
      <c r="G1584" s="63"/>
      <c r="H1584" s="64"/>
    </row>
    <row r="1585" spans="4:8" x14ac:dyDescent="0.2">
      <c r="D1585" s="39"/>
      <c r="G1585" s="63"/>
      <c r="H1585" s="64"/>
    </row>
    <row r="1586" spans="4:8" x14ac:dyDescent="0.2">
      <c r="D1586" s="39"/>
      <c r="G1586" s="63"/>
      <c r="H1586" s="64"/>
    </row>
    <row r="1587" spans="4:8" x14ac:dyDescent="0.2">
      <c r="D1587" s="39"/>
      <c r="G1587" s="63"/>
      <c r="H1587" s="64"/>
    </row>
    <row r="1588" spans="4:8" x14ac:dyDescent="0.2">
      <c r="D1588" s="39"/>
      <c r="G1588" s="63"/>
      <c r="H1588" s="64"/>
    </row>
    <row r="1589" spans="4:8" x14ac:dyDescent="0.2">
      <c r="D1589" s="39"/>
      <c r="G1589" s="63"/>
      <c r="H1589" s="64"/>
    </row>
    <row r="1590" spans="4:8" x14ac:dyDescent="0.2">
      <c r="D1590" s="9"/>
      <c r="G1590" s="63"/>
      <c r="H1590" s="64"/>
    </row>
    <row r="1591" spans="4:8" x14ac:dyDescent="0.2">
      <c r="D1591" s="9"/>
      <c r="G1591" s="63"/>
      <c r="H1591" s="64"/>
    </row>
    <row r="1592" spans="4:8" x14ac:dyDescent="0.2">
      <c r="D1592" s="9"/>
      <c r="G1592" s="63"/>
      <c r="H1592" s="64"/>
    </row>
    <row r="1593" spans="4:8" x14ac:dyDescent="0.2">
      <c r="D1593" s="9"/>
      <c r="G1593" s="63"/>
      <c r="H1593" s="64"/>
    </row>
    <row r="1594" spans="4:8" x14ac:dyDescent="0.2">
      <c r="D1594" s="9"/>
      <c r="G1594" s="63"/>
      <c r="H1594" s="64"/>
    </row>
    <row r="1595" spans="4:8" x14ac:dyDescent="0.2">
      <c r="D1595" s="9"/>
      <c r="G1595" s="63"/>
      <c r="H1595" s="64"/>
    </row>
    <row r="1596" spans="4:8" x14ac:dyDescent="0.2">
      <c r="D1596" s="9"/>
      <c r="G1596" s="63"/>
      <c r="H1596" s="64"/>
    </row>
    <row r="1597" spans="4:8" x14ac:dyDescent="0.2">
      <c r="D1597" s="9"/>
      <c r="G1597" s="63"/>
      <c r="H1597" s="64"/>
    </row>
    <row r="1598" spans="4:8" x14ac:dyDescent="0.2">
      <c r="D1598" s="9"/>
      <c r="G1598" s="63"/>
      <c r="H1598" s="64"/>
    </row>
    <row r="1599" spans="4:8" x14ac:dyDescent="0.2">
      <c r="D1599" s="9"/>
      <c r="G1599" s="63"/>
      <c r="H1599" s="64"/>
    </row>
    <row r="1600" spans="4:8" x14ac:dyDescent="0.2">
      <c r="D1600" s="9"/>
      <c r="G1600" s="63"/>
      <c r="H1600" s="64"/>
    </row>
    <row r="1601" spans="4:8" x14ac:dyDescent="0.2">
      <c r="D1601" s="9"/>
      <c r="G1601" s="63"/>
      <c r="H1601" s="64"/>
    </row>
    <row r="1602" spans="4:8" x14ac:dyDescent="0.2">
      <c r="D1602" s="9"/>
      <c r="G1602" s="63"/>
      <c r="H1602" s="64"/>
    </row>
    <row r="1603" spans="4:8" x14ac:dyDescent="0.2">
      <c r="D1603" s="9"/>
      <c r="G1603" s="63"/>
      <c r="H1603" s="64"/>
    </row>
    <row r="1604" spans="4:8" x14ac:dyDescent="0.2">
      <c r="D1604" s="9"/>
      <c r="G1604" s="63"/>
      <c r="H1604" s="64"/>
    </row>
    <row r="1605" spans="4:8" x14ac:dyDescent="0.2">
      <c r="D1605" s="9"/>
      <c r="G1605" s="63"/>
      <c r="H1605" s="64"/>
    </row>
    <row r="1606" spans="4:8" x14ac:dyDescent="0.2">
      <c r="D1606" s="9"/>
      <c r="G1606" s="63"/>
      <c r="H1606" s="64"/>
    </row>
    <row r="1607" spans="4:8" x14ac:dyDescent="0.2">
      <c r="D1607" s="9"/>
      <c r="G1607" s="63"/>
      <c r="H1607" s="64"/>
    </row>
    <row r="1608" spans="4:8" x14ac:dyDescent="0.2">
      <c r="D1608" s="9"/>
      <c r="G1608" s="63"/>
      <c r="H1608" s="64"/>
    </row>
    <row r="1609" spans="4:8" x14ac:dyDescent="0.2">
      <c r="D1609" s="9"/>
      <c r="G1609" s="63"/>
      <c r="H1609" s="64"/>
    </row>
    <row r="1610" spans="4:8" x14ac:dyDescent="0.2">
      <c r="D1610" s="9"/>
      <c r="G1610" s="63"/>
      <c r="H1610" s="64"/>
    </row>
    <row r="1611" spans="4:8" x14ac:dyDescent="0.2">
      <c r="D1611" s="9"/>
      <c r="G1611" s="63"/>
      <c r="H1611" s="64"/>
    </row>
    <row r="1612" spans="4:8" x14ac:dyDescent="0.2">
      <c r="D1612" s="9"/>
      <c r="G1612" s="63"/>
      <c r="H1612" s="64"/>
    </row>
    <row r="1613" spans="4:8" x14ac:dyDescent="0.2">
      <c r="D1613" s="9"/>
      <c r="G1613" s="63"/>
      <c r="H1613" s="64"/>
    </row>
    <row r="1614" spans="4:8" x14ac:dyDescent="0.2">
      <c r="D1614" s="9"/>
      <c r="G1614" s="63"/>
      <c r="H1614" s="64"/>
    </row>
    <row r="1615" spans="4:8" x14ac:dyDescent="0.2">
      <c r="D1615" s="9"/>
      <c r="G1615" s="63"/>
      <c r="H1615" s="64"/>
    </row>
    <row r="1616" spans="4:8" x14ac:dyDescent="0.2">
      <c r="D1616" s="9"/>
      <c r="G1616" s="63"/>
      <c r="H1616" s="64"/>
    </row>
    <row r="1617" spans="4:8" x14ac:dyDescent="0.2">
      <c r="D1617" s="9"/>
      <c r="G1617" s="63"/>
      <c r="H1617" s="64"/>
    </row>
    <row r="1618" spans="4:8" x14ac:dyDescent="0.2">
      <c r="D1618" s="9"/>
      <c r="G1618" s="63"/>
      <c r="H1618" s="64"/>
    </row>
    <row r="1619" spans="4:8" x14ac:dyDescent="0.2">
      <c r="D1619" s="9"/>
      <c r="G1619" s="63"/>
      <c r="H1619" s="64"/>
    </row>
    <row r="1620" spans="4:8" x14ac:dyDescent="0.2">
      <c r="D1620" s="9"/>
      <c r="G1620" s="63"/>
      <c r="H1620" s="64"/>
    </row>
    <row r="1621" spans="4:8" x14ac:dyDescent="0.2">
      <c r="D1621" s="9"/>
      <c r="G1621" s="63"/>
      <c r="H1621" s="64"/>
    </row>
    <row r="1622" spans="4:8" x14ac:dyDescent="0.2">
      <c r="D1622" s="9"/>
      <c r="G1622" s="63"/>
      <c r="H1622" s="64"/>
    </row>
    <row r="1623" spans="4:8" x14ac:dyDescent="0.2">
      <c r="D1623" s="9"/>
      <c r="G1623" s="63"/>
      <c r="H1623" s="64"/>
    </row>
    <row r="1624" spans="4:8" x14ac:dyDescent="0.2">
      <c r="D1624" s="9"/>
      <c r="G1624" s="63"/>
      <c r="H1624" s="64"/>
    </row>
    <row r="1625" spans="4:8" x14ac:dyDescent="0.2">
      <c r="D1625" s="9"/>
      <c r="G1625" s="63"/>
      <c r="H1625" s="64"/>
    </row>
    <row r="1626" spans="4:8" x14ac:dyDescent="0.2">
      <c r="D1626" s="9"/>
      <c r="G1626" s="63"/>
      <c r="H1626" s="64"/>
    </row>
    <row r="1627" spans="4:8" x14ac:dyDescent="0.2">
      <c r="D1627" s="9"/>
      <c r="G1627" s="63"/>
      <c r="H1627" s="64"/>
    </row>
    <row r="1628" spans="4:8" x14ac:dyDescent="0.2">
      <c r="D1628" s="9"/>
      <c r="G1628" s="63"/>
      <c r="H1628" s="64"/>
    </row>
    <row r="1629" spans="4:8" x14ac:dyDescent="0.2">
      <c r="D1629" s="9"/>
      <c r="G1629" s="63"/>
      <c r="H1629" s="64"/>
    </row>
    <row r="1630" spans="4:8" x14ac:dyDescent="0.2">
      <c r="D1630" s="9"/>
      <c r="G1630" s="63"/>
      <c r="H1630" s="64"/>
    </row>
    <row r="1631" spans="4:8" x14ac:dyDescent="0.2">
      <c r="D1631" s="9"/>
      <c r="G1631" s="63"/>
      <c r="H1631" s="64"/>
    </row>
    <row r="1632" spans="4:8" x14ac:dyDescent="0.2">
      <c r="D1632" s="9"/>
      <c r="G1632" s="63"/>
      <c r="H1632" s="64"/>
    </row>
    <row r="1633" spans="4:8" x14ac:dyDescent="0.2">
      <c r="D1633" s="9"/>
      <c r="G1633" s="63"/>
      <c r="H1633" s="64"/>
    </row>
    <row r="1634" spans="4:8" x14ac:dyDescent="0.2">
      <c r="D1634" s="9"/>
      <c r="G1634" s="63"/>
      <c r="H1634" s="64"/>
    </row>
    <row r="1635" spans="4:8" x14ac:dyDescent="0.2">
      <c r="D1635" s="9"/>
      <c r="G1635" s="63"/>
      <c r="H1635" s="64"/>
    </row>
    <row r="1636" spans="4:8" x14ac:dyDescent="0.2">
      <c r="D1636" s="9"/>
      <c r="G1636" s="63"/>
      <c r="H1636" s="64"/>
    </row>
    <row r="1637" spans="4:8" x14ac:dyDescent="0.2">
      <c r="D1637" s="9"/>
      <c r="G1637" s="63"/>
      <c r="H1637" s="64"/>
    </row>
    <row r="1638" spans="4:8" x14ac:dyDescent="0.2">
      <c r="D1638" s="9"/>
      <c r="G1638" s="63"/>
      <c r="H1638" s="64"/>
    </row>
    <row r="1639" spans="4:8" x14ac:dyDescent="0.2">
      <c r="D1639" s="9"/>
      <c r="G1639" s="63"/>
      <c r="H1639" s="64"/>
    </row>
    <row r="1640" spans="4:8" x14ac:dyDescent="0.2">
      <c r="D1640" s="9"/>
      <c r="G1640" s="63"/>
      <c r="H1640" s="64"/>
    </row>
    <row r="1641" spans="4:8" x14ac:dyDescent="0.2">
      <c r="D1641" s="9"/>
      <c r="G1641" s="63"/>
      <c r="H1641" s="64"/>
    </row>
    <row r="1642" spans="4:8" x14ac:dyDescent="0.2">
      <c r="D1642" s="9"/>
      <c r="G1642" s="63"/>
      <c r="H1642" s="64"/>
    </row>
    <row r="1643" spans="4:8" x14ac:dyDescent="0.2">
      <c r="D1643" s="9"/>
      <c r="G1643" s="63"/>
      <c r="H1643" s="64"/>
    </row>
    <row r="1644" spans="4:8" x14ac:dyDescent="0.2">
      <c r="D1644" s="9"/>
      <c r="G1644" s="63"/>
      <c r="H1644" s="64"/>
    </row>
    <row r="1645" spans="4:8" x14ac:dyDescent="0.2">
      <c r="D1645" s="9"/>
      <c r="G1645" s="63"/>
      <c r="H1645" s="64"/>
    </row>
    <row r="1646" spans="4:8" x14ac:dyDescent="0.2">
      <c r="D1646" s="9"/>
      <c r="G1646" s="63"/>
      <c r="H1646" s="64"/>
    </row>
    <row r="1647" spans="4:8" x14ac:dyDescent="0.2">
      <c r="D1647" s="9"/>
      <c r="G1647" s="63"/>
      <c r="H1647" s="64"/>
    </row>
    <row r="1648" spans="4:8" x14ac:dyDescent="0.2">
      <c r="D1648" s="9"/>
      <c r="G1648" s="63"/>
      <c r="H1648" s="64"/>
    </row>
    <row r="1649" spans="4:8" x14ac:dyDescent="0.2">
      <c r="D1649" s="9"/>
      <c r="G1649" s="63"/>
      <c r="H1649" s="64"/>
    </row>
    <row r="1650" spans="4:8" x14ac:dyDescent="0.2">
      <c r="D1650" s="9"/>
      <c r="G1650" s="63"/>
      <c r="H1650" s="64"/>
    </row>
    <row r="1651" spans="4:8" x14ac:dyDescent="0.2">
      <c r="D1651" s="9"/>
      <c r="G1651" s="63"/>
      <c r="H1651" s="64"/>
    </row>
    <row r="1652" spans="4:8" x14ac:dyDescent="0.2">
      <c r="D1652" s="9"/>
      <c r="G1652" s="63"/>
      <c r="H1652" s="64"/>
    </row>
    <row r="1653" spans="4:8" x14ac:dyDescent="0.2">
      <c r="D1653" s="9"/>
      <c r="G1653" s="63"/>
      <c r="H1653" s="64"/>
    </row>
    <row r="1654" spans="4:8" x14ac:dyDescent="0.2">
      <c r="D1654" s="9"/>
      <c r="G1654" s="63"/>
      <c r="H1654" s="64"/>
    </row>
    <row r="1655" spans="4:8" x14ac:dyDescent="0.2">
      <c r="D1655" s="9"/>
      <c r="G1655" s="63"/>
      <c r="H1655" s="64"/>
    </row>
    <row r="1656" spans="4:8" x14ac:dyDescent="0.2">
      <c r="D1656" s="9"/>
      <c r="G1656" s="63"/>
      <c r="H1656" s="64"/>
    </row>
    <row r="1657" spans="4:8" x14ac:dyDescent="0.2">
      <c r="D1657" s="9"/>
      <c r="G1657" s="63"/>
      <c r="H1657" s="64"/>
    </row>
    <row r="1658" spans="4:8" x14ac:dyDescent="0.2">
      <c r="D1658" s="9"/>
      <c r="G1658" s="63"/>
      <c r="H1658" s="64"/>
    </row>
    <row r="1659" spans="4:8" x14ac:dyDescent="0.2">
      <c r="D1659" s="9"/>
      <c r="G1659" s="63"/>
      <c r="H1659" s="64"/>
    </row>
    <row r="1660" spans="4:8" x14ac:dyDescent="0.2">
      <c r="D1660" s="9"/>
      <c r="G1660" s="63"/>
      <c r="H1660" s="64"/>
    </row>
    <row r="1661" spans="4:8" x14ac:dyDescent="0.2">
      <c r="D1661" s="9"/>
      <c r="G1661" s="63"/>
      <c r="H1661" s="64"/>
    </row>
    <row r="1662" spans="4:8" x14ac:dyDescent="0.2">
      <c r="D1662" s="9"/>
      <c r="G1662" s="63"/>
      <c r="H1662" s="64"/>
    </row>
    <row r="1663" spans="4:8" x14ac:dyDescent="0.2">
      <c r="D1663" s="9"/>
      <c r="G1663" s="63"/>
      <c r="H1663" s="64"/>
    </row>
    <row r="1664" spans="4:8" x14ac:dyDescent="0.2">
      <c r="D1664" s="9"/>
      <c r="G1664" s="63"/>
      <c r="H1664" s="64"/>
    </row>
    <row r="1665" spans="4:8" x14ac:dyDescent="0.2">
      <c r="D1665" s="9"/>
      <c r="G1665" s="63"/>
      <c r="H1665" s="64"/>
    </row>
    <row r="1666" spans="4:8" x14ac:dyDescent="0.2">
      <c r="D1666" s="9"/>
      <c r="G1666" s="63"/>
      <c r="H1666" s="64"/>
    </row>
    <row r="1667" spans="4:8" x14ac:dyDescent="0.2">
      <c r="D1667" s="9"/>
      <c r="G1667" s="63"/>
      <c r="H1667" s="64"/>
    </row>
    <row r="1668" spans="4:8" x14ac:dyDescent="0.2">
      <c r="D1668" s="9"/>
      <c r="G1668" s="63"/>
      <c r="H1668" s="64"/>
    </row>
    <row r="1669" spans="4:8" x14ac:dyDescent="0.2">
      <c r="D1669" s="9"/>
      <c r="G1669" s="63"/>
      <c r="H1669" s="64"/>
    </row>
    <row r="1670" spans="4:8" x14ac:dyDescent="0.2">
      <c r="D1670" s="9"/>
      <c r="G1670" s="63"/>
      <c r="H1670" s="64"/>
    </row>
    <row r="1671" spans="4:8" x14ac:dyDescent="0.2">
      <c r="D1671" s="9"/>
      <c r="G1671" s="63"/>
      <c r="H1671" s="64"/>
    </row>
    <row r="1672" spans="4:8" x14ac:dyDescent="0.2">
      <c r="D1672" s="9"/>
      <c r="G1672" s="63"/>
      <c r="H1672" s="64"/>
    </row>
    <row r="1673" spans="4:8" x14ac:dyDescent="0.2">
      <c r="D1673" s="9"/>
      <c r="G1673" s="63"/>
      <c r="H1673" s="64"/>
    </row>
    <row r="1674" spans="4:8" x14ac:dyDescent="0.2">
      <c r="D1674" s="9"/>
      <c r="G1674" s="63"/>
      <c r="H1674" s="64"/>
    </row>
    <row r="1675" spans="4:8" x14ac:dyDescent="0.2">
      <c r="D1675" s="9"/>
      <c r="G1675" s="63"/>
      <c r="H1675" s="64"/>
    </row>
    <row r="1676" spans="4:8" x14ac:dyDescent="0.2">
      <c r="D1676" s="9"/>
      <c r="G1676" s="63"/>
      <c r="H1676" s="64"/>
    </row>
    <row r="1677" spans="4:8" x14ac:dyDescent="0.2">
      <c r="D1677" s="9"/>
      <c r="G1677" s="63"/>
      <c r="H1677" s="64"/>
    </row>
    <row r="1678" spans="4:8" x14ac:dyDescent="0.2">
      <c r="D1678" s="9"/>
      <c r="G1678" s="63"/>
      <c r="H1678" s="64"/>
    </row>
    <row r="1679" spans="4:8" x14ac:dyDescent="0.2">
      <c r="D1679" s="9"/>
      <c r="G1679" s="63"/>
      <c r="H1679" s="64"/>
    </row>
    <row r="1680" spans="4:8" x14ac:dyDescent="0.2">
      <c r="D1680" s="9"/>
      <c r="G1680" s="63"/>
      <c r="H1680" s="64"/>
    </row>
    <row r="1681" spans="4:8" x14ac:dyDescent="0.2">
      <c r="D1681" s="9"/>
      <c r="G1681" s="63"/>
      <c r="H1681" s="64"/>
    </row>
    <row r="1682" spans="4:8" x14ac:dyDescent="0.2">
      <c r="D1682" s="9"/>
      <c r="G1682" s="63"/>
      <c r="H1682" s="64"/>
    </row>
    <row r="1683" spans="4:8" x14ac:dyDescent="0.2">
      <c r="D1683" s="9"/>
      <c r="G1683" s="63"/>
      <c r="H1683" s="64"/>
    </row>
    <row r="1684" spans="4:8" x14ac:dyDescent="0.2">
      <c r="D1684" s="9"/>
      <c r="G1684" s="63"/>
      <c r="H1684" s="64"/>
    </row>
    <row r="1685" spans="4:8" x14ac:dyDescent="0.2">
      <c r="D1685" s="9"/>
      <c r="G1685" s="63"/>
      <c r="H1685" s="64"/>
    </row>
    <row r="1686" spans="4:8" x14ac:dyDescent="0.2">
      <c r="D1686" s="9"/>
      <c r="G1686" s="63"/>
      <c r="H1686" s="64"/>
    </row>
    <row r="1687" spans="4:8" x14ac:dyDescent="0.2">
      <c r="D1687" s="9"/>
      <c r="G1687" s="63"/>
      <c r="H1687" s="64"/>
    </row>
    <row r="1688" spans="4:8" x14ac:dyDescent="0.2">
      <c r="D1688" s="9"/>
      <c r="G1688" s="63"/>
      <c r="H1688" s="64"/>
    </row>
    <row r="1689" spans="4:8" x14ac:dyDescent="0.2">
      <c r="D1689" s="9"/>
      <c r="G1689" s="63"/>
      <c r="H1689" s="64"/>
    </row>
    <row r="1690" spans="4:8" x14ac:dyDescent="0.2">
      <c r="D1690" s="9"/>
      <c r="G1690" s="63"/>
      <c r="H1690" s="64"/>
    </row>
    <row r="1691" spans="4:8" x14ac:dyDescent="0.2">
      <c r="D1691" s="9"/>
      <c r="G1691" s="63"/>
      <c r="H1691" s="64"/>
    </row>
    <row r="1692" spans="4:8" x14ac:dyDescent="0.2">
      <c r="D1692" s="9"/>
      <c r="G1692" s="63"/>
      <c r="H1692" s="64"/>
    </row>
    <row r="1693" spans="4:8" x14ac:dyDescent="0.2">
      <c r="D1693" s="9"/>
      <c r="G1693" s="63"/>
      <c r="H1693" s="64"/>
    </row>
    <row r="1694" spans="4:8" x14ac:dyDescent="0.2">
      <c r="D1694" s="9"/>
      <c r="G1694" s="63"/>
      <c r="H1694" s="64"/>
    </row>
    <row r="1695" spans="4:8" x14ac:dyDescent="0.2">
      <c r="D1695" s="9"/>
      <c r="G1695" s="63"/>
      <c r="H1695" s="64"/>
    </row>
    <row r="1696" spans="4:8" x14ac:dyDescent="0.2">
      <c r="D1696" s="9"/>
      <c r="G1696" s="63"/>
      <c r="H1696" s="64"/>
    </row>
    <row r="1697" spans="4:8" x14ac:dyDescent="0.2">
      <c r="D1697" s="9"/>
      <c r="G1697" s="63"/>
      <c r="H1697" s="64"/>
    </row>
    <row r="1698" spans="4:8" x14ac:dyDescent="0.2">
      <c r="D1698" s="9"/>
      <c r="G1698" s="63"/>
      <c r="H1698" s="64"/>
    </row>
    <row r="1699" spans="4:8" x14ac:dyDescent="0.2">
      <c r="D1699" s="9"/>
      <c r="G1699" s="63"/>
      <c r="H1699" s="64"/>
    </row>
    <row r="1700" spans="4:8" x14ac:dyDescent="0.2">
      <c r="D1700" s="9"/>
      <c r="G1700" s="63"/>
      <c r="H1700" s="64"/>
    </row>
    <row r="1701" spans="4:8" x14ac:dyDescent="0.2">
      <c r="D1701" s="9"/>
      <c r="G1701" s="63"/>
      <c r="H1701" s="64"/>
    </row>
    <row r="1702" spans="4:8" x14ac:dyDescent="0.2">
      <c r="D1702" s="9"/>
      <c r="G1702" s="63"/>
      <c r="H1702" s="64"/>
    </row>
    <row r="1703" spans="4:8" x14ac:dyDescent="0.2">
      <c r="D1703" s="9"/>
      <c r="G1703" s="63"/>
      <c r="H1703" s="64"/>
    </row>
    <row r="1704" spans="4:8" x14ac:dyDescent="0.2">
      <c r="D1704" s="9"/>
      <c r="G1704" s="63"/>
      <c r="H1704" s="64"/>
    </row>
    <row r="1705" spans="4:8" x14ac:dyDescent="0.2">
      <c r="D1705" s="9"/>
      <c r="G1705" s="63"/>
      <c r="H1705" s="64"/>
    </row>
    <row r="1706" spans="4:8" x14ac:dyDescent="0.2">
      <c r="D1706" s="9"/>
      <c r="G1706" s="63"/>
      <c r="H1706" s="64"/>
    </row>
    <row r="1707" spans="4:8" x14ac:dyDescent="0.2">
      <c r="D1707" s="9"/>
      <c r="G1707" s="63"/>
      <c r="H1707" s="64"/>
    </row>
    <row r="1708" spans="4:8" x14ac:dyDescent="0.2">
      <c r="D1708" s="9"/>
      <c r="G1708" s="63"/>
      <c r="H1708" s="64"/>
    </row>
    <row r="1709" spans="4:8" x14ac:dyDescent="0.2">
      <c r="D1709" s="9"/>
      <c r="G1709" s="63"/>
      <c r="H1709" s="64"/>
    </row>
    <row r="1710" spans="4:8" x14ac:dyDescent="0.2">
      <c r="D1710" s="9"/>
      <c r="G1710" s="63"/>
      <c r="H1710" s="64"/>
    </row>
    <row r="1711" spans="4:8" x14ac:dyDescent="0.2">
      <c r="D1711" s="9"/>
      <c r="G1711" s="63"/>
      <c r="H1711" s="64"/>
    </row>
    <row r="1712" spans="4:8" x14ac:dyDescent="0.2">
      <c r="D1712" s="9"/>
      <c r="G1712" s="63"/>
      <c r="H1712" s="64"/>
    </row>
    <row r="1713" spans="4:8" x14ac:dyDescent="0.2">
      <c r="D1713" s="9"/>
      <c r="G1713" s="63"/>
      <c r="H1713" s="64"/>
    </row>
    <row r="1714" spans="4:8" x14ac:dyDescent="0.2">
      <c r="D1714" s="9"/>
      <c r="G1714" s="63"/>
      <c r="H1714" s="64"/>
    </row>
    <row r="1715" spans="4:8" x14ac:dyDescent="0.2">
      <c r="D1715" s="9"/>
      <c r="G1715" s="63"/>
      <c r="H1715" s="64"/>
    </row>
    <row r="1716" spans="4:8" x14ac:dyDescent="0.2">
      <c r="D1716" s="9"/>
      <c r="G1716" s="63"/>
      <c r="H1716" s="64"/>
    </row>
    <row r="1717" spans="4:8" x14ac:dyDescent="0.2">
      <c r="D1717" s="9"/>
      <c r="G1717" s="63"/>
      <c r="H1717" s="64"/>
    </row>
    <row r="1718" spans="4:8" x14ac:dyDescent="0.2">
      <c r="D1718" s="9"/>
      <c r="G1718" s="63"/>
      <c r="H1718" s="64"/>
    </row>
    <row r="1719" spans="4:8" x14ac:dyDescent="0.2">
      <c r="D1719" s="9"/>
      <c r="G1719" s="63"/>
      <c r="H1719" s="64"/>
    </row>
    <row r="1720" spans="4:8" x14ac:dyDescent="0.2">
      <c r="D1720" s="9"/>
      <c r="G1720" s="63"/>
      <c r="H1720" s="64"/>
    </row>
    <row r="1721" spans="4:8" x14ac:dyDescent="0.2">
      <c r="D1721" s="9"/>
      <c r="G1721" s="63"/>
      <c r="H1721" s="64"/>
    </row>
    <row r="1722" spans="4:8" x14ac:dyDescent="0.2">
      <c r="D1722" s="9"/>
      <c r="G1722" s="63"/>
      <c r="H1722" s="64"/>
    </row>
    <row r="1723" spans="4:8" x14ac:dyDescent="0.2">
      <c r="D1723" s="9"/>
      <c r="G1723" s="63"/>
      <c r="H1723" s="64"/>
    </row>
    <row r="1724" spans="4:8" x14ac:dyDescent="0.2">
      <c r="D1724" s="9"/>
      <c r="G1724" s="63"/>
      <c r="H1724" s="64"/>
    </row>
    <row r="1725" spans="4:8" x14ac:dyDescent="0.2">
      <c r="D1725" s="9"/>
      <c r="G1725" s="63"/>
      <c r="H1725" s="64"/>
    </row>
    <row r="1726" spans="4:8" x14ac:dyDescent="0.2">
      <c r="D1726" s="9"/>
      <c r="G1726" s="63"/>
      <c r="H1726" s="64"/>
    </row>
    <row r="1727" spans="4:8" x14ac:dyDescent="0.2">
      <c r="D1727" s="9"/>
      <c r="G1727" s="63"/>
      <c r="H1727" s="64"/>
    </row>
    <row r="1728" spans="4:8" x14ac:dyDescent="0.2">
      <c r="D1728" s="9"/>
      <c r="G1728" s="63"/>
      <c r="H1728" s="64"/>
    </row>
    <row r="1729" spans="4:8" x14ac:dyDescent="0.2">
      <c r="D1729" s="9"/>
      <c r="G1729" s="63"/>
      <c r="H1729" s="64"/>
    </row>
    <row r="1730" spans="4:8" x14ac:dyDescent="0.2">
      <c r="D1730" s="9"/>
      <c r="G1730" s="63"/>
      <c r="H1730" s="64"/>
    </row>
    <row r="1731" spans="4:8" x14ac:dyDescent="0.2">
      <c r="D1731" s="9"/>
      <c r="G1731" s="63"/>
      <c r="H1731" s="64"/>
    </row>
    <row r="1732" spans="4:8" x14ac:dyDescent="0.2">
      <c r="D1732" s="9"/>
      <c r="G1732" s="63"/>
      <c r="H1732" s="64"/>
    </row>
    <row r="1733" spans="4:8" x14ac:dyDescent="0.2">
      <c r="D1733" s="9"/>
      <c r="G1733" s="63"/>
      <c r="H1733" s="64"/>
    </row>
    <row r="1734" spans="4:8" x14ac:dyDescent="0.2">
      <c r="D1734" s="9"/>
      <c r="G1734" s="63"/>
      <c r="H1734" s="64"/>
    </row>
    <row r="1735" spans="4:8" x14ac:dyDescent="0.2">
      <c r="D1735" s="9"/>
      <c r="G1735" s="63"/>
      <c r="H1735" s="64"/>
    </row>
    <row r="1736" spans="4:8" x14ac:dyDescent="0.2">
      <c r="D1736" s="9"/>
      <c r="G1736" s="63"/>
      <c r="H1736" s="64"/>
    </row>
    <row r="1737" spans="4:8" x14ac:dyDescent="0.2">
      <c r="D1737" s="9"/>
      <c r="G1737" s="63"/>
      <c r="H1737" s="64"/>
    </row>
    <row r="1738" spans="4:8" x14ac:dyDescent="0.2">
      <c r="D1738" s="9"/>
      <c r="G1738" s="63"/>
      <c r="H1738" s="64"/>
    </row>
    <row r="1739" spans="4:8" x14ac:dyDescent="0.2">
      <c r="D1739" s="9"/>
      <c r="G1739" s="63"/>
      <c r="H1739" s="64"/>
    </row>
    <row r="1740" spans="4:8" x14ac:dyDescent="0.2">
      <c r="D1740" s="9"/>
      <c r="G1740" s="63"/>
      <c r="H1740" s="64"/>
    </row>
    <row r="1741" spans="4:8" x14ac:dyDescent="0.2">
      <c r="D1741" s="9"/>
      <c r="G1741" s="63"/>
      <c r="H1741" s="64"/>
    </row>
    <row r="1742" spans="4:8" x14ac:dyDescent="0.2">
      <c r="D1742" s="9"/>
      <c r="G1742" s="63"/>
      <c r="H1742" s="64"/>
    </row>
    <row r="1743" spans="4:8" x14ac:dyDescent="0.2">
      <c r="D1743" s="9"/>
      <c r="G1743" s="63"/>
      <c r="H1743" s="64"/>
    </row>
    <row r="1744" spans="4:8" x14ac:dyDescent="0.2">
      <c r="D1744" s="9"/>
      <c r="G1744" s="63"/>
      <c r="H1744" s="64"/>
    </row>
    <row r="1745" spans="4:8" x14ac:dyDescent="0.2">
      <c r="D1745" s="9"/>
      <c r="G1745" s="63"/>
      <c r="H1745" s="64"/>
    </row>
    <row r="1746" spans="4:8" x14ac:dyDescent="0.2">
      <c r="D1746" s="9"/>
      <c r="G1746" s="63"/>
      <c r="H1746" s="64"/>
    </row>
    <row r="1747" spans="4:8" x14ac:dyDescent="0.2">
      <c r="D1747" s="9"/>
      <c r="G1747" s="63"/>
      <c r="H1747" s="64"/>
    </row>
    <row r="1748" spans="4:8" x14ac:dyDescent="0.2">
      <c r="D1748" s="9"/>
      <c r="G1748" s="63"/>
      <c r="H1748" s="64"/>
    </row>
    <row r="1749" spans="4:8" x14ac:dyDescent="0.2">
      <c r="D1749" s="9"/>
      <c r="G1749" s="63"/>
      <c r="H1749" s="64"/>
    </row>
    <row r="1750" spans="4:8" x14ac:dyDescent="0.2">
      <c r="D1750" s="9"/>
      <c r="G1750" s="63"/>
      <c r="H1750" s="64"/>
    </row>
    <row r="1751" spans="4:8" x14ac:dyDescent="0.2">
      <c r="D1751" s="9"/>
      <c r="G1751" s="63"/>
      <c r="H1751" s="64"/>
    </row>
    <row r="1752" spans="4:8" x14ac:dyDescent="0.2">
      <c r="D1752" s="9"/>
      <c r="G1752" s="63"/>
      <c r="H1752" s="64"/>
    </row>
    <row r="1753" spans="4:8" x14ac:dyDescent="0.2">
      <c r="D1753" s="9"/>
      <c r="G1753" s="63"/>
      <c r="H1753" s="64"/>
    </row>
    <row r="1754" spans="4:8" x14ac:dyDescent="0.2">
      <c r="D1754" s="9"/>
      <c r="G1754" s="63"/>
      <c r="H1754" s="64"/>
    </row>
    <row r="1755" spans="4:8" x14ac:dyDescent="0.2">
      <c r="D1755" s="9"/>
      <c r="G1755" s="63"/>
      <c r="H1755" s="64"/>
    </row>
    <row r="1756" spans="4:8" x14ac:dyDescent="0.2">
      <c r="D1756" s="9"/>
      <c r="G1756" s="63"/>
      <c r="H1756" s="64"/>
    </row>
    <row r="1757" spans="4:8" x14ac:dyDescent="0.2">
      <c r="D1757" s="9"/>
      <c r="G1757" s="63"/>
      <c r="H1757" s="64"/>
    </row>
    <row r="1758" spans="4:8" x14ac:dyDescent="0.2">
      <c r="D1758" s="9"/>
      <c r="G1758" s="63"/>
      <c r="H1758" s="64"/>
    </row>
    <row r="1759" spans="4:8" x14ac:dyDescent="0.2">
      <c r="D1759" s="9"/>
      <c r="G1759" s="63"/>
      <c r="H1759" s="64"/>
    </row>
    <row r="1760" spans="4:8" x14ac:dyDescent="0.2">
      <c r="D1760" s="9"/>
      <c r="G1760" s="63"/>
      <c r="H1760" s="64"/>
    </row>
    <row r="1761" spans="4:8" x14ac:dyDescent="0.2">
      <c r="D1761" s="9"/>
      <c r="G1761" s="63"/>
      <c r="H1761" s="64"/>
    </row>
    <row r="1762" spans="4:8" x14ac:dyDescent="0.2">
      <c r="D1762" s="9"/>
      <c r="G1762" s="63"/>
      <c r="H1762" s="64"/>
    </row>
    <row r="1763" spans="4:8" x14ac:dyDescent="0.2">
      <c r="D1763" s="9"/>
      <c r="G1763" s="63"/>
      <c r="H1763" s="64"/>
    </row>
    <row r="1764" spans="4:8" x14ac:dyDescent="0.2">
      <c r="D1764" s="9"/>
      <c r="G1764" s="63"/>
      <c r="H1764" s="64"/>
    </row>
    <row r="1765" spans="4:8" x14ac:dyDescent="0.2">
      <c r="D1765" s="9"/>
      <c r="G1765" s="63"/>
      <c r="H1765" s="64"/>
    </row>
    <row r="1766" spans="4:8" x14ac:dyDescent="0.2">
      <c r="D1766" s="9"/>
      <c r="G1766" s="63"/>
      <c r="H1766" s="64"/>
    </row>
    <row r="1767" spans="4:8" x14ac:dyDescent="0.2">
      <c r="D1767" s="9"/>
      <c r="G1767" s="63"/>
      <c r="H1767" s="64"/>
    </row>
    <row r="1768" spans="4:8" x14ac:dyDescent="0.2">
      <c r="D1768" s="9"/>
      <c r="G1768" s="63"/>
      <c r="H1768" s="64"/>
    </row>
    <row r="1769" spans="4:8" x14ac:dyDescent="0.2">
      <c r="D1769" s="9"/>
      <c r="G1769" s="63"/>
      <c r="H1769" s="64"/>
    </row>
    <row r="1770" spans="4:8" x14ac:dyDescent="0.2">
      <c r="D1770" s="9"/>
      <c r="G1770" s="63"/>
      <c r="H1770" s="64"/>
    </row>
    <row r="1771" spans="4:8" x14ac:dyDescent="0.2">
      <c r="D1771" s="9"/>
      <c r="G1771" s="63"/>
      <c r="H1771" s="64"/>
    </row>
    <row r="1772" spans="4:8" x14ac:dyDescent="0.2">
      <c r="D1772" s="9"/>
      <c r="G1772" s="63"/>
      <c r="H1772" s="64"/>
    </row>
    <row r="1773" spans="4:8" x14ac:dyDescent="0.2">
      <c r="D1773" s="9"/>
      <c r="G1773" s="63"/>
      <c r="H1773" s="64"/>
    </row>
    <row r="1774" spans="4:8" x14ac:dyDescent="0.2">
      <c r="D1774" s="9"/>
      <c r="G1774" s="63"/>
      <c r="H1774" s="64"/>
    </row>
    <row r="1775" spans="4:8" x14ac:dyDescent="0.2">
      <c r="D1775" s="9"/>
      <c r="G1775" s="63"/>
      <c r="H1775" s="64"/>
    </row>
    <row r="1776" spans="4:8" x14ac:dyDescent="0.2">
      <c r="D1776" s="9"/>
      <c r="G1776" s="63"/>
      <c r="H1776" s="64"/>
    </row>
    <row r="1777" spans="4:8" x14ac:dyDescent="0.2">
      <c r="D1777" s="9"/>
      <c r="G1777" s="63"/>
      <c r="H1777" s="64"/>
    </row>
    <row r="1778" spans="4:8" x14ac:dyDescent="0.2">
      <c r="D1778" s="9"/>
      <c r="G1778" s="63"/>
      <c r="H1778" s="64"/>
    </row>
    <row r="1779" spans="4:8" x14ac:dyDescent="0.2">
      <c r="D1779" s="9"/>
      <c r="G1779" s="63"/>
      <c r="H1779" s="64"/>
    </row>
    <row r="1780" spans="4:8" x14ac:dyDescent="0.2">
      <c r="D1780" s="9"/>
      <c r="G1780" s="63"/>
      <c r="H1780" s="64"/>
    </row>
    <row r="1781" spans="4:8" x14ac:dyDescent="0.2">
      <c r="D1781" s="9"/>
      <c r="G1781" s="63"/>
      <c r="H1781" s="64"/>
    </row>
    <row r="1782" spans="4:8" x14ac:dyDescent="0.2">
      <c r="D1782" s="9"/>
      <c r="G1782" s="63"/>
      <c r="H1782" s="64"/>
    </row>
    <row r="1783" spans="4:8" x14ac:dyDescent="0.2">
      <c r="D1783" s="9"/>
      <c r="G1783" s="63"/>
      <c r="H1783" s="64"/>
    </row>
    <row r="1784" spans="4:8" x14ac:dyDescent="0.2">
      <c r="D1784" s="9"/>
      <c r="G1784" s="63"/>
      <c r="H1784" s="64"/>
    </row>
    <row r="1785" spans="4:8" x14ac:dyDescent="0.2">
      <c r="D1785" s="9"/>
      <c r="G1785" s="63"/>
      <c r="H1785" s="64"/>
    </row>
    <row r="1786" spans="4:8" x14ac:dyDescent="0.2">
      <c r="D1786" s="9"/>
      <c r="G1786" s="63"/>
      <c r="H1786" s="64"/>
    </row>
    <row r="1787" spans="4:8" x14ac:dyDescent="0.2">
      <c r="D1787" s="9"/>
      <c r="G1787" s="63"/>
      <c r="H1787" s="64"/>
    </row>
    <row r="1788" spans="4:8" x14ac:dyDescent="0.2">
      <c r="D1788" s="9"/>
      <c r="G1788" s="63"/>
      <c r="H1788" s="64"/>
    </row>
    <row r="1789" spans="4:8" x14ac:dyDescent="0.2">
      <c r="D1789" s="9"/>
      <c r="G1789" s="63"/>
      <c r="H1789" s="64"/>
    </row>
    <row r="1790" spans="4:8" x14ac:dyDescent="0.2">
      <c r="D1790" s="9"/>
      <c r="G1790" s="63"/>
      <c r="H1790" s="64"/>
    </row>
    <row r="1791" spans="4:8" x14ac:dyDescent="0.2">
      <c r="D1791" s="9"/>
      <c r="G1791" s="63"/>
      <c r="H1791" s="64"/>
    </row>
    <row r="1792" spans="4:8" x14ac:dyDescent="0.2">
      <c r="D1792" s="9"/>
      <c r="G1792" s="63"/>
      <c r="H1792" s="64"/>
    </row>
    <row r="1793" spans="4:8" x14ac:dyDescent="0.2">
      <c r="D1793" s="9"/>
      <c r="G1793" s="63"/>
      <c r="H1793" s="64"/>
    </row>
    <row r="1794" spans="4:8" x14ac:dyDescent="0.2">
      <c r="D1794" s="9"/>
      <c r="G1794" s="63"/>
      <c r="H1794" s="64"/>
    </row>
    <row r="1795" spans="4:8" x14ac:dyDescent="0.2">
      <c r="D1795" s="9"/>
      <c r="G1795" s="63"/>
      <c r="H1795" s="64"/>
    </row>
    <row r="1796" spans="4:8" x14ac:dyDescent="0.2">
      <c r="D1796" s="9"/>
      <c r="G1796" s="63"/>
      <c r="H1796" s="64"/>
    </row>
    <row r="1797" spans="4:8" x14ac:dyDescent="0.2">
      <c r="D1797" s="9"/>
      <c r="G1797" s="63"/>
      <c r="H1797" s="64"/>
    </row>
    <row r="1798" spans="4:8" x14ac:dyDescent="0.2">
      <c r="D1798" s="9"/>
      <c r="G1798" s="63"/>
      <c r="H1798" s="64"/>
    </row>
    <row r="1799" spans="4:8" x14ac:dyDescent="0.2">
      <c r="D1799" s="9"/>
      <c r="G1799" s="63"/>
      <c r="H1799" s="64"/>
    </row>
    <row r="1800" spans="4:8" x14ac:dyDescent="0.2">
      <c r="D1800" s="9"/>
      <c r="G1800" s="63"/>
      <c r="H1800" s="64"/>
    </row>
    <row r="1801" spans="4:8" x14ac:dyDescent="0.2">
      <c r="D1801" s="9"/>
      <c r="G1801" s="63"/>
      <c r="H1801" s="64"/>
    </row>
    <row r="1802" spans="4:8" x14ac:dyDescent="0.2">
      <c r="D1802" s="9"/>
      <c r="G1802" s="63"/>
      <c r="H1802" s="64"/>
    </row>
    <row r="1803" spans="4:8" x14ac:dyDescent="0.2">
      <c r="D1803" s="9"/>
      <c r="G1803" s="63"/>
      <c r="H1803" s="64"/>
    </row>
    <row r="1804" spans="4:8" x14ac:dyDescent="0.2">
      <c r="D1804" s="9"/>
      <c r="G1804" s="63"/>
      <c r="H1804" s="64"/>
    </row>
    <row r="1805" spans="4:8" x14ac:dyDescent="0.2">
      <c r="D1805" s="9"/>
      <c r="G1805" s="63"/>
      <c r="H1805" s="64"/>
    </row>
    <row r="1806" spans="4:8" x14ac:dyDescent="0.2">
      <c r="D1806" s="9"/>
      <c r="G1806" s="63"/>
      <c r="H1806" s="64"/>
    </row>
    <row r="1807" spans="4:8" x14ac:dyDescent="0.2">
      <c r="D1807" s="9"/>
      <c r="G1807" s="63"/>
      <c r="H1807" s="64"/>
    </row>
    <row r="1808" spans="4:8" x14ac:dyDescent="0.2">
      <c r="D1808" s="9"/>
      <c r="G1808" s="63"/>
      <c r="H1808" s="64"/>
    </row>
    <row r="1809" spans="4:8" x14ac:dyDescent="0.2">
      <c r="D1809" s="9"/>
      <c r="G1809" s="63"/>
      <c r="H1809" s="64"/>
    </row>
    <row r="1810" spans="4:8" x14ac:dyDescent="0.2">
      <c r="D1810" s="9"/>
      <c r="G1810" s="63"/>
      <c r="H1810" s="64"/>
    </row>
    <row r="1811" spans="4:8" x14ac:dyDescent="0.2">
      <c r="D1811" s="9"/>
      <c r="G1811" s="63"/>
      <c r="H1811" s="64"/>
    </row>
    <row r="1812" spans="4:8" x14ac:dyDescent="0.2">
      <c r="D1812" s="9"/>
      <c r="G1812" s="63"/>
      <c r="H1812" s="64"/>
    </row>
    <row r="1813" spans="4:8" x14ac:dyDescent="0.2">
      <c r="D1813" s="9"/>
      <c r="G1813" s="63"/>
      <c r="H1813" s="64"/>
    </row>
    <row r="1814" spans="4:8" x14ac:dyDescent="0.2">
      <c r="D1814" s="9"/>
      <c r="G1814" s="63"/>
      <c r="H1814" s="64"/>
    </row>
    <row r="1815" spans="4:8" x14ac:dyDescent="0.2">
      <c r="D1815" s="9"/>
      <c r="G1815" s="63"/>
      <c r="H1815" s="64"/>
    </row>
    <row r="1816" spans="4:8" x14ac:dyDescent="0.2">
      <c r="D1816" s="9"/>
      <c r="G1816" s="63"/>
      <c r="H1816" s="64"/>
    </row>
    <row r="1817" spans="4:8" x14ac:dyDescent="0.2">
      <c r="D1817" s="9"/>
      <c r="G1817" s="63"/>
      <c r="H1817" s="64"/>
    </row>
    <row r="1818" spans="4:8" x14ac:dyDescent="0.2">
      <c r="D1818" s="9"/>
      <c r="G1818" s="63"/>
      <c r="H1818" s="64"/>
    </row>
    <row r="1819" spans="4:8" x14ac:dyDescent="0.2">
      <c r="D1819" s="9"/>
      <c r="G1819" s="63"/>
      <c r="H1819" s="64"/>
    </row>
    <row r="1820" spans="4:8" x14ac:dyDescent="0.2">
      <c r="D1820" s="9"/>
      <c r="G1820" s="63"/>
      <c r="H1820" s="64"/>
    </row>
    <row r="1821" spans="4:8" x14ac:dyDescent="0.2">
      <c r="D1821" s="9"/>
      <c r="G1821" s="63"/>
      <c r="H1821" s="64"/>
    </row>
    <row r="1822" spans="4:8" x14ac:dyDescent="0.2">
      <c r="D1822" s="9"/>
      <c r="G1822" s="63"/>
      <c r="H1822" s="64"/>
    </row>
    <row r="1823" spans="4:8" x14ac:dyDescent="0.2">
      <c r="D1823" s="9"/>
      <c r="G1823" s="63"/>
      <c r="H1823" s="64"/>
    </row>
    <row r="1824" spans="4:8" x14ac:dyDescent="0.2">
      <c r="D1824" s="9"/>
      <c r="G1824" s="63"/>
      <c r="H1824" s="64"/>
    </row>
    <row r="1825" spans="4:8" x14ac:dyDescent="0.2">
      <c r="D1825" s="9"/>
      <c r="G1825" s="63"/>
      <c r="H1825" s="64"/>
    </row>
    <row r="1826" spans="4:8" x14ac:dyDescent="0.2">
      <c r="D1826" s="9"/>
      <c r="G1826" s="63"/>
      <c r="H1826" s="64"/>
    </row>
    <row r="1827" spans="4:8" x14ac:dyDescent="0.2">
      <c r="D1827" s="9"/>
      <c r="G1827" s="63"/>
      <c r="H1827" s="64"/>
    </row>
    <row r="1828" spans="4:8" x14ac:dyDescent="0.2">
      <c r="D1828" s="9"/>
      <c r="G1828" s="63"/>
      <c r="H1828" s="64"/>
    </row>
    <row r="1829" spans="4:8" x14ac:dyDescent="0.2">
      <c r="D1829" s="9"/>
      <c r="G1829" s="63"/>
      <c r="H1829" s="64"/>
    </row>
    <row r="1830" spans="4:8" x14ac:dyDescent="0.2">
      <c r="D1830" s="9"/>
      <c r="G1830" s="63"/>
      <c r="H1830" s="64"/>
    </row>
    <row r="1831" spans="4:8" x14ac:dyDescent="0.2">
      <c r="D1831" s="9"/>
      <c r="G1831" s="63"/>
      <c r="H1831" s="64"/>
    </row>
    <row r="1832" spans="4:8" x14ac:dyDescent="0.2">
      <c r="D1832" s="9"/>
      <c r="G1832" s="63"/>
      <c r="H1832" s="64"/>
    </row>
    <row r="1833" spans="4:8" x14ac:dyDescent="0.2">
      <c r="D1833" s="9"/>
      <c r="G1833" s="63"/>
      <c r="H1833" s="64"/>
    </row>
    <row r="1834" spans="4:8" x14ac:dyDescent="0.2">
      <c r="D1834" s="9"/>
      <c r="G1834" s="63"/>
      <c r="H1834" s="64"/>
    </row>
    <row r="1835" spans="4:8" x14ac:dyDescent="0.2">
      <c r="D1835" s="9"/>
      <c r="G1835" s="63"/>
      <c r="H1835" s="64"/>
    </row>
    <row r="1836" spans="4:8" x14ac:dyDescent="0.2">
      <c r="D1836" s="9"/>
      <c r="G1836" s="63"/>
      <c r="H1836" s="64"/>
    </row>
    <row r="1837" spans="4:8" x14ac:dyDescent="0.2">
      <c r="D1837" s="9"/>
      <c r="G1837" s="63"/>
      <c r="H1837" s="64"/>
    </row>
    <row r="1838" spans="4:8" x14ac:dyDescent="0.2">
      <c r="D1838" s="9"/>
      <c r="G1838" s="63"/>
      <c r="H1838" s="64"/>
    </row>
    <row r="1839" spans="4:8" x14ac:dyDescent="0.2">
      <c r="D1839" s="9"/>
      <c r="G1839" s="63"/>
      <c r="H1839" s="64"/>
    </row>
    <row r="1840" spans="4:8" x14ac:dyDescent="0.2">
      <c r="D1840" s="9"/>
      <c r="G1840" s="63"/>
      <c r="H1840" s="64"/>
    </row>
    <row r="1841" spans="4:8" x14ac:dyDescent="0.2">
      <c r="D1841" s="9"/>
      <c r="G1841" s="63"/>
      <c r="H1841" s="64"/>
    </row>
    <row r="1842" spans="4:8" x14ac:dyDescent="0.2">
      <c r="D1842" s="9"/>
      <c r="G1842" s="63"/>
      <c r="H1842" s="64"/>
    </row>
    <row r="1843" spans="4:8" x14ac:dyDescent="0.2">
      <c r="D1843" s="9"/>
      <c r="G1843" s="63"/>
      <c r="H1843" s="64"/>
    </row>
    <row r="1844" spans="4:8" x14ac:dyDescent="0.2">
      <c r="D1844" s="9"/>
      <c r="G1844" s="63"/>
      <c r="H1844" s="64"/>
    </row>
    <row r="1845" spans="4:8" x14ac:dyDescent="0.2">
      <c r="D1845" s="9"/>
      <c r="G1845" s="63"/>
      <c r="H1845" s="64"/>
    </row>
    <row r="1846" spans="4:8" x14ac:dyDescent="0.2">
      <c r="D1846" s="9"/>
      <c r="G1846" s="63"/>
      <c r="H1846" s="64"/>
    </row>
    <row r="1847" spans="4:8" x14ac:dyDescent="0.2">
      <c r="D1847" s="9"/>
      <c r="G1847" s="63"/>
      <c r="H1847" s="64"/>
    </row>
    <row r="1848" spans="4:8" x14ac:dyDescent="0.2">
      <c r="D1848" s="9"/>
      <c r="G1848" s="63"/>
      <c r="H1848" s="64"/>
    </row>
    <row r="1849" spans="4:8" x14ac:dyDescent="0.2">
      <c r="D1849" s="9"/>
      <c r="G1849" s="63"/>
      <c r="H1849" s="64"/>
    </row>
    <row r="1850" spans="4:8" x14ac:dyDescent="0.2">
      <c r="D1850" s="9"/>
      <c r="G1850" s="63"/>
      <c r="H1850" s="64"/>
    </row>
    <row r="1851" spans="4:8" x14ac:dyDescent="0.2">
      <c r="D1851" s="9"/>
      <c r="G1851" s="63"/>
      <c r="H1851" s="64"/>
    </row>
    <row r="1852" spans="4:8" x14ac:dyDescent="0.2">
      <c r="D1852" s="9"/>
      <c r="G1852" s="63"/>
      <c r="H1852" s="64"/>
    </row>
    <row r="1853" spans="4:8" x14ac:dyDescent="0.2">
      <c r="D1853" s="9"/>
      <c r="G1853" s="63"/>
      <c r="H1853" s="64"/>
    </row>
    <row r="1854" spans="4:8" x14ac:dyDescent="0.2">
      <c r="D1854" s="9"/>
      <c r="G1854" s="63"/>
      <c r="H1854" s="64"/>
    </row>
    <row r="1855" spans="4:8" x14ac:dyDescent="0.2">
      <c r="D1855" s="9"/>
      <c r="G1855" s="63"/>
      <c r="H1855" s="64"/>
    </row>
    <row r="1856" spans="4:8" x14ac:dyDescent="0.2">
      <c r="D1856" s="9"/>
      <c r="G1856" s="63"/>
      <c r="H1856" s="64"/>
    </row>
    <row r="1857" spans="4:8" x14ac:dyDescent="0.2">
      <c r="D1857" s="9"/>
      <c r="G1857" s="63"/>
      <c r="H1857" s="64"/>
    </row>
    <row r="1858" spans="4:8" x14ac:dyDescent="0.2">
      <c r="D1858" s="9"/>
      <c r="G1858" s="63"/>
      <c r="H1858" s="64"/>
    </row>
    <row r="1859" spans="4:8" x14ac:dyDescent="0.2">
      <c r="D1859" s="9"/>
      <c r="G1859" s="63"/>
      <c r="H1859" s="64"/>
    </row>
    <row r="1860" spans="4:8" x14ac:dyDescent="0.2">
      <c r="D1860" s="9"/>
      <c r="G1860" s="63"/>
      <c r="H1860" s="64"/>
    </row>
    <row r="1861" spans="4:8" x14ac:dyDescent="0.2">
      <c r="D1861" s="9"/>
      <c r="G1861" s="63"/>
      <c r="H1861" s="64"/>
    </row>
    <row r="1862" spans="4:8" x14ac:dyDescent="0.2">
      <c r="D1862" s="9"/>
      <c r="G1862" s="63"/>
      <c r="H1862" s="64"/>
    </row>
    <row r="1863" spans="4:8" x14ac:dyDescent="0.2">
      <c r="D1863" s="9"/>
      <c r="G1863" s="63"/>
      <c r="H1863" s="64"/>
    </row>
    <row r="1864" spans="4:8" x14ac:dyDescent="0.2">
      <c r="D1864" s="9"/>
      <c r="G1864" s="63"/>
      <c r="H1864" s="64"/>
    </row>
    <row r="1865" spans="4:8" x14ac:dyDescent="0.2">
      <c r="D1865" s="9"/>
      <c r="G1865" s="63"/>
      <c r="H1865" s="64"/>
    </row>
    <row r="1866" spans="4:8" x14ac:dyDescent="0.2">
      <c r="D1866" s="9"/>
      <c r="G1866" s="63"/>
      <c r="H1866" s="64"/>
    </row>
    <row r="1867" spans="4:8" x14ac:dyDescent="0.2">
      <c r="D1867" s="9"/>
      <c r="G1867" s="63"/>
      <c r="H1867" s="64"/>
    </row>
    <row r="1868" spans="4:8" x14ac:dyDescent="0.2">
      <c r="D1868" s="9"/>
      <c r="G1868" s="63"/>
      <c r="H1868" s="64"/>
    </row>
    <row r="1869" spans="4:8" x14ac:dyDescent="0.2">
      <c r="D1869" s="9"/>
      <c r="G1869" s="63"/>
      <c r="H1869" s="64"/>
    </row>
    <row r="1870" spans="4:8" x14ac:dyDescent="0.2">
      <c r="D1870" s="9"/>
      <c r="G1870" s="63"/>
      <c r="H1870" s="64"/>
    </row>
    <row r="1871" spans="4:8" x14ac:dyDescent="0.2">
      <c r="D1871" s="9"/>
      <c r="G1871" s="63"/>
      <c r="H1871" s="64"/>
    </row>
    <row r="1872" spans="4:8" x14ac:dyDescent="0.2">
      <c r="D1872" s="9"/>
      <c r="G1872" s="63"/>
      <c r="H1872" s="64"/>
    </row>
    <row r="1873" spans="4:8" x14ac:dyDescent="0.2">
      <c r="D1873" s="9"/>
      <c r="G1873" s="63"/>
      <c r="H1873" s="64"/>
    </row>
    <row r="1874" spans="4:8" x14ac:dyDescent="0.2">
      <c r="D1874" s="9"/>
      <c r="G1874" s="63"/>
      <c r="H1874" s="64"/>
    </row>
    <row r="1875" spans="4:8" x14ac:dyDescent="0.2">
      <c r="D1875" s="9"/>
      <c r="G1875" s="63"/>
      <c r="H1875" s="64"/>
    </row>
    <row r="1876" spans="4:8" x14ac:dyDescent="0.2">
      <c r="D1876" s="9"/>
      <c r="G1876" s="63"/>
      <c r="H1876" s="64"/>
    </row>
    <row r="1877" spans="4:8" x14ac:dyDescent="0.2">
      <c r="D1877" s="9"/>
      <c r="G1877" s="63"/>
      <c r="H1877" s="64"/>
    </row>
    <row r="1878" spans="4:8" x14ac:dyDescent="0.2">
      <c r="D1878" s="9"/>
      <c r="G1878" s="63"/>
      <c r="H1878" s="64"/>
    </row>
    <row r="1879" spans="4:8" x14ac:dyDescent="0.2">
      <c r="D1879" s="9"/>
      <c r="G1879" s="63"/>
      <c r="H1879" s="64"/>
    </row>
    <row r="1880" spans="4:8" x14ac:dyDescent="0.2">
      <c r="D1880" s="9"/>
      <c r="G1880" s="63"/>
      <c r="H1880" s="64"/>
    </row>
    <row r="1881" spans="4:8" x14ac:dyDescent="0.2">
      <c r="D1881" s="9"/>
      <c r="G1881" s="63"/>
      <c r="H1881" s="64"/>
    </row>
    <row r="1882" spans="4:8" x14ac:dyDescent="0.2">
      <c r="D1882" s="9"/>
      <c r="G1882" s="63"/>
      <c r="H1882" s="64"/>
    </row>
    <row r="1883" spans="4:8" x14ac:dyDescent="0.2">
      <c r="D1883" s="9"/>
      <c r="G1883" s="63"/>
      <c r="H1883" s="64"/>
    </row>
    <row r="1884" spans="4:8" x14ac:dyDescent="0.2">
      <c r="D1884" s="9"/>
      <c r="G1884" s="63"/>
      <c r="H1884" s="64"/>
    </row>
    <row r="1885" spans="4:8" x14ac:dyDescent="0.2">
      <c r="D1885" s="9"/>
      <c r="G1885" s="63"/>
      <c r="H1885" s="64"/>
    </row>
    <row r="1886" spans="4:8" x14ac:dyDescent="0.2">
      <c r="D1886" s="9"/>
      <c r="G1886" s="63"/>
      <c r="H1886" s="64"/>
    </row>
    <row r="1887" spans="4:8" x14ac:dyDescent="0.2">
      <c r="D1887" s="9"/>
      <c r="G1887" s="63"/>
      <c r="H1887" s="64"/>
    </row>
    <row r="1888" spans="4:8" x14ac:dyDescent="0.2">
      <c r="D1888" s="9"/>
      <c r="G1888" s="63"/>
      <c r="H1888" s="64"/>
    </row>
    <row r="1889" spans="4:8" x14ac:dyDescent="0.2">
      <c r="D1889" s="9"/>
      <c r="G1889" s="63"/>
      <c r="H1889" s="64"/>
    </row>
    <row r="1890" spans="4:8" x14ac:dyDescent="0.2">
      <c r="D1890" s="9"/>
      <c r="G1890" s="63"/>
      <c r="H1890" s="64"/>
    </row>
    <row r="1891" spans="4:8" x14ac:dyDescent="0.2">
      <c r="D1891" s="9"/>
      <c r="G1891" s="63"/>
      <c r="H1891" s="64"/>
    </row>
    <row r="1892" spans="4:8" x14ac:dyDescent="0.2">
      <c r="D1892" s="9"/>
      <c r="G1892" s="63"/>
      <c r="H1892" s="64"/>
    </row>
    <row r="1893" spans="4:8" x14ac:dyDescent="0.2">
      <c r="D1893" s="9"/>
      <c r="G1893" s="63"/>
      <c r="H1893" s="64"/>
    </row>
    <row r="1894" spans="4:8" x14ac:dyDescent="0.2">
      <c r="D1894" s="9"/>
      <c r="G1894" s="63"/>
      <c r="H1894" s="64"/>
    </row>
    <row r="1895" spans="4:8" x14ac:dyDescent="0.2">
      <c r="D1895" s="9"/>
      <c r="G1895" s="63"/>
      <c r="H1895" s="64"/>
    </row>
    <row r="1896" spans="4:8" x14ac:dyDescent="0.2">
      <c r="D1896" s="9"/>
      <c r="G1896" s="63"/>
      <c r="H1896" s="64"/>
    </row>
    <row r="1897" spans="4:8" x14ac:dyDescent="0.2">
      <c r="D1897" s="9"/>
      <c r="G1897" s="63"/>
      <c r="H1897" s="64"/>
    </row>
    <row r="1898" spans="4:8" x14ac:dyDescent="0.2">
      <c r="D1898" s="9"/>
      <c r="G1898" s="63"/>
      <c r="H1898" s="64"/>
    </row>
    <row r="1899" spans="4:8" x14ac:dyDescent="0.2">
      <c r="D1899" s="9"/>
      <c r="G1899" s="63"/>
      <c r="H1899" s="64"/>
    </row>
    <row r="1900" spans="4:8" x14ac:dyDescent="0.2">
      <c r="D1900" s="9"/>
      <c r="G1900" s="63"/>
      <c r="H1900" s="64"/>
    </row>
    <row r="1901" spans="4:8" x14ac:dyDescent="0.2">
      <c r="D1901" s="9"/>
      <c r="G1901" s="63"/>
      <c r="H1901" s="64"/>
    </row>
    <row r="1902" spans="4:8" x14ac:dyDescent="0.2">
      <c r="D1902" s="9"/>
      <c r="G1902" s="63"/>
      <c r="H1902" s="64"/>
    </row>
    <row r="1903" spans="4:8" x14ac:dyDescent="0.2">
      <c r="D1903" s="9"/>
      <c r="G1903" s="63"/>
      <c r="H1903" s="64"/>
    </row>
    <row r="1904" spans="4:8" x14ac:dyDescent="0.2">
      <c r="D1904" s="9"/>
      <c r="G1904" s="63"/>
      <c r="H1904" s="64"/>
    </row>
    <row r="1905" spans="4:8" x14ac:dyDescent="0.2">
      <c r="D1905" s="9"/>
      <c r="G1905" s="63"/>
      <c r="H1905" s="64"/>
    </row>
    <row r="1906" spans="4:8" x14ac:dyDescent="0.2">
      <c r="D1906" s="9"/>
      <c r="G1906" s="63"/>
      <c r="H1906" s="64"/>
    </row>
    <row r="1907" spans="4:8" x14ac:dyDescent="0.2">
      <c r="D1907" s="9"/>
      <c r="G1907" s="63"/>
      <c r="H1907" s="64"/>
    </row>
    <row r="1908" spans="4:8" x14ac:dyDescent="0.2">
      <c r="D1908" s="9"/>
      <c r="G1908" s="63"/>
      <c r="H1908" s="64"/>
    </row>
    <row r="1909" spans="4:8" x14ac:dyDescent="0.2">
      <c r="D1909" s="9"/>
      <c r="G1909" s="63"/>
      <c r="H1909" s="64"/>
    </row>
    <row r="1910" spans="4:8" x14ac:dyDescent="0.2">
      <c r="D1910" s="9"/>
      <c r="G1910" s="63"/>
      <c r="H1910" s="64"/>
    </row>
    <row r="1911" spans="4:8" x14ac:dyDescent="0.2">
      <c r="D1911" s="9"/>
      <c r="G1911" s="63"/>
      <c r="H1911" s="64"/>
    </row>
    <row r="1912" spans="4:8" x14ac:dyDescent="0.2">
      <c r="D1912" s="9"/>
      <c r="G1912" s="63"/>
      <c r="H1912" s="64"/>
    </row>
    <row r="1913" spans="4:8" x14ac:dyDescent="0.2">
      <c r="D1913" s="9"/>
      <c r="G1913" s="63"/>
      <c r="H1913" s="64"/>
    </row>
    <row r="1914" spans="4:8" x14ac:dyDescent="0.2">
      <c r="D1914" s="9"/>
      <c r="G1914" s="63"/>
      <c r="H1914" s="64"/>
    </row>
    <row r="1915" spans="4:8" x14ac:dyDescent="0.2">
      <c r="D1915" s="9"/>
      <c r="G1915" s="63"/>
      <c r="H1915" s="64"/>
    </row>
    <row r="1916" spans="4:8" x14ac:dyDescent="0.2">
      <c r="D1916" s="9"/>
      <c r="G1916" s="63"/>
      <c r="H1916" s="64"/>
    </row>
    <row r="1917" spans="4:8" x14ac:dyDescent="0.2">
      <c r="D1917" s="9"/>
      <c r="G1917" s="63"/>
      <c r="H1917" s="64"/>
    </row>
    <row r="1918" spans="4:8" x14ac:dyDescent="0.2">
      <c r="D1918" s="9"/>
      <c r="G1918" s="63"/>
      <c r="H1918" s="64"/>
    </row>
    <row r="1919" spans="4:8" x14ac:dyDescent="0.2">
      <c r="D1919" s="9"/>
      <c r="G1919" s="63"/>
      <c r="H1919" s="64"/>
    </row>
    <row r="1920" spans="4:8" x14ac:dyDescent="0.2">
      <c r="D1920" s="9"/>
      <c r="G1920" s="63"/>
      <c r="H1920" s="64"/>
    </row>
    <row r="1921" spans="4:8" x14ac:dyDescent="0.2">
      <c r="D1921" s="9"/>
      <c r="G1921" s="63"/>
      <c r="H1921" s="64"/>
    </row>
    <row r="1922" spans="4:8" x14ac:dyDescent="0.2">
      <c r="D1922" s="9"/>
      <c r="G1922" s="63"/>
      <c r="H1922" s="64"/>
    </row>
    <row r="1923" spans="4:8" x14ac:dyDescent="0.2">
      <c r="D1923" s="9"/>
      <c r="G1923" s="63"/>
      <c r="H1923" s="64"/>
    </row>
    <row r="1924" spans="4:8" x14ac:dyDescent="0.2">
      <c r="D1924" s="9"/>
      <c r="G1924" s="63"/>
      <c r="H1924" s="64"/>
    </row>
    <row r="1925" spans="4:8" x14ac:dyDescent="0.2">
      <c r="D1925" s="9"/>
      <c r="G1925" s="63"/>
      <c r="H1925" s="64"/>
    </row>
    <row r="1926" spans="4:8" x14ac:dyDescent="0.2">
      <c r="D1926" s="9"/>
      <c r="G1926" s="63"/>
      <c r="H1926" s="64"/>
    </row>
    <row r="1927" spans="4:8" x14ac:dyDescent="0.2">
      <c r="D1927" s="9"/>
      <c r="G1927" s="63"/>
      <c r="H1927" s="64"/>
    </row>
    <row r="1928" spans="4:8" x14ac:dyDescent="0.2">
      <c r="D1928" s="9"/>
      <c r="G1928" s="63"/>
      <c r="H1928" s="64"/>
    </row>
    <row r="1929" spans="4:8" x14ac:dyDescent="0.2">
      <c r="D1929" s="9"/>
      <c r="G1929" s="63"/>
      <c r="H1929" s="64"/>
    </row>
    <row r="1930" spans="4:8" x14ac:dyDescent="0.2">
      <c r="D1930" s="9"/>
      <c r="G1930" s="63"/>
      <c r="H1930" s="64"/>
    </row>
    <row r="1931" spans="4:8" x14ac:dyDescent="0.2">
      <c r="D1931" s="9"/>
      <c r="G1931" s="63"/>
      <c r="H1931" s="64"/>
    </row>
    <row r="1932" spans="4:8" x14ac:dyDescent="0.2">
      <c r="D1932" s="9"/>
      <c r="G1932" s="63"/>
      <c r="H1932" s="64"/>
    </row>
    <row r="1933" spans="4:8" x14ac:dyDescent="0.2">
      <c r="D1933" s="9"/>
      <c r="G1933" s="63"/>
      <c r="H1933" s="64"/>
    </row>
    <row r="1934" spans="4:8" x14ac:dyDescent="0.2">
      <c r="D1934" s="9"/>
      <c r="G1934" s="63"/>
      <c r="H1934" s="64"/>
    </row>
    <row r="1935" spans="4:8" x14ac:dyDescent="0.2">
      <c r="D1935" s="9"/>
      <c r="G1935" s="63"/>
      <c r="H1935" s="64"/>
    </row>
    <row r="1936" spans="4:8" x14ac:dyDescent="0.2">
      <c r="D1936" s="9"/>
      <c r="G1936" s="63"/>
      <c r="H1936" s="64"/>
    </row>
    <row r="1937" spans="4:8" x14ac:dyDescent="0.2">
      <c r="D1937" s="9"/>
      <c r="G1937" s="63"/>
      <c r="H1937" s="64"/>
    </row>
    <row r="1938" spans="4:8" x14ac:dyDescent="0.2">
      <c r="D1938" s="9"/>
      <c r="G1938" s="63"/>
      <c r="H1938" s="64"/>
    </row>
    <row r="1939" spans="4:8" x14ac:dyDescent="0.2">
      <c r="D1939" s="9"/>
      <c r="G1939" s="63"/>
      <c r="H1939" s="64"/>
    </row>
    <row r="1940" spans="4:8" x14ac:dyDescent="0.2">
      <c r="D1940" s="9"/>
      <c r="G1940" s="63"/>
      <c r="H1940" s="64"/>
    </row>
    <row r="1941" spans="4:8" x14ac:dyDescent="0.2">
      <c r="D1941" s="9"/>
      <c r="G1941" s="63"/>
      <c r="H1941" s="64"/>
    </row>
    <row r="1942" spans="4:8" x14ac:dyDescent="0.2">
      <c r="D1942" s="9"/>
      <c r="G1942" s="63"/>
      <c r="H1942" s="64"/>
    </row>
    <row r="1943" spans="4:8" x14ac:dyDescent="0.2">
      <c r="D1943" s="9"/>
      <c r="G1943" s="63"/>
      <c r="H1943" s="64"/>
    </row>
    <row r="1944" spans="4:8" x14ac:dyDescent="0.2">
      <c r="D1944" s="9"/>
      <c r="G1944" s="63"/>
      <c r="H1944" s="64"/>
    </row>
    <row r="1945" spans="4:8" x14ac:dyDescent="0.2">
      <c r="D1945" s="9"/>
      <c r="G1945" s="63"/>
      <c r="H1945" s="64"/>
    </row>
    <row r="1946" spans="4:8" x14ac:dyDescent="0.2">
      <c r="D1946" s="9"/>
      <c r="G1946" s="63"/>
      <c r="H1946" s="64"/>
    </row>
    <row r="1947" spans="4:8" x14ac:dyDescent="0.2">
      <c r="D1947" s="9"/>
      <c r="G1947" s="63"/>
      <c r="H1947" s="64"/>
    </row>
    <row r="1948" spans="4:8" x14ac:dyDescent="0.2">
      <c r="D1948" s="9"/>
      <c r="G1948" s="63"/>
      <c r="H1948" s="64"/>
    </row>
    <row r="1949" spans="4:8" x14ac:dyDescent="0.2">
      <c r="D1949" s="9"/>
      <c r="G1949" s="63"/>
      <c r="H1949" s="64"/>
    </row>
    <row r="1950" spans="4:8" x14ac:dyDescent="0.2">
      <c r="D1950" s="9"/>
      <c r="G1950" s="63"/>
      <c r="H1950" s="64"/>
    </row>
    <row r="1951" spans="4:8" x14ac:dyDescent="0.2">
      <c r="D1951" s="9"/>
      <c r="G1951" s="63"/>
      <c r="H1951" s="64"/>
    </row>
    <row r="1952" spans="4:8" x14ac:dyDescent="0.2">
      <c r="D1952" s="9"/>
      <c r="G1952" s="63"/>
      <c r="H1952" s="64"/>
    </row>
    <row r="1953" spans="4:8" x14ac:dyDescent="0.2">
      <c r="D1953" s="9"/>
      <c r="G1953" s="63"/>
      <c r="H1953" s="64"/>
    </row>
    <row r="1954" spans="4:8" x14ac:dyDescent="0.2">
      <c r="D1954" s="9"/>
      <c r="G1954" s="63"/>
      <c r="H1954" s="64"/>
    </row>
    <row r="1955" spans="4:8" x14ac:dyDescent="0.2">
      <c r="D1955" s="9"/>
      <c r="G1955" s="63"/>
      <c r="H1955" s="64"/>
    </row>
    <row r="1956" spans="4:8" x14ac:dyDescent="0.2">
      <c r="D1956" s="9"/>
      <c r="G1956" s="63"/>
      <c r="H1956" s="64"/>
    </row>
    <row r="1957" spans="4:8" x14ac:dyDescent="0.2">
      <c r="D1957" s="9"/>
      <c r="G1957" s="63"/>
      <c r="H1957" s="64"/>
    </row>
    <row r="1958" spans="4:8" x14ac:dyDescent="0.2">
      <c r="D1958" s="9"/>
      <c r="G1958" s="63"/>
      <c r="H1958" s="64"/>
    </row>
    <row r="1959" spans="4:8" x14ac:dyDescent="0.2">
      <c r="D1959" s="9"/>
      <c r="G1959" s="63"/>
      <c r="H1959" s="64"/>
    </row>
    <row r="1960" spans="4:8" x14ac:dyDescent="0.2">
      <c r="D1960" s="9"/>
      <c r="G1960" s="63"/>
      <c r="H1960" s="64"/>
    </row>
    <row r="1961" spans="4:8" x14ac:dyDescent="0.2">
      <c r="D1961" s="9"/>
      <c r="G1961" s="63"/>
      <c r="H1961" s="64"/>
    </row>
    <row r="1962" spans="4:8" x14ac:dyDescent="0.2">
      <c r="D1962" s="9"/>
      <c r="G1962" s="63"/>
      <c r="H1962" s="64"/>
    </row>
    <row r="1963" spans="4:8" x14ac:dyDescent="0.2">
      <c r="D1963" s="9"/>
      <c r="G1963" s="63"/>
      <c r="H1963" s="64"/>
    </row>
    <row r="1964" spans="4:8" x14ac:dyDescent="0.2">
      <c r="D1964" s="9"/>
      <c r="G1964" s="63"/>
      <c r="H1964" s="64"/>
    </row>
    <row r="1965" spans="4:8" x14ac:dyDescent="0.2">
      <c r="D1965" s="9"/>
      <c r="G1965" s="63"/>
      <c r="H1965" s="64"/>
    </row>
    <row r="1966" spans="4:8" x14ac:dyDescent="0.2">
      <c r="D1966" s="9"/>
      <c r="G1966" s="63"/>
      <c r="H1966" s="64"/>
    </row>
    <row r="1967" spans="4:8" x14ac:dyDescent="0.2">
      <c r="D1967" s="9"/>
      <c r="G1967" s="63"/>
      <c r="H1967" s="64"/>
    </row>
    <row r="1968" spans="4:8" x14ac:dyDescent="0.2">
      <c r="D1968" s="9"/>
      <c r="G1968" s="63"/>
      <c r="H1968" s="64"/>
    </row>
    <row r="1969" spans="4:8" x14ac:dyDescent="0.2">
      <c r="D1969" s="9"/>
      <c r="G1969" s="63"/>
      <c r="H1969" s="64"/>
    </row>
    <row r="1970" spans="4:8" x14ac:dyDescent="0.2">
      <c r="D1970" s="9"/>
      <c r="G1970" s="63"/>
      <c r="H1970" s="64"/>
    </row>
    <row r="1971" spans="4:8" x14ac:dyDescent="0.2">
      <c r="D1971" s="9"/>
      <c r="G1971" s="63"/>
      <c r="H1971" s="64"/>
    </row>
    <row r="1972" spans="4:8" x14ac:dyDescent="0.2">
      <c r="D1972" s="9"/>
      <c r="G1972" s="63"/>
      <c r="H1972" s="64"/>
    </row>
    <row r="1973" spans="4:8" x14ac:dyDescent="0.2">
      <c r="D1973" s="9"/>
      <c r="G1973" s="63"/>
      <c r="H1973" s="64"/>
    </row>
    <row r="1974" spans="4:8" x14ac:dyDescent="0.2">
      <c r="D1974" s="9"/>
      <c r="G1974" s="63"/>
      <c r="H1974" s="64"/>
    </row>
    <row r="1975" spans="4:8" x14ac:dyDescent="0.2">
      <c r="D1975" s="9"/>
      <c r="G1975" s="63"/>
      <c r="H1975" s="64"/>
    </row>
    <row r="1976" spans="4:8" x14ac:dyDescent="0.2">
      <c r="D1976" s="9"/>
      <c r="G1976" s="63"/>
      <c r="H1976" s="64"/>
    </row>
    <row r="1977" spans="4:8" x14ac:dyDescent="0.2">
      <c r="D1977" s="9"/>
      <c r="G1977" s="63"/>
      <c r="H1977" s="64"/>
    </row>
    <row r="1978" spans="4:8" x14ac:dyDescent="0.2">
      <c r="D1978" s="9"/>
      <c r="G1978" s="63"/>
      <c r="H1978" s="64"/>
    </row>
    <row r="1979" spans="4:8" x14ac:dyDescent="0.2">
      <c r="D1979" s="9"/>
      <c r="G1979" s="63"/>
      <c r="H1979" s="64"/>
    </row>
    <row r="1980" spans="4:8" x14ac:dyDescent="0.2">
      <c r="D1980" s="9"/>
      <c r="G1980" s="63"/>
      <c r="H1980" s="64"/>
    </row>
    <row r="1981" spans="4:8" x14ac:dyDescent="0.2">
      <c r="D1981" s="9"/>
      <c r="G1981" s="63"/>
      <c r="H1981" s="64"/>
    </row>
    <row r="1982" spans="4:8" x14ac:dyDescent="0.2">
      <c r="D1982" s="9"/>
      <c r="G1982" s="63"/>
      <c r="H1982" s="64"/>
    </row>
    <row r="1983" spans="4:8" x14ac:dyDescent="0.2">
      <c r="D1983" s="9"/>
      <c r="G1983" s="63"/>
      <c r="H1983" s="64"/>
    </row>
    <row r="1984" spans="4:8" x14ac:dyDescent="0.2">
      <c r="D1984" s="9"/>
      <c r="G1984" s="63"/>
      <c r="H1984" s="64"/>
    </row>
    <row r="1985" spans="4:8" x14ac:dyDescent="0.2">
      <c r="D1985" s="9"/>
      <c r="G1985" s="63"/>
      <c r="H1985" s="64"/>
    </row>
    <row r="1986" spans="4:8" x14ac:dyDescent="0.2">
      <c r="D1986" s="9"/>
      <c r="G1986" s="63"/>
      <c r="H1986" s="64"/>
    </row>
    <row r="1987" spans="4:8" x14ac:dyDescent="0.2">
      <c r="D1987" s="9"/>
      <c r="G1987" s="63"/>
      <c r="H1987" s="64"/>
    </row>
    <row r="1988" spans="4:8" x14ac:dyDescent="0.2">
      <c r="D1988" s="9"/>
      <c r="G1988" s="63"/>
      <c r="H1988" s="64"/>
    </row>
    <row r="1989" spans="4:8" x14ac:dyDescent="0.2">
      <c r="D1989" s="9"/>
      <c r="G1989" s="63"/>
      <c r="H1989" s="64"/>
    </row>
    <row r="1990" spans="4:8" x14ac:dyDescent="0.2">
      <c r="D1990" s="9"/>
      <c r="G1990" s="63"/>
      <c r="H1990" s="64"/>
    </row>
    <row r="1991" spans="4:8" x14ac:dyDescent="0.2">
      <c r="D1991" s="9"/>
      <c r="G1991" s="63"/>
      <c r="H1991" s="64"/>
    </row>
    <row r="1992" spans="4:8" x14ac:dyDescent="0.2">
      <c r="D1992" s="9"/>
      <c r="G1992" s="63"/>
      <c r="H1992" s="64"/>
    </row>
    <row r="1993" spans="4:8" x14ac:dyDescent="0.2">
      <c r="D1993" s="9"/>
      <c r="G1993" s="63"/>
      <c r="H1993" s="64"/>
    </row>
    <row r="1994" spans="4:8" x14ac:dyDescent="0.2">
      <c r="D1994" s="9"/>
      <c r="G1994" s="63"/>
      <c r="H1994" s="64"/>
    </row>
    <row r="1995" spans="4:8" x14ac:dyDescent="0.2">
      <c r="D1995" s="9"/>
      <c r="G1995" s="63"/>
      <c r="H1995" s="64"/>
    </row>
    <row r="1996" spans="4:8" x14ac:dyDescent="0.2">
      <c r="D1996" s="9"/>
      <c r="G1996" s="63"/>
      <c r="H1996" s="64"/>
    </row>
    <row r="1997" spans="4:8" x14ac:dyDescent="0.2">
      <c r="D1997" s="9"/>
      <c r="G1997" s="63"/>
      <c r="H1997" s="64"/>
    </row>
    <row r="1998" spans="4:8" x14ac:dyDescent="0.2">
      <c r="D1998" s="9"/>
      <c r="G1998" s="63"/>
      <c r="H1998" s="64"/>
    </row>
    <row r="1999" spans="4:8" x14ac:dyDescent="0.2">
      <c r="D1999" s="9"/>
      <c r="G1999" s="63"/>
      <c r="H1999" s="64"/>
    </row>
    <row r="2000" spans="4:8" x14ac:dyDescent="0.2">
      <c r="D2000" s="9"/>
      <c r="G2000" s="63"/>
      <c r="H2000" s="64"/>
    </row>
    <row r="2001" spans="4:8" x14ac:dyDescent="0.2">
      <c r="D2001" s="9"/>
      <c r="G2001" s="63"/>
      <c r="H2001" s="64"/>
    </row>
    <row r="2002" spans="4:8" x14ac:dyDescent="0.2">
      <c r="D2002" s="9"/>
      <c r="G2002" s="63"/>
      <c r="H2002" s="64"/>
    </row>
    <row r="2003" spans="4:8" x14ac:dyDescent="0.2">
      <c r="D2003" s="9"/>
      <c r="G2003" s="63"/>
      <c r="H2003" s="64"/>
    </row>
    <row r="2004" spans="4:8" x14ac:dyDescent="0.2">
      <c r="D2004" s="9"/>
      <c r="G2004" s="63"/>
      <c r="H2004" s="64"/>
    </row>
    <row r="2005" spans="4:8" x14ac:dyDescent="0.2">
      <c r="D2005" s="9"/>
      <c r="G2005" s="63"/>
      <c r="H2005" s="64"/>
    </row>
    <row r="2006" spans="4:8" x14ac:dyDescent="0.2">
      <c r="D2006" s="9"/>
      <c r="G2006" s="63"/>
      <c r="H2006" s="64"/>
    </row>
    <row r="2007" spans="4:8" x14ac:dyDescent="0.2">
      <c r="D2007" s="9"/>
      <c r="G2007" s="63"/>
      <c r="H2007" s="64"/>
    </row>
    <row r="2008" spans="4:8" x14ac:dyDescent="0.2">
      <c r="D2008" s="9"/>
      <c r="G2008" s="63"/>
      <c r="H2008" s="64"/>
    </row>
    <row r="2009" spans="4:8" x14ac:dyDescent="0.2">
      <c r="D2009" s="9"/>
      <c r="G2009" s="63"/>
      <c r="H2009" s="64"/>
    </row>
    <row r="2010" spans="4:8" x14ac:dyDescent="0.2">
      <c r="D2010" s="9"/>
      <c r="G2010" s="63"/>
      <c r="H2010" s="64"/>
    </row>
    <row r="2011" spans="4:8" x14ac:dyDescent="0.2">
      <c r="D2011" s="9"/>
      <c r="G2011" s="63"/>
      <c r="H2011" s="64"/>
    </row>
    <row r="2012" spans="4:8" x14ac:dyDescent="0.2">
      <c r="D2012" s="9"/>
      <c r="G2012" s="63"/>
      <c r="H2012" s="64"/>
    </row>
    <row r="2013" spans="4:8" x14ac:dyDescent="0.2">
      <c r="D2013" s="9"/>
      <c r="G2013" s="63"/>
      <c r="H2013" s="64"/>
    </row>
    <row r="2014" spans="4:8" x14ac:dyDescent="0.2">
      <c r="D2014" s="9"/>
      <c r="G2014" s="63"/>
      <c r="H2014" s="64"/>
    </row>
    <row r="2015" spans="4:8" x14ac:dyDescent="0.2">
      <c r="D2015" s="9"/>
      <c r="G2015" s="63"/>
      <c r="H2015" s="64"/>
    </row>
    <row r="2016" spans="4:8" x14ac:dyDescent="0.2">
      <c r="D2016" s="9"/>
      <c r="G2016" s="63"/>
      <c r="H2016" s="64"/>
    </row>
    <row r="2017" spans="4:8" x14ac:dyDescent="0.2">
      <c r="D2017" s="9"/>
      <c r="G2017" s="63"/>
      <c r="H2017" s="64"/>
    </row>
    <row r="2018" spans="4:8" x14ac:dyDescent="0.2">
      <c r="D2018" s="9"/>
      <c r="G2018" s="63"/>
      <c r="H2018" s="64"/>
    </row>
    <row r="2019" spans="4:8" x14ac:dyDescent="0.2">
      <c r="D2019" s="9"/>
      <c r="G2019" s="63"/>
      <c r="H2019" s="64"/>
    </row>
    <row r="2020" spans="4:8" x14ac:dyDescent="0.2">
      <c r="D2020" s="9"/>
      <c r="G2020" s="63"/>
      <c r="H2020" s="64"/>
    </row>
    <row r="2021" spans="4:8" x14ac:dyDescent="0.2">
      <c r="D2021" s="9"/>
      <c r="G2021" s="63"/>
      <c r="H2021" s="64"/>
    </row>
    <row r="2022" spans="4:8" x14ac:dyDescent="0.2">
      <c r="D2022" s="9"/>
      <c r="G2022" s="63"/>
      <c r="H2022" s="64"/>
    </row>
    <row r="2023" spans="4:8" x14ac:dyDescent="0.2">
      <c r="D2023" s="9"/>
      <c r="G2023" s="63"/>
      <c r="H2023" s="64"/>
    </row>
    <row r="2024" spans="4:8" x14ac:dyDescent="0.2">
      <c r="D2024" s="9"/>
      <c r="G2024" s="63"/>
      <c r="H2024" s="64"/>
    </row>
    <row r="2025" spans="4:8" x14ac:dyDescent="0.2">
      <c r="D2025" s="9"/>
      <c r="G2025" s="63"/>
      <c r="H2025" s="64"/>
    </row>
    <row r="2026" spans="4:8" x14ac:dyDescent="0.2">
      <c r="D2026" s="9"/>
      <c r="G2026" s="63"/>
      <c r="H2026" s="64"/>
    </row>
    <row r="2027" spans="4:8" x14ac:dyDescent="0.2">
      <c r="D2027" s="9"/>
      <c r="G2027" s="63"/>
      <c r="H2027" s="64"/>
    </row>
    <row r="2028" spans="4:8" x14ac:dyDescent="0.2">
      <c r="D2028" s="9"/>
      <c r="G2028" s="63"/>
      <c r="H2028" s="64"/>
    </row>
    <row r="2029" spans="4:8" x14ac:dyDescent="0.2">
      <c r="D2029" s="9"/>
      <c r="G2029" s="63"/>
      <c r="H2029" s="64"/>
    </row>
    <row r="2030" spans="4:8" x14ac:dyDescent="0.2">
      <c r="D2030" s="9"/>
      <c r="G2030" s="63"/>
      <c r="H2030" s="64"/>
    </row>
    <row r="2031" spans="4:8" x14ac:dyDescent="0.2">
      <c r="D2031" s="9"/>
      <c r="G2031" s="63"/>
      <c r="H2031" s="64"/>
    </row>
    <row r="2032" spans="4:8" x14ac:dyDescent="0.2">
      <c r="D2032" s="9"/>
      <c r="G2032" s="63"/>
      <c r="H2032" s="64"/>
    </row>
    <row r="2033" spans="4:8" x14ac:dyDescent="0.2">
      <c r="D2033" s="9"/>
      <c r="G2033" s="63"/>
      <c r="H2033" s="64"/>
    </row>
    <row r="2034" spans="4:8" x14ac:dyDescent="0.2">
      <c r="D2034" s="9"/>
      <c r="G2034" s="63"/>
      <c r="H2034" s="64"/>
    </row>
    <row r="2035" spans="4:8" x14ac:dyDescent="0.2">
      <c r="D2035" s="9"/>
      <c r="G2035" s="63"/>
      <c r="H2035" s="64"/>
    </row>
    <row r="2036" spans="4:8" x14ac:dyDescent="0.2">
      <c r="D2036" s="9"/>
      <c r="G2036" s="63"/>
      <c r="H2036" s="64"/>
    </row>
    <row r="2037" spans="4:8" x14ac:dyDescent="0.2">
      <c r="D2037" s="9"/>
      <c r="G2037" s="63"/>
      <c r="H2037" s="64"/>
    </row>
    <row r="2038" spans="4:8" x14ac:dyDescent="0.2">
      <c r="D2038" s="9"/>
      <c r="G2038" s="63"/>
      <c r="H2038" s="64"/>
    </row>
    <row r="2039" spans="4:8" x14ac:dyDescent="0.2">
      <c r="D2039" s="9"/>
      <c r="G2039" s="63"/>
      <c r="H2039" s="64"/>
    </row>
    <row r="2040" spans="4:8" x14ac:dyDescent="0.2">
      <c r="D2040" s="9"/>
      <c r="G2040" s="63"/>
      <c r="H2040" s="64"/>
    </row>
    <row r="2041" spans="4:8" x14ac:dyDescent="0.2">
      <c r="D2041" s="9"/>
      <c r="G2041" s="63"/>
      <c r="H2041" s="64"/>
    </row>
    <row r="2042" spans="4:8" x14ac:dyDescent="0.2">
      <c r="D2042" s="9"/>
      <c r="G2042" s="63"/>
      <c r="H2042" s="64"/>
    </row>
    <row r="2043" spans="4:8" x14ac:dyDescent="0.2">
      <c r="D2043" s="9"/>
      <c r="G2043" s="63"/>
      <c r="H2043" s="64"/>
    </row>
    <row r="2044" spans="4:8" x14ac:dyDescent="0.2">
      <c r="D2044" s="9"/>
      <c r="G2044" s="63"/>
      <c r="H2044" s="64"/>
    </row>
    <row r="2045" spans="4:8" x14ac:dyDescent="0.2">
      <c r="D2045" s="9"/>
      <c r="G2045" s="63"/>
      <c r="H2045" s="64"/>
    </row>
    <row r="2046" spans="4:8" x14ac:dyDescent="0.2">
      <c r="D2046" s="9"/>
      <c r="G2046" s="63"/>
      <c r="H2046" s="64"/>
    </row>
    <row r="2047" spans="4:8" x14ac:dyDescent="0.2">
      <c r="D2047" s="9"/>
      <c r="G2047" s="63"/>
      <c r="H2047" s="64"/>
    </row>
    <row r="2048" spans="4:8" x14ac:dyDescent="0.2">
      <c r="D2048" s="9"/>
      <c r="G2048" s="63"/>
      <c r="H2048" s="64"/>
    </row>
    <row r="2049" spans="4:8" x14ac:dyDescent="0.2">
      <c r="D2049" s="9"/>
      <c r="G2049" s="63"/>
      <c r="H2049" s="64"/>
    </row>
    <row r="2050" spans="4:8" x14ac:dyDescent="0.2">
      <c r="D2050" s="9"/>
      <c r="G2050" s="63"/>
      <c r="H2050" s="64"/>
    </row>
    <row r="2051" spans="4:8" x14ac:dyDescent="0.2">
      <c r="D2051" s="9"/>
      <c r="G2051" s="63"/>
      <c r="H2051" s="64"/>
    </row>
    <row r="2052" spans="4:8" x14ac:dyDescent="0.2">
      <c r="D2052" s="9"/>
      <c r="G2052" s="63"/>
      <c r="H2052" s="64"/>
    </row>
    <row r="2053" spans="4:8" x14ac:dyDescent="0.2">
      <c r="D2053" s="9"/>
      <c r="G2053" s="63"/>
      <c r="H2053" s="64"/>
    </row>
    <row r="2054" spans="4:8" x14ac:dyDescent="0.2">
      <c r="D2054" s="9"/>
      <c r="G2054" s="63"/>
      <c r="H2054" s="64"/>
    </row>
    <row r="2055" spans="4:8" x14ac:dyDescent="0.2">
      <c r="D2055" s="9"/>
      <c r="G2055" s="63"/>
      <c r="H2055" s="64"/>
    </row>
    <row r="2056" spans="4:8" x14ac:dyDescent="0.2">
      <c r="D2056" s="9"/>
      <c r="G2056" s="63"/>
      <c r="H2056" s="64"/>
    </row>
    <row r="2057" spans="4:8" x14ac:dyDescent="0.2">
      <c r="D2057" s="9"/>
      <c r="G2057" s="63"/>
      <c r="H2057" s="64"/>
    </row>
    <row r="2058" spans="4:8" x14ac:dyDescent="0.2">
      <c r="D2058" s="9"/>
      <c r="G2058" s="63"/>
      <c r="H2058" s="64"/>
    </row>
    <row r="2059" spans="4:8" x14ac:dyDescent="0.2">
      <c r="D2059" s="9"/>
      <c r="G2059" s="63"/>
      <c r="H2059" s="64"/>
    </row>
    <row r="2060" spans="4:8" x14ac:dyDescent="0.2">
      <c r="D2060" s="9"/>
      <c r="G2060" s="63"/>
      <c r="H2060" s="64"/>
    </row>
    <row r="2061" spans="4:8" x14ac:dyDescent="0.2">
      <c r="D2061" s="9"/>
      <c r="G2061" s="63"/>
      <c r="H2061" s="64"/>
    </row>
    <row r="2062" spans="4:8" x14ac:dyDescent="0.2">
      <c r="D2062" s="9"/>
      <c r="G2062" s="63"/>
      <c r="H2062" s="64"/>
    </row>
    <row r="2063" spans="4:8" x14ac:dyDescent="0.2">
      <c r="D2063" s="9"/>
      <c r="G2063" s="63"/>
      <c r="H2063" s="64"/>
    </row>
    <row r="2064" spans="4:8" x14ac:dyDescent="0.2">
      <c r="D2064" s="9"/>
      <c r="G2064" s="63"/>
      <c r="H2064" s="64"/>
    </row>
    <row r="2065" spans="4:8" x14ac:dyDescent="0.2">
      <c r="D2065" s="9"/>
      <c r="G2065" s="63"/>
      <c r="H2065" s="64"/>
    </row>
    <row r="2066" spans="4:8" x14ac:dyDescent="0.2">
      <c r="D2066" s="9"/>
      <c r="G2066" s="63"/>
      <c r="H2066" s="64"/>
    </row>
    <row r="2067" spans="4:8" x14ac:dyDescent="0.2">
      <c r="D2067" s="9"/>
      <c r="G2067" s="63"/>
      <c r="H2067" s="64"/>
    </row>
    <row r="2068" spans="4:8" x14ac:dyDescent="0.2">
      <c r="D2068" s="9"/>
      <c r="G2068" s="63"/>
      <c r="H2068" s="64"/>
    </row>
    <row r="2069" spans="4:8" x14ac:dyDescent="0.2">
      <c r="D2069" s="9"/>
      <c r="G2069" s="63"/>
      <c r="H2069" s="64"/>
    </row>
    <row r="2070" spans="4:8" x14ac:dyDescent="0.2">
      <c r="D2070" s="9"/>
      <c r="G2070" s="63"/>
      <c r="H2070" s="64"/>
    </row>
    <row r="2071" spans="4:8" x14ac:dyDescent="0.2">
      <c r="D2071" s="9"/>
      <c r="G2071" s="63"/>
      <c r="H2071" s="64"/>
    </row>
    <row r="2072" spans="4:8" x14ac:dyDescent="0.2">
      <c r="D2072" s="9"/>
      <c r="G2072" s="63"/>
      <c r="H2072" s="64"/>
    </row>
    <row r="2073" spans="4:8" x14ac:dyDescent="0.2">
      <c r="D2073" s="9"/>
      <c r="G2073" s="63"/>
      <c r="H2073" s="64"/>
    </row>
    <row r="2074" spans="4:8" x14ac:dyDescent="0.2">
      <c r="D2074" s="9"/>
      <c r="G2074" s="63"/>
      <c r="H2074" s="64"/>
    </row>
    <row r="2075" spans="4:8" x14ac:dyDescent="0.2">
      <c r="D2075" s="9"/>
      <c r="G2075" s="63"/>
      <c r="H2075" s="64"/>
    </row>
    <row r="2076" spans="4:8" x14ac:dyDescent="0.2">
      <c r="D2076" s="9"/>
      <c r="G2076" s="63"/>
      <c r="H2076" s="64"/>
    </row>
    <row r="2077" spans="4:8" x14ac:dyDescent="0.2">
      <c r="D2077" s="9"/>
      <c r="G2077" s="63"/>
      <c r="H2077" s="64"/>
    </row>
    <row r="2078" spans="4:8" x14ac:dyDescent="0.2">
      <c r="D2078" s="9"/>
      <c r="G2078" s="63"/>
      <c r="H2078" s="64"/>
    </row>
    <row r="2079" spans="4:8" x14ac:dyDescent="0.2">
      <c r="D2079" s="9"/>
      <c r="G2079" s="63"/>
      <c r="H2079" s="64"/>
    </row>
    <row r="2080" spans="4:8" x14ac:dyDescent="0.2">
      <c r="D2080" s="9"/>
      <c r="G2080" s="63"/>
      <c r="H2080" s="64"/>
    </row>
    <row r="2081" spans="4:8" x14ac:dyDescent="0.2">
      <c r="D2081" s="9"/>
      <c r="G2081" s="63"/>
      <c r="H2081" s="64"/>
    </row>
    <row r="2082" spans="4:8" x14ac:dyDescent="0.2">
      <c r="D2082" s="9"/>
      <c r="G2082" s="63"/>
      <c r="H2082" s="64"/>
    </row>
    <row r="2083" spans="4:8" x14ac:dyDescent="0.2">
      <c r="D2083" s="9"/>
      <c r="G2083" s="63"/>
      <c r="H2083" s="64"/>
    </row>
    <row r="2084" spans="4:8" x14ac:dyDescent="0.2">
      <c r="D2084" s="9"/>
      <c r="G2084" s="63"/>
      <c r="H2084" s="64"/>
    </row>
    <row r="2085" spans="4:8" x14ac:dyDescent="0.2">
      <c r="D2085" s="9"/>
      <c r="G2085" s="63"/>
      <c r="H2085" s="64"/>
    </row>
    <row r="2086" spans="4:8" x14ac:dyDescent="0.2">
      <c r="D2086" s="9"/>
      <c r="G2086" s="63"/>
      <c r="H2086" s="64"/>
    </row>
    <row r="2087" spans="4:8" x14ac:dyDescent="0.2">
      <c r="D2087" s="9"/>
      <c r="G2087" s="63"/>
      <c r="H2087" s="64"/>
    </row>
    <row r="2088" spans="4:8" x14ac:dyDescent="0.2">
      <c r="D2088" s="9"/>
      <c r="G2088" s="63"/>
      <c r="H2088" s="64"/>
    </row>
    <row r="2089" spans="4:8" x14ac:dyDescent="0.2">
      <c r="D2089" s="9"/>
      <c r="G2089" s="63"/>
      <c r="H2089" s="64"/>
    </row>
    <row r="2090" spans="4:8" x14ac:dyDescent="0.2">
      <c r="D2090" s="9"/>
      <c r="G2090" s="63"/>
      <c r="H2090" s="64"/>
    </row>
    <row r="2091" spans="4:8" x14ac:dyDescent="0.2">
      <c r="D2091" s="9"/>
      <c r="G2091" s="63"/>
      <c r="H2091" s="64"/>
    </row>
    <row r="2092" spans="4:8" x14ac:dyDescent="0.2">
      <c r="D2092" s="9"/>
      <c r="G2092" s="63"/>
      <c r="H2092" s="64"/>
    </row>
    <row r="2093" spans="4:8" x14ac:dyDescent="0.2">
      <c r="D2093" s="9"/>
      <c r="G2093" s="63"/>
      <c r="H2093" s="64"/>
    </row>
    <row r="2094" spans="4:8" x14ac:dyDescent="0.2">
      <c r="D2094" s="9"/>
      <c r="G2094" s="63"/>
      <c r="H2094" s="64"/>
    </row>
    <row r="2095" spans="4:8" x14ac:dyDescent="0.2">
      <c r="D2095" s="9"/>
      <c r="G2095" s="63"/>
      <c r="H2095" s="64"/>
    </row>
    <row r="2096" spans="4:8" x14ac:dyDescent="0.2">
      <c r="D2096" s="9"/>
      <c r="G2096" s="63"/>
      <c r="H2096" s="64"/>
    </row>
    <row r="2097" spans="4:8" x14ac:dyDescent="0.2">
      <c r="D2097" s="9"/>
      <c r="G2097" s="63"/>
      <c r="H2097" s="64"/>
    </row>
    <row r="2098" spans="4:8" x14ac:dyDescent="0.2">
      <c r="D2098" s="9"/>
      <c r="G2098" s="63"/>
      <c r="H2098" s="64"/>
    </row>
    <row r="2099" spans="4:8" x14ac:dyDescent="0.2">
      <c r="D2099" s="9"/>
      <c r="G2099" s="63"/>
      <c r="H2099" s="64"/>
    </row>
    <row r="2100" spans="4:8" x14ac:dyDescent="0.2">
      <c r="D2100" s="9"/>
      <c r="G2100" s="63"/>
      <c r="H2100" s="64"/>
    </row>
    <row r="2101" spans="4:8" x14ac:dyDescent="0.2">
      <c r="D2101" s="9"/>
      <c r="G2101" s="63"/>
      <c r="H2101" s="64"/>
    </row>
    <row r="2102" spans="4:8" x14ac:dyDescent="0.2">
      <c r="D2102" s="9"/>
      <c r="G2102" s="63"/>
      <c r="H2102" s="64"/>
    </row>
    <row r="2103" spans="4:8" x14ac:dyDescent="0.2">
      <c r="D2103" s="9"/>
      <c r="G2103" s="63"/>
      <c r="H2103" s="64"/>
    </row>
    <row r="2104" spans="4:8" x14ac:dyDescent="0.2">
      <c r="D2104" s="9"/>
      <c r="G2104" s="63"/>
      <c r="H2104" s="64"/>
    </row>
    <row r="2105" spans="4:8" x14ac:dyDescent="0.2">
      <c r="D2105" s="9"/>
      <c r="G2105" s="63"/>
      <c r="H2105" s="64"/>
    </row>
    <row r="2106" spans="4:8" x14ac:dyDescent="0.2">
      <c r="D2106" s="9"/>
      <c r="G2106" s="63"/>
      <c r="H2106" s="64"/>
    </row>
    <row r="2107" spans="4:8" x14ac:dyDescent="0.2">
      <c r="D2107" s="9"/>
      <c r="G2107" s="63"/>
      <c r="H2107" s="64"/>
    </row>
    <row r="2108" spans="4:8" x14ac:dyDescent="0.2">
      <c r="D2108" s="9"/>
      <c r="G2108" s="63"/>
      <c r="H2108" s="64"/>
    </row>
    <row r="2109" spans="4:8" x14ac:dyDescent="0.2">
      <c r="D2109" s="9"/>
      <c r="G2109" s="63"/>
      <c r="H2109" s="64"/>
    </row>
    <row r="2110" spans="4:8" x14ac:dyDescent="0.2">
      <c r="D2110" s="9"/>
      <c r="G2110" s="63"/>
      <c r="H2110" s="64"/>
    </row>
    <row r="2111" spans="4:8" x14ac:dyDescent="0.2">
      <c r="D2111" s="9"/>
      <c r="G2111" s="63"/>
      <c r="H2111" s="64"/>
    </row>
    <row r="2112" spans="4:8" x14ac:dyDescent="0.2">
      <c r="D2112" s="9"/>
      <c r="G2112" s="63"/>
      <c r="H2112" s="64"/>
    </row>
    <row r="2113" spans="4:8" x14ac:dyDescent="0.2">
      <c r="D2113" s="9"/>
      <c r="G2113" s="63"/>
      <c r="H2113" s="64"/>
    </row>
    <row r="2114" spans="4:8" x14ac:dyDescent="0.2">
      <c r="D2114" s="9"/>
      <c r="G2114" s="63"/>
      <c r="H2114" s="64"/>
    </row>
    <row r="2115" spans="4:8" x14ac:dyDescent="0.2">
      <c r="D2115" s="9"/>
      <c r="G2115" s="63"/>
      <c r="H2115" s="64"/>
    </row>
    <row r="2116" spans="4:8" x14ac:dyDescent="0.2">
      <c r="D2116" s="9"/>
      <c r="G2116" s="63"/>
      <c r="H2116" s="64"/>
    </row>
    <row r="2117" spans="4:8" x14ac:dyDescent="0.2">
      <c r="D2117" s="9"/>
      <c r="G2117" s="63"/>
      <c r="H2117" s="64"/>
    </row>
    <row r="2118" spans="4:8" x14ac:dyDescent="0.2">
      <c r="D2118" s="9"/>
      <c r="G2118" s="63"/>
      <c r="H2118" s="64"/>
    </row>
    <row r="2119" spans="4:8" x14ac:dyDescent="0.2">
      <c r="D2119" s="9"/>
      <c r="G2119" s="63"/>
      <c r="H2119" s="64"/>
    </row>
    <row r="2120" spans="4:8" x14ac:dyDescent="0.2">
      <c r="D2120" s="9"/>
      <c r="G2120" s="63"/>
      <c r="H2120" s="64"/>
    </row>
    <row r="2121" spans="4:8" x14ac:dyDescent="0.2">
      <c r="D2121" s="9"/>
      <c r="G2121" s="63"/>
      <c r="H2121" s="64"/>
    </row>
    <row r="2122" spans="4:8" x14ac:dyDescent="0.2">
      <c r="D2122" s="9"/>
      <c r="G2122" s="63"/>
      <c r="H2122" s="64"/>
    </row>
    <row r="2123" spans="4:8" x14ac:dyDescent="0.2">
      <c r="D2123" s="9"/>
      <c r="G2123" s="63"/>
      <c r="H2123" s="64"/>
    </row>
    <row r="2124" spans="4:8" x14ac:dyDescent="0.2">
      <c r="D2124" s="9"/>
      <c r="G2124" s="63"/>
      <c r="H2124" s="64"/>
    </row>
    <row r="2125" spans="4:8" x14ac:dyDescent="0.2">
      <c r="D2125" s="9"/>
      <c r="G2125" s="63"/>
      <c r="H2125" s="64"/>
    </row>
    <row r="2126" spans="4:8" x14ac:dyDescent="0.2">
      <c r="D2126" s="9"/>
      <c r="G2126" s="63"/>
      <c r="H2126" s="64"/>
    </row>
    <row r="2127" spans="4:8" x14ac:dyDescent="0.2">
      <c r="D2127" s="9"/>
      <c r="G2127" s="63"/>
      <c r="H2127" s="64"/>
    </row>
    <row r="2128" spans="4:8" x14ac:dyDescent="0.2">
      <c r="D2128" s="9"/>
      <c r="G2128" s="63"/>
      <c r="H2128" s="64"/>
    </row>
    <row r="2129" spans="4:8" x14ac:dyDescent="0.2">
      <c r="D2129" s="9"/>
      <c r="G2129" s="63"/>
      <c r="H2129" s="64"/>
    </row>
    <row r="2130" spans="4:8" x14ac:dyDescent="0.2">
      <c r="D2130" s="9"/>
      <c r="G2130" s="63"/>
      <c r="H2130" s="64"/>
    </row>
    <row r="2131" spans="4:8" x14ac:dyDescent="0.2">
      <c r="D2131" s="9"/>
      <c r="G2131" s="63"/>
      <c r="H2131" s="64"/>
    </row>
    <row r="2132" spans="4:8" x14ac:dyDescent="0.2">
      <c r="D2132" s="9"/>
      <c r="G2132" s="63"/>
      <c r="H2132" s="64"/>
    </row>
    <row r="2133" spans="4:8" x14ac:dyDescent="0.2">
      <c r="D2133" s="9"/>
      <c r="G2133" s="63"/>
      <c r="H2133" s="64"/>
    </row>
    <row r="2134" spans="4:8" x14ac:dyDescent="0.2">
      <c r="D2134" s="9"/>
      <c r="G2134" s="63"/>
      <c r="H2134" s="64"/>
    </row>
    <row r="2135" spans="4:8" x14ac:dyDescent="0.2">
      <c r="D2135" s="9"/>
      <c r="G2135" s="63"/>
      <c r="H2135" s="64"/>
    </row>
    <row r="2136" spans="4:8" x14ac:dyDescent="0.2">
      <c r="D2136" s="9"/>
      <c r="G2136" s="63"/>
      <c r="H2136" s="64"/>
    </row>
    <row r="2137" spans="4:8" x14ac:dyDescent="0.2">
      <c r="D2137" s="9"/>
      <c r="G2137" s="63"/>
      <c r="H2137" s="64"/>
    </row>
    <row r="2138" spans="4:8" x14ac:dyDescent="0.2">
      <c r="D2138" s="9"/>
      <c r="G2138" s="63"/>
      <c r="H2138" s="64"/>
    </row>
    <row r="2139" spans="4:8" x14ac:dyDescent="0.2">
      <c r="D2139" s="9"/>
      <c r="G2139" s="63"/>
      <c r="H2139" s="64"/>
    </row>
    <row r="2140" spans="4:8" x14ac:dyDescent="0.2">
      <c r="D2140" s="9"/>
      <c r="G2140" s="63"/>
      <c r="H2140" s="64"/>
    </row>
    <row r="2141" spans="4:8" x14ac:dyDescent="0.2">
      <c r="D2141" s="9"/>
      <c r="G2141" s="63"/>
      <c r="H2141" s="64"/>
    </row>
    <row r="2142" spans="4:8" x14ac:dyDescent="0.2">
      <c r="D2142" s="9"/>
      <c r="G2142" s="63"/>
      <c r="H2142" s="64"/>
    </row>
    <row r="2143" spans="4:8" x14ac:dyDescent="0.2">
      <c r="D2143" s="9"/>
      <c r="G2143" s="63"/>
      <c r="H2143" s="64"/>
    </row>
    <row r="2144" spans="4:8" x14ac:dyDescent="0.2">
      <c r="D2144" s="9"/>
      <c r="G2144" s="63"/>
      <c r="H2144" s="64"/>
    </row>
    <row r="2145" spans="4:8" x14ac:dyDescent="0.2">
      <c r="D2145" s="9"/>
      <c r="G2145" s="63"/>
      <c r="H2145" s="64"/>
    </row>
    <row r="2146" spans="4:8" x14ac:dyDescent="0.2">
      <c r="D2146" s="9"/>
      <c r="G2146" s="63"/>
      <c r="H2146" s="64"/>
    </row>
    <row r="2147" spans="4:8" x14ac:dyDescent="0.2">
      <c r="D2147" s="9"/>
      <c r="G2147" s="63"/>
      <c r="H2147" s="64"/>
    </row>
    <row r="2148" spans="4:8" x14ac:dyDescent="0.2">
      <c r="D2148" s="9"/>
      <c r="G2148" s="63"/>
      <c r="H2148" s="64"/>
    </row>
    <row r="2149" spans="4:8" x14ac:dyDescent="0.2">
      <c r="D2149" s="9"/>
      <c r="G2149" s="63"/>
      <c r="H2149" s="64"/>
    </row>
    <row r="2150" spans="4:8" x14ac:dyDescent="0.2">
      <c r="D2150" s="9"/>
      <c r="G2150" s="63"/>
      <c r="H2150" s="64"/>
    </row>
    <row r="2151" spans="4:8" x14ac:dyDescent="0.2">
      <c r="D2151" s="9"/>
      <c r="G2151" s="63"/>
      <c r="H2151" s="64"/>
    </row>
    <row r="2152" spans="4:8" x14ac:dyDescent="0.2">
      <c r="D2152" s="9"/>
      <c r="G2152" s="63"/>
      <c r="H2152" s="64"/>
    </row>
    <row r="2153" spans="4:8" x14ac:dyDescent="0.2">
      <c r="D2153" s="9"/>
      <c r="G2153" s="63"/>
      <c r="H2153" s="64"/>
    </row>
    <row r="2154" spans="4:8" x14ac:dyDescent="0.2">
      <c r="D2154" s="9"/>
      <c r="G2154" s="63"/>
      <c r="H2154" s="64"/>
    </row>
    <row r="2155" spans="4:8" x14ac:dyDescent="0.2">
      <c r="D2155" s="9"/>
      <c r="G2155" s="63"/>
      <c r="H2155" s="64"/>
    </row>
    <row r="2156" spans="4:8" x14ac:dyDescent="0.2">
      <c r="D2156" s="9"/>
      <c r="G2156" s="63"/>
      <c r="H2156" s="64"/>
    </row>
    <row r="2157" spans="4:8" x14ac:dyDescent="0.2">
      <c r="D2157" s="9"/>
      <c r="G2157" s="63"/>
      <c r="H2157" s="64"/>
    </row>
    <row r="2158" spans="4:8" x14ac:dyDescent="0.2">
      <c r="D2158" s="9"/>
      <c r="G2158" s="63"/>
      <c r="H2158" s="64"/>
    </row>
    <row r="2159" spans="4:8" x14ac:dyDescent="0.2">
      <c r="D2159" s="9"/>
      <c r="G2159" s="63"/>
      <c r="H2159" s="64"/>
    </row>
    <row r="2160" spans="4:8" x14ac:dyDescent="0.2">
      <c r="D2160" s="9"/>
      <c r="G2160" s="63"/>
      <c r="H2160" s="64"/>
    </row>
    <row r="2161" spans="4:8" x14ac:dyDescent="0.2">
      <c r="D2161" s="9"/>
      <c r="G2161" s="63"/>
      <c r="H2161" s="64"/>
    </row>
    <row r="2162" spans="4:8" x14ac:dyDescent="0.2">
      <c r="D2162" s="9"/>
      <c r="G2162" s="63"/>
      <c r="H2162" s="64"/>
    </row>
    <row r="2163" spans="4:8" x14ac:dyDescent="0.2">
      <c r="D2163" s="9"/>
      <c r="G2163" s="63"/>
      <c r="H2163" s="64"/>
    </row>
    <row r="2164" spans="4:8" x14ac:dyDescent="0.2">
      <c r="D2164" s="9"/>
      <c r="G2164" s="63"/>
      <c r="H2164" s="64"/>
    </row>
    <row r="2165" spans="4:8" x14ac:dyDescent="0.2">
      <c r="D2165" s="9"/>
      <c r="G2165" s="63"/>
      <c r="H2165" s="64"/>
    </row>
    <row r="2166" spans="4:8" x14ac:dyDescent="0.2">
      <c r="D2166" s="9"/>
      <c r="G2166" s="63"/>
      <c r="H2166" s="64"/>
    </row>
    <row r="2167" spans="4:8" x14ac:dyDescent="0.2">
      <c r="D2167" s="9"/>
      <c r="G2167" s="63"/>
      <c r="H2167" s="64"/>
    </row>
    <row r="2168" spans="4:8" x14ac:dyDescent="0.2">
      <c r="D2168" s="9"/>
      <c r="G2168" s="63"/>
      <c r="H2168" s="64"/>
    </row>
    <row r="2169" spans="4:8" x14ac:dyDescent="0.2">
      <c r="D2169" s="9"/>
      <c r="G2169" s="63"/>
      <c r="H2169" s="64"/>
    </row>
    <row r="2170" spans="4:8" x14ac:dyDescent="0.2">
      <c r="D2170" s="9"/>
      <c r="G2170" s="63"/>
      <c r="H2170" s="64"/>
    </row>
    <row r="2171" spans="4:8" x14ac:dyDescent="0.2">
      <c r="D2171" s="9"/>
      <c r="G2171" s="63"/>
      <c r="H2171" s="64"/>
    </row>
    <row r="2172" spans="4:8" x14ac:dyDescent="0.2">
      <c r="D2172" s="9"/>
      <c r="G2172" s="63"/>
      <c r="H2172" s="64"/>
    </row>
    <row r="2173" spans="4:8" x14ac:dyDescent="0.2">
      <c r="D2173" s="9"/>
      <c r="G2173" s="63"/>
      <c r="H2173" s="64"/>
    </row>
    <row r="2174" spans="4:8" x14ac:dyDescent="0.2">
      <c r="D2174" s="9"/>
      <c r="G2174" s="63"/>
      <c r="H2174" s="64"/>
    </row>
    <row r="2175" spans="4:8" x14ac:dyDescent="0.2">
      <c r="D2175" s="9"/>
      <c r="G2175" s="63"/>
      <c r="H2175" s="64"/>
    </row>
    <row r="2176" spans="4:8" x14ac:dyDescent="0.2">
      <c r="D2176" s="9"/>
      <c r="G2176" s="63"/>
      <c r="H2176" s="64"/>
    </row>
    <row r="2177" spans="4:8" x14ac:dyDescent="0.2">
      <c r="D2177" s="9"/>
      <c r="G2177" s="63"/>
      <c r="H2177" s="64"/>
    </row>
    <row r="2178" spans="4:8" x14ac:dyDescent="0.2">
      <c r="D2178" s="9"/>
      <c r="G2178" s="63"/>
      <c r="H2178" s="64"/>
    </row>
    <row r="2179" spans="4:8" x14ac:dyDescent="0.2">
      <c r="D2179" s="9"/>
      <c r="G2179" s="63"/>
      <c r="H2179" s="64"/>
    </row>
    <row r="2180" spans="4:8" x14ac:dyDescent="0.2">
      <c r="D2180" s="9"/>
      <c r="G2180" s="63"/>
      <c r="H2180" s="64"/>
    </row>
    <row r="2181" spans="4:8" x14ac:dyDescent="0.2">
      <c r="D2181" s="9"/>
      <c r="G2181" s="63"/>
      <c r="H2181" s="64"/>
    </row>
    <row r="2182" spans="4:8" x14ac:dyDescent="0.2">
      <c r="D2182" s="9"/>
      <c r="G2182" s="63"/>
      <c r="H2182" s="64"/>
    </row>
    <row r="2183" spans="4:8" x14ac:dyDescent="0.2">
      <c r="D2183" s="9"/>
      <c r="G2183" s="63"/>
      <c r="H2183" s="64"/>
    </row>
    <row r="2184" spans="4:8" x14ac:dyDescent="0.2">
      <c r="D2184" s="9"/>
      <c r="G2184" s="63"/>
      <c r="H2184" s="64"/>
    </row>
    <row r="2185" spans="4:8" x14ac:dyDescent="0.2">
      <c r="D2185" s="9"/>
      <c r="G2185" s="63"/>
      <c r="H2185" s="64"/>
    </row>
    <row r="2186" spans="4:8" x14ac:dyDescent="0.2">
      <c r="D2186" s="9"/>
      <c r="G2186" s="63"/>
      <c r="H2186" s="64"/>
    </row>
    <row r="2187" spans="4:8" x14ac:dyDescent="0.2">
      <c r="D2187" s="9"/>
      <c r="G2187" s="63"/>
      <c r="H2187" s="64"/>
    </row>
    <row r="2188" spans="4:8" x14ac:dyDescent="0.2">
      <c r="D2188" s="9"/>
      <c r="G2188" s="63"/>
      <c r="H2188" s="64"/>
    </row>
    <row r="2189" spans="4:8" x14ac:dyDescent="0.2">
      <c r="D2189" s="9"/>
      <c r="G2189" s="63"/>
      <c r="H2189" s="64"/>
    </row>
    <row r="2190" spans="4:8" x14ac:dyDescent="0.2">
      <c r="D2190" s="9"/>
      <c r="G2190" s="63"/>
      <c r="H2190" s="64"/>
    </row>
    <row r="2191" spans="4:8" x14ac:dyDescent="0.2">
      <c r="D2191" s="9"/>
      <c r="G2191" s="63"/>
      <c r="H2191" s="64"/>
    </row>
    <row r="2192" spans="4:8" x14ac:dyDescent="0.2">
      <c r="D2192" s="9"/>
      <c r="G2192" s="63"/>
      <c r="H2192" s="64"/>
    </row>
    <row r="2193" spans="4:8" x14ac:dyDescent="0.2">
      <c r="D2193" s="9"/>
      <c r="G2193" s="63"/>
      <c r="H2193" s="64"/>
    </row>
    <row r="2194" spans="4:8" x14ac:dyDescent="0.2">
      <c r="D2194" s="9"/>
      <c r="G2194" s="63"/>
      <c r="H2194" s="64"/>
    </row>
    <row r="2195" spans="4:8" x14ac:dyDescent="0.2">
      <c r="D2195" s="9"/>
      <c r="G2195" s="63"/>
      <c r="H2195" s="64"/>
    </row>
    <row r="2196" spans="4:8" x14ac:dyDescent="0.2">
      <c r="D2196" s="9"/>
      <c r="G2196" s="63"/>
      <c r="H2196" s="64"/>
    </row>
    <row r="2197" spans="4:8" x14ac:dyDescent="0.2">
      <c r="D2197" s="9"/>
      <c r="G2197" s="63"/>
      <c r="H2197" s="64"/>
    </row>
    <row r="2198" spans="4:8" x14ac:dyDescent="0.2">
      <c r="D2198" s="9"/>
      <c r="G2198" s="63"/>
      <c r="H2198" s="64"/>
    </row>
    <row r="2199" spans="4:8" x14ac:dyDescent="0.2">
      <c r="D2199" s="9"/>
      <c r="G2199" s="63"/>
      <c r="H2199" s="64"/>
    </row>
    <row r="2200" spans="4:8" x14ac:dyDescent="0.2">
      <c r="D2200" s="9"/>
      <c r="G2200" s="63"/>
      <c r="H2200" s="64"/>
    </row>
    <row r="2201" spans="4:8" x14ac:dyDescent="0.2">
      <c r="D2201" s="9"/>
      <c r="G2201" s="63"/>
      <c r="H2201" s="64"/>
    </row>
    <row r="2202" spans="4:8" x14ac:dyDescent="0.2">
      <c r="D2202" s="9"/>
      <c r="G2202" s="63"/>
      <c r="H2202" s="64"/>
    </row>
    <row r="2203" spans="4:8" x14ac:dyDescent="0.2">
      <c r="D2203" s="9"/>
      <c r="G2203" s="63"/>
      <c r="H2203" s="64"/>
    </row>
    <row r="2204" spans="4:8" x14ac:dyDescent="0.2">
      <c r="D2204" s="9"/>
      <c r="G2204" s="63"/>
      <c r="H2204" s="64"/>
    </row>
    <row r="2205" spans="4:8" x14ac:dyDescent="0.2">
      <c r="D2205" s="9"/>
      <c r="G2205" s="63"/>
      <c r="H2205" s="64"/>
    </row>
    <row r="2206" spans="4:8" x14ac:dyDescent="0.2">
      <c r="D2206" s="9"/>
      <c r="G2206" s="63"/>
      <c r="H2206" s="64"/>
    </row>
    <row r="2207" spans="4:8" x14ac:dyDescent="0.2">
      <c r="D2207" s="9"/>
      <c r="G2207" s="63"/>
      <c r="H2207" s="64"/>
    </row>
    <row r="2208" spans="4:8" x14ac:dyDescent="0.2">
      <c r="D2208" s="9"/>
      <c r="G2208" s="63"/>
      <c r="H2208" s="64"/>
    </row>
    <row r="2209" spans="4:8" x14ac:dyDescent="0.2">
      <c r="D2209" s="9"/>
      <c r="G2209" s="63"/>
      <c r="H2209" s="64"/>
    </row>
    <row r="2210" spans="4:8" x14ac:dyDescent="0.2">
      <c r="D2210" s="9"/>
      <c r="G2210" s="63"/>
      <c r="H2210" s="64"/>
    </row>
    <row r="2211" spans="4:8" x14ac:dyDescent="0.2">
      <c r="D2211" s="9"/>
      <c r="G2211" s="63"/>
      <c r="H2211" s="64"/>
    </row>
    <row r="2212" spans="4:8" x14ac:dyDescent="0.2">
      <c r="D2212" s="9"/>
      <c r="G2212" s="63"/>
      <c r="H2212" s="64"/>
    </row>
    <row r="2213" spans="4:8" x14ac:dyDescent="0.2">
      <c r="D2213" s="9"/>
      <c r="G2213" s="63"/>
      <c r="H2213" s="64"/>
    </row>
    <row r="2214" spans="4:8" x14ac:dyDescent="0.2">
      <c r="D2214" s="9"/>
      <c r="G2214" s="63"/>
      <c r="H2214" s="64"/>
    </row>
    <row r="2215" spans="4:8" x14ac:dyDescent="0.2">
      <c r="D2215" s="9"/>
      <c r="G2215" s="63"/>
      <c r="H2215" s="64"/>
    </row>
    <row r="2216" spans="4:8" x14ac:dyDescent="0.2">
      <c r="D2216" s="9"/>
      <c r="G2216" s="63"/>
      <c r="H2216" s="64"/>
    </row>
    <row r="2217" spans="4:8" x14ac:dyDescent="0.2">
      <c r="D2217" s="9"/>
      <c r="G2217" s="63"/>
      <c r="H2217" s="64"/>
    </row>
    <row r="2218" spans="4:8" x14ac:dyDescent="0.2">
      <c r="D2218" s="9"/>
      <c r="G2218" s="63"/>
      <c r="H2218" s="64"/>
    </row>
    <row r="2219" spans="4:8" x14ac:dyDescent="0.2">
      <c r="D2219" s="9"/>
      <c r="G2219" s="63"/>
      <c r="H2219" s="64"/>
    </row>
    <row r="2220" spans="4:8" x14ac:dyDescent="0.2">
      <c r="D2220" s="9"/>
      <c r="G2220" s="63"/>
      <c r="H2220" s="64"/>
    </row>
    <row r="2221" spans="4:8" x14ac:dyDescent="0.2">
      <c r="D2221" s="9"/>
      <c r="G2221" s="63"/>
      <c r="H2221" s="64"/>
    </row>
    <row r="2222" spans="4:8" x14ac:dyDescent="0.2">
      <c r="D2222" s="9"/>
      <c r="G2222" s="63"/>
      <c r="H2222" s="64"/>
    </row>
    <row r="2223" spans="4:8" x14ac:dyDescent="0.2">
      <c r="D2223" s="9"/>
      <c r="G2223" s="63"/>
      <c r="H2223" s="64"/>
    </row>
    <row r="2224" spans="4:8" x14ac:dyDescent="0.2">
      <c r="D2224" s="9"/>
      <c r="G2224" s="63"/>
      <c r="H2224" s="64"/>
    </row>
    <row r="2225" spans="4:8" x14ac:dyDescent="0.2">
      <c r="D2225" s="9"/>
      <c r="G2225" s="63"/>
      <c r="H2225" s="64"/>
    </row>
    <row r="2226" spans="4:8" x14ac:dyDescent="0.2">
      <c r="D2226" s="9"/>
      <c r="G2226" s="63"/>
      <c r="H2226" s="64"/>
    </row>
    <row r="2227" spans="4:8" x14ac:dyDescent="0.2">
      <c r="D2227" s="9"/>
      <c r="G2227" s="63"/>
      <c r="H2227" s="64"/>
    </row>
    <row r="2228" spans="4:8" x14ac:dyDescent="0.2">
      <c r="D2228" s="9"/>
      <c r="G2228" s="63"/>
      <c r="H2228" s="64"/>
    </row>
    <row r="2229" spans="4:8" x14ac:dyDescent="0.2">
      <c r="D2229" s="9"/>
      <c r="G2229" s="63"/>
      <c r="H2229" s="64"/>
    </row>
    <row r="2230" spans="4:8" x14ac:dyDescent="0.2">
      <c r="D2230" s="9"/>
      <c r="G2230" s="63"/>
      <c r="H2230" s="64"/>
    </row>
    <row r="2231" spans="4:8" x14ac:dyDescent="0.2">
      <c r="D2231" s="9"/>
      <c r="G2231" s="63"/>
      <c r="H2231" s="64"/>
    </row>
    <row r="2232" spans="4:8" x14ac:dyDescent="0.2">
      <c r="D2232" s="9"/>
      <c r="G2232" s="63"/>
      <c r="H2232" s="64"/>
    </row>
    <row r="2233" spans="4:8" x14ac:dyDescent="0.2">
      <c r="D2233" s="9"/>
      <c r="G2233" s="63"/>
      <c r="H2233" s="64"/>
    </row>
    <row r="2234" spans="4:8" x14ac:dyDescent="0.2">
      <c r="D2234" s="9"/>
      <c r="G2234" s="63"/>
      <c r="H2234" s="64"/>
    </row>
    <row r="2235" spans="4:8" x14ac:dyDescent="0.2">
      <c r="D2235" s="9"/>
      <c r="G2235" s="63"/>
      <c r="H2235" s="64"/>
    </row>
    <row r="2236" spans="4:8" x14ac:dyDescent="0.2">
      <c r="D2236" s="9"/>
      <c r="G2236" s="63"/>
      <c r="H2236" s="64"/>
    </row>
    <row r="2237" spans="4:8" x14ac:dyDescent="0.2">
      <c r="D2237" s="9"/>
      <c r="G2237" s="63"/>
      <c r="H2237" s="64"/>
    </row>
    <row r="2238" spans="4:8" x14ac:dyDescent="0.2">
      <c r="D2238" s="9"/>
      <c r="G2238" s="63"/>
      <c r="H2238" s="64"/>
    </row>
    <row r="2239" spans="4:8" x14ac:dyDescent="0.2">
      <c r="D2239" s="9"/>
      <c r="G2239" s="63"/>
      <c r="H2239" s="64"/>
    </row>
    <row r="2240" spans="4:8" x14ac:dyDescent="0.2">
      <c r="D2240" s="9"/>
      <c r="G2240" s="63"/>
      <c r="H2240" s="64"/>
    </row>
    <row r="2241" spans="4:8" x14ac:dyDescent="0.2">
      <c r="D2241" s="9"/>
      <c r="G2241" s="63"/>
      <c r="H2241" s="64"/>
    </row>
    <row r="2242" spans="4:8" x14ac:dyDescent="0.2">
      <c r="D2242" s="9"/>
      <c r="G2242" s="63"/>
      <c r="H2242" s="64"/>
    </row>
    <row r="2243" spans="4:8" x14ac:dyDescent="0.2">
      <c r="D2243" s="9"/>
      <c r="G2243" s="63"/>
      <c r="H2243" s="64"/>
    </row>
    <row r="2244" spans="4:8" x14ac:dyDescent="0.2">
      <c r="D2244" s="9"/>
      <c r="G2244" s="63"/>
      <c r="H2244" s="64"/>
    </row>
    <row r="2245" spans="4:8" x14ac:dyDescent="0.2">
      <c r="D2245" s="9"/>
      <c r="G2245" s="63"/>
      <c r="H2245" s="64"/>
    </row>
    <row r="2246" spans="4:8" x14ac:dyDescent="0.2">
      <c r="D2246" s="9"/>
      <c r="G2246" s="63"/>
      <c r="H2246" s="64"/>
    </row>
    <row r="2247" spans="4:8" x14ac:dyDescent="0.2">
      <c r="D2247" s="9"/>
      <c r="G2247" s="63"/>
      <c r="H2247" s="64"/>
    </row>
    <row r="2248" spans="4:8" x14ac:dyDescent="0.2">
      <c r="D2248" s="9"/>
      <c r="G2248" s="63"/>
      <c r="H2248" s="64"/>
    </row>
    <row r="2249" spans="4:8" x14ac:dyDescent="0.2">
      <c r="D2249" s="9"/>
      <c r="G2249" s="63"/>
      <c r="H2249" s="64"/>
    </row>
    <row r="2250" spans="4:8" x14ac:dyDescent="0.2">
      <c r="D2250" s="9"/>
      <c r="G2250" s="63"/>
      <c r="H2250" s="64"/>
    </row>
    <row r="2251" spans="4:8" x14ac:dyDescent="0.2">
      <c r="D2251" s="9"/>
      <c r="G2251" s="63"/>
      <c r="H2251" s="64"/>
    </row>
    <row r="2252" spans="4:8" x14ac:dyDescent="0.2">
      <c r="D2252" s="9"/>
      <c r="G2252" s="63"/>
      <c r="H2252" s="64"/>
    </row>
    <row r="2253" spans="4:8" x14ac:dyDescent="0.2">
      <c r="D2253" s="9"/>
      <c r="G2253" s="63"/>
      <c r="H2253" s="64"/>
    </row>
    <row r="2254" spans="4:8" x14ac:dyDescent="0.2">
      <c r="D2254" s="9"/>
      <c r="G2254" s="63"/>
      <c r="H2254" s="64"/>
    </row>
    <row r="2255" spans="4:8" x14ac:dyDescent="0.2">
      <c r="D2255" s="9"/>
      <c r="G2255" s="63"/>
      <c r="H2255" s="64"/>
    </row>
    <row r="2256" spans="4:8" x14ac:dyDescent="0.2">
      <c r="D2256" s="9"/>
      <c r="G2256" s="63"/>
      <c r="H2256" s="64"/>
    </row>
    <row r="2257" spans="4:8" x14ac:dyDescent="0.2">
      <c r="D2257" s="9"/>
      <c r="G2257" s="63"/>
      <c r="H2257" s="64"/>
    </row>
    <row r="2258" spans="4:8" x14ac:dyDescent="0.2">
      <c r="D2258" s="9"/>
      <c r="G2258" s="63"/>
      <c r="H2258" s="64"/>
    </row>
    <row r="2259" spans="4:8" x14ac:dyDescent="0.2">
      <c r="D2259" s="9"/>
      <c r="G2259" s="63"/>
      <c r="H2259" s="64"/>
    </row>
    <row r="2260" spans="4:8" x14ac:dyDescent="0.2">
      <c r="D2260" s="9"/>
      <c r="G2260" s="63"/>
      <c r="H2260" s="64"/>
    </row>
    <row r="2261" spans="4:8" x14ac:dyDescent="0.2">
      <c r="D2261" s="9"/>
      <c r="G2261" s="63"/>
      <c r="H2261" s="64"/>
    </row>
    <row r="2262" spans="4:8" x14ac:dyDescent="0.2">
      <c r="D2262" s="9"/>
      <c r="G2262" s="63"/>
      <c r="H2262" s="64"/>
    </row>
    <row r="2263" spans="4:8" x14ac:dyDescent="0.2">
      <c r="D2263" s="9"/>
      <c r="G2263" s="63"/>
      <c r="H2263" s="64"/>
    </row>
    <row r="2264" spans="4:8" x14ac:dyDescent="0.2">
      <c r="D2264" s="9"/>
      <c r="G2264" s="63"/>
      <c r="H2264" s="64"/>
    </row>
    <row r="2265" spans="4:8" x14ac:dyDescent="0.2">
      <c r="D2265" s="9"/>
      <c r="G2265" s="63"/>
      <c r="H2265" s="64"/>
    </row>
    <row r="2266" spans="4:8" x14ac:dyDescent="0.2">
      <c r="D2266" s="9"/>
      <c r="G2266" s="63"/>
      <c r="H2266" s="64"/>
    </row>
    <row r="2267" spans="4:8" x14ac:dyDescent="0.2">
      <c r="D2267" s="9"/>
      <c r="G2267" s="63"/>
      <c r="H2267" s="64"/>
    </row>
    <row r="2268" spans="4:8" x14ac:dyDescent="0.2">
      <c r="D2268" s="9"/>
      <c r="G2268" s="63"/>
      <c r="H2268" s="64"/>
    </row>
    <row r="2269" spans="4:8" x14ac:dyDescent="0.2">
      <c r="D2269" s="9"/>
      <c r="G2269" s="63"/>
      <c r="H2269" s="64"/>
    </row>
    <row r="2270" spans="4:8" x14ac:dyDescent="0.2">
      <c r="D2270" s="9"/>
      <c r="G2270" s="63"/>
      <c r="H2270" s="64"/>
    </row>
    <row r="2271" spans="4:8" x14ac:dyDescent="0.2">
      <c r="D2271" s="9"/>
      <c r="G2271" s="63"/>
      <c r="H2271" s="64"/>
    </row>
    <row r="2272" spans="4:8" x14ac:dyDescent="0.2">
      <c r="D2272" s="9"/>
      <c r="G2272" s="63"/>
      <c r="H2272" s="64"/>
    </row>
    <row r="2273" spans="4:8" x14ac:dyDescent="0.2">
      <c r="D2273" s="9"/>
      <c r="G2273" s="63"/>
      <c r="H2273" s="64"/>
    </row>
    <row r="2274" spans="4:8" x14ac:dyDescent="0.2">
      <c r="D2274" s="9"/>
      <c r="G2274" s="63"/>
      <c r="H2274" s="64"/>
    </row>
    <row r="2275" spans="4:8" x14ac:dyDescent="0.2">
      <c r="D2275" s="9"/>
      <c r="G2275" s="63"/>
      <c r="H2275" s="64"/>
    </row>
    <row r="2276" spans="4:8" x14ac:dyDescent="0.2">
      <c r="D2276" s="9"/>
      <c r="G2276" s="63"/>
      <c r="H2276" s="64"/>
    </row>
    <row r="2277" spans="4:8" x14ac:dyDescent="0.2">
      <c r="D2277" s="9"/>
      <c r="G2277" s="63"/>
      <c r="H2277" s="64"/>
    </row>
    <row r="2278" spans="4:8" x14ac:dyDescent="0.2">
      <c r="D2278" s="9"/>
      <c r="G2278" s="63"/>
      <c r="H2278" s="64"/>
    </row>
    <row r="2279" spans="4:8" x14ac:dyDescent="0.2">
      <c r="D2279" s="9"/>
      <c r="G2279" s="63"/>
      <c r="H2279" s="64"/>
    </row>
    <row r="2280" spans="4:8" x14ac:dyDescent="0.2">
      <c r="D2280" s="9"/>
      <c r="G2280" s="63"/>
      <c r="H2280" s="64"/>
    </row>
    <row r="2281" spans="4:8" x14ac:dyDescent="0.2">
      <c r="D2281" s="9"/>
      <c r="G2281" s="63"/>
      <c r="H2281" s="64"/>
    </row>
    <row r="2282" spans="4:8" x14ac:dyDescent="0.2">
      <c r="D2282" s="9"/>
      <c r="G2282" s="63"/>
      <c r="H2282" s="64"/>
    </row>
    <row r="2283" spans="4:8" x14ac:dyDescent="0.2">
      <c r="D2283" s="9"/>
      <c r="G2283" s="63"/>
      <c r="H2283" s="64"/>
    </row>
    <row r="2284" spans="4:8" x14ac:dyDescent="0.2">
      <c r="D2284" s="9"/>
      <c r="G2284" s="63"/>
      <c r="H2284" s="64"/>
    </row>
    <row r="2285" spans="4:8" x14ac:dyDescent="0.2">
      <c r="D2285" s="9"/>
      <c r="G2285" s="63"/>
      <c r="H2285" s="64"/>
    </row>
    <row r="2286" spans="4:8" x14ac:dyDescent="0.2">
      <c r="D2286" s="9"/>
      <c r="G2286" s="63"/>
      <c r="H2286" s="64"/>
    </row>
    <row r="2287" spans="4:8" x14ac:dyDescent="0.2">
      <c r="D2287" s="9"/>
      <c r="G2287" s="63"/>
      <c r="H2287" s="64"/>
    </row>
    <row r="2288" spans="4:8" x14ac:dyDescent="0.2">
      <c r="D2288" s="9"/>
      <c r="G2288" s="63"/>
      <c r="H2288" s="64"/>
    </row>
    <row r="2289" spans="4:8" x14ac:dyDescent="0.2">
      <c r="D2289" s="9"/>
      <c r="G2289" s="63"/>
      <c r="H2289" s="64"/>
    </row>
    <row r="2290" spans="4:8" x14ac:dyDescent="0.2">
      <c r="D2290" s="9"/>
      <c r="G2290" s="63"/>
      <c r="H2290" s="64"/>
    </row>
    <row r="2291" spans="4:8" x14ac:dyDescent="0.2">
      <c r="D2291" s="9"/>
      <c r="G2291" s="63"/>
      <c r="H2291" s="64"/>
    </row>
    <row r="2292" spans="4:8" x14ac:dyDescent="0.2">
      <c r="D2292" s="9"/>
      <c r="G2292" s="63"/>
      <c r="H2292" s="64"/>
    </row>
    <row r="2293" spans="4:8" x14ac:dyDescent="0.2">
      <c r="D2293" s="9"/>
      <c r="G2293" s="63"/>
      <c r="H2293" s="64"/>
    </row>
    <row r="2294" spans="4:8" x14ac:dyDescent="0.2">
      <c r="D2294" s="9"/>
      <c r="G2294" s="63"/>
      <c r="H2294" s="64"/>
    </row>
    <row r="2295" spans="4:8" x14ac:dyDescent="0.2">
      <c r="D2295" s="9"/>
      <c r="G2295" s="63"/>
      <c r="H2295" s="64"/>
    </row>
    <row r="2296" spans="4:8" x14ac:dyDescent="0.2">
      <c r="D2296" s="9"/>
      <c r="G2296" s="63"/>
      <c r="H2296" s="64"/>
    </row>
    <row r="2297" spans="4:8" x14ac:dyDescent="0.2">
      <c r="D2297" s="9"/>
      <c r="G2297" s="63"/>
      <c r="H2297" s="64"/>
    </row>
    <row r="2298" spans="4:8" x14ac:dyDescent="0.2">
      <c r="D2298" s="9"/>
      <c r="G2298" s="63"/>
      <c r="H2298" s="64"/>
    </row>
    <row r="2299" spans="4:8" x14ac:dyDescent="0.2">
      <c r="D2299" s="9"/>
      <c r="G2299" s="63"/>
      <c r="H2299" s="64"/>
    </row>
    <row r="2300" spans="4:8" x14ac:dyDescent="0.2">
      <c r="D2300" s="9"/>
      <c r="G2300" s="63"/>
      <c r="H2300" s="64"/>
    </row>
    <row r="2301" spans="4:8" x14ac:dyDescent="0.2">
      <c r="D2301" s="9"/>
      <c r="G2301" s="63"/>
      <c r="H2301" s="64"/>
    </row>
    <row r="2302" spans="4:8" x14ac:dyDescent="0.2">
      <c r="D2302" s="9"/>
      <c r="G2302" s="63"/>
      <c r="H2302" s="64"/>
    </row>
    <row r="2303" spans="4:8" x14ac:dyDescent="0.2">
      <c r="D2303" s="9"/>
      <c r="G2303" s="63"/>
      <c r="H2303" s="64"/>
    </row>
    <row r="2304" spans="4:8" x14ac:dyDescent="0.2">
      <c r="D2304" s="9"/>
      <c r="G2304" s="63"/>
      <c r="H2304" s="64"/>
    </row>
    <row r="2305" spans="4:8" x14ac:dyDescent="0.2">
      <c r="D2305" s="9"/>
      <c r="G2305" s="63"/>
      <c r="H2305" s="64"/>
    </row>
    <row r="2306" spans="4:8" x14ac:dyDescent="0.2">
      <c r="D2306" s="9"/>
      <c r="G2306" s="63"/>
      <c r="H2306" s="64"/>
    </row>
    <row r="2307" spans="4:8" x14ac:dyDescent="0.2">
      <c r="D2307" s="9"/>
      <c r="G2307" s="63"/>
      <c r="H2307" s="64"/>
    </row>
    <row r="2308" spans="4:8" x14ac:dyDescent="0.2">
      <c r="D2308" s="9"/>
      <c r="G2308" s="63"/>
      <c r="H2308" s="64"/>
    </row>
    <row r="2309" spans="4:8" x14ac:dyDescent="0.2">
      <c r="D2309" s="9"/>
      <c r="G2309" s="63"/>
      <c r="H2309" s="64"/>
    </row>
    <row r="2310" spans="4:8" x14ac:dyDescent="0.2">
      <c r="D2310" s="9"/>
      <c r="G2310" s="63"/>
      <c r="H2310" s="64"/>
    </row>
    <row r="2311" spans="4:8" x14ac:dyDescent="0.2">
      <c r="D2311" s="9"/>
      <c r="G2311" s="63"/>
      <c r="H2311" s="64"/>
    </row>
    <row r="2312" spans="4:8" x14ac:dyDescent="0.2">
      <c r="D2312" s="9"/>
      <c r="G2312" s="63"/>
      <c r="H2312" s="64"/>
    </row>
    <row r="2313" spans="4:8" x14ac:dyDescent="0.2">
      <c r="D2313" s="9"/>
      <c r="G2313" s="63"/>
      <c r="H2313" s="64"/>
    </row>
    <row r="2314" spans="4:8" x14ac:dyDescent="0.2">
      <c r="D2314" s="9"/>
      <c r="G2314" s="63"/>
      <c r="H2314" s="64"/>
    </row>
    <row r="2315" spans="4:8" x14ac:dyDescent="0.2">
      <c r="D2315" s="9"/>
      <c r="G2315" s="63"/>
      <c r="H2315" s="64"/>
    </row>
    <row r="2316" spans="4:8" x14ac:dyDescent="0.2">
      <c r="D2316" s="9"/>
      <c r="G2316" s="63"/>
      <c r="H2316" s="64"/>
    </row>
    <row r="2317" spans="4:8" x14ac:dyDescent="0.2">
      <c r="D2317" s="9"/>
      <c r="G2317" s="63"/>
      <c r="H2317" s="64"/>
    </row>
    <row r="2318" spans="4:8" x14ac:dyDescent="0.2">
      <c r="D2318" s="9"/>
      <c r="G2318" s="63"/>
      <c r="H2318" s="64"/>
    </row>
    <row r="2319" spans="4:8" x14ac:dyDescent="0.2">
      <c r="D2319" s="9"/>
      <c r="G2319" s="63"/>
      <c r="H2319" s="64"/>
    </row>
    <row r="2320" spans="4:8" x14ac:dyDescent="0.2">
      <c r="D2320" s="9"/>
      <c r="G2320" s="63"/>
      <c r="H2320" s="64"/>
    </row>
    <row r="2321" spans="4:8" x14ac:dyDescent="0.2">
      <c r="D2321" s="9"/>
      <c r="G2321" s="63"/>
      <c r="H2321" s="64"/>
    </row>
    <row r="2322" spans="4:8" x14ac:dyDescent="0.2">
      <c r="D2322" s="9"/>
      <c r="G2322" s="63"/>
      <c r="H2322" s="64"/>
    </row>
    <row r="2323" spans="4:8" x14ac:dyDescent="0.2">
      <c r="D2323" s="9"/>
      <c r="G2323" s="63"/>
      <c r="H2323" s="64"/>
    </row>
    <row r="2324" spans="4:8" x14ac:dyDescent="0.2">
      <c r="D2324" s="9"/>
      <c r="G2324" s="63"/>
      <c r="H2324" s="64"/>
    </row>
    <row r="2325" spans="4:8" x14ac:dyDescent="0.2">
      <c r="D2325" s="9"/>
      <c r="G2325" s="63"/>
      <c r="H2325" s="64"/>
    </row>
    <row r="2326" spans="4:8" x14ac:dyDescent="0.2">
      <c r="D2326" s="9"/>
      <c r="G2326" s="63"/>
      <c r="H2326" s="64"/>
    </row>
    <row r="2327" spans="4:8" x14ac:dyDescent="0.2">
      <c r="D2327" s="9"/>
      <c r="G2327" s="63"/>
      <c r="H2327" s="64"/>
    </row>
    <row r="2328" spans="4:8" x14ac:dyDescent="0.2">
      <c r="D2328" s="9"/>
      <c r="G2328" s="63"/>
      <c r="H2328" s="64"/>
    </row>
    <row r="2329" spans="4:8" x14ac:dyDescent="0.2">
      <c r="D2329" s="9"/>
      <c r="G2329" s="63"/>
      <c r="H2329" s="64"/>
    </row>
    <row r="2330" spans="4:8" x14ac:dyDescent="0.2">
      <c r="D2330" s="9"/>
      <c r="G2330" s="63"/>
      <c r="H2330" s="64"/>
    </row>
    <row r="2331" spans="4:8" x14ac:dyDescent="0.2">
      <c r="D2331" s="9"/>
      <c r="G2331" s="63"/>
      <c r="H2331" s="64"/>
    </row>
    <row r="2332" spans="4:8" x14ac:dyDescent="0.2">
      <c r="D2332" s="9"/>
      <c r="G2332" s="63"/>
      <c r="H2332" s="64"/>
    </row>
    <row r="2333" spans="4:8" x14ac:dyDescent="0.2">
      <c r="D2333" s="9"/>
      <c r="G2333" s="63"/>
      <c r="H2333" s="64"/>
    </row>
    <row r="2334" spans="4:8" x14ac:dyDescent="0.2">
      <c r="D2334" s="9"/>
      <c r="G2334" s="63"/>
      <c r="H2334" s="64"/>
    </row>
    <row r="2335" spans="4:8" x14ac:dyDescent="0.2">
      <c r="D2335" s="9"/>
      <c r="G2335" s="63"/>
      <c r="H2335" s="64"/>
    </row>
    <row r="2336" spans="4:8" x14ac:dyDescent="0.2">
      <c r="D2336" s="9"/>
      <c r="G2336" s="63"/>
      <c r="H2336" s="64"/>
    </row>
    <row r="2337" spans="4:8" x14ac:dyDescent="0.2">
      <c r="D2337" s="9"/>
      <c r="G2337" s="63"/>
      <c r="H2337" s="64"/>
    </row>
    <row r="2338" spans="4:8" x14ac:dyDescent="0.2">
      <c r="D2338" s="9"/>
      <c r="G2338" s="63"/>
      <c r="H2338" s="64"/>
    </row>
    <row r="2339" spans="4:8" x14ac:dyDescent="0.2">
      <c r="D2339" s="9"/>
      <c r="G2339" s="63"/>
      <c r="H2339" s="64"/>
    </row>
    <row r="2340" spans="4:8" x14ac:dyDescent="0.2">
      <c r="D2340" s="9"/>
      <c r="G2340" s="63"/>
      <c r="H2340" s="64"/>
    </row>
    <row r="2341" spans="4:8" x14ac:dyDescent="0.2">
      <c r="D2341" s="9"/>
      <c r="G2341" s="63"/>
      <c r="H2341" s="64"/>
    </row>
    <row r="2342" spans="4:8" x14ac:dyDescent="0.2">
      <c r="D2342" s="9"/>
      <c r="G2342" s="63"/>
      <c r="H2342" s="64"/>
    </row>
    <row r="2343" spans="4:8" x14ac:dyDescent="0.2">
      <c r="D2343" s="9"/>
      <c r="G2343" s="63"/>
      <c r="H2343" s="64"/>
    </row>
    <row r="2344" spans="4:8" x14ac:dyDescent="0.2">
      <c r="D2344" s="9"/>
      <c r="G2344" s="63"/>
      <c r="H2344" s="64"/>
    </row>
    <row r="2345" spans="4:8" x14ac:dyDescent="0.2">
      <c r="D2345" s="9"/>
      <c r="G2345" s="63"/>
      <c r="H2345" s="64"/>
    </row>
    <row r="2346" spans="4:8" x14ac:dyDescent="0.2">
      <c r="D2346" s="9"/>
      <c r="G2346" s="63"/>
      <c r="H2346" s="64"/>
    </row>
    <row r="2347" spans="4:8" x14ac:dyDescent="0.2">
      <c r="D2347" s="9"/>
      <c r="G2347" s="63"/>
      <c r="H2347" s="64"/>
    </row>
    <row r="2348" spans="4:8" x14ac:dyDescent="0.2">
      <c r="D2348" s="9"/>
      <c r="G2348" s="63"/>
      <c r="H2348" s="64"/>
    </row>
    <row r="2349" spans="4:8" x14ac:dyDescent="0.2">
      <c r="D2349" s="9"/>
      <c r="G2349" s="63"/>
      <c r="H2349" s="64"/>
    </row>
    <row r="2350" spans="4:8" x14ac:dyDescent="0.2">
      <c r="D2350" s="9"/>
      <c r="G2350" s="63"/>
      <c r="H2350" s="64"/>
    </row>
    <row r="2351" spans="4:8" x14ac:dyDescent="0.2">
      <c r="D2351" s="9"/>
      <c r="G2351" s="63"/>
      <c r="H2351" s="64"/>
    </row>
    <row r="2352" spans="4:8" x14ac:dyDescent="0.2">
      <c r="D2352" s="9"/>
      <c r="G2352" s="63"/>
      <c r="H2352" s="64"/>
    </row>
    <row r="2353" spans="4:8" x14ac:dyDescent="0.2">
      <c r="D2353" s="9"/>
      <c r="G2353" s="63"/>
      <c r="H2353" s="64"/>
    </row>
    <row r="2354" spans="4:8" x14ac:dyDescent="0.2">
      <c r="D2354" s="9"/>
      <c r="G2354" s="63"/>
      <c r="H2354" s="64"/>
    </row>
    <row r="2355" spans="4:8" x14ac:dyDescent="0.2">
      <c r="D2355" s="9"/>
      <c r="G2355" s="63"/>
      <c r="H2355" s="64"/>
    </row>
    <row r="2356" spans="4:8" x14ac:dyDescent="0.2">
      <c r="D2356" s="9"/>
      <c r="G2356" s="63"/>
      <c r="H2356" s="64"/>
    </row>
    <row r="2357" spans="4:8" x14ac:dyDescent="0.2">
      <c r="D2357" s="9"/>
      <c r="G2357" s="63"/>
      <c r="H2357" s="64"/>
    </row>
    <row r="2358" spans="4:8" x14ac:dyDescent="0.2">
      <c r="D2358" s="9"/>
      <c r="G2358" s="63"/>
      <c r="H2358" s="64"/>
    </row>
    <row r="2359" spans="4:8" x14ac:dyDescent="0.2">
      <c r="D2359" s="9"/>
      <c r="G2359" s="63"/>
      <c r="H2359" s="64"/>
    </row>
    <row r="2360" spans="4:8" x14ac:dyDescent="0.2">
      <c r="D2360" s="9"/>
      <c r="G2360" s="63"/>
      <c r="H2360" s="64"/>
    </row>
    <row r="2361" spans="4:8" x14ac:dyDescent="0.2">
      <c r="D2361" s="9"/>
      <c r="G2361" s="63"/>
      <c r="H2361" s="64"/>
    </row>
    <row r="2362" spans="4:8" x14ac:dyDescent="0.2">
      <c r="D2362" s="9"/>
      <c r="G2362" s="63"/>
      <c r="H2362" s="64"/>
    </row>
    <row r="2363" spans="4:8" x14ac:dyDescent="0.2">
      <c r="D2363" s="9"/>
      <c r="G2363" s="63"/>
      <c r="H2363" s="64"/>
    </row>
    <row r="2364" spans="4:8" x14ac:dyDescent="0.2">
      <c r="D2364" s="9"/>
      <c r="G2364" s="63"/>
      <c r="H2364" s="64"/>
    </row>
    <row r="2365" spans="4:8" x14ac:dyDescent="0.2">
      <c r="D2365" s="9"/>
      <c r="G2365" s="63"/>
      <c r="H2365" s="64"/>
    </row>
    <row r="2366" spans="4:8" x14ac:dyDescent="0.2">
      <c r="D2366" s="9"/>
      <c r="G2366" s="63"/>
      <c r="H2366" s="64"/>
    </row>
    <row r="2367" spans="4:8" x14ac:dyDescent="0.2">
      <c r="D2367" s="9"/>
      <c r="G2367" s="63"/>
      <c r="H2367" s="64"/>
    </row>
    <row r="2368" spans="4:8" x14ac:dyDescent="0.2">
      <c r="D2368" s="9"/>
      <c r="G2368" s="63"/>
      <c r="H2368" s="64"/>
    </row>
    <row r="2369" spans="4:8" x14ac:dyDescent="0.2">
      <c r="D2369" s="9"/>
      <c r="G2369" s="63"/>
      <c r="H2369" s="64"/>
    </row>
    <row r="2370" spans="4:8" x14ac:dyDescent="0.2">
      <c r="D2370" s="9"/>
      <c r="G2370" s="63"/>
      <c r="H2370" s="64"/>
    </row>
    <row r="2371" spans="4:8" x14ac:dyDescent="0.2">
      <c r="D2371" s="9"/>
      <c r="G2371" s="63"/>
      <c r="H2371" s="64"/>
    </row>
    <row r="2372" spans="4:8" x14ac:dyDescent="0.2">
      <c r="D2372" s="9"/>
      <c r="G2372" s="63"/>
      <c r="H2372" s="64"/>
    </row>
    <row r="2373" spans="4:8" x14ac:dyDescent="0.2">
      <c r="D2373" s="9"/>
      <c r="G2373" s="63"/>
      <c r="H2373" s="64"/>
    </row>
    <row r="2374" spans="4:8" x14ac:dyDescent="0.2">
      <c r="D2374" s="9"/>
      <c r="G2374" s="63"/>
      <c r="H2374" s="64"/>
    </row>
    <row r="2375" spans="4:8" x14ac:dyDescent="0.2">
      <c r="D2375" s="9"/>
      <c r="G2375" s="63"/>
      <c r="H2375" s="64"/>
    </row>
    <row r="2376" spans="4:8" x14ac:dyDescent="0.2">
      <c r="D2376" s="9"/>
      <c r="G2376" s="63"/>
      <c r="H2376" s="64"/>
    </row>
    <row r="2377" spans="4:8" x14ac:dyDescent="0.2">
      <c r="D2377" s="9"/>
      <c r="G2377" s="63"/>
      <c r="H2377" s="64"/>
    </row>
    <row r="2378" spans="4:8" x14ac:dyDescent="0.2">
      <c r="D2378" s="9"/>
      <c r="G2378" s="63"/>
      <c r="H2378" s="64"/>
    </row>
    <row r="2379" spans="4:8" x14ac:dyDescent="0.2">
      <c r="D2379" s="9"/>
      <c r="G2379" s="63"/>
      <c r="H2379" s="64"/>
    </row>
    <row r="2380" spans="4:8" x14ac:dyDescent="0.2">
      <c r="D2380" s="9"/>
      <c r="G2380" s="63"/>
      <c r="H2380" s="64"/>
    </row>
    <row r="2381" spans="4:8" x14ac:dyDescent="0.2">
      <c r="D2381" s="9"/>
      <c r="G2381" s="63"/>
      <c r="H2381" s="64"/>
    </row>
    <row r="2382" spans="4:8" x14ac:dyDescent="0.2">
      <c r="D2382" s="9"/>
      <c r="G2382" s="63"/>
      <c r="H2382" s="64"/>
    </row>
    <row r="2383" spans="4:8" x14ac:dyDescent="0.2">
      <c r="D2383" s="9"/>
      <c r="G2383" s="63"/>
      <c r="H2383" s="64"/>
    </row>
    <row r="2384" spans="4:8" x14ac:dyDescent="0.2">
      <c r="D2384" s="9"/>
      <c r="G2384" s="63"/>
      <c r="H2384" s="64"/>
    </row>
    <row r="2385" spans="4:8" x14ac:dyDescent="0.2">
      <c r="D2385" s="9"/>
      <c r="G2385" s="63"/>
      <c r="H2385" s="64"/>
    </row>
    <row r="2386" spans="4:8" x14ac:dyDescent="0.2">
      <c r="D2386" s="9"/>
      <c r="G2386" s="63"/>
      <c r="H2386" s="64"/>
    </row>
    <row r="2387" spans="4:8" x14ac:dyDescent="0.2">
      <c r="D2387" s="9"/>
      <c r="G2387" s="63"/>
      <c r="H2387" s="64"/>
    </row>
    <row r="2388" spans="4:8" x14ac:dyDescent="0.2">
      <c r="D2388" s="9"/>
      <c r="G2388" s="63"/>
      <c r="H2388" s="64"/>
    </row>
    <row r="2389" spans="4:8" x14ac:dyDescent="0.2">
      <c r="D2389" s="9"/>
      <c r="G2389" s="63"/>
      <c r="H2389" s="64"/>
    </row>
    <row r="2390" spans="4:8" x14ac:dyDescent="0.2">
      <c r="D2390" s="9"/>
      <c r="G2390" s="63"/>
      <c r="H2390" s="64"/>
    </row>
    <row r="2391" spans="4:8" x14ac:dyDescent="0.2">
      <c r="D2391" s="9"/>
      <c r="G2391" s="63"/>
      <c r="H2391" s="64"/>
    </row>
    <row r="2392" spans="4:8" x14ac:dyDescent="0.2">
      <c r="D2392" s="9"/>
      <c r="G2392" s="63"/>
      <c r="H2392" s="64"/>
    </row>
    <row r="2393" spans="4:8" x14ac:dyDescent="0.2">
      <c r="D2393" s="9"/>
      <c r="G2393" s="63"/>
      <c r="H2393" s="64"/>
    </row>
    <row r="2394" spans="4:8" x14ac:dyDescent="0.2">
      <c r="D2394" s="9"/>
      <c r="G2394" s="63"/>
      <c r="H2394" s="64"/>
    </row>
    <row r="2395" spans="4:8" x14ac:dyDescent="0.2">
      <c r="D2395" s="9"/>
      <c r="G2395" s="63"/>
      <c r="H2395" s="64"/>
    </row>
    <row r="2396" spans="4:8" x14ac:dyDescent="0.2">
      <c r="D2396" s="9"/>
      <c r="G2396" s="63"/>
      <c r="H2396" s="64"/>
    </row>
    <row r="2397" spans="4:8" x14ac:dyDescent="0.2">
      <c r="D2397" s="9"/>
      <c r="G2397" s="63"/>
      <c r="H2397" s="64"/>
    </row>
    <row r="2398" spans="4:8" x14ac:dyDescent="0.2">
      <c r="D2398" s="9"/>
      <c r="G2398" s="63"/>
      <c r="H2398" s="64"/>
    </row>
    <row r="2399" spans="4:8" x14ac:dyDescent="0.2">
      <c r="D2399" s="9"/>
      <c r="G2399" s="63"/>
      <c r="H2399" s="64"/>
    </row>
    <row r="2400" spans="4:8" x14ac:dyDescent="0.2">
      <c r="D2400" s="9"/>
      <c r="G2400" s="63"/>
      <c r="H2400" s="64"/>
    </row>
    <row r="2401" spans="4:8" x14ac:dyDescent="0.2">
      <c r="D2401" s="9"/>
      <c r="G2401" s="63"/>
      <c r="H2401" s="64"/>
    </row>
    <row r="2402" spans="4:8" x14ac:dyDescent="0.2">
      <c r="D2402" s="9"/>
      <c r="G2402" s="63"/>
      <c r="H2402" s="64"/>
    </row>
    <row r="2403" spans="4:8" x14ac:dyDescent="0.2">
      <c r="D2403" s="9"/>
      <c r="G2403" s="63"/>
      <c r="H2403" s="64"/>
    </row>
    <row r="2404" spans="4:8" x14ac:dyDescent="0.2">
      <c r="D2404" s="9"/>
      <c r="G2404" s="63"/>
      <c r="H2404" s="64"/>
    </row>
    <row r="2405" spans="4:8" x14ac:dyDescent="0.2">
      <c r="D2405" s="9"/>
      <c r="G2405" s="63"/>
      <c r="H2405" s="64"/>
    </row>
    <row r="2406" spans="4:8" x14ac:dyDescent="0.2">
      <c r="D2406" s="9"/>
      <c r="G2406" s="63"/>
      <c r="H2406" s="64"/>
    </row>
    <row r="2407" spans="4:8" x14ac:dyDescent="0.2">
      <c r="D2407" s="9"/>
      <c r="G2407" s="63"/>
      <c r="H2407" s="64"/>
    </row>
    <row r="2408" spans="4:8" x14ac:dyDescent="0.2">
      <c r="D2408" s="9"/>
      <c r="G2408" s="63"/>
      <c r="H2408" s="64"/>
    </row>
    <row r="2409" spans="4:8" x14ac:dyDescent="0.2">
      <c r="D2409" s="9"/>
      <c r="G2409" s="63"/>
      <c r="H2409" s="64"/>
    </row>
    <row r="2410" spans="4:8" x14ac:dyDescent="0.2">
      <c r="D2410" s="9"/>
      <c r="G2410" s="63"/>
      <c r="H2410" s="64"/>
    </row>
    <row r="2411" spans="4:8" x14ac:dyDescent="0.2">
      <c r="D2411" s="9"/>
      <c r="G2411" s="63"/>
      <c r="H2411" s="64"/>
    </row>
    <row r="2412" spans="4:8" x14ac:dyDescent="0.2">
      <c r="D2412" s="9"/>
      <c r="G2412" s="63"/>
      <c r="H2412" s="64"/>
    </row>
    <row r="2413" spans="4:8" x14ac:dyDescent="0.2">
      <c r="D2413" s="9"/>
      <c r="G2413" s="63"/>
      <c r="H2413" s="64"/>
    </row>
    <row r="2414" spans="4:8" x14ac:dyDescent="0.2">
      <c r="D2414" s="9"/>
      <c r="G2414" s="63"/>
      <c r="H2414" s="64"/>
    </row>
    <row r="2415" spans="4:8" x14ac:dyDescent="0.2">
      <c r="D2415" s="9"/>
      <c r="G2415" s="63"/>
      <c r="H2415" s="64"/>
    </row>
    <row r="2416" spans="4:8" x14ac:dyDescent="0.2">
      <c r="D2416" s="9"/>
      <c r="G2416" s="63"/>
      <c r="H2416" s="64"/>
    </row>
    <row r="2417" spans="4:8" x14ac:dyDescent="0.2">
      <c r="D2417" s="9"/>
      <c r="G2417" s="63"/>
      <c r="H2417" s="64"/>
    </row>
    <row r="2418" spans="4:8" x14ac:dyDescent="0.2">
      <c r="D2418" s="9"/>
      <c r="G2418" s="63"/>
      <c r="H2418" s="64"/>
    </row>
    <row r="2419" spans="4:8" x14ac:dyDescent="0.2">
      <c r="D2419" s="9"/>
      <c r="G2419" s="63"/>
      <c r="H2419" s="64"/>
    </row>
    <row r="2420" spans="4:8" x14ac:dyDescent="0.2">
      <c r="D2420" s="9"/>
      <c r="G2420" s="63"/>
      <c r="H2420" s="64"/>
    </row>
    <row r="2421" spans="4:8" x14ac:dyDescent="0.2">
      <c r="D2421" s="9"/>
      <c r="G2421" s="63"/>
      <c r="H2421" s="64"/>
    </row>
    <row r="2422" spans="4:8" x14ac:dyDescent="0.2">
      <c r="D2422" s="9"/>
      <c r="G2422" s="63"/>
      <c r="H2422" s="64"/>
    </row>
    <row r="2423" spans="4:8" x14ac:dyDescent="0.2">
      <c r="D2423" s="9"/>
      <c r="G2423" s="63"/>
      <c r="H2423" s="64"/>
    </row>
    <row r="2424" spans="4:8" x14ac:dyDescent="0.2">
      <c r="D2424" s="9"/>
      <c r="G2424" s="63"/>
      <c r="H2424" s="64"/>
    </row>
    <row r="2425" spans="4:8" x14ac:dyDescent="0.2">
      <c r="D2425" s="9"/>
      <c r="G2425" s="63"/>
      <c r="H2425" s="64"/>
    </row>
    <row r="2426" spans="4:8" x14ac:dyDescent="0.2">
      <c r="D2426" s="9"/>
      <c r="G2426" s="63"/>
      <c r="H2426" s="64"/>
    </row>
    <row r="2427" spans="4:8" x14ac:dyDescent="0.2">
      <c r="D2427" s="9"/>
      <c r="G2427" s="63"/>
      <c r="H2427" s="64"/>
    </row>
    <row r="2428" spans="4:8" x14ac:dyDescent="0.2">
      <c r="D2428" s="9"/>
      <c r="G2428" s="63"/>
      <c r="H2428" s="64"/>
    </row>
    <row r="2429" spans="4:8" x14ac:dyDescent="0.2">
      <c r="D2429" s="9"/>
      <c r="G2429" s="63"/>
      <c r="H2429" s="64"/>
    </row>
    <row r="2430" spans="4:8" x14ac:dyDescent="0.2">
      <c r="D2430" s="9"/>
      <c r="G2430" s="63"/>
      <c r="H2430" s="64"/>
    </row>
    <row r="2431" spans="4:8" x14ac:dyDescent="0.2">
      <c r="D2431" s="9"/>
      <c r="G2431" s="63"/>
      <c r="H2431" s="64"/>
    </row>
    <row r="2432" spans="4:8" x14ac:dyDescent="0.2">
      <c r="D2432" s="9"/>
      <c r="G2432" s="63"/>
      <c r="H2432" s="64"/>
    </row>
    <row r="2433" spans="4:8" x14ac:dyDescent="0.2">
      <c r="D2433" s="9"/>
      <c r="G2433" s="63"/>
      <c r="H2433" s="64"/>
    </row>
    <row r="2434" spans="4:8" x14ac:dyDescent="0.2">
      <c r="D2434" s="9"/>
      <c r="G2434" s="63"/>
      <c r="H2434" s="64"/>
    </row>
    <row r="2435" spans="4:8" x14ac:dyDescent="0.2">
      <c r="D2435" s="9"/>
      <c r="G2435" s="63"/>
      <c r="H2435" s="64"/>
    </row>
    <row r="2436" spans="4:8" x14ac:dyDescent="0.2">
      <c r="D2436" s="9"/>
      <c r="G2436" s="63"/>
      <c r="H2436" s="64"/>
    </row>
    <row r="2437" spans="4:8" x14ac:dyDescent="0.2">
      <c r="D2437" s="9"/>
      <c r="G2437" s="63"/>
      <c r="H2437" s="64"/>
    </row>
    <row r="2438" spans="4:8" x14ac:dyDescent="0.2">
      <c r="D2438" s="9"/>
      <c r="G2438" s="63"/>
      <c r="H2438" s="64"/>
    </row>
    <row r="2439" spans="4:8" x14ac:dyDescent="0.2">
      <c r="D2439" s="9"/>
      <c r="G2439" s="63"/>
      <c r="H2439" s="64"/>
    </row>
    <row r="2440" spans="4:8" x14ac:dyDescent="0.2">
      <c r="D2440" s="9"/>
      <c r="G2440" s="63"/>
      <c r="H2440" s="64"/>
    </row>
    <row r="2441" spans="4:8" x14ac:dyDescent="0.2">
      <c r="D2441" s="9"/>
      <c r="G2441" s="63"/>
      <c r="H2441" s="64"/>
    </row>
    <row r="2442" spans="4:8" x14ac:dyDescent="0.2">
      <c r="D2442" s="9"/>
      <c r="G2442" s="63"/>
      <c r="H2442" s="64"/>
    </row>
    <row r="2443" spans="4:8" x14ac:dyDescent="0.2">
      <c r="D2443" s="9"/>
      <c r="G2443" s="63"/>
      <c r="H2443" s="64"/>
    </row>
    <row r="2444" spans="4:8" x14ac:dyDescent="0.2">
      <c r="D2444" s="9"/>
      <c r="G2444" s="63"/>
      <c r="H2444" s="64"/>
    </row>
    <row r="2445" spans="4:8" x14ac:dyDescent="0.2">
      <c r="D2445" s="9"/>
      <c r="G2445" s="63"/>
      <c r="H2445" s="64"/>
    </row>
    <row r="2446" spans="4:8" x14ac:dyDescent="0.2">
      <c r="D2446" s="9"/>
      <c r="G2446" s="63"/>
      <c r="H2446" s="64"/>
    </row>
    <row r="2447" spans="4:8" x14ac:dyDescent="0.2">
      <c r="D2447" s="9"/>
      <c r="G2447" s="63"/>
      <c r="H2447" s="64"/>
    </row>
    <row r="2448" spans="4:8" x14ac:dyDescent="0.2">
      <c r="D2448" s="9"/>
      <c r="G2448" s="63"/>
      <c r="H2448" s="64"/>
    </row>
    <row r="2449" spans="4:8" x14ac:dyDescent="0.2">
      <c r="D2449" s="9"/>
      <c r="G2449" s="63"/>
      <c r="H2449" s="64"/>
    </row>
    <row r="2450" spans="4:8" x14ac:dyDescent="0.2">
      <c r="D2450" s="9"/>
      <c r="G2450" s="63"/>
      <c r="H2450" s="64"/>
    </row>
    <row r="2451" spans="4:8" x14ac:dyDescent="0.2">
      <c r="D2451" s="9"/>
      <c r="G2451" s="63"/>
      <c r="H2451" s="64"/>
    </row>
    <row r="2452" spans="4:8" x14ac:dyDescent="0.2">
      <c r="D2452" s="9"/>
      <c r="G2452" s="63"/>
      <c r="H2452" s="64"/>
    </row>
    <row r="2453" spans="4:8" x14ac:dyDescent="0.2">
      <c r="D2453" s="9"/>
      <c r="G2453" s="63"/>
      <c r="H2453" s="64"/>
    </row>
    <row r="2454" spans="4:8" x14ac:dyDescent="0.2">
      <c r="D2454" s="9"/>
      <c r="G2454" s="63"/>
      <c r="H2454" s="64"/>
    </row>
    <row r="2455" spans="4:8" x14ac:dyDescent="0.2">
      <c r="D2455" s="9"/>
      <c r="G2455" s="63"/>
      <c r="H2455" s="64"/>
    </row>
    <row r="2456" spans="4:8" x14ac:dyDescent="0.2">
      <c r="D2456" s="9"/>
      <c r="G2456" s="63"/>
      <c r="H2456" s="64"/>
    </row>
    <row r="2457" spans="4:8" x14ac:dyDescent="0.2">
      <c r="D2457" s="9"/>
      <c r="G2457" s="63"/>
      <c r="H2457" s="64"/>
    </row>
    <row r="2458" spans="4:8" x14ac:dyDescent="0.2">
      <c r="D2458" s="9"/>
      <c r="G2458" s="63"/>
      <c r="H2458" s="64"/>
    </row>
    <row r="2459" spans="4:8" x14ac:dyDescent="0.2">
      <c r="D2459" s="9"/>
      <c r="G2459" s="63"/>
      <c r="H2459" s="64"/>
    </row>
    <row r="2460" spans="4:8" x14ac:dyDescent="0.2">
      <c r="D2460" s="9"/>
      <c r="G2460" s="63"/>
      <c r="H2460" s="64"/>
    </row>
    <row r="2461" spans="4:8" x14ac:dyDescent="0.2">
      <c r="D2461" s="9"/>
      <c r="G2461" s="63"/>
      <c r="H2461" s="64"/>
    </row>
    <row r="2462" spans="4:8" x14ac:dyDescent="0.2">
      <c r="D2462" s="9"/>
      <c r="G2462" s="63"/>
      <c r="H2462" s="64"/>
    </row>
    <row r="2463" spans="4:8" x14ac:dyDescent="0.2">
      <c r="D2463" s="9"/>
      <c r="G2463" s="63"/>
      <c r="H2463" s="64"/>
    </row>
    <row r="2464" spans="4:8" x14ac:dyDescent="0.2">
      <c r="D2464" s="9"/>
      <c r="G2464" s="63"/>
      <c r="H2464" s="64"/>
    </row>
    <row r="2465" spans="4:8" x14ac:dyDescent="0.2">
      <c r="D2465" s="9"/>
      <c r="G2465" s="63"/>
      <c r="H2465" s="64"/>
    </row>
    <row r="2466" spans="4:8" x14ac:dyDescent="0.2">
      <c r="D2466" s="9"/>
      <c r="G2466" s="63"/>
      <c r="H2466" s="64"/>
    </row>
    <row r="2467" spans="4:8" x14ac:dyDescent="0.2">
      <c r="D2467" s="9"/>
      <c r="G2467" s="63"/>
      <c r="H2467" s="64"/>
    </row>
    <row r="2468" spans="4:8" x14ac:dyDescent="0.2">
      <c r="D2468" s="9"/>
      <c r="G2468" s="63"/>
      <c r="H2468" s="64"/>
    </row>
    <row r="2469" spans="4:8" x14ac:dyDescent="0.2">
      <c r="D2469" s="9"/>
      <c r="G2469" s="63"/>
      <c r="H2469" s="64"/>
    </row>
    <row r="2470" spans="4:8" x14ac:dyDescent="0.2">
      <c r="D2470" s="9"/>
      <c r="G2470" s="63"/>
      <c r="H2470" s="64"/>
    </row>
    <row r="2471" spans="4:8" x14ac:dyDescent="0.2">
      <c r="D2471" s="9"/>
      <c r="G2471" s="63"/>
      <c r="H2471" s="64"/>
    </row>
    <row r="2472" spans="4:8" x14ac:dyDescent="0.2">
      <c r="D2472" s="9"/>
      <c r="G2472" s="63"/>
      <c r="H2472" s="64"/>
    </row>
    <row r="2473" spans="4:8" x14ac:dyDescent="0.2">
      <c r="D2473" s="9"/>
      <c r="G2473" s="63"/>
      <c r="H2473" s="64"/>
    </row>
    <row r="2474" spans="4:8" x14ac:dyDescent="0.2">
      <c r="D2474" s="9"/>
      <c r="G2474" s="63"/>
      <c r="H2474" s="64"/>
    </row>
    <row r="2475" spans="4:8" x14ac:dyDescent="0.2">
      <c r="D2475" s="9"/>
      <c r="G2475" s="63"/>
      <c r="H2475" s="64"/>
    </row>
    <row r="2476" spans="4:8" x14ac:dyDescent="0.2">
      <c r="D2476" s="9"/>
      <c r="G2476" s="63"/>
      <c r="H2476" s="64"/>
    </row>
    <row r="2477" spans="4:8" x14ac:dyDescent="0.2">
      <c r="D2477" s="9"/>
      <c r="G2477" s="63"/>
      <c r="H2477" s="64"/>
    </row>
    <row r="2478" spans="4:8" x14ac:dyDescent="0.2">
      <c r="D2478" s="9"/>
      <c r="G2478" s="63"/>
      <c r="H2478" s="64"/>
    </row>
    <row r="2479" spans="4:8" x14ac:dyDescent="0.2">
      <c r="D2479" s="9"/>
      <c r="G2479" s="63"/>
      <c r="H2479" s="64"/>
    </row>
    <row r="2480" spans="4:8" x14ac:dyDescent="0.2">
      <c r="D2480" s="9"/>
      <c r="G2480" s="63"/>
      <c r="H2480" s="64"/>
    </row>
    <row r="2481" spans="4:8" x14ac:dyDescent="0.2">
      <c r="D2481" s="9"/>
      <c r="G2481" s="63"/>
      <c r="H2481" s="64"/>
    </row>
    <row r="2482" spans="4:8" x14ac:dyDescent="0.2">
      <c r="D2482" s="9"/>
      <c r="G2482" s="63"/>
      <c r="H2482" s="64"/>
    </row>
    <row r="2483" spans="4:8" x14ac:dyDescent="0.2">
      <c r="D2483" s="9"/>
      <c r="G2483" s="63"/>
      <c r="H2483" s="64"/>
    </row>
    <row r="2484" spans="4:8" x14ac:dyDescent="0.2">
      <c r="D2484" s="9"/>
      <c r="G2484" s="63"/>
      <c r="H2484" s="64"/>
    </row>
    <row r="2485" spans="4:8" x14ac:dyDescent="0.2">
      <c r="D2485" s="9"/>
      <c r="G2485" s="63"/>
      <c r="H2485" s="64"/>
    </row>
    <row r="2486" spans="4:8" x14ac:dyDescent="0.2">
      <c r="D2486" s="9"/>
      <c r="G2486" s="63"/>
      <c r="H2486" s="64"/>
    </row>
    <row r="2487" spans="4:8" x14ac:dyDescent="0.2">
      <c r="D2487" s="9"/>
      <c r="G2487" s="63"/>
      <c r="H2487" s="64"/>
    </row>
    <row r="2488" spans="4:8" x14ac:dyDescent="0.2">
      <c r="D2488" s="9"/>
      <c r="G2488" s="63"/>
      <c r="H2488" s="64"/>
    </row>
    <row r="2489" spans="4:8" x14ac:dyDescent="0.2">
      <c r="D2489" s="9"/>
      <c r="G2489" s="63"/>
      <c r="H2489" s="64"/>
    </row>
    <row r="2490" spans="4:8" x14ac:dyDescent="0.2">
      <c r="D2490" s="9"/>
      <c r="G2490" s="63"/>
      <c r="H2490" s="64"/>
    </row>
    <row r="2491" spans="4:8" x14ac:dyDescent="0.2">
      <c r="D2491" s="9"/>
      <c r="G2491" s="63"/>
      <c r="H2491" s="64"/>
    </row>
    <row r="2492" spans="4:8" x14ac:dyDescent="0.2">
      <c r="D2492" s="9"/>
      <c r="G2492" s="63"/>
      <c r="H2492" s="64"/>
    </row>
    <row r="2493" spans="4:8" x14ac:dyDescent="0.2">
      <c r="D2493" s="9"/>
      <c r="G2493" s="63"/>
      <c r="H2493" s="64"/>
    </row>
    <row r="2494" spans="4:8" x14ac:dyDescent="0.2">
      <c r="D2494" s="9"/>
      <c r="G2494" s="63"/>
      <c r="H2494" s="64"/>
    </row>
    <row r="2495" spans="4:8" x14ac:dyDescent="0.2">
      <c r="D2495" s="9"/>
      <c r="G2495" s="63"/>
      <c r="H2495" s="64"/>
    </row>
    <row r="2496" spans="4:8" x14ac:dyDescent="0.2">
      <c r="D2496" s="9"/>
      <c r="G2496" s="63"/>
      <c r="H2496" s="64"/>
    </row>
    <row r="2497" spans="4:8" x14ac:dyDescent="0.2">
      <c r="D2497" s="9"/>
      <c r="G2497" s="63"/>
      <c r="H2497" s="64"/>
    </row>
    <row r="2498" spans="4:8" x14ac:dyDescent="0.2">
      <c r="D2498" s="9"/>
      <c r="G2498" s="63"/>
      <c r="H2498" s="64"/>
    </row>
    <row r="2499" spans="4:8" x14ac:dyDescent="0.2">
      <c r="D2499" s="9"/>
      <c r="G2499" s="63"/>
      <c r="H2499" s="64"/>
    </row>
    <row r="2500" spans="4:8" x14ac:dyDescent="0.2">
      <c r="D2500" s="9"/>
      <c r="G2500" s="63"/>
      <c r="H2500" s="64"/>
    </row>
    <row r="2501" spans="4:8" x14ac:dyDescent="0.2">
      <c r="D2501" s="9"/>
      <c r="G2501" s="63"/>
      <c r="H2501" s="64"/>
    </row>
    <row r="2502" spans="4:8" x14ac:dyDescent="0.2">
      <c r="D2502" s="9"/>
      <c r="G2502" s="63"/>
      <c r="H2502" s="64"/>
    </row>
    <row r="2503" spans="4:8" x14ac:dyDescent="0.2">
      <c r="D2503" s="9"/>
      <c r="G2503" s="63"/>
      <c r="H2503" s="64"/>
    </row>
    <row r="2504" spans="4:8" x14ac:dyDescent="0.2">
      <c r="D2504" s="9"/>
      <c r="G2504" s="63"/>
      <c r="H2504" s="64"/>
    </row>
    <row r="2505" spans="4:8" x14ac:dyDescent="0.2">
      <c r="D2505" s="9"/>
      <c r="G2505" s="63"/>
      <c r="H2505" s="64"/>
    </row>
    <row r="2506" spans="4:8" x14ac:dyDescent="0.2">
      <c r="D2506" s="9"/>
      <c r="G2506" s="63"/>
      <c r="H2506" s="64"/>
    </row>
    <row r="2507" spans="4:8" x14ac:dyDescent="0.2">
      <c r="D2507" s="9"/>
      <c r="G2507" s="63"/>
      <c r="H2507" s="64"/>
    </row>
    <row r="2508" spans="4:8" x14ac:dyDescent="0.2">
      <c r="D2508" s="9"/>
      <c r="G2508" s="63"/>
      <c r="H2508" s="64"/>
    </row>
    <row r="2509" spans="4:8" x14ac:dyDescent="0.2">
      <c r="D2509" s="9"/>
      <c r="G2509" s="63"/>
      <c r="H2509" s="64"/>
    </row>
    <row r="2510" spans="4:8" x14ac:dyDescent="0.2">
      <c r="D2510" s="9"/>
      <c r="G2510" s="63"/>
      <c r="H2510" s="64"/>
    </row>
    <row r="2511" spans="4:8" x14ac:dyDescent="0.2">
      <c r="D2511" s="9"/>
      <c r="G2511" s="63"/>
      <c r="H2511" s="64"/>
    </row>
    <row r="2512" spans="4:8" x14ac:dyDescent="0.2">
      <c r="D2512" s="9"/>
      <c r="G2512" s="63"/>
      <c r="H2512" s="64"/>
    </row>
    <row r="2513" spans="4:8" x14ac:dyDescent="0.2">
      <c r="D2513" s="9"/>
      <c r="G2513" s="63"/>
      <c r="H2513" s="64"/>
    </row>
    <row r="2514" spans="4:8" x14ac:dyDescent="0.2">
      <c r="D2514" s="9"/>
      <c r="G2514" s="63"/>
      <c r="H2514" s="64"/>
    </row>
    <row r="2515" spans="4:8" x14ac:dyDescent="0.2">
      <c r="D2515" s="9"/>
      <c r="G2515" s="63"/>
      <c r="H2515" s="64"/>
    </row>
    <row r="2516" spans="4:8" x14ac:dyDescent="0.2">
      <c r="D2516" s="9"/>
      <c r="G2516" s="63"/>
      <c r="H2516" s="64"/>
    </row>
    <row r="2517" spans="4:8" x14ac:dyDescent="0.2">
      <c r="D2517" s="9"/>
      <c r="G2517" s="63"/>
      <c r="H2517" s="64"/>
    </row>
    <row r="2518" spans="4:8" x14ac:dyDescent="0.2">
      <c r="D2518" s="9"/>
      <c r="G2518" s="63"/>
      <c r="H2518" s="64"/>
    </row>
    <row r="2519" spans="4:8" x14ac:dyDescent="0.2">
      <c r="D2519" s="9"/>
      <c r="G2519" s="63"/>
      <c r="H2519" s="64"/>
    </row>
    <row r="2520" spans="4:8" x14ac:dyDescent="0.2">
      <c r="D2520" s="9"/>
      <c r="G2520" s="63"/>
      <c r="H2520" s="64"/>
    </row>
    <row r="2521" spans="4:8" x14ac:dyDescent="0.2">
      <c r="D2521" s="9"/>
      <c r="G2521" s="63"/>
      <c r="H2521" s="64"/>
    </row>
    <row r="2522" spans="4:8" x14ac:dyDescent="0.2">
      <c r="D2522" s="9"/>
      <c r="G2522" s="63"/>
      <c r="H2522" s="64"/>
    </row>
    <row r="2523" spans="4:8" x14ac:dyDescent="0.2">
      <c r="D2523" s="9"/>
      <c r="G2523" s="63"/>
      <c r="H2523" s="64"/>
    </row>
    <row r="2524" spans="4:8" x14ac:dyDescent="0.2">
      <c r="D2524" s="9"/>
      <c r="G2524" s="63"/>
      <c r="H2524" s="64"/>
    </row>
    <row r="2525" spans="4:8" x14ac:dyDescent="0.2">
      <c r="D2525" s="9"/>
      <c r="G2525" s="63"/>
      <c r="H2525" s="64"/>
    </row>
    <row r="2526" spans="4:8" x14ac:dyDescent="0.2">
      <c r="D2526" s="9"/>
      <c r="G2526" s="63"/>
      <c r="H2526" s="64"/>
    </row>
    <row r="2527" spans="4:8" x14ac:dyDescent="0.2">
      <c r="D2527" s="9"/>
      <c r="G2527" s="63"/>
      <c r="H2527" s="64"/>
    </row>
    <row r="2528" spans="4:8" x14ac:dyDescent="0.2">
      <c r="D2528" s="9"/>
      <c r="G2528" s="63"/>
      <c r="H2528" s="64"/>
    </row>
    <row r="2529" spans="4:8" x14ac:dyDescent="0.2">
      <c r="D2529" s="9"/>
      <c r="G2529" s="63"/>
      <c r="H2529" s="64"/>
    </row>
    <row r="2530" spans="4:8" x14ac:dyDescent="0.2">
      <c r="D2530" s="9"/>
      <c r="G2530" s="63"/>
      <c r="H2530" s="64"/>
    </row>
    <row r="2531" spans="4:8" x14ac:dyDescent="0.2">
      <c r="D2531" s="9"/>
      <c r="G2531" s="63"/>
      <c r="H2531" s="64"/>
    </row>
    <row r="2532" spans="4:8" x14ac:dyDescent="0.2">
      <c r="D2532" s="9"/>
      <c r="G2532" s="63"/>
      <c r="H2532" s="64"/>
    </row>
    <row r="2533" spans="4:8" x14ac:dyDescent="0.2">
      <c r="D2533" s="9"/>
      <c r="G2533" s="63"/>
      <c r="H2533" s="64"/>
    </row>
    <row r="2534" spans="4:8" x14ac:dyDescent="0.2">
      <c r="D2534" s="9"/>
      <c r="G2534" s="63"/>
      <c r="H2534" s="64"/>
    </row>
    <row r="2535" spans="4:8" x14ac:dyDescent="0.2">
      <c r="D2535" s="9"/>
      <c r="G2535" s="63"/>
      <c r="H2535" s="64"/>
    </row>
    <row r="2536" spans="4:8" x14ac:dyDescent="0.2">
      <c r="D2536" s="9"/>
      <c r="G2536" s="63"/>
      <c r="H2536" s="64"/>
    </row>
    <row r="2537" spans="4:8" x14ac:dyDescent="0.2">
      <c r="D2537" s="9"/>
      <c r="G2537" s="63"/>
      <c r="H2537" s="64"/>
    </row>
    <row r="2538" spans="4:8" x14ac:dyDescent="0.2">
      <c r="D2538" s="9"/>
      <c r="G2538" s="63"/>
      <c r="H2538" s="64"/>
    </row>
    <row r="2539" spans="4:8" x14ac:dyDescent="0.2">
      <c r="D2539" s="9"/>
      <c r="G2539" s="63"/>
      <c r="H2539" s="64"/>
    </row>
    <row r="2540" spans="4:8" x14ac:dyDescent="0.2">
      <c r="D2540" s="9"/>
      <c r="G2540" s="63"/>
      <c r="H2540" s="64"/>
    </row>
    <row r="2541" spans="4:8" x14ac:dyDescent="0.2">
      <c r="D2541" s="9"/>
      <c r="G2541" s="63"/>
      <c r="H2541" s="64"/>
    </row>
    <row r="2542" spans="4:8" x14ac:dyDescent="0.2">
      <c r="D2542" s="9"/>
      <c r="G2542" s="63"/>
      <c r="H2542" s="64"/>
    </row>
    <row r="2543" spans="4:8" x14ac:dyDescent="0.2">
      <c r="D2543" s="9"/>
      <c r="G2543" s="63"/>
      <c r="H2543" s="64"/>
    </row>
    <row r="2544" spans="4:8" x14ac:dyDescent="0.2">
      <c r="D2544" s="9"/>
      <c r="G2544" s="63"/>
      <c r="H2544" s="64"/>
    </row>
    <row r="2545" spans="4:8" x14ac:dyDescent="0.2">
      <c r="D2545" s="9"/>
      <c r="G2545" s="63"/>
      <c r="H2545" s="64"/>
    </row>
    <row r="2546" spans="4:8" x14ac:dyDescent="0.2">
      <c r="D2546" s="9"/>
      <c r="G2546" s="63"/>
      <c r="H2546" s="64"/>
    </row>
    <row r="2547" spans="4:8" x14ac:dyDescent="0.2">
      <c r="D2547" s="9"/>
      <c r="G2547" s="63"/>
      <c r="H2547" s="64"/>
    </row>
    <row r="2548" spans="4:8" x14ac:dyDescent="0.2">
      <c r="D2548" s="9"/>
      <c r="G2548" s="63"/>
      <c r="H2548" s="64"/>
    </row>
    <row r="2549" spans="4:8" x14ac:dyDescent="0.2">
      <c r="D2549" s="9"/>
      <c r="G2549" s="63"/>
      <c r="H2549" s="64"/>
    </row>
    <row r="2550" spans="4:8" x14ac:dyDescent="0.2">
      <c r="D2550" s="9"/>
      <c r="G2550" s="63"/>
      <c r="H2550" s="64"/>
    </row>
    <row r="2551" spans="4:8" x14ac:dyDescent="0.2">
      <c r="D2551" s="9"/>
      <c r="G2551" s="63"/>
      <c r="H2551" s="64"/>
    </row>
    <row r="2552" spans="4:8" x14ac:dyDescent="0.2">
      <c r="D2552" s="9"/>
      <c r="G2552" s="63"/>
      <c r="H2552" s="64"/>
    </row>
    <row r="2553" spans="4:8" x14ac:dyDescent="0.2">
      <c r="D2553" s="9"/>
      <c r="G2553" s="63"/>
      <c r="H2553" s="64"/>
    </row>
    <row r="2554" spans="4:8" x14ac:dyDescent="0.2">
      <c r="D2554" s="9"/>
      <c r="G2554" s="63"/>
      <c r="H2554" s="64"/>
    </row>
    <row r="2555" spans="4:8" x14ac:dyDescent="0.2">
      <c r="D2555" s="9"/>
      <c r="G2555" s="63"/>
      <c r="H2555" s="64"/>
    </row>
    <row r="2556" spans="4:8" x14ac:dyDescent="0.2">
      <c r="D2556" s="9"/>
      <c r="G2556" s="63"/>
      <c r="H2556" s="64"/>
    </row>
    <row r="2557" spans="4:8" x14ac:dyDescent="0.2">
      <c r="D2557" s="9"/>
      <c r="G2557" s="63"/>
      <c r="H2557" s="64"/>
    </row>
    <row r="2558" spans="4:8" x14ac:dyDescent="0.2">
      <c r="D2558" s="9"/>
      <c r="G2558" s="63"/>
      <c r="H2558" s="64"/>
    </row>
    <row r="2559" spans="4:8" x14ac:dyDescent="0.2">
      <c r="D2559" s="9"/>
      <c r="G2559" s="63"/>
      <c r="H2559" s="64"/>
    </row>
    <row r="2560" spans="4:8" x14ac:dyDescent="0.2">
      <c r="D2560" s="9"/>
      <c r="G2560" s="63"/>
      <c r="H2560" s="64"/>
    </row>
    <row r="2561" spans="4:8" x14ac:dyDescent="0.2">
      <c r="D2561" s="9"/>
      <c r="G2561" s="63"/>
      <c r="H2561" s="64"/>
    </row>
    <row r="2562" spans="4:8" x14ac:dyDescent="0.2">
      <c r="D2562" s="9"/>
      <c r="G2562" s="63"/>
      <c r="H2562" s="64"/>
    </row>
    <row r="2563" spans="4:8" x14ac:dyDescent="0.2">
      <c r="D2563" s="9"/>
      <c r="G2563" s="63"/>
      <c r="H2563" s="64"/>
    </row>
    <row r="2564" spans="4:8" x14ac:dyDescent="0.2">
      <c r="D2564" s="9"/>
      <c r="G2564" s="63"/>
      <c r="H2564" s="64"/>
    </row>
    <row r="2565" spans="4:8" x14ac:dyDescent="0.2">
      <c r="D2565" s="9"/>
      <c r="G2565" s="63"/>
      <c r="H2565" s="64"/>
    </row>
    <row r="2566" spans="4:8" x14ac:dyDescent="0.2">
      <c r="D2566" s="9"/>
      <c r="G2566" s="63"/>
      <c r="H2566" s="64"/>
    </row>
    <row r="2567" spans="4:8" x14ac:dyDescent="0.2">
      <c r="D2567" s="9"/>
      <c r="G2567" s="63"/>
      <c r="H2567" s="64"/>
    </row>
    <row r="2568" spans="4:8" x14ac:dyDescent="0.2">
      <c r="D2568" s="9"/>
      <c r="G2568" s="63"/>
      <c r="H2568" s="64"/>
    </row>
    <row r="2569" spans="4:8" x14ac:dyDescent="0.2">
      <c r="D2569" s="9"/>
      <c r="G2569" s="63"/>
      <c r="H2569" s="64"/>
    </row>
    <row r="2570" spans="4:8" x14ac:dyDescent="0.2">
      <c r="D2570" s="9"/>
      <c r="G2570" s="63"/>
      <c r="H2570" s="64"/>
    </row>
    <row r="2571" spans="4:8" x14ac:dyDescent="0.2">
      <c r="D2571" s="9"/>
      <c r="G2571" s="63"/>
      <c r="H2571" s="64"/>
    </row>
    <row r="2572" spans="4:8" x14ac:dyDescent="0.2">
      <c r="D2572" s="9"/>
      <c r="G2572" s="63"/>
      <c r="H2572" s="64"/>
    </row>
    <row r="2573" spans="4:8" x14ac:dyDescent="0.2">
      <c r="D2573" s="9"/>
      <c r="G2573" s="63"/>
      <c r="H2573" s="64"/>
    </row>
    <row r="2574" spans="4:8" x14ac:dyDescent="0.2">
      <c r="D2574" s="9"/>
      <c r="G2574" s="63"/>
      <c r="H2574" s="64"/>
    </row>
    <row r="2575" spans="4:8" x14ac:dyDescent="0.2">
      <c r="D2575" s="9"/>
      <c r="G2575" s="63"/>
      <c r="H2575" s="64"/>
    </row>
    <row r="2576" spans="4:8" x14ac:dyDescent="0.2">
      <c r="D2576" s="9"/>
      <c r="G2576" s="63"/>
      <c r="H2576" s="64"/>
    </row>
    <row r="2577" spans="4:8" x14ac:dyDescent="0.2">
      <c r="D2577" s="9"/>
      <c r="G2577" s="63"/>
      <c r="H2577" s="64"/>
    </row>
    <row r="2578" spans="4:8" x14ac:dyDescent="0.2">
      <c r="D2578" s="9"/>
      <c r="G2578" s="63"/>
      <c r="H2578" s="64"/>
    </row>
    <row r="2579" spans="4:8" x14ac:dyDescent="0.2">
      <c r="D2579" s="9"/>
      <c r="G2579" s="63"/>
      <c r="H2579" s="64"/>
    </row>
    <row r="2580" spans="4:8" x14ac:dyDescent="0.2">
      <c r="D2580" s="9"/>
      <c r="G2580" s="63"/>
      <c r="H2580" s="64"/>
    </row>
    <row r="2581" spans="4:8" x14ac:dyDescent="0.2">
      <c r="D2581" s="9"/>
      <c r="G2581" s="63"/>
      <c r="H2581" s="64"/>
    </row>
    <row r="2582" spans="4:8" x14ac:dyDescent="0.2">
      <c r="D2582" s="9"/>
      <c r="G2582" s="63"/>
      <c r="H2582" s="64"/>
    </row>
    <row r="2583" spans="4:8" x14ac:dyDescent="0.2">
      <c r="D2583" s="9"/>
      <c r="G2583" s="63"/>
      <c r="H2583" s="64"/>
    </row>
    <row r="2584" spans="4:8" x14ac:dyDescent="0.2">
      <c r="D2584" s="9"/>
      <c r="G2584" s="63"/>
      <c r="H2584" s="64"/>
    </row>
    <row r="2585" spans="4:8" x14ac:dyDescent="0.2">
      <c r="D2585" s="9"/>
      <c r="G2585" s="63"/>
      <c r="H2585" s="64"/>
    </row>
    <row r="2586" spans="4:8" x14ac:dyDescent="0.2">
      <c r="D2586" s="9"/>
      <c r="G2586" s="63"/>
      <c r="H2586" s="64"/>
    </row>
    <row r="2587" spans="4:8" x14ac:dyDescent="0.2">
      <c r="D2587" s="9"/>
      <c r="G2587" s="63"/>
      <c r="H2587" s="64"/>
    </row>
    <row r="2588" spans="4:8" x14ac:dyDescent="0.2">
      <c r="D2588" s="9"/>
      <c r="G2588" s="63"/>
      <c r="H2588" s="64"/>
    </row>
    <row r="2589" spans="4:8" x14ac:dyDescent="0.2">
      <c r="D2589" s="9"/>
      <c r="G2589" s="63"/>
      <c r="H2589" s="64"/>
    </row>
    <row r="2590" spans="4:8" x14ac:dyDescent="0.2">
      <c r="D2590" s="9"/>
      <c r="G2590" s="63"/>
      <c r="H2590" s="64"/>
    </row>
    <row r="2591" spans="4:8" x14ac:dyDescent="0.2">
      <c r="D2591" s="9"/>
      <c r="G2591" s="63"/>
      <c r="H2591" s="64"/>
    </row>
    <row r="2592" spans="4:8" x14ac:dyDescent="0.2">
      <c r="D2592" s="9"/>
      <c r="G2592" s="63"/>
      <c r="H2592" s="64"/>
    </row>
    <row r="2593" spans="4:8" x14ac:dyDescent="0.2">
      <c r="D2593" s="9"/>
      <c r="G2593" s="63"/>
      <c r="H2593" s="64"/>
    </row>
    <row r="2594" spans="4:8" x14ac:dyDescent="0.2">
      <c r="D2594" s="9"/>
      <c r="G2594" s="63"/>
      <c r="H2594" s="64"/>
    </row>
    <row r="2595" spans="4:8" x14ac:dyDescent="0.2">
      <c r="D2595" s="9"/>
      <c r="G2595" s="63"/>
      <c r="H2595" s="64"/>
    </row>
    <row r="2596" spans="4:8" x14ac:dyDescent="0.2">
      <c r="D2596" s="9"/>
      <c r="G2596" s="63"/>
      <c r="H2596" s="64"/>
    </row>
    <row r="2597" spans="4:8" x14ac:dyDescent="0.2">
      <c r="D2597" s="9"/>
      <c r="G2597" s="63"/>
      <c r="H2597" s="64"/>
    </row>
    <row r="2598" spans="4:8" x14ac:dyDescent="0.2">
      <c r="D2598" s="9"/>
      <c r="G2598" s="63"/>
      <c r="H2598" s="64"/>
    </row>
    <row r="2599" spans="4:8" x14ac:dyDescent="0.2">
      <c r="D2599" s="9"/>
      <c r="G2599" s="63"/>
      <c r="H2599" s="64"/>
    </row>
    <row r="2600" spans="4:8" x14ac:dyDescent="0.2">
      <c r="D2600" s="9"/>
      <c r="G2600" s="63"/>
      <c r="H2600" s="64"/>
    </row>
    <row r="2601" spans="4:8" x14ac:dyDescent="0.2">
      <c r="D2601" s="9"/>
      <c r="G2601" s="63"/>
      <c r="H2601" s="64"/>
    </row>
    <row r="2602" spans="4:8" x14ac:dyDescent="0.2">
      <c r="D2602" s="9"/>
      <c r="G2602" s="63"/>
      <c r="H2602" s="64"/>
    </row>
    <row r="2603" spans="4:8" x14ac:dyDescent="0.2">
      <c r="D2603" s="9"/>
      <c r="G2603" s="63"/>
      <c r="H2603" s="64"/>
    </row>
    <row r="2604" spans="4:8" x14ac:dyDescent="0.2">
      <c r="D2604" s="9"/>
      <c r="G2604" s="63"/>
      <c r="H2604" s="64"/>
    </row>
    <row r="2605" spans="4:8" x14ac:dyDescent="0.2">
      <c r="D2605" s="9"/>
      <c r="G2605" s="63"/>
      <c r="H2605" s="64"/>
    </row>
    <row r="2606" spans="4:8" x14ac:dyDescent="0.2">
      <c r="D2606" s="9"/>
      <c r="G2606" s="63"/>
      <c r="H2606" s="64"/>
    </row>
    <row r="2607" spans="4:8" x14ac:dyDescent="0.2">
      <c r="D2607" s="9"/>
      <c r="G2607" s="63"/>
      <c r="H2607" s="64"/>
    </row>
    <row r="2608" spans="4:8" x14ac:dyDescent="0.2">
      <c r="D2608" s="9"/>
      <c r="G2608" s="63"/>
      <c r="H2608" s="64"/>
    </row>
    <row r="2609" spans="4:8" x14ac:dyDescent="0.2">
      <c r="D2609" s="9"/>
      <c r="G2609" s="63"/>
      <c r="H2609" s="64"/>
    </row>
    <row r="2610" spans="4:8" x14ac:dyDescent="0.2">
      <c r="D2610" s="9"/>
      <c r="G2610" s="63"/>
      <c r="H2610" s="64"/>
    </row>
    <row r="2611" spans="4:8" x14ac:dyDescent="0.2">
      <c r="D2611" s="9"/>
      <c r="G2611" s="63"/>
      <c r="H2611" s="64"/>
    </row>
    <row r="2612" spans="4:8" x14ac:dyDescent="0.2">
      <c r="D2612" s="9"/>
      <c r="G2612" s="63"/>
      <c r="H2612" s="64"/>
    </row>
    <row r="2613" spans="4:8" x14ac:dyDescent="0.2">
      <c r="D2613" s="9"/>
      <c r="G2613" s="63"/>
      <c r="H2613" s="64"/>
    </row>
    <row r="2614" spans="4:8" x14ac:dyDescent="0.2">
      <c r="D2614" s="9"/>
      <c r="G2614" s="63"/>
      <c r="H2614" s="64"/>
    </row>
    <row r="2615" spans="4:8" x14ac:dyDescent="0.2">
      <c r="D2615" s="9"/>
      <c r="G2615" s="63"/>
      <c r="H2615" s="64"/>
    </row>
    <row r="2616" spans="4:8" x14ac:dyDescent="0.2">
      <c r="D2616" s="9"/>
      <c r="G2616" s="63"/>
      <c r="H2616" s="64"/>
    </row>
    <row r="2617" spans="4:8" x14ac:dyDescent="0.2">
      <c r="D2617" s="9"/>
      <c r="G2617" s="63"/>
      <c r="H2617" s="64"/>
    </row>
    <row r="2618" spans="4:8" x14ac:dyDescent="0.2">
      <c r="D2618" s="9"/>
      <c r="G2618" s="63"/>
      <c r="H2618" s="64"/>
    </row>
    <row r="2619" spans="4:8" x14ac:dyDescent="0.2">
      <c r="D2619" s="9"/>
      <c r="G2619" s="63"/>
      <c r="H2619" s="64"/>
    </row>
    <row r="2620" spans="4:8" x14ac:dyDescent="0.2">
      <c r="D2620" s="9"/>
      <c r="G2620" s="63"/>
      <c r="H2620" s="64"/>
    </row>
    <row r="2621" spans="4:8" x14ac:dyDescent="0.2">
      <c r="D2621" s="9"/>
      <c r="G2621" s="63"/>
      <c r="H2621" s="64"/>
    </row>
    <row r="2622" spans="4:8" x14ac:dyDescent="0.2">
      <c r="D2622" s="9"/>
      <c r="G2622" s="63"/>
      <c r="H2622" s="64"/>
    </row>
    <row r="2623" spans="4:8" x14ac:dyDescent="0.2">
      <c r="D2623" s="9"/>
      <c r="G2623" s="63"/>
      <c r="H2623" s="64"/>
    </row>
    <row r="2624" spans="4:8" x14ac:dyDescent="0.2">
      <c r="D2624" s="9"/>
      <c r="G2624" s="63"/>
      <c r="H2624" s="64"/>
    </row>
    <row r="2625" spans="4:8" x14ac:dyDescent="0.2">
      <c r="D2625" s="9"/>
      <c r="G2625" s="63"/>
      <c r="H2625" s="64"/>
    </row>
    <row r="2626" spans="4:8" x14ac:dyDescent="0.2">
      <c r="D2626" s="9"/>
      <c r="G2626" s="63"/>
      <c r="H2626" s="64"/>
    </row>
    <row r="2627" spans="4:8" x14ac:dyDescent="0.2">
      <c r="D2627" s="9"/>
      <c r="G2627" s="63"/>
      <c r="H2627" s="64"/>
    </row>
    <row r="2628" spans="4:8" x14ac:dyDescent="0.2">
      <c r="D2628" s="9"/>
      <c r="G2628" s="63"/>
      <c r="H2628" s="64"/>
    </row>
    <row r="2629" spans="4:8" x14ac:dyDescent="0.2">
      <c r="D2629" s="9"/>
      <c r="G2629" s="63"/>
      <c r="H2629" s="64"/>
    </row>
    <row r="2630" spans="4:8" x14ac:dyDescent="0.2">
      <c r="D2630" s="9"/>
      <c r="G2630" s="63"/>
      <c r="H2630" s="64"/>
    </row>
    <row r="2631" spans="4:8" x14ac:dyDescent="0.2">
      <c r="D2631" s="9"/>
      <c r="G2631" s="63"/>
      <c r="H2631" s="64"/>
    </row>
    <row r="2632" spans="4:8" x14ac:dyDescent="0.2">
      <c r="D2632" s="9"/>
      <c r="G2632" s="63"/>
      <c r="H2632" s="64"/>
    </row>
    <row r="2633" spans="4:8" x14ac:dyDescent="0.2">
      <c r="D2633" s="9"/>
      <c r="G2633" s="63"/>
      <c r="H2633" s="64"/>
    </row>
    <row r="2634" spans="4:8" x14ac:dyDescent="0.2">
      <c r="D2634" s="9"/>
      <c r="G2634" s="63"/>
      <c r="H2634" s="64"/>
    </row>
    <row r="2635" spans="4:8" x14ac:dyDescent="0.2">
      <c r="D2635" s="9"/>
      <c r="G2635" s="63"/>
      <c r="H2635" s="64"/>
    </row>
    <row r="2636" spans="4:8" x14ac:dyDescent="0.2">
      <c r="D2636" s="9"/>
      <c r="G2636" s="63"/>
      <c r="H2636" s="64"/>
    </row>
    <row r="2637" spans="4:8" x14ac:dyDescent="0.2">
      <c r="D2637" s="9"/>
      <c r="G2637" s="63"/>
      <c r="H2637" s="64"/>
    </row>
    <row r="2638" spans="4:8" x14ac:dyDescent="0.2">
      <c r="D2638" s="9"/>
      <c r="G2638" s="63"/>
      <c r="H2638" s="64"/>
    </row>
    <row r="2639" spans="4:8" x14ac:dyDescent="0.2">
      <c r="D2639" s="9"/>
      <c r="G2639" s="63"/>
      <c r="H2639" s="64"/>
    </row>
    <row r="2640" spans="4:8" x14ac:dyDescent="0.2">
      <c r="D2640" s="9"/>
      <c r="G2640" s="63"/>
      <c r="H2640" s="64"/>
    </row>
    <row r="2641" spans="4:8" x14ac:dyDescent="0.2">
      <c r="D2641" s="9"/>
      <c r="G2641" s="63"/>
      <c r="H2641" s="64"/>
    </row>
    <row r="2642" spans="4:8" x14ac:dyDescent="0.2">
      <c r="D2642" s="9"/>
      <c r="G2642" s="63"/>
      <c r="H2642" s="64"/>
    </row>
    <row r="2643" spans="4:8" x14ac:dyDescent="0.2">
      <c r="D2643" s="9"/>
      <c r="G2643" s="63"/>
      <c r="H2643" s="64"/>
    </row>
    <row r="2644" spans="4:8" x14ac:dyDescent="0.2">
      <c r="D2644" s="9"/>
      <c r="G2644" s="63"/>
      <c r="H2644" s="64"/>
    </row>
    <row r="2645" spans="4:8" x14ac:dyDescent="0.2">
      <c r="D2645" s="9"/>
      <c r="G2645" s="63"/>
      <c r="H2645" s="64"/>
    </row>
    <row r="2646" spans="4:8" x14ac:dyDescent="0.2">
      <c r="D2646" s="9"/>
      <c r="G2646" s="63"/>
      <c r="H2646" s="64"/>
    </row>
    <row r="2647" spans="4:8" x14ac:dyDescent="0.2">
      <c r="D2647" s="9"/>
      <c r="G2647" s="63"/>
      <c r="H2647" s="64"/>
    </row>
    <row r="2648" spans="4:8" x14ac:dyDescent="0.2">
      <c r="D2648" s="9"/>
      <c r="G2648" s="63"/>
      <c r="H2648" s="64"/>
    </row>
    <row r="2649" spans="4:8" x14ac:dyDescent="0.2">
      <c r="D2649" s="9"/>
      <c r="G2649" s="63"/>
      <c r="H2649" s="64"/>
    </row>
    <row r="2650" spans="4:8" x14ac:dyDescent="0.2">
      <c r="D2650" s="9"/>
      <c r="G2650" s="63"/>
      <c r="H2650" s="64"/>
    </row>
    <row r="2651" spans="4:8" x14ac:dyDescent="0.2">
      <c r="D2651" s="9"/>
      <c r="G2651" s="63"/>
      <c r="H2651" s="64"/>
    </row>
    <row r="2652" spans="4:8" x14ac:dyDescent="0.2">
      <c r="D2652" s="9"/>
      <c r="G2652" s="63"/>
      <c r="H2652" s="64"/>
    </row>
    <row r="2653" spans="4:8" x14ac:dyDescent="0.2">
      <c r="D2653" s="9"/>
      <c r="G2653" s="63"/>
      <c r="H2653" s="64"/>
    </row>
    <row r="2654" spans="4:8" x14ac:dyDescent="0.2">
      <c r="D2654" s="9"/>
      <c r="G2654" s="63"/>
      <c r="H2654" s="64"/>
    </row>
    <row r="2655" spans="4:8" x14ac:dyDescent="0.2">
      <c r="D2655" s="9"/>
      <c r="G2655" s="63"/>
      <c r="H2655" s="64"/>
    </row>
    <row r="2656" spans="4:8" x14ac:dyDescent="0.2">
      <c r="D2656" s="9"/>
      <c r="G2656" s="63"/>
      <c r="H2656" s="64"/>
    </row>
    <row r="2657" spans="4:8" x14ac:dyDescent="0.2">
      <c r="D2657" s="9"/>
      <c r="G2657" s="63"/>
      <c r="H2657" s="64"/>
    </row>
    <row r="2658" spans="4:8" x14ac:dyDescent="0.2">
      <c r="D2658" s="9"/>
      <c r="G2658" s="63"/>
      <c r="H2658" s="64"/>
    </row>
    <row r="2659" spans="4:8" x14ac:dyDescent="0.2">
      <c r="D2659" s="9"/>
      <c r="G2659" s="63"/>
      <c r="H2659" s="64"/>
    </row>
    <row r="2660" spans="4:8" x14ac:dyDescent="0.2">
      <c r="D2660" s="9"/>
      <c r="G2660" s="63"/>
      <c r="H2660" s="64"/>
    </row>
    <row r="2661" spans="4:8" x14ac:dyDescent="0.2">
      <c r="D2661" s="9"/>
      <c r="G2661" s="63"/>
      <c r="H2661" s="64"/>
    </row>
    <row r="2662" spans="4:8" x14ac:dyDescent="0.2">
      <c r="D2662" s="9"/>
      <c r="G2662" s="63"/>
      <c r="H2662" s="64"/>
    </row>
    <row r="2663" spans="4:8" x14ac:dyDescent="0.2">
      <c r="D2663" s="9"/>
      <c r="G2663" s="63"/>
      <c r="H2663" s="64"/>
    </row>
    <row r="2664" spans="4:8" x14ac:dyDescent="0.2">
      <c r="D2664" s="9"/>
      <c r="G2664" s="63"/>
      <c r="H2664" s="64"/>
    </row>
    <row r="2665" spans="4:8" x14ac:dyDescent="0.2">
      <c r="D2665" s="9"/>
      <c r="G2665" s="63"/>
      <c r="H2665" s="64"/>
    </row>
    <row r="2666" spans="4:8" x14ac:dyDescent="0.2">
      <c r="D2666" s="9"/>
      <c r="G2666" s="63"/>
      <c r="H2666" s="64"/>
    </row>
    <row r="2667" spans="4:8" x14ac:dyDescent="0.2">
      <c r="D2667" s="9"/>
      <c r="G2667" s="63"/>
      <c r="H2667" s="64"/>
    </row>
    <row r="2668" spans="4:8" x14ac:dyDescent="0.2">
      <c r="D2668" s="9"/>
      <c r="G2668" s="63"/>
      <c r="H2668" s="64"/>
    </row>
    <row r="2669" spans="4:8" x14ac:dyDescent="0.2">
      <c r="D2669" s="9"/>
      <c r="G2669" s="63"/>
      <c r="H2669" s="64"/>
    </row>
    <row r="2670" spans="4:8" x14ac:dyDescent="0.2">
      <c r="D2670" s="9"/>
      <c r="G2670" s="63"/>
      <c r="H2670" s="64"/>
    </row>
    <row r="2671" spans="4:8" x14ac:dyDescent="0.2">
      <c r="D2671" s="9"/>
      <c r="G2671" s="63"/>
      <c r="H2671" s="64"/>
    </row>
    <row r="2672" spans="4:8" x14ac:dyDescent="0.2">
      <c r="D2672" s="9"/>
      <c r="G2672" s="63"/>
      <c r="H2672" s="64"/>
    </row>
    <row r="2673" spans="4:8" x14ac:dyDescent="0.2">
      <c r="D2673" s="9"/>
      <c r="G2673" s="63"/>
      <c r="H2673" s="64"/>
    </row>
    <row r="2674" spans="4:8" x14ac:dyDescent="0.2">
      <c r="D2674" s="9"/>
      <c r="G2674" s="63"/>
      <c r="H2674" s="64"/>
    </row>
    <row r="2675" spans="4:8" x14ac:dyDescent="0.2">
      <c r="D2675" s="9"/>
      <c r="G2675" s="63"/>
      <c r="H2675" s="64"/>
    </row>
    <row r="2676" spans="4:8" x14ac:dyDescent="0.2">
      <c r="D2676" s="9"/>
      <c r="G2676" s="63"/>
      <c r="H2676" s="64"/>
    </row>
    <row r="2677" spans="4:8" x14ac:dyDescent="0.2">
      <c r="D2677" s="9"/>
      <c r="G2677" s="63"/>
      <c r="H2677" s="64"/>
    </row>
    <row r="2678" spans="4:8" x14ac:dyDescent="0.2">
      <c r="D2678" s="9"/>
      <c r="G2678" s="63"/>
      <c r="H2678" s="64"/>
    </row>
    <row r="2679" spans="4:8" x14ac:dyDescent="0.2">
      <c r="D2679" s="9"/>
      <c r="G2679" s="63"/>
      <c r="H2679" s="64"/>
    </row>
    <row r="2680" spans="4:8" x14ac:dyDescent="0.2">
      <c r="D2680" s="9"/>
      <c r="G2680" s="63"/>
      <c r="H2680" s="64"/>
    </row>
    <row r="2681" spans="4:8" x14ac:dyDescent="0.2">
      <c r="D2681" s="9"/>
      <c r="G2681" s="63"/>
      <c r="H2681" s="64"/>
    </row>
    <row r="2682" spans="4:8" x14ac:dyDescent="0.2">
      <c r="D2682" s="9"/>
      <c r="G2682" s="63"/>
      <c r="H2682" s="64"/>
    </row>
    <row r="2683" spans="4:8" x14ac:dyDescent="0.2">
      <c r="D2683" s="9"/>
      <c r="G2683" s="63"/>
      <c r="H2683" s="64"/>
    </row>
    <row r="2684" spans="4:8" x14ac:dyDescent="0.2">
      <c r="D2684" s="9"/>
      <c r="G2684" s="63"/>
      <c r="H2684" s="64"/>
    </row>
    <row r="2685" spans="4:8" x14ac:dyDescent="0.2">
      <c r="D2685" s="9"/>
      <c r="G2685" s="63"/>
      <c r="H2685" s="64"/>
    </row>
    <row r="2686" spans="4:8" x14ac:dyDescent="0.2">
      <c r="D2686" s="9"/>
      <c r="G2686" s="63"/>
      <c r="H2686" s="64"/>
    </row>
    <row r="2687" spans="4:8" x14ac:dyDescent="0.2">
      <c r="D2687" s="9"/>
      <c r="G2687" s="63"/>
      <c r="H2687" s="64"/>
    </row>
    <row r="2688" spans="4:8" x14ac:dyDescent="0.2">
      <c r="D2688" s="9"/>
      <c r="G2688" s="63"/>
      <c r="H2688" s="64"/>
    </row>
    <row r="2689" spans="4:8" x14ac:dyDescent="0.2">
      <c r="D2689" s="9"/>
      <c r="G2689" s="63"/>
      <c r="H2689" s="64"/>
    </row>
    <row r="2690" spans="4:8" x14ac:dyDescent="0.2">
      <c r="D2690" s="9"/>
      <c r="G2690" s="63"/>
      <c r="H2690" s="64"/>
    </row>
    <row r="2691" spans="4:8" x14ac:dyDescent="0.2">
      <c r="D2691" s="9"/>
      <c r="G2691" s="63"/>
      <c r="H2691" s="64"/>
    </row>
    <row r="2692" spans="4:8" x14ac:dyDescent="0.2">
      <c r="D2692" s="9"/>
      <c r="G2692" s="63"/>
      <c r="H2692" s="64"/>
    </row>
    <row r="2693" spans="4:8" x14ac:dyDescent="0.2">
      <c r="D2693" s="9"/>
      <c r="G2693" s="63"/>
      <c r="H2693" s="64"/>
    </row>
    <row r="2694" spans="4:8" x14ac:dyDescent="0.2">
      <c r="D2694" s="9"/>
      <c r="G2694" s="63"/>
      <c r="H2694" s="64"/>
    </row>
    <row r="2695" spans="4:8" x14ac:dyDescent="0.2">
      <c r="D2695" s="9"/>
      <c r="G2695" s="63"/>
      <c r="H2695" s="64"/>
    </row>
    <row r="2696" spans="4:8" x14ac:dyDescent="0.2">
      <c r="D2696" s="9"/>
      <c r="G2696" s="63"/>
      <c r="H2696" s="64"/>
    </row>
    <row r="2697" spans="4:8" x14ac:dyDescent="0.2">
      <c r="D2697" s="9"/>
      <c r="G2697" s="63"/>
      <c r="H2697" s="64"/>
    </row>
    <row r="2698" spans="4:8" x14ac:dyDescent="0.2">
      <c r="D2698" s="9"/>
      <c r="G2698" s="63"/>
      <c r="H2698" s="64"/>
    </row>
    <row r="2699" spans="4:8" x14ac:dyDescent="0.2">
      <c r="D2699" s="9"/>
      <c r="G2699" s="63"/>
      <c r="H2699" s="64"/>
    </row>
    <row r="2700" spans="4:8" x14ac:dyDescent="0.2">
      <c r="D2700" s="9"/>
      <c r="G2700" s="63"/>
      <c r="H2700" s="64"/>
    </row>
    <row r="2701" spans="4:8" x14ac:dyDescent="0.2">
      <c r="D2701" s="9"/>
      <c r="G2701" s="63"/>
      <c r="H2701" s="64"/>
    </row>
    <row r="2702" spans="4:8" x14ac:dyDescent="0.2">
      <c r="D2702" s="9"/>
      <c r="G2702" s="63"/>
      <c r="H2702" s="64"/>
    </row>
    <row r="2703" spans="4:8" x14ac:dyDescent="0.2">
      <c r="D2703" s="9"/>
      <c r="G2703" s="63"/>
      <c r="H2703" s="64"/>
    </row>
    <row r="2704" spans="4:8" x14ac:dyDescent="0.2">
      <c r="D2704" s="9"/>
      <c r="G2704" s="63"/>
      <c r="H2704" s="64"/>
    </row>
    <row r="2705" spans="4:8" x14ac:dyDescent="0.2">
      <c r="D2705" s="9"/>
      <c r="G2705" s="63"/>
      <c r="H2705" s="64"/>
    </row>
    <row r="2706" spans="4:8" x14ac:dyDescent="0.2">
      <c r="D2706" s="9"/>
      <c r="G2706" s="63"/>
      <c r="H2706" s="64"/>
    </row>
    <row r="2707" spans="4:8" x14ac:dyDescent="0.2">
      <c r="D2707" s="9"/>
      <c r="G2707" s="63"/>
      <c r="H2707" s="64"/>
    </row>
    <row r="2708" spans="4:8" x14ac:dyDescent="0.2">
      <c r="D2708" s="9"/>
      <c r="G2708" s="63"/>
      <c r="H2708" s="64"/>
    </row>
    <row r="2709" spans="4:8" x14ac:dyDescent="0.2">
      <c r="D2709" s="9"/>
      <c r="G2709" s="63"/>
      <c r="H2709" s="64"/>
    </row>
    <row r="2710" spans="4:8" x14ac:dyDescent="0.2">
      <c r="D2710" s="9"/>
      <c r="G2710" s="63"/>
      <c r="H2710" s="64"/>
    </row>
    <row r="2711" spans="4:8" x14ac:dyDescent="0.2">
      <c r="D2711" s="9"/>
      <c r="G2711" s="63"/>
      <c r="H2711" s="64"/>
    </row>
    <row r="2712" spans="4:8" x14ac:dyDescent="0.2">
      <c r="D2712" s="9"/>
      <c r="G2712" s="63"/>
      <c r="H2712" s="64"/>
    </row>
    <row r="2713" spans="4:8" x14ac:dyDescent="0.2">
      <c r="D2713" s="9"/>
      <c r="G2713" s="63"/>
      <c r="H2713" s="64"/>
    </row>
    <row r="2714" spans="4:8" x14ac:dyDescent="0.2">
      <c r="D2714" s="9"/>
      <c r="G2714" s="63"/>
      <c r="H2714" s="64"/>
    </row>
    <row r="2715" spans="4:8" x14ac:dyDescent="0.2">
      <c r="D2715" s="9"/>
      <c r="G2715" s="63"/>
      <c r="H2715" s="64"/>
    </row>
    <row r="2716" spans="4:8" x14ac:dyDescent="0.2">
      <c r="D2716" s="9"/>
      <c r="G2716" s="63"/>
      <c r="H2716" s="64"/>
    </row>
    <row r="2717" spans="4:8" x14ac:dyDescent="0.2">
      <c r="D2717" s="9"/>
      <c r="G2717" s="63"/>
      <c r="H2717" s="64"/>
    </row>
    <row r="2718" spans="4:8" x14ac:dyDescent="0.2">
      <c r="D2718" s="9"/>
      <c r="G2718" s="63"/>
      <c r="H2718" s="64"/>
    </row>
    <row r="2719" spans="4:8" x14ac:dyDescent="0.2">
      <c r="D2719" s="9"/>
      <c r="G2719" s="63"/>
      <c r="H2719" s="64"/>
    </row>
    <row r="2720" spans="4:8" x14ac:dyDescent="0.2">
      <c r="D2720" s="9"/>
      <c r="G2720" s="63"/>
      <c r="H2720" s="64"/>
    </row>
    <row r="2721" spans="4:8" x14ac:dyDescent="0.2">
      <c r="D2721" s="9"/>
      <c r="G2721" s="63"/>
      <c r="H2721" s="64"/>
    </row>
    <row r="2722" spans="4:8" x14ac:dyDescent="0.2">
      <c r="D2722" s="9"/>
      <c r="G2722" s="63"/>
      <c r="H2722" s="64"/>
    </row>
    <row r="2723" spans="4:8" x14ac:dyDescent="0.2">
      <c r="D2723" s="9"/>
      <c r="G2723" s="63"/>
      <c r="H2723" s="64"/>
    </row>
    <row r="2724" spans="4:8" x14ac:dyDescent="0.2">
      <c r="D2724" s="9"/>
      <c r="G2724" s="63"/>
      <c r="H2724" s="64"/>
    </row>
    <row r="2725" spans="4:8" x14ac:dyDescent="0.2">
      <c r="D2725" s="9"/>
      <c r="G2725" s="63"/>
      <c r="H2725" s="64"/>
    </row>
    <row r="2726" spans="4:8" x14ac:dyDescent="0.2">
      <c r="D2726" s="9"/>
      <c r="G2726" s="63"/>
      <c r="H2726" s="64"/>
    </row>
    <row r="2727" spans="4:8" x14ac:dyDescent="0.2">
      <c r="D2727" s="9"/>
      <c r="G2727" s="63"/>
      <c r="H2727" s="64"/>
    </row>
    <row r="2728" spans="4:8" x14ac:dyDescent="0.2">
      <c r="D2728" s="9"/>
      <c r="G2728" s="63"/>
      <c r="H2728" s="64"/>
    </row>
    <row r="2729" spans="4:8" x14ac:dyDescent="0.2">
      <c r="D2729" s="9"/>
      <c r="G2729" s="63"/>
      <c r="H2729" s="64"/>
    </row>
    <row r="2730" spans="4:8" x14ac:dyDescent="0.2">
      <c r="D2730" s="9"/>
      <c r="G2730" s="63"/>
      <c r="H2730" s="64"/>
    </row>
    <row r="2731" spans="4:8" x14ac:dyDescent="0.2">
      <c r="D2731" s="9"/>
      <c r="G2731" s="63"/>
      <c r="H2731" s="64"/>
    </row>
    <row r="2732" spans="4:8" x14ac:dyDescent="0.2">
      <c r="D2732" s="9"/>
      <c r="G2732" s="63"/>
      <c r="H2732" s="64"/>
    </row>
    <row r="2733" spans="4:8" x14ac:dyDescent="0.2">
      <c r="D2733" s="9"/>
      <c r="G2733" s="63"/>
      <c r="H2733" s="64"/>
    </row>
    <row r="2734" spans="4:8" x14ac:dyDescent="0.2">
      <c r="D2734" s="9"/>
      <c r="G2734" s="63"/>
      <c r="H2734" s="64"/>
    </row>
    <row r="2735" spans="4:8" x14ac:dyDescent="0.2">
      <c r="D2735" s="9"/>
      <c r="G2735" s="63"/>
      <c r="H2735" s="64"/>
    </row>
    <row r="2736" spans="4:8" x14ac:dyDescent="0.2">
      <c r="D2736" s="9"/>
      <c r="G2736" s="63"/>
      <c r="H2736" s="64"/>
    </row>
    <row r="2737" spans="4:8" x14ac:dyDescent="0.2">
      <c r="D2737" s="9"/>
      <c r="G2737" s="63"/>
      <c r="H2737" s="64"/>
    </row>
    <row r="2738" spans="4:8" x14ac:dyDescent="0.2">
      <c r="D2738" s="9"/>
      <c r="G2738" s="63"/>
      <c r="H2738" s="64"/>
    </row>
    <row r="2739" spans="4:8" x14ac:dyDescent="0.2">
      <c r="D2739" s="9"/>
      <c r="G2739" s="63"/>
      <c r="H2739" s="64"/>
    </row>
    <row r="2740" spans="4:8" x14ac:dyDescent="0.2">
      <c r="D2740" s="9"/>
      <c r="G2740" s="63"/>
      <c r="H2740" s="64"/>
    </row>
    <row r="2741" spans="4:8" x14ac:dyDescent="0.2">
      <c r="D2741" s="9"/>
      <c r="G2741" s="63"/>
      <c r="H2741" s="64"/>
    </row>
    <row r="2742" spans="4:8" x14ac:dyDescent="0.2">
      <c r="D2742" s="9"/>
      <c r="G2742" s="63"/>
      <c r="H2742" s="64"/>
    </row>
    <row r="2743" spans="4:8" x14ac:dyDescent="0.2">
      <c r="D2743" s="9"/>
      <c r="G2743" s="63"/>
      <c r="H2743" s="64"/>
    </row>
    <row r="2744" spans="4:8" x14ac:dyDescent="0.2">
      <c r="D2744" s="9"/>
      <c r="G2744" s="63"/>
      <c r="H2744" s="64"/>
    </row>
    <row r="2745" spans="4:8" x14ac:dyDescent="0.2">
      <c r="D2745" s="9"/>
      <c r="G2745" s="63"/>
      <c r="H2745" s="64"/>
    </row>
    <row r="2746" spans="4:8" x14ac:dyDescent="0.2">
      <c r="D2746" s="9"/>
      <c r="G2746" s="63"/>
      <c r="H2746" s="64"/>
    </row>
    <row r="2747" spans="4:8" x14ac:dyDescent="0.2">
      <c r="D2747" s="9"/>
      <c r="G2747" s="63"/>
      <c r="H2747" s="64"/>
    </row>
    <row r="2748" spans="4:8" x14ac:dyDescent="0.2">
      <c r="D2748" s="9"/>
      <c r="G2748" s="63"/>
      <c r="H2748" s="64"/>
    </row>
    <row r="2749" spans="4:8" x14ac:dyDescent="0.2">
      <c r="D2749" s="9"/>
      <c r="G2749" s="63"/>
      <c r="H2749" s="64"/>
    </row>
    <row r="2750" spans="4:8" x14ac:dyDescent="0.2">
      <c r="D2750" s="9"/>
      <c r="G2750" s="63"/>
      <c r="H2750" s="64"/>
    </row>
    <row r="2751" spans="4:8" x14ac:dyDescent="0.2">
      <c r="D2751" s="9"/>
      <c r="G2751" s="63"/>
      <c r="H2751" s="64"/>
    </row>
    <row r="2752" spans="4:8" x14ac:dyDescent="0.2">
      <c r="D2752" s="9"/>
      <c r="G2752" s="63"/>
      <c r="H2752" s="64"/>
    </row>
    <row r="2753" spans="4:8" x14ac:dyDescent="0.2">
      <c r="D2753" s="9"/>
      <c r="G2753" s="63"/>
      <c r="H2753" s="64"/>
    </row>
    <row r="2754" spans="4:8" x14ac:dyDescent="0.2">
      <c r="D2754" s="9"/>
      <c r="G2754" s="63"/>
      <c r="H2754" s="64"/>
    </row>
    <row r="2755" spans="4:8" x14ac:dyDescent="0.2">
      <c r="D2755" s="9"/>
      <c r="G2755" s="63"/>
      <c r="H2755" s="64"/>
    </row>
    <row r="2756" spans="4:8" x14ac:dyDescent="0.2">
      <c r="D2756" s="9"/>
      <c r="G2756" s="63"/>
      <c r="H2756" s="64"/>
    </row>
    <row r="2757" spans="4:8" x14ac:dyDescent="0.2">
      <c r="D2757" s="9"/>
      <c r="G2757" s="63"/>
      <c r="H2757" s="64"/>
    </row>
    <row r="2758" spans="4:8" x14ac:dyDescent="0.2">
      <c r="D2758" s="9"/>
      <c r="G2758" s="63"/>
      <c r="H2758" s="64"/>
    </row>
    <row r="2759" spans="4:8" x14ac:dyDescent="0.2">
      <c r="D2759" s="9"/>
      <c r="G2759" s="63"/>
      <c r="H2759" s="64"/>
    </row>
    <row r="2760" spans="4:8" x14ac:dyDescent="0.2">
      <c r="D2760" s="9"/>
      <c r="G2760" s="63"/>
      <c r="H2760" s="64"/>
    </row>
    <row r="2761" spans="4:8" x14ac:dyDescent="0.2">
      <c r="D2761" s="9"/>
      <c r="G2761" s="63"/>
      <c r="H2761" s="64"/>
    </row>
    <row r="2762" spans="4:8" x14ac:dyDescent="0.2">
      <c r="D2762" s="9"/>
      <c r="G2762" s="63"/>
      <c r="H2762" s="64"/>
    </row>
    <row r="2763" spans="4:8" x14ac:dyDescent="0.2">
      <c r="D2763" s="9"/>
      <c r="G2763" s="63"/>
      <c r="H2763" s="64"/>
    </row>
    <row r="2764" spans="4:8" x14ac:dyDescent="0.2">
      <c r="D2764" s="9"/>
      <c r="G2764" s="63"/>
      <c r="H2764" s="64"/>
    </row>
    <row r="2765" spans="4:8" x14ac:dyDescent="0.2">
      <c r="D2765" s="9"/>
      <c r="G2765" s="63"/>
      <c r="H2765" s="64"/>
    </row>
    <row r="2766" spans="4:8" x14ac:dyDescent="0.2">
      <c r="D2766" s="9"/>
      <c r="G2766" s="63"/>
      <c r="H2766" s="64"/>
    </row>
    <row r="2767" spans="4:8" x14ac:dyDescent="0.2">
      <c r="D2767" s="9"/>
      <c r="G2767" s="63"/>
      <c r="H2767" s="64"/>
    </row>
    <row r="2768" spans="4:8" x14ac:dyDescent="0.2">
      <c r="D2768" s="9"/>
      <c r="G2768" s="63"/>
      <c r="H2768" s="64"/>
    </row>
    <row r="2769" spans="4:8" x14ac:dyDescent="0.2">
      <c r="D2769" s="9"/>
      <c r="G2769" s="63"/>
      <c r="H2769" s="64"/>
    </row>
    <row r="2770" spans="4:8" x14ac:dyDescent="0.2">
      <c r="D2770" s="9"/>
      <c r="G2770" s="63"/>
      <c r="H2770" s="64"/>
    </row>
    <row r="2771" spans="4:8" x14ac:dyDescent="0.2">
      <c r="D2771" s="9"/>
      <c r="G2771" s="63"/>
      <c r="H2771" s="64"/>
    </row>
    <row r="2772" spans="4:8" x14ac:dyDescent="0.2">
      <c r="D2772" s="9"/>
      <c r="G2772" s="63"/>
      <c r="H2772" s="64"/>
    </row>
    <row r="2773" spans="4:8" x14ac:dyDescent="0.2">
      <c r="D2773" s="9"/>
      <c r="G2773" s="63"/>
      <c r="H2773" s="64"/>
    </row>
    <row r="2774" spans="4:8" x14ac:dyDescent="0.2">
      <c r="D2774" s="9"/>
      <c r="G2774" s="63"/>
      <c r="H2774" s="64"/>
    </row>
    <row r="2775" spans="4:8" x14ac:dyDescent="0.2">
      <c r="D2775" s="9"/>
      <c r="G2775" s="63"/>
      <c r="H2775" s="64"/>
    </row>
    <row r="2776" spans="4:8" x14ac:dyDescent="0.2">
      <c r="D2776" s="9"/>
      <c r="G2776" s="63"/>
      <c r="H2776" s="64"/>
    </row>
    <row r="2777" spans="4:8" x14ac:dyDescent="0.2">
      <c r="D2777" s="9"/>
      <c r="G2777" s="63"/>
      <c r="H2777" s="64"/>
    </row>
    <row r="2778" spans="4:8" x14ac:dyDescent="0.2">
      <c r="D2778" s="9"/>
      <c r="G2778" s="63"/>
      <c r="H2778" s="64"/>
    </row>
    <row r="2779" spans="4:8" x14ac:dyDescent="0.2">
      <c r="D2779" s="9"/>
      <c r="G2779" s="63"/>
      <c r="H2779" s="64"/>
    </row>
    <row r="2780" spans="4:8" x14ac:dyDescent="0.2">
      <c r="D2780" s="9"/>
      <c r="G2780" s="63"/>
      <c r="H2780" s="64"/>
    </row>
    <row r="2781" spans="4:8" x14ac:dyDescent="0.2">
      <c r="D2781" s="9"/>
      <c r="G2781" s="63"/>
      <c r="H2781" s="64"/>
    </row>
    <row r="2782" spans="4:8" x14ac:dyDescent="0.2">
      <c r="D2782" s="9"/>
      <c r="G2782" s="63"/>
      <c r="H2782" s="64"/>
    </row>
    <row r="2783" spans="4:8" x14ac:dyDescent="0.2">
      <c r="D2783" s="9"/>
      <c r="G2783" s="63"/>
      <c r="H2783" s="64"/>
    </row>
    <row r="2784" spans="4:8" x14ac:dyDescent="0.2">
      <c r="D2784" s="9"/>
      <c r="G2784" s="63"/>
      <c r="H2784" s="64"/>
    </row>
    <row r="2785" spans="4:8" x14ac:dyDescent="0.2">
      <c r="D2785" s="9"/>
      <c r="G2785" s="63"/>
      <c r="H2785" s="64"/>
    </row>
    <row r="2786" spans="4:8" x14ac:dyDescent="0.2">
      <c r="D2786" s="9"/>
      <c r="G2786" s="63"/>
      <c r="H2786" s="64"/>
    </row>
    <row r="2787" spans="4:8" x14ac:dyDescent="0.2">
      <c r="D2787" s="9"/>
      <c r="G2787" s="63"/>
      <c r="H2787" s="64"/>
    </row>
    <row r="2788" spans="4:8" x14ac:dyDescent="0.2">
      <c r="D2788" s="9"/>
      <c r="G2788" s="63"/>
      <c r="H2788" s="64"/>
    </row>
    <row r="2789" spans="4:8" x14ac:dyDescent="0.2">
      <c r="D2789" s="9"/>
      <c r="G2789" s="63"/>
      <c r="H2789" s="64"/>
    </row>
    <row r="2790" spans="4:8" x14ac:dyDescent="0.2">
      <c r="D2790" s="9"/>
      <c r="G2790" s="63"/>
      <c r="H2790" s="64"/>
    </row>
    <row r="2791" spans="4:8" x14ac:dyDescent="0.2">
      <c r="D2791" s="9"/>
      <c r="G2791" s="63"/>
      <c r="H2791" s="64"/>
    </row>
    <row r="2792" spans="4:8" x14ac:dyDescent="0.2">
      <c r="D2792" s="9"/>
      <c r="G2792" s="63"/>
      <c r="H2792" s="64"/>
    </row>
    <row r="2793" spans="4:8" x14ac:dyDescent="0.2">
      <c r="D2793" s="9"/>
      <c r="G2793" s="63"/>
      <c r="H2793" s="64"/>
    </row>
    <row r="2794" spans="4:8" x14ac:dyDescent="0.2">
      <c r="D2794" s="9"/>
      <c r="G2794" s="63"/>
      <c r="H2794" s="64"/>
    </row>
    <row r="2795" spans="4:8" x14ac:dyDescent="0.2">
      <c r="D2795" s="9"/>
      <c r="G2795" s="63"/>
      <c r="H2795" s="64"/>
    </row>
    <row r="2796" spans="4:8" x14ac:dyDescent="0.2">
      <c r="D2796" s="9"/>
      <c r="G2796" s="63"/>
      <c r="H2796" s="64"/>
    </row>
    <row r="2797" spans="4:8" x14ac:dyDescent="0.2">
      <c r="D2797" s="9"/>
      <c r="G2797" s="63"/>
      <c r="H2797" s="64"/>
    </row>
    <row r="2798" spans="4:8" x14ac:dyDescent="0.2">
      <c r="D2798" s="9"/>
      <c r="G2798" s="63"/>
      <c r="H2798" s="64"/>
    </row>
    <row r="2799" spans="4:8" x14ac:dyDescent="0.2">
      <c r="D2799" s="9"/>
      <c r="G2799" s="63"/>
      <c r="H2799" s="64"/>
    </row>
    <row r="2800" spans="4:8" x14ac:dyDescent="0.2">
      <c r="D2800" s="9"/>
      <c r="G2800" s="63"/>
      <c r="H2800" s="64"/>
    </row>
    <row r="2801" spans="4:8" x14ac:dyDescent="0.2">
      <c r="D2801" s="9"/>
      <c r="G2801" s="63"/>
      <c r="H2801" s="64"/>
    </row>
    <row r="2802" spans="4:8" x14ac:dyDescent="0.2">
      <c r="D2802" s="9"/>
      <c r="G2802" s="63"/>
      <c r="H2802" s="64"/>
    </row>
    <row r="2803" spans="4:8" x14ac:dyDescent="0.2">
      <c r="D2803" s="9"/>
      <c r="G2803" s="63"/>
      <c r="H2803" s="64"/>
    </row>
    <row r="2804" spans="4:8" x14ac:dyDescent="0.2">
      <c r="D2804" s="9"/>
      <c r="G2804" s="63"/>
      <c r="H2804" s="64"/>
    </row>
    <row r="2805" spans="4:8" x14ac:dyDescent="0.2">
      <c r="D2805" s="9"/>
      <c r="G2805" s="63"/>
      <c r="H2805" s="64"/>
    </row>
    <row r="2806" spans="4:8" x14ac:dyDescent="0.2">
      <c r="D2806" s="9"/>
      <c r="G2806" s="63"/>
      <c r="H2806" s="64"/>
    </row>
    <row r="2807" spans="4:8" x14ac:dyDescent="0.2">
      <c r="D2807" s="9"/>
      <c r="G2807" s="63"/>
      <c r="H2807" s="64"/>
    </row>
    <row r="2808" spans="4:8" x14ac:dyDescent="0.2">
      <c r="D2808" s="9"/>
      <c r="G2808" s="63"/>
      <c r="H2808" s="64"/>
    </row>
    <row r="2809" spans="4:8" x14ac:dyDescent="0.2">
      <c r="D2809" s="9"/>
      <c r="G2809" s="63"/>
      <c r="H2809" s="64"/>
    </row>
    <row r="2810" spans="4:8" x14ac:dyDescent="0.2">
      <c r="D2810" s="9"/>
      <c r="G2810" s="63"/>
      <c r="H2810" s="64"/>
    </row>
    <row r="2811" spans="4:8" x14ac:dyDescent="0.2">
      <c r="D2811" s="9"/>
      <c r="G2811" s="63"/>
      <c r="H2811" s="64"/>
    </row>
    <row r="2812" spans="4:8" x14ac:dyDescent="0.2">
      <c r="D2812" s="9"/>
      <c r="G2812" s="63"/>
      <c r="H2812" s="64"/>
    </row>
    <row r="2813" spans="4:8" x14ac:dyDescent="0.2">
      <c r="D2813" s="9"/>
      <c r="G2813" s="63"/>
      <c r="H2813" s="64"/>
    </row>
    <row r="2814" spans="4:8" x14ac:dyDescent="0.2">
      <c r="D2814" s="9"/>
      <c r="G2814" s="63"/>
      <c r="H2814" s="64"/>
    </row>
    <row r="2815" spans="4:8" x14ac:dyDescent="0.2">
      <c r="D2815" s="9"/>
      <c r="G2815" s="63"/>
      <c r="H2815" s="64"/>
    </row>
    <row r="2816" spans="4:8" x14ac:dyDescent="0.2">
      <c r="D2816" s="9"/>
      <c r="G2816" s="63"/>
      <c r="H2816" s="64"/>
    </row>
    <row r="2817" spans="4:8" x14ac:dyDescent="0.2">
      <c r="D2817" s="9"/>
      <c r="G2817" s="63"/>
      <c r="H2817" s="64"/>
    </row>
    <row r="2818" spans="4:8" x14ac:dyDescent="0.2">
      <c r="D2818" s="9"/>
      <c r="G2818" s="63"/>
      <c r="H2818" s="64"/>
    </row>
    <row r="2819" spans="4:8" x14ac:dyDescent="0.2">
      <c r="D2819" s="9"/>
      <c r="G2819" s="63"/>
      <c r="H2819" s="64"/>
    </row>
    <row r="2820" spans="4:8" x14ac:dyDescent="0.2">
      <c r="D2820" s="9"/>
      <c r="G2820" s="63"/>
      <c r="H2820" s="64"/>
    </row>
    <row r="2821" spans="4:8" x14ac:dyDescent="0.2">
      <c r="D2821" s="9"/>
      <c r="G2821" s="63"/>
      <c r="H2821" s="64"/>
    </row>
    <row r="2822" spans="4:8" x14ac:dyDescent="0.2">
      <c r="D2822" s="9"/>
      <c r="G2822" s="63"/>
      <c r="H2822" s="64"/>
    </row>
    <row r="2823" spans="4:8" x14ac:dyDescent="0.2">
      <c r="D2823" s="9"/>
      <c r="G2823" s="63"/>
      <c r="H2823" s="64"/>
    </row>
    <row r="2824" spans="4:8" x14ac:dyDescent="0.2">
      <c r="D2824" s="9"/>
      <c r="G2824" s="63"/>
      <c r="H2824" s="64"/>
    </row>
    <row r="2825" spans="4:8" x14ac:dyDescent="0.2">
      <c r="D2825" s="9"/>
      <c r="G2825" s="63"/>
      <c r="H2825" s="64"/>
    </row>
    <row r="2826" spans="4:8" x14ac:dyDescent="0.2">
      <c r="D2826" s="9"/>
      <c r="G2826" s="63"/>
      <c r="H2826" s="64"/>
    </row>
    <row r="2827" spans="4:8" x14ac:dyDescent="0.2">
      <c r="D2827" s="9"/>
      <c r="G2827" s="63"/>
      <c r="H2827" s="64"/>
    </row>
    <row r="2828" spans="4:8" x14ac:dyDescent="0.2">
      <c r="D2828" s="9"/>
      <c r="G2828" s="63"/>
      <c r="H2828" s="64"/>
    </row>
    <row r="2829" spans="4:8" x14ac:dyDescent="0.2">
      <c r="D2829" s="9"/>
      <c r="G2829" s="63"/>
      <c r="H2829" s="64"/>
    </row>
    <row r="2830" spans="4:8" x14ac:dyDescent="0.2">
      <c r="D2830" s="9"/>
      <c r="G2830" s="63"/>
      <c r="H2830" s="64"/>
    </row>
    <row r="2831" spans="4:8" x14ac:dyDescent="0.2">
      <c r="D2831" s="9"/>
      <c r="G2831" s="63"/>
      <c r="H2831" s="64"/>
    </row>
    <row r="2832" spans="4:8" x14ac:dyDescent="0.2">
      <c r="D2832" s="9"/>
      <c r="G2832" s="63"/>
      <c r="H2832" s="64"/>
    </row>
    <row r="2833" spans="4:8" x14ac:dyDescent="0.2">
      <c r="D2833" s="9"/>
      <c r="G2833" s="63"/>
      <c r="H2833" s="64"/>
    </row>
    <row r="2834" spans="4:8" x14ac:dyDescent="0.2">
      <c r="D2834" s="9"/>
      <c r="G2834" s="63"/>
      <c r="H2834" s="64"/>
    </row>
    <row r="2835" spans="4:8" x14ac:dyDescent="0.2">
      <c r="D2835" s="9"/>
      <c r="G2835" s="63"/>
      <c r="H2835" s="64"/>
    </row>
    <row r="2836" spans="4:8" x14ac:dyDescent="0.2">
      <c r="D2836" s="9"/>
      <c r="G2836" s="63"/>
      <c r="H2836" s="64"/>
    </row>
    <row r="2837" spans="4:8" x14ac:dyDescent="0.2">
      <c r="D2837" s="9"/>
      <c r="G2837" s="63"/>
      <c r="H2837" s="64"/>
    </row>
    <row r="2838" spans="4:8" x14ac:dyDescent="0.2">
      <c r="D2838" s="9"/>
      <c r="G2838" s="63"/>
      <c r="H2838" s="64"/>
    </row>
    <row r="2839" spans="4:8" x14ac:dyDescent="0.2">
      <c r="D2839" s="9"/>
      <c r="G2839" s="63"/>
      <c r="H2839" s="64"/>
    </row>
    <row r="2840" spans="4:8" x14ac:dyDescent="0.2">
      <c r="D2840" s="9"/>
      <c r="G2840" s="63"/>
      <c r="H2840" s="64"/>
    </row>
    <row r="2841" spans="4:8" x14ac:dyDescent="0.2">
      <c r="D2841" s="9"/>
      <c r="G2841" s="63"/>
      <c r="H2841" s="64"/>
    </row>
    <row r="2842" spans="4:8" x14ac:dyDescent="0.2">
      <c r="D2842" s="9"/>
      <c r="G2842" s="63"/>
      <c r="H2842" s="64"/>
    </row>
    <row r="2843" spans="4:8" x14ac:dyDescent="0.2">
      <c r="D2843" s="9"/>
      <c r="G2843" s="63"/>
      <c r="H2843" s="64"/>
    </row>
    <row r="2844" spans="4:8" x14ac:dyDescent="0.2">
      <c r="D2844" s="9"/>
      <c r="G2844" s="63"/>
      <c r="H2844" s="64"/>
    </row>
    <row r="2845" spans="4:8" x14ac:dyDescent="0.2">
      <c r="D2845" s="9"/>
      <c r="G2845" s="63"/>
      <c r="H2845" s="64"/>
    </row>
    <row r="2846" spans="4:8" x14ac:dyDescent="0.2">
      <c r="D2846" s="9"/>
      <c r="G2846" s="63"/>
      <c r="H2846" s="64"/>
    </row>
    <row r="2847" spans="4:8" x14ac:dyDescent="0.2">
      <c r="D2847" s="9"/>
      <c r="G2847" s="63"/>
      <c r="H2847" s="64"/>
    </row>
    <row r="2848" spans="4:8" x14ac:dyDescent="0.2">
      <c r="D2848" s="9"/>
      <c r="G2848" s="63"/>
      <c r="H2848" s="64"/>
    </row>
    <row r="2849" spans="4:8" x14ac:dyDescent="0.2">
      <c r="D2849" s="9"/>
      <c r="G2849" s="63"/>
      <c r="H2849" s="64"/>
    </row>
    <row r="2850" spans="4:8" x14ac:dyDescent="0.2">
      <c r="D2850" s="9"/>
      <c r="G2850" s="63"/>
      <c r="H2850" s="64"/>
    </row>
    <row r="2851" spans="4:8" x14ac:dyDescent="0.2">
      <c r="D2851" s="9"/>
      <c r="G2851" s="63"/>
      <c r="H2851" s="64"/>
    </row>
    <row r="2852" spans="4:8" x14ac:dyDescent="0.2">
      <c r="D2852" s="9"/>
      <c r="G2852" s="63"/>
      <c r="H2852" s="64"/>
    </row>
    <row r="2853" spans="4:8" x14ac:dyDescent="0.2">
      <c r="D2853" s="9"/>
      <c r="G2853" s="63"/>
      <c r="H2853" s="64"/>
    </row>
    <row r="2854" spans="4:8" x14ac:dyDescent="0.2">
      <c r="D2854" s="9"/>
      <c r="G2854" s="63"/>
      <c r="H2854" s="64"/>
    </row>
    <row r="2855" spans="4:8" x14ac:dyDescent="0.2">
      <c r="D2855" s="9"/>
      <c r="G2855" s="63"/>
      <c r="H2855" s="64"/>
    </row>
    <row r="2856" spans="4:8" x14ac:dyDescent="0.2">
      <c r="D2856" s="9"/>
      <c r="G2856" s="63"/>
      <c r="H2856" s="64"/>
    </row>
    <row r="2857" spans="4:8" x14ac:dyDescent="0.2">
      <c r="D2857" s="9"/>
      <c r="G2857" s="63"/>
      <c r="H2857" s="64"/>
    </row>
    <row r="2858" spans="4:8" x14ac:dyDescent="0.2">
      <c r="D2858" s="9"/>
      <c r="G2858" s="63"/>
      <c r="H2858" s="64"/>
    </row>
    <row r="2859" spans="4:8" x14ac:dyDescent="0.2">
      <c r="D2859" s="9"/>
      <c r="G2859" s="63"/>
      <c r="H2859" s="64"/>
    </row>
    <row r="2860" spans="4:8" x14ac:dyDescent="0.2">
      <c r="D2860" s="9"/>
      <c r="G2860" s="63"/>
      <c r="H2860" s="64"/>
    </row>
    <row r="2861" spans="4:8" x14ac:dyDescent="0.2">
      <c r="D2861" s="9"/>
      <c r="G2861" s="63"/>
      <c r="H2861" s="64"/>
    </row>
    <row r="2862" spans="4:8" x14ac:dyDescent="0.2">
      <c r="D2862" s="9"/>
      <c r="G2862" s="63"/>
      <c r="H2862" s="64"/>
    </row>
    <row r="2863" spans="4:8" x14ac:dyDescent="0.2">
      <c r="D2863" s="9"/>
      <c r="G2863" s="63"/>
      <c r="H2863" s="64"/>
    </row>
    <row r="2864" spans="4:8" x14ac:dyDescent="0.2">
      <c r="D2864" s="9"/>
      <c r="G2864" s="63"/>
      <c r="H2864" s="64"/>
    </row>
    <row r="2865" spans="4:8" x14ac:dyDescent="0.2">
      <c r="D2865" s="9"/>
      <c r="G2865" s="63"/>
      <c r="H2865" s="64"/>
    </row>
    <row r="2866" spans="4:8" x14ac:dyDescent="0.2">
      <c r="D2866" s="9"/>
      <c r="G2866" s="63"/>
      <c r="H2866" s="64"/>
    </row>
    <row r="2867" spans="4:8" x14ac:dyDescent="0.2">
      <c r="D2867" s="9"/>
      <c r="G2867" s="63"/>
      <c r="H2867" s="64"/>
    </row>
    <row r="2868" spans="4:8" x14ac:dyDescent="0.2">
      <c r="D2868" s="9"/>
      <c r="G2868" s="63"/>
      <c r="H2868" s="64"/>
    </row>
    <row r="2869" spans="4:8" x14ac:dyDescent="0.2">
      <c r="D2869" s="9"/>
      <c r="G2869" s="63"/>
      <c r="H2869" s="64"/>
    </row>
    <row r="2870" spans="4:8" x14ac:dyDescent="0.2">
      <c r="D2870" s="9"/>
      <c r="G2870" s="63"/>
      <c r="H2870" s="64"/>
    </row>
    <row r="2871" spans="4:8" x14ac:dyDescent="0.2">
      <c r="D2871" s="9"/>
      <c r="G2871" s="63"/>
      <c r="H2871" s="64"/>
    </row>
    <row r="2872" spans="4:8" x14ac:dyDescent="0.2">
      <c r="D2872" s="9"/>
      <c r="G2872" s="63"/>
      <c r="H2872" s="64"/>
    </row>
    <row r="2873" spans="4:8" x14ac:dyDescent="0.2">
      <c r="D2873" s="9"/>
      <c r="G2873" s="63"/>
      <c r="H2873" s="64"/>
    </row>
    <row r="2874" spans="4:8" x14ac:dyDescent="0.2">
      <c r="D2874" s="9"/>
      <c r="G2874" s="63"/>
      <c r="H2874" s="64"/>
    </row>
    <row r="2875" spans="4:8" x14ac:dyDescent="0.2">
      <c r="D2875" s="9"/>
      <c r="G2875" s="63"/>
      <c r="H2875" s="64"/>
    </row>
    <row r="2876" spans="4:8" x14ac:dyDescent="0.2">
      <c r="D2876" s="9"/>
      <c r="G2876" s="63"/>
      <c r="H2876" s="64"/>
    </row>
    <row r="2877" spans="4:8" x14ac:dyDescent="0.2">
      <c r="D2877" s="9"/>
      <c r="G2877" s="63"/>
      <c r="H2877" s="64"/>
    </row>
    <row r="2878" spans="4:8" x14ac:dyDescent="0.2">
      <c r="D2878" s="9"/>
      <c r="G2878" s="63"/>
      <c r="H2878" s="64"/>
    </row>
    <row r="2879" spans="4:8" x14ac:dyDescent="0.2">
      <c r="D2879" s="9"/>
      <c r="G2879" s="63"/>
      <c r="H2879" s="64"/>
    </row>
    <row r="2880" spans="4:8" x14ac:dyDescent="0.2">
      <c r="D2880" s="9"/>
      <c r="G2880" s="63"/>
      <c r="H2880" s="64"/>
    </row>
    <row r="2881" spans="4:8" x14ac:dyDescent="0.2">
      <c r="D2881" s="9"/>
      <c r="G2881" s="63"/>
      <c r="H2881" s="64"/>
    </row>
    <row r="2882" spans="4:8" x14ac:dyDescent="0.2">
      <c r="D2882" s="9"/>
      <c r="G2882" s="63"/>
      <c r="H2882" s="64"/>
    </row>
    <row r="2883" spans="4:8" x14ac:dyDescent="0.2">
      <c r="D2883" s="9"/>
      <c r="G2883" s="63"/>
      <c r="H2883" s="64"/>
    </row>
    <row r="2884" spans="4:8" x14ac:dyDescent="0.2">
      <c r="D2884" s="9"/>
      <c r="G2884" s="63"/>
      <c r="H2884" s="64"/>
    </row>
    <row r="2885" spans="4:8" x14ac:dyDescent="0.2">
      <c r="D2885" s="9"/>
      <c r="G2885" s="63"/>
      <c r="H2885" s="64"/>
    </row>
    <row r="2886" spans="4:8" x14ac:dyDescent="0.2">
      <c r="D2886" s="9"/>
      <c r="G2886" s="63"/>
      <c r="H2886" s="64"/>
    </row>
    <row r="2887" spans="4:8" x14ac:dyDescent="0.2">
      <c r="D2887" s="9"/>
      <c r="G2887" s="63"/>
      <c r="H2887" s="64"/>
    </row>
    <row r="2888" spans="4:8" x14ac:dyDescent="0.2">
      <c r="D2888" s="9"/>
      <c r="G2888" s="63"/>
      <c r="H2888" s="64"/>
    </row>
    <row r="2889" spans="4:8" x14ac:dyDescent="0.2">
      <c r="D2889" s="9"/>
      <c r="G2889" s="63"/>
      <c r="H2889" s="64"/>
    </row>
    <row r="2890" spans="4:8" x14ac:dyDescent="0.2">
      <c r="D2890" s="9"/>
      <c r="G2890" s="63"/>
      <c r="H2890" s="64"/>
    </row>
    <row r="2891" spans="4:8" x14ac:dyDescent="0.2">
      <c r="D2891" s="9"/>
      <c r="G2891" s="63"/>
      <c r="H2891" s="64"/>
    </row>
    <row r="2892" spans="4:8" x14ac:dyDescent="0.2">
      <c r="D2892" s="9"/>
      <c r="G2892" s="63"/>
      <c r="H2892" s="64"/>
    </row>
    <row r="2893" spans="4:8" x14ac:dyDescent="0.2">
      <c r="D2893" s="9"/>
      <c r="G2893" s="63"/>
      <c r="H2893" s="64"/>
    </row>
    <row r="2894" spans="4:8" x14ac:dyDescent="0.2">
      <c r="D2894" s="9"/>
      <c r="G2894" s="63"/>
      <c r="H2894" s="64"/>
    </row>
    <row r="2895" spans="4:8" x14ac:dyDescent="0.2">
      <c r="D2895" s="9"/>
      <c r="G2895" s="63"/>
      <c r="H2895" s="64"/>
    </row>
    <row r="2896" spans="4:8" x14ac:dyDescent="0.2">
      <c r="D2896" s="9"/>
      <c r="G2896" s="63"/>
      <c r="H2896" s="64"/>
    </row>
    <row r="2897" spans="4:8" x14ac:dyDescent="0.2">
      <c r="D2897" s="9"/>
      <c r="G2897" s="63"/>
      <c r="H2897" s="64"/>
    </row>
    <row r="2898" spans="4:8" x14ac:dyDescent="0.2">
      <c r="D2898" s="9"/>
      <c r="G2898" s="63"/>
      <c r="H2898" s="64"/>
    </row>
    <row r="2899" spans="4:8" x14ac:dyDescent="0.2">
      <c r="D2899" s="9"/>
      <c r="G2899" s="63"/>
      <c r="H2899" s="64"/>
    </row>
    <row r="2900" spans="4:8" x14ac:dyDescent="0.2">
      <c r="D2900" s="9"/>
      <c r="G2900" s="63"/>
      <c r="H2900" s="64"/>
    </row>
    <row r="2901" spans="4:8" x14ac:dyDescent="0.2">
      <c r="D2901" s="9"/>
      <c r="G2901" s="63"/>
      <c r="H2901" s="64"/>
    </row>
    <row r="2902" spans="4:8" x14ac:dyDescent="0.2">
      <c r="D2902" s="9"/>
      <c r="G2902" s="63"/>
      <c r="H2902" s="64"/>
    </row>
    <row r="2903" spans="4:8" x14ac:dyDescent="0.2">
      <c r="D2903" s="9"/>
      <c r="G2903" s="63"/>
      <c r="H2903" s="64"/>
    </row>
    <row r="2904" spans="4:8" x14ac:dyDescent="0.2">
      <c r="D2904" s="9"/>
      <c r="G2904" s="63"/>
      <c r="H2904" s="64"/>
    </row>
    <row r="2905" spans="4:8" x14ac:dyDescent="0.2">
      <c r="D2905" s="9"/>
      <c r="G2905" s="63"/>
      <c r="H2905" s="64"/>
    </row>
    <row r="2906" spans="4:8" x14ac:dyDescent="0.2">
      <c r="D2906" s="9"/>
      <c r="G2906" s="63"/>
      <c r="H2906" s="64"/>
    </row>
    <row r="2907" spans="4:8" x14ac:dyDescent="0.2">
      <c r="D2907" s="9"/>
      <c r="G2907" s="63"/>
      <c r="H2907" s="64"/>
    </row>
    <row r="2908" spans="4:8" x14ac:dyDescent="0.2">
      <c r="D2908" s="9"/>
      <c r="G2908" s="63"/>
      <c r="H2908" s="64"/>
    </row>
    <row r="2909" spans="4:8" x14ac:dyDescent="0.2">
      <c r="D2909" s="9"/>
      <c r="G2909" s="63"/>
      <c r="H2909" s="64"/>
    </row>
    <row r="2910" spans="4:8" x14ac:dyDescent="0.2">
      <c r="D2910" s="9"/>
      <c r="G2910" s="63"/>
      <c r="H2910" s="64"/>
    </row>
    <row r="2911" spans="4:8" x14ac:dyDescent="0.2">
      <c r="D2911" s="9"/>
      <c r="G2911" s="63"/>
      <c r="H2911" s="64"/>
    </row>
    <row r="2912" spans="4:8" x14ac:dyDescent="0.2">
      <c r="D2912" s="9"/>
      <c r="G2912" s="63"/>
      <c r="H2912" s="64"/>
    </row>
    <row r="2913" spans="4:8" x14ac:dyDescent="0.2">
      <c r="D2913" s="9"/>
      <c r="G2913" s="63"/>
      <c r="H2913" s="64"/>
    </row>
    <row r="2914" spans="4:8" x14ac:dyDescent="0.2">
      <c r="D2914" s="9"/>
      <c r="G2914" s="63"/>
      <c r="H2914" s="64"/>
    </row>
    <row r="2915" spans="4:8" x14ac:dyDescent="0.2">
      <c r="D2915" s="9"/>
      <c r="G2915" s="63"/>
      <c r="H2915" s="64"/>
    </row>
    <row r="2916" spans="4:8" x14ac:dyDescent="0.2">
      <c r="D2916" s="9"/>
      <c r="G2916" s="63"/>
      <c r="H2916" s="64"/>
    </row>
    <row r="2917" spans="4:8" x14ac:dyDescent="0.2">
      <c r="D2917" s="9"/>
      <c r="G2917" s="63"/>
      <c r="H2917" s="64"/>
    </row>
    <row r="2918" spans="4:8" x14ac:dyDescent="0.2">
      <c r="D2918" s="9"/>
      <c r="G2918" s="63"/>
      <c r="H2918" s="64"/>
    </row>
    <row r="2919" spans="4:8" x14ac:dyDescent="0.2">
      <c r="D2919" s="9"/>
      <c r="G2919" s="63"/>
      <c r="H2919" s="64"/>
    </row>
    <row r="2920" spans="4:8" x14ac:dyDescent="0.2">
      <c r="D2920" s="9"/>
      <c r="G2920" s="63"/>
      <c r="H2920" s="64"/>
    </row>
    <row r="2921" spans="4:8" x14ac:dyDescent="0.2">
      <c r="D2921" s="9"/>
      <c r="G2921" s="63"/>
      <c r="H2921" s="64"/>
    </row>
    <row r="2922" spans="4:8" x14ac:dyDescent="0.2">
      <c r="D2922" s="9"/>
      <c r="G2922" s="63"/>
      <c r="H2922" s="64"/>
    </row>
    <row r="2923" spans="4:8" x14ac:dyDescent="0.2">
      <c r="D2923" s="9"/>
      <c r="G2923" s="63"/>
      <c r="H2923" s="64"/>
    </row>
    <row r="2924" spans="4:8" x14ac:dyDescent="0.2">
      <c r="D2924" s="9"/>
      <c r="G2924" s="63"/>
      <c r="H2924" s="64"/>
    </row>
    <row r="2925" spans="4:8" x14ac:dyDescent="0.2">
      <c r="D2925" s="9"/>
      <c r="G2925" s="63"/>
      <c r="H2925" s="64"/>
    </row>
    <row r="2926" spans="4:8" x14ac:dyDescent="0.2">
      <c r="D2926" s="9"/>
      <c r="G2926" s="63"/>
      <c r="H2926" s="64"/>
    </row>
    <row r="2927" spans="4:8" x14ac:dyDescent="0.2">
      <c r="D2927" s="9"/>
      <c r="G2927" s="63"/>
      <c r="H2927" s="64"/>
    </row>
    <row r="2928" spans="4:8" x14ac:dyDescent="0.2">
      <c r="D2928" s="9"/>
      <c r="G2928" s="63"/>
      <c r="H2928" s="64"/>
    </row>
    <row r="2929" spans="4:8" x14ac:dyDescent="0.2">
      <c r="D2929" s="9"/>
      <c r="G2929" s="63"/>
      <c r="H2929" s="64"/>
    </row>
    <row r="2930" spans="4:8" x14ac:dyDescent="0.2">
      <c r="D2930" s="9"/>
      <c r="G2930" s="63"/>
      <c r="H2930" s="64"/>
    </row>
    <row r="2931" spans="4:8" x14ac:dyDescent="0.2">
      <c r="D2931" s="9"/>
      <c r="G2931" s="63"/>
      <c r="H2931" s="64"/>
    </row>
    <row r="2932" spans="4:8" x14ac:dyDescent="0.2">
      <c r="D2932" s="9"/>
      <c r="G2932" s="63"/>
      <c r="H2932" s="64"/>
    </row>
    <row r="2933" spans="4:8" x14ac:dyDescent="0.2">
      <c r="D2933" s="9"/>
      <c r="G2933" s="63"/>
      <c r="H2933" s="64"/>
    </row>
    <row r="2934" spans="4:8" x14ac:dyDescent="0.2">
      <c r="D2934" s="9"/>
      <c r="G2934" s="63"/>
      <c r="H2934" s="64"/>
    </row>
    <row r="2935" spans="4:8" x14ac:dyDescent="0.2">
      <c r="D2935" s="9"/>
      <c r="G2935" s="63"/>
      <c r="H2935" s="64"/>
    </row>
    <row r="2936" spans="4:8" x14ac:dyDescent="0.2">
      <c r="D2936" s="9"/>
      <c r="G2936" s="63"/>
      <c r="H2936" s="64"/>
    </row>
    <row r="2937" spans="4:8" x14ac:dyDescent="0.2">
      <c r="D2937" s="9"/>
      <c r="G2937" s="63"/>
      <c r="H2937" s="64"/>
    </row>
    <row r="2938" spans="4:8" x14ac:dyDescent="0.2">
      <c r="D2938" s="9"/>
      <c r="G2938" s="63"/>
      <c r="H2938" s="64"/>
    </row>
    <row r="2939" spans="4:8" x14ac:dyDescent="0.2">
      <c r="D2939" s="9"/>
      <c r="G2939" s="63"/>
      <c r="H2939" s="64"/>
    </row>
    <row r="2940" spans="4:8" x14ac:dyDescent="0.2">
      <c r="D2940" s="9"/>
      <c r="G2940" s="63"/>
      <c r="H2940" s="64"/>
    </row>
    <row r="2941" spans="4:8" x14ac:dyDescent="0.2">
      <c r="D2941" s="9"/>
      <c r="G2941" s="63"/>
      <c r="H2941" s="64"/>
    </row>
    <row r="2942" spans="4:8" x14ac:dyDescent="0.2">
      <c r="D2942" s="9"/>
      <c r="G2942" s="63"/>
      <c r="H2942" s="64"/>
    </row>
    <row r="2943" spans="4:8" x14ac:dyDescent="0.2">
      <c r="D2943" s="9"/>
      <c r="G2943" s="63"/>
      <c r="H2943" s="64"/>
    </row>
    <row r="2944" spans="4:8" x14ac:dyDescent="0.2">
      <c r="D2944" s="9"/>
      <c r="G2944" s="63"/>
      <c r="H2944" s="64"/>
    </row>
    <row r="2945" spans="4:8" x14ac:dyDescent="0.2">
      <c r="D2945" s="9"/>
      <c r="G2945" s="63"/>
      <c r="H2945" s="64"/>
    </row>
    <row r="2946" spans="4:8" x14ac:dyDescent="0.2">
      <c r="D2946" s="9"/>
      <c r="G2946" s="63"/>
      <c r="H2946" s="64"/>
    </row>
    <row r="2947" spans="4:8" x14ac:dyDescent="0.2">
      <c r="D2947" s="9"/>
      <c r="G2947" s="63"/>
      <c r="H2947" s="64"/>
    </row>
    <row r="2948" spans="4:8" x14ac:dyDescent="0.2">
      <c r="D2948" s="9"/>
      <c r="G2948" s="63"/>
      <c r="H2948" s="64"/>
    </row>
    <row r="2949" spans="4:8" x14ac:dyDescent="0.2">
      <c r="D2949" s="9"/>
      <c r="G2949" s="63"/>
      <c r="H2949" s="64"/>
    </row>
    <row r="2950" spans="4:8" x14ac:dyDescent="0.2">
      <c r="D2950" s="9"/>
      <c r="G2950" s="63"/>
      <c r="H2950" s="64"/>
    </row>
    <row r="2951" spans="4:8" x14ac:dyDescent="0.2">
      <c r="D2951" s="9"/>
      <c r="G2951" s="63"/>
      <c r="H2951" s="64"/>
    </row>
    <row r="2952" spans="4:8" x14ac:dyDescent="0.2">
      <c r="D2952" s="9"/>
      <c r="G2952" s="63"/>
      <c r="H2952" s="64"/>
    </row>
    <row r="2953" spans="4:8" x14ac:dyDescent="0.2">
      <c r="D2953" s="9"/>
      <c r="G2953" s="63"/>
      <c r="H2953" s="64"/>
    </row>
    <row r="2954" spans="4:8" x14ac:dyDescent="0.2">
      <c r="D2954" s="9"/>
      <c r="G2954" s="63"/>
      <c r="H2954" s="64"/>
    </row>
    <row r="2955" spans="4:8" x14ac:dyDescent="0.2">
      <c r="D2955" s="9"/>
      <c r="G2955" s="63"/>
      <c r="H2955" s="64"/>
    </row>
    <row r="2956" spans="4:8" x14ac:dyDescent="0.2">
      <c r="D2956" s="9"/>
      <c r="G2956" s="63"/>
      <c r="H2956" s="64"/>
    </row>
    <row r="2957" spans="4:8" x14ac:dyDescent="0.2">
      <c r="D2957" s="9"/>
      <c r="G2957" s="63"/>
      <c r="H2957" s="64"/>
    </row>
    <row r="2958" spans="4:8" x14ac:dyDescent="0.2">
      <c r="D2958" s="9"/>
      <c r="G2958" s="63"/>
      <c r="H2958" s="64"/>
    </row>
    <row r="2959" spans="4:8" x14ac:dyDescent="0.2">
      <c r="D2959" s="9"/>
      <c r="G2959" s="63"/>
      <c r="H2959" s="64"/>
    </row>
    <row r="2960" spans="4:8" x14ac:dyDescent="0.2">
      <c r="D2960" s="9"/>
      <c r="G2960" s="63"/>
      <c r="H2960" s="64"/>
    </row>
    <row r="2961" spans="4:8" x14ac:dyDescent="0.2">
      <c r="D2961" s="9"/>
      <c r="G2961" s="63"/>
      <c r="H2961" s="64"/>
    </row>
    <row r="2962" spans="4:8" x14ac:dyDescent="0.2">
      <c r="D2962" s="9"/>
      <c r="G2962" s="63"/>
      <c r="H2962" s="64"/>
    </row>
    <row r="2963" spans="4:8" x14ac:dyDescent="0.2">
      <c r="D2963" s="9"/>
      <c r="G2963" s="63"/>
      <c r="H2963" s="64"/>
    </row>
    <row r="2964" spans="4:8" x14ac:dyDescent="0.2">
      <c r="D2964" s="9"/>
      <c r="G2964" s="63"/>
      <c r="H2964" s="64"/>
    </row>
    <row r="2965" spans="4:8" x14ac:dyDescent="0.2">
      <c r="D2965" s="9"/>
      <c r="G2965" s="63"/>
      <c r="H2965" s="64"/>
    </row>
    <row r="2966" spans="4:8" x14ac:dyDescent="0.2">
      <c r="D2966" s="9"/>
      <c r="G2966" s="63"/>
      <c r="H2966" s="64"/>
    </row>
    <row r="2967" spans="4:8" x14ac:dyDescent="0.2">
      <c r="D2967" s="9"/>
      <c r="G2967" s="63"/>
      <c r="H2967" s="64"/>
    </row>
    <row r="2968" spans="4:8" x14ac:dyDescent="0.2">
      <c r="D2968" s="9"/>
      <c r="G2968" s="63"/>
      <c r="H2968" s="64"/>
    </row>
    <row r="2969" spans="4:8" x14ac:dyDescent="0.2">
      <c r="D2969" s="9"/>
      <c r="G2969" s="63"/>
      <c r="H2969" s="64"/>
    </row>
    <row r="2970" spans="4:8" x14ac:dyDescent="0.2">
      <c r="D2970" s="9"/>
      <c r="G2970" s="63"/>
      <c r="H2970" s="64"/>
    </row>
    <row r="2971" spans="4:8" x14ac:dyDescent="0.2">
      <c r="D2971" s="9"/>
      <c r="G2971" s="63"/>
      <c r="H2971" s="64"/>
    </row>
    <row r="2972" spans="4:8" x14ac:dyDescent="0.2">
      <c r="D2972" s="9"/>
      <c r="G2972" s="63"/>
      <c r="H2972" s="64"/>
    </row>
    <row r="2973" spans="4:8" x14ac:dyDescent="0.2">
      <c r="D2973" s="9"/>
      <c r="G2973" s="63"/>
      <c r="H2973" s="64"/>
    </row>
    <row r="2974" spans="4:8" x14ac:dyDescent="0.2">
      <c r="D2974" s="9"/>
      <c r="G2974" s="63"/>
      <c r="H2974" s="64"/>
    </row>
    <row r="2975" spans="4:8" x14ac:dyDescent="0.2">
      <c r="D2975" s="9"/>
      <c r="G2975" s="63"/>
      <c r="H2975" s="64"/>
    </row>
    <row r="2976" spans="4:8" x14ac:dyDescent="0.2">
      <c r="D2976" s="9"/>
      <c r="G2976" s="63"/>
      <c r="H2976" s="64"/>
    </row>
    <row r="2977" spans="4:8" x14ac:dyDescent="0.2">
      <c r="D2977" s="9"/>
      <c r="G2977" s="63"/>
      <c r="H2977" s="64"/>
    </row>
    <row r="2978" spans="4:8" x14ac:dyDescent="0.2">
      <c r="D2978" s="9"/>
      <c r="G2978" s="63"/>
      <c r="H2978" s="64"/>
    </row>
    <row r="2979" spans="4:8" x14ac:dyDescent="0.2">
      <c r="D2979" s="9"/>
      <c r="G2979" s="63"/>
      <c r="H2979" s="64"/>
    </row>
    <row r="2980" spans="4:8" x14ac:dyDescent="0.2">
      <c r="D2980" s="9"/>
      <c r="G2980" s="63"/>
      <c r="H2980" s="64"/>
    </row>
    <row r="2981" spans="4:8" x14ac:dyDescent="0.2">
      <c r="D2981" s="9"/>
      <c r="G2981" s="63"/>
      <c r="H2981" s="64"/>
    </row>
    <row r="2982" spans="4:8" x14ac:dyDescent="0.2">
      <c r="D2982" s="9"/>
      <c r="G2982" s="63"/>
      <c r="H2982" s="64"/>
    </row>
    <row r="2983" spans="4:8" x14ac:dyDescent="0.2">
      <c r="D2983" s="9"/>
      <c r="G2983" s="63"/>
      <c r="H2983" s="64"/>
    </row>
    <row r="2984" spans="4:8" x14ac:dyDescent="0.2">
      <c r="D2984" s="9"/>
      <c r="G2984" s="63"/>
      <c r="H2984" s="64"/>
    </row>
    <row r="2985" spans="4:8" x14ac:dyDescent="0.2">
      <c r="D2985" s="9"/>
      <c r="G2985" s="63"/>
      <c r="H2985" s="64"/>
    </row>
    <row r="2986" spans="4:8" x14ac:dyDescent="0.2">
      <c r="D2986" s="9"/>
      <c r="G2986" s="63"/>
      <c r="H2986" s="64"/>
    </row>
    <row r="2987" spans="4:8" x14ac:dyDescent="0.2">
      <c r="D2987" s="9"/>
      <c r="G2987" s="63"/>
      <c r="H2987" s="64"/>
    </row>
    <row r="2988" spans="4:8" x14ac:dyDescent="0.2">
      <c r="D2988" s="9"/>
      <c r="G2988" s="63"/>
      <c r="H2988" s="64"/>
    </row>
    <row r="2989" spans="4:8" x14ac:dyDescent="0.2">
      <c r="D2989" s="9"/>
      <c r="G2989" s="63"/>
      <c r="H2989" s="64"/>
    </row>
    <row r="2990" spans="4:8" x14ac:dyDescent="0.2">
      <c r="D2990" s="9"/>
      <c r="G2990" s="63"/>
      <c r="H2990" s="64"/>
    </row>
    <row r="2991" spans="4:8" x14ac:dyDescent="0.2">
      <c r="D2991" s="9"/>
      <c r="G2991" s="63"/>
      <c r="H2991" s="64"/>
    </row>
    <row r="2992" spans="4:8" x14ac:dyDescent="0.2">
      <c r="D2992" s="9"/>
      <c r="G2992" s="63"/>
      <c r="H2992" s="64"/>
    </row>
    <row r="2993" spans="4:8" x14ac:dyDescent="0.2">
      <c r="D2993" s="9"/>
      <c r="G2993" s="63"/>
      <c r="H2993" s="64"/>
    </row>
    <row r="2994" spans="4:8" x14ac:dyDescent="0.2">
      <c r="D2994" s="9"/>
      <c r="G2994" s="63"/>
      <c r="H2994" s="64"/>
    </row>
    <row r="2995" spans="4:8" x14ac:dyDescent="0.2">
      <c r="D2995" s="9"/>
      <c r="G2995" s="63"/>
      <c r="H2995" s="64"/>
    </row>
    <row r="2996" spans="4:8" x14ac:dyDescent="0.2">
      <c r="D2996" s="9"/>
      <c r="G2996" s="63"/>
      <c r="H2996" s="64"/>
    </row>
    <row r="2997" spans="4:8" x14ac:dyDescent="0.2">
      <c r="D2997" s="9"/>
      <c r="G2997" s="63"/>
      <c r="H2997" s="64"/>
    </row>
    <row r="2998" spans="4:8" x14ac:dyDescent="0.2">
      <c r="D2998" s="9"/>
      <c r="G2998" s="63"/>
      <c r="H2998" s="64"/>
    </row>
    <row r="2999" spans="4:8" x14ac:dyDescent="0.2">
      <c r="D2999" s="9"/>
      <c r="G2999" s="63"/>
      <c r="H2999" s="64"/>
    </row>
    <row r="3000" spans="4:8" x14ac:dyDescent="0.2">
      <c r="D3000" s="9"/>
      <c r="G3000" s="63"/>
      <c r="H3000" s="64"/>
    </row>
    <row r="3001" spans="4:8" x14ac:dyDescent="0.2">
      <c r="D3001" s="9"/>
      <c r="G3001" s="63"/>
      <c r="H3001" s="64"/>
    </row>
    <row r="3002" spans="4:8" x14ac:dyDescent="0.2">
      <c r="D3002" s="9"/>
      <c r="G3002" s="63"/>
      <c r="H3002" s="64"/>
    </row>
    <row r="3003" spans="4:8" x14ac:dyDescent="0.2">
      <c r="D3003" s="9"/>
      <c r="G3003" s="63"/>
      <c r="H3003" s="64"/>
    </row>
    <row r="3004" spans="4:8" x14ac:dyDescent="0.2">
      <c r="D3004" s="9"/>
      <c r="G3004" s="63"/>
      <c r="H3004" s="64"/>
    </row>
    <row r="3005" spans="4:8" x14ac:dyDescent="0.2">
      <c r="D3005" s="9"/>
      <c r="G3005" s="63"/>
      <c r="H3005" s="64"/>
    </row>
    <row r="3006" spans="4:8" x14ac:dyDescent="0.2">
      <c r="D3006" s="9"/>
      <c r="G3006" s="63"/>
      <c r="H3006" s="64"/>
    </row>
    <row r="3007" spans="4:8" x14ac:dyDescent="0.2">
      <c r="D3007" s="9"/>
      <c r="G3007" s="63"/>
      <c r="H3007" s="64"/>
    </row>
    <row r="3008" spans="4:8" x14ac:dyDescent="0.2">
      <c r="D3008" s="9"/>
      <c r="G3008" s="63"/>
      <c r="H3008" s="64"/>
    </row>
    <row r="3009" spans="4:8" x14ac:dyDescent="0.2">
      <c r="D3009" s="9"/>
      <c r="G3009" s="63"/>
      <c r="H3009" s="64"/>
    </row>
    <row r="3010" spans="4:8" x14ac:dyDescent="0.2">
      <c r="D3010" s="9"/>
      <c r="G3010" s="63"/>
      <c r="H3010" s="64"/>
    </row>
    <row r="3011" spans="4:8" x14ac:dyDescent="0.2">
      <c r="D3011" s="9"/>
      <c r="G3011" s="63"/>
      <c r="H3011" s="64"/>
    </row>
    <row r="3012" spans="4:8" x14ac:dyDescent="0.2">
      <c r="D3012" s="9"/>
      <c r="G3012" s="63"/>
      <c r="H3012" s="64"/>
    </row>
    <row r="3013" spans="4:8" x14ac:dyDescent="0.2">
      <c r="D3013" s="9"/>
      <c r="G3013" s="63"/>
      <c r="H3013" s="64"/>
    </row>
    <row r="3014" spans="4:8" x14ac:dyDescent="0.2">
      <c r="D3014" s="9"/>
      <c r="G3014" s="63"/>
      <c r="H3014" s="64"/>
    </row>
    <row r="3015" spans="4:8" x14ac:dyDescent="0.2">
      <c r="D3015" s="9"/>
      <c r="G3015" s="63"/>
      <c r="H3015" s="64"/>
    </row>
    <row r="3016" spans="4:8" x14ac:dyDescent="0.2">
      <c r="D3016" s="9"/>
      <c r="G3016" s="63"/>
      <c r="H3016" s="64"/>
    </row>
    <row r="3017" spans="4:8" x14ac:dyDescent="0.2">
      <c r="D3017" s="9"/>
      <c r="G3017" s="63"/>
      <c r="H3017" s="64"/>
    </row>
    <row r="3018" spans="4:8" x14ac:dyDescent="0.2">
      <c r="D3018" s="9"/>
      <c r="G3018" s="63"/>
      <c r="H3018" s="64"/>
    </row>
    <row r="3019" spans="4:8" x14ac:dyDescent="0.2">
      <c r="D3019" s="9"/>
      <c r="G3019" s="63"/>
      <c r="H3019" s="64"/>
    </row>
    <row r="3020" spans="4:8" x14ac:dyDescent="0.2">
      <c r="D3020" s="9"/>
      <c r="G3020" s="63"/>
      <c r="H3020" s="64"/>
    </row>
    <row r="3021" spans="4:8" x14ac:dyDescent="0.2">
      <c r="D3021" s="9"/>
      <c r="G3021" s="63"/>
      <c r="H3021" s="64"/>
    </row>
    <row r="3022" spans="4:8" x14ac:dyDescent="0.2">
      <c r="D3022" s="9"/>
      <c r="G3022" s="63"/>
      <c r="H3022" s="64"/>
    </row>
    <row r="3023" spans="4:8" x14ac:dyDescent="0.2">
      <c r="D3023" s="9"/>
      <c r="G3023" s="63"/>
      <c r="H3023" s="64"/>
    </row>
    <row r="3024" spans="4:8" x14ac:dyDescent="0.2">
      <c r="D3024" s="9"/>
      <c r="G3024" s="63"/>
      <c r="H3024" s="64"/>
    </row>
    <row r="3025" spans="4:8" x14ac:dyDescent="0.2">
      <c r="D3025" s="9"/>
      <c r="G3025" s="63"/>
      <c r="H3025" s="64"/>
    </row>
    <row r="3026" spans="4:8" x14ac:dyDescent="0.2">
      <c r="D3026" s="9"/>
      <c r="G3026" s="63"/>
      <c r="H3026" s="64"/>
    </row>
    <row r="3027" spans="4:8" x14ac:dyDescent="0.2">
      <c r="D3027" s="9"/>
      <c r="G3027" s="63"/>
      <c r="H3027" s="64"/>
    </row>
    <row r="3028" spans="4:8" x14ac:dyDescent="0.2">
      <c r="D3028" s="9"/>
      <c r="G3028" s="63"/>
      <c r="H3028" s="64"/>
    </row>
    <row r="3029" spans="4:8" x14ac:dyDescent="0.2">
      <c r="D3029" s="9"/>
      <c r="G3029" s="63"/>
      <c r="H3029" s="64"/>
    </row>
    <row r="3030" spans="4:8" x14ac:dyDescent="0.2">
      <c r="D3030" s="9"/>
      <c r="G3030" s="63"/>
      <c r="H3030" s="64"/>
    </row>
    <row r="3031" spans="4:8" x14ac:dyDescent="0.2">
      <c r="D3031" s="9"/>
      <c r="G3031" s="63"/>
      <c r="H3031" s="64"/>
    </row>
    <row r="3032" spans="4:8" x14ac:dyDescent="0.2">
      <c r="D3032" s="9"/>
      <c r="G3032" s="63"/>
      <c r="H3032" s="64"/>
    </row>
    <row r="3033" spans="4:8" x14ac:dyDescent="0.2">
      <c r="D3033" s="9"/>
      <c r="G3033" s="63"/>
      <c r="H3033" s="64"/>
    </row>
    <row r="3034" spans="4:8" x14ac:dyDescent="0.2">
      <c r="D3034" s="9"/>
      <c r="G3034" s="63"/>
      <c r="H3034" s="64"/>
    </row>
    <row r="3035" spans="4:8" x14ac:dyDescent="0.2">
      <c r="D3035" s="9"/>
      <c r="G3035" s="63"/>
      <c r="H3035" s="64"/>
    </row>
    <row r="3036" spans="4:8" x14ac:dyDescent="0.2">
      <c r="D3036" s="9"/>
      <c r="G3036" s="63"/>
      <c r="H3036" s="64"/>
    </row>
    <row r="3037" spans="4:8" x14ac:dyDescent="0.2">
      <c r="D3037" s="9"/>
      <c r="G3037" s="63"/>
      <c r="H3037" s="64"/>
    </row>
    <row r="3038" spans="4:8" x14ac:dyDescent="0.2">
      <c r="D3038" s="9"/>
      <c r="G3038" s="63"/>
      <c r="H3038" s="64"/>
    </row>
    <row r="3039" spans="4:8" x14ac:dyDescent="0.2">
      <c r="D3039" s="9"/>
      <c r="G3039" s="63"/>
      <c r="H3039" s="64"/>
    </row>
    <row r="3040" spans="4:8" x14ac:dyDescent="0.2">
      <c r="D3040" s="9"/>
      <c r="G3040" s="63"/>
      <c r="H3040" s="64"/>
    </row>
    <row r="3041" spans="4:8" x14ac:dyDescent="0.2">
      <c r="D3041" s="9"/>
      <c r="G3041" s="63"/>
      <c r="H3041" s="64"/>
    </row>
    <row r="3042" spans="4:8" x14ac:dyDescent="0.2">
      <c r="D3042" s="9"/>
      <c r="G3042" s="63"/>
      <c r="H3042" s="64"/>
    </row>
    <row r="3043" spans="4:8" x14ac:dyDescent="0.2">
      <c r="D3043" s="9"/>
      <c r="G3043" s="63"/>
      <c r="H3043" s="64"/>
    </row>
    <row r="3044" spans="4:8" x14ac:dyDescent="0.2">
      <c r="D3044" s="9"/>
      <c r="G3044" s="63"/>
      <c r="H3044" s="64"/>
    </row>
    <row r="3045" spans="4:8" x14ac:dyDescent="0.2">
      <c r="D3045" s="9"/>
      <c r="G3045" s="63"/>
      <c r="H3045" s="64"/>
    </row>
    <row r="3046" spans="4:8" x14ac:dyDescent="0.2">
      <c r="D3046" s="9"/>
      <c r="G3046" s="63"/>
      <c r="H3046" s="64"/>
    </row>
    <row r="3047" spans="4:8" x14ac:dyDescent="0.2">
      <c r="D3047" s="9"/>
      <c r="G3047" s="63"/>
      <c r="H3047" s="64"/>
    </row>
    <row r="3048" spans="4:8" x14ac:dyDescent="0.2">
      <c r="D3048" s="9"/>
      <c r="G3048" s="63"/>
      <c r="H3048" s="64"/>
    </row>
    <row r="3049" spans="4:8" x14ac:dyDescent="0.2">
      <c r="D3049" s="9"/>
      <c r="G3049" s="63"/>
      <c r="H3049" s="64"/>
    </row>
    <row r="3050" spans="4:8" x14ac:dyDescent="0.2">
      <c r="D3050" s="9"/>
      <c r="G3050" s="63"/>
      <c r="H3050" s="64"/>
    </row>
    <row r="3051" spans="4:8" x14ac:dyDescent="0.2">
      <c r="D3051" s="9"/>
      <c r="G3051" s="63"/>
      <c r="H3051" s="64"/>
    </row>
    <row r="3052" spans="4:8" x14ac:dyDescent="0.2">
      <c r="D3052" s="9"/>
      <c r="G3052" s="63"/>
      <c r="H3052" s="64"/>
    </row>
    <row r="3053" spans="4:8" x14ac:dyDescent="0.2">
      <c r="D3053" s="9"/>
      <c r="G3053" s="63"/>
      <c r="H3053" s="64"/>
    </row>
    <row r="3054" spans="4:8" x14ac:dyDescent="0.2">
      <c r="D3054" s="9"/>
      <c r="G3054" s="63"/>
      <c r="H3054" s="64"/>
    </row>
    <row r="3055" spans="4:8" x14ac:dyDescent="0.2">
      <c r="D3055" s="9"/>
      <c r="G3055" s="63"/>
      <c r="H3055" s="64"/>
    </row>
    <row r="3056" spans="4:8" x14ac:dyDescent="0.2">
      <c r="D3056" s="9"/>
      <c r="G3056" s="63"/>
      <c r="H3056" s="64"/>
    </row>
    <row r="3057" spans="4:8" x14ac:dyDescent="0.2">
      <c r="D3057" s="9"/>
      <c r="G3057" s="63"/>
      <c r="H3057" s="64"/>
    </row>
    <row r="3058" spans="4:8" x14ac:dyDescent="0.2">
      <c r="D3058" s="9"/>
      <c r="G3058" s="63"/>
      <c r="H3058" s="64"/>
    </row>
    <row r="3059" spans="4:8" x14ac:dyDescent="0.2">
      <c r="D3059" s="9"/>
      <c r="G3059" s="63"/>
      <c r="H3059" s="64"/>
    </row>
    <row r="3060" spans="4:8" x14ac:dyDescent="0.2">
      <c r="D3060" s="9"/>
      <c r="G3060" s="63"/>
      <c r="H3060" s="64"/>
    </row>
    <row r="3061" spans="4:8" x14ac:dyDescent="0.2">
      <c r="D3061" s="9"/>
      <c r="G3061" s="63"/>
      <c r="H3061" s="64"/>
    </row>
    <row r="3062" spans="4:8" x14ac:dyDescent="0.2">
      <c r="D3062" s="9"/>
      <c r="G3062" s="63"/>
      <c r="H3062" s="64"/>
    </row>
    <row r="3063" spans="4:8" x14ac:dyDescent="0.2">
      <c r="D3063" s="9"/>
      <c r="G3063" s="63"/>
      <c r="H3063" s="64"/>
    </row>
    <row r="3064" spans="4:8" x14ac:dyDescent="0.2">
      <c r="D3064" s="9"/>
      <c r="G3064" s="63"/>
      <c r="H3064" s="64"/>
    </row>
    <row r="3065" spans="4:8" x14ac:dyDescent="0.2">
      <c r="D3065" s="9"/>
      <c r="G3065" s="63"/>
      <c r="H3065" s="64"/>
    </row>
    <row r="3066" spans="4:8" x14ac:dyDescent="0.2">
      <c r="D3066" s="9"/>
      <c r="G3066" s="63"/>
      <c r="H3066" s="64"/>
    </row>
    <row r="3067" spans="4:8" x14ac:dyDescent="0.2">
      <c r="D3067" s="9"/>
      <c r="G3067" s="63"/>
      <c r="H3067" s="64"/>
    </row>
    <row r="3068" spans="4:8" x14ac:dyDescent="0.2">
      <c r="D3068" s="9"/>
      <c r="G3068" s="63"/>
      <c r="H3068" s="64"/>
    </row>
    <row r="3069" spans="4:8" x14ac:dyDescent="0.2">
      <c r="D3069" s="9"/>
      <c r="G3069" s="63"/>
      <c r="H3069" s="64"/>
    </row>
    <row r="3070" spans="4:8" x14ac:dyDescent="0.2">
      <c r="D3070" s="9"/>
      <c r="G3070" s="63"/>
      <c r="H3070" s="64"/>
    </row>
    <row r="3071" spans="4:8" x14ac:dyDescent="0.2">
      <c r="D3071" s="9"/>
      <c r="G3071" s="63"/>
      <c r="H3071" s="64"/>
    </row>
    <row r="3072" spans="4:8" x14ac:dyDescent="0.2">
      <c r="D3072" s="9"/>
      <c r="G3072" s="63"/>
      <c r="H3072" s="64"/>
    </row>
    <row r="3073" spans="4:8" x14ac:dyDescent="0.2">
      <c r="D3073" s="9"/>
      <c r="G3073" s="63"/>
      <c r="H3073" s="64"/>
    </row>
    <row r="3074" spans="4:8" x14ac:dyDescent="0.2">
      <c r="D3074" s="9"/>
      <c r="G3074" s="63"/>
      <c r="H3074" s="64"/>
    </row>
    <row r="3075" spans="4:8" x14ac:dyDescent="0.2">
      <c r="D3075" s="9"/>
      <c r="G3075" s="63"/>
      <c r="H3075" s="64"/>
    </row>
    <row r="3076" spans="4:8" x14ac:dyDescent="0.2">
      <c r="D3076" s="9"/>
      <c r="G3076" s="63"/>
      <c r="H3076" s="64"/>
    </row>
    <row r="3077" spans="4:8" x14ac:dyDescent="0.2">
      <c r="D3077" s="9"/>
      <c r="G3077" s="63"/>
      <c r="H3077" s="64"/>
    </row>
    <row r="3078" spans="4:8" x14ac:dyDescent="0.2">
      <c r="D3078" s="9"/>
      <c r="G3078" s="63"/>
      <c r="H3078" s="64"/>
    </row>
    <row r="3079" spans="4:8" x14ac:dyDescent="0.2">
      <c r="D3079" s="9"/>
      <c r="G3079" s="63"/>
      <c r="H3079" s="64"/>
    </row>
    <row r="3080" spans="4:8" x14ac:dyDescent="0.2">
      <c r="D3080" s="9"/>
      <c r="G3080" s="63"/>
      <c r="H3080" s="64"/>
    </row>
    <row r="3081" spans="4:8" x14ac:dyDescent="0.2">
      <c r="D3081" s="9"/>
      <c r="G3081" s="63"/>
      <c r="H3081" s="64"/>
    </row>
    <row r="3082" spans="4:8" x14ac:dyDescent="0.2">
      <c r="D3082" s="9"/>
      <c r="G3082" s="63"/>
      <c r="H3082" s="64"/>
    </row>
    <row r="3083" spans="4:8" x14ac:dyDescent="0.2">
      <c r="D3083" s="9"/>
      <c r="G3083" s="63"/>
      <c r="H3083" s="64"/>
    </row>
    <row r="3084" spans="4:8" x14ac:dyDescent="0.2">
      <c r="D3084" s="9"/>
      <c r="G3084" s="63"/>
      <c r="H3084" s="64"/>
    </row>
    <row r="3085" spans="4:8" x14ac:dyDescent="0.2">
      <c r="D3085" s="9"/>
      <c r="G3085" s="63"/>
      <c r="H3085" s="64"/>
    </row>
    <row r="3086" spans="4:8" x14ac:dyDescent="0.2">
      <c r="D3086" s="9"/>
      <c r="G3086" s="63"/>
      <c r="H3086" s="64"/>
    </row>
    <row r="3087" spans="4:8" x14ac:dyDescent="0.2">
      <c r="D3087" s="9"/>
      <c r="G3087" s="63"/>
      <c r="H3087" s="64"/>
    </row>
    <row r="3088" spans="4:8" x14ac:dyDescent="0.2">
      <c r="D3088" s="9"/>
      <c r="G3088" s="63"/>
      <c r="H3088" s="64"/>
    </row>
    <row r="3089" spans="4:8" x14ac:dyDescent="0.2">
      <c r="D3089" s="9"/>
      <c r="G3089" s="63"/>
      <c r="H3089" s="64"/>
    </row>
    <row r="3090" spans="4:8" x14ac:dyDescent="0.2">
      <c r="D3090" s="9"/>
      <c r="G3090" s="63"/>
      <c r="H3090" s="64"/>
    </row>
    <row r="3091" spans="4:8" x14ac:dyDescent="0.2">
      <c r="D3091" s="9"/>
      <c r="G3091" s="63"/>
      <c r="H3091" s="64"/>
    </row>
    <row r="3092" spans="4:8" x14ac:dyDescent="0.2">
      <c r="D3092" s="9"/>
      <c r="G3092" s="63"/>
      <c r="H3092" s="64"/>
    </row>
    <row r="3093" spans="4:8" x14ac:dyDescent="0.2">
      <c r="D3093" s="9"/>
      <c r="G3093" s="63"/>
      <c r="H3093" s="64"/>
    </row>
    <row r="3094" spans="4:8" x14ac:dyDescent="0.2">
      <c r="D3094" s="9"/>
      <c r="G3094" s="63"/>
      <c r="H3094" s="64"/>
    </row>
    <row r="3095" spans="4:8" x14ac:dyDescent="0.2">
      <c r="D3095" s="9"/>
      <c r="G3095" s="63"/>
      <c r="H3095" s="64"/>
    </row>
    <row r="3096" spans="4:8" x14ac:dyDescent="0.2">
      <c r="D3096" s="9"/>
      <c r="G3096" s="63"/>
      <c r="H3096" s="64"/>
    </row>
    <row r="3097" spans="4:8" x14ac:dyDescent="0.2">
      <c r="D3097" s="9"/>
      <c r="G3097" s="63"/>
      <c r="H3097" s="64"/>
    </row>
    <row r="3098" spans="4:8" x14ac:dyDescent="0.2">
      <c r="D3098" s="9"/>
      <c r="G3098" s="63"/>
      <c r="H3098" s="64"/>
    </row>
    <row r="3099" spans="4:8" x14ac:dyDescent="0.2">
      <c r="D3099" s="9"/>
      <c r="G3099" s="63"/>
      <c r="H3099" s="64"/>
    </row>
    <row r="3100" spans="4:8" x14ac:dyDescent="0.2">
      <c r="D3100" s="9"/>
      <c r="G3100" s="63"/>
      <c r="H3100" s="64"/>
    </row>
    <row r="3101" spans="4:8" x14ac:dyDescent="0.2">
      <c r="D3101" s="9"/>
      <c r="G3101" s="63"/>
      <c r="H3101" s="64"/>
    </row>
    <row r="3102" spans="4:8" x14ac:dyDescent="0.2">
      <c r="D3102" s="9"/>
      <c r="G3102" s="63"/>
      <c r="H3102" s="64"/>
    </row>
    <row r="3103" spans="4:8" x14ac:dyDescent="0.2">
      <c r="D3103" s="9"/>
      <c r="G3103" s="63"/>
      <c r="H3103" s="64"/>
    </row>
    <row r="3104" spans="4:8" x14ac:dyDescent="0.2">
      <c r="D3104" s="9"/>
      <c r="G3104" s="63"/>
      <c r="H3104" s="64"/>
    </row>
    <row r="3105" spans="4:8" x14ac:dyDescent="0.2">
      <c r="D3105" s="9"/>
      <c r="G3105" s="63"/>
      <c r="H3105" s="64"/>
    </row>
    <row r="3106" spans="4:8" x14ac:dyDescent="0.2">
      <c r="D3106" s="9"/>
      <c r="G3106" s="63"/>
      <c r="H3106" s="64"/>
    </row>
    <row r="3107" spans="4:8" x14ac:dyDescent="0.2">
      <c r="D3107" s="9"/>
      <c r="G3107" s="63"/>
      <c r="H3107" s="64"/>
    </row>
    <row r="3108" spans="4:8" x14ac:dyDescent="0.2">
      <c r="D3108" s="9"/>
      <c r="G3108" s="63"/>
      <c r="H3108" s="64"/>
    </row>
    <row r="3109" spans="4:8" x14ac:dyDescent="0.2">
      <c r="D3109" s="9"/>
      <c r="G3109" s="63"/>
      <c r="H3109" s="64"/>
    </row>
    <row r="3110" spans="4:8" x14ac:dyDescent="0.2">
      <c r="D3110" s="9"/>
      <c r="G3110" s="63"/>
      <c r="H3110" s="64"/>
    </row>
    <row r="3111" spans="4:8" x14ac:dyDescent="0.2">
      <c r="D3111" s="9"/>
      <c r="G3111" s="63"/>
      <c r="H3111" s="64"/>
    </row>
    <row r="3112" spans="4:8" x14ac:dyDescent="0.2">
      <c r="D3112" s="9"/>
      <c r="G3112" s="63"/>
      <c r="H3112" s="64"/>
    </row>
    <row r="3113" spans="4:8" x14ac:dyDescent="0.2">
      <c r="D3113" s="9"/>
      <c r="G3113" s="63"/>
      <c r="H3113" s="64"/>
    </row>
    <row r="3114" spans="4:8" x14ac:dyDescent="0.2">
      <c r="D3114" s="9"/>
      <c r="G3114" s="63"/>
      <c r="H3114" s="64"/>
    </row>
    <row r="3115" spans="4:8" x14ac:dyDescent="0.2">
      <c r="D3115" s="9"/>
      <c r="G3115" s="63"/>
      <c r="H3115" s="64"/>
    </row>
    <row r="3116" spans="4:8" x14ac:dyDescent="0.2">
      <c r="D3116" s="9"/>
      <c r="G3116" s="63"/>
      <c r="H3116" s="64"/>
    </row>
    <row r="3117" spans="4:8" x14ac:dyDescent="0.2">
      <c r="D3117" s="9"/>
      <c r="G3117" s="63"/>
      <c r="H3117" s="64"/>
    </row>
    <row r="3118" spans="4:8" x14ac:dyDescent="0.2">
      <c r="D3118" s="9"/>
      <c r="G3118" s="63"/>
      <c r="H3118" s="64"/>
    </row>
    <row r="3119" spans="4:8" x14ac:dyDescent="0.2">
      <c r="D3119" s="9"/>
      <c r="G3119" s="63"/>
      <c r="H3119" s="64"/>
    </row>
    <row r="3120" spans="4:8" x14ac:dyDescent="0.2">
      <c r="D3120" s="9"/>
      <c r="G3120" s="63"/>
      <c r="H3120" s="64"/>
    </row>
    <row r="3121" spans="4:8" x14ac:dyDescent="0.2">
      <c r="D3121" s="9"/>
      <c r="G3121" s="63"/>
      <c r="H3121" s="64"/>
    </row>
    <row r="3122" spans="4:8" x14ac:dyDescent="0.2">
      <c r="D3122" s="9"/>
      <c r="G3122" s="63"/>
      <c r="H3122" s="64"/>
    </row>
    <row r="3123" spans="4:8" x14ac:dyDescent="0.2">
      <c r="D3123" s="9"/>
      <c r="G3123" s="63"/>
      <c r="H3123" s="64"/>
    </row>
    <row r="3124" spans="4:8" x14ac:dyDescent="0.2">
      <c r="D3124" s="9"/>
      <c r="G3124" s="63"/>
      <c r="H3124" s="64"/>
    </row>
    <row r="3125" spans="4:8" x14ac:dyDescent="0.2">
      <c r="D3125" s="9"/>
      <c r="G3125" s="63"/>
      <c r="H3125" s="64"/>
    </row>
    <row r="3126" spans="4:8" x14ac:dyDescent="0.2">
      <c r="D3126" s="9"/>
      <c r="G3126" s="63"/>
      <c r="H3126" s="64"/>
    </row>
    <row r="3127" spans="4:8" x14ac:dyDescent="0.2">
      <c r="D3127" s="9"/>
      <c r="G3127" s="63"/>
      <c r="H3127" s="64"/>
    </row>
    <row r="3128" spans="4:8" x14ac:dyDescent="0.2">
      <c r="D3128" s="9"/>
      <c r="G3128" s="63"/>
      <c r="H3128" s="64"/>
    </row>
    <row r="3129" spans="4:8" x14ac:dyDescent="0.2">
      <c r="D3129" s="9"/>
      <c r="G3129" s="63"/>
      <c r="H3129" s="64"/>
    </row>
    <row r="3130" spans="4:8" x14ac:dyDescent="0.2">
      <c r="D3130" s="9"/>
      <c r="G3130" s="63"/>
      <c r="H3130" s="64"/>
    </row>
    <row r="3131" spans="4:8" x14ac:dyDescent="0.2">
      <c r="D3131" s="9"/>
      <c r="G3131" s="63"/>
      <c r="H3131" s="64"/>
    </row>
    <row r="3132" spans="4:8" x14ac:dyDescent="0.2">
      <c r="D3132" s="9"/>
      <c r="G3132" s="63"/>
      <c r="H3132" s="64"/>
    </row>
    <row r="3133" spans="4:8" x14ac:dyDescent="0.2">
      <c r="D3133" s="9"/>
      <c r="G3133" s="63"/>
      <c r="H3133" s="64"/>
    </row>
    <row r="3134" spans="4:8" x14ac:dyDescent="0.2">
      <c r="D3134" s="9"/>
      <c r="G3134" s="63"/>
      <c r="H3134" s="64"/>
    </row>
    <row r="3135" spans="4:8" x14ac:dyDescent="0.2">
      <c r="D3135" s="9"/>
      <c r="G3135" s="63"/>
      <c r="H3135" s="64"/>
    </row>
    <row r="3136" spans="4:8" x14ac:dyDescent="0.2">
      <c r="D3136" s="9"/>
      <c r="G3136" s="63"/>
      <c r="H3136" s="64"/>
    </row>
    <row r="3137" spans="4:8" x14ac:dyDescent="0.2">
      <c r="D3137" s="9"/>
      <c r="G3137" s="63"/>
      <c r="H3137" s="64"/>
    </row>
    <row r="3138" spans="4:8" x14ac:dyDescent="0.2">
      <c r="D3138" s="9"/>
      <c r="G3138" s="63"/>
      <c r="H3138" s="64"/>
    </row>
    <row r="3139" spans="4:8" x14ac:dyDescent="0.2">
      <c r="D3139" s="9"/>
      <c r="G3139" s="63"/>
      <c r="H3139" s="64"/>
    </row>
    <row r="3140" spans="4:8" x14ac:dyDescent="0.2">
      <c r="D3140" s="9"/>
      <c r="G3140" s="63"/>
      <c r="H3140" s="64"/>
    </row>
    <row r="3141" spans="4:8" x14ac:dyDescent="0.2">
      <c r="D3141" s="9"/>
      <c r="G3141" s="63"/>
      <c r="H3141" s="64"/>
    </row>
    <row r="3142" spans="4:8" x14ac:dyDescent="0.2">
      <c r="D3142" s="9"/>
      <c r="G3142" s="63"/>
      <c r="H3142" s="64"/>
    </row>
    <row r="3143" spans="4:8" x14ac:dyDescent="0.2">
      <c r="D3143" s="9"/>
      <c r="G3143" s="63"/>
      <c r="H3143" s="64"/>
    </row>
    <row r="3144" spans="4:8" x14ac:dyDescent="0.2">
      <c r="D3144" s="9"/>
      <c r="G3144" s="63"/>
      <c r="H3144" s="64"/>
    </row>
    <row r="3145" spans="4:8" x14ac:dyDescent="0.2">
      <c r="D3145" s="9"/>
      <c r="G3145" s="63"/>
      <c r="H3145" s="64"/>
    </row>
    <row r="3146" spans="4:8" x14ac:dyDescent="0.2">
      <c r="D3146" s="9"/>
      <c r="G3146" s="63"/>
      <c r="H3146" s="64"/>
    </row>
    <row r="3147" spans="4:8" x14ac:dyDescent="0.2">
      <c r="D3147" s="9"/>
      <c r="G3147" s="63"/>
      <c r="H3147" s="64"/>
    </row>
    <row r="3148" spans="4:8" x14ac:dyDescent="0.2">
      <c r="D3148" s="9"/>
      <c r="G3148" s="63"/>
      <c r="H3148" s="64"/>
    </row>
    <row r="3149" spans="4:8" x14ac:dyDescent="0.2">
      <c r="D3149" s="9"/>
      <c r="G3149" s="63"/>
      <c r="H3149" s="64"/>
    </row>
    <row r="3150" spans="4:8" x14ac:dyDescent="0.2">
      <c r="D3150" s="9"/>
      <c r="G3150" s="63"/>
      <c r="H3150" s="64"/>
    </row>
    <row r="3151" spans="4:8" x14ac:dyDescent="0.2">
      <c r="D3151" s="9"/>
      <c r="G3151" s="63"/>
      <c r="H3151" s="64"/>
    </row>
    <row r="3152" spans="4:8" x14ac:dyDescent="0.2">
      <c r="D3152" s="9"/>
      <c r="G3152" s="63"/>
      <c r="H3152" s="64"/>
    </row>
    <row r="3153" spans="4:8" x14ac:dyDescent="0.2">
      <c r="D3153" s="9"/>
      <c r="G3153" s="63"/>
      <c r="H3153" s="64"/>
    </row>
    <row r="3154" spans="4:8" x14ac:dyDescent="0.2">
      <c r="D3154" s="9"/>
      <c r="G3154" s="63"/>
      <c r="H3154" s="64"/>
    </row>
    <row r="3155" spans="4:8" x14ac:dyDescent="0.2">
      <c r="D3155" s="9"/>
      <c r="G3155" s="63"/>
      <c r="H3155" s="64"/>
    </row>
    <row r="3156" spans="4:8" x14ac:dyDescent="0.2">
      <c r="D3156" s="9"/>
      <c r="G3156" s="63"/>
      <c r="H3156" s="64"/>
    </row>
    <row r="3157" spans="4:8" x14ac:dyDescent="0.2">
      <c r="D3157" s="9"/>
      <c r="G3157" s="63"/>
      <c r="H3157" s="64"/>
    </row>
    <row r="3158" spans="4:8" x14ac:dyDescent="0.2">
      <c r="D3158" s="9"/>
      <c r="G3158" s="63"/>
      <c r="H3158" s="64"/>
    </row>
    <row r="3159" spans="4:8" x14ac:dyDescent="0.2">
      <c r="D3159" s="9"/>
      <c r="G3159" s="63"/>
      <c r="H3159" s="64"/>
    </row>
    <row r="3160" spans="4:8" x14ac:dyDescent="0.2">
      <c r="D3160" s="9"/>
      <c r="G3160" s="63"/>
      <c r="H3160" s="64"/>
    </row>
    <row r="3161" spans="4:8" x14ac:dyDescent="0.2">
      <c r="D3161" s="9"/>
      <c r="G3161" s="63"/>
      <c r="H3161" s="64"/>
    </row>
    <row r="3162" spans="4:8" x14ac:dyDescent="0.2">
      <c r="D3162" s="9"/>
      <c r="G3162" s="63"/>
      <c r="H3162" s="64"/>
    </row>
    <row r="3163" spans="4:8" x14ac:dyDescent="0.2">
      <c r="D3163" s="9"/>
      <c r="G3163" s="63"/>
      <c r="H3163" s="64"/>
    </row>
    <row r="3164" spans="4:8" x14ac:dyDescent="0.2">
      <c r="D3164" s="9"/>
      <c r="G3164" s="63"/>
      <c r="H3164" s="64"/>
    </row>
    <row r="3165" spans="4:8" x14ac:dyDescent="0.2">
      <c r="D3165" s="9"/>
      <c r="G3165" s="63"/>
      <c r="H3165" s="64"/>
    </row>
    <row r="3166" spans="4:8" x14ac:dyDescent="0.2">
      <c r="D3166" s="9"/>
      <c r="G3166" s="63"/>
      <c r="H3166" s="64"/>
    </row>
    <row r="3167" spans="4:8" x14ac:dyDescent="0.2">
      <c r="D3167" s="9"/>
      <c r="G3167" s="63"/>
      <c r="H3167" s="64"/>
    </row>
    <row r="3168" spans="4:8" x14ac:dyDescent="0.2">
      <c r="D3168" s="9"/>
      <c r="G3168" s="63"/>
      <c r="H3168" s="64"/>
    </row>
    <row r="3169" spans="4:8" x14ac:dyDescent="0.2">
      <c r="D3169" s="9"/>
      <c r="G3169" s="63"/>
      <c r="H3169" s="64"/>
    </row>
    <row r="3170" spans="4:8" x14ac:dyDescent="0.2">
      <c r="D3170" s="9"/>
      <c r="G3170" s="63"/>
      <c r="H3170" s="64"/>
    </row>
    <row r="3171" spans="4:8" x14ac:dyDescent="0.2">
      <c r="D3171" s="9"/>
      <c r="G3171" s="63"/>
      <c r="H3171" s="64"/>
    </row>
    <row r="3172" spans="4:8" x14ac:dyDescent="0.2">
      <c r="D3172" s="9"/>
      <c r="G3172" s="63"/>
      <c r="H3172" s="64"/>
    </row>
    <row r="3173" spans="4:8" x14ac:dyDescent="0.2">
      <c r="D3173" s="9"/>
      <c r="G3173" s="63"/>
      <c r="H3173" s="64"/>
    </row>
    <row r="3174" spans="4:8" x14ac:dyDescent="0.2">
      <c r="D3174" s="9"/>
      <c r="G3174" s="63"/>
      <c r="H3174" s="64"/>
    </row>
    <row r="3175" spans="4:8" x14ac:dyDescent="0.2">
      <c r="D3175" s="9"/>
      <c r="G3175" s="63"/>
      <c r="H3175" s="64"/>
    </row>
    <row r="3176" spans="4:8" x14ac:dyDescent="0.2">
      <c r="D3176" s="9"/>
      <c r="G3176" s="63"/>
      <c r="H3176" s="64"/>
    </row>
    <row r="3177" spans="4:8" x14ac:dyDescent="0.2">
      <c r="D3177" s="9"/>
      <c r="G3177" s="63"/>
      <c r="H3177" s="64"/>
    </row>
    <row r="3178" spans="4:8" x14ac:dyDescent="0.2">
      <c r="D3178" s="9"/>
      <c r="G3178" s="63"/>
      <c r="H3178" s="64"/>
    </row>
    <row r="3179" spans="4:8" x14ac:dyDescent="0.2">
      <c r="D3179" s="9"/>
      <c r="G3179" s="63"/>
      <c r="H3179" s="64"/>
    </row>
    <row r="3180" spans="4:8" x14ac:dyDescent="0.2">
      <c r="D3180" s="9"/>
      <c r="G3180" s="63"/>
      <c r="H3180" s="64"/>
    </row>
    <row r="3181" spans="4:8" x14ac:dyDescent="0.2">
      <c r="D3181" s="9"/>
      <c r="G3181" s="63"/>
      <c r="H3181" s="64"/>
    </row>
    <row r="3182" spans="4:8" x14ac:dyDescent="0.2">
      <c r="D3182" s="9"/>
      <c r="G3182" s="63"/>
      <c r="H3182" s="64"/>
    </row>
    <row r="3183" spans="4:8" x14ac:dyDescent="0.2">
      <c r="D3183" s="9"/>
      <c r="G3183" s="63"/>
      <c r="H3183" s="64"/>
    </row>
    <row r="3184" spans="4:8" x14ac:dyDescent="0.2">
      <c r="D3184" s="9"/>
      <c r="G3184" s="63"/>
      <c r="H3184" s="64"/>
    </row>
    <row r="3185" spans="4:8" x14ac:dyDescent="0.2">
      <c r="D3185" s="9"/>
      <c r="G3185" s="63"/>
      <c r="H3185" s="64"/>
    </row>
    <row r="3186" spans="4:8" x14ac:dyDescent="0.2">
      <c r="D3186" s="9"/>
      <c r="G3186" s="63"/>
      <c r="H3186" s="64"/>
    </row>
    <row r="3187" spans="4:8" x14ac:dyDescent="0.2">
      <c r="D3187" s="9"/>
      <c r="G3187" s="63"/>
      <c r="H3187" s="64"/>
    </row>
    <row r="3188" spans="4:8" x14ac:dyDescent="0.2">
      <c r="D3188" s="9"/>
      <c r="G3188" s="63"/>
      <c r="H3188" s="64"/>
    </row>
    <row r="3189" spans="4:8" x14ac:dyDescent="0.2">
      <c r="D3189" s="9"/>
      <c r="G3189" s="63"/>
      <c r="H3189" s="64"/>
    </row>
    <row r="3190" spans="4:8" x14ac:dyDescent="0.2">
      <c r="D3190" s="9"/>
      <c r="G3190" s="63"/>
      <c r="H3190" s="64"/>
    </row>
    <row r="3191" spans="4:8" x14ac:dyDescent="0.2">
      <c r="D3191" s="9"/>
      <c r="G3191" s="63"/>
      <c r="H3191" s="64"/>
    </row>
    <row r="3192" spans="4:8" x14ac:dyDescent="0.2">
      <c r="D3192" s="9"/>
      <c r="G3192" s="63"/>
      <c r="H3192" s="64"/>
    </row>
    <row r="3193" spans="4:8" x14ac:dyDescent="0.2">
      <c r="D3193" s="9"/>
      <c r="G3193" s="63"/>
      <c r="H3193" s="64"/>
    </row>
    <row r="3194" spans="4:8" x14ac:dyDescent="0.2">
      <c r="D3194" s="9"/>
      <c r="G3194" s="63"/>
      <c r="H3194" s="64"/>
    </row>
    <row r="3195" spans="4:8" x14ac:dyDescent="0.2">
      <c r="D3195" s="9"/>
      <c r="G3195" s="63"/>
      <c r="H3195" s="64"/>
    </row>
    <row r="3196" spans="4:8" x14ac:dyDescent="0.2">
      <c r="D3196" s="9"/>
      <c r="G3196" s="63"/>
      <c r="H3196" s="64"/>
    </row>
    <row r="3197" spans="4:8" x14ac:dyDescent="0.2">
      <c r="D3197" s="9"/>
      <c r="G3197" s="63"/>
      <c r="H3197" s="64"/>
    </row>
    <row r="3198" spans="4:8" x14ac:dyDescent="0.2">
      <c r="D3198" s="9"/>
      <c r="G3198" s="63"/>
      <c r="H3198" s="64"/>
    </row>
    <row r="3199" spans="4:8" x14ac:dyDescent="0.2">
      <c r="D3199" s="9"/>
      <c r="G3199" s="63"/>
      <c r="H3199" s="64"/>
    </row>
    <row r="3200" spans="4:8" x14ac:dyDescent="0.2">
      <c r="D3200" s="9"/>
      <c r="G3200" s="63"/>
      <c r="H3200" s="64"/>
    </row>
    <row r="3201" spans="4:8" x14ac:dyDescent="0.2">
      <c r="D3201" s="9"/>
      <c r="G3201" s="63"/>
      <c r="H3201" s="64"/>
    </row>
    <row r="3202" spans="4:8" x14ac:dyDescent="0.2">
      <c r="D3202" s="9"/>
      <c r="G3202" s="63"/>
      <c r="H3202" s="64"/>
    </row>
    <row r="3203" spans="4:8" x14ac:dyDescent="0.2">
      <c r="D3203" s="9"/>
      <c r="G3203" s="63"/>
      <c r="H3203" s="64"/>
    </row>
    <row r="3204" spans="4:8" x14ac:dyDescent="0.2">
      <c r="D3204" s="9"/>
      <c r="G3204" s="63"/>
      <c r="H3204" s="64"/>
    </row>
    <row r="3205" spans="4:8" x14ac:dyDescent="0.2">
      <c r="D3205" s="9"/>
      <c r="G3205" s="63"/>
      <c r="H3205" s="64"/>
    </row>
    <row r="3206" spans="4:8" x14ac:dyDescent="0.2">
      <c r="D3206" s="9"/>
      <c r="G3206" s="63"/>
      <c r="H3206" s="64"/>
    </row>
    <row r="3207" spans="4:8" x14ac:dyDescent="0.2">
      <c r="D3207" s="9"/>
      <c r="G3207" s="63"/>
      <c r="H3207" s="64"/>
    </row>
    <row r="3208" spans="4:8" x14ac:dyDescent="0.2">
      <c r="D3208" s="9"/>
      <c r="G3208" s="63"/>
      <c r="H3208" s="64"/>
    </row>
    <row r="3209" spans="4:8" x14ac:dyDescent="0.2">
      <c r="D3209" s="9"/>
      <c r="G3209" s="63"/>
      <c r="H3209" s="64"/>
    </row>
    <row r="3210" spans="4:8" x14ac:dyDescent="0.2">
      <c r="D3210" s="9"/>
      <c r="G3210" s="63"/>
      <c r="H3210" s="64"/>
    </row>
    <row r="3211" spans="4:8" x14ac:dyDescent="0.2">
      <c r="D3211" s="9"/>
      <c r="G3211" s="63"/>
      <c r="H3211" s="64"/>
    </row>
    <row r="3212" spans="4:8" x14ac:dyDescent="0.2">
      <c r="D3212" s="9"/>
      <c r="G3212" s="63"/>
      <c r="H3212" s="64"/>
    </row>
    <row r="3213" spans="4:8" x14ac:dyDescent="0.2">
      <c r="D3213" s="9"/>
      <c r="G3213" s="63"/>
      <c r="H3213" s="64"/>
    </row>
    <row r="3214" spans="4:8" x14ac:dyDescent="0.2">
      <c r="D3214" s="9"/>
      <c r="G3214" s="63"/>
      <c r="H3214" s="64"/>
    </row>
    <row r="3215" spans="4:8" x14ac:dyDescent="0.2">
      <c r="D3215" s="9"/>
      <c r="G3215" s="63"/>
      <c r="H3215" s="64"/>
    </row>
    <row r="3216" spans="4:8" x14ac:dyDescent="0.2">
      <c r="D3216" s="9"/>
      <c r="G3216" s="63"/>
      <c r="H3216" s="64"/>
    </row>
    <row r="3217" spans="4:8" x14ac:dyDescent="0.2">
      <c r="D3217" s="9"/>
      <c r="G3217" s="63"/>
      <c r="H3217" s="64"/>
    </row>
    <row r="3218" spans="4:8" x14ac:dyDescent="0.2">
      <c r="D3218" s="9"/>
      <c r="G3218" s="63"/>
      <c r="H3218" s="64"/>
    </row>
    <row r="3219" spans="4:8" x14ac:dyDescent="0.2">
      <c r="D3219" s="9"/>
      <c r="G3219" s="63"/>
      <c r="H3219" s="64"/>
    </row>
    <row r="3220" spans="4:8" x14ac:dyDescent="0.2">
      <c r="D3220" s="9"/>
      <c r="G3220" s="63"/>
      <c r="H3220" s="64"/>
    </row>
    <row r="3221" spans="4:8" x14ac:dyDescent="0.2">
      <c r="D3221" s="9"/>
      <c r="G3221" s="63"/>
      <c r="H3221" s="64"/>
    </row>
    <row r="3222" spans="4:8" x14ac:dyDescent="0.2">
      <c r="D3222" s="9"/>
      <c r="G3222" s="63"/>
      <c r="H3222" s="64"/>
    </row>
    <row r="3223" spans="4:8" x14ac:dyDescent="0.2">
      <c r="D3223" s="9"/>
      <c r="G3223" s="63"/>
      <c r="H3223" s="64"/>
    </row>
    <row r="3224" spans="4:8" x14ac:dyDescent="0.2">
      <c r="D3224" s="9"/>
      <c r="G3224" s="63"/>
      <c r="H3224" s="64"/>
    </row>
    <row r="3225" spans="4:8" x14ac:dyDescent="0.2">
      <c r="D3225" s="9"/>
      <c r="G3225" s="63"/>
      <c r="H3225" s="64"/>
    </row>
    <row r="3226" spans="4:8" x14ac:dyDescent="0.2">
      <c r="D3226" s="9"/>
      <c r="G3226" s="63"/>
      <c r="H3226" s="64"/>
    </row>
    <row r="3227" spans="4:8" x14ac:dyDescent="0.2">
      <c r="D3227" s="9"/>
      <c r="G3227" s="63"/>
      <c r="H3227" s="64"/>
    </row>
    <row r="3228" spans="4:8" x14ac:dyDescent="0.2">
      <c r="D3228" s="9"/>
      <c r="G3228" s="63"/>
      <c r="H3228" s="64"/>
    </row>
    <row r="3229" spans="4:8" x14ac:dyDescent="0.2">
      <c r="D3229" s="9"/>
      <c r="G3229" s="63"/>
      <c r="H3229" s="64"/>
    </row>
    <row r="3230" spans="4:8" x14ac:dyDescent="0.2">
      <c r="D3230" s="9"/>
      <c r="G3230" s="63"/>
      <c r="H3230" s="64"/>
    </row>
    <row r="3231" spans="4:8" x14ac:dyDescent="0.2">
      <c r="D3231" s="9"/>
      <c r="G3231" s="63"/>
      <c r="H3231" s="64"/>
    </row>
    <row r="3232" spans="4:8" x14ac:dyDescent="0.2">
      <c r="D3232" s="9"/>
      <c r="G3232" s="63"/>
      <c r="H3232" s="64"/>
    </row>
    <row r="3233" spans="4:8" x14ac:dyDescent="0.2">
      <c r="D3233" s="9"/>
      <c r="G3233" s="63"/>
      <c r="H3233" s="64"/>
    </row>
    <row r="3234" spans="4:8" x14ac:dyDescent="0.2">
      <c r="D3234" s="9"/>
      <c r="G3234" s="63"/>
      <c r="H3234" s="64"/>
    </row>
    <row r="3235" spans="4:8" x14ac:dyDescent="0.2">
      <c r="D3235" s="9"/>
      <c r="G3235" s="63"/>
      <c r="H3235" s="64"/>
    </row>
    <row r="3236" spans="4:8" x14ac:dyDescent="0.2">
      <c r="D3236" s="9"/>
      <c r="G3236" s="63"/>
      <c r="H3236" s="64"/>
    </row>
    <row r="3237" spans="4:8" x14ac:dyDescent="0.2">
      <c r="D3237" s="9"/>
      <c r="G3237" s="63"/>
      <c r="H3237" s="64"/>
    </row>
    <row r="3238" spans="4:8" x14ac:dyDescent="0.2">
      <c r="D3238" s="9"/>
      <c r="G3238" s="63"/>
      <c r="H3238" s="64"/>
    </row>
    <row r="3239" spans="4:8" x14ac:dyDescent="0.2">
      <c r="D3239" s="9"/>
      <c r="G3239" s="63"/>
      <c r="H3239" s="64"/>
    </row>
    <row r="3240" spans="4:8" x14ac:dyDescent="0.2">
      <c r="D3240" s="9"/>
      <c r="G3240" s="63"/>
      <c r="H3240" s="64"/>
    </row>
    <row r="3241" spans="4:8" x14ac:dyDescent="0.2">
      <c r="D3241" s="9"/>
      <c r="G3241" s="63"/>
      <c r="H3241" s="64"/>
    </row>
    <row r="3242" spans="4:8" x14ac:dyDescent="0.2">
      <c r="D3242" s="9"/>
      <c r="G3242" s="63"/>
      <c r="H3242" s="64"/>
    </row>
    <row r="3243" spans="4:8" x14ac:dyDescent="0.2">
      <c r="D3243" s="9"/>
      <c r="G3243" s="63"/>
      <c r="H3243" s="64"/>
    </row>
    <row r="3244" spans="4:8" x14ac:dyDescent="0.2">
      <c r="D3244" s="9"/>
      <c r="G3244" s="63"/>
      <c r="H3244" s="64"/>
    </row>
    <row r="3245" spans="4:8" x14ac:dyDescent="0.2">
      <c r="D3245" s="9"/>
      <c r="G3245" s="63"/>
      <c r="H3245" s="64"/>
    </row>
    <row r="3246" spans="4:8" x14ac:dyDescent="0.2">
      <c r="D3246" s="9"/>
      <c r="G3246" s="63"/>
      <c r="H3246" s="64"/>
    </row>
    <row r="3247" spans="4:8" x14ac:dyDescent="0.2">
      <c r="D3247" s="9"/>
      <c r="G3247" s="63"/>
      <c r="H3247" s="64"/>
    </row>
    <row r="3248" spans="4:8" x14ac:dyDescent="0.2">
      <c r="D3248" s="9"/>
      <c r="G3248" s="63"/>
      <c r="H3248" s="64"/>
    </row>
    <row r="3249" spans="4:8" x14ac:dyDescent="0.2">
      <c r="D3249" s="9"/>
      <c r="G3249" s="63"/>
      <c r="H3249" s="64"/>
    </row>
    <row r="3250" spans="4:8" x14ac:dyDescent="0.2">
      <c r="D3250" s="9"/>
      <c r="G3250" s="63"/>
      <c r="H3250" s="64"/>
    </row>
    <row r="3251" spans="4:8" x14ac:dyDescent="0.2">
      <c r="D3251" s="9"/>
      <c r="G3251" s="63"/>
      <c r="H3251" s="64"/>
    </row>
    <row r="3252" spans="4:8" x14ac:dyDescent="0.2">
      <c r="D3252" s="9"/>
      <c r="G3252" s="63"/>
      <c r="H3252" s="64"/>
    </row>
    <row r="3253" spans="4:8" x14ac:dyDescent="0.2">
      <c r="D3253" s="9"/>
      <c r="G3253" s="63"/>
      <c r="H3253" s="64"/>
    </row>
    <row r="3254" spans="4:8" x14ac:dyDescent="0.2">
      <c r="D3254" s="9"/>
      <c r="G3254" s="63"/>
      <c r="H3254" s="64"/>
    </row>
    <row r="3255" spans="4:8" x14ac:dyDescent="0.2">
      <c r="D3255" s="9"/>
      <c r="G3255" s="63"/>
      <c r="H3255" s="64"/>
    </row>
    <row r="3256" spans="4:8" x14ac:dyDescent="0.2">
      <c r="D3256" s="9"/>
      <c r="G3256" s="63"/>
      <c r="H3256" s="64"/>
    </row>
    <row r="3257" spans="4:8" x14ac:dyDescent="0.2">
      <c r="D3257" s="9"/>
      <c r="G3257" s="63"/>
      <c r="H3257" s="64"/>
    </row>
    <row r="3258" spans="4:8" x14ac:dyDescent="0.2">
      <c r="D3258" s="9"/>
      <c r="G3258" s="63"/>
      <c r="H3258" s="64"/>
    </row>
    <row r="3259" spans="4:8" x14ac:dyDescent="0.2">
      <c r="D3259" s="9"/>
      <c r="G3259" s="63"/>
      <c r="H3259" s="64"/>
    </row>
    <row r="3260" spans="4:8" x14ac:dyDescent="0.2">
      <c r="D3260" s="9"/>
      <c r="G3260" s="63"/>
      <c r="H3260" s="64"/>
    </row>
    <row r="3261" spans="4:8" x14ac:dyDescent="0.2">
      <c r="D3261" s="9"/>
      <c r="G3261" s="63"/>
      <c r="H3261" s="64"/>
    </row>
    <row r="3262" spans="4:8" x14ac:dyDescent="0.2">
      <c r="D3262" s="9"/>
      <c r="G3262" s="63"/>
      <c r="H3262" s="64"/>
    </row>
    <row r="3263" spans="4:8" x14ac:dyDescent="0.2">
      <c r="D3263" s="9"/>
      <c r="G3263" s="63"/>
      <c r="H3263" s="64"/>
    </row>
    <row r="3264" spans="4:8" x14ac:dyDescent="0.2">
      <c r="D3264" s="9"/>
      <c r="G3264" s="63"/>
      <c r="H3264" s="64"/>
    </row>
    <row r="3265" spans="4:8" x14ac:dyDescent="0.2">
      <c r="D3265" s="9"/>
      <c r="G3265" s="63"/>
      <c r="H3265" s="64"/>
    </row>
    <row r="3266" spans="4:8" x14ac:dyDescent="0.2">
      <c r="D3266" s="9"/>
      <c r="G3266" s="63"/>
      <c r="H3266" s="64"/>
    </row>
    <row r="3267" spans="4:8" x14ac:dyDescent="0.2">
      <c r="D3267" s="9"/>
      <c r="G3267" s="63"/>
      <c r="H3267" s="64"/>
    </row>
    <row r="3268" spans="4:8" x14ac:dyDescent="0.2">
      <c r="D3268" s="9"/>
      <c r="G3268" s="63"/>
      <c r="H3268" s="64"/>
    </row>
    <row r="3269" spans="4:8" x14ac:dyDescent="0.2">
      <c r="D3269" s="9"/>
      <c r="G3269" s="63"/>
      <c r="H3269" s="64"/>
    </row>
    <row r="3270" spans="4:8" x14ac:dyDescent="0.2">
      <c r="D3270" s="9"/>
      <c r="G3270" s="63"/>
      <c r="H3270" s="64"/>
    </row>
    <row r="3271" spans="4:8" x14ac:dyDescent="0.2">
      <c r="D3271" s="9"/>
      <c r="G3271" s="63"/>
      <c r="H3271" s="64"/>
    </row>
    <row r="3272" spans="4:8" x14ac:dyDescent="0.2">
      <c r="D3272" s="9"/>
      <c r="G3272" s="63"/>
      <c r="H3272" s="64"/>
    </row>
    <row r="3273" spans="4:8" x14ac:dyDescent="0.2">
      <c r="D3273" s="9"/>
      <c r="G3273" s="63"/>
      <c r="H3273" s="64"/>
    </row>
    <row r="3274" spans="4:8" x14ac:dyDescent="0.2">
      <c r="D3274" s="9"/>
      <c r="G3274" s="63"/>
      <c r="H3274" s="64"/>
    </row>
    <row r="3275" spans="4:8" x14ac:dyDescent="0.2">
      <c r="D3275" s="9"/>
      <c r="G3275" s="63"/>
      <c r="H3275" s="64"/>
    </row>
    <row r="3276" spans="4:8" x14ac:dyDescent="0.2">
      <c r="D3276" s="9"/>
      <c r="G3276" s="63"/>
      <c r="H3276" s="64"/>
    </row>
    <row r="3277" spans="4:8" x14ac:dyDescent="0.2">
      <c r="D3277" s="9"/>
      <c r="G3277" s="63"/>
      <c r="H3277" s="64"/>
    </row>
    <row r="3278" spans="4:8" x14ac:dyDescent="0.2">
      <c r="D3278" s="9"/>
      <c r="G3278" s="63"/>
      <c r="H3278" s="64"/>
    </row>
    <row r="3279" spans="4:8" x14ac:dyDescent="0.2">
      <c r="D3279" s="9"/>
      <c r="G3279" s="63"/>
      <c r="H3279" s="64"/>
    </row>
    <row r="3280" spans="4:8" x14ac:dyDescent="0.2">
      <c r="D3280" s="9"/>
      <c r="G3280" s="63"/>
      <c r="H3280" s="64"/>
    </row>
    <row r="3281" spans="4:8" x14ac:dyDescent="0.2">
      <c r="D3281" s="9"/>
      <c r="G3281" s="63"/>
      <c r="H3281" s="64"/>
    </row>
    <row r="3282" spans="4:8" x14ac:dyDescent="0.2">
      <c r="D3282" s="9"/>
      <c r="G3282" s="63"/>
      <c r="H3282" s="64"/>
    </row>
    <row r="3283" spans="4:8" x14ac:dyDescent="0.2">
      <c r="D3283" s="9"/>
      <c r="G3283" s="63"/>
      <c r="H3283" s="64"/>
    </row>
    <row r="3284" spans="4:8" x14ac:dyDescent="0.2">
      <c r="D3284" s="9"/>
      <c r="G3284" s="63"/>
      <c r="H3284" s="64"/>
    </row>
    <row r="3285" spans="4:8" x14ac:dyDescent="0.2">
      <c r="D3285" s="9"/>
      <c r="G3285" s="63"/>
      <c r="H3285" s="64"/>
    </row>
    <row r="3286" spans="4:8" x14ac:dyDescent="0.2">
      <c r="D3286" s="9"/>
      <c r="G3286" s="63"/>
      <c r="H3286" s="64"/>
    </row>
    <row r="3287" spans="4:8" x14ac:dyDescent="0.2">
      <c r="D3287" s="9"/>
      <c r="G3287" s="63"/>
      <c r="H3287" s="64"/>
    </row>
    <row r="3288" spans="4:8" x14ac:dyDescent="0.2">
      <c r="D3288" s="9"/>
      <c r="G3288" s="63"/>
      <c r="H3288" s="64"/>
    </row>
    <row r="3289" spans="4:8" x14ac:dyDescent="0.2">
      <c r="D3289" s="9"/>
      <c r="G3289" s="63"/>
      <c r="H3289" s="64"/>
    </row>
    <row r="3290" spans="4:8" x14ac:dyDescent="0.2">
      <c r="D3290" s="9"/>
      <c r="G3290" s="63"/>
      <c r="H3290" s="64"/>
    </row>
    <row r="3291" spans="4:8" x14ac:dyDescent="0.2">
      <c r="D3291" s="9"/>
      <c r="G3291" s="63"/>
      <c r="H3291" s="64"/>
    </row>
    <row r="3292" spans="4:8" x14ac:dyDescent="0.2">
      <c r="D3292" s="9"/>
      <c r="G3292" s="63"/>
      <c r="H3292" s="64"/>
    </row>
    <row r="3293" spans="4:8" x14ac:dyDescent="0.2">
      <c r="D3293" s="9"/>
      <c r="G3293" s="63"/>
      <c r="H3293" s="64"/>
    </row>
    <row r="3294" spans="4:8" x14ac:dyDescent="0.2">
      <c r="D3294" s="9"/>
      <c r="G3294" s="63"/>
      <c r="H3294" s="64"/>
    </row>
    <row r="3295" spans="4:8" x14ac:dyDescent="0.2">
      <c r="D3295" s="9"/>
      <c r="G3295" s="63"/>
      <c r="H3295" s="64"/>
    </row>
    <row r="3296" spans="4:8" x14ac:dyDescent="0.2">
      <c r="D3296" s="9"/>
      <c r="G3296" s="63"/>
      <c r="H3296" s="64"/>
    </row>
    <row r="3297" spans="4:8" x14ac:dyDescent="0.2">
      <c r="D3297" s="9"/>
      <c r="G3297" s="63"/>
      <c r="H3297" s="64"/>
    </row>
    <row r="3298" spans="4:8" x14ac:dyDescent="0.2">
      <c r="D3298" s="9"/>
      <c r="G3298" s="63"/>
      <c r="H3298" s="64"/>
    </row>
    <row r="3299" spans="4:8" x14ac:dyDescent="0.2">
      <c r="D3299" s="9"/>
      <c r="G3299" s="63"/>
      <c r="H3299" s="64"/>
    </row>
    <row r="3300" spans="4:8" x14ac:dyDescent="0.2">
      <c r="D3300" s="9"/>
      <c r="G3300" s="63"/>
      <c r="H3300" s="64"/>
    </row>
    <row r="3301" spans="4:8" x14ac:dyDescent="0.2">
      <c r="D3301" s="9"/>
      <c r="G3301" s="63"/>
      <c r="H3301" s="64"/>
    </row>
    <row r="3302" spans="4:8" x14ac:dyDescent="0.2">
      <c r="D3302" s="9"/>
      <c r="G3302" s="63"/>
      <c r="H3302" s="64"/>
    </row>
    <row r="3303" spans="4:8" x14ac:dyDescent="0.2">
      <c r="D3303" s="9"/>
      <c r="G3303" s="63"/>
      <c r="H3303" s="64"/>
    </row>
    <row r="3304" spans="4:8" x14ac:dyDescent="0.2">
      <c r="D3304" s="9"/>
      <c r="G3304" s="63"/>
      <c r="H3304" s="64"/>
    </row>
    <row r="3305" spans="4:8" x14ac:dyDescent="0.2">
      <c r="D3305" s="9"/>
      <c r="G3305" s="63"/>
      <c r="H3305" s="64"/>
    </row>
    <row r="3306" spans="4:8" x14ac:dyDescent="0.2">
      <c r="D3306" s="9"/>
      <c r="G3306" s="63"/>
      <c r="H3306" s="64"/>
    </row>
    <row r="3307" spans="4:8" x14ac:dyDescent="0.2">
      <c r="D3307" s="9"/>
      <c r="G3307" s="63"/>
      <c r="H3307" s="64"/>
    </row>
    <row r="3308" spans="4:8" x14ac:dyDescent="0.2">
      <c r="D3308" s="9"/>
      <c r="G3308" s="63"/>
      <c r="H3308" s="64"/>
    </row>
    <row r="3309" spans="4:8" x14ac:dyDescent="0.2">
      <c r="D3309" s="9"/>
      <c r="G3309" s="63"/>
      <c r="H3309" s="64"/>
    </row>
    <row r="3310" spans="4:8" x14ac:dyDescent="0.2">
      <c r="D3310" s="9"/>
      <c r="G3310" s="63"/>
      <c r="H3310" s="64"/>
    </row>
    <row r="3311" spans="4:8" x14ac:dyDescent="0.2">
      <c r="D3311" s="9"/>
      <c r="G3311" s="63"/>
      <c r="H3311" s="64"/>
    </row>
    <row r="3312" spans="4:8" x14ac:dyDescent="0.2">
      <c r="D3312" s="9"/>
      <c r="G3312" s="63"/>
      <c r="H3312" s="64"/>
    </row>
    <row r="3313" spans="4:8" x14ac:dyDescent="0.2">
      <c r="D3313" s="9"/>
      <c r="G3313" s="63"/>
      <c r="H3313" s="64"/>
    </row>
    <row r="3314" spans="4:8" x14ac:dyDescent="0.2">
      <c r="D3314" s="9"/>
      <c r="G3314" s="63"/>
      <c r="H3314" s="64"/>
    </row>
    <row r="3315" spans="4:8" x14ac:dyDescent="0.2">
      <c r="D3315" s="9"/>
      <c r="G3315" s="63"/>
      <c r="H3315" s="64"/>
    </row>
    <row r="3316" spans="4:8" x14ac:dyDescent="0.2">
      <c r="D3316" s="9"/>
      <c r="G3316" s="63"/>
      <c r="H3316" s="64"/>
    </row>
    <row r="3317" spans="4:8" x14ac:dyDescent="0.2">
      <c r="D3317" s="9"/>
      <c r="G3317" s="63"/>
      <c r="H3317" s="64"/>
    </row>
    <row r="3318" spans="4:8" x14ac:dyDescent="0.2">
      <c r="D3318" s="9"/>
      <c r="G3318" s="63"/>
      <c r="H3318" s="64"/>
    </row>
    <row r="3319" spans="4:8" x14ac:dyDescent="0.2">
      <c r="D3319" s="9"/>
      <c r="G3319" s="63"/>
      <c r="H3319" s="64"/>
    </row>
    <row r="3320" spans="4:8" x14ac:dyDescent="0.2">
      <c r="D3320" s="9"/>
      <c r="G3320" s="63"/>
      <c r="H3320" s="64"/>
    </row>
    <row r="3321" spans="4:8" x14ac:dyDescent="0.2">
      <c r="D3321" s="9"/>
      <c r="G3321" s="63"/>
      <c r="H3321" s="64"/>
    </row>
    <row r="3322" spans="4:8" x14ac:dyDescent="0.2">
      <c r="D3322" s="9"/>
      <c r="G3322" s="63"/>
      <c r="H3322" s="64"/>
    </row>
    <row r="3323" spans="4:8" x14ac:dyDescent="0.2">
      <c r="D3323" s="9"/>
      <c r="G3323" s="63"/>
      <c r="H3323" s="64"/>
    </row>
    <row r="3324" spans="4:8" x14ac:dyDescent="0.2">
      <c r="D3324" s="9"/>
      <c r="G3324" s="63"/>
      <c r="H3324" s="64"/>
    </row>
    <row r="3325" spans="4:8" x14ac:dyDescent="0.2">
      <c r="D3325" s="9"/>
      <c r="G3325" s="63"/>
      <c r="H3325" s="64"/>
    </row>
    <row r="3326" spans="4:8" x14ac:dyDescent="0.2">
      <c r="D3326" s="9"/>
      <c r="G3326" s="63"/>
      <c r="H3326" s="64"/>
    </row>
    <row r="3327" spans="4:8" x14ac:dyDescent="0.2">
      <c r="D3327" s="9"/>
      <c r="G3327" s="63"/>
      <c r="H3327" s="64"/>
    </row>
    <row r="3328" spans="4:8" x14ac:dyDescent="0.2">
      <c r="D3328" s="9"/>
      <c r="G3328" s="63"/>
      <c r="H3328" s="64"/>
    </row>
    <row r="3329" spans="4:8" x14ac:dyDescent="0.2">
      <c r="D3329" s="9"/>
      <c r="G3329" s="63"/>
      <c r="H3329" s="64"/>
    </row>
    <row r="3330" spans="4:8" x14ac:dyDescent="0.2">
      <c r="D3330" s="9"/>
      <c r="G3330" s="63"/>
      <c r="H3330" s="64"/>
    </row>
    <row r="3331" spans="4:8" x14ac:dyDescent="0.2">
      <c r="D3331" s="9"/>
      <c r="G3331" s="63"/>
      <c r="H3331" s="64"/>
    </row>
    <row r="3332" spans="4:8" x14ac:dyDescent="0.2">
      <c r="D3332" s="9"/>
      <c r="G3332" s="63"/>
      <c r="H3332" s="64"/>
    </row>
    <row r="3333" spans="4:8" x14ac:dyDescent="0.2">
      <c r="D3333" s="9"/>
      <c r="G3333" s="63"/>
      <c r="H3333" s="64"/>
    </row>
    <row r="3334" spans="4:8" x14ac:dyDescent="0.2">
      <c r="D3334" s="9"/>
      <c r="G3334" s="63"/>
      <c r="H3334" s="64"/>
    </row>
    <row r="3335" spans="4:8" x14ac:dyDescent="0.2">
      <c r="D3335" s="9"/>
      <c r="G3335" s="63"/>
      <c r="H3335" s="64"/>
    </row>
    <row r="3336" spans="4:8" x14ac:dyDescent="0.2">
      <c r="D3336" s="9"/>
      <c r="G3336" s="63"/>
      <c r="H3336" s="64"/>
    </row>
    <row r="3337" spans="4:8" x14ac:dyDescent="0.2">
      <c r="D3337" s="9"/>
      <c r="G3337" s="63"/>
      <c r="H3337" s="64"/>
    </row>
    <row r="3338" spans="4:8" x14ac:dyDescent="0.2">
      <c r="D3338" s="9"/>
      <c r="G3338" s="63"/>
      <c r="H3338" s="64"/>
    </row>
    <row r="3339" spans="4:8" x14ac:dyDescent="0.2">
      <c r="D3339" s="9"/>
      <c r="G3339" s="63"/>
      <c r="H3339" s="64"/>
    </row>
    <row r="3340" spans="4:8" x14ac:dyDescent="0.2">
      <c r="D3340" s="9"/>
      <c r="G3340" s="63"/>
      <c r="H3340" s="64"/>
    </row>
    <row r="3341" spans="4:8" x14ac:dyDescent="0.2">
      <c r="D3341" s="9"/>
      <c r="G3341" s="63"/>
      <c r="H3341" s="64"/>
    </row>
    <row r="3342" spans="4:8" x14ac:dyDescent="0.2">
      <c r="D3342" s="9"/>
      <c r="G3342" s="63"/>
      <c r="H3342" s="64"/>
    </row>
    <row r="3343" spans="4:8" x14ac:dyDescent="0.2">
      <c r="D3343" s="9"/>
      <c r="G3343" s="63"/>
      <c r="H3343" s="64"/>
    </row>
    <row r="3344" spans="4:8" x14ac:dyDescent="0.2">
      <c r="D3344" s="9"/>
      <c r="G3344" s="63"/>
      <c r="H3344" s="64"/>
    </row>
    <row r="3345" spans="4:8" x14ac:dyDescent="0.2">
      <c r="D3345" s="9"/>
      <c r="G3345" s="63"/>
      <c r="H3345" s="64"/>
    </row>
    <row r="3346" spans="4:8" x14ac:dyDescent="0.2">
      <c r="D3346" s="9"/>
      <c r="G3346" s="63"/>
      <c r="H3346" s="64"/>
    </row>
    <row r="3347" spans="4:8" x14ac:dyDescent="0.2">
      <c r="D3347" s="9"/>
      <c r="G3347" s="63"/>
      <c r="H3347" s="64"/>
    </row>
    <row r="3348" spans="4:8" x14ac:dyDescent="0.2">
      <c r="D3348" s="9"/>
      <c r="G3348" s="63"/>
      <c r="H3348" s="64"/>
    </row>
    <row r="3349" spans="4:8" x14ac:dyDescent="0.2">
      <c r="D3349" s="9"/>
      <c r="G3349" s="63"/>
      <c r="H3349" s="64"/>
    </row>
    <row r="3350" spans="4:8" x14ac:dyDescent="0.2">
      <c r="D3350" s="9"/>
      <c r="G3350" s="63"/>
      <c r="H3350" s="64"/>
    </row>
    <row r="3351" spans="4:8" x14ac:dyDescent="0.2">
      <c r="D3351" s="9"/>
      <c r="G3351" s="63"/>
      <c r="H3351" s="64"/>
    </row>
    <row r="3352" spans="4:8" x14ac:dyDescent="0.2">
      <c r="D3352" s="9"/>
      <c r="G3352" s="63"/>
      <c r="H3352" s="64"/>
    </row>
    <row r="3353" spans="4:8" x14ac:dyDescent="0.2">
      <c r="D3353" s="9"/>
      <c r="G3353" s="63"/>
      <c r="H3353" s="64"/>
    </row>
    <row r="3354" spans="4:8" x14ac:dyDescent="0.2">
      <c r="D3354" s="9"/>
      <c r="G3354" s="63"/>
      <c r="H3354" s="64"/>
    </row>
    <row r="3355" spans="4:8" x14ac:dyDescent="0.2">
      <c r="D3355" s="9"/>
      <c r="G3355" s="63"/>
      <c r="H3355" s="64"/>
    </row>
    <row r="3356" spans="4:8" x14ac:dyDescent="0.2">
      <c r="D3356" s="9"/>
      <c r="G3356" s="63"/>
      <c r="H3356" s="64"/>
    </row>
    <row r="3357" spans="4:8" x14ac:dyDescent="0.2">
      <c r="D3357" s="9"/>
      <c r="G3357" s="63"/>
      <c r="H3357" s="64"/>
    </row>
    <row r="3358" spans="4:8" x14ac:dyDescent="0.2">
      <c r="D3358" s="9"/>
      <c r="G3358" s="63"/>
      <c r="H3358" s="64"/>
    </row>
    <row r="3359" spans="4:8" x14ac:dyDescent="0.2">
      <c r="D3359" s="9"/>
      <c r="G3359" s="63"/>
      <c r="H3359" s="64"/>
    </row>
    <row r="3360" spans="4:8" x14ac:dyDescent="0.2">
      <c r="D3360" s="9"/>
      <c r="G3360" s="63"/>
      <c r="H3360" s="64"/>
    </row>
    <row r="3361" spans="4:8" x14ac:dyDescent="0.2">
      <c r="D3361" s="9"/>
      <c r="G3361" s="63"/>
      <c r="H3361" s="64"/>
    </row>
    <row r="3362" spans="4:8" x14ac:dyDescent="0.2">
      <c r="D3362" s="9"/>
      <c r="G3362" s="63"/>
      <c r="H3362" s="64"/>
    </row>
    <row r="3363" spans="4:8" x14ac:dyDescent="0.2">
      <c r="D3363" s="9"/>
      <c r="G3363" s="63"/>
      <c r="H3363" s="64"/>
    </row>
    <row r="3364" spans="4:8" x14ac:dyDescent="0.2">
      <c r="D3364" s="9"/>
      <c r="G3364" s="63"/>
      <c r="H3364" s="64"/>
    </row>
    <row r="3365" spans="4:8" x14ac:dyDescent="0.2">
      <c r="D3365" s="9"/>
      <c r="G3365" s="63"/>
      <c r="H3365" s="64"/>
    </row>
    <row r="3366" spans="4:8" x14ac:dyDescent="0.2">
      <c r="D3366" s="9"/>
      <c r="G3366" s="63"/>
      <c r="H3366" s="64"/>
    </row>
    <row r="3367" spans="4:8" x14ac:dyDescent="0.2">
      <c r="D3367" s="9"/>
      <c r="G3367" s="63"/>
      <c r="H3367" s="64"/>
    </row>
    <row r="3368" spans="4:8" x14ac:dyDescent="0.2">
      <c r="D3368" s="9"/>
      <c r="G3368" s="63"/>
      <c r="H3368" s="64"/>
    </row>
    <row r="3369" spans="4:8" x14ac:dyDescent="0.2">
      <c r="D3369" s="9"/>
      <c r="G3369" s="63"/>
      <c r="H3369" s="64"/>
    </row>
    <row r="3370" spans="4:8" x14ac:dyDescent="0.2">
      <c r="D3370" s="9"/>
      <c r="G3370" s="63"/>
      <c r="H3370" s="64"/>
    </row>
    <row r="3371" spans="4:8" x14ac:dyDescent="0.2">
      <c r="D3371" s="9"/>
      <c r="G3371" s="63"/>
      <c r="H3371" s="64"/>
    </row>
    <row r="3372" spans="4:8" x14ac:dyDescent="0.2">
      <c r="D3372" s="9"/>
      <c r="G3372" s="63"/>
      <c r="H3372" s="64"/>
    </row>
    <row r="3373" spans="4:8" x14ac:dyDescent="0.2">
      <c r="D3373" s="9"/>
      <c r="G3373" s="63"/>
      <c r="H3373" s="64"/>
    </row>
    <row r="3374" spans="4:8" x14ac:dyDescent="0.2">
      <c r="D3374" s="9"/>
      <c r="G3374" s="63"/>
      <c r="H3374" s="64"/>
    </row>
    <row r="3375" spans="4:8" x14ac:dyDescent="0.2">
      <c r="D3375" s="9"/>
      <c r="G3375" s="63"/>
      <c r="H3375" s="64"/>
    </row>
    <row r="3376" spans="4:8" x14ac:dyDescent="0.2">
      <c r="D3376" s="9"/>
      <c r="G3376" s="63"/>
      <c r="H3376" s="64"/>
    </row>
    <row r="3377" spans="4:8" x14ac:dyDescent="0.2">
      <c r="D3377" s="9"/>
      <c r="G3377" s="63"/>
      <c r="H3377" s="64"/>
    </row>
    <row r="3378" spans="4:8" x14ac:dyDescent="0.2">
      <c r="D3378" s="9"/>
      <c r="G3378" s="63"/>
      <c r="H3378" s="64"/>
    </row>
    <row r="3379" spans="4:8" x14ac:dyDescent="0.2">
      <c r="D3379" s="9"/>
      <c r="G3379" s="63"/>
      <c r="H3379" s="64"/>
    </row>
    <row r="3380" spans="4:8" x14ac:dyDescent="0.2">
      <c r="D3380" s="9"/>
      <c r="G3380" s="63"/>
      <c r="H3380" s="64"/>
    </row>
    <row r="3381" spans="4:8" x14ac:dyDescent="0.2">
      <c r="D3381" s="9"/>
      <c r="G3381" s="63"/>
      <c r="H3381" s="64"/>
    </row>
    <row r="3382" spans="4:8" x14ac:dyDescent="0.2">
      <c r="D3382" s="9"/>
      <c r="G3382" s="63"/>
      <c r="H3382" s="64"/>
    </row>
    <row r="3383" spans="4:8" x14ac:dyDescent="0.2">
      <c r="D3383" s="9"/>
      <c r="G3383" s="63"/>
      <c r="H3383" s="64"/>
    </row>
    <row r="3384" spans="4:8" x14ac:dyDescent="0.2">
      <c r="D3384" s="9"/>
      <c r="G3384" s="63"/>
      <c r="H3384" s="64"/>
    </row>
    <row r="3385" spans="4:8" x14ac:dyDescent="0.2">
      <c r="D3385" s="9"/>
      <c r="G3385" s="63"/>
      <c r="H3385" s="64"/>
    </row>
    <row r="3386" spans="4:8" x14ac:dyDescent="0.2">
      <c r="D3386" s="9"/>
      <c r="G3386" s="63"/>
      <c r="H3386" s="64"/>
    </row>
    <row r="3387" spans="4:8" x14ac:dyDescent="0.2">
      <c r="D3387" s="9"/>
      <c r="G3387" s="63"/>
      <c r="H3387" s="64"/>
    </row>
    <row r="3388" spans="4:8" x14ac:dyDescent="0.2">
      <c r="D3388" s="9"/>
      <c r="G3388" s="63"/>
      <c r="H3388" s="64"/>
    </row>
    <row r="3389" spans="4:8" x14ac:dyDescent="0.2">
      <c r="D3389" s="9"/>
      <c r="G3389" s="63"/>
      <c r="H3389" s="64"/>
    </row>
    <row r="3390" spans="4:8" x14ac:dyDescent="0.2">
      <c r="D3390" s="9"/>
      <c r="G3390" s="63"/>
      <c r="H3390" s="64"/>
    </row>
    <row r="3391" spans="4:8" x14ac:dyDescent="0.2">
      <c r="D3391" s="9"/>
      <c r="G3391" s="63"/>
      <c r="H3391" s="64"/>
    </row>
    <row r="3392" spans="4:8" x14ac:dyDescent="0.2">
      <c r="D3392" s="9"/>
      <c r="G3392" s="63"/>
      <c r="H3392" s="64"/>
    </row>
    <row r="3393" spans="4:8" x14ac:dyDescent="0.2">
      <c r="D3393" s="9"/>
      <c r="G3393" s="63"/>
      <c r="H3393" s="64"/>
    </row>
    <row r="3394" spans="4:8" x14ac:dyDescent="0.2">
      <c r="D3394" s="9"/>
      <c r="G3394" s="63"/>
      <c r="H3394" s="64"/>
    </row>
    <row r="3395" spans="4:8" x14ac:dyDescent="0.2">
      <c r="D3395" s="9"/>
      <c r="G3395" s="63"/>
      <c r="H3395" s="64"/>
    </row>
    <row r="3396" spans="4:8" x14ac:dyDescent="0.2">
      <c r="D3396" s="9"/>
      <c r="G3396" s="63"/>
      <c r="H3396" s="64"/>
    </row>
    <row r="3397" spans="4:8" x14ac:dyDescent="0.2">
      <c r="D3397" s="9"/>
      <c r="G3397" s="63"/>
      <c r="H3397" s="64"/>
    </row>
    <row r="3398" spans="4:8" x14ac:dyDescent="0.2">
      <c r="D3398" s="9"/>
      <c r="G3398" s="63"/>
      <c r="H3398" s="64"/>
    </row>
    <row r="3399" spans="4:8" x14ac:dyDescent="0.2">
      <c r="D3399" s="9"/>
      <c r="G3399" s="63"/>
      <c r="H3399" s="64"/>
    </row>
    <row r="3400" spans="4:8" x14ac:dyDescent="0.2">
      <c r="D3400" s="9"/>
      <c r="G3400" s="63"/>
      <c r="H3400" s="64"/>
    </row>
    <row r="3401" spans="4:8" x14ac:dyDescent="0.2">
      <c r="D3401" s="9"/>
      <c r="G3401" s="63"/>
      <c r="H3401" s="64"/>
    </row>
    <row r="3402" spans="4:8" x14ac:dyDescent="0.2">
      <c r="D3402" s="9"/>
      <c r="G3402" s="63"/>
      <c r="H3402" s="64"/>
    </row>
    <row r="3403" spans="4:8" x14ac:dyDescent="0.2">
      <c r="D3403" s="9"/>
      <c r="G3403" s="63"/>
      <c r="H3403" s="64"/>
    </row>
    <row r="3404" spans="4:8" x14ac:dyDescent="0.2">
      <c r="D3404" s="9"/>
      <c r="G3404" s="63"/>
      <c r="H3404" s="64"/>
    </row>
    <row r="3405" spans="4:8" x14ac:dyDescent="0.2">
      <c r="D3405" s="9"/>
      <c r="G3405" s="63"/>
      <c r="H3405" s="64"/>
    </row>
    <row r="3406" spans="4:8" x14ac:dyDescent="0.2">
      <c r="D3406" s="9"/>
      <c r="G3406" s="63"/>
      <c r="H3406" s="64"/>
    </row>
    <row r="3407" spans="4:8" x14ac:dyDescent="0.2">
      <c r="D3407" s="9"/>
      <c r="G3407" s="63"/>
      <c r="H3407" s="64"/>
    </row>
    <row r="3408" spans="4:8" x14ac:dyDescent="0.2">
      <c r="D3408" s="9"/>
      <c r="G3408" s="63"/>
      <c r="H3408" s="64"/>
    </row>
    <row r="3409" spans="4:8" x14ac:dyDescent="0.2">
      <c r="D3409" s="9"/>
      <c r="G3409" s="63"/>
      <c r="H3409" s="64"/>
    </row>
    <row r="3410" spans="4:8" x14ac:dyDescent="0.2">
      <c r="D3410" s="9"/>
      <c r="G3410" s="63"/>
      <c r="H3410" s="64"/>
    </row>
    <row r="3411" spans="4:8" x14ac:dyDescent="0.2">
      <c r="D3411" s="9"/>
      <c r="G3411" s="63"/>
      <c r="H3411" s="64"/>
    </row>
    <row r="3412" spans="4:8" x14ac:dyDescent="0.2">
      <c r="D3412" s="9"/>
      <c r="G3412" s="63"/>
      <c r="H3412" s="64"/>
    </row>
    <row r="3413" spans="4:8" x14ac:dyDescent="0.2">
      <c r="D3413" s="9"/>
      <c r="G3413" s="63"/>
      <c r="H3413" s="64"/>
    </row>
    <row r="3414" spans="4:8" x14ac:dyDescent="0.2">
      <c r="D3414" s="9"/>
      <c r="G3414" s="63"/>
      <c r="H3414" s="64"/>
    </row>
    <row r="3415" spans="4:8" x14ac:dyDescent="0.2">
      <c r="D3415" s="9"/>
      <c r="G3415" s="63"/>
      <c r="H3415" s="64"/>
    </row>
    <row r="3416" spans="4:8" x14ac:dyDescent="0.2">
      <c r="D3416" s="9"/>
      <c r="G3416" s="63"/>
      <c r="H3416" s="64"/>
    </row>
    <row r="3417" spans="4:8" x14ac:dyDescent="0.2">
      <c r="D3417" s="9"/>
      <c r="G3417" s="63"/>
      <c r="H3417" s="64"/>
    </row>
    <row r="3418" spans="4:8" x14ac:dyDescent="0.2">
      <c r="D3418" s="9"/>
      <c r="G3418" s="63"/>
      <c r="H3418" s="64"/>
    </row>
    <row r="3419" spans="4:8" x14ac:dyDescent="0.2">
      <c r="D3419" s="9"/>
      <c r="G3419" s="63"/>
      <c r="H3419" s="64"/>
    </row>
    <row r="3420" spans="4:8" x14ac:dyDescent="0.2">
      <c r="D3420" s="9"/>
      <c r="G3420" s="63"/>
      <c r="H3420" s="64"/>
    </row>
    <row r="3421" spans="4:8" x14ac:dyDescent="0.2">
      <c r="D3421" s="9"/>
      <c r="G3421" s="63"/>
      <c r="H3421" s="64"/>
    </row>
    <row r="3422" spans="4:8" x14ac:dyDescent="0.2">
      <c r="D3422" s="9"/>
      <c r="G3422" s="63"/>
      <c r="H3422" s="64"/>
    </row>
    <row r="3423" spans="4:8" x14ac:dyDescent="0.2">
      <c r="D3423" s="9"/>
      <c r="G3423" s="63"/>
      <c r="H3423" s="64"/>
    </row>
    <row r="3424" spans="4:8" x14ac:dyDescent="0.2">
      <c r="D3424" s="9"/>
      <c r="G3424" s="63"/>
      <c r="H3424" s="64"/>
    </row>
    <row r="3425" spans="4:8" x14ac:dyDescent="0.2">
      <c r="D3425" s="9"/>
      <c r="G3425" s="63"/>
      <c r="H3425" s="64"/>
    </row>
    <row r="3426" spans="4:8" x14ac:dyDescent="0.2">
      <c r="D3426" s="9"/>
      <c r="G3426" s="63"/>
      <c r="H3426" s="64"/>
    </row>
    <row r="3427" spans="4:8" x14ac:dyDescent="0.2">
      <c r="D3427" s="9"/>
      <c r="G3427" s="63"/>
      <c r="H3427" s="64"/>
    </row>
    <row r="3428" spans="4:8" x14ac:dyDescent="0.2">
      <c r="D3428" s="9"/>
      <c r="G3428" s="63"/>
      <c r="H3428" s="64"/>
    </row>
    <row r="3429" spans="4:8" x14ac:dyDescent="0.2">
      <c r="D3429" s="9"/>
      <c r="G3429" s="63"/>
      <c r="H3429" s="64"/>
    </row>
    <row r="3430" spans="4:8" x14ac:dyDescent="0.2">
      <c r="D3430" s="9"/>
      <c r="G3430" s="63"/>
      <c r="H3430" s="64"/>
    </row>
    <row r="3431" spans="4:8" x14ac:dyDescent="0.2">
      <c r="D3431" s="9"/>
      <c r="G3431" s="63"/>
      <c r="H3431" s="64"/>
    </row>
    <row r="3432" spans="4:8" x14ac:dyDescent="0.2">
      <c r="D3432" s="9"/>
      <c r="G3432" s="63"/>
      <c r="H3432" s="64"/>
    </row>
    <row r="3433" spans="4:8" x14ac:dyDescent="0.2">
      <c r="D3433" s="9"/>
      <c r="G3433" s="63"/>
      <c r="H3433" s="64"/>
    </row>
    <row r="3434" spans="4:8" x14ac:dyDescent="0.2">
      <c r="D3434" s="9"/>
      <c r="G3434" s="63"/>
      <c r="H3434" s="64"/>
    </row>
    <row r="3435" spans="4:8" x14ac:dyDescent="0.2">
      <c r="D3435" s="9"/>
      <c r="G3435" s="63"/>
      <c r="H3435" s="64"/>
    </row>
    <row r="3436" spans="4:8" x14ac:dyDescent="0.2">
      <c r="D3436" s="9"/>
      <c r="G3436" s="63"/>
      <c r="H3436" s="64"/>
    </row>
    <row r="3437" spans="4:8" x14ac:dyDescent="0.2">
      <c r="D3437" s="9"/>
      <c r="G3437" s="63"/>
      <c r="H3437" s="64"/>
    </row>
    <row r="3438" spans="4:8" x14ac:dyDescent="0.2">
      <c r="D3438" s="9"/>
      <c r="G3438" s="63"/>
      <c r="H3438" s="64"/>
    </row>
    <row r="3439" spans="4:8" x14ac:dyDescent="0.2">
      <c r="D3439" s="9"/>
      <c r="G3439" s="63"/>
      <c r="H3439" s="64"/>
    </row>
    <row r="3440" spans="4:8" x14ac:dyDescent="0.2">
      <c r="D3440" s="9"/>
      <c r="G3440" s="63"/>
      <c r="H3440" s="64"/>
    </row>
    <row r="3441" spans="4:8" x14ac:dyDescent="0.2">
      <c r="D3441" s="9"/>
      <c r="G3441" s="63"/>
      <c r="H3441" s="64"/>
    </row>
    <row r="3442" spans="4:8" x14ac:dyDescent="0.2">
      <c r="D3442" s="9"/>
      <c r="G3442" s="63"/>
      <c r="H3442" s="64"/>
    </row>
    <row r="3443" spans="4:8" x14ac:dyDescent="0.2">
      <c r="D3443" s="9"/>
      <c r="G3443" s="63"/>
      <c r="H3443" s="64"/>
    </row>
    <row r="3444" spans="4:8" x14ac:dyDescent="0.2">
      <c r="D3444" s="9"/>
      <c r="G3444" s="63"/>
      <c r="H3444" s="64"/>
    </row>
    <row r="3445" spans="4:8" x14ac:dyDescent="0.2">
      <c r="D3445" s="9"/>
      <c r="G3445" s="63"/>
      <c r="H3445" s="64"/>
    </row>
    <row r="3446" spans="4:8" x14ac:dyDescent="0.2">
      <c r="D3446" s="9"/>
      <c r="G3446" s="63"/>
      <c r="H3446" s="64"/>
    </row>
    <row r="3447" spans="4:8" x14ac:dyDescent="0.2">
      <c r="D3447" s="9"/>
      <c r="G3447" s="63"/>
      <c r="H3447" s="64"/>
    </row>
    <row r="3448" spans="4:8" x14ac:dyDescent="0.2">
      <c r="D3448" s="9"/>
      <c r="G3448" s="63"/>
      <c r="H3448" s="64"/>
    </row>
    <row r="3449" spans="4:8" x14ac:dyDescent="0.2">
      <c r="D3449" s="9"/>
      <c r="G3449" s="63"/>
      <c r="H3449" s="64"/>
    </row>
    <row r="3450" spans="4:8" x14ac:dyDescent="0.2">
      <c r="D3450" s="9"/>
      <c r="G3450" s="63"/>
      <c r="H3450" s="64"/>
    </row>
    <row r="3451" spans="4:8" x14ac:dyDescent="0.2">
      <c r="D3451" s="9"/>
      <c r="G3451" s="63"/>
      <c r="H3451" s="64"/>
    </row>
    <row r="3452" spans="4:8" x14ac:dyDescent="0.2">
      <c r="D3452" s="9"/>
      <c r="G3452" s="63"/>
      <c r="H3452" s="64"/>
    </row>
    <row r="3453" spans="4:8" x14ac:dyDescent="0.2">
      <c r="D3453" s="9"/>
      <c r="G3453" s="63"/>
      <c r="H3453" s="64"/>
    </row>
    <row r="3454" spans="4:8" x14ac:dyDescent="0.2">
      <c r="D3454" s="9"/>
      <c r="G3454" s="63"/>
      <c r="H3454" s="64"/>
    </row>
    <row r="3455" spans="4:8" x14ac:dyDescent="0.2">
      <c r="D3455" s="9"/>
      <c r="G3455" s="63"/>
      <c r="H3455" s="64"/>
    </row>
    <row r="3456" spans="4:8" x14ac:dyDescent="0.2">
      <c r="D3456" s="9"/>
      <c r="G3456" s="63"/>
      <c r="H3456" s="64"/>
    </row>
    <row r="3457" spans="4:8" x14ac:dyDescent="0.2">
      <c r="D3457" s="9"/>
      <c r="G3457" s="63"/>
      <c r="H3457" s="64"/>
    </row>
    <row r="3458" spans="4:8" x14ac:dyDescent="0.2">
      <c r="D3458" s="9"/>
      <c r="G3458" s="63"/>
      <c r="H3458" s="64"/>
    </row>
    <row r="3459" spans="4:8" x14ac:dyDescent="0.2">
      <c r="D3459" s="9"/>
      <c r="G3459" s="63"/>
      <c r="H3459" s="64"/>
    </row>
    <row r="3460" spans="4:8" x14ac:dyDescent="0.2">
      <c r="D3460" s="9"/>
      <c r="G3460" s="63"/>
      <c r="H3460" s="64"/>
    </row>
    <row r="3461" spans="4:8" x14ac:dyDescent="0.2">
      <c r="D3461" s="9"/>
      <c r="G3461" s="63"/>
      <c r="H3461" s="64"/>
    </row>
    <row r="3462" spans="4:8" x14ac:dyDescent="0.2">
      <c r="D3462" s="9"/>
      <c r="G3462" s="63"/>
      <c r="H3462" s="64"/>
    </row>
    <row r="3463" spans="4:8" x14ac:dyDescent="0.2">
      <c r="D3463" s="9"/>
      <c r="G3463" s="63"/>
      <c r="H3463" s="64"/>
    </row>
    <row r="3464" spans="4:8" x14ac:dyDescent="0.2">
      <c r="D3464" s="9"/>
      <c r="G3464" s="63"/>
      <c r="H3464" s="64"/>
    </row>
    <row r="3465" spans="4:8" x14ac:dyDescent="0.2">
      <c r="D3465" s="9"/>
      <c r="G3465" s="63"/>
      <c r="H3465" s="64"/>
    </row>
    <row r="3466" spans="4:8" x14ac:dyDescent="0.2">
      <c r="D3466" s="9"/>
      <c r="G3466" s="63"/>
      <c r="H3466" s="64"/>
    </row>
    <row r="3467" spans="4:8" x14ac:dyDescent="0.2">
      <c r="D3467" s="9"/>
      <c r="G3467" s="63"/>
      <c r="H3467" s="64"/>
    </row>
    <row r="3468" spans="4:8" x14ac:dyDescent="0.2">
      <c r="D3468" s="9"/>
      <c r="G3468" s="63"/>
      <c r="H3468" s="64"/>
    </row>
    <row r="3469" spans="4:8" x14ac:dyDescent="0.2">
      <c r="D3469" s="9"/>
      <c r="G3469" s="63"/>
      <c r="H3469" s="64"/>
    </row>
    <row r="3470" spans="4:8" x14ac:dyDescent="0.2">
      <c r="D3470" s="9"/>
      <c r="G3470" s="63"/>
      <c r="H3470" s="64"/>
    </row>
    <row r="3471" spans="4:8" x14ac:dyDescent="0.2">
      <c r="D3471" s="9"/>
      <c r="G3471" s="63"/>
      <c r="H3471" s="64"/>
    </row>
    <row r="3472" spans="4:8" x14ac:dyDescent="0.2">
      <c r="D3472" s="9"/>
      <c r="G3472" s="63"/>
      <c r="H3472" s="64"/>
    </row>
    <row r="3473" spans="4:8" x14ac:dyDescent="0.2">
      <c r="D3473" s="9"/>
      <c r="G3473" s="63"/>
      <c r="H3473" s="64"/>
    </row>
    <row r="3474" spans="4:8" x14ac:dyDescent="0.2">
      <c r="D3474" s="9"/>
      <c r="G3474" s="63"/>
      <c r="H3474" s="64"/>
    </row>
    <row r="3475" spans="4:8" x14ac:dyDescent="0.2">
      <c r="D3475" s="9"/>
      <c r="G3475" s="63"/>
      <c r="H3475" s="64"/>
    </row>
    <row r="3476" spans="4:8" x14ac:dyDescent="0.2">
      <c r="D3476" s="9"/>
      <c r="G3476" s="63"/>
      <c r="H3476" s="64"/>
    </row>
    <row r="3477" spans="4:8" x14ac:dyDescent="0.2">
      <c r="D3477" s="9"/>
      <c r="G3477" s="63"/>
      <c r="H3477" s="64"/>
    </row>
    <row r="3478" spans="4:8" x14ac:dyDescent="0.2">
      <c r="D3478" s="9"/>
      <c r="G3478" s="63"/>
      <c r="H3478" s="64"/>
    </row>
    <row r="3479" spans="4:8" x14ac:dyDescent="0.2">
      <c r="D3479" s="9"/>
      <c r="G3479" s="63"/>
      <c r="H3479" s="64"/>
    </row>
    <row r="3480" spans="4:8" x14ac:dyDescent="0.2">
      <c r="D3480" s="9"/>
      <c r="G3480" s="63"/>
      <c r="H3480" s="64"/>
    </row>
    <row r="3481" spans="4:8" x14ac:dyDescent="0.2">
      <c r="D3481" s="9"/>
      <c r="G3481" s="63"/>
      <c r="H3481" s="64"/>
    </row>
    <row r="3482" spans="4:8" x14ac:dyDescent="0.2">
      <c r="D3482" s="9"/>
      <c r="G3482" s="63"/>
      <c r="H3482" s="64"/>
    </row>
    <row r="3483" spans="4:8" x14ac:dyDescent="0.2">
      <c r="D3483" s="9"/>
      <c r="G3483" s="63"/>
      <c r="H3483" s="64"/>
    </row>
    <row r="3484" spans="4:8" x14ac:dyDescent="0.2">
      <c r="D3484" s="9"/>
      <c r="G3484" s="63"/>
      <c r="H3484" s="64"/>
    </row>
    <row r="3485" spans="4:8" x14ac:dyDescent="0.2">
      <c r="D3485" s="9"/>
      <c r="G3485" s="63"/>
      <c r="H3485" s="64"/>
    </row>
    <row r="3486" spans="4:8" x14ac:dyDescent="0.2">
      <c r="D3486" s="9"/>
      <c r="G3486" s="63"/>
      <c r="H3486" s="64"/>
    </row>
    <row r="3487" spans="4:8" x14ac:dyDescent="0.2">
      <c r="D3487" s="9"/>
      <c r="G3487" s="63"/>
      <c r="H3487" s="64"/>
    </row>
    <row r="3488" spans="4:8" x14ac:dyDescent="0.2">
      <c r="D3488" s="9"/>
      <c r="G3488" s="63"/>
      <c r="H3488" s="64"/>
    </row>
    <row r="3489" spans="4:8" x14ac:dyDescent="0.2">
      <c r="D3489" s="9"/>
      <c r="G3489" s="63"/>
      <c r="H3489" s="64"/>
    </row>
    <row r="3490" spans="4:8" x14ac:dyDescent="0.2">
      <c r="D3490" s="9"/>
      <c r="G3490" s="63"/>
      <c r="H3490" s="64"/>
    </row>
    <row r="3491" spans="4:8" x14ac:dyDescent="0.2">
      <c r="D3491" s="9"/>
      <c r="G3491" s="63"/>
      <c r="H3491" s="64"/>
    </row>
    <row r="3492" spans="4:8" x14ac:dyDescent="0.2">
      <c r="D3492" s="9"/>
      <c r="G3492" s="63"/>
      <c r="H3492" s="64"/>
    </row>
    <row r="3493" spans="4:8" x14ac:dyDescent="0.2">
      <c r="D3493" s="9"/>
      <c r="G3493" s="63"/>
      <c r="H3493" s="64"/>
    </row>
    <row r="3494" spans="4:8" x14ac:dyDescent="0.2">
      <c r="D3494" s="9"/>
      <c r="G3494" s="63"/>
      <c r="H3494" s="64"/>
    </row>
    <row r="3495" spans="4:8" x14ac:dyDescent="0.2">
      <c r="D3495" s="9"/>
      <c r="G3495" s="63"/>
      <c r="H3495" s="64"/>
    </row>
    <row r="3496" spans="4:8" x14ac:dyDescent="0.2">
      <c r="D3496" s="9"/>
      <c r="G3496" s="63"/>
      <c r="H3496" s="64"/>
    </row>
    <row r="3497" spans="4:8" x14ac:dyDescent="0.2">
      <c r="D3497" s="9"/>
      <c r="G3497" s="63"/>
      <c r="H3497" s="64"/>
    </row>
    <row r="3498" spans="4:8" x14ac:dyDescent="0.2">
      <c r="D3498" s="9"/>
      <c r="G3498" s="63"/>
      <c r="H3498" s="64"/>
    </row>
    <row r="3499" spans="4:8" x14ac:dyDescent="0.2">
      <c r="D3499" s="9"/>
      <c r="G3499" s="63"/>
      <c r="H3499" s="64"/>
    </row>
    <row r="3500" spans="4:8" x14ac:dyDescent="0.2">
      <c r="D3500" s="9"/>
      <c r="G3500" s="63"/>
      <c r="H3500" s="64"/>
    </row>
    <row r="3501" spans="4:8" x14ac:dyDescent="0.2">
      <c r="D3501" s="9"/>
      <c r="G3501" s="63"/>
      <c r="H3501" s="64"/>
    </row>
    <row r="3502" spans="4:8" x14ac:dyDescent="0.2">
      <c r="D3502" s="9"/>
      <c r="G3502" s="63"/>
      <c r="H3502" s="64"/>
    </row>
    <row r="3503" spans="4:8" x14ac:dyDescent="0.2">
      <c r="D3503" s="9"/>
      <c r="G3503" s="63"/>
      <c r="H3503" s="64"/>
    </row>
    <row r="3504" spans="4:8" x14ac:dyDescent="0.2">
      <c r="D3504" s="9"/>
      <c r="G3504" s="63"/>
      <c r="H3504" s="64"/>
    </row>
    <row r="3505" spans="4:8" x14ac:dyDescent="0.2">
      <c r="D3505" s="9"/>
      <c r="G3505" s="63"/>
      <c r="H3505" s="64"/>
    </row>
    <row r="3506" spans="4:8" x14ac:dyDescent="0.2">
      <c r="D3506" s="9"/>
      <c r="G3506" s="63"/>
      <c r="H3506" s="64"/>
    </row>
    <row r="3507" spans="4:8" x14ac:dyDescent="0.2">
      <c r="D3507" s="9"/>
      <c r="G3507" s="63"/>
      <c r="H3507" s="64"/>
    </row>
    <row r="3508" spans="4:8" x14ac:dyDescent="0.2">
      <c r="D3508" s="9"/>
      <c r="G3508" s="63"/>
      <c r="H3508" s="64"/>
    </row>
    <row r="3509" spans="4:8" x14ac:dyDescent="0.2">
      <c r="D3509" s="9"/>
      <c r="G3509" s="63"/>
      <c r="H3509" s="64"/>
    </row>
    <row r="3510" spans="4:8" x14ac:dyDescent="0.2">
      <c r="D3510" s="9"/>
      <c r="G3510" s="63"/>
      <c r="H3510" s="64"/>
    </row>
    <row r="3511" spans="4:8" x14ac:dyDescent="0.2">
      <c r="D3511" s="9"/>
      <c r="G3511" s="63"/>
      <c r="H3511" s="64"/>
    </row>
    <row r="3512" spans="4:8" x14ac:dyDescent="0.2">
      <c r="D3512" s="9"/>
      <c r="G3512" s="63"/>
      <c r="H3512" s="64"/>
    </row>
    <row r="3513" spans="4:8" x14ac:dyDescent="0.2">
      <c r="D3513" s="9"/>
      <c r="G3513" s="63"/>
      <c r="H3513" s="64"/>
    </row>
    <row r="3514" spans="4:8" x14ac:dyDescent="0.2">
      <c r="D3514" s="9"/>
      <c r="G3514" s="63"/>
      <c r="H3514" s="64"/>
    </row>
    <row r="3515" spans="4:8" x14ac:dyDescent="0.2">
      <c r="D3515" s="9"/>
      <c r="G3515" s="63"/>
      <c r="H3515" s="64"/>
    </row>
    <row r="3516" spans="4:8" x14ac:dyDescent="0.2">
      <c r="D3516" s="9"/>
      <c r="G3516" s="63"/>
      <c r="H3516" s="64"/>
    </row>
    <row r="3517" spans="4:8" x14ac:dyDescent="0.2">
      <c r="D3517" s="9"/>
      <c r="G3517" s="63"/>
      <c r="H3517" s="64"/>
    </row>
    <row r="3518" spans="4:8" x14ac:dyDescent="0.2">
      <c r="D3518" s="9"/>
      <c r="G3518" s="63"/>
      <c r="H3518" s="64"/>
    </row>
    <row r="3519" spans="4:8" x14ac:dyDescent="0.2">
      <c r="D3519" s="9"/>
      <c r="G3519" s="63"/>
      <c r="H3519" s="64"/>
    </row>
    <row r="3520" spans="4:8" x14ac:dyDescent="0.2">
      <c r="D3520" s="9"/>
      <c r="G3520" s="63"/>
      <c r="H3520" s="64"/>
    </row>
    <row r="3521" spans="4:8" x14ac:dyDescent="0.2">
      <c r="D3521" s="9"/>
      <c r="G3521" s="63"/>
      <c r="H3521" s="64"/>
    </row>
    <row r="3522" spans="4:8" x14ac:dyDescent="0.2">
      <c r="D3522" s="9"/>
      <c r="G3522" s="63"/>
      <c r="H3522" s="64"/>
    </row>
    <row r="3523" spans="4:8" x14ac:dyDescent="0.2">
      <c r="D3523" s="9"/>
      <c r="G3523" s="63"/>
      <c r="H3523" s="64"/>
    </row>
    <row r="3524" spans="4:8" x14ac:dyDescent="0.2">
      <c r="D3524" s="9"/>
      <c r="G3524" s="63"/>
      <c r="H3524" s="64"/>
    </row>
    <row r="3525" spans="4:8" x14ac:dyDescent="0.2">
      <c r="D3525" s="9"/>
      <c r="G3525" s="63"/>
      <c r="H3525" s="64"/>
    </row>
    <row r="3526" spans="4:8" x14ac:dyDescent="0.2">
      <c r="D3526" s="9"/>
      <c r="G3526" s="63"/>
      <c r="H3526" s="64"/>
    </row>
    <row r="3527" spans="4:8" x14ac:dyDescent="0.2">
      <c r="D3527" s="9"/>
      <c r="G3527" s="63"/>
      <c r="H3527" s="64"/>
    </row>
    <row r="3528" spans="4:8" x14ac:dyDescent="0.2">
      <c r="D3528" s="9"/>
      <c r="G3528" s="63"/>
      <c r="H3528" s="64"/>
    </row>
    <row r="3529" spans="4:8" x14ac:dyDescent="0.2">
      <c r="D3529" s="9"/>
      <c r="G3529" s="63"/>
      <c r="H3529" s="64"/>
    </row>
    <row r="3530" spans="4:8" x14ac:dyDescent="0.2">
      <c r="D3530" s="9"/>
      <c r="G3530" s="63"/>
      <c r="H3530" s="64"/>
    </row>
    <row r="3531" spans="4:8" x14ac:dyDescent="0.2">
      <c r="D3531" s="9"/>
      <c r="G3531" s="63"/>
      <c r="H3531" s="64"/>
    </row>
    <row r="3532" spans="4:8" x14ac:dyDescent="0.2">
      <c r="D3532" s="9"/>
      <c r="G3532" s="63"/>
      <c r="H3532" s="64"/>
    </row>
    <row r="3533" spans="4:8" x14ac:dyDescent="0.2">
      <c r="D3533" s="9"/>
      <c r="G3533" s="63"/>
      <c r="H3533" s="64"/>
    </row>
    <row r="3534" spans="4:8" x14ac:dyDescent="0.2">
      <c r="D3534" s="9"/>
      <c r="G3534" s="63"/>
      <c r="H3534" s="64"/>
    </row>
    <row r="3535" spans="4:8" x14ac:dyDescent="0.2">
      <c r="D3535" s="9"/>
      <c r="G3535" s="63"/>
      <c r="H3535" s="64"/>
    </row>
    <row r="3536" spans="4:8" x14ac:dyDescent="0.2">
      <c r="D3536" s="9"/>
      <c r="G3536" s="63"/>
      <c r="H3536" s="64"/>
    </row>
    <row r="3537" spans="4:8" x14ac:dyDescent="0.2">
      <c r="D3537" s="9"/>
      <c r="G3537" s="63"/>
      <c r="H3537" s="64"/>
    </row>
    <row r="3538" spans="4:8" x14ac:dyDescent="0.2">
      <c r="D3538" s="9"/>
      <c r="G3538" s="63"/>
      <c r="H3538" s="64"/>
    </row>
    <row r="3539" spans="4:8" x14ac:dyDescent="0.2">
      <c r="D3539" s="9"/>
      <c r="G3539" s="63"/>
      <c r="H3539" s="64"/>
    </row>
    <row r="3540" spans="4:8" x14ac:dyDescent="0.2">
      <c r="D3540" s="9"/>
      <c r="G3540" s="63"/>
      <c r="H3540" s="64"/>
    </row>
    <row r="3541" spans="4:8" x14ac:dyDescent="0.2">
      <c r="D3541" s="9"/>
      <c r="G3541" s="63"/>
      <c r="H3541" s="64"/>
    </row>
    <row r="3542" spans="4:8" x14ac:dyDescent="0.2">
      <c r="D3542" s="9"/>
      <c r="G3542" s="63"/>
      <c r="H3542" s="64"/>
    </row>
    <row r="3543" spans="4:8" x14ac:dyDescent="0.2">
      <c r="D3543" s="9"/>
      <c r="G3543" s="63"/>
      <c r="H3543" s="64"/>
    </row>
    <row r="3544" spans="4:8" x14ac:dyDescent="0.2">
      <c r="D3544" s="9"/>
      <c r="G3544" s="63"/>
      <c r="H3544" s="64"/>
    </row>
    <row r="3545" spans="4:8" x14ac:dyDescent="0.2">
      <c r="D3545" s="9"/>
      <c r="G3545" s="63"/>
      <c r="H3545" s="64"/>
    </row>
    <row r="3546" spans="4:8" x14ac:dyDescent="0.2">
      <c r="D3546" s="9"/>
      <c r="G3546" s="63"/>
      <c r="H3546" s="64"/>
    </row>
    <row r="3547" spans="4:8" x14ac:dyDescent="0.2">
      <c r="D3547" s="9"/>
      <c r="G3547" s="63"/>
      <c r="H3547" s="64"/>
    </row>
    <row r="3548" spans="4:8" x14ac:dyDescent="0.2">
      <c r="D3548" s="9"/>
      <c r="G3548" s="63"/>
      <c r="H3548" s="64"/>
    </row>
    <row r="3549" spans="4:8" x14ac:dyDescent="0.2">
      <c r="D3549" s="9"/>
      <c r="G3549" s="63"/>
      <c r="H3549" s="64"/>
    </row>
    <row r="3550" spans="4:8" x14ac:dyDescent="0.2">
      <c r="D3550" s="9"/>
      <c r="G3550" s="63"/>
      <c r="H3550" s="64"/>
    </row>
    <row r="3551" spans="4:8" x14ac:dyDescent="0.2">
      <c r="D3551" s="9"/>
      <c r="G3551" s="63"/>
      <c r="H3551" s="64"/>
    </row>
    <row r="3552" spans="4:8" x14ac:dyDescent="0.2">
      <c r="D3552" s="9"/>
      <c r="G3552" s="63"/>
      <c r="H3552" s="64"/>
    </row>
    <row r="3553" spans="4:8" x14ac:dyDescent="0.2">
      <c r="D3553" s="9"/>
      <c r="G3553" s="63"/>
      <c r="H3553" s="64"/>
    </row>
    <row r="3554" spans="4:8" x14ac:dyDescent="0.2">
      <c r="D3554" s="9"/>
      <c r="G3554" s="63"/>
      <c r="H3554" s="64"/>
    </row>
    <row r="3555" spans="4:8" x14ac:dyDescent="0.2">
      <c r="D3555" s="9"/>
      <c r="G3555" s="63"/>
      <c r="H3555" s="64"/>
    </row>
    <row r="3556" spans="4:8" x14ac:dyDescent="0.2">
      <c r="D3556" s="9"/>
      <c r="G3556" s="63"/>
      <c r="H3556" s="64"/>
    </row>
    <row r="3557" spans="4:8" x14ac:dyDescent="0.2">
      <c r="D3557" s="9"/>
      <c r="G3557" s="63"/>
      <c r="H3557" s="64"/>
    </row>
    <row r="3558" spans="4:8" x14ac:dyDescent="0.2">
      <c r="D3558" s="9"/>
      <c r="G3558" s="63"/>
      <c r="H3558" s="64"/>
    </row>
    <row r="3559" spans="4:8" x14ac:dyDescent="0.2">
      <c r="D3559" s="9"/>
      <c r="G3559" s="63"/>
      <c r="H3559" s="64"/>
    </row>
    <row r="3560" spans="4:8" x14ac:dyDescent="0.2">
      <c r="D3560" s="9"/>
      <c r="G3560" s="63"/>
      <c r="H3560" s="64"/>
    </row>
    <row r="3561" spans="4:8" x14ac:dyDescent="0.2">
      <c r="D3561" s="9"/>
      <c r="G3561" s="63"/>
      <c r="H3561" s="64"/>
    </row>
    <row r="3562" spans="4:8" x14ac:dyDescent="0.2">
      <c r="D3562" s="9"/>
      <c r="G3562" s="63"/>
      <c r="H3562" s="64"/>
    </row>
    <row r="3563" spans="4:8" x14ac:dyDescent="0.2">
      <c r="D3563" s="9"/>
      <c r="G3563" s="63"/>
      <c r="H3563" s="64"/>
    </row>
    <row r="3564" spans="4:8" x14ac:dyDescent="0.2">
      <c r="D3564" s="9"/>
      <c r="G3564" s="63"/>
      <c r="H3564" s="64"/>
    </row>
    <row r="3565" spans="4:8" x14ac:dyDescent="0.2">
      <c r="D3565" s="9"/>
      <c r="G3565" s="63"/>
      <c r="H3565" s="64"/>
    </row>
    <row r="3566" spans="4:8" x14ac:dyDescent="0.2">
      <c r="D3566" s="9"/>
      <c r="G3566" s="63"/>
      <c r="H3566" s="64"/>
    </row>
    <row r="3567" spans="4:8" x14ac:dyDescent="0.2">
      <c r="D3567" s="9"/>
      <c r="G3567" s="63"/>
      <c r="H3567" s="64"/>
    </row>
    <row r="3568" spans="4:8" x14ac:dyDescent="0.2">
      <c r="D3568" s="9"/>
      <c r="G3568" s="63"/>
      <c r="H3568" s="64"/>
    </row>
    <row r="3569" spans="4:8" x14ac:dyDescent="0.2">
      <c r="D3569" s="9"/>
      <c r="G3569" s="63"/>
      <c r="H3569" s="64"/>
    </row>
    <row r="3570" spans="4:8" x14ac:dyDescent="0.2">
      <c r="D3570" s="9"/>
      <c r="G3570" s="63"/>
      <c r="H3570" s="64"/>
    </row>
    <row r="3571" spans="4:8" x14ac:dyDescent="0.2">
      <c r="D3571" s="9"/>
      <c r="G3571" s="63"/>
      <c r="H3571" s="64"/>
    </row>
    <row r="3572" spans="4:8" x14ac:dyDescent="0.2">
      <c r="D3572" s="9"/>
      <c r="G3572" s="63"/>
      <c r="H3572" s="64"/>
    </row>
    <row r="3573" spans="4:8" x14ac:dyDescent="0.2">
      <c r="D3573" s="9"/>
      <c r="G3573" s="63"/>
      <c r="H3573" s="64"/>
    </row>
    <row r="3574" spans="4:8" x14ac:dyDescent="0.2">
      <c r="D3574" s="9"/>
      <c r="G3574" s="63"/>
      <c r="H3574" s="64"/>
    </row>
    <row r="3575" spans="4:8" x14ac:dyDescent="0.2">
      <c r="D3575" s="9"/>
      <c r="G3575" s="63"/>
      <c r="H3575" s="64"/>
    </row>
    <row r="3576" spans="4:8" x14ac:dyDescent="0.2">
      <c r="D3576" s="9"/>
      <c r="G3576" s="63"/>
      <c r="H3576" s="64"/>
    </row>
    <row r="3577" spans="4:8" x14ac:dyDescent="0.2">
      <c r="D3577" s="9"/>
      <c r="G3577" s="63"/>
      <c r="H3577" s="64"/>
    </row>
    <row r="3578" spans="4:8" x14ac:dyDescent="0.2">
      <c r="D3578" s="9"/>
      <c r="G3578" s="63"/>
      <c r="H3578" s="64"/>
    </row>
    <row r="3579" spans="4:8" x14ac:dyDescent="0.2">
      <c r="D3579" s="9"/>
      <c r="G3579" s="63"/>
      <c r="H3579" s="64"/>
    </row>
    <row r="3580" spans="4:8" x14ac:dyDescent="0.2">
      <c r="D3580" s="9"/>
      <c r="G3580" s="63"/>
      <c r="H3580" s="64"/>
    </row>
    <row r="3581" spans="4:8" x14ac:dyDescent="0.2">
      <c r="D3581" s="9"/>
      <c r="G3581" s="63"/>
      <c r="H3581" s="64"/>
    </row>
    <row r="3582" spans="4:8" x14ac:dyDescent="0.2">
      <c r="D3582" s="9"/>
      <c r="G3582" s="63"/>
      <c r="H3582" s="64"/>
    </row>
    <row r="3583" spans="4:8" x14ac:dyDescent="0.2">
      <c r="D3583" s="9"/>
      <c r="G3583" s="63"/>
      <c r="H3583" s="64"/>
    </row>
    <row r="3584" spans="4:8" x14ac:dyDescent="0.2">
      <c r="D3584" s="9"/>
      <c r="G3584" s="63"/>
      <c r="H3584" s="64"/>
    </row>
    <row r="3585" spans="4:8" x14ac:dyDescent="0.2">
      <c r="D3585" s="9"/>
      <c r="G3585" s="63"/>
      <c r="H3585" s="64"/>
    </row>
    <row r="3586" spans="4:8" x14ac:dyDescent="0.2">
      <c r="D3586" s="9"/>
      <c r="G3586" s="63"/>
      <c r="H3586" s="64"/>
    </row>
    <row r="3587" spans="4:8" x14ac:dyDescent="0.2">
      <c r="D3587" s="9"/>
      <c r="G3587" s="63"/>
      <c r="H3587" s="64"/>
    </row>
    <row r="3588" spans="4:8" x14ac:dyDescent="0.2">
      <c r="D3588" s="9"/>
      <c r="G3588" s="63"/>
      <c r="H3588" s="64"/>
    </row>
    <row r="3589" spans="4:8" x14ac:dyDescent="0.2">
      <c r="D3589" s="9"/>
      <c r="G3589" s="63"/>
      <c r="H3589" s="64"/>
    </row>
    <row r="3590" spans="4:8" x14ac:dyDescent="0.2">
      <c r="D3590" s="9"/>
      <c r="G3590" s="63"/>
      <c r="H3590" s="64"/>
    </row>
    <row r="3591" spans="4:8" x14ac:dyDescent="0.2">
      <c r="D3591" s="9"/>
      <c r="G3591" s="63"/>
      <c r="H3591" s="64"/>
    </row>
    <row r="3592" spans="4:8" x14ac:dyDescent="0.2">
      <c r="D3592" s="9"/>
      <c r="G3592" s="63"/>
      <c r="H3592" s="64"/>
    </row>
    <row r="3593" spans="4:8" x14ac:dyDescent="0.2">
      <c r="D3593" s="9"/>
      <c r="G3593" s="63"/>
      <c r="H3593" s="64"/>
    </row>
    <row r="3594" spans="4:8" x14ac:dyDescent="0.2">
      <c r="D3594" s="9"/>
      <c r="G3594" s="63"/>
      <c r="H3594" s="64"/>
    </row>
    <row r="3595" spans="4:8" x14ac:dyDescent="0.2">
      <c r="D3595" s="9"/>
      <c r="G3595" s="63"/>
      <c r="H3595" s="64"/>
    </row>
    <row r="3596" spans="4:8" x14ac:dyDescent="0.2">
      <c r="D3596" s="9"/>
      <c r="G3596" s="63"/>
      <c r="H3596" s="64"/>
    </row>
    <row r="3597" spans="4:8" x14ac:dyDescent="0.2">
      <c r="D3597" s="9"/>
      <c r="G3597" s="63"/>
      <c r="H3597" s="64"/>
    </row>
    <row r="3598" spans="4:8" x14ac:dyDescent="0.2">
      <c r="D3598" s="9"/>
      <c r="G3598" s="63"/>
      <c r="H3598" s="64"/>
    </row>
    <row r="3599" spans="4:8" x14ac:dyDescent="0.2">
      <c r="D3599" s="9"/>
      <c r="G3599" s="63"/>
      <c r="H3599" s="64"/>
    </row>
    <row r="3600" spans="4:8" x14ac:dyDescent="0.2">
      <c r="D3600" s="9"/>
      <c r="G3600" s="63"/>
      <c r="H3600" s="64"/>
    </row>
    <row r="3601" spans="4:8" x14ac:dyDescent="0.2">
      <c r="D3601" s="9"/>
      <c r="G3601" s="63"/>
      <c r="H3601" s="64"/>
    </row>
    <row r="3602" spans="4:8" x14ac:dyDescent="0.2">
      <c r="D3602" s="9"/>
      <c r="G3602" s="63"/>
      <c r="H3602" s="64"/>
    </row>
    <row r="3603" spans="4:8" x14ac:dyDescent="0.2">
      <c r="D3603" s="9"/>
      <c r="G3603" s="63"/>
      <c r="H3603" s="64"/>
    </row>
    <row r="3604" spans="4:8" x14ac:dyDescent="0.2">
      <c r="D3604" s="9"/>
      <c r="G3604" s="63"/>
      <c r="H3604" s="64"/>
    </row>
    <row r="3605" spans="4:8" x14ac:dyDescent="0.2">
      <c r="D3605" s="9"/>
      <c r="G3605" s="63"/>
      <c r="H3605" s="64"/>
    </row>
    <row r="3606" spans="4:8" x14ac:dyDescent="0.2">
      <c r="D3606" s="9"/>
      <c r="G3606" s="63"/>
      <c r="H3606" s="64"/>
    </row>
    <row r="3607" spans="4:8" x14ac:dyDescent="0.2">
      <c r="D3607" s="9"/>
      <c r="G3607" s="63"/>
      <c r="H3607" s="64"/>
    </row>
    <row r="3608" spans="4:8" x14ac:dyDescent="0.2">
      <c r="D3608" s="9"/>
      <c r="G3608" s="63"/>
      <c r="H3608" s="64"/>
    </row>
    <row r="3609" spans="4:8" x14ac:dyDescent="0.2">
      <c r="D3609" s="9"/>
      <c r="G3609" s="63"/>
      <c r="H3609" s="64"/>
    </row>
    <row r="3610" spans="4:8" x14ac:dyDescent="0.2">
      <c r="D3610" s="9"/>
      <c r="G3610" s="63"/>
      <c r="H3610" s="64"/>
    </row>
    <row r="3611" spans="4:8" x14ac:dyDescent="0.2">
      <c r="D3611" s="9"/>
      <c r="G3611" s="63"/>
      <c r="H3611" s="64"/>
    </row>
    <row r="3612" spans="4:8" x14ac:dyDescent="0.2">
      <c r="D3612" s="9"/>
      <c r="G3612" s="63"/>
      <c r="H3612" s="64"/>
    </row>
    <row r="3613" spans="4:8" x14ac:dyDescent="0.2">
      <c r="D3613" s="9"/>
      <c r="G3613" s="63"/>
      <c r="H3613" s="64"/>
    </row>
    <row r="3614" spans="4:8" x14ac:dyDescent="0.2">
      <c r="D3614" s="9"/>
      <c r="G3614" s="63"/>
      <c r="H3614" s="64"/>
    </row>
    <row r="3615" spans="4:8" x14ac:dyDescent="0.2">
      <c r="D3615" s="9"/>
      <c r="G3615" s="63"/>
      <c r="H3615" s="64"/>
    </row>
    <row r="3616" spans="4:8" x14ac:dyDescent="0.2">
      <c r="D3616" s="9"/>
      <c r="G3616" s="63"/>
      <c r="H3616" s="64"/>
    </row>
    <row r="3617" spans="4:8" x14ac:dyDescent="0.2">
      <c r="D3617" s="9"/>
      <c r="G3617" s="63"/>
      <c r="H3617" s="64"/>
    </row>
    <row r="3618" spans="4:8" x14ac:dyDescent="0.2">
      <c r="D3618" s="9"/>
      <c r="G3618" s="63"/>
      <c r="H3618" s="64"/>
    </row>
    <row r="3619" spans="4:8" x14ac:dyDescent="0.2">
      <c r="D3619" s="9"/>
      <c r="G3619" s="63"/>
      <c r="H3619" s="64"/>
    </row>
    <row r="3620" spans="4:8" x14ac:dyDescent="0.2">
      <c r="D3620" s="9"/>
      <c r="G3620" s="63"/>
      <c r="H3620" s="64"/>
    </row>
    <row r="3621" spans="4:8" x14ac:dyDescent="0.2">
      <c r="D3621" s="9"/>
      <c r="G3621" s="63"/>
      <c r="H3621" s="64"/>
    </row>
    <row r="3622" spans="4:8" x14ac:dyDescent="0.2">
      <c r="D3622" s="9"/>
      <c r="G3622" s="63"/>
      <c r="H3622" s="64"/>
    </row>
    <row r="3623" spans="4:8" x14ac:dyDescent="0.2">
      <c r="D3623" s="9"/>
      <c r="G3623" s="63"/>
      <c r="H3623" s="64"/>
    </row>
    <row r="3624" spans="4:8" x14ac:dyDescent="0.2">
      <c r="D3624" s="9"/>
      <c r="G3624" s="63"/>
      <c r="H3624" s="64"/>
    </row>
    <row r="3625" spans="4:8" x14ac:dyDescent="0.2">
      <c r="D3625" s="9"/>
      <c r="G3625" s="63"/>
      <c r="H3625" s="64"/>
    </row>
    <row r="3626" spans="4:8" x14ac:dyDescent="0.2">
      <c r="D3626" s="9"/>
      <c r="G3626" s="63"/>
      <c r="H3626" s="64"/>
    </row>
    <row r="3627" spans="4:8" x14ac:dyDescent="0.2">
      <c r="D3627" s="9"/>
      <c r="G3627" s="63"/>
      <c r="H3627" s="64"/>
    </row>
    <row r="3628" spans="4:8" x14ac:dyDescent="0.2">
      <c r="D3628" s="9"/>
      <c r="G3628" s="63"/>
      <c r="H3628" s="64"/>
    </row>
    <row r="3629" spans="4:8" x14ac:dyDescent="0.2">
      <c r="D3629" s="9"/>
      <c r="G3629" s="63"/>
      <c r="H3629" s="64"/>
    </row>
    <row r="3630" spans="4:8" x14ac:dyDescent="0.2">
      <c r="D3630" s="9"/>
      <c r="G3630" s="63"/>
      <c r="H3630" s="64"/>
    </row>
    <row r="3631" spans="4:8" x14ac:dyDescent="0.2">
      <c r="D3631" s="9"/>
      <c r="G3631" s="63"/>
      <c r="H3631" s="64"/>
    </row>
    <row r="3632" spans="4:8" x14ac:dyDescent="0.2">
      <c r="D3632" s="9"/>
      <c r="G3632" s="63"/>
      <c r="H3632" s="64"/>
    </row>
    <row r="3633" spans="4:8" x14ac:dyDescent="0.2">
      <c r="D3633" s="9"/>
      <c r="G3633" s="63"/>
      <c r="H3633" s="64"/>
    </row>
    <row r="3634" spans="4:8" x14ac:dyDescent="0.2">
      <c r="D3634" s="9"/>
      <c r="G3634" s="63"/>
      <c r="H3634" s="64"/>
    </row>
    <row r="3635" spans="4:8" x14ac:dyDescent="0.2">
      <c r="D3635" s="9"/>
      <c r="G3635" s="63"/>
      <c r="H3635" s="64"/>
    </row>
    <row r="3636" spans="4:8" x14ac:dyDescent="0.2">
      <c r="D3636" s="9"/>
      <c r="G3636" s="63"/>
      <c r="H3636" s="64"/>
    </row>
    <row r="3637" spans="4:8" x14ac:dyDescent="0.2">
      <c r="D3637" s="9"/>
      <c r="G3637" s="63"/>
      <c r="H3637" s="64"/>
    </row>
    <row r="3638" spans="4:8" x14ac:dyDescent="0.2">
      <c r="D3638" s="9"/>
      <c r="G3638" s="63"/>
      <c r="H3638" s="64"/>
    </row>
    <row r="3639" spans="4:8" x14ac:dyDescent="0.2">
      <c r="D3639" s="9"/>
      <c r="G3639" s="63"/>
      <c r="H3639" s="64"/>
    </row>
    <row r="3640" spans="4:8" x14ac:dyDescent="0.2">
      <c r="D3640" s="9"/>
      <c r="G3640" s="63"/>
      <c r="H3640" s="64"/>
    </row>
    <row r="3641" spans="4:8" x14ac:dyDescent="0.2">
      <c r="D3641" s="9"/>
      <c r="G3641" s="63"/>
      <c r="H3641" s="64"/>
    </row>
    <row r="3642" spans="4:8" x14ac:dyDescent="0.2">
      <c r="D3642" s="9"/>
      <c r="G3642" s="63"/>
      <c r="H3642" s="64"/>
    </row>
    <row r="3643" spans="4:8" x14ac:dyDescent="0.2">
      <c r="D3643" s="9"/>
      <c r="G3643" s="63"/>
      <c r="H3643" s="64"/>
    </row>
    <row r="3644" spans="4:8" x14ac:dyDescent="0.2">
      <c r="D3644" s="9"/>
      <c r="G3644" s="63"/>
      <c r="H3644" s="64"/>
    </row>
    <row r="3645" spans="4:8" x14ac:dyDescent="0.2">
      <c r="D3645" s="9"/>
      <c r="G3645" s="63"/>
      <c r="H3645" s="64"/>
    </row>
    <row r="3646" spans="4:8" x14ac:dyDescent="0.2">
      <c r="D3646" s="9"/>
      <c r="G3646" s="63"/>
      <c r="H3646" s="64"/>
    </row>
    <row r="3647" spans="4:8" x14ac:dyDescent="0.2">
      <c r="D3647" s="9"/>
      <c r="G3647" s="63"/>
      <c r="H3647" s="64"/>
    </row>
    <row r="3648" spans="4:8" x14ac:dyDescent="0.2">
      <c r="D3648" s="9"/>
      <c r="G3648" s="63"/>
      <c r="H3648" s="64"/>
    </row>
    <row r="3649" spans="4:8" x14ac:dyDescent="0.2">
      <c r="D3649" s="9"/>
      <c r="G3649" s="63"/>
      <c r="H3649" s="64"/>
    </row>
    <row r="3650" spans="4:8" x14ac:dyDescent="0.2">
      <c r="D3650" s="9"/>
      <c r="G3650" s="63"/>
      <c r="H3650" s="64"/>
    </row>
    <row r="3651" spans="4:8" x14ac:dyDescent="0.2">
      <c r="D3651" s="9"/>
      <c r="G3651" s="63"/>
      <c r="H3651" s="64"/>
    </row>
    <row r="3652" spans="4:8" x14ac:dyDescent="0.2">
      <c r="D3652" s="9"/>
      <c r="G3652" s="63"/>
      <c r="H3652" s="64"/>
    </row>
    <row r="3653" spans="4:8" x14ac:dyDescent="0.2">
      <c r="D3653" s="9"/>
      <c r="G3653" s="63"/>
      <c r="H3653" s="64"/>
    </row>
    <row r="3654" spans="4:8" x14ac:dyDescent="0.2">
      <c r="D3654" s="9"/>
      <c r="G3654" s="63"/>
      <c r="H3654" s="64"/>
    </row>
    <row r="3655" spans="4:8" x14ac:dyDescent="0.2">
      <c r="D3655" s="9"/>
      <c r="G3655" s="63"/>
      <c r="H3655" s="64"/>
    </row>
    <row r="3656" spans="4:8" x14ac:dyDescent="0.2">
      <c r="D3656" s="9"/>
      <c r="G3656" s="63"/>
      <c r="H3656" s="64"/>
    </row>
    <row r="3657" spans="4:8" x14ac:dyDescent="0.2">
      <c r="D3657" s="9"/>
      <c r="G3657" s="63"/>
      <c r="H3657" s="64"/>
    </row>
    <row r="3658" spans="4:8" x14ac:dyDescent="0.2">
      <c r="D3658" s="9"/>
      <c r="G3658" s="63"/>
      <c r="H3658" s="64"/>
    </row>
    <row r="3659" spans="4:8" x14ac:dyDescent="0.2">
      <c r="D3659" s="9"/>
      <c r="G3659" s="63"/>
      <c r="H3659" s="64"/>
    </row>
    <row r="3660" spans="4:8" x14ac:dyDescent="0.2">
      <c r="D3660" s="9"/>
      <c r="G3660" s="63"/>
      <c r="H3660" s="64"/>
    </row>
    <row r="3661" spans="4:8" x14ac:dyDescent="0.2">
      <c r="D3661" s="9"/>
      <c r="G3661" s="63"/>
      <c r="H3661" s="64"/>
    </row>
    <row r="3662" spans="4:8" x14ac:dyDescent="0.2">
      <c r="D3662" s="9"/>
      <c r="G3662" s="63"/>
      <c r="H3662" s="64"/>
    </row>
    <row r="3663" spans="4:8" x14ac:dyDescent="0.2">
      <c r="D3663" s="9"/>
      <c r="G3663" s="63"/>
      <c r="H3663" s="64"/>
    </row>
    <row r="3664" spans="4:8" x14ac:dyDescent="0.2">
      <c r="D3664" s="9"/>
      <c r="G3664" s="63"/>
      <c r="H3664" s="64"/>
    </row>
    <row r="3665" spans="4:8" x14ac:dyDescent="0.2">
      <c r="D3665" s="9"/>
      <c r="G3665" s="63"/>
      <c r="H3665" s="64"/>
    </row>
    <row r="3666" spans="4:8" x14ac:dyDescent="0.2">
      <c r="D3666" s="9"/>
      <c r="G3666" s="63"/>
      <c r="H3666" s="64"/>
    </row>
    <row r="3667" spans="4:8" x14ac:dyDescent="0.2">
      <c r="D3667" s="9"/>
      <c r="G3667" s="63"/>
      <c r="H3667" s="64"/>
    </row>
    <row r="3668" spans="4:8" x14ac:dyDescent="0.2">
      <c r="D3668" s="9"/>
      <c r="G3668" s="63"/>
      <c r="H3668" s="64"/>
    </row>
    <row r="3669" spans="4:8" x14ac:dyDescent="0.2">
      <c r="D3669" s="9"/>
      <c r="G3669" s="63"/>
      <c r="H3669" s="64"/>
    </row>
    <row r="3670" spans="4:8" x14ac:dyDescent="0.2">
      <c r="D3670" s="9"/>
      <c r="G3670" s="63"/>
      <c r="H3670" s="64"/>
    </row>
    <row r="3671" spans="4:8" x14ac:dyDescent="0.2">
      <c r="D3671" s="9"/>
      <c r="G3671" s="63"/>
      <c r="H3671" s="64"/>
    </row>
    <row r="3672" spans="4:8" x14ac:dyDescent="0.2">
      <c r="D3672" s="9"/>
      <c r="G3672" s="63"/>
      <c r="H3672" s="64"/>
    </row>
    <row r="3673" spans="4:8" x14ac:dyDescent="0.2">
      <c r="D3673" s="9"/>
      <c r="G3673" s="63"/>
      <c r="H3673" s="64"/>
    </row>
    <row r="3674" spans="4:8" x14ac:dyDescent="0.2">
      <c r="D3674" s="9"/>
      <c r="G3674" s="63"/>
      <c r="H3674" s="64"/>
    </row>
    <row r="3675" spans="4:8" x14ac:dyDescent="0.2">
      <c r="D3675" s="9"/>
      <c r="G3675" s="63"/>
      <c r="H3675" s="64"/>
    </row>
    <row r="3676" spans="4:8" x14ac:dyDescent="0.2">
      <c r="D3676" s="9"/>
      <c r="G3676" s="63"/>
      <c r="H3676" s="64"/>
    </row>
    <row r="3677" spans="4:8" x14ac:dyDescent="0.2">
      <c r="D3677" s="9"/>
      <c r="G3677" s="63"/>
      <c r="H3677" s="64"/>
    </row>
    <row r="3678" spans="4:8" x14ac:dyDescent="0.2">
      <c r="D3678" s="9"/>
      <c r="G3678" s="63"/>
      <c r="H3678" s="64"/>
    </row>
    <row r="3679" spans="4:8" x14ac:dyDescent="0.2">
      <c r="D3679" s="9"/>
      <c r="G3679" s="63"/>
      <c r="H3679" s="64"/>
    </row>
    <row r="3680" spans="4:8" x14ac:dyDescent="0.2">
      <c r="D3680" s="9"/>
      <c r="G3680" s="63"/>
      <c r="H3680" s="64"/>
    </row>
    <row r="3681" spans="4:8" x14ac:dyDescent="0.2">
      <c r="D3681" s="9"/>
      <c r="G3681" s="63"/>
      <c r="H3681" s="64"/>
    </row>
    <row r="3682" spans="4:8" x14ac:dyDescent="0.2">
      <c r="D3682" s="9"/>
      <c r="G3682" s="63"/>
      <c r="H3682" s="64"/>
    </row>
    <row r="3683" spans="4:8" x14ac:dyDescent="0.2">
      <c r="D3683" s="9"/>
      <c r="G3683" s="63"/>
      <c r="H3683" s="64"/>
    </row>
    <row r="3684" spans="4:8" x14ac:dyDescent="0.2">
      <c r="D3684" s="9"/>
      <c r="G3684" s="63"/>
      <c r="H3684" s="64"/>
    </row>
    <row r="3685" spans="4:8" x14ac:dyDescent="0.2">
      <c r="D3685" s="9"/>
      <c r="G3685" s="63"/>
      <c r="H3685" s="64"/>
    </row>
    <row r="3686" spans="4:8" x14ac:dyDescent="0.2">
      <c r="D3686" s="9"/>
      <c r="G3686" s="63"/>
      <c r="H3686" s="64"/>
    </row>
    <row r="3687" spans="4:8" x14ac:dyDescent="0.2">
      <c r="D3687" s="9"/>
      <c r="G3687" s="63"/>
      <c r="H3687" s="64"/>
    </row>
    <row r="3688" spans="4:8" x14ac:dyDescent="0.2">
      <c r="D3688" s="9"/>
      <c r="G3688" s="63"/>
      <c r="H3688" s="64"/>
    </row>
    <row r="3689" spans="4:8" x14ac:dyDescent="0.2">
      <c r="D3689" s="9"/>
      <c r="G3689" s="63"/>
      <c r="H3689" s="64"/>
    </row>
    <row r="3690" spans="4:8" x14ac:dyDescent="0.2">
      <c r="D3690" s="9"/>
      <c r="G3690" s="63"/>
      <c r="H3690" s="64"/>
    </row>
    <row r="3691" spans="4:8" x14ac:dyDescent="0.2">
      <c r="D3691" s="9"/>
      <c r="G3691" s="63"/>
      <c r="H3691" s="64"/>
    </row>
    <row r="3692" spans="4:8" x14ac:dyDescent="0.2">
      <c r="D3692" s="9"/>
      <c r="G3692" s="63"/>
      <c r="H3692" s="64"/>
    </row>
    <row r="3693" spans="4:8" x14ac:dyDescent="0.2">
      <c r="D3693" s="9"/>
      <c r="G3693" s="63"/>
      <c r="H3693" s="64"/>
    </row>
    <row r="3694" spans="4:8" x14ac:dyDescent="0.2">
      <c r="D3694" s="9"/>
      <c r="G3694" s="63"/>
      <c r="H3694" s="64"/>
    </row>
    <row r="3695" spans="4:8" x14ac:dyDescent="0.2">
      <c r="D3695" s="9"/>
      <c r="G3695" s="63"/>
      <c r="H3695" s="64"/>
    </row>
    <row r="3696" spans="4:8" x14ac:dyDescent="0.2">
      <c r="D3696" s="9"/>
      <c r="G3696" s="63"/>
      <c r="H3696" s="64"/>
    </row>
    <row r="3697" spans="4:8" x14ac:dyDescent="0.2">
      <c r="D3697" s="9"/>
      <c r="G3697" s="63"/>
      <c r="H3697" s="64"/>
    </row>
    <row r="3698" spans="4:8" x14ac:dyDescent="0.2">
      <c r="D3698" s="9"/>
      <c r="G3698" s="63"/>
      <c r="H3698" s="64"/>
    </row>
    <row r="3699" spans="4:8" x14ac:dyDescent="0.2">
      <c r="D3699" s="9"/>
      <c r="G3699" s="63"/>
      <c r="H3699" s="64"/>
    </row>
    <row r="3700" spans="4:8" x14ac:dyDescent="0.2">
      <c r="D3700" s="9"/>
      <c r="G3700" s="63"/>
      <c r="H3700" s="64"/>
    </row>
    <row r="3701" spans="4:8" x14ac:dyDescent="0.2">
      <c r="D3701" s="9"/>
      <c r="G3701" s="63"/>
      <c r="H3701" s="64"/>
    </row>
    <row r="3702" spans="4:8" x14ac:dyDescent="0.2">
      <c r="D3702" s="9"/>
      <c r="G3702" s="63"/>
      <c r="H3702" s="64"/>
    </row>
    <row r="3703" spans="4:8" x14ac:dyDescent="0.2">
      <c r="D3703" s="9"/>
      <c r="G3703" s="63"/>
      <c r="H3703" s="64"/>
    </row>
    <row r="3704" spans="4:8" x14ac:dyDescent="0.2">
      <c r="D3704" s="9"/>
      <c r="G3704" s="63"/>
      <c r="H3704" s="64"/>
    </row>
    <row r="3705" spans="4:8" x14ac:dyDescent="0.2">
      <c r="D3705" s="9"/>
      <c r="G3705" s="63"/>
      <c r="H3705" s="64"/>
    </row>
    <row r="3706" spans="4:8" x14ac:dyDescent="0.2">
      <c r="D3706" s="9"/>
      <c r="G3706" s="63"/>
      <c r="H3706" s="64"/>
    </row>
    <row r="3707" spans="4:8" x14ac:dyDescent="0.2">
      <c r="D3707" s="9"/>
      <c r="G3707" s="63"/>
      <c r="H3707" s="64"/>
    </row>
    <row r="3708" spans="4:8" x14ac:dyDescent="0.2">
      <c r="D3708" s="9"/>
      <c r="G3708" s="63"/>
      <c r="H3708" s="64"/>
    </row>
    <row r="3709" spans="4:8" x14ac:dyDescent="0.2">
      <c r="D3709" s="9"/>
      <c r="G3709" s="63"/>
      <c r="H3709" s="64"/>
    </row>
    <row r="3710" spans="4:8" x14ac:dyDescent="0.2">
      <c r="D3710" s="9"/>
      <c r="G3710" s="63"/>
      <c r="H3710" s="64"/>
    </row>
    <row r="3711" spans="4:8" x14ac:dyDescent="0.2">
      <c r="D3711" s="9"/>
      <c r="G3711" s="63"/>
      <c r="H3711" s="64"/>
    </row>
    <row r="3712" spans="4:8" x14ac:dyDescent="0.2">
      <c r="D3712" s="9"/>
      <c r="G3712" s="63"/>
      <c r="H3712" s="64"/>
    </row>
    <row r="3713" spans="4:8" x14ac:dyDescent="0.2">
      <c r="D3713" s="9"/>
      <c r="G3713" s="63"/>
      <c r="H3713" s="64"/>
    </row>
    <row r="3714" spans="4:8" x14ac:dyDescent="0.2">
      <c r="D3714" s="9"/>
      <c r="G3714" s="63"/>
      <c r="H3714" s="64"/>
    </row>
    <row r="3715" spans="4:8" x14ac:dyDescent="0.2">
      <c r="D3715" s="9"/>
      <c r="G3715" s="63"/>
      <c r="H3715" s="64"/>
    </row>
    <row r="3716" spans="4:8" x14ac:dyDescent="0.2">
      <c r="D3716" s="9"/>
      <c r="G3716" s="63"/>
      <c r="H3716" s="64"/>
    </row>
    <row r="3717" spans="4:8" x14ac:dyDescent="0.2">
      <c r="D3717" s="9"/>
      <c r="G3717" s="63"/>
      <c r="H3717" s="64"/>
    </row>
    <row r="3718" spans="4:8" x14ac:dyDescent="0.2">
      <c r="D3718" s="9"/>
      <c r="G3718" s="63"/>
      <c r="H3718" s="64"/>
    </row>
    <row r="3719" spans="4:8" x14ac:dyDescent="0.2">
      <c r="D3719" s="9"/>
      <c r="G3719" s="63"/>
      <c r="H3719" s="64"/>
    </row>
    <row r="3720" spans="4:8" x14ac:dyDescent="0.2">
      <c r="D3720" s="9"/>
      <c r="G3720" s="63"/>
      <c r="H3720" s="64"/>
    </row>
    <row r="3721" spans="4:8" x14ac:dyDescent="0.2">
      <c r="D3721" s="9"/>
      <c r="G3721" s="63"/>
      <c r="H3721" s="64"/>
    </row>
    <row r="3722" spans="4:8" x14ac:dyDescent="0.2">
      <c r="D3722" s="9"/>
      <c r="G3722" s="63"/>
      <c r="H3722" s="64"/>
    </row>
    <row r="3723" spans="4:8" x14ac:dyDescent="0.2">
      <c r="D3723" s="9"/>
      <c r="G3723" s="63"/>
      <c r="H3723" s="64"/>
    </row>
    <row r="3724" spans="4:8" x14ac:dyDescent="0.2">
      <c r="D3724" s="9"/>
      <c r="G3724" s="63"/>
      <c r="H3724" s="64"/>
    </row>
    <row r="3725" spans="4:8" x14ac:dyDescent="0.2">
      <c r="D3725" s="9"/>
      <c r="G3725" s="63"/>
      <c r="H3725" s="64"/>
    </row>
    <row r="3726" spans="4:8" x14ac:dyDescent="0.2">
      <c r="D3726" s="9"/>
      <c r="G3726" s="63"/>
      <c r="H3726" s="64"/>
    </row>
    <row r="3727" spans="4:8" x14ac:dyDescent="0.2">
      <c r="D3727" s="9"/>
      <c r="G3727" s="63"/>
      <c r="H3727" s="64"/>
    </row>
    <row r="3728" spans="4:8" x14ac:dyDescent="0.2">
      <c r="D3728" s="9"/>
      <c r="G3728" s="63"/>
      <c r="H3728" s="64"/>
    </row>
    <row r="3729" spans="4:8" x14ac:dyDescent="0.2">
      <c r="D3729" s="9"/>
      <c r="G3729" s="63"/>
      <c r="H3729" s="64"/>
    </row>
    <row r="3730" spans="4:8" x14ac:dyDescent="0.2">
      <c r="D3730" s="9"/>
      <c r="G3730" s="63"/>
      <c r="H3730" s="64"/>
    </row>
    <row r="3731" spans="4:8" x14ac:dyDescent="0.2">
      <c r="D3731" s="9"/>
      <c r="G3731" s="63"/>
      <c r="H3731" s="64"/>
    </row>
    <row r="3732" spans="4:8" x14ac:dyDescent="0.2">
      <c r="D3732" s="9"/>
      <c r="G3732" s="63"/>
      <c r="H3732" s="64"/>
    </row>
    <row r="3733" spans="4:8" x14ac:dyDescent="0.2">
      <c r="D3733" s="9"/>
      <c r="G3733" s="63"/>
      <c r="H3733" s="64"/>
    </row>
    <row r="3734" spans="4:8" x14ac:dyDescent="0.2">
      <c r="D3734" s="9"/>
      <c r="G3734" s="63"/>
      <c r="H3734" s="64"/>
    </row>
    <row r="3735" spans="4:8" x14ac:dyDescent="0.2">
      <c r="D3735" s="9"/>
      <c r="G3735" s="63"/>
      <c r="H3735" s="64"/>
    </row>
    <row r="3736" spans="4:8" x14ac:dyDescent="0.2">
      <c r="D3736" s="9"/>
      <c r="G3736" s="63"/>
      <c r="H3736" s="64"/>
    </row>
    <row r="3737" spans="4:8" x14ac:dyDescent="0.2">
      <c r="D3737" s="9"/>
      <c r="G3737" s="63"/>
      <c r="H3737" s="64"/>
    </row>
    <row r="3738" spans="4:8" x14ac:dyDescent="0.2">
      <c r="D3738" s="9"/>
      <c r="G3738" s="63"/>
      <c r="H3738" s="64"/>
    </row>
    <row r="3739" spans="4:8" x14ac:dyDescent="0.2">
      <c r="D3739" s="9"/>
      <c r="G3739" s="63"/>
      <c r="H3739" s="64"/>
    </row>
    <row r="3740" spans="4:8" x14ac:dyDescent="0.2">
      <c r="D3740" s="9"/>
      <c r="G3740" s="63"/>
      <c r="H3740" s="64"/>
    </row>
    <row r="3741" spans="4:8" x14ac:dyDescent="0.2">
      <c r="D3741" s="9"/>
      <c r="G3741" s="63"/>
      <c r="H3741" s="64"/>
    </row>
    <row r="3742" spans="4:8" x14ac:dyDescent="0.2">
      <c r="D3742" s="9"/>
      <c r="G3742" s="63"/>
      <c r="H3742" s="64"/>
    </row>
    <row r="3743" spans="4:8" x14ac:dyDescent="0.2">
      <c r="D3743" s="9"/>
      <c r="G3743" s="63"/>
      <c r="H3743" s="64"/>
    </row>
    <row r="3744" spans="4:8" x14ac:dyDescent="0.2">
      <c r="D3744" s="9"/>
      <c r="G3744" s="63"/>
      <c r="H3744" s="64"/>
    </row>
    <row r="3745" spans="4:8" x14ac:dyDescent="0.2">
      <c r="D3745" s="9"/>
      <c r="G3745" s="63"/>
      <c r="H3745" s="64"/>
    </row>
    <row r="3746" spans="4:8" x14ac:dyDescent="0.2">
      <c r="D3746" s="9"/>
      <c r="G3746" s="63"/>
      <c r="H3746" s="64"/>
    </row>
    <row r="3747" spans="4:8" x14ac:dyDescent="0.2">
      <c r="D3747" s="9"/>
      <c r="G3747" s="63"/>
      <c r="H3747" s="64"/>
    </row>
    <row r="3748" spans="4:8" x14ac:dyDescent="0.2">
      <c r="D3748" s="9"/>
      <c r="G3748" s="63"/>
      <c r="H3748" s="64"/>
    </row>
    <row r="3749" spans="4:8" x14ac:dyDescent="0.2">
      <c r="D3749" s="9"/>
      <c r="G3749" s="63"/>
      <c r="H3749" s="64"/>
    </row>
    <row r="3750" spans="4:8" x14ac:dyDescent="0.2">
      <c r="D3750" s="9"/>
      <c r="G3750" s="63"/>
      <c r="H3750" s="64"/>
    </row>
    <row r="3751" spans="4:8" x14ac:dyDescent="0.2">
      <c r="D3751" s="9"/>
      <c r="G3751" s="63"/>
      <c r="H3751" s="64"/>
    </row>
    <row r="3752" spans="4:8" x14ac:dyDescent="0.2">
      <c r="D3752" s="9"/>
      <c r="G3752" s="63"/>
      <c r="H3752" s="64"/>
    </row>
    <row r="3753" spans="4:8" x14ac:dyDescent="0.2">
      <c r="D3753" s="9"/>
      <c r="G3753" s="63"/>
      <c r="H3753" s="64"/>
    </row>
    <row r="3754" spans="4:8" x14ac:dyDescent="0.2">
      <c r="D3754" s="9"/>
      <c r="G3754" s="63"/>
      <c r="H3754" s="64"/>
    </row>
    <row r="3755" spans="4:8" x14ac:dyDescent="0.2">
      <c r="D3755" s="9"/>
      <c r="G3755" s="63"/>
      <c r="H3755" s="64"/>
    </row>
    <row r="3756" spans="4:8" x14ac:dyDescent="0.2">
      <c r="D3756" s="9"/>
      <c r="G3756" s="63"/>
      <c r="H3756" s="64"/>
    </row>
    <row r="3757" spans="4:8" x14ac:dyDescent="0.2">
      <c r="D3757" s="9"/>
      <c r="G3757" s="63"/>
      <c r="H3757" s="64"/>
    </row>
    <row r="3758" spans="4:8" x14ac:dyDescent="0.2">
      <c r="D3758" s="9"/>
      <c r="G3758" s="63"/>
      <c r="H3758" s="64"/>
    </row>
    <row r="3759" spans="4:8" x14ac:dyDescent="0.2">
      <c r="D3759" s="9"/>
      <c r="G3759" s="63"/>
      <c r="H3759" s="64"/>
    </row>
    <row r="3760" spans="4:8" x14ac:dyDescent="0.2">
      <c r="D3760" s="9"/>
      <c r="G3760" s="63"/>
      <c r="H3760" s="64"/>
    </row>
    <row r="3761" spans="4:8" x14ac:dyDescent="0.2">
      <c r="D3761" s="9"/>
      <c r="G3761" s="63"/>
      <c r="H3761" s="64"/>
    </row>
    <row r="3762" spans="4:8" x14ac:dyDescent="0.2">
      <c r="D3762" s="9"/>
      <c r="G3762" s="63"/>
      <c r="H3762" s="64"/>
    </row>
    <row r="3763" spans="4:8" x14ac:dyDescent="0.2">
      <c r="D3763" s="9"/>
      <c r="G3763" s="63"/>
      <c r="H3763" s="64"/>
    </row>
    <row r="3764" spans="4:8" x14ac:dyDescent="0.2">
      <c r="D3764" s="9"/>
      <c r="G3764" s="63"/>
      <c r="H3764" s="64"/>
    </row>
    <row r="3765" spans="4:8" x14ac:dyDescent="0.2">
      <c r="D3765" s="9"/>
      <c r="G3765" s="63"/>
      <c r="H3765" s="64"/>
    </row>
    <row r="3766" spans="4:8" x14ac:dyDescent="0.2">
      <c r="D3766" s="9"/>
      <c r="G3766" s="63"/>
      <c r="H3766" s="64"/>
    </row>
    <row r="3767" spans="4:8" x14ac:dyDescent="0.2">
      <c r="D3767" s="9"/>
      <c r="G3767" s="63"/>
      <c r="H3767" s="64"/>
    </row>
    <row r="3768" spans="4:8" x14ac:dyDescent="0.2">
      <c r="D3768" s="9"/>
      <c r="G3768" s="63"/>
      <c r="H3768" s="64"/>
    </row>
    <row r="3769" spans="4:8" x14ac:dyDescent="0.2">
      <c r="D3769" s="9"/>
      <c r="G3769" s="63"/>
      <c r="H3769" s="64"/>
    </row>
    <row r="3770" spans="4:8" x14ac:dyDescent="0.2">
      <c r="D3770" s="9"/>
      <c r="G3770" s="63"/>
      <c r="H3770" s="64"/>
    </row>
    <row r="3771" spans="4:8" x14ac:dyDescent="0.2">
      <c r="D3771" s="9"/>
      <c r="G3771" s="63"/>
      <c r="H3771" s="64"/>
    </row>
    <row r="3772" spans="4:8" x14ac:dyDescent="0.2">
      <c r="D3772" s="9"/>
      <c r="G3772" s="63"/>
      <c r="H3772" s="64"/>
    </row>
    <row r="3773" spans="4:8" x14ac:dyDescent="0.2">
      <c r="D3773" s="9"/>
      <c r="G3773" s="63"/>
      <c r="H3773" s="64"/>
    </row>
    <row r="3774" spans="4:8" x14ac:dyDescent="0.2">
      <c r="D3774" s="9"/>
      <c r="G3774" s="63"/>
      <c r="H3774" s="64"/>
    </row>
    <row r="3775" spans="4:8" x14ac:dyDescent="0.2">
      <c r="D3775" s="9"/>
      <c r="G3775" s="63"/>
      <c r="H3775" s="64"/>
    </row>
    <row r="3776" spans="4:8" x14ac:dyDescent="0.2">
      <c r="D3776" s="9"/>
      <c r="G3776" s="63"/>
      <c r="H3776" s="64"/>
    </row>
    <row r="3777" spans="4:8" x14ac:dyDescent="0.2">
      <c r="D3777" s="9"/>
      <c r="G3777" s="63"/>
      <c r="H3777" s="64"/>
    </row>
    <row r="3778" spans="4:8" x14ac:dyDescent="0.2">
      <c r="D3778" s="9"/>
      <c r="G3778" s="63"/>
      <c r="H3778" s="64"/>
    </row>
    <row r="3779" spans="4:8" x14ac:dyDescent="0.2">
      <c r="D3779" s="9"/>
      <c r="G3779" s="63"/>
      <c r="H3779" s="64"/>
    </row>
    <row r="3780" spans="4:8" x14ac:dyDescent="0.2">
      <c r="D3780" s="9"/>
      <c r="G3780" s="63"/>
      <c r="H3780" s="64"/>
    </row>
    <row r="3781" spans="4:8" x14ac:dyDescent="0.2">
      <c r="D3781" s="9"/>
      <c r="G3781" s="63"/>
      <c r="H3781" s="64"/>
    </row>
    <row r="3782" spans="4:8" x14ac:dyDescent="0.2">
      <c r="D3782" s="9"/>
      <c r="G3782" s="63"/>
      <c r="H3782" s="64"/>
    </row>
    <row r="3783" spans="4:8" x14ac:dyDescent="0.2">
      <c r="D3783" s="9"/>
      <c r="G3783" s="63"/>
      <c r="H3783" s="64"/>
    </row>
    <row r="3784" spans="4:8" x14ac:dyDescent="0.2">
      <c r="D3784" s="9"/>
      <c r="G3784" s="63"/>
      <c r="H3784" s="64"/>
    </row>
    <row r="3785" spans="4:8" x14ac:dyDescent="0.2">
      <c r="D3785" s="9"/>
      <c r="G3785" s="63"/>
      <c r="H3785" s="64"/>
    </row>
    <row r="3786" spans="4:8" x14ac:dyDescent="0.2">
      <c r="D3786" s="9"/>
      <c r="G3786" s="63"/>
      <c r="H3786" s="64"/>
    </row>
    <row r="3787" spans="4:8" x14ac:dyDescent="0.2">
      <c r="D3787" s="9"/>
      <c r="G3787" s="63"/>
      <c r="H3787" s="64"/>
    </row>
    <row r="3788" spans="4:8" x14ac:dyDescent="0.2">
      <c r="D3788" s="9"/>
      <c r="G3788" s="63"/>
      <c r="H3788" s="64"/>
    </row>
    <row r="3789" spans="4:8" x14ac:dyDescent="0.2">
      <c r="D3789" s="9"/>
      <c r="G3789" s="63"/>
      <c r="H3789" s="64"/>
    </row>
    <row r="3790" spans="4:8" x14ac:dyDescent="0.2">
      <c r="D3790" s="9"/>
      <c r="G3790" s="63"/>
      <c r="H3790" s="64"/>
    </row>
    <row r="3791" spans="4:8" x14ac:dyDescent="0.2">
      <c r="D3791" s="9"/>
      <c r="G3791" s="63"/>
      <c r="H3791" s="64"/>
    </row>
    <row r="3792" spans="4:8" x14ac:dyDescent="0.2">
      <c r="D3792" s="9"/>
      <c r="G3792" s="63"/>
      <c r="H3792" s="64"/>
    </row>
    <row r="3793" spans="4:8" x14ac:dyDescent="0.2">
      <c r="D3793" s="9"/>
      <c r="G3793" s="63"/>
      <c r="H3793" s="64"/>
    </row>
    <row r="3794" spans="4:8" x14ac:dyDescent="0.2">
      <c r="D3794" s="9"/>
      <c r="G3794" s="63"/>
      <c r="H3794" s="64"/>
    </row>
    <row r="3795" spans="4:8" x14ac:dyDescent="0.2">
      <c r="D3795" s="9"/>
      <c r="G3795" s="63"/>
      <c r="H3795" s="64"/>
    </row>
    <row r="3796" spans="4:8" x14ac:dyDescent="0.2">
      <c r="D3796" s="9"/>
      <c r="G3796" s="63"/>
      <c r="H3796" s="64"/>
    </row>
    <row r="3797" spans="4:8" x14ac:dyDescent="0.2">
      <c r="D3797" s="9"/>
      <c r="G3797" s="63"/>
      <c r="H3797" s="64"/>
    </row>
    <row r="3798" spans="4:8" x14ac:dyDescent="0.2">
      <c r="D3798" s="9"/>
      <c r="G3798" s="63"/>
      <c r="H3798" s="64"/>
    </row>
    <row r="3799" spans="4:8" x14ac:dyDescent="0.2">
      <c r="D3799" s="9"/>
      <c r="G3799" s="63"/>
      <c r="H3799" s="64"/>
    </row>
    <row r="3800" spans="4:8" x14ac:dyDescent="0.2">
      <c r="D3800" s="9"/>
      <c r="G3800" s="63"/>
      <c r="H3800" s="64"/>
    </row>
    <row r="3801" spans="4:8" x14ac:dyDescent="0.2">
      <c r="D3801" s="9"/>
      <c r="G3801" s="63"/>
      <c r="H3801" s="64"/>
    </row>
    <row r="3802" spans="4:8" x14ac:dyDescent="0.2">
      <c r="D3802" s="9"/>
      <c r="G3802" s="63"/>
      <c r="H3802" s="64"/>
    </row>
    <row r="3803" spans="4:8" x14ac:dyDescent="0.2">
      <c r="D3803" s="9"/>
      <c r="G3803" s="63"/>
      <c r="H3803" s="64"/>
    </row>
    <row r="3804" spans="4:8" x14ac:dyDescent="0.2">
      <c r="D3804" s="9"/>
      <c r="G3804" s="63"/>
      <c r="H3804" s="64"/>
    </row>
    <row r="3805" spans="4:8" x14ac:dyDescent="0.2">
      <c r="D3805" s="9"/>
      <c r="G3805" s="63"/>
      <c r="H3805" s="64"/>
    </row>
    <row r="3806" spans="4:8" x14ac:dyDescent="0.2">
      <c r="D3806" s="9"/>
      <c r="G3806" s="63"/>
      <c r="H3806" s="64"/>
    </row>
    <row r="3807" spans="4:8" x14ac:dyDescent="0.2">
      <c r="D3807" s="9"/>
      <c r="G3807" s="63"/>
      <c r="H3807" s="64"/>
    </row>
    <row r="3808" spans="4:8" x14ac:dyDescent="0.2">
      <c r="D3808" s="9"/>
      <c r="G3808" s="63"/>
      <c r="H3808" s="64"/>
    </row>
    <row r="3809" spans="4:8" x14ac:dyDescent="0.2">
      <c r="D3809" s="9"/>
      <c r="G3809" s="63"/>
      <c r="H3809" s="64"/>
    </row>
    <row r="3810" spans="4:8" x14ac:dyDescent="0.2">
      <c r="D3810" s="9"/>
      <c r="G3810" s="63"/>
      <c r="H3810" s="64"/>
    </row>
    <row r="3811" spans="4:8" x14ac:dyDescent="0.2">
      <c r="D3811" s="9"/>
      <c r="G3811" s="63"/>
      <c r="H3811" s="64"/>
    </row>
    <row r="3812" spans="4:8" x14ac:dyDescent="0.2">
      <c r="D3812" s="9"/>
      <c r="G3812" s="63"/>
      <c r="H3812" s="64"/>
    </row>
    <row r="3813" spans="4:8" x14ac:dyDescent="0.2">
      <c r="D3813" s="9"/>
      <c r="G3813" s="63"/>
      <c r="H3813" s="64"/>
    </row>
    <row r="3814" spans="4:8" x14ac:dyDescent="0.2">
      <c r="D3814" s="9"/>
      <c r="G3814" s="63"/>
      <c r="H3814" s="64"/>
    </row>
    <row r="3815" spans="4:8" x14ac:dyDescent="0.2">
      <c r="D3815" s="9"/>
      <c r="G3815" s="63"/>
      <c r="H3815" s="64"/>
    </row>
    <row r="3816" spans="4:8" x14ac:dyDescent="0.2">
      <c r="D3816" s="9"/>
      <c r="G3816" s="63"/>
      <c r="H3816" s="64"/>
    </row>
    <row r="3817" spans="4:8" x14ac:dyDescent="0.2">
      <c r="D3817" s="9"/>
      <c r="G3817" s="63"/>
      <c r="H3817" s="64"/>
    </row>
    <row r="3818" spans="4:8" x14ac:dyDescent="0.2">
      <c r="D3818" s="9"/>
      <c r="G3818" s="63"/>
      <c r="H3818" s="64"/>
    </row>
    <row r="3819" spans="4:8" x14ac:dyDescent="0.2">
      <c r="D3819" s="9"/>
      <c r="G3819" s="63"/>
      <c r="H3819" s="64"/>
    </row>
    <row r="3820" spans="4:8" x14ac:dyDescent="0.2">
      <c r="D3820" s="9"/>
      <c r="G3820" s="63"/>
      <c r="H3820" s="64"/>
    </row>
    <row r="3821" spans="4:8" x14ac:dyDescent="0.2">
      <c r="D3821" s="9"/>
      <c r="G3821" s="63"/>
      <c r="H3821" s="64"/>
    </row>
    <row r="3822" spans="4:8" x14ac:dyDescent="0.2">
      <c r="D3822" s="9"/>
      <c r="G3822" s="63"/>
      <c r="H3822" s="64"/>
    </row>
    <row r="3823" spans="4:8" x14ac:dyDescent="0.2">
      <c r="D3823" s="9"/>
      <c r="G3823" s="63"/>
      <c r="H3823" s="64"/>
    </row>
    <row r="3824" spans="4:8" x14ac:dyDescent="0.2">
      <c r="D3824" s="9"/>
      <c r="G3824" s="63"/>
      <c r="H3824" s="64"/>
    </row>
    <row r="3825" spans="4:8" x14ac:dyDescent="0.2">
      <c r="D3825" s="9"/>
      <c r="G3825" s="63"/>
      <c r="H3825" s="64"/>
    </row>
    <row r="3826" spans="4:8" x14ac:dyDescent="0.2">
      <c r="D3826" s="9"/>
      <c r="G3826" s="63"/>
      <c r="H3826" s="64"/>
    </row>
    <row r="3827" spans="4:8" x14ac:dyDescent="0.2">
      <c r="D3827" s="9"/>
      <c r="G3827" s="63"/>
      <c r="H3827" s="64"/>
    </row>
    <row r="3828" spans="4:8" x14ac:dyDescent="0.2">
      <c r="D3828" s="9"/>
      <c r="G3828" s="63"/>
      <c r="H3828" s="64"/>
    </row>
    <row r="3829" spans="4:8" x14ac:dyDescent="0.2">
      <c r="D3829" s="9"/>
      <c r="G3829" s="63"/>
      <c r="H3829" s="64"/>
    </row>
    <row r="3830" spans="4:8" x14ac:dyDescent="0.2">
      <c r="D3830" s="9"/>
      <c r="G3830" s="63"/>
      <c r="H3830" s="64"/>
    </row>
    <row r="3831" spans="4:8" x14ac:dyDescent="0.2">
      <c r="D3831" s="9"/>
      <c r="G3831" s="63"/>
      <c r="H3831" s="64"/>
    </row>
    <row r="3832" spans="4:8" x14ac:dyDescent="0.2">
      <c r="D3832" s="9"/>
      <c r="G3832" s="63"/>
      <c r="H3832" s="64"/>
    </row>
    <row r="3833" spans="4:8" x14ac:dyDescent="0.2">
      <c r="D3833" s="9"/>
      <c r="G3833" s="63"/>
      <c r="H3833" s="64"/>
    </row>
    <row r="3834" spans="4:8" x14ac:dyDescent="0.2">
      <c r="D3834" s="9"/>
      <c r="G3834" s="63"/>
      <c r="H3834" s="64"/>
    </row>
    <row r="3835" spans="4:8" x14ac:dyDescent="0.2">
      <c r="D3835" s="9"/>
      <c r="G3835" s="63"/>
      <c r="H3835" s="64"/>
    </row>
    <row r="3836" spans="4:8" x14ac:dyDescent="0.2">
      <c r="D3836" s="9"/>
      <c r="G3836" s="63"/>
      <c r="H3836" s="64"/>
    </row>
    <row r="3837" spans="4:8" x14ac:dyDescent="0.2">
      <c r="D3837" s="9"/>
      <c r="G3837" s="63"/>
      <c r="H3837" s="64"/>
    </row>
    <row r="3838" spans="4:8" x14ac:dyDescent="0.2">
      <c r="D3838" s="9"/>
      <c r="G3838" s="63"/>
      <c r="H3838" s="64"/>
    </row>
    <row r="3839" spans="4:8" x14ac:dyDescent="0.2">
      <c r="D3839" s="9"/>
      <c r="G3839" s="63"/>
      <c r="H3839" s="64"/>
    </row>
    <row r="3840" spans="4:8" x14ac:dyDescent="0.2">
      <c r="D3840" s="9"/>
      <c r="G3840" s="63"/>
      <c r="H3840" s="64"/>
    </row>
    <row r="3841" spans="4:8" x14ac:dyDescent="0.2">
      <c r="D3841" s="9"/>
      <c r="G3841" s="63"/>
      <c r="H3841" s="64"/>
    </row>
    <row r="3842" spans="4:8" x14ac:dyDescent="0.2">
      <c r="D3842" s="9"/>
      <c r="G3842" s="63"/>
      <c r="H3842" s="64"/>
    </row>
    <row r="3843" spans="4:8" x14ac:dyDescent="0.2">
      <c r="D3843" s="9"/>
      <c r="G3843" s="63"/>
      <c r="H3843" s="64"/>
    </row>
    <row r="3844" spans="4:8" x14ac:dyDescent="0.2">
      <c r="D3844" s="9"/>
      <c r="G3844" s="63"/>
      <c r="H3844" s="64"/>
    </row>
    <row r="3845" spans="4:8" x14ac:dyDescent="0.2">
      <c r="D3845" s="9"/>
      <c r="G3845" s="63"/>
      <c r="H3845" s="64"/>
    </row>
    <row r="3846" spans="4:8" x14ac:dyDescent="0.2">
      <c r="D3846" s="9"/>
      <c r="G3846" s="63"/>
      <c r="H3846" s="64"/>
    </row>
    <row r="3847" spans="4:8" x14ac:dyDescent="0.2">
      <c r="D3847" s="9"/>
      <c r="G3847" s="63"/>
      <c r="H3847" s="64"/>
    </row>
    <row r="3848" spans="4:8" x14ac:dyDescent="0.2">
      <c r="D3848" s="9"/>
      <c r="G3848" s="63"/>
      <c r="H3848" s="64"/>
    </row>
    <row r="3849" spans="4:8" x14ac:dyDescent="0.2">
      <c r="D3849" s="9"/>
      <c r="G3849" s="63"/>
      <c r="H3849" s="64"/>
    </row>
    <row r="3850" spans="4:8" x14ac:dyDescent="0.2">
      <c r="D3850" s="9"/>
      <c r="G3850" s="63"/>
      <c r="H3850" s="64"/>
    </row>
    <row r="3851" spans="4:8" x14ac:dyDescent="0.2">
      <c r="D3851" s="9"/>
      <c r="G3851" s="63"/>
      <c r="H3851" s="64"/>
    </row>
    <row r="3852" spans="4:8" x14ac:dyDescent="0.2">
      <c r="D3852" s="9"/>
      <c r="G3852" s="63"/>
      <c r="H3852" s="64"/>
    </row>
    <row r="3853" spans="4:8" x14ac:dyDescent="0.2">
      <c r="D3853" s="9"/>
      <c r="G3853" s="63"/>
      <c r="H3853" s="64"/>
    </row>
    <row r="3854" spans="4:8" x14ac:dyDescent="0.2">
      <c r="D3854" s="9"/>
      <c r="G3854" s="63"/>
      <c r="H3854" s="64"/>
    </row>
    <row r="3855" spans="4:8" x14ac:dyDescent="0.2">
      <c r="D3855" s="9"/>
      <c r="G3855" s="63"/>
      <c r="H3855" s="64"/>
    </row>
    <row r="3856" spans="4:8" x14ac:dyDescent="0.2">
      <c r="D3856" s="9"/>
      <c r="G3856" s="63"/>
      <c r="H3856" s="64"/>
    </row>
    <row r="3857" spans="4:8" x14ac:dyDescent="0.2">
      <c r="D3857" s="9"/>
      <c r="G3857" s="63"/>
      <c r="H3857" s="64"/>
    </row>
    <row r="3858" spans="4:8" x14ac:dyDescent="0.2">
      <c r="D3858" s="9"/>
      <c r="G3858" s="63"/>
      <c r="H3858" s="64"/>
    </row>
    <row r="3859" spans="4:8" x14ac:dyDescent="0.2">
      <c r="D3859" s="9"/>
      <c r="G3859" s="63"/>
      <c r="H3859" s="64"/>
    </row>
    <row r="3860" spans="4:8" x14ac:dyDescent="0.2">
      <c r="D3860" s="9"/>
      <c r="G3860" s="63"/>
      <c r="H3860" s="64"/>
    </row>
    <row r="3861" spans="4:8" x14ac:dyDescent="0.2">
      <c r="D3861" s="9"/>
      <c r="G3861" s="63"/>
      <c r="H3861" s="64"/>
    </row>
    <row r="3862" spans="4:8" x14ac:dyDescent="0.2">
      <c r="D3862" s="9"/>
      <c r="G3862" s="63"/>
      <c r="H3862" s="64"/>
    </row>
    <row r="3863" spans="4:8" x14ac:dyDescent="0.2">
      <c r="D3863" s="9"/>
      <c r="G3863" s="63"/>
      <c r="H3863" s="64"/>
    </row>
    <row r="3864" spans="4:8" x14ac:dyDescent="0.2">
      <c r="D3864" s="9"/>
      <c r="G3864" s="63"/>
      <c r="H3864" s="64"/>
    </row>
    <row r="3865" spans="4:8" x14ac:dyDescent="0.2">
      <c r="D3865" s="9"/>
      <c r="G3865" s="63"/>
      <c r="H3865" s="64"/>
    </row>
    <row r="3866" spans="4:8" x14ac:dyDescent="0.2">
      <c r="D3866" s="9"/>
      <c r="G3866" s="63"/>
      <c r="H3866" s="64"/>
    </row>
    <row r="3867" spans="4:8" x14ac:dyDescent="0.2">
      <c r="D3867" s="9"/>
      <c r="G3867" s="63"/>
      <c r="H3867" s="64"/>
    </row>
    <row r="3868" spans="4:8" x14ac:dyDescent="0.2">
      <c r="D3868" s="9"/>
      <c r="G3868" s="63"/>
      <c r="H3868" s="64"/>
    </row>
    <row r="3869" spans="4:8" x14ac:dyDescent="0.2">
      <c r="D3869" s="9"/>
      <c r="G3869" s="63"/>
      <c r="H3869" s="64"/>
    </row>
    <row r="3870" spans="4:8" x14ac:dyDescent="0.2">
      <c r="D3870" s="9"/>
      <c r="G3870" s="63"/>
      <c r="H3870" s="64"/>
    </row>
    <row r="3871" spans="4:8" x14ac:dyDescent="0.2">
      <c r="D3871" s="9"/>
      <c r="G3871" s="63"/>
      <c r="H3871" s="64"/>
    </row>
    <row r="3872" spans="4:8" x14ac:dyDescent="0.2">
      <c r="D3872" s="9"/>
      <c r="G3872" s="63"/>
      <c r="H3872" s="64"/>
    </row>
    <row r="3873" spans="4:8" x14ac:dyDescent="0.2">
      <c r="D3873" s="9"/>
      <c r="G3873" s="63"/>
      <c r="H3873" s="64"/>
    </row>
    <row r="3874" spans="4:8" x14ac:dyDescent="0.2">
      <c r="D3874" s="9"/>
      <c r="G3874" s="63"/>
      <c r="H3874" s="64"/>
    </row>
    <row r="3875" spans="4:8" x14ac:dyDescent="0.2">
      <c r="D3875" s="9"/>
      <c r="G3875" s="63"/>
      <c r="H3875" s="64"/>
    </row>
    <row r="3876" spans="4:8" x14ac:dyDescent="0.2">
      <c r="D3876" s="9"/>
      <c r="G3876" s="63"/>
      <c r="H3876" s="64"/>
    </row>
    <row r="3877" spans="4:8" x14ac:dyDescent="0.2">
      <c r="D3877" s="9"/>
      <c r="G3877" s="63"/>
      <c r="H3877" s="64"/>
    </row>
    <row r="3878" spans="4:8" x14ac:dyDescent="0.2">
      <c r="D3878" s="9"/>
      <c r="G3878" s="63"/>
      <c r="H3878" s="64"/>
    </row>
    <row r="3879" spans="4:8" x14ac:dyDescent="0.2">
      <c r="D3879" s="9"/>
      <c r="G3879" s="63"/>
      <c r="H3879" s="64"/>
    </row>
    <row r="3880" spans="4:8" x14ac:dyDescent="0.2">
      <c r="D3880" s="9"/>
      <c r="G3880" s="63"/>
      <c r="H3880" s="64"/>
    </row>
    <row r="3881" spans="4:8" x14ac:dyDescent="0.2">
      <c r="D3881" s="9"/>
      <c r="G3881" s="63"/>
      <c r="H3881" s="64"/>
    </row>
    <row r="3882" spans="4:8" x14ac:dyDescent="0.2">
      <c r="D3882" s="9"/>
      <c r="G3882" s="63"/>
      <c r="H3882" s="64"/>
    </row>
    <row r="3883" spans="4:8" x14ac:dyDescent="0.2">
      <c r="D3883" s="9"/>
      <c r="G3883" s="63"/>
      <c r="H3883" s="64"/>
    </row>
    <row r="3884" spans="4:8" x14ac:dyDescent="0.2">
      <c r="D3884" s="9"/>
      <c r="G3884" s="63"/>
      <c r="H3884" s="64"/>
    </row>
    <row r="3885" spans="4:8" x14ac:dyDescent="0.2">
      <c r="D3885" s="9"/>
      <c r="G3885" s="63"/>
      <c r="H3885" s="64"/>
    </row>
    <row r="3886" spans="4:8" x14ac:dyDescent="0.2">
      <c r="D3886" s="9"/>
      <c r="G3886" s="63"/>
      <c r="H3886" s="64"/>
    </row>
    <row r="3887" spans="4:8" x14ac:dyDescent="0.2">
      <c r="D3887" s="9"/>
      <c r="G3887" s="63"/>
      <c r="H3887" s="64"/>
    </row>
    <row r="3888" spans="4:8" x14ac:dyDescent="0.2">
      <c r="D3888" s="9"/>
      <c r="G3888" s="63"/>
      <c r="H3888" s="64"/>
    </row>
    <row r="3889" spans="4:8" x14ac:dyDescent="0.2">
      <c r="D3889" s="9"/>
      <c r="G3889" s="63"/>
      <c r="H3889" s="64"/>
    </row>
    <row r="3890" spans="4:8" x14ac:dyDescent="0.2">
      <c r="D3890" s="9"/>
      <c r="G3890" s="63"/>
      <c r="H3890" s="64"/>
    </row>
    <row r="3891" spans="4:8" x14ac:dyDescent="0.2">
      <c r="D3891" s="9"/>
      <c r="G3891" s="63"/>
      <c r="H3891" s="64"/>
    </row>
    <row r="3892" spans="4:8" x14ac:dyDescent="0.2">
      <c r="D3892" s="9"/>
      <c r="G3892" s="63"/>
      <c r="H3892" s="64"/>
    </row>
    <row r="3893" spans="4:8" x14ac:dyDescent="0.2">
      <c r="D3893" s="9"/>
      <c r="G3893" s="63"/>
      <c r="H3893" s="64"/>
    </row>
    <row r="3894" spans="4:8" x14ac:dyDescent="0.2">
      <c r="D3894" s="9"/>
      <c r="G3894" s="63"/>
      <c r="H3894" s="64"/>
    </row>
    <row r="3895" spans="4:8" x14ac:dyDescent="0.2">
      <c r="D3895" s="9"/>
      <c r="G3895" s="63"/>
      <c r="H3895" s="64"/>
    </row>
    <row r="3896" spans="4:8" x14ac:dyDescent="0.2">
      <c r="D3896" s="9"/>
      <c r="G3896" s="63"/>
      <c r="H3896" s="64"/>
    </row>
    <row r="3897" spans="4:8" x14ac:dyDescent="0.2">
      <c r="D3897" s="9"/>
      <c r="G3897" s="63"/>
      <c r="H3897" s="64"/>
    </row>
    <row r="3898" spans="4:8" x14ac:dyDescent="0.2">
      <c r="D3898" s="9"/>
      <c r="G3898" s="63"/>
      <c r="H3898" s="64"/>
    </row>
    <row r="3899" spans="4:8" x14ac:dyDescent="0.2">
      <c r="D3899" s="9"/>
      <c r="G3899" s="63"/>
      <c r="H3899" s="64"/>
    </row>
    <row r="3900" spans="4:8" x14ac:dyDescent="0.2">
      <c r="D3900" s="9"/>
      <c r="G3900" s="63"/>
      <c r="H3900" s="64"/>
    </row>
    <row r="3901" spans="4:8" x14ac:dyDescent="0.2">
      <c r="D3901" s="9"/>
      <c r="G3901" s="63"/>
      <c r="H3901" s="64"/>
    </row>
    <row r="3902" spans="4:8" x14ac:dyDescent="0.2">
      <c r="D3902" s="9"/>
      <c r="G3902" s="63"/>
      <c r="H3902" s="64"/>
    </row>
    <row r="3903" spans="4:8" x14ac:dyDescent="0.2">
      <c r="D3903" s="9"/>
      <c r="G3903" s="63"/>
      <c r="H3903" s="64"/>
    </row>
    <row r="3904" spans="4:8" x14ac:dyDescent="0.2">
      <c r="D3904" s="9"/>
      <c r="G3904" s="63"/>
      <c r="H3904" s="64"/>
    </row>
    <row r="3905" spans="4:8" x14ac:dyDescent="0.2">
      <c r="D3905" s="9"/>
      <c r="G3905" s="63"/>
      <c r="H3905" s="64"/>
    </row>
    <row r="3906" spans="4:8" x14ac:dyDescent="0.2">
      <c r="D3906" s="9"/>
      <c r="G3906" s="63"/>
      <c r="H3906" s="64"/>
    </row>
    <row r="3907" spans="4:8" x14ac:dyDescent="0.2">
      <c r="D3907" s="9"/>
      <c r="G3907" s="63"/>
      <c r="H3907" s="64"/>
    </row>
    <row r="3908" spans="4:8" x14ac:dyDescent="0.2">
      <c r="D3908" s="9"/>
      <c r="G3908" s="63"/>
      <c r="H3908" s="64"/>
    </row>
    <row r="3909" spans="4:8" x14ac:dyDescent="0.2">
      <c r="D3909" s="9"/>
      <c r="G3909" s="63"/>
      <c r="H3909" s="64"/>
    </row>
    <row r="3910" spans="4:8" x14ac:dyDescent="0.2">
      <c r="D3910" s="9"/>
      <c r="G3910" s="63"/>
      <c r="H3910" s="64"/>
    </row>
    <row r="3911" spans="4:8" x14ac:dyDescent="0.2">
      <c r="D3911" s="9"/>
      <c r="G3911" s="63"/>
      <c r="H3911" s="64"/>
    </row>
    <row r="3912" spans="4:8" x14ac:dyDescent="0.2">
      <c r="D3912" s="9"/>
      <c r="G3912" s="63"/>
      <c r="H3912" s="64"/>
    </row>
    <row r="3913" spans="4:8" x14ac:dyDescent="0.2">
      <c r="D3913" s="9"/>
      <c r="G3913" s="63"/>
      <c r="H3913" s="64"/>
    </row>
    <row r="3914" spans="4:8" x14ac:dyDescent="0.2">
      <c r="D3914" s="9"/>
      <c r="G3914" s="63"/>
      <c r="H3914" s="64"/>
    </row>
    <row r="3915" spans="4:8" x14ac:dyDescent="0.2">
      <c r="D3915" s="9"/>
      <c r="G3915" s="63"/>
      <c r="H3915" s="64"/>
    </row>
    <row r="3916" spans="4:8" x14ac:dyDescent="0.2">
      <c r="D3916" s="9"/>
      <c r="G3916" s="63"/>
      <c r="H3916" s="64"/>
    </row>
    <row r="3917" spans="4:8" x14ac:dyDescent="0.2">
      <c r="D3917" s="9"/>
      <c r="G3917" s="63"/>
      <c r="H3917" s="64"/>
    </row>
    <row r="3918" spans="4:8" x14ac:dyDescent="0.2">
      <c r="D3918" s="9"/>
      <c r="G3918" s="63"/>
      <c r="H3918" s="64"/>
    </row>
    <row r="3919" spans="4:8" x14ac:dyDescent="0.2">
      <c r="D3919" s="9"/>
      <c r="G3919" s="63"/>
      <c r="H3919" s="64"/>
    </row>
    <row r="3920" spans="4:8" x14ac:dyDescent="0.2">
      <c r="D3920" s="9"/>
      <c r="G3920" s="63"/>
      <c r="H3920" s="64"/>
    </row>
    <row r="3921" spans="4:8" x14ac:dyDescent="0.2">
      <c r="D3921" s="9"/>
      <c r="G3921" s="63"/>
      <c r="H3921" s="64"/>
    </row>
    <row r="3922" spans="4:8" x14ac:dyDescent="0.2">
      <c r="D3922" s="9"/>
      <c r="G3922" s="63"/>
      <c r="H3922" s="64"/>
    </row>
    <row r="3923" spans="4:8" x14ac:dyDescent="0.2">
      <c r="D3923" s="9"/>
      <c r="G3923" s="63"/>
      <c r="H3923" s="64"/>
    </row>
    <row r="3924" spans="4:8" x14ac:dyDescent="0.2">
      <c r="D3924" s="9"/>
      <c r="G3924" s="63"/>
      <c r="H3924" s="64"/>
    </row>
    <row r="3925" spans="4:8" x14ac:dyDescent="0.2">
      <c r="D3925" s="9"/>
      <c r="G3925" s="63"/>
      <c r="H3925" s="64"/>
    </row>
    <row r="3926" spans="4:8" x14ac:dyDescent="0.2">
      <c r="D3926" s="9"/>
      <c r="G3926" s="63"/>
      <c r="H3926" s="64"/>
    </row>
    <row r="3927" spans="4:8" x14ac:dyDescent="0.2">
      <c r="D3927" s="9"/>
      <c r="G3927" s="63"/>
      <c r="H3927" s="64"/>
    </row>
    <row r="3928" spans="4:8" x14ac:dyDescent="0.2">
      <c r="D3928" s="9"/>
      <c r="G3928" s="63"/>
      <c r="H3928" s="64"/>
    </row>
    <row r="3929" spans="4:8" x14ac:dyDescent="0.2">
      <c r="D3929" s="9"/>
      <c r="G3929" s="63"/>
      <c r="H3929" s="64"/>
    </row>
    <row r="3930" spans="4:8" x14ac:dyDescent="0.2">
      <c r="D3930" s="9"/>
      <c r="G3930" s="63"/>
      <c r="H3930" s="64"/>
    </row>
    <row r="3931" spans="4:8" x14ac:dyDescent="0.2">
      <c r="D3931" s="9"/>
      <c r="G3931" s="63"/>
      <c r="H3931" s="64"/>
    </row>
    <row r="3932" spans="4:8" x14ac:dyDescent="0.2">
      <c r="D3932" s="9"/>
      <c r="G3932" s="63"/>
      <c r="H3932" s="64"/>
    </row>
    <row r="3933" spans="4:8" x14ac:dyDescent="0.2">
      <c r="D3933" s="9"/>
      <c r="G3933" s="63"/>
      <c r="H3933" s="64"/>
    </row>
    <row r="3934" spans="4:8" x14ac:dyDescent="0.2">
      <c r="D3934" s="9"/>
      <c r="G3934" s="63"/>
      <c r="H3934" s="64"/>
    </row>
    <row r="3935" spans="4:8" x14ac:dyDescent="0.2">
      <c r="D3935" s="9"/>
      <c r="G3935" s="63"/>
      <c r="H3935" s="64"/>
    </row>
    <row r="3936" spans="4:8" x14ac:dyDescent="0.2">
      <c r="D3936" s="9"/>
      <c r="G3936" s="63"/>
      <c r="H3936" s="64"/>
    </row>
    <row r="3937" spans="4:8" x14ac:dyDescent="0.2">
      <c r="D3937" s="9"/>
      <c r="G3937" s="63"/>
      <c r="H3937" s="64"/>
    </row>
    <row r="3938" spans="4:8" x14ac:dyDescent="0.2">
      <c r="D3938" s="9"/>
      <c r="G3938" s="63"/>
      <c r="H3938" s="64"/>
    </row>
    <row r="3939" spans="4:8" x14ac:dyDescent="0.2">
      <c r="D3939" s="9"/>
      <c r="G3939" s="63"/>
      <c r="H3939" s="64"/>
    </row>
    <row r="3940" spans="4:8" x14ac:dyDescent="0.2">
      <c r="D3940" s="9"/>
      <c r="G3940" s="63"/>
      <c r="H3940" s="64"/>
    </row>
    <row r="3941" spans="4:8" x14ac:dyDescent="0.2">
      <c r="D3941" s="9"/>
      <c r="G3941" s="63"/>
      <c r="H3941" s="64"/>
    </row>
    <row r="3942" spans="4:8" x14ac:dyDescent="0.2">
      <c r="D3942" s="9"/>
      <c r="G3942" s="63"/>
      <c r="H3942" s="64"/>
    </row>
    <row r="3943" spans="4:8" x14ac:dyDescent="0.2">
      <c r="D3943" s="9"/>
      <c r="G3943" s="63"/>
      <c r="H3943" s="64"/>
    </row>
    <row r="3944" spans="4:8" x14ac:dyDescent="0.2">
      <c r="D3944" s="9"/>
      <c r="G3944" s="63"/>
      <c r="H3944" s="64"/>
    </row>
    <row r="3945" spans="4:8" x14ac:dyDescent="0.2">
      <c r="D3945" s="9"/>
      <c r="G3945" s="63"/>
      <c r="H3945" s="64"/>
    </row>
    <row r="3946" spans="4:8" x14ac:dyDescent="0.2">
      <c r="D3946" s="9"/>
      <c r="G3946" s="63"/>
      <c r="H3946" s="64"/>
    </row>
    <row r="3947" spans="4:8" x14ac:dyDescent="0.2">
      <c r="D3947" s="9"/>
      <c r="G3947" s="63"/>
      <c r="H3947" s="64"/>
    </row>
    <row r="3948" spans="4:8" x14ac:dyDescent="0.2">
      <c r="D3948" s="9"/>
      <c r="G3948" s="63"/>
      <c r="H3948" s="64"/>
    </row>
    <row r="3949" spans="4:8" x14ac:dyDescent="0.2">
      <c r="D3949" s="9"/>
      <c r="G3949" s="63"/>
      <c r="H3949" s="64"/>
    </row>
    <row r="3950" spans="4:8" x14ac:dyDescent="0.2">
      <c r="D3950" s="9"/>
      <c r="G3950" s="63"/>
      <c r="H3950" s="64"/>
    </row>
    <row r="3951" spans="4:8" x14ac:dyDescent="0.2">
      <c r="D3951" s="9"/>
      <c r="G3951" s="63"/>
      <c r="H3951" s="64"/>
    </row>
    <row r="3952" spans="4:8" x14ac:dyDescent="0.2">
      <c r="D3952" s="9"/>
      <c r="G3952" s="63"/>
      <c r="H3952" s="64"/>
    </row>
    <row r="3953" spans="4:8" x14ac:dyDescent="0.2">
      <c r="D3953" s="9"/>
      <c r="G3953" s="63"/>
      <c r="H3953" s="64"/>
    </row>
    <row r="3954" spans="4:8" x14ac:dyDescent="0.2">
      <c r="D3954" s="9"/>
      <c r="G3954" s="63"/>
      <c r="H3954" s="64"/>
    </row>
    <row r="3955" spans="4:8" x14ac:dyDescent="0.2">
      <c r="D3955" s="9"/>
      <c r="G3955" s="63"/>
      <c r="H3955" s="64"/>
    </row>
    <row r="3956" spans="4:8" x14ac:dyDescent="0.2">
      <c r="D3956" s="9"/>
      <c r="G3956" s="63"/>
      <c r="H3956" s="64"/>
    </row>
    <row r="3957" spans="4:8" x14ac:dyDescent="0.2">
      <c r="D3957" s="9"/>
      <c r="G3957" s="63"/>
      <c r="H3957" s="64"/>
    </row>
    <row r="3958" spans="4:8" x14ac:dyDescent="0.2">
      <c r="D3958" s="9"/>
      <c r="G3958" s="63"/>
      <c r="H3958" s="64"/>
    </row>
    <row r="3959" spans="4:8" x14ac:dyDescent="0.2">
      <c r="D3959" s="9"/>
      <c r="G3959" s="63"/>
      <c r="H3959" s="64"/>
    </row>
    <row r="3960" spans="4:8" x14ac:dyDescent="0.2">
      <c r="D3960" s="9"/>
      <c r="G3960" s="63"/>
      <c r="H3960" s="64"/>
    </row>
    <row r="3961" spans="4:8" x14ac:dyDescent="0.2">
      <c r="D3961" s="9"/>
      <c r="G3961" s="63"/>
      <c r="H3961" s="64"/>
    </row>
    <row r="3962" spans="4:8" x14ac:dyDescent="0.2">
      <c r="D3962" s="9"/>
      <c r="G3962" s="63"/>
      <c r="H3962" s="64"/>
    </row>
    <row r="3963" spans="4:8" x14ac:dyDescent="0.2">
      <c r="D3963" s="9"/>
      <c r="G3963" s="63"/>
      <c r="H3963" s="64"/>
    </row>
    <row r="3964" spans="4:8" x14ac:dyDescent="0.2">
      <c r="D3964" s="9"/>
      <c r="G3964" s="63"/>
      <c r="H3964" s="64"/>
    </row>
    <row r="3965" spans="4:8" x14ac:dyDescent="0.2">
      <c r="D3965" s="9"/>
      <c r="G3965" s="63"/>
      <c r="H3965" s="64"/>
    </row>
    <row r="3966" spans="4:8" x14ac:dyDescent="0.2">
      <c r="D3966" s="9"/>
      <c r="G3966" s="63"/>
      <c r="H3966" s="64"/>
    </row>
    <row r="3967" spans="4:8" x14ac:dyDescent="0.2">
      <c r="D3967" s="9"/>
      <c r="G3967" s="63"/>
      <c r="H3967" s="64"/>
    </row>
    <row r="3968" spans="4:8" x14ac:dyDescent="0.2">
      <c r="D3968" s="9"/>
      <c r="G3968" s="63"/>
      <c r="H3968" s="64"/>
    </row>
    <row r="3969" spans="4:8" x14ac:dyDescent="0.2">
      <c r="D3969" s="9"/>
      <c r="G3969" s="63"/>
      <c r="H3969" s="64"/>
    </row>
    <row r="3970" spans="4:8" x14ac:dyDescent="0.2">
      <c r="D3970" s="9"/>
      <c r="G3970" s="63"/>
      <c r="H3970" s="64"/>
    </row>
    <row r="3971" spans="4:8" x14ac:dyDescent="0.2">
      <c r="D3971" s="9"/>
      <c r="G3971" s="63"/>
      <c r="H3971" s="64"/>
    </row>
    <row r="3972" spans="4:8" x14ac:dyDescent="0.2">
      <c r="D3972" s="9"/>
      <c r="G3972" s="63"/>
      <c r="H3972" s="64"/>
    </row>
    <row r="3973" spans="4:8" x14ac:dyDescent="0.2">
      <c r="D3973" s="9"/>
      <c r="G3973" s="63"/>
      <c r="H3973" s="64"/>
    </row>
    <row r="3974" spans="4:8" x14ac:dyDescent="0.2">
      <c r="D3974" s="9"/>
      <c r="G3974" s="63"/>
      <c r="H3974" s="64"/>
    </row>
    <row r="3975" spans="4:8" x14ac:dyDescent="0.2">
      <c r="D3975" s="9"/>
      <c r="G3975" s="63"/>
      <c r="H3975" s="64"/>
    </row>
    <row r="3976" spans="4:8" x14ac:dyDescent="0.2">
      <c r="D3976" s="9"/>
      <c r="G3976" s="63"/>
      <c r="H3976" s="64"/>
    </row>
    <row r="3977" spans="4:8" x14ac:dyDescent="0.2">
      <c r="D3977" s="9"/>
      <c r="G3977" s="63"/>
      <c r="H3977" s="64"/>
    </row>
    <row r="3978" spans="4:8" x14ac:dyDescent="0.2">
      <c r="D3978" s="9"/>
      <c r="G3978" s="63"/>
      <c r="H3978" s="64"/>
    </row>
    <row r="3979" spans="4:8" x14ac:dyDescent="0.2">
      <c r="D3979" s="9"/>
      <c r="G3979" s="63"/>
      <c r="H3979" s="64"/>
    </row>
    <row r="3980" spans="4:8" x14ac:dyDescent="0.2">
      <c r="D3980" s="9"/>
      <c r="G3980" s="63"/>
      <c r="H3980" s="64"/>
    </row>
    <row r="3981" spans="4:8" x14ac:dyDescent="0.2">
      <c r="D3981" s="9"/>
      <c r="G3981" s="63"/>
      <c r="H3981" s="64"/>
    </row>
    <row r="3982" spans="4:8" x14ac:dyDescent="0.2">
      <c r="D3982" s="9"/>
      <c r="G3982" s="63"/>
      <c r="H3982" s="64"/>
    </row>
    <row r="3983" spans="4:8" x14ac:dyDescent="0.2">
      <c r="D3983" s="9"/>
      <c r="G3983" s="63"/>
      <c r="H3983" s="64"/>
    </row>
    <row r="3984" spans="4:8" x14ac:dyDescent="0.2">
      <c r="D3984" s="9"/>
      <c r="G3984" s="63"/>
      <c r="H3984" s="64"/>
    </row>
    <row r="3985" spans="4:8" x14ac:dyDescent="0.2">
      <c r="D3985" s="9"/>
      <c r="G3985" s="63"/>
      <c r="H3985" s="64"/>
    </row>
    <row r="3986" spans="4:8" x14ac:dyDescent="0.2">
      <c r="D3986" s="9"/>
      <c r="G3986" s="63"/>
      <c r="H3986" s="64"/>
    </row>
    <row r="3987" spans="4:8" x14ac:dyDescent="0.2">
      <c r="D3987" s="9"/>
      <c r="G3987" s="63"/>
      <c r="H3987" s="64"/>
    </row>
    <row r="3988" spans="4:8" x14ac:dyDescent="0.2">
      <c r="D3988" s="9"/>
      <c r="G3988" s="63"/>
      <c r="H3988" s="64"/>
    </row>
    <row r="3989" spans="4:8" x14ac:dyDescent="0.2">
      <c r="D3989" s="9"/>
      <c r="G3989" s="63"/>
      <c r="H3989" s="64"/>
    </row>
    <row r="3990" spans="4:8" x14ac:dyDescent="0.2">
      <c r="D3990" s="9"/>
      <c r="G3990" s="63"/>
      <c r="H3990" s="64"/>
    </row>
    <row r="3991" spans="4:8" x14ac:dyDescent="0.2">
      <c r="D3991" s="9"/>
      <c r="G3991" s="63"/>
      <c r="H3991" s="64"/>
    </row>
    <row r="3992" spans="4:8" x14ac:dyDescent="0.2">
      <c r="D3992" s="9"/>
      <c r="G3992" s="63"/>
      <c r="H3992" s="64"/>
    </row>
    <row r="3993" spans="4:8" x14ac:dyDescent="0.2">
      <c r="D3993" s="9"/>
      <c r="G3993" s="63"/>
      <c r="H3993" s="64"/>
    </row>
    <row r="3994" spans="4:8" x14ac:dyDescent="0.2">
      <c r="D3994" s="9"/>
      <c r="G3994" s="63"/>
      <c r="H3994" s="64"/>
    </row>
    <row r="3995" spans="4:8" x14ac:dyDescent="0.2">
      <c r="D3995" s="9"/>
      <c r="G3995" s="63"/>
      <c r="H3995" s="64"/>
    </row>
    <row r="3996" spans="4:8" x14ac:dyDescent="0.2">
      <c r="D3996" s="9"/>
      <c r="G3996" s="63"/>
      <c r="H3996" s="64"/>
    </row>
    <row r="3997" spans="4:8" x14ac:dyDescent="0.2">
      <c r="D3997" s="9"/>
      <c r="G3997" s="63"/>
      <c r="H3997" s="64"/>
    </row>
    <row r="3998" spans="4:8" x14ac:dyDescent="0.2">
      <c r="D3998" s="9"/>
      <c r="G3998" s="63"/>
      <c r="H3998" s="64"/>
    </row>
    <row r="3999" spans="4:8" x14ac:dyDescent="0.2">
      <c r="D3999" s="9"/>
      <c r="G3999" s="63"/>
      <c r="H3999" s="64"/>
    </row>
    <row r="4000" spans="4:8" x14ac:dyDescent="0.2">
      <c r="D4000" s="9"/>
      <c r="G4000" s="63"/>
      <c r="H4000" s="64"/>
    </row>
    <row r="4001" spans="4:8" x14ac:dyDescent="0.2">
      <c r="D4001" s="9"/>
      <c r="G4001" s="63"/>
      <c r="H4001" s="64"/>
    </row>
    <row r="4002" spans="4:8" x14ac:dyDescent="0.2">
      <c r="D4002" s="9"/>
      <c r="G4002" s="63"/>
      <c r="H4002" s="64"/>
    </row>
    <row r="4003" spans="4:8" x14ac:dyDescent="0.2">
      <c r="D4003" s="9"/>
      <c r="G4003" s="63"/>
      <c r="H4003" s="64"/>
    </row>
    <row r="4004" spans="4:8" x14ac:dyDescent="0.2">
      <c r="D4004" s="9"/>
      <c r="G4004" s="63"/>
      <c r="H4004" s="64"/>
    </row>
    <row r="4005" spans="4:8" x14ac:dyDescent="0.2">
      <c r="D4005" s="9"/>
      <c r="G4005" s="63"/>
      <c r="H4005" s="64"/>
    </row>
    <row r="4006" spans="4:8" x14ac:dyDescent="0.2">
      <c r="D4006" s="9"/>
      <c r="G4006" s="63"/>
      <c r="H4006" s="64"/>
    </row>
    <row r="4007" spans="4:8" x14ac:dyDescent="0.2">
      <c r="D4007" s="9"/>
      <c r="G4007" s="63"/>
      <c r="H4007" s="64"/>
    </row>
    <row r="4008" spans="4:8" x14ac:dyDescent="0.2">
      <c r="D4008" s="9"/>
      <c r="G4008" s="63"/>
      <c r="H4008" s="64"/>
    </row>
    <row r="4009" spans="4:8" x14ac:dyDescent="0.2">
      <c r="D4009" s="9"/>
      <c r="G4009" s="63"/>
      <c r="H4009" s="64"/>
    </row>
    <row r="4010" spans="4:8" x14ac:dyDescent="0.2">
      <c r="D4010" s="9"/>
      <c r="G4010" s="63"/>
      <c r="H4010" s="64"/>
    </row>
    <row r="4011" spans="4:8" x14ac:dyDescent="0.2">
      <c r="D4011" s="9"/>
      <c r="G4011" s="63"/>
      <c r="H4011" s="64"/>
    </row>
    <row r="4012" spans="4:8" x14ac:dyDescent="0.2">
      <c r="D4012" s="9"/>
      <c r="G4012" s="63"/>
      <c r="H4012" s="64"/>
    </row>
    <row r="4013" spans="4:8" x14ac:dyDescent="0.2">
      <c r="D4013" s="9"/>
      <c r="G4013" s="63"/>
      <c r="H4013" s="64"/>
    </row>
    <row r="4014" spans="4:8" x14ac:dyDescent="0.2">
      <c r="D4014" s="9"/>
      <c r="G4014" s="63"/>
      <c r="H4014" s="64"/>
    </row>
    <row r="4015" spans="4:8" x14ac:dyDescent="0.2">
      <c r="D4015" s="9"/>
      <c r="G4015" s="63"/>
      <c r="H4015" s="64"/>
    </row>
    <row r="4016" spans="4:8" x14ac:dyDescent="0.2">
      <c r="D4016" s="9"/>
      <c r="G4016" s="63"/>
      <c r="H4016" s="64"/>
    </row>
    <row r="4017" spans="4:8" x14ac:dyDescent="0.2">
      <c r="D4017" s="9"/>
      <c r="G4017" s="63"/>
      <c r="H4017" s="64"/>
    </row>
    <row r="4018" spans="4:8" x14ac:dyDescent="0.2">
      <c r="D4018" s="9"/>
      <c r="G4018" s="63"/>
      <c r="H4018" s="64"/>
    </row>
    <row r="4019" spans="4:8" x14ac:dyDescent="0.2">
      <c r="D4019" s="9"/>
      <c r="G4019" s="63"/>
      <c r="H4019" s="64"/>
    </row>
    <row r="4020" spans="4:8" x14ac:dyDescent="0.2">
      <c r="D4020" s="9"/>
      <c r="G4020" s="63"/>
      <c r="H4020" s="64"/>
    </row>
    <row r="4021" spans="4:8" x14ac:dyDescent="0.2">
      <c r="D4021" s="9"/>
      <c r="G4021" s="63"/>
      <c r="H4021" s="64"/>
    </row>
    <row r="4022" spans="4:8" x14ac:dyDescent="0.2">
      <c r="D4022" s="9"/>
      <c r="G4022" s="63"/>
      <c r="H4022" s="64"/>
    </row>
    <row r="4023" spans="4:8" x14ac:dyDescent="0.2">
      <c r="D4023" s="9"/>
      <c r="G4023" s="63"/>
      <c r="H4023" s="64"/>
    </row>
    <row r="4024" spans="4:8" x14ac:dyDescent="0.2">
      <c r="D4024" s="9"/>
      <c r="G4024" s="63"/>
      <c r="H4024" s="64"/>
    </row>
    <row r="4025" spans="4:8" x14ac:dyDescent="0.2">
      <c r="D4025" s="9"/>
      <c r="G4025" s="63"/>
      <c r="H4025" s="64"/>
    </row>
    <row r="4026" spans="4:8" x14ac:dyDescent="0.2">
      <c r="D4026" s="9"/>
      <c r="G4026" s="63"/>
      <c r="H4026" s="64"/>
    </row>
    <row r="4027" spans="4:8" x14ac:dyDescent="0.2">
      <c r="D4027" s="9"/>
      <c r="G4027" s="63"/>
      <c r="H4027" s="64"/>
    </row>
    <row r="4028" spans="4:8" x14ac:dyDescent="0.2">
      <c r="D4028" s="9"/>
      <c r="G4028" s="63"/>
      <c r="H4028" s="64"/>
    </row>
    <row r="4029" spans="4:8" x14ac:dyDescent="0.2">
      <c r="D4029" s="9"/>
      <c r="G4029" s="63"/>
      <c r="H4029" s="64"/>
    </row>
    <row r="4030" spans="4:8" x14ac:dyDescent="0.2">
      <c r="D4030" s="9"/>
      <c r="G4030" s="63"/>
      <c r="H4030" s="64"/>
    </row>
    <row r="4031" spans="4:8" x14ac:dyDescent="0.2">
      <c r="D4031" s="9"/>
      <c r="G4031" s="63"/>
      <c r="H4031" s="64"/>
    </row>
    <row r="4032" spans="4:8" x14ac:dyDescent="0.2">
      <c r="D4032" s="9"/>
      <c r="G4032" s="63"/>
      <c r="H4032" s="64"/>
    </row>
    <row r="4033" spans="4:8" x14ac:dyDescent="0.2">
      <c r="D4033" s="9"/>
      <c r="G4033" s="63"/>
      <c r="H4033" s="64"/>
    </row>
    <row r="4034" spans="4:8" x14ac:dyDescent="0.2">
      <c r="D4034" s="9"/>
      <c r="G4034" s="63"/>
      <c r="H4034" s="64"/>
    </row>
    <row r="4035" spans="4:8" x14ac:dyDescent="0.2">
      <c r="D4035" s="9"/>
      <c r="G4035" s="63"/>
      <c r="H4035" s="64"/>
    </row>
    <row r="4036" spans="4:8" x14ac:dyDescent="0.2">
      <c r="D4036" s="9"/>
      <c r="G4036" s="63"/>
      <c r="H4036" s="64"/>
    </row>
    <row r="4037" spans="4:8" x14ac:dyDescent="0.2">
      <c r="D4037" s="9"/>
      <c r="G4037" s="63"/>
      <c r="H4037" s="64"/>
    </row>
    <row r="4038" spans="4:8" x14ac:dyDescent="0.2">
      <c r="D4038" s="9"/>
      <c r="G4038" s="63"/>
      <c r="H4038" s="64"/>
    </row>
    <row r="4039" spans="4:8" x14ac:dyDescent="0.2">
      <c r="D4039" s="9"/>
      <c r="G4039" s="63"/>
      <c r="H4039" s="64"/>
    </row>
    <row r="4040" spans="4:8" x14ac:dyDescent="0.2">
      <c r="D4040" s="9"/>
      <c r="G4040" s="63"/>
      <c r="H4040" s="64"/>
    </row>
    <row r="4041" spans="4:8" x14ac:dyDescent="0.2">
      <c r="D4041" s="9"/>
      <c r="G4041" s="63"/>
      <c r="H4041" s="64"/>
    </row>
    <row r="4042" spans="4:8" x14ac:dyDescent="0.2">
      <c r="D4042" s="9"/>
      <c r="G4042" s="63"/>
      <c r="H4042" s="64"/>
    </row>
    <row r="4043" spans="4:8" x14ac:dyDescent="0.2">
      <c r="D4043" s="9"/>
      <c r="G4043" s="63"/>
      <c r="H4043" s="64"/>
    </row>
    <row r="4044" spans="4:8" x14ac:dyDescent="0.2">
      <c r="D4044" s="9"/>
      <c r="G4044" s="63"/>
      <c r="H4044" s="64"/>
    </row>
    <row r="4045" spans="4:8" x14ac:dyDescent="0.2">
      <c r="D4045" s="9"/>
      <c r="G4045" s="63"/>
      <c r="H4045" s="64"/>
    </row>
    <row r="4046" spans="4:8" x14ac:dyDescent="0.2">
      <c r="D4046" s="9"/>
      <c r="G4046" s="63"/>
      <c r="H4046" s="64"/>
    </row>
    <row r="4047" spans="4:8" x14ac:dyDescent="0.2">
      <c r="D4047" s="9"/>
      <c r="G4047" s="63"/>
      <c r="H4047" s="64"/>
    </row>
    <row r="4048" spans="4:8" x14ac:dyDescent="0.2">
      <c r="D4048" s="9"/>
      <c r="G4048" s="63"/>
      <c r="H4048" s="64"/>
    </row>
    <row r="4049" spans="4:8" x14ac:dyDescent="0.2">
      <c r="D4049" s="9"/>
      <c r="G4049" s="63"/>
      <c r="H4049" s="64"/>
    </row>
    <row r="4050" spans="4:8" x14ac:dyDescent="0.2">
      <c r="D4050" s="9"/>
      <c r="G4050" s="63"/>
      <c r="H4050" s="64"/>
    </row>
    <row r="4051" spans="4:8" x14ac:dyDescent="0.2">
      <c r="D4051" s="9"/>
      <c r="G4051" s="63"/>
      <c r="H4051" s="64"/>
    </row>
    <row r="4052" spans="4:8" x14ac:dyDescent="0.2">
      <c r="D4052" s="9"/>
      <c r="G4052" s="63"/>
      <c r="H4052" s="64"/>
    </row>
    <row r="4053" spans="4:8" x14ac:dyDescent="0.2">
      <c r="D4053" s="9"/>
      <c r="G4053" s="63"/>
      <c r="H4053" s="64"/>
    </row>
    <row r="4054" spans="4:8" x14ac:dyDescent="0.2">
      <c r="D4054" s="9"/>
      <c r="G4054" s="63"/>
      <c r="H4054" s="64"/>
    </row>
    <row r="4055" spans="4:8" x14ac:dyDescent="0.2">
      <c r="D4055" s="9"/>
      <c r="G4055" s="63"/>
      <c r="H4055" s="64"/>
    </row>
    <row r="4056" spans="4:8" x14ac:dyDescent="0.2">
      <c r="D4056" s="9"/>
      <c r="G4056" s="63"/>
      <c r="H4056" s="64"/>
    </row>
    <row r="4057" spans="4:8" x14ac:dyDescent="0.2">
      <c r="D4057" s="9"/>
      <c r="G4057" s="63"/>
      <c r="H4057" s="64"/>
    </row>
    <row r="4058" spans="4:8" x14ac:dyDescent="0.2">
      <c r="D4058" s="9"/>
      <c r="G4058" s="63"/>
      <c r="H4058" s="64"/>
    </row>
    <row r="4059" spans="4:8" x14ac:dyDescent="0.2">
      <c r="D4059" s="9"/>
      <c r="G4059" s="63"/>
      <c r="H4059" s="64"/>
    </row>
    <row r="4060" spans="4:8" x14ac:dyDescent="0.2">
      <c r="D4060" s="9"/>
      <c r="G4060" s="63"/>
      <c r="H4060" s="64"/>
    </row>
    <row r="4061" spans="4:8" x14ac:dyDescent="0.2">
      <c r="D4061" s="9"/>
      <c r="G4061" s="63"/>
      <c r="H4061" s="64"/>
    </row>
    <row r="4062" spans="4:8" x14ac:dyDescent="0.2">
      <c r="D4062" s="9"/>
      <c r="G4062" s="63"/>
      <c r="H4062" s="64"/>
    </row>
    <row r="4063" spans="4:8" x14ac:dyDescent="0.2">
      <c r="D4063" s="9"/>
      <c r="G4063" s="63"/>
      <c r="H4063" s="64"/>
    </row>
    <row r="4064" spans="4:8" x14ac:dyDescent="0.2">
      <c r="D4064" s="9"/>
      <c r="G4064" s="63"/>
      <c r="H4064" s="64"/>
    </row>
    <row r="4065" spans="4:8" x14ac:dyDescent="0.2">
      <c r="D4065" s="9"/>
      <c r="G4065" s="63"/>
      <c r="H4065" s="64"/>
    </row>
    <row r="4066" spans="4:8" x14ac:dyDescent="0.2">
      <c r="D4066" s="9"/>
      <c r="G4066" s="63"/>
      <c r="H4066" s="64"/>
    </row>
    <row r="4067" spans="4:8" x14ac:dyDescent="0.2">
      <c r="D4067" s="9"/>
      <c r="G4067" s="63"/>
      <c r="H4067" s="64"/>
    </row>
    <row r="4068" spans="4:8" x14ac:dyDescent="0.2">
      <c r="D4068" s="9"/>
      <c r="G4068" s="63"/>
      <c r="H4068" s="64"/>
    </row>
    <row r="4069" spans="4:8" x14ac:dyDescent="0.2">
      <c r="D4069" s="9"/>
      <c r="G4069" s="63"/>
      <c r="H4069" s="64"/>
    </row>
    <row r="4070" spans="4:8" x14ac:dyDescent="0.2">
      <c r="D4070" s="9"/>
      <c r="G4070" s="63"/>
      <c r="H4070" s="64"/>
    </row>
    <row r="4071" spans="4:8" x14ac:dyDescent="0.2">
      <c r="D4071" s="9"/>
      <c r="G4071" s="63"/>
      <c r="H4071" s="64"/>
    </row>
    <row r="4072" spans="4:8" x14ac:dyDescent="0.2">
      <c r="D4072" s="9"/>
      <c r="G4072" s="63"/>
      <c r="H4072" s="64"/>
    </row>
    <row r="4073" spans="4:8" x14ac:dyDescent="0.2">
      <c r="D4073" s="9"/>
      <c r="G4073" s="63"/>
      <c r="H4073" s="64"/>
    </row>
    <row r="4074" spans="4:8" x14ac:dyDescent="0.2">
      <c r="D4074" s="9"/>
      <c r="G4074" s="63"/>
      <c r="H4074" s="64"/>
    </row>
    <row r="4075" spans="4:8" x14ac:dyDescent="0.2">
      <c r="D4075" s="9"/>
      <c r="G4075" s="63"/>
      <c r="H4075" s="64"/>
    </row>
    <row r="4076" spans="4:8" x14ac:dyDescent="0.2">
      <c r="D4076" s="9"/>
      <c r="G4076" s="63"/>
      <c r="H4076" s="64"/>
    </row>
    <row r="4077" spans="4:8" x14ac:dyDescent="0.2">
      <c r="D4077" s="9"/>
      <c r="G4077" s="63"/>
      <c r="H4077" s="64"/>
    </row>
    <row r="4078" spans="4:8" x14ac:dyDescent="0.2">
      <c r="D4078" s="9"/>
      <c r="G4078" s="63"/>
      <c r="H4078" s="64"/>
    </row>
    <row r="4079" spans="4:8" x14ac:dyDescent="0.2">
      <c r="D4079" s="9"/>
      <c r="G4079" s="63"/>
      <c r="H4079" s="64"/>
    </row>
    <row r="4080" spans="4:8" x14ac:dyDescent="0.2">
      <c r="D4080" s="9"/>
      <c r="G4080" s="63"/>
      <c r="H4080" s="64"/>
    </row>
    <row r="4081" spans="4:8" x14ac:dyDescent="0.2">
      <c r="D4081" s="9"/>
      <c r="G4081" s="63"/>
      <c r="H4081" s="64"/>
    </row>
    <row r="4082" spans="4:8" x14ac:dyDescent="0.2">
      <c r="D4082" s="9"/>
      <c r="G4082" s="63"/>
      <c r="H4082" s="64"/>
    </row>
    <row r="4083" spans="4:8" x14ac:dyDescent="0.2">
      <c r="D4083" s="9"/>
      <c r="G4083" s="63"/>
      <c r="H4083" s="64"/>
    </row>
    <row r="4084" spans="4:8" x14ac:dyDescent="0.2">
      <c r="D4084" s="9"/>
      <c r="G4084" s="63"/>
      <c r="H4084" s="64"/>
    </row>
    <row r="4085" spans="4:8" x14ac:dyDescent="0.2">
      <c r="D4085" s="9"/>
      <c r="G4085" s="63"/>
      <c r="H4085" s="64"/>
    </row>
    <row r="4086" spans="4:8" x14ac:dyDescent="0.2">
      <c r="D4086" s="9"/>
      <c r="G4086" s="63"/>
      <c r="H4086" s="64"/>
    </row>
    <row r="4087" spans="4:8" x14ac:dyDescent="0.2">
      <c r="D4087" s="9"/>
      <c r="G4087" s="63"/>
      <c r="H4087" s="64"/>
    </row>
    <row r="4088" spans="4:8" x14ac:dyDescent="0.2">
      <c r="D4088" s="9"/>
      <c r="G4088" s="63"/>
      <c r="H4088" s="64"/>
    </row>
    <row r="4089" spans="4:8" x14ac:dyDescent="0.2">
      <c r="D4089" s="9"/>
      <c r="G4089" s="63"/>
      <c r="H4089" s="64"/>
    </row>
    <row r="4090" spans="4:8" x14ac:dyDescent="0.2">
      <c r="D4090" s="9"/>
      <c r="G4090" s="63"/>
      <c r="H4090" s="64"/>
    </row>
    <row r="4091" spans="4:8" x14ac:dyDescent="0.2">
      <c r="D4091" s="9"/>
      <c r="G4091" s="63"/>
      <c r="H4091" s="64"/>
    </row>
    <row r="4092" spans="4:8" x14ac:dyDescent="0.2">
      <c r="D4092" s="9"/>
      <c r="G4092" s="63"/>
      <c r="H4092" s="64"/>
    </row>
    <row r="4093" spans="4:8" x14ac:dyDescent="0.2">
      <c r="D4093" s="9"/>
      <c r="G4093" s="63"/>
      <c r="H4093" s="64"/>
    </row>
    <row r="4094" spans="4:8" x14ac:dyDescent="0.2">
      <c r="D4094" s="9"/>
      <c r="G4094" s="63"/>
      <c r="H4094" s="64"/>
    </row>
    <row r="4095" spans="4:8" x14ac:dyDescent="0.2">
      <c r="D4095" s="9"/>
      <c r="G4095" s="63"/>
      <c r="H4095" s="64"/>
    </row>
    <row r="4096" spans="4:8" x14ac:dyDescent="0.2">
      <c r="D4096" s="9"/>
      <c r="G4096" s="63"/>
      <c r="H4096" s="64"/>
    </row>
    <row r="4097" spans="4:8" x14ac:dyDescent="0.2">
      <c r="D4097" s="9"/>
      <c r="G4097" s="63"/>
      <c r="H4097" s="64"/>
    </row>
    <row r="4098" spans="4:8" x14ac:dyDescent="0.2">
      <c r="D4098" s="9"/>
      <c r="G4098" s="63"/>
      <c r="H4098" s="64"/>
    </row>
    <row r="4099" spans="4:8" x14ac:dyDescent="0.2">
      <c r="D4099" s="9"/>
      <c r="G4099" s="63"/>
      <c r="H4099" s="64"/>
    </row>
    <row r="4100" spans="4:8" x14ac:dyDescent="0.2">
      <c r="D4100" s="9"/>
      <c r="G4100" s="63"/>
      <c r="H4100" s="64"/>
    </row>
    <row r="4101" spans="4:8" x14ac:dyDescent="0.2">
      <c r="D4101" s="9"/>
      <c r="G4101" s="63"/>
      <c r="H4101" s="64"/>
    </row>
    <row r="4102" spans="4:8" x14ac:dyDescent="0.2">
      <c r="D4102" s="9"/>
      <c r="G4102" s="63"/>
      <c r="H4102" s="64"/>
    </row>
    <row r="4103" spans="4:8" x14ac:dyDescent="0.2">
      <c r="D4103" s="9"/>
      <c r="G4103" s="63"/>
      <c r="H4103" s="64"/>
    </row>
    <row r="4104" spans="4:8" x14ac:dyDescent="0.2">
      <c r="D4104" s="9"/>
      <c r="G4104" s="63"/>
      <c r="H4104" s="64"/>
    </row>
    <row r="4105" spans="4:8" x14ac:dyDescent="0.2">
      <c r="D4105" s="9"/>
      <c r="G4105" s="63"/>
      <c r="H4105" s="64"/>
    </row>
    <row r="4106" spans="4:8" x14ac:dyDescent="0.2">
      <c r="D4106" s="9"/>
      <c r="G4106" s="63"/>
      <c r="H4106" s="64"/>
    </row>
    <row r="4107" spans="4:8" x14ac:dyDescent="0.2">
      <c r="D4107" s="9"/>
      <c r="G4107" s="63"/>
      <c r="H4107" s="64"/>
    </row>
    <row r="4108" spans="4:8" x14ac:dyDescent="0.2">
      <c r="D4108" s="9"/>
      <c r="G4108" s="63"/>
      <c r="H4108" s="64"/>
    </row>
    <row r="4109" spans="4:8" x14ac:dyDescent="0.2">
      <c r="D4109" s="9"/>
      <c r="G4109" s="63"/>
      <c r="H4109" s="64"/>
    </row>
    <row r="4110" spans="4:8" x14ac:dyDescent="0.2">
      <c r="D4110" s="9"/>
      <c r="G4110" s="63"/>
      <c r="H4110" s="64"/>
    </row>
    <row r="4111" spans="4:8" x14ac:dyDescent="0.2">
      <c r="D4111" s="9"/>
      <c r="G4111" s="63"/>
      <c r="H4111" s="64"/>
    </row>
    <row r="4112" spans="4:8" x14ac:dyDescent="0.2">
      <c r="D4112" s="9"/>
      <c r="G4112" s="63"/>
      <c r="H4112" s="64"/>
    </row>
    <row r="4113" spans="4:8" x14ac:dyDescent="0.2">
      <c r="D4113" s="9"/>
      <c r="G4113" s="63"/>
      <c r="H4113" s="64"/>
    </row>
    <row r="4114" spans="4:8" x14ac:dyDescent="0.2">
      <c r="D4114" s="9"/>
      <c r="G4114" s="63"/>
      <c r="H4114" s="64"/>
    </row>
    <row r="4115" spans="4:8" x14ac:dyDescent="0.2">
      <c r="D4115" s="9"/>
      <c r="G4115" s="63"/>
      <c r="H4115" s="64"/>
    </row>
    <row r="4116" spans="4:8" x14ac:dyDescent="0.2">
      <c r="D4116" s="9"/>
      <c r="G4116" s="63"/>
      <c r="H4116" s="64"/>
    </row>
    <row r="4117" spans="4:8" x14ac:dyDescent="0.2">
      <c r="D4117" s="9"/>
      <c r="G4117" s="63"/>
      <c r="H4117" s="64"/>
    </row>
    <row r="4118" spans="4:8" x14ac:dyDescent="0.2">
      <c r="D4118" s="9"/>
      <c r="G4118" s="63"/>
      <c r="H4118" s="64"/>
    </row>
    <row r="4119" spans="4:8" x14ac:dyDescent="0.2">
      <c r="D4119" s="9"/>
      <c r="G4119" s="63"/>
      <c r="H4119" s="64"/>
    </row>
    <row r="4120" spans="4:8" x14ac:dyDescent="0.2">
      <c r="D4120" s="9"/>
      <c r="G4120" s="63"/>
      <c r="H4120" s="64"/>
    </row>
    <row r="4121" spans="4:8" x14ac:dyDescent="0.2">
      <c r="D4121" s="9"/>
      <c r="G4121" s="63"/>
      <c r="H4121" s="64"/>
    </row>
    <row r="4122" spans="4:8" x14ac:dyDescent="0.2">
      <c r="D4122" s="9"/>
      <c r="G4122" s="63"/>
      <c r="H4122" s="64"/>
    </row>
    <row r="4123" spans="4:8" x14ac:dyDescent="0.2">
      <c r="D4123" s="9"/>
      <c r="G4123" s="63"/>
      <c r="H4123" s="64"/>
    </row>
    <row r="4124" spans="4:8" x14ac:dyDescent="0.2">
      <c r="D4124" s="9"/>
      <c r="G4124" s="63"/>
      <c r="H4124" s="64"/>
    </row>
    <row r="4125" spans="4:8" x14ac:dyDescent="0.2">
      <c r="D4125" s="9"/>
      <c r="G4125" s="63"/>
      <c r="H4125" s="64"/>
    </row>
    <row r="4126" spans="4:8" x14ac:dyDescent="0.2">
      <c r="D4126" s="9"/>
      <c r="G4126" s="63"/>
      <c r="H4126" s="64"/>
    </row>
    <row r="4127" spans="4:8" x14ac:dyDescent="0.2">
      <c r="D4127" s="9"/>
      <c r="G4127" s="63"/>
      <c r="H4127" s="64"/>
    </row>
    <row r="4128" spans="4:8" x14ac:dyDescent="0.2">
      <c r="D4128" s="9"/>
      <c r="G4128" s="63"/>
      <c r="H4128" s="64"/>
    </row>
    <row r="4129" spans="4:8" x14ac:dyDescent="0.2">
      <c r="D4129" s="9"/>
      <c r="G4129" s="63"/>
      <c r="H4129" s="64"/>
    </row>
    <row r="4130" spans="4:8" x14ac:dyDescent="0.2">
      <c r="D4130" s="9"/>
      <c r="G4130" s="63"/>
      <c r="H4130" s="64"/>
    </row>
    <row r="4131" spans="4:8" x14ac:dyDescent="0.2">
      <c r="D4131" s="9"/>
      <c r="G4131" s="63"/>
      <c r="H4131" s="64"/>
    </row>
    <row r="4132" spans="4:8" x14ac:dyDescent="0.2">
      <c r="D4132" s="9"/>
      <c r="G4132" s="63"/>
      <c r="H4132" s="64"/>
    </row>
    <row r="4133" spans="4:8" x14ac:dyDescent="0.2">
      <c r="D4133" s="9"/>
      <c r="G4133" s="63"/>
      <c r="H4133" s="64"/>
    </row>
    <row r="4134" spans="4:8" x14ac:dyDescent="0.2">
      <c r="D4134" s="9"/>
      <c r="G4134" s="63"/>
      <c r="H4134" s="64"/>
    </row>
    <row r="4135" spans="4:8" x14ac:dyDescent="0.2">
      <c r="D4135" s="9"/>
      <c r="G4135" s="63"/>
      <c r="H4135" s="64"/>
    </row>
    <row r="4136" spans="4:8" x14ac:dyDescent="0.2">
      <c r="D4136" s="9"/>
      <c r="G4136" s="63"/>
      <c r="H4136" s="64"/>
    </row>
    <row r="4137" spans="4:8" x14ac:dyDescent="0.2">
      <c r="D4137" s="9"/>
      <c r="G4137" s="63"/>
      <c r="H4137" s="64"/>
    </row>
    <row r="4138" spans="4:8" x14ac:dyDescent="0.2">
      <c r="D4138" s="9"/>
      <c r="G4138" s="63"/>
      <c r="H4138" s="64"/>
    </row>
    <row r="4139" spans="4:8" x14ac:dyDescent="0.2">
      <c r="D4139" s="9"/>
      <c r="G4139" s="63"/>
      <c r="H4139" s="64"/>
    </row>
    <row r="4140" spans="4:8" x14ac:dyDescent="0.2">
      <c r="D4140" s="9"/>
      <c r="G4140" s="63"/>
      <c r="H4140" s="64"/>
    </row>
    <row r="4141" spans="4:8" x14ac:dyDescent="0.2">
      <c r="D4141" s="9"/>
      <c r="G4141" s="63"/>
      <c r="H4141" s="64"/>
    </row>
    <row r="4142" spans="4:8" x14ac:dyDescent="0.2">
      <c r="D4142" s="9"/>
      <c r="G4142" s="63"/>
      <c r="H4142" s="64"/>
    </row>
    <row r="4143" spans="4:8" x14ac:dyDescent="0.2">
      <c r="D4143" s="9"/>
      <c r="G4143" s="63"/>
      <c r="H4143" s="64"/>
    </row>
    <row r="4144" spans="4:8" x14ac:dyDescent="0.2">
      <c r="D4144" s="9"/>
      <c r="G4144" s="63"/>
      <c r="H4144" s="64"/>
    </row>
    <row r="4145" spans="4:8" x14ac:dyDescent="0.2">
      <c r="D4145" s="9"/>
      <c r="G4145" s="63"/>
      <c r="H4145" s="64"/>
    </row>
    <row r="4146" spans="4:8" x14ac:dyDescent="0.2">
      <c r="D4146" s="9"/>
      <c r="G4146" s="63"/>
      <c r="H4146" s="64"/>
    </row>
    <row r="4147" spans="4:8" x14ac:dyDescent="0.2">
      <c r="D4147" s="9"/>
      <c r="G4147" s="63"/>
      <c r="H4147" s="64"/>
    </row>
    <row r="4148" spans="4:8" x14ac:dyDescent="0.2">
      <c r="D4148" s="9"/>
      <c r="G4148" s="63"/>
      <c r="H4148" s="64"/>
    </row>
    <row r="4149" spans="4:8" x14ac:dyDescent="0.2">
      <c r="D4149" s="9"/>
      <c r="G4149" s="63"/>
      <c r="H4149" s="64"/>
    </row>
    <row r="4150" spans="4:8" x14ac:dyDescent="0.2">
      <c r="D4150" s="9"/>
      <c r="G4150" s="63"/>
      <c r="H4150" s="64"/>
    </row>
    <row r="4151" spans="4:8" x14ac:dyDescent="0.2">
      <c r="D4151" s="9"/>
      <c r="G4151" s="63"/>
      <c r="H4151" s="64"/>
    </row>
    <row r="4152" spans="4:8" x14ac:dyDescent="0.2">
      <c r="D4152" s="9"/>
      <c r="G4152" s="63"/>
      <c r="H4152" s="64"/>
    </row>
    <row r="4153" spans="4:8" x14ac:dyDescent="0.2">
      <c r="D4153" s="9"/>
      <c r="G4153" s="63"/>
      <c r="H4153" s="64"/>
    </row>
    <row r="4154" spans="4:8" x14ac:dyDescent="0.2">
      <c r="D4154" s="9"/>
      <c r="G4154" s="63"/>
      <c r="H4154" s="64"/>
    </row>
    <row r="4155" spans="4:8" x14ac:dyDescent="0.2">
      <c r="D4155" s="9"/>
      <c r="G4155" s="63"/>
      <c r="H4155" s="64"/>
    </row>
    <row r="4156" spans="4:8" x14ac:dyDescent="0.2">
      <c r="D4156" s="9"/>
      <c r="G4156" s="63"/>
      <c r="H4156" s="64"/>
    </row>
    <row r="4157" spans="4:8" x14ac:dyDescent="0.2">
      <c r="D4157" s="9"/>
      <c r="G4157" s="63"/>
      <c r="H4157" s="64"/>
    </row>
    <row r="4158" spans="4:8" x14ac:dyDescent="0.2">
      <c r="D4158" s="9"/>
      <c r="G4158" s="63"/>
      <c r="H4158" s="64"/>
    </row>
    <row r="4159" spans="4:8" x14ac:dyDescent="0.2">
      <c r="D4159" s="9"/>
      <c r="G4159" s="63"/>
      <c r="H4159" s="64"/>
    </row>
    <row r="4160" spans="4:8" x14ac:dyDescent="0.2">
      <c r="D4160" s="9"/>
      <c r="G4160" s="63"/>
      <c r="H4160" s="64"/>
    </row>
    <row r="4161" spans="4:8" x14ac:dyDescent="0.2">
      <c r="D4161" s="9"/>
      <c r="G4161" s="63"/>
      <c r="H4161" s="64"/>
    </row>
    <row r="4162" spans="4:8" x14ac:dyDescent="0.2">
      <c r="D4162" s="9"/>
      <c r="G4162" s="63"/>
      <c r="H4162" s="64"/>
    </row>
    <row r="4163" spans="4:8" x14ac:dyDescent="0.2">
      <c r="D4163" s="9"/>
      <c r="G4163" s="63"/>
      <c r="H4163" s="64"/>
    </row>
    <row r="4164" spans="4:8" x14ac:dyDescent="0.2">
      <c r="D4164" s="9"/>
      <c r="G4164" s="63"/>
      <c r="H4164" s="64"/>
    </row>
    <row r="4165" spans="4:8" x14ac:dyDescent="0.2">
      <c r="D4165" s="9"/>
      <c r="G4165" s="63"/>
      <c r="H4165" s="64"/>
    </row>
    <row r="4166" spans="4:8" x14ac:dyDescent="0.2">
      <c r="D4166" s="9"/>
      <c r="G4166" s="63"/>
      <c r="H4166" s="64"/>
    </row>
    <row r="4167" spans="4:8" x14ac:dyDescent="0.2">
      <c r="D4167" s="9"/>
      <c r="G4167" s="63"/>
      <c r="H4167" s="64"/>
    </row>
    <row r="4168" spans="4:8" x14ac:dyDescent="0.2">
      <c r="D4168" s="9"/>
      <c r="G4168" s="63"/>
      <c r="H4168" s="64"/>
    </row>
    <row r="4169" spans="4:8" x14ac:dyDescent="0.2">
      <c r="D4169" s="9"/>
      <c r="G4169" s="63"/>
      <c r="H4169" s="64"/>
    </row>
    <row r="4170" spans="4:8" x14ac:dyDescent="0.2">
      <c r="D4170" s="9"/>
      <c r="G4170" s="63"/>
      <c r="H4170" s="64"/>
    </row>
    <row r="4171" spans="4:8" x14ac:dyDescent="0.2">
      <c r="D4171" s="9"/>
      <c r="G4171" s="63"/>
      <c r="H4171" s="64"/>
    </row>
    <row r="4172" spans="4:8" x14ac:dyDescent="0.2">
      <c r="D4172" s="9"/>
      <c r="G4172" s="63"/>
      <c r="H4172" s="64"/>
    </row>
    <row r="4173" spans="4:8" x14ac:dyDescent="0.2">
      <c r="D4173" s="9"/>
      <c r="G4173" s="63"/>
      <c r="H4173" s="64"/>
    </row>
    <row r="4174" spans="4:8" x14ac:dyDescent="0.2">
      <c r="D4174" s="9"/>
      <c r="G4174" s="63"/>
      <c r="H4174" s="64"/>
    </row>
    <row r="4175" spans="4:8" x14ac:dyDescent="0.2">
      <c r="D4175" s="9"/>
      <c r="G4175" s="63"/>
      <c r="H4175" s="64"/>
    </row>
    <row r="4176" spans="4:8" x14ac:dyDescent="0.2">
      <c r="D4176" s="9"/>
      <c r="G4176" s="63"/>
      <c r="H4176" s="64"/>
    </row>
    <row r="4177" spans="4:8" x14ac:dyDescent="0.2">
      <c r="D4177" s="9"/>
      <c r="G4177" s="63"/>
      <c r="H4177" s="64"/>
    </row>
    <row r="4178" spans="4:8" x14ac:dyDescent="0.2">
      <c r="D4178" s="9"/>
      <c r="G4178" s="63"/>
      <c r="H4178" s="64"/>
    </row>
    <row r="4179" spans="4:8" x14ac:dyDescent="0.2">
      <c r="D4179" s="9"/>
      <c r="G4179" s="63"/>
      <c r="H4179" s="64"/>
    </row>
    <row r="4180" spans="4:8" x14ac:dyDescent="0.2">
      <c r="D4180" s="9"/>
      <c r="G4180" s="63"/>
      <c r="H4180" s="64"/>
    </row>
    <row r="4181" spans="4:8" x14ac:dyDescent="0.2">
      <c r="D4181" s="9"/>
      <c r="G4181" s="63"/>
      <c r="H4181" s="64"/>
    </row>
    <row r="4182" spans="4:8" x14ac:dyDescent="0.2">
      <c r="D4182" s="9"/>
      <c r="G4182" s="63"/>
      <c r="H4182" s="64"/>
    </row>
    <row r="4183" spans="4:8" x14ac:dyDescent="0.2">
      <c r="D4183" s="9"/>
      <c r="G4183" s="63"/>
      <c r="H4183" s="64"/>
    </row>
    <row r="4184" spans="4:8" x14ac:dyDescent="0.2">
      <c r="D4184" s="9"/>
      <c r="G4184" s="63"/>
      <c r="H4184" s="64"/>
    </row>
    <row r="4185" spans="4:8" x14ac:dyDescent="0.2">
      <c r="D4185" s="9"/>
      <c r="G4185" s="63"/>
      <c r="H4185" s="64"/>
    </row>
    <row r="4186" spans="4:8" x14ac:dyDescent="0.2">
      <c r="D4186" s="9"/>
      <c r="G4186" s="63"/>
      <c r="H4186" s="64"/>
    </row>
    <row r="4187" spans="4:8" x14ac:dyDescent="0.2">
      <c r="D4187" s="9"/>
      <c r="G4187" s="63"/>
      <c r="H4187" s="64"/>
    </row>
    <row r="4188" spans="4:8" x14ac:dyDescent="0.2">
      <c r="D4188" s="9"/>
      <c r="G4188" s="63"/>
      <c r="H4188" s="64"/>
    </row>
    <row r="4189" spans="4:8" x14ac:dyDescent="0.2">
      <c r="D4189" s="9"/>
      <c r="G4189" s="63"/>
      <c r="H4189" s="64"/>
    </row>
    <row r="4190" spans="4:8" x14ac:dyDescent="0.2">
      <c r="D4190" s="9"/>
      <c r="G4190" s="63"/>
      <c r="H4190" s="64"/>
    </row>
    <row r="4191" spans="4:8" x14ac:dyDescent="0.2">
      <c r="D4191" s="9"/>
      <c r="G4191" s="63"/>
      <c r="H4191" s="64"/>
    </row>
    <row r="4192" spans="4:8" x14ac:dyDescent="0.2">
      <c r="D4192" s="9"/>
      <c r="G4192" s="63"/>
      <c r="H4192" s="64"/>
    </row>
    <row r="4193" spans="4:8" x14ac:dyDescent="0.2">
      <c r="D4193" s="9"/>
      <c r="G4193" s="63"/>
      <c r="H4193" s="64"/>
    </row>
    <row r="4194" spans="4:8" x14ac:dyDescent="0.2">
      <c r="D4194" s="9"/>
      <c r="G4194" s="63"/>
      <c r="H4194" s="64"/>
    </row>
    <row r="4195" spans="4:8" x14ac:dyDescent="0.2">
      <c r="D4195" s="9"/>
      <c r="G4195" s="63"/>
      <c r="H4195" s="64"/>
    </row>
    <row r="4196" spans="4:8" x14ac:dyDescent="0.2">
      <c r="D4196" s="9"/>
      <c r="G4196" s="63"/>
      <c r="H4196" s="64"/>
    </row>
    <row r="4197" spans="4:8" x14ac:dyDescent="0.2">
      <c r="D4197" s="9"/>
      <c r="G4197" s="63"/>
      <c r="H4197" s="64"/>
    </row>
    <row r="4198" spans="4:8" x14ac:dyDescent="0.2">
      <c r="D4198" s="9"/>
      <c r="G4198" s="63"/>
      <c r="H4198" s="64"/>
    </row>
    <row r="4199" spans="4:8" x14ac:dyDescent="0.2">
      <c r="D4199" s="9"/>
      <c r="G4199" s="63"/>
      <c r="H4199" s="64"/>
    </row>
    <row r="4200" spans="4:8" x14ac:dyDescent="0.2">
      <c r="D4200" s="9"/>
      <c r="G4200" s="63"/>
      <c r="H4200" s="64"/>
    </row>
    <row r="4201" spans="4:8" x14ac:dyDescent="0.2">
      <c r="D4201" s="9"/>
      <c r="G4201" s="63"/>
      <c r="H4201" s="64"/>
    </row>
    <row r="4202" spans="4:8" x14ac:dyDescent="0.2">
      <c r="D4202" s="9"/>
      <c r="G4202" s="63"/>
      <c r="H4202" s="64"/>
    </row>
    <row r="4203" spans="4:8" x14ac:dyDescent="0.2">
      <c r="D4203" s="9"/>
      <c r="G4203" s="63"/>
      <c r="H4203" s="64"/>
    </row>
    <row r="4204" spans="4:8" x14ac:dyDescent="0.2">
      <c r="D4204" s="9"/>
      <c r="G4204" s="63"/>
      <c r="H4204" s="64"/>
    </row>
    <row r="4205" spans="4:8" x14ac:dyDescent="0.2">
      <c r="D4205" s="9"/>
      <c r="G4205" s="63"/>
      <c r="H4205" s="64"/>
    </row>
    <row r="4206" spans="4:8" x14ac:dyDescent="0.2">
      <c r="D4206" s="9"/>
      <c r="G4206" s="63"/>
      <c r="H4206" s="64"/>
    </row>
    <row r="4207" spans="4:8" x14ac:dyDescent="0.2">
      <c r="D4207" s="9"/>
      <c r="G4207" s="63"/>
      <c r="H4207" s="64"/>
    </row>
    <row r="4208" spans="4:8" x14ac:dyDescent="0.2">
      <c r="D4208" s="9"/>
      <c r="G4208" s="63"/>
      <c r="H4208" s="64"/>
    </row>
    <row r="4209" spans="4:8" x14ac:dyDescent="0.2">
      <c r="D4209" s="9"/>
      <c r="G4209" s="63"/>
      <c r="H4209" s="64"/>
    </row>
    <row r="4210" spans="4:8" x14ac:dyDescent="0.2">
      <c r="D4210" s="9"/>
      <c r="G4210" s="63"/>
      <c r="H4210" s="64"/>
    </row>
    <row r="4211" spans="4:8" x14ac:dyDescent="0.2">
      <c r="D4211" s="9"/>
      <c r="G4211" s="63"/>
      <c r="H4211" s="64"/>
    </row>
    <row r="4212" spans="4:8" x14ac:dyDescent="0.2">
      <c r="D4212" s="9"/>
      <c r="G4212" s="63"/>
      <c r="H4212" s="64"/>
    </row>
    <row r="4213" spans="4:8" x14ac:dyDescent="0.2">
      <c r="D4213" s="9"/>
      <c r="G4213" s="63"/>
      <c r="H4213" s="64"/>
    </row>
    <row r="4214" spans="4:8" x14ac:dyDescent="0.2">
      <c r="D4214" s="9"/>
      <c r="G4214" s="63"/>
      <c r="H4214" s="64"/>
    </row>
    <row r="4215" spans="4:8" x14ac:dyDescent="0.2">
      <c r="D4215" s="9"/>
      <c r="G4215" s="63"/>
      <c r="H4215" s="64"/>
    </row>
    <row r="4216" spans="4:8" x14ac:dyDescent="0.2">
      <c r="D4216" s="9"/>
      <c r="G4216" s="63"/>
      <c r="H4216" s="64"/>
    </row>
    <row r="4217" spans="4:8" x14ac:dyDescent="0.2">
      <c r="D4217" s="9"/>
      <c r="G4217" s="63"/>
      <c r="H4217" s="64"/>
    </row>
    <row r="4218" spans="4:8" x14ac:dyDescent="0.2">
      <c r="D4218" s="9"/>
      <c r="G4218" s="63"/>
      <c r="H4218" s="64"/>
    </row>
    <row r="4219" spans="4:8" x14ac:dyDescent="0.2">
      <c r="D4219" s="9"/>
      <c r="G4219" s="63"/>
      <c r="H4219" s="64"/>
    </row>
    <row r="4220" spans="4:8" x14ac:dyDescent="0.2">
      <c r="D4220" s="9"/>
      <c r="G4220" s="63"/>
      <c r="H4220" s="64"/>
    </row>
    <row r="4221" spans="4:8" x14ac:dyDescent="0.2">
      <c r="D4221" s="9"/>
      <c r="G4221" s="63"/>
      <c r="H4221" s="64"/>
    </row>
    <row r="4222" spans="4:8" x14ac:dyDescent="0.2">
      <c r="D4222" s="9"/>
      <c r="G4222" s="63"/>
      <c r="H4222" s="64"/>
    </row>
    <row r="4223" spans="4:8" x14ac:dyDescent="0.2">
      <c r="D4223" s="9"/>
      <c r="G4223" s="63"/>
      <c r="H4223" s="64"/>
    </row>
    <row r="4224" spans="4:8" x14ac:dyDescent="0.2">
      <c r="D4224" s="9"/>
      <c r="G4224" s="63"/>
      <c r="H4224" s="64"/>
    </row>
    <row r="4225" spans="4:8" x14ac:dyDescent="0.2">
      <c r="D4225" s="9"/>
      <c r="G4225" s="63"/>
      <c r="H4225" s="64"/>
    </row>
    <row r="4226" spans="4:8" x14ac:dyDescent="0.2">
      <c r="D4226" s="9"/>
      <c r="G4226" s="63"/>
      <c r="H4226" s="64"/>
    </row>
    <row r="4227" spans="4:8" x14ac:dyDescent="0.2">
      <c r="D4227" s="9"/>
      <c r="G4227" s="63"/>
      <c r="H4227" s="64"/>
    </row>
    <row r="4228" spans="4:8" x14ac:dyDescent="0.2">
      <c r="D4228" s="9"/>
      <c r="G4228" s="63"/>
      <c r="H4228" s="64"/>
    </row>
    <row r="4229" spans="4:8" x14ac:dyDescent="0.2">
      <c r="D4229" s="9"/>
      <c r="G4229" s="63"/>
      <c r="H4229" s="64"/>
    </row>
    <row r="4230" spans="4:8" x14ac:dyDescent="0.2">
      <c r="D4230" s="9"/>
      <c r="G4230" s="63"/>
      <c r="H4230" s="64"/>
    </row>
    <row r="4231" spans="4:8" x14ac:dyDescent="0.2">
      <c r="D4231" s="9"/>
      <c r="G4231" s="63"/>
      <c r="H4231" s="64"/>
    </row>
    <row r="4232" spans="4:8" x14ac:dyDescent="0.2">
      <c r="D4232" s="9"/>
      <c r="G4232" s="63"/>
      <c r="H4232" s="64"/>
    </row>
    <row r="4233" spans="4:8" x14ac:dyDescent="0.2">
      <c r="D4233" s="9"/>
      <c r="G4233" s="63"/>
      <c r="H4233" s="64"/>
    </row>
    <row r="4234" spans="4:8" x14ac:dyDescent="0.2">
      <c r="D4234" s="9"/>
      <c r="G4234" s="63"/>
      <c r="H4234" s="64"/>
    </row>
    <row r="4235" spans="4:8" x14ac:dyDescent="0.2">
      <c r="D4235" s="9"/>
      <c r="G4235" s="63"/>
      <c r="H4235" s="64"/>
    </row>
    <row r="4236" spans="4:8" x14ac:dyDescent="0.2">
      <c r="D4236" s="9"/>
      <c r="G4236" s="63"/>
      <c r="H4236" s="64"/>
    </row>
    <row r="4237" spans="4:8" x14ac:dyDescent="0.2">
      <c r="D4237" s="9"/>
      <c r="G4237" s="63"/>
      <c r="H4237" s="64"/>
    </row>
    <row r="4238" spans="4:8" x14ac:dyDescent="0.2">
      <c r="D4238" s="9"/>
      <c r="G4238" s="63"/>
      <c r="H4238" s="64"/>
    </row>
    <row r="4239" spans="4:8" x14ac:dyDescent="0.2">
      <c r="D4239" s="9"/>
      <c r="G4239" s="63"/>
      <c r="H4239" s="64"/>
    </row>
    <row r="4240" spans="4:8" x14ac:dyDescent="0.2">
      <c r="D4240" s="9"/>
      <c r="G4240" s="63"/>
      <c r="H4240" s="64"/>
    </row>
    <row r="4241" spans="4:8" x14ac:dyDescent="0.2">
      <c r="D4241" s="9"/>
      <c r="G4241" s="63"/>
      <c r="H4241" s="64"/>
    </row>
    <row r="4242" spans="4:8" x14ac:dyDescent="0.2">
      <c r="D4242" s="9"/>
      <c r="G4242" s="63"/>
      <c r="H4242" s="64"/>
    </row>
    <row r="4243" spans="4:8" x14ac:dyDescent="0.2">
      <c r="D4243" s="9"/>
      <c r="G4243" s="63"/>
      <c r="H4243" s="64"/>
    </row>
    <row r="4244" spans="4:8" x14ac:dyDescent="0.2">
      <c r="D4244" s="9"/>
      <c r="G4244" s="63"/>
      <c r="H4244" s="64"/>
    </row>
    <row r="4245" spans="4:8" x14ac:dyDescent="0.2">
      <c r="D4245" s="9"/>
      <c r="G4245" s="63"/>
      <c r="H4245" s="64"/>
    </row>
    <row r="4246" spans="4:8" x14ac:dyDescent="0.2">
      <c r="D4246" s="9"/>
      <c r="G4246" s="63"/>
      <c r="H4246" s="64"/>
    </row>
    <row r="4247" spans="4:8" x14ac:dyDescent="0.2">
      <c r="D4247" s="9"/>
      <c r="G4247" s="63"/>
      <c r="H4247" s="64"/>
    </row>
    <row r="4248" spans="4:8" x14ac:dyDescent="0.2">
      <c r="D4248" s="9"/>
      <c r="G4248" s="63"/>
      <c r="H4248" s="64"/>
    </row>
    <row r="4249" spans="4:8" x14ac:dyDescent="0.2">
      <c r="D4249" s="9"/>
      <c r="G4249" s="63"/>
      <c r="H4249" s="64"/>
    </row>
    <row r="4250" spans="4:8" x14ac:dyDescent="0.2">
      <c r="D4250" s="9"/>
      <c r="G4250" s="63"/>
      <c r="H4250" s="64"/>
    </row>
    <row r="4251" spans="4:8" x14ac:dyDescent="0.2">
      <c r="D4251" s="9"/>
      <c r="G4251" s="63"/>
      <c r="H4251" s="64"/>
    </row>
    <row r="4252" spans="4:8" x14ac:dyDescent="0.2">
      <c r="D4252" s="9"/>
      <c r="G4252" s="63"/>
      <c r="H4252" s="64"/>
    </row>
    <row r="4253" spans="4:8" x14ac:dyDescent="0.2">
      <c r="D4253" s="9"/>
      <c r="G4253" s="63"/>
      <c r="H4253" s="64"/>
    </row>
    <row r="4254" spans="4:8" x14ac:dyDescent="0.2">
      <c r="D4254" s="9"/>
      <c r="G4254" s="63"/>
      <c r="H4254" s="64"/>
    </row>
    <row r="4255" spans="4:8" x14ac:dyDescent="0.2">
      <c r="D4255" s="9"/>
      <c r="G4255" s="63"/>
      <c r="H4255" s="64"/>
    </row>
    <row r="4256" spans="4:8" x14ac:dyDescent="0.2">
      <c r="D4256" s="9"/>
      <c r="G4256" s="63"/>
      <c r="H4256" s="64"/>
    </row>
    <row r="4257" spans="4:8" x14ac:dyDescent="0.2">
      <c r="D4257" s="9"/>
      <c r="G4257" s="63"/>
      <c r="H4257" s="64"/>
    </row>
    <row r="4258" spans="4:8" x14ac:dyDescent="0.2">
      <c r="D4258" s="9"/>
      <c r="G4258" s="63"/>
      <c r="H4258" s="64"/>
    </row>
    <row r="4259" spans="4:8" x14ac:dyDescent="0.2">
      <c r="D4259" s="9"/>
      <c r="G4259" s="63"/>
      <c r="H4259" s="64"/>
    </row>
    <row r="4260" spans="4:8" x14ac:dyDescent="0.2">
      <c r="D4260" s="9"/>
      <c r="G4260" s="63"/>
      <c r="H4260" s="64"/>
    </row>
    <row r="4261" spans="4:8" x14ac:dyDescent="0.2">
      <c r="D4261" s="9"/>
      <c r="G4261" s="63"/>
      <c r="H4261" s="64"/>
    </row>
    <row r="4262" spans="4:8" x14ac:dyDescent="0.2">
      <c r="D4262" s="9"/>
      <c r="G4262" s="63"/>
      <c r="H4262" s="64"/>
    </row>
    <row r="4263" spans="4:8" x14ac:dyDescent="0.2">
      <c r="D4263" s="9"/>
      <c r="G4263" s="63"/>
      <c r="H4263" s="64"/>
    </row>
    <row r="4264" spans="4:8" x14ac:dyDescent="0.2">
      <c r="D4264" s="9"/>
      <c r="G4264" s="63"/>
      <c r="H4264" s="64"/>
    </row>
    <row r="4265" spans="4:8" x14ac:dyDescent="0.2">
      <c r="D4265" s="9"/>
      <c r="G4265" s="63"/>
      <c r="H4265" s="64"/>
    </row>
    <row r="4266" spans="4:8" x14ac:dyDescent="0.2">
      <c r="D4266" s="9"/>
      <c r="G4266" s="63"/>
      <c r="H4266" s="64"/>
    </row>
    <row r="4267" spans="4:8" x14ac:dyDescent="0.2">
      <c r="D4267" s="9"/>
      <c r="G4267" s="63"/>
      <c r="H4267" s="64"/>
    </row>
    <row r="4268" spans="4:8" x14ac:dyDescent="0.2">
      <c r="D4268" s="9"/>
      <c r="G4268" s="63"/>
      <c r="H4268" s="64"/>
    </row>
    <row r="4269" spans="4:8" x14ac:dyDescent="0.2">
      <c r="D4269" s="9"/>
      <c r="G4269" s="63"/>
      <c r="H4269" s="64"/>
    </row>
    <row r="4270" spans="4:8" x14ac:dyDescent="0.2">
      <c r="D4270" s="9"/>
      <c r="G4270" s="63"/>
      <c r="H4270" s="64"/>
    </row>
    <row r="4271" spans="4:8" x14ac:dyDescent="0.2">
      <c r="D4271" s="9"/>
      <c r="G4271" s="63"/>
      <c r="H4271" s="64"/>
    </row>
    <row r="4272" spans="4:8" x14ac:dyDescent="0.2">
      <c r="D4272" s="9"/>
      <c r="G4272" s="63"/>
      <c r="H4272" s="64"/>
    </row>
    <row r="4273" spans="4:8" x14ac:dyDescent="0.2">
      <c r="D4273" s="9"/>
      <c r="G4273" s="63"/>
      <c r="H4273" s="64"/>
    </row>
    <row r="4274" spans="4:8" x14ac:dyDescent="0.2">
      <c r="D4274" s="9"/>
      <c r="G4274" s="63"/>
      <c r="H4274" s="64"/>
    </row>
    <row r="4275" spans="4:8" x14ac:dyDescent="0.2">
      <c r="D4275" s="9"/>
      <c r="G4275" s="63"/>
      <c r="H4275" s="64"/>
    </row>
    <row r="4276" spans="4:8" x14ac:dyDescent="0.2">
      <c r="D4276" s="9"/>
      <c r="G4276" s="63"/>
      <c r="H4276" s="64"/>
    </row>
    <row r="4277" spans="4:8" x14ac:dyDescent="0.2">
      <c r="D4277" s="9"/>
      <c r="G4277" s="63"/>
      <c r="H4277" s="64"/>
    </row>
    <row r="4278" spans="4:8" x14ac:dyDescent="0.2">
      <c r="D4278" s="9"/>
      <c r="G4278" s="63"/>
      <c r="H4278" s="64"/>
    </row>
    <row r="4279" spans="4:8" x14ac:dyDescent="0.2">
      <c r="D4279" s="9"/>
      <c r="G4279" s="63"/>
      <c r="H4279" s="64"/>
    </row>
    <row r="4280" spans="4:8" x14ac:dyDescent="0.2">
      <c r="D4280" s="9"/>
      <c r="G4280" s="63"/>
      <c r="H4280" s="64"/>
    </row>
    <row r="4281" spans="4:8" x14ac:dyDescent="0.2">
      <c r="D4281" s="9"/>
      <c r="G4281" s="63"/>
      <c r="H4281" s="64"/>
    </row>
    <row r="4282" spans="4:8" x14ac:dyDescent="0.2">
      <c r="D4282" s="9"/>
      <c r="G4282" s="63"/>
      <c r="H4282" s="64"/>
    </row>
    <row r="4283" spans="4:8" x14ac:dyDescent="0.2">
      <c r="D4283" s="9"/>
      <c r="G4283" s="63"/>
      <c r="H4283" s="64"/>
    </row>
    <row r="4284" spans="4:8" x14ac:dyDescent="0.2">
      <c r="D4284" s="9"/>
      <c r="G4284" s="63"/>
      <c r="H4284" s="64"/>
    </row>
    <row r="4285" spans="4:8" x14ac:dyDescent="0.2">
      <c r="D4285" s="9"/>
      <c r="G4285" s="63"/>
      <c r="H4285" s="64"/>
    </row>
    <row r="4286" spans="4:8" x14ac:dyDescent="0.2">
      <c r="D4286" s="9"/>
      <c r="G4286" s="63"/>
      <c r="H4286" s="64"/>
    </row>
    <row r="4287" spans="4:8" x14ac:dyDescent="0.2">
      <c r="D4287" s="9"/>
      <c r="G4287" s="63"/>
      <c r="H4287" s="64"/>
    </row>
    <row r="4288" spans="4:8" x14ac:dyDescent="0.2">
      <c r="D4288" s="9"/>
      <c r="G4288" s="63"/>
      <c r="H4288" s="64"/>
    </row>
    <row r="4289" spans="4:8" x14ac:dyDescent="0.2">
      <c r="D4289" s="9"/>
      <c r="G4289" s="63"/>
      <c r="H4289" s="64"/>
    </row>
    <row r="4290" spans="4:8" x14ac:dyDescent="0.2">
      <c r="D4290" s="9"/>
      <c r="G4290" s="63"/>
      <c r="H4290" s="64"/>
    </row>
    <row r="4291" spans="4:8" x14ac:dyDescent="0.2">
      <c r="D4291" s="9"/>
      <c r="G4291" s="63"/>
      <c r="H4291" s="64"/>
    </row>
    <row r="4292" spans="4:8" x14ac:dyDescent="0.2">
      <c r="D4292" s="9"/>
      <c r="G4292" s="63"/>
      <c r="H4292" s="64"/>
    </row>
    <row r="4293" spans="4:8" x14ac:dyDescent="0.2">
      <c r="D4293" s="9"/>
      <c r="G4293" s="63"/>
      <c r="H4293" s="64"/>
    </row>
    <row r="4294" spans="4:8" x14ac:dyDescent="0.2">
      <c r="D4294" s="9"/>
      <c r="G4294" s="63"/>
      <c r="H4294" s="64"/>
    </row>
    <row r="4295" spans="4:8" x14ac:dyDescent="0.2">
      <c r="D4295" s="9"/>
      <c r="G4295" s="63"/>
      <c r="H4295" s="64"/>
    </row>
    <row r="4296" spans="4:8" x14ac:dyDescent="0.2">
      <c r="D4296" s="9"/>
      <c r="G4296" s="63"/>
      <c r="H4296" s="64"/>
    </row>
    <row r="4297" spans="4:8" x14ac:dyDescent="0.2">
      <c r="D4297" s="9"/>
      <c r="G4297" s="63"/>
      <c r="H4297" s="64"/>
    </row>
    <row r="4298" spans="4:8" x14ac:dyDescent="0.2">
      <c r="D4298" s="9"/>
      <c r="G4298" s="63"/>
      <c r="H4298" s="64"/>
    </row>
    <row r="4299" spans="4:8" x14ac:dyDescent="0.2">
      <c r="D4299" s="9"/>
      <c r="G4299" s="63"/>
      <c r="H4299" s="64"/>
    </row>
    <row r="4300" spans="4:8" x14ac:dyDescent="0.2">
      <c r="D4300" s="9"/>
      <c r="G4300" s="63"/>
      <c r="H4300" s="64"/>
    </row>
    <row r="4301" spans="4:8" x14ac:dyDescent="0.2">
      <c r="D4301" s="9"/>
      <c r="G4301" s="63"/>
      <c r="H4301" s="64"/>
    </row>
    <row r="4302" spans="4:8" x14ac:dyDescent="0.2">
      <c r="D4302" s="9"/>
      <c r="G4302" s="63"/>
      <c r="H4302" s="64"/>
    </row>
    <row r="4303" spans="4:8" x14ac:dyDescent="0.2">
      <c r="D4303" s="9"/>
      <c r="G4303" s="63"/>
      <c r="H4303" s="64"/>
    </row>
    <row r="4304" spans="4:8" x14ac:dyDescent="0.2">
      <c r="D4304" s="9"/>
      <c r="G4304" s="63"/>
      <c r="H4304" s="64"/>
    </row>
    <row r="4305" spans="4:8" x14ac:dyDescent="0.2">
      <c r="D4305" s="9"/>
      <c r="G4305" s="63"/>
      <c r="H4305" s="64"/>
    </row>
    <row r="4306" spans="4:8" x14ac:dyDescent="0.2">
      <c r="D4306" s="9"/>
      <c r="G4306" s="63"/>
      <c r="H4306" s="64"/>
    </row>
    <row r="4307" spans="4:8" x14ac:dyDescent="0.2">
      <c r="D4307" s="9"/>
      <c r="G4307" s="63"/>
      <c r="H4307" s="64"/>
    </row>
    <row r="4308" spans="4:8" x14ac:dyDescent="0.2">
      <c r="D4308" s="9"/>
      <c r="G4308" s="63"/>
      <c r="H4308" s="64"/>
    </row>
    <row r="4309" spans="4:8" x14ac:dyDescent="0.2">
      <c r="D4309" s="9"/>
      <c r="G4309" s="63"/>
      <c r="H4309" s="64"/>
    </row>
    <row r="4310" spans="4:8" x14ac:dyDescent="0.2">
      <c r="D4310" s="9"/>
      <c r="G4310" s="63"/>
      <c r="H4310" s="64"/>
    </row>
    <row r="4311" spans="4:8" x14ac:dyDescent="0.2">
      <c r="D4311" s="9"/>
      <c r="G4311" s="63"/>
      <c r="H4311" s="64"/>
    </row>
    <row r="4312" spans="4:8" x14ac:dyDescent="0.2">
      <c r="D4312" s="9"/>
      <c r="G4312" s="63"/>
      <c r="H4312" s="64"/>
    </row>
    <row r="4313" spans="4:8" x14ac:dyDescent="0.2">
      <c r="D4313" s="9"/>
      <c r="G4313" s="63"/>
      <c r="H4313" s="64"/>
    </row>
    <row r="4314" spans="4:8" x14ac:dyDescent="0.2">
      <c r="D4314" s="9"/>
      <c r="G4314" s="63"/>
      <c r="H4314" s="64"/>
    </row>
    <row r="4315" spans="4:8" x14ac:dyDescent="0.2">
      <c r="D4315" s="9"/>
      <c r="G4315" s="63"/>
      <c r="H4315" s="64"/>
    </row>
    <row r="4316" spans="4:8" x14ac:dyDescent="0.2">
      <c r="D4316" s="9"/>
      <c r="G4316" s="63"/>
      <c r="H4316" s="64"/>
    </row>
    <row r="4317" spans="4:8" x14ac:dyDescent="0.2">
      <c r="D4317" s="9"/>
      <c r="G4317" s="63"/>
      <c r="H4317" s="64"/>
    </row>
    <row r="4318" spans="4:8" x14ac:dyDescent="0.2">
      <c r="D4318" s="9"/>
      <c r="G4318" s="63"/>
      <c r="H4318" s="64"/>
    </row>
    <row r="4319" spans="4:8" x14ac:dyDescent="0.2">
      <c r="D4319" s="9"/>
      <c r="G4319" s="63"/>
      <c r="H4319" s="64"/>
    </row>
    <row r="4320" spans="4:8" x14ac:dyDescent="0.2">
      <c r="D4320" s="9"/>
      <c r="G4320" s="63"/>
      <c r="H4320" s="64"/>
    </row>
    <row r="4321" spans="4:8" x14ac:dyDescent="0.2">
      <c r="D4321" s="9"/>
      <c r="G4321" s="63"/>
      <c r="H4321" s="64"/>
    </row>
    <row r="4322" spans="4:8" x14ac:dyDescent="0.2">
      <c r="D4322" s="9"/>
      <c r="G4322" s="63"/>
      <c r="H4322" s="64"/>
    </row>
    <row r="4323" spans="4:8" x14ac:dyDescent="0.2">
      <c r="D4323" s="9"/>
      <c r="G4323" s="63"/>
      <c r="H4323" s="64"/>
    </row>
    <row r="4324" spans="4:8" x14ac:dyDescent="0.2">
      <c r="D4324" s="9"/>
      <c r="G4324" s="63"/>
      <c r="H4324" s="64"/>
    </row>
    <row r="4325" spans="4:8" x14ac:dyDescent="0.2">
      <c r="D4325" s="9"/>
      <c r="G4325" s="63"/>
      <c r="H4325" s="64"/>
    </row>
    <row r="4326" spans="4:8" x14ac:dyDescent="0.2">
      <c r="D4326" s="9"/>
      <c r="G4326" s="63"/>
      <c r="H4326" s="64"/>
    </row>
    <row r="4327" spans="4:8" x14ac:dyDescent="0.2">
      <c r="D4327" s="9"/>
      <c r="G4327" s="63"/>
      <c r="H4327" s="64"/>
    </row>
    <row r="4328" spans="4:8" x14ac:dyDescent="0.2">
      <c r="D4328" s="9"/>
      <c r="G4328" s="63"/>
      <c r="H4328" s="64"/>
    </row>
    <row r="4329" spans="4:8" x14ac:dyDescent="0.2">
      <c r="D4329" s="9"/>
      <c r="G4329" s="63"/>
      <c r="H4329" s="64"/>
    </row>
    <row r="4330" spans="4:8" x14ac:dyDescent="0.2">
      <c r="D4330" s="9"/>
      <c r="G4330" s="63"/>
      <c r="H4330" s="64"/>
    </row>
    <row r="4331" spans="4:8" x14ac:dyDescent="0.2">
      <c r="D4331" s="9"/>
      <c r="G4331" s="63"/>
      <c r="H4331" s="64"/>
    </row>
    <row r="4332" spans="4:8" x14ac:dyDescent="0.2">
      <c r="D4332" s="9"/>
      <c r="G4332" s="63"/>
      <c r="H4332" s="64"/>
    </row>
    <row r="4333" spans="4:8" x14ac:dyDescent="0.2">
      <c r="D4333" s="9"/>
      <c r="G4333" s="63"/>
      <c r="H4333" s="64"/>
    </row>
    <row r="4334" spans="4:8" x14ac:dyDescent="0.2">
      <c r="D4334" s="9"/>
      <c r="G4334" s="63"/>
      <c r="H4334" s="64"/>
    </row>
    <row r="4335" spans="4:8" x14ac:dyDescent="0.2">
      <c r="D4335" s="9"/>
      <c r="G4335" s="63"/>
      <c r="H4335" s="64"/>
    </row>
    <row r="4336" spans="4:8" x14ac:dyDescent="0.2">
      <c r="D4336" s="9"/>
      <c r="G4336" s="63"/>
      <c r="H4336" s="64"/>
    </row>
    <row r="4337" spans="4:8" x14ac:dyDescent="0.2">
      <c r="D4337" s="9"/>
      <c r="G4337" s="63"/>
      <c r="H4337" s="64"/>
    </row>
    <row r="4338" spans="4:8" x14ac:dyDescent="0.2">
      <c r="D4338" s="9"/>
      <c r="G4338" s="63"/>
      <c r="H4338" s="64"/>
    </row>
    <row r="4339" spans="4:8" x14ac:dyDescent="0.2">
      <c r="D4339" s="9"/>
      <c r="G4339" s="63"/>
      <c r="H4339" s="64"/>
    </row>
    <row r="4340" spans="4:8" x14ac:dyDescent="0.2">
      <c r="D4340" s="9"/>
      <c r="G4340" s="63"/>
      <c r="H4340" s="64"/>
    </row>
    <row r="4341" spans="4:8" x14ac:dyDescent="0.2">
      <c r="D4341" s="9"/>
      <c r="G4341" s="63"/>
      <c r="H4341" s="64"/>
    </row>
    <row r="4342" spans="4:8" x14ac:dyDescent="0.2">
      <c r="D4342" s="9"/>
      <c r="G4342" s="63"/>
      <c r="H4342" s="64"/>
    </row>
    <row r="4343" spans="4:8" x14ac:dyDescent="0.2">
      <c r="D4343" s="9"/>
      <c r="G4343" s="63"/>
      <c r="H4343" s="64"/>
    </row>
    <row r="4344" spans="4:8" x14ac:dyDescent="0.2">
      <c r="D4344" s="9"/>
      <c r="G4344" s="63"/>
      <c r="H4344" s="64"/>
    </row>
    <row r="4345" spans="4:8" x14ac:dyDescent="0.2">
      <c r="D4345" s="9"/>
      <c r="G4345" s="63"/>
      <c r="H4345" s="64"/>
    </row>
    <row r="4346" spans="4:8" x14ac:dyDescent="0.2">
      <c r="D4346" s="9"/>
      <c r="G4346" s="63"/>
      <c r="H4346" s="64"/>
    </row>
    <row r="4347" spans="4:8" x14ac:dyDescent="0.2">
      <c r="D4347" s="9"/>
      <c r="G4347" s="63"/>
      <c r="H4347" s="64"/>
    </row>
    <row r="4348" spans="4:8" x14ac:dyDescent="0.2">
      <c r="D4348" s="9"/>
      <c r="G4348" s="63"/>
      <c r="H4348" s="64"/>
    </row>
    <row r="4349" spans="4:8" x14ac:dyDescent="0.2">
      <c r="D4349" s="9"/>
      <c r="G4349" s="63"/>
      <c r="H4349" s="64"/>
    </row>
    <row r="4350" spans="4:8" x14ac:dyDescent="0.2">
      <c r="D4350" s="9"/>
      <c r="G4350" s="63"/>
      <c r="H4350" s="64"/>
    </row>
    <row r="4351" spans="4:8" x14ac:dyDescent="0.2">
      <c r="D4351" s="9"/>
      <c r="G4351" s="63"/>
      <c r="H4351" s="64"/>
    </row>
    <row r="4352" spans="4:8" x14ac:dyDescent="0.2">
      <c r="D4352" s="9"/>
      <c r="G4352" s="63"/>
      <c r="H4352" s="64"/>
    </row>
    <row r="4353" spans="4:8" x14ac:dyDescent="0.2">
      <c r="D4353" s="9"/>
      <c r="G4353" s="63"/>
      <c r="H4353" s="64"/>
    </row>
    <row r="4354" spans="4:8" x14ac:dyDescent="0.2">
      <c r="D4354" s="9"/>
      <c r="G4354" s="63"/>
      <c r="H4354" s="64"/>
    </row>
    <row r="4355" spans="4:8" x14ac:dyDescent="0.2">
      <c r="D4355" s="9"/>
      <c r="G4355" s="63"/>
      <c r="H4355" s="64"/>
    </row>
    <row r="4356" spans="4:8" x14ac:dyDescent="0.2">
      <c r="D4356" s="9"/>
      <c r="G4356" s="63"/>
      <c r="H4356" s="64"/>
    </row>
    <row r="4357" spans="4:8" x14ac:dyDescent="0.2">
      <c r="D4357" s="9"/>
      <c r="G4357" s="63"/>
      <c r="H4357" s="64"/>
    </row>
    <row r="4358" spans="4:8" x14ac:dyDescent="0.2">
      <c r="D4358" s="9"/>
      <c r="G4358" s="63"/>
      <c r="H4358" s="64"/>
    </row>
    <row r="4359" spans="4:8" x14ac:dyDescent="0.2">
      <c r="D4359" s="9"/>
      <c r="G4359" s="63"/>
      <c r="H4359" s="64"/>
    </row>
    <row r="4360" spans="4:8" x14ac:dyDescent="0.2">
      <c r="D4360" s="9"/>
      <c r="G4360" s="63"/>
      <c r="H4360" s="64"/>
    </row>
    <row r="4361" spans="4:8" x14ac:dyDescent="0.2">
      <c r="D4361" s="9"/>
      <c r="G4361" s="63"/>
      <c r="H4361" s="64"/>
    </row>
    <row r="4362" spans="4:8" x14ac:dyDescent="0.2">
      <c r="D4362" s="9"/>
      <c r="G4362" s="63"/>
      <c r="H4362" s="64"/>
    </row>
    <row r="4363" spans="4:8" x14ac:dyDescent="0.2">
      <c r="D4363" s="9"/>
      <c r="G4363" s="63"/>
      <c r="H4363" s="64"/>
    </row>
    <row r="4364" spans="4:8" x14ac:dyDescent="0.2">
      <c r="D4364" s="9"/>
      <c r="G4364" s="63"/>
      <c r="H4364" s="64"/>
    </row>
    <row r="4365" spans="4:8" x14ac:dyDescent="0.2">
      <c r="D4365" s="9"/>
      <c r="G4365" s="63"/>
      <c r="H4365" s="64"/>
    </row>
    <row r="4366" spans="4:8" x14ac:dyDescent="0.2">
      <c r="D4366" s="9"/>
      <c r="G4366" s="63"/>
      <c r="H4366" s="64"/>
    </row>
    <row r="4367" spans="4:8" x14ac:dyDescent="0.2">
      <c r="D4367" s="9"/>
      <c r="G4367" s="63"/>
      <c r="H4367" s="64"/>
    </row>
    <row r="4368" spans="4:8" x14ac:dyDescent="0.2">
      <c r="D4368" s="9"/>
      <c r="G4368" s="63"/>
      <c r="H4368" s="64"/>
    </row>
    <row r="4369" spans="4:8" x14ac:dyDescent="0.2">
      <c r="D4369" s="9"/>
      <c r="G4369" s="63"/>
      <c r="H4369" s="64"/>
    </row>
    <row r="4370" spans="4:8" x14ac:dyDescent="0.2">
      <c r="D4370" s="9"/>
      <c r="G4370" s="63"/>
      <c r="H4370" s="64"/>
    </row>
    <row r="4371" spans="4:8" x14ac:dyDescent="0.2">
      <c r="D4371" s="9"/>
      <c r="G4371" s="63"/>
      <c r="H4371" s="64"/>
    </row>
    <row r="4372" spans="4:8" x14ac:dyDescent="0.2">
      <c r="D4372" s="9"/>
      <c r="G4372" s="63"/>
      <c r="H4372" s="64"/>
    </row>
    <row r="4373" spans="4:8" x14ac:dyDescent="0.2">
      <c r="D4373" s="9"/>
      <c r="G4373" s="63"/>
      <c r="H4373" s="64"/>
    </row>
    <row r="4374" spans="4:8" x14ac:dyDescent="0.2">
      <c r="D4374" s="9"/>
      <c r="G4374" s="63"/>
      <c r="H4374" s="64"/>
    </row>
    <row r="4375" spans="4:8" x14ac:dyDescent="0.2">
      <c r="D4375" s="9"/>
      <c r="G4375" s="63"/>
      <c r="H4375" s="64"/>
    </row>
    <row r="4376" spans="4:8" x14ac:dyDescent="0.2">
      <c r="D4376" s="9"/>
      <c r="G4376" s="63"/>
      <c r="H4376" s="64"/>
    </row>
    <row r="4377" spans="4:8" x14ac:dyDescent="0.2">
      <c r="D4377" s="9"/>
      <c r="G4377" s="63"/>
      <c r="H4377" s="64"/>
    </row>
    <row r="4378" spans="4:8" x14ac:dyDescent="0.2">
      <c r="D4378" s="9"/>
      <c r="G4378" s="63"/>
      <c r="H4378" s="64"/>
    </row>
    <row r="4379" spans="4:8" x14ac:dyDescent="0.2">
      <c r="D4379" s="9"/>
      <c r="G4379" s="63"/>
      <c r="H4379" s="64"/>
    </row>
    <row r="4380" spans="4:8" x14ac:dyDescent="0.2">
      <c r="D4380" s="9"/>
      <c r="G4380" s="63"/>
      <c r="H4380" s="64"/>
    </row>
    <row r="4381" spans="4:8" x14ac:dyDescent="0.2">
      <c r="D4381" s="9"/>
      <c r="G4381" s="63"/>
      <c r="H4381" s="64"/>
    </row>
    <row r="4382" spans="4:8" x14ac:dyDescent="0.2">
      <c r="D4382" s="9"/>
      <c r="G4382" s="63"/>
      <c r="H4382" s="64"/>
    </row>
    <row r="4383" spans="4:8" x14ac:dyDescent="0.2">
      <c r="D4383" s="9"/>
      <c r="G4383" s="63"/>
      <c r="H4383" s="64"/>
    </row>
    <row r="4384" spans="4:8" x14ac:dyDescent="0.2">
      <c r="D4384" s="9"/>
      <c r="G4384" s="63"/>
      <c r="H4384" s="64"/>
    </row>
    <row r="4385" spans="4:8" x14ac:dyDescent="0.2">
      <c r="D4385" s="9"/>
      <c r="G4385" s="63"/>
      <c r="H4385" s="64"/>
    </row>
    <row r="4386" spans="4:8" x14ac:dyDescent="0.2">
      <c r="D4386" s="9"/>
      <c r="G4386" s="63"/>
      <c r="H4386" s="64"/>
    </row>
    <row r="4387" spans="4:8" x14ac:dyDescent="0.2">
      <c r="D4387" s="9"/>
      <c r="G4387" s="63"/>
      <c r="H4387" s="64"/>
    </row>
    <row r="4388" spans="4:8" x14ac:dyDescent="0.2">
      <c r="D4388" s="9"/>
      <c r="G4388" s="63"/>
      <c r="H4388" s="64"/>
    </row>
    <row r="4389" spans="4:8" x14ac:dyDescent="0.2">
      <c r="D4389" s="9"/>
      <c r="G4389" s="63"/>
      <c r="H4389" s="64"/>
    </row>
    <row r="4390" spans="4:8" x14ac:dyDescent="0.2">
      <c r="D4390" s="9"/>
      <c r="G4390" s="63"/>
      <c r="H4390" s="64"/>
    </row>
    <row r="4391" spans="4:8" x14ac:dyDescent="0.2">
      <c r="D4391" s="9"/>
      <c r="G4391" s="63"/>
      <c r="H4391" s="64"/>
    </row>
    <row r="4392" spans="4:8" x14ac:dyDescent="0.2">
      <c r="D4392" s="9"/>
      <c r="G4392" s="63"/>
      <c r="H4392" s="64"/>
    </row>
    <row r="4393" spans="4:8" x14ac:dyDescent="0.2">
      <c r="D4393" s="9"/>
      <c r="G4393" s="63"/>
      <c r="H4393" s="64"/>
    </row>
    <row r="4394" spans="4:8" x14ac:dyDescent="0.2">
      <c r="D4394" s="9"/>
      <c r="G4394" s="63"/>
      <c r="H4394" s="64"/>
    </row>
    <row r="4395" spans="4:8" x14ac:dyDescent="0.2">
      <c r="D4395" s="9"/>
      <c r="G4395" s="63"/>
      <c r="H4395" s="64"/>
    </row>
    <row r="4396" spans="4:8" x14ac:dyDescent="0.2">
      <c r="D4396" s="9"/>
      <c r="G4396" s="63"/>
      <c r="H4396" s="64"/>
    </row>
    <row r="4397" spans="4:8" x14ac:dyDescent="0.2">
      <c r="D4397" s="9"/>
      <c r="G4397" s="63"/>
      <c r="H4397" s="64"/>
    </row>
    <row r="4398" spans="4:8" x14ac:dyDescent="0.2">
      <c r="D4398" s="9"/>
      <c r="G4398" s="63"/>
      <c r="H4398" s="64"/>
    </row>
    <row r="4399" spans="4:8" x14ac:dyDescent="0.2">
      <c r="D4399" s="9"/>
      <c r="G4399" s="63"/>
      <c r="H4399" s="64"/>
    </row>
    <row r="4400" spans="4:8" x14ac:dyDescent="0.2">
      <c r="D4400" s="9"/>
      <c r="G4400" s="63"/>
      <c r="H4400" s="64"/>
    </row>
    <row r="4401" spans="4:8" x14ac:dyDescent="0.2">
      <c r="D4401" s="9"/>
      <c r="G4401" s="63"/>
      <c r="H4401" s="64"/>
    </row>
    <row r="4402" spans="4:8" x14ac:dyDescent="0.2">
      <c r="D4402" s="9"/>
      <c r="G4402" s="63"/>
      <c r="H4402" s="64"/>
    </row>
    <row r="4403" spans="4:8" x14ac:dyDescent="0.2">
      <c r="D4403" s="9"/>
      <c r="G4403" s="63"/>
      <c r="H4403" s="64"/>
    </row>
    <row r="4404" spans="4:8" x14ac:dyDescent="0.2">
      <c r="D4404" s="9"/>
      <c r="G4404" s="63"/>
      <c r="H4404" s="64"/>
    </row>
    <row r="4405" spans="4:8" x14ac:dyDescent="0.2">
      <c r="D4405" s="9"/>
      <c r="G4405" s="63"/>
      <c r="H4405" s="64"/>
    </row>
    <row r="4406" spans="4:8" x14ac:dyDescent="0.2">
      <c r="D4406" s="9"/>
      <c r="G4406" s="63"/>
      <c r="H4406" s="64"/>
    </row>
    <row r="4407" spans="4:8" x14ac:dyDescent="0.2">
      <c r="D4407" s="9"/>
      <c r="G4407" s="63"/>
      <c r="H4407" s="64"/>
    </row>
    <row r="4408" spans="4:8" x14ac:dyDescent="0.2">
      <c r="D4408" s="9"/>
      <c r="G4408" s="63"/>
      <c r="H4408" s="64"/>
    </row>
    <row r="4409" spans="4:8" x14ac:dyDescent="0.2">
      <c r="D4409" s="9"/>
      <c r="G4409" s="63"/>
      <c r="H4409" s="64"/>
    </row>
    <row r="4410" spans="4:8" x14ac:dyDescent="0.2">
      <c r="D4410" s="9"/>
      <c r="G4410" s="63"/>
      <c r="H4410" s="64"/>
    </row>
    <row r="4411" spans="4:8" x14ac:dyDescent="0.2">
      <c r="D4411" s="9"/>
      <c r="G4411" s="63"/>
      <c r="H4411" s="64"/>
    </row>
    <row r="4412" spans="4:8" x14ac:dyDescent="0.2">
      <c r="D4412" s="9"/>
      <c r="G4412" s="63"/>
      <c r="H4412" s="64"/>
    </row>
    <row r="4413" spans="4:8" x14ac:dyDescent="0.2">
      <c r="D4413" s="9"/>
      <c r="G4413" s="63"/>
      <c r="H4413" s="64"/>
    </row>
    <row r="4414" spans="4:8" x14ac:dyDescent="0.2">
      <c r="D4414" s="9"/>
      <c r="G4414" s="63"/>
      <c r="H4414" s="64"/>
    </row>
    <row r="4415" spans="4:8" x14ac:dyDescent="0.2">
      <c r="D4415" s="9"/>
      <c r="G4415" s="63"/>
      <c r="H4415" s="64"/>
    </row>
    <row r="4416" spans="4:8" x14ac:dyDescent="0.2">
      <c r="D4416" s="9"/>
      <c r="G4416" s="63"/>
      <c r="H4416" s="64"/>
    </row>
    <row r="4417" spans="4:8" x14ac:dyDescent="0.2">
      <c r="D4417" s="9"/>
      <c r="G4417" s="63"/>
      <c r="H4417" s="64"/>
    </row>
    <row r="4418" spans="4:8" x14ac:dyDescent="0.2">
      <c r="D4418" s="9"/>
      <c r="G4418" s="63"/>
      <c r="H4418" s="64"/>
    </row>
    <row r="4419" spans="4:8" x14ac:dyDescent="0.2">
      <c r="D4419" s="9"/>
      <c r="G4419" s="63"/>
      <c r="H4419" s="64"/>
    </row>
    <row r="4420" spans="4:8" x14ac:dyDescent="0.2">
      <c r="D4420" s="9"/>
      <c r="G4420" s="63"/>
      <c r="H4420" s="64"/>
    </row>
    <row r="4421" spans="4:8" x14ac:dyDescent="0.2">
      <c r="D4421" s="9"/>
      <c r="G4421" s="63"/>
      <c r="H4421" s="64"/>
    </row>
    <row r="4422" spans="4:8" x14ac:dyDescent="0.2">
      <c r="D4422" s="9"/>
      <c r="G4422" s="63"/>
      <c r="H4422" s="64"/>
    </row>
    <row r="4423" spans="4:8" x14ac:dyDescent="0.2">
      <c r="D4423" s="9"/>
      <c r="G4423" s="63"/>
      <c r="H4423" s="64"/>
    </row>
    <row r="4424" spans="4:8" x14ac:dyDescent="0.2">
      <c r="D4424" s="9"/>
      <c r="G4424" s="63"/>
      <c r="H4424" s="64"/>
    </row>
    <row r="4425" spans="4:8" x14ac:dyDescent="0.2">
      <c r="D4425" s="9"/>
      <c r="G4425" s="63"/>
      <c r="H4425" s="64"/>
    </row>
    <row r="4426" spans="4:8" x14ac:dyDescent="0.2">
      <c r="D4426" s="9"/>
      <c r="G4426" s="63"/>
      <c r="H4426" s="64"/>
    </row>
    <row r="4427" spans="4:8" x14ac:dyDescent="0.2">
      <c r="D4427" s="9"/>
      <c r="G4427" s="63"/>
      <c r="H4427" s="64"/>
    </row>
    <row r="4428" spans="4:8" x14ac:dyDescent="0.2">
      <c r="D4428" s="9"/>
      <c r="G4428" s="63"/>
      <c r="H4428" s="64"/>
    </row>
    <row r="4429" spans="4:8" x14ac:dyDescent="0.2">
      <c r="D4429" s="9"/>
      <c r="G4429" s="63"/>
      <c r="H4429" s="64"/>
    </row>
    <row r="4430" spans="4:8" x14ac:dyDescent="0.2">
      <c r="D4430" s="9"/>
      <c r="G4430" s="63"/>
      <c r="H4430" s="64"/>
    </row>
    <row r="4431" spans="4:8" x14ac:dyDescent="0.2">
      <c r="D4431" s="9"/>
      <c r="G4431" s="63"/>
      <c r="H4431" s="64"/>
    </row>
    <row r="4432" spans="4:8" x14ac:dyDescent="0.2">
      <c r="D4432" s="9"/>
      <c r="G4432" s="63"/>
      <c r="H4432" s="64"/>
    </row>
    <row r="4433" spans="4:8" x14ac:dyDescent="0.2">
      <c r="D4433" s="9"/>
      <c r="G4433" s="63"/>
      <c r="H4433" s="64"/>
    </row>
    <row r="4434" spans="4:8" x14ac:dyDescent="0.2">
      <c r="D4434" s="9"/>
      <c r="G4434" s="63"/>
      <c r="H4434" s="64"/>
    </row>
    <row r="4435" spans="4:8" x14ac:dyDescent="0.2">
      <c r="D4435" s="9"/>
      <c r="G4435" s="63"/>
      <c r="H4435" s="64"/>
    </row>
    <row r="4436" spans="4:8" x14ac:dyDescent="0.2">
      <c r="D4436" s="9"/>
      <c r="G4436" s="63"/>
      <c r="H4436" s="64"/>
    </row>
    <row r="4437" spans="4:8" x14ac:dyDescent="0.2">
      <c r="D4437" s="9"/>
      <c r="G4437" s="63"/>
      <c r="H4437" s="64"/>
    </row>
    <row r="4438" spans="4:8" x14ac:dyDescent="0.2">
      <c r="D4438" s="9"/>
      <c r="G4438" s="63"/>
      <c r="H4438" s="64"/>
    </row>
    <row r="4439" spans="4:8" x14ac:dyDescent="0.2">
      <c r="D4439" s="9"/>
      <c r="G4439" s="63"/>
      <c r="H4439" s="64"/>
    </row>
    <row r="4440" spans="4:8" x14ac:dyDescent="0.2">
      <c r="D4440" s="9"/>
      <c r="G4440" s="63"/>
      <c r="H4440" s="64"/>
    </row>
    <row r="4441" spans="4:8" x14ac:dyDescent="0.2">
      <c r="D4441" s="9"/>
      <c r="G4441" s="63"/>
      <c r="H4441" s="64"/>
    </row>
    <row r="4442" spans="4:8" x14ac:dyDescent="0.2">
      <c r="D4442" s="9"/>
      <c r="G4442" s="63"/>
      <c r="H4442" s="64"/>
    </row>
    <row r="4443" spans="4:8" x14ac:dyDescent="0.2">
      <c r="D4443" s="9"/>
      <c r="G4443" s="63"/>
      <c r="H4443" s="64"/>
    </row>
    <row r="4444" spans="4:8" x14ac:dyDescent="0.2">
      <c r="D4444" s="9"/>
      <c r="G4444" s="63"/>
      <c r="H4444" s="64"/>
    </row>
    <row r="4445" spans="4:8" x14ac:dyDescent="0.2">
      <c r="D4445" s="9"/>
      <c r="G4445" s="63"/>
      <c r="H4445" s="64"/>
    </row>
    <row r="4446" spans="4:8" x14ac:dyDescent="0.2">
      <c r="D4446" s="9"/>
      <c r="G4446" s="63"/>
      <c r="H4446" s="64"/>
    </row>
    <row r="4447" spans="4:8" x14ac:dyDescent="0.2">
      <c r="D4447" s="9"/>
      <c r="G4447" s="63"/>
      <c r="H4447" s="64"/>
    </row>
    <row r="4448" spans="4:8" x14ac:dyDescent="0.2">
      <c r="D4448" s="9"/>
      <c r="G4448" s="63"/>
      <c r="H4448" s="64"/>
    </row>
    <row r="4449" spans="4:8" x14ac:dyDescent="0.2">
      <c r="D4449" s="9"/>
      <c r="G4449" s="63"/>
      <c r="H4449" s="64"/>
    </row>
    <row r="4450" spans="4:8" x14ac:dyDescent="0.2">
      <c r="D4450" s="9"/>
      <c r="G4450" s="63"/>
      <c r="H4450" s="64"/>
    </row>
    <row r="4451" spans="4:8" x14ac:dyDescent="0.2">
      <c r="D4451" s="9"/>
      <c r="G4451" s="63"/>
      <c r="H4451" s="64"/>
    </row>
    <row r="4452" spans="4:8" x14ac:dyDescent="0.2">
      <c r="D4452" s="9"/>
      <c r="G4452" s="63"/>
      <c r="H4452" s="64"/>
    </row>
    <row r="4453" spans="4:8" x14ac:dyDescent="0.2">
      <c r="D4453" s="9"/>
      <c r="G4453" s="63"/>
      <c r="H4453" s="64"/>
    </row>
    <row r="4454" spans="4:8" x14ac:dyDescent="0.2">
      <c r="D4454" s="9"/>
      <c r="G4454" s="63"/>
      <c r="H4454" s="64"/>
    </row>
    <row r="4455" spans="4:8" x14ac:dyDescent="0.2">
      <c r="D4455" s="9"/>
      <c r="G4455" s="63"/>
      <c r="H4455" s="64"/>
    </row>
    <row r="4456" spans="4:8" x14ac:dyDescent="0.2">
      <c r="D4456" s="9"/>
      <c r="G4456" s="63"/>
      <c r="H4456" s="64"/>
    </row>
    <row r="4457" spans="4:8" x14ac:dyDescent="0.2">
      <c r="D4457" s="9"/>
      <c r="G4457" s="63"/>
      <c r="H4457" s="64"/>
    </row>
    <row r="4458" spans="4:8" x14ac:dyDescent="0.2">
      <c r="D4458" s="9"/>
      <c r="G4458" s="63"/>
      <c r="H4458" s="64"/>
    </row>
    <row r="4459" spans="4:8" x14ac:dyDescent="0.2">
      <c r="D4459" s="9"/>
      <c r="G4459" s="63"/>
      <c r="H4459" s="64"/>
    </row>
    <row r="4460" spans="4:8" x14ac:dyDescent="0.2">
      <c r="D4460" s="9"/>
      <c r="G4460" s="63"/>
      <c r="H4460" s="64"/>
    </row>
    <row r="4461" spans="4:8" x14ac:dyDescent="0.2">
      <c r="D4461" s="9"/>
      <c r="G4461" s="63"/>
      <c r="H4461" s="64"/>
    </row>
    <row r="4462" spans="4:8" x14ac:dyDescent="0.2">
      <c r="D4462" s="9"/>
      <c r="G4462" s="63"/>
      <c r="H4462" s="64"/>
    </row>
    <row r="4463" spans="4:8" x14ac:dyDescent="0.2">
      <c r="D4463" s="9"/>
      <c r="G4463" s="63"/>
      <c r="H4463" s="64"/>
    </row>
    <row r="4464" spans="4:8" x14ac:dyDescent="0.2">
      <c r="D4464" s="9"/>
      <c r="G4464" s="63"/>
      <c r="H4464" s="64"/>
    </row>
    <row r="4465" spans="4:8" x14ac:dyDescent="0.2">
      <c r="D4465" s="9"/>
      <c r="G4465" s="63"/>
      <c r="H4465" s="64"/>
    </row>
    <row r="4466" spans="4:8" x14ac:dyDescent="0.2">
      <c r="D4466" s="9"/>
      <c r="G4466" s="63"/>
      <c r="H4466" s="64"/>
    </row>
    <row r="4467" spans="4:8" x14ac:dyDescent="0.2">
      <c r="D4467" s="9"/>
      <c r="G4467" s="63"/>
      <c r="H4467" s="64"/>
    </row>
    <row r="4468" spans="4:8" x14ac:dyDescent="0.2">
      <c r="D4468" s="9"/>
      <c r="G4468" s="63"/>
      <c r="H4468" s="64"/>
    </row>
    <row r="4469" spans="4:8" x14ac:dyDescent="0.2">
      <c r="D4469" s="9"/>
      <c r="G4469" s="63"/>
      <c r="H4469" s="64"/>
    </row>
    <row r="4470" spans="4:8" x14ac:dyDescent="0.2">
      <c r="D4470" s="9"/>
      <c r="G4470" s="63"/>
      <c r="H4470" s="64"/>
    </row>
    <row r="4471" spans="4:8" x14ac:dyDescent="0.2">
      <c r="D4471" s="9"/>
      <c r="G4471" s="63"/>
      <c r="H4471" s="64"/>
    </row>
    <row r="4472" spans="4:8" x14ac:dyDescent="0.2">
      <c r="D4472" s="9"/>
      <c r="G4472" s="63"/>
      <c r="H4472" s="64"/>
    </row>
    <row r="4473" spans="4:8" x14ac:dyDescent="0.2">
      <c r="D4473" s="9"/>
      <c r="G4473" s="63"/>
      <c r="H4473" s="64"/>
    </row>
    <row r="4474" spans="4:8" x14ac:dyDescent="0.2">
      <c r="D4474" s="9"/>
      <c r="G4474" s="63"/>
      <c r="H4474" s="64"/>
    </row>
    <row r="4475" spans="4:8" x14ac:dyDescent="0.2">
      <c r="D4475" s="9"/>
      <c r="G4475" s="63"/>
      <c r="H4475" s="64"/>
    </row>
    <row r="4476" spans="4:8" x14ac:dyDescent="0.2">
      <c r="D4476" s="9"/>
      <c r="G4476" s="63"/>
      <c r="H4476" s="64"/>
    </row>
    <row r="4477" spans="4:8" x14ac:dyDescent="0.2">
      <c r="D4477" s="9"/>
      <c r="G4477" s="63"/>
      <c r="H4477" s="64"/>
    </row>
    <row r="4478" spans="4:8" x14ac:dyDescent="0.2">
      <c r="D4478" s="9"/>
      <c r="G4478" s="63"/>
      <c r="H4478" s="64"/>
    </row>
    <row r="4479" spans="4:8" x14ac:dyDescent="0.2">
      <c r="D4479" s="9"/>
      <c r="G4479" s="63"/>
      <c r="H4479" s="64"/>
    </row>
    <row r="4480" spans="4:8" x14ac:dyDescent="0.2">
      <c r="D4480" s="9"/>
      <c r="G4480" s="63"/>
      <c r="H4480" s="64"/>
    </row>
    <row r="4481" spans="4:8" x14ac:dyDescent="0.2">
      <c r="D4481" s="9"/>
      <c r="G4481" s="63"/>
      <c r="H4481" s="64"/>
    </row>
    <row r="4482" spans="4:8" x14ac:dyDescent="0.2">
      <c r="D4482" s="9"/>
      <c r="G4482" s="63"/>
      <c r="H4482" s="64"/>
    </row>
    <row r="4483" spans="4:8" x14ac:dyDescent="0.2">
      <c r="D4483" s="9"/>
      <c r="G4483" s="63"/>
      <c r="H4483" s="64"/>
    </row>
    <row r="4484" spans="4:8" x14ac:dyDescent="0.2">
      <c r="D4484" s="9"/>
      <c r="G4484" s="63"/>
      <c r="H4484" s="64"/>
    </row>
    <row r="4485" spans="4:8" x14ac:dyDescent="0.2">
      <c r="D4485" s="9"/>
      <c r="G4485" s="63"/>
      <c r="H4485" s="64"/>
    </row>
    <row r="4486" spans="4:8" x14ac:dyDescent="0.2">
      <c r="D4486" s="9"/>
      <c r="G4486" s="63"/>
      <c r="H4486" s="64"/>
    </row>
    <row r="4487" spans="4:8" x14ac:dyDescent="0.2">
      <c r="D4487" s="9"/>
      <c r="G4487" s="63"/>
      <c r="H4487" s="64"/>
    </row>
    <row r="4488" spans="4:8" x14ac:dyDescent="0.2">
      <c r="D4488" s="9"/>
      <c r="G4488" s="63"/>
      <c r="H4488" s="64"/>
    </row>
    <row r="4489" spans="4:8" x14ac:dyDescent="0.2">
      <c r="D4489" s="9"/>
      <c r="G4489" s="63"/>
      <c r="H4489" s="64"/>
    </row>
    <row r="4490" spans="4:8" x14ac:dyDescent="0.2">
      <c r="D4490" s="9"/>
      <c r="G4490" s="63"/>
      <c r="H4490" s="64"/>
    </row>
    <row r="4491" spans="4:8" x14ac:dyDescent="0.2">
      <c r="D4491" s="9"/>
      <c r="G4491" s="63"/>
      <c r="H4491" s="64"/>
    </row>
    <row r="4492" spans="4:8" x14ac:dyDescent="0.2">
      <c r="D4492" s="9"/>
      <c r="G4492" s="63"/>
      <c r="H4492" s="64"/>
    </row>
    <row r="4493" spans="4:8" x14ac:dyDescent="0.2">
      <c r="D4493" s="9"/>
      <c r="G4493" s="63"/>
      <c r="H4493" s="64"/>
    </row>
    <row r="4494" spans="4:8" x14ac:dyDescent="0.2">
      <c r="D4494" s="9"/>
      <c r="G4494" s="63"/>
      <c r="H4494" s="64"/>
    </row>
    <row r="4495" spans="4:8" x14ac:dyDescent="0.2">
      <c r="D4495" s="9"/>
      <c r="G4495" s="63"/>
      <c r="H4495" s="64"/>
    </row>
    <row r="4496" spans="4:8" x14ac:dyDescent="0.2">
      <c r="D4496" s="9"/>
      <c r="G4496" s="63"/>
      <c r="H4496" s="64"/>
    </row>
    <row r="4497" spans="4:8" x14ac:dyDescent="0.2">
      <c r="D4497" s="9"/>
      <c r="G4497" s="63"/>
      <c r="H4497" s="64"/>
    </row>
    <row r="4498" spans="4:8" x14ac:dyDescent="0.2">
      <c r="D4498" s="9"/>
      <c r="G4498" s="63"/>
      <c r="H4498" s="64"/>
    </row>
    <row r="4499" spans="4:8" x14ac:dyDescent="0.2">
      <c r="D4499" s="9"/>
      <c r="G4499" s="63"/>
      <c r="H4499" s="64"/>
    </row>
    <row r="4500" spans="4:8" x14ac:dyDescent="0.2">
      <c r="D4500" s="9"/>
      <c r="G4500" s="63"/>
      <c r="H4500" s="64"/>
    </row>
    <row r="4501" spans="4:8" x14ac:dyDescent="0.2">
      <c r="D4501" s="9"/>
      <c r="G4501" s="63"/>
      <c r="H4501" s="64"/>
    </row>
    <row r="4502" spans="4:8" x14ac:dyDescent="0.2">
      <c r="D4502" s="9"/>
      <c r="G4502" s="63"/>
      <c r="H4502" s="64"/>
    </row>
    <row r="4503" spans="4:8" x14ac:dyDescent="0.2">
      <c r="D4503" s="9"/>
      <c r="G4503" s="63"/>
      <c r="H4503" s="64"/>
    </row>
    <row r="4504" spans="4:8" x14ac:dyDescent="0.2">
      <c r="D4504" s="9"/>
      <c r="G4504" s="63"/>
      <c r="H4504" s="64"/>
    </row>
    <row r="4505" spans="4:8" x14ac:dyDescent="0.2">
      <c r="D4505" s="9"/>
      <c r="G4505" s="63"/>
      <c r="H4505" s="64"/>
    </row>
    <row r="4506" spans="4:8" x14ac:dyDescent="0.2">
      <c r="D4506" s="9"/>
      <c r="G4506" s="63"/>
      <c r="H4506" s="64"/>
    </row>
    <row r="4507" spans="4:8" x14ac:dyDescent="0.2">
      <c r="D4507" s="9"/>
      <c r="G4507" s="63"/>
      <c r="H4507" s="64"/>
    </row>
    <row r="4508" spans="4:8" x14ac:dyDescent="0.2">
      <c r="D4508" s="9"/>
      <c r="G4508" s="63"/>
      <c r="H4508" s="64"/>
    </row>
    <row r="4509" spans="4:8" x14ac:dyDescent="0.2">
      <c r="D4509" s="9"/>
      <c r="G4509" s="63"/>
      <c r="H4509" s="64"/>
    </row>
    <row r="4510" spans="4:8" x14ac:dyDescent="0.2">
      <c r="D4510" s="9"/>
      <c r="G4510" s="63"/>
      <c r="H4510" s="64"/>
    </row>
    <row r="4511" spans="4:8" x14ac:dyDescent="0.2">
      <c r="D4511" s="9"/>
      <c r="G4511" s="63"/>
      <c r="H4511" s="64"/>
    </row>
    <row r="4512" spans="4:8" x14ac:dyDescent="0.2">
      <c r="D4512" s="9"/>
      <c r="G4512" s="63"/>
      <c r="H4512" s="64"/>
    </row>
    <row r="4513" spans="4:8" x14ac:dyDescent="0.2">
      <c r="D4513" s="9"/>
      <c r="G4513" s="63"/>
      <c r="H4513" s="64"/>
    </row>
    <row r="4514" spans="4:8" x14ac:dyDescent="0.2">
      <c r="D4514" s="9"/>
      <c r="G4514" s="63"/>
      <c r="H4514" s="64"/>
    </row>
    <row r="4515" spans="4:8" x14ac:dyDescent="0.2">
      <c r="D4515" s="9"/>
      <c r="G4515" s="63"/>
      <c r="H4515" s="64"/>
    </row>
    <row r="4516" spans="4:8" x14ac:dyDescent="0.2">
      <c r="D4516" s="9"/>
      <c r="G4516" s="63"/>
      <c r="H4516" s="64"/>
    </row>
    <row r="4517" spans="4:8" x14ac:dyDescent="0.2">
      <c r="D4517" s="9"/>
      <c r="G4517" s="63"/>
      <c r="H4517" s="64"/>
    </row>
    <row r="4518" spans="4:8" x14ac:dyDescent="0.2">
      <c r="D4518" s="9"/>
      <c r="G4518" s="63"/>
      <c r="H4518" s="64"/>
    </row>
    <row r="4519" spans="4:8" x14ac:dyDescent="0.2">
      <c r="D4519" s="9"/>
      <c r="G4519" s="63"/>
      <c r="H4519" s="64"/>
    </row>
    <row r="4520" spans="4:8" x14ac:dyDescent="0.2">
      <c r="D4520" s="9"/>
      <c r="G4520" s="63"/>
      <c r="H4520" s="64"/>
    </row>
    <row r="4521" spans="4:8" x14ac:dyDescent="0.2">
      <c r="D4521" s="9"/>
      <c r="G4521" s="63"/>
      <c r="H4521" s="64"/>
    </row>
    <row r="4522" spans="4:8" x14ac:dyDescent="0.2">
      <c r="D4522" s="9"/>
      <c r="G4522" s="63"/>
      <c r="H4522" s="64"/>
    </row>
    <row r="4523" spans="4:8" x14ac:dyDescent="0.2">
      <c r="D4523" s="9"/>
      <c r="G4523" s="63"/>
      <c r="H4523" s="64"/>
    </row>
    <row r="4524" spans="4:8" x14ac:dyDescent="0.2">
      <c r="D4524" s="9"/>
      <c r="G4524" s="63"/>
      <c r="H4524" s="64"/>
    </row>
    <row r="4525" spans="4:8" x14ac:dyDescent="0.2">
      <c r="D4525" s="9"/>
      <c r="G4525" s="63"/>
      <c r="H4525" s="64"/>
    </row>
    <row r="4526" spans="4:8" x14ac:dyDescent="0.2">
      <c r="D4526" s="9"/>
      <c r="G4526" s="63"/>
      <c r="H4526" s="64"/>
    </row>
    <row r="4527" spans="4:8" x14ac:dyDescent="0.2">
      <c r="D4527" s="9"/>
      <c r="G4527" s="63"/>
      <c r="H4527" s="64"/>
    </row>
    <row r="4528" spans="4:8" x14ac:dyDescent="0.2">
      <c r="D4528" s="9"/>
      <c r="G4528" s="63"/>
      <c r="H4528" s="64"/>
    </row>
    <row r="4529" spans="4:8" x14ac:dyDescent="0.2">
      <c r="D4529" s="9"/>
      <c r="G4529" s="63"/>
      <c r="H4529" s="64"/>
    </row>
    <row r="4530" spans="4:8" x14ac:dyDescent="0.2">
      <c r="D4530" s="9"/>
      <c r="G4530" s="63"/>
      <c r="H4530" s="64"/>
    </row>
    <row r="4531" spans="4:8" x14ac:dyDescent="0.2">
      <c r="D4531" s="9"/>
      <c r="G4531" s="63"/>
      <c r="H4531" s="64"/>
    </row>
    <row r="4532" spans="4:8" x14ac:dyDescent="0.2">
      <c r="D4532" s="9"/>
      <c r="G4532" s="63"/>
      <c r="H4532" s="64"/>
    </row>
    <row r="4533" spans="4:8" x14ac:dyDescent="0.2">
      <c r="D4533" s="9"/>
      <c r="G4533" s="63"/>
      <c r="H4533" s="64"/>
    </row>
    <row r="4534" spans="4:8" x14ac:dyDescent="0.2">
      <c r="D4534" s="9"/>
      <c r="G4534" s="63"/>
      <c r="H4534" s="64"/>
    </row>
    <row r="4535" spans="4:8" x14ac:dyDescent="0.2">
      <c r="D4535" s="9"/>
      <c r="G4535" s="63"/>
      <c r="H4535" s="64"/>
    </row>
    <row r="4536" spans="4:8" x14ac:dyDescent="0.2">
      <c r="D4536" s="9"/>
      <c r="G4536" s="63"/>
      <c r="H4536" s="64"/>
    </row>
    <row r="4537" spans="4:8" x14ac:dyDescent="0.2">
      <c r="D4537" s="9"/>
      <c r="G4537" s="63"/>
      <c r="H4537" s="64"/>
    </row>
    <row r="4538" spans="4:8" x14ac:dyDescent="0.2">
      <c r="D4538" s="9"/>
      <c r="G4538" s="63"/>
      <c r="H4538" s="64"/>
    </row>
    <row r="4539" spans="4:8" x14ac:dyDescent="0.2">
      <c r="D4539" s="9"/>
      <c r="G4539" s="63"/>
      <c r="H4539" s="64"/>
    </row>
    <row r="4540" spans="4:8" x14ac:dyDescent="0.2">
      <c r="D4540" s="9"/>
      <c r="G4540" s="63"/>
      <c r="H4540" s="64"/>
    </row>
    <row r="4541" spans="4:8" x14ac:dyDescent="0.2">
      <c r="D4541" s="9"/>
      <c r="G4541" s="63"/>
      <c r="H4541" s="64"/>
    </row>
    <row r="4542" spans="4:8" x14ac:dyDescent="0.2">
      <c r="D4542" s="9"/>
      <c r="G4542" s="63"/>
      <c r="H4542" s="64"/>
    </row>
    <row r="4543" spans="4:8" x14ac:dyDescent="0.2">
      <c r="D4543" s="9"/>
      <c r="G4543" s="63"/>
      <c r="H4543" s="64"/>
    </row>
    <row r="4544" spans="4:8" x14ac:dyDescent="0.2">
      <c r="D4544" s="9"/>
      <c r="G4544" s="63"/>
      <c r="H4544" s="64"/>
    </row>
    <row r="4545" spans="4:8" x14ac:dyDescent="0.2">
      <c r="D4545" s="9"/>
      <c r="G4545" s="63"/>
      <c r="H4545" s="64"/>
    </row>
    <row r="4546" spans="4:8" x14ac:dyDescent="0.2">
      <c r="D4546" s="9"/>
      <c r="G4546" s="63"/>
      <c r="H4546" s="64"/>
    </row>
    <row r="4547" spans="4:8" x14ac:dyDescent="0.2">
      <c r="D4547" s="9"/>
      <c r="G4547" s="63"/>
      <c r="H4547" s="64"/>
    </row>
    <row r="4548" spans="4:8" x14ac:dyDescent="0.2">
      <c r="D4548" s="9"/>
      <c r="G4548" s="63"/>
      <c r="H4548" s="64"/>
    </row>
    <row r="4549" spans="4:8" x14ac:dyDescent="0.2">
      <c r="D4549" s="9"/>
      <c r="G4549" s="63"/>
      <c r="H4549" s="64"/>
    </row>
    <row r="4550" spans="4:8" x14ac:dyDescent="0.2">
      <c r="D4550" s="9"/>
      <c r="G4550" s="63"/>
      <c r="H4550" s="64"/>
    </row>
    <row r="4551" spans="4:8" x14ac:dyDescent="0.2">
      <c r="D4551" s="9"/>
      <c r="G4551" s="63"/>
      <c r="H4551" s="64"/>
    </row>
    <row r="4552" spans="4:8" x14ac:dyDescent="0.2">
      <c r="D4552" s="9"/>
      <c r="G4552" s="63"/>
      <c r="H4552" s="64"/>
    </row>
    <row r="4553" spans="4:8" x14ac:dyDescent="0.2">
      <c r="D4553" s="9"/>
      <c r="G4553" s="63"/>
      <c r="H4553" s="64"/>
    </row>
    <row r="4554" spans="4:8" x14ac:dyDescent="0.2">
      <c r="D4554" s="9"/>
      <c r="G4554" s="63"/>
      <c r="H4554" s="64"/>
    </row>
    <row r="4555" spans="4:8" x14ac:dyDescent="0.2">
      <c r="D4555" s="9"/>
      <c r="G4555" s="63"/>
      <c r="H4555" s="64"/>
    </row>
    <row r="4556" spans="4:8" x14ac:dyDescent="0.2">
      <c r="D4556" s="9"/>
      <c r="G4556" s="63"/>
      <c r="H4556" s="64"/>
    </row>
    <row r="4557" spans="4:8" x14ac:dyDescent="0.2">
      <c r="D4557" s="9"/>
      <c r="G4557" s="63"/>
      <c r="H4557" s="64"/>
    </row>
    <row r="4558" spans="4:8" x14ac:dyDescent="0.2">
      <c r="D4558" s="9"/>
      <c r="G4558" s="63"/>
      <c r="H4558" s="64"/>
    </row>
    <row r="4559" spans="4:8" x14ac:dyDescent="0.2">
      <c r="D4559" s="9"/>
      <c r="G4559" s="63"/>
      <c r="H4559" s="64"/>
    </row>
    <row r="4560" spans="4:8" x14ac:dyDescent="0.2">
      <c r="D4560" s="9"/>
      <c r="G4560" s="63"/>
      <c r="H4560" s="64"/>
    </row>
    <row r="4561" spans="4:8" x14ac:dyDescent="0.2">
      <c r="D4561" s="9"/>
      <c r="G4561" s="63"/>
      <c r="H4561" s="64"/>
    </row>
    <row r="4562" spans="4:8" x14ac:dyDescent="0.2">
      <c r="D4562" s="9"/>
      <c r="G4562" s="63"/>
      <c r="H4562" s="64"/>
    </row>
    <row r="4563" spans="4:8" x14ac:dyDescent="0.2">
      <c r="D4563" s="9"/>
      <c r="G4563" s="63"/>
      <c r="H4563" s="64"/>
    </row>
    <row r="4564" spans="4:8" x14ac:dyDescent="0.2">
      <c r="D4564" s="9"/>
      <c r="G4564" s="63"/>
      <c r="H4564" s="64"/>
    </row>
    <row r="4565" spans="4:8" x14ac:dyDescent="0.2">
      <c r="D4565" s="9"/>
      <c r="G4565" s="63"/>
      <c r="H4565" s="64"/>
    </row>
    <row r="4566" spans="4:8" x14ac:dyDescent="0.2">
      <c r="D4566" s="9"/>
      <c r="G4566" s="63"/>
      <c r="H4566" s="64"/>
    </row>
    <row r="4567" spans="4:8" x14ac:dyDescent="0.2">
      <c r="D4567" s="9"/>
      <c r="G4567" s="63"/>
      <c r="H4567" s="64"/>
    </row>
    <row r="4568" spans="4:8" x14ac:dyDescent="0.2">
      <c r="D4568" s="9"/>
      <c r="G4568" s="63"/>
      <c r="H4568" s="64"/>
    </row>
    <row r="4569" spans="4:8" x14ac:dyDescent="0.2">
      <c r="D4569" s="9"/>
      <c r="G4569" s="63"/>
      <c r="H4569" s="64"/>
    </row>
    <row r="4570" spans="4:8" x14ac:dyDescent="0.2">
      <c r="D4570" s="9"/>
      <c r="G4570" s="63"/>
      <c r="H4570" s="64"/>
    </row>
    <row r="4571" spans="4:8" x14ac:dyDescent="0.2">
      <c r="D4571" s="9"/>
      <c r="G4571" s="63"/>
      <c r="H4571" s="64"/>
    </row>
    <row r="4572" spans="4:8" x14ac:dyDescent="0.2">
      <c r="D4572" s="9"/>
      <c r="G4572" s="63"/>
      <c r="H4572" s="64"/>
    </row>
    <row r="4573" spans="4:8" x14ac:dyDescent="0.2">
      <c r="D4573" s="9"/>
      <c r="G4573" s="63"/>
      <c r="H4573" s="64"/>
    </row>
    <row r="4574" spans="4:8" x14ac:dyDescent="0.2">
      <c r="D4574" s="9"/>
      <c r="G4574" s="63"/>
      <c r="H4574" s="64"/>
    </row>
    <row r="4575" spans="4:8" x14ac:dyDescent="0.2">
      <c r="D4575" s="9"/>
      <c r="G4575" s="63"/>
      <c r="H4575" s="64"/>
    </row>
    <row r="4576" spans="4:8" x14ac:dyDescent="0.2">
      <c r="D4576" s="9"/>
      <c r="G4576" s="63"/>
      <c r="H4576" s="64"/>
    </row>
    <row r="4577" spans="4:8" x14ac:dyDescent="0.2">
      <c r="D4577" s="9"/>
      <c r="G4577" s="63"/>
      <c r="H4577" s="64"/>
    </row>
    <row r="4578" spans="4:8" x14ac:dyDescent="0.2">
      <c r="D4578" s="9"/>
      <c r="G4578" s="63"/>
      <c r="H4578" s="64"/>
    </row>
    <row r="4579" spans="4:8" x14ac:dyDescent="0.2">
      <c r="D4579" s="9"/>
      <c r="G4579" s="63"/>
      <c r="H4579" s="64"/>
    </row>
    <row r="4580" spans="4:8" x14ac:dyDescent="0.2">
      <c r="D4580" s="9"/>
      <c r="G4580" s="63"/>
      <c r="H4580" s="64"/>
    </row>
    <row r="4581" spans="4:8" x14ac:dyDescent="0.2">
      <c r="D4581" s="9"/>
      <c r="G4581" s="63"/>
      <c r="H4581" s="64"/>
    </row>
    <row r="4582" spans="4:8" x14ac:dyDescent="0.2">
      <c r="D4582" s="9"/>
      <c r="G4582" s="63"/>
      <c r="H4582" s="64"/>
    </row>
    <row r="4583" spans="4:8" x14ac:dyDescent="0.2">
      <c r="D4583" s="9"/>
      <c r="G4583" s="63"/>
      <c r="H4583" s="64"/>
    </row>
    <row r="4584" spans="4:8" x14ac:dyDescent="0.2">
      <c r="D4584" s="9"/>
      <c r="G4584" s="63"/>
      <c r="H4584" s="64"/>
    </row>
    <row r="4585" spans="4:8" x14ac:dyDescent="0.2">
      <c r="D4585" s="9"/>
      <c r="G4585" s="63"/>
      <c r="H4585" s="64"/>
    </row>
    <row r="4586" spans="4:8" x14ac:dyDescent="0.2">
      <c r="D4586" s="9"/>
      <c r="G4586" s="63"/>
      <c r="H4586" s="64"/>
    </row>
    <row r="4587" spans="4:8" x14ac:dyDescent="0.2">
      <c r="D4587" s="9"/>
      <c r="G4587" s="63"/>
      <c r="H4587" s="64"/>
    </row>
    <row r="4588" spans="4:8" x14ac:dyDescent="0.2">
      <c r="D4588" s="9"/>
      <c r="G4588" s="63"/>
      <c r="H4588" s="64"/>
    </row>
    <row r="4589" spans="4:8" x14ac:dyDescent="0.2">
      <c r="D4589" s="9"/>
      <c r="G4589" s="63"/>
      <c r="H4589" s="64"/>
    </row>
    <row r="4590" spans="4:8" x14ac:dyDescent="0.2">
      <c r="D4590" s="9"/>
      <c r="G4590" s="63"/>
      <c r="H4590" s="64"/>
    </row>
    <row r="4591" spans="4:8" x14ac:dyDescent="0.2">
      <c r="D4591" s="9"/>
      <c r="G4591" s="63"/>
      <c r="H4591" s="64"/>
    </row>
    <row r="4592" spans="4:8" x14ac:dyDescent="0.2">
      <c r="D4592" s="9"/>
      <c r="G4592" s="63"/>
      <c r="H4592" s="64"/>
    </row>
    <row r="4593" spans="4:8" x14ac:dyDescent="0.2">
      <c r="D4593" s="9"/>
      <c r="G4593" s="63"/>
      <c r="H4593" s="64"/>
    </row>
    <row r="4594" spans="4:8" x14ac:dyDescent="0.2">
      <c r="D4594" s="9"/>
      <c r="G4594" s="63"/>
      <c r="H4594" s="64"/>
    </row>
    <row r="4595" spans="4:8" x14ac:dyDescent="0.2">
      <c r="D4595" s="9"/>
      <c r="G4595" s="63"/>
      <c r="H4595" s="64"/>
    </row>
    <row r="4596" spans="4:8" x14ac:dyDescent="0.2">
      <c r="D4596" s="9"/>
      <c r="G4596" s="63"/>
      <c r="H4596" s="64"/>
    </row>
    <row r="4597" spans="4:8" x14ac:dyDescent="0.2">
      <c r="D4597" s="9"/>
      <c r="G4597" s="63"/>
      <c r="H4597" s="64"/>
    </row>
    <row r="4598" spans="4:8" x14ac:dyDescent="0.2">
      <c r="D4598" s="9"/>
      <c r="G4598" s="63"/>
      <c r="H4598" s="64"/>
    </row>
    <row r="4599" spans="4:8" x14ac:dyDescent="0.2">
      <c r="D4599" s="9"/>
      <c r="G4599" s="63"/>
      <c r="H4599" s="64"/>
    </row>
    <row r="4600" spans="4:8" x14ac:dyDescent="0.2">
      <c r="D4600" s="9"/>
      <c r="G4600" s="63"/>
      <c r="H4600" s="64"/>
    </row>
    <row r="4601" spans="4:8" x14ac:dyDescent="0.2">
      <c r="D4601" s="9"/>
      <c r="G4601" s="63"/>
      <c r="H4601" s="64"/>
    </row>
    <row r="4602" spans="4:8" x14ac:dyDescent="0.2">
      <c r="D4602" s="9"/>
      <c r="G4602" s="63"/>
      <c r="H4602" s="64"/>
    </row>
    <row r="4603" spans="4:8" x14ac:dyDescent="0.2">
      <c r="D4603" s="9"/>
      <c r="G4603" s="63"/>
      <c r="H4603" s="64"/>
    </row>
    <row r="4604" spans="4:8" x14ac:dyDescent="0.2">
      <c r="D4604" s="9"/>
      <c r="G4604" s="63"/>
      <c r="H4604" s="64"/>
    </row>
    <row r="4605" spans="4:8" x14ac:dyDescent="0.2">
      <c r="D4605" s="9"/>
      <c r="G4605" s="63"/>
      <c r="H4605" s="64"/>
    </row>
    <row r="4606" spans="4:8" x14ac:dyDescent="0.2">
      <c r="D4606" s="9"/>
      <c r="G4606" s="63"/>
      <c r="H4606" s="64"/>
    </row>
    <row r="4607" spans="4:8" x14ac:dyDescent="0.2">
      <c r="D4607" s="9"/>
      <c r="G4607" s="63"/>
      <c r="H4607" s="64"/>
    </row>
    <row r="4608" spans="4:8" x14ac:dyDescent="0.2">
      <c r="D4608" s="9"/>
      <c r="G4608" s="63"/>
      <c r="H4608" s="64"/>
    </row>
    <row r="4609" spans="4:8" x14ac:dyDescent="0.2">
      <c r="D4609" s="9"/>
      <c r="G4609" s="63"/>
      <c r="H4609" s="64"/>
    </row>
    <row r="4610" spans="4:8" x14ac:dyDescent="0.2">
      <c r="D4610" s="9"/>
      <c r="G4610" s="63"/>
      <c r="H4610" s="64"/>
    </row>
    <row r="4611" spans="4:8" x14ac:dyDescent="0.2">
      <c r="D4611" s="9"/>
      <c r="G4611" s="63"/>
      <c r="H4611" s="64"/>
    </row>
    <row r="4612" spans="4:8" x14ac:dyDescent="0.2">
      <c r="D4612" s="9"/>
      <c r="G4612" s="63"/>
      <c r="H4612" s="64"/>
    </row>
    <row r="4613" spans="4:8" x14ac:dyDescent="0.2">
      <c r="D4613" s="9"/>
      <c r="G4613" s="63"/>
      <c r="H4613" s="64"/>
    </row>
    <row r="4614" spans="4:8" x14ac:dyDescent="0.2">
      <c r="D4614" s="9"/>
      <c r="G4614" s="63"/>
      <c r="H4614" s="64"/>
    </row>
    <row r="4615" spans="4:8" x14ac:dyDescent="0.2">
      <c r="D4615" s="9"/>
      <c r="G4615" s="63"/>
      <c r="H4615" s="64"/>
    </row>
    <row r="4616" spans="4:8" x14ac:dyDescent="0.2">
      <c r="D4616" s="9"/>
      <c r="G4616" s="63"/>
      <c r="H4616" s="64"/>
    </row>
    <row r="4617" spans="4:8" x14ac:dyDescent="0.2">
      <c r="D4617" s="9"/>
      <c r="G4617" s="63"/>
      <c r="H4617" s="64"/>
    </row>
    <row r="4618" spans="4:8" x14ac:dyDescent="0.2">
      <c r="D4618" s="9"/>
      <c r="G4618" s="63"/>
      <c r="H4618" s="64"/>
    </row>
    <row r="4619" spans="4:8" x14ac:dyDescent="0.2">
      <c r="D4619" s="9"/>
      <c r="G4619" s="63"/>
      <c r="H4619" s="64"/>
    </row>
    <row r="4620" spans="4:8" x14ac:dyDescent="0.2">
      <c r="D4620" s="9"/>
      <c r="G4620" s="63"/>
      <c r="H4620" s="64"/>
    </row>
    <row r="4621" spans="4:8" x14ac:dyDescent="0.2">
      <c r="D4621" s="9"/>
      <c r="G4621" s="63"/>
      <c r="H4621" s="64"/>
    </row>
    <row r="4622" spans="4:8" x14ac:dyDescent="0.2">
      <c r="D4622" s="9"/>
      <c r="G4622" s="63"/>
      <c r="H4622" s="64"/>
    </row>
    <row r="4623" spans="4:8" x14ac:dyDescent="0.2">
      <c r="D4623" s="9"/>
      <c r="G4623" s="63"/>
      <c r="H4623" s="64"/>
    </row>
    <row r="4624" spans="4:8" x14ac:dyDescent="0.2">
      <c r="D4624" s="9"/>
      <c r="G4624" s="63"/>
      <c r="H4624" s="64"/>
    </row>
    <row r="4625" spans="4:8" x14ac:dyDescent="0.2">
      <c r="D4625" s="9"/>
      <c r="G4625" s="63"/>
      <c r="H4625" s="64"/>
    </row>
    <row r="4626" spans="4:8" x14ac:dyDescent="0.2">
      <c r="D4626" s="9"/>
      <c r="G4626" s="63"/>
      <c r="H4626" s="64"/>
    </row>
    <row r="4627" spans="4:8" x14ac:dyDescent="0.2">
      <c r="D4627" s="9"/>
      <c r="G4627" s="63"/>
      <c r="H4627" s="64"/>
    </row>
    <row r="4628" spans="4:8" x14ac:dyDescent="0.2">
      <c r="D4628" s="9"/>
      <c r="G4628" s="63"/>
      <c r="H4628" s="64"/>
    </row>
    <row r="4629" spans="4:8" x14ac:dyDescent="0.2">
      <c r="D4629" s="9"/>
      <c r="G4629" s="63"/>
      <c r="H4629" s="64"/>
    </row>
    <row r="4630" spans="4:8" x14ac:dyDescent="0.2">
      <c r="D4630" s="9"/>
      <c r="G4630" s="63"/>
      <c r="H4630" s="64"/>
    </row>
    <row r="4631" spans="4:8" x14ac:dyDescent="0.2">
      <c r="D4631" s="9"/>
      <c r="G4631" s="63"/>
      <c r="H4631" s="64"/>
    </row>
    <row r="4632" spans="4:8" x14ac:dyDescent="0.2">
      <c r="D4632" s="9"/>
      <c r="G4632" s="63"/>
      <c r="H4632" s="64"/>
    </row>
    <row r="4633" spans="4:8" x14ac:dyDescent="0.2">
      <c r="D4633" s="9"/>
      <c r="G4633" s="63"/>
      <c r="H4633" s="64"/>
    </row>
    <row r="4634" spans="4:8" x14ac:dyDescent="0.2">
      <c r="D4634" s="9"/>
      <c r="G4634" s="63"/>
      <c r="H4634" s="64"/>
    </row>
    <row r="4635" spans="4:8" x14ac:dyDescent="0.2">
      <c r="D4635" s="9"/>
      <c r="G4635" s="63"/>
      <c r="H4635" s="64"/>
    </row>
    <row r="4636" spans="4:8" x14ac:dyDescent="0.2">
      <c r="D4636" s="9"/>
      <c r="G4636" s="63"/>
      <c r="H4636" s="64"/>
    </row>
    <row r="4637" spans="4:8" x14ac:dyDescent="0.2">
      <c r="D4637" s="9"/>
      <c r="G4637" s="63"/>
      <c r="H4637" s="64"/>
    </row>
    <row r="4638" spans="4:8" x14ac:dyDescent="0.2">
      <c r="D4638" s="9"/>
      <c r="G4638" s="63"/>
      <c r="H4638" s="64"/>
    </row>
    <row r="4639" spans="4:8" x14ac:dyDescent="0.2">
      <c r="D4639" s="9"/>
      <c r="G4639" s="63"/>
      <c r="H4639" s="64"/>
    </row>
    <row r="4640" spans="4:8" x14ac:dyDescent="0.2">
      <c r="D4640" s="9"/>
      <c r="G4640" s="63"/>
      <c r="H4640" s="64"/>
    </row>
    <row r="4641" spans="4:8" x14ac:dyDescent="0.2">
      <c r="D4641" s="9"/>
      <c r="G4641" s="63"/>
      <c r="H4641" s="64"/>
    </row>
    <row r="4642" spans="4:8" x14ac:dyDescent="0.2">
      <c r="D4642" s="9"/>
      <c r="G4642" s="63"/>
      <c r="H4642" s="64"/>
    </row>
    <row r="4643" spans="4:8" x14ac:dyDescent="0.2">
      <c r="D4643" s="9"/>
      <c r="G4643" s="63"/>
      <c r="H4643" s="64"/>
    </row>
    <row r="4644" spans="4:8" x14ac:dyDescent="0.2">
      <c r="D4644" s="9"/>
      <c r="G4644" s="63"/>
      <c r="H4644" s="64"/>
    </row>
    <row r="4645" spans="4:8" x14ac:dyDescent="0.2">
      <c r="D4645" s="9"/>
      <c r="G4645" s="63"/>
      <c r="H4645" s="64"/>
    </row>
    <row r="4646" spans="4:8" x14ac:dyDescent="0.2">
      <c r="D4646" s="9"/>
      <c r="G4646" s="63"/>
      <c r="H4646" s="64"/>
    </row>
    <row r="4647" spans="4:8" x14ac:dyDescent="0.2">
      <c r="D4647" s="9"/>
      <c r="G4647" s="63"/>
      <c r="H4647" s="64"/>
    </row>
    <row r="4648" spans="4:8" x14ac:dyDescent="0.2">
      <c r="D4648" s="9"/>
      <c r="G4648" s="63"/>
      <c r="H4648" s="64"/>
    </row>
    <row r="4649" spans="4:8" x14ac:dyDescent="0.2">
      <c r="D4649" s="9"/>
      <c r="G4649" s="63"/>
      <c r="H4649" s="64"/>
    </row>
    <row r="4650" spans="4:8" x14ac:dyDescent="0.2">
      <c r="D4650" s="9"/>
      <c r="G4650" s="63"/>
      <c r="H4650" s="64"/>
    </row>
    <row r="4651" spans="4:8" x14ac:dyDescent="0.2">
      <c r="D4651" s="9"/>
      <c r="G4651" s="63"/>
      <c r="H4651" s="64"/>
    </row>
    <row r="4652" spans="4:8" x14ac:dyDescent="0.2">
      <c r="D4652" s="9"/>
      <c r="G4652" s="63"/>
      <c r="H4652" s="64"/>
    </row>
    <row r="4653" spans="4:8" x14ac:dyDescent="0.2">
      <c r="D4653" s="9"/>
      <c r="G4653" s="63"/>
      <c r="H4653" s="64"/>
    </row>
    <row r="4654" spans="4:8" x14ac:dyDescent="0.2">
      <c r="D4654" s="9"/>
      <c r="G4654" s="63"/>
      <c r="H4654" s="64"/>
    </row>
    <row r="4655" spans="4:8" x14ac:dyDescent="0.2">
      <c r="D4655" s="9"/>
      <c r="G4655" s="63"/>
      <c r="H4655" s="64"/>
    </row>
    <row r="4656" spans="4:8" x14ac:dyDescent="0.2">
      <c r="D4656" s="9"/>
      <c r="G4656" s="63"/>
      <c r="H4656" s="64"/>
    </row>
    <row r="4657" spans="4:8" x14ac:dyDescent="0.2">
      <c r="D4657" s="9"/>
      <c r="G4657" s="63"/>
      <c r="H4657" s="64"/>
    </row>
    <row r="4658" spans="4:8" x14ac:dyDescent="0.2">
      <c r="D4658" s="9"/>
      <c r="G4658" s="63"/>
      <c r="H4658" s="64"/>
    </row>
    <row r="4659" spans="4:8" x14ac:dyDescent="0.2">
      <c r="D4659" s="9"/>
      <c r="G4659" s="63"/>
      <c r="H4659" s="64"/>
    </row>
    <row r="4660" spans="4:8" x14ac:dyDescent="0.2">
      <c r="D4660" s="9"/>
      <c r="G4660" s="63"/>
      <c r="H4660" s="64"/>
    </row>
    <row r="4661" spans="4:8" x14ac:dyDescent="0.2">
      <c r="D4661" s="9"/>
      <c r="G4661" s="63"/>
      <c r="H4661" s="64"/>
    </row>
    <row r="4662" spans="4:8" x14ac:dyDescent="0.2">
      <c r="D4662" s="9"/>
      <c r="G4662" s="63"/>
      <c r="H4662" s="64"/>
    </row>
    <row r="4663" spans="4:8" x14ac:dyDescent="0.2">
      <c r="D4663" s="9"/>
      <c r="G4663" s="63"/>
      <c r="H4663" s="64"/>
    </row>
    <row r="4664" spans="4:8" x14ac:dyDescent="0.2">
      <c r="D4664" s="9"/>
      <c r="G4664" s="63"/>
      <c r="H4664" s="64"/>
    </row>
    <row r="4665" spans="4:8" x14ac:dyDescent="0.2">
      <c r="D4665" s="9"/>
      <c r="G4665" s="63"/>
      <c r="H4665" s="64"/>
    </row>
    <row r="4666" spans="4:8" x14ac:dyDescent="0.2">
      <c r="D4666" s="9"/>
      <c r="G4666" s="63"/>
      <c r="H4666" s="64"/>
    </row>
    <row r="4667" spans="4:8" x14ac:dyDescent="0.2">
      <c r="D4667" s="9"/>
      <c r="G4667" s="63"/>
      <c r="H4667" s="64"/>
    </row>
    <row r="4668" spans="4:8" x14ac:dyDescent="0.2">
      <c r="D4668" s="9"/>
      <c r="G4668" s="63"/>
      <c r="H4668" s="64"/>
    </row>
    <row r="4669" spans="4:8" x14ac:dyDescent="0.2">
      <c r="D4669" s="9"/>
      <c r="G4669" s="63"/>
      <c r="H4669" s="64"/>
    </row>
    <row r="4670" spans="4:8" x14ac:dyDescent="0.2">
      <c r="D4670" s="9"/>
      <c r="G4670" s="63"/>
      <c r="H4670" s="64"/>
    </row>
    <row r="4671" spans="4:8" x14ac:dyDescent="0.2">
      <c r="D4671" s="9"/>
      <c r="G4671" s="63"/>
      <c r="H4671" s="64"/>
    </row>
    <row r="4672" spans="4:8" x14ac:dyDescent="0.2">
      <c r="D4672" s="9"/>
      <c r="G4672" s="63"/>
      <c r="H4672" s="64"/>
    </row>
    <row r="4673" spans="4:8" x14ac:dyDescent="0.2">
      <c r="D4673" s="9"/>
      <c r="G4673" s="63"/>
      <c r="H4673" s="64"/>
    </row>
    <row r="4674" spans="4:8" x14ac:dyDescent="0.2">
      <c r="D4674" s="9"/>
      <c r="G4674" s="63"/>
      <c r="H4674" s="64"/>
    </row>
    <row r="4675" spans="4:8" x14ac:dyDescent="0.2">
      <c r="D4675" s="9"/>
      <c r="G4675" s="63"/>
      <c r="H4675" s="64"/>
    </row>
    <row r="4676" spans="4:8" x14ac:dyDescent="0.2">
      <c r="D4676" s="9"/>
      <c r="G4676" s="63"/>
      <c r="H4676" s="64"/>
    </row>
    <row r="4677" spans="4:8" x14ac:dyDescent="0.2">
      <c r="D4677" s="9"/>
      <c r="G4677" s="63"/>
      <c r="H4677" s="64"/>
    </row>
    <row r="4678" spans="4:8" x14ac:dyDescent="0.2">
      <c r="D4678" s="9"/>
      <c r="G4678" s="63"/>
      <c r="H4678" s="64"/>
    </row>
    <row r="4679" spans="4:8" x14ac:dyDescent="0.2">
      <c r="D4679" s="9"/>
      <c r="G4679" s="63"/>
      <c r="H4679" s="64"/>
    </row>
    <row r="4680" spans="4:8" x14ac:dyDescent="0.2">
      <c r="D4680" s="9"/>
      <c r="G4680" s="63"/>
      <c r="H4680" s="64"/>
    </row>
    <row r="4681" spans="4:8" x14ac:dyDescent="0.2">
      <c r="D4681" s="9"/>
      <c r="G4681" s="63"/>
      <c r="H4681" s="64"/>
    </row>
    <row r="4682" spans="4:8" x14ac:dyDescent="0.2">
      <c r="D4682" s="9"/>
      <c r="G4682" s="63"/>
      <c r="H4682" s="64"/>
    </row>
    <row r="4683" spans="4:8" x14ac:dyDescent="0.2">
      <c r="D4683" s="9"/>
      <c r="G4683" s="63"/>
      <c r="H4683" s="64"/>
    </row>
    <row r="4684" spans="4:8" x14ac:dyDescent="0.2">
      <c r="D4684" s="9"/>
      <c r="G4684" s="63"/>
      <c r="H4684" s="64"/>
    </row>
    <row r="4685" spans="4:8" x14ac:dyDescent="0.2">
      <c r="D4685" s="9"/>
      <c r="G4685" s="63"/>
      <c r="H4685" s="64"/>
    </row>
    <row r="4686" spans="4:8" x14ac:dyDescent="0.2">
      <c r="D4686" s="9"/>
      <c r="G4686" s="63"/>
      <c r="H4686" s="64"/>
    </row>
    <row r="4687" spans="4:8" x14ac:dyDescent="0.2">
      <c r="D4687" s="9"/>
      <c r="G4687" s="63"/>
      <c r="H4687" s="64"/>
    </row>
    <row r="4688" spans="4:8" x14ac:dyDescent="0.2">
      <c r="D4688" s="9"/>
      <c r="G4688" s="63"/>
      <c r="H4688" s="64"/>
    </row>
    <row r="4689" spans="4:8" x14ac:dyDescent="0.2">
      <c r="D4689" s="9"/>
      <c r="G4689" s="63"/>
      <c r="H4689" s="64"/>
    </row>
    <row r="4690" spans="4:8" x14ac:dyDescent="0.2">
      <c r="D4690" s="9"/>
      <c r="G4690" s="63"/>
      <c r="H4690" s="64"/>
    </row>
    <row r="4691" spans="4:8" x14ac:dyDescent="0.2">
      <c r="D4691" s="9"/>
      <c r="G4691" s="63"/>
      <c r="H4691" s="64"/>
    </row>
    <row r="4692" spans="4:8" x14ac:dyDescent="0.2">
      <c r="D4692" s="9"/>
      <c r="G4692" s="63"/>
      <c r="H4692" s="64"/>
    </row>
    <row r="4693" spans="4:8" x14ac:dyDescent="0.2">
      <c r="D4693" s="9"/>
      <c r="G4693" s="63"/>
      <c r="H4693" s="64"/>
    </row>
    <row r="4694" spans="4:8" x14ac:dyDescent="0.2">
      <c r="D4694" s="9"/>
      <c r="G4694" s="63"/>
      <c r="H4694" s="64"/>
    </row>
    <row r="4695" spans="4:8" x14ac:dyDescent="0.2">
      <c r="D4695" s="9"/>
      <c r="G4695" s="63"/>
      <c r="H4695" s="64"/>
    </row>
    <row r="4696" spans="4:8" x14ac:dyDescent="0.2">
      <c r="D4696" s="9"/>
      <c r="G4696" s="63"/>
      <c r="H4696" s="64"/>
    </row>
    <row r="4697" spans="4:8" x14ac:dyDescent="0.2">
      <c r="D4697" s="9"/>
      <c r="G4697" s="63"/>
      <c r="H4697" s="64"/>
    </row>
    <row r="4698" spans="4:8" x14ac:dyDescent="0.2">
      <c r="D4698" s="9"/>
      <c r="G4698" s="63"/>
      <c r="H4698" s="64"/>
    </row>
    <row r="4699" spans="4:8" x14ac:dyDescent="0.2">
      <c r="D4699" s="9"/>
      <c r="G4699" s="63"/>
      <c r="H4699" s="64"/>
    </row>
    <row r="4700" spans="4:8" x14ac:dyDescent="0.2">
      <c r="D4700" s="9"/>
      <c r="G4700" s="63"/>
      <c r="H4700" s="64"/>
    </row>
    <row r="4701" spans="4:8" x14ac:dyDescent="0.2">
      <c r="D4701" s="9"/>
      <c r="G4701" s="63"/>
      <c r="H4701" s="64"/>
    </row>
    <row r="4702" spans="4:8" x14ac:dyDescent="0.2">
      <c r="D4702" s="9"/>
      <c r="G4702" s="63"/>
      <c r="H4702" s="64"/>
    </row>
    <row r="4703" spans="4:8" x14ac:dyDescent="0.2">
      <c r="D4703" s="9"/>
      <c r="G4703" s="63"/>
      <c r="H4703" s="64"/>
    </row>
    <row r="4704" spans="4:8" x14ac:dyDescent="0.2">
      <c r="D4704" s="9"/>
      <c r="G4704" s="63"/>
      <c r="H4704" s="64"/>
    </row>
    <row r="4705" spans="4:8" x14ac:dyDescent="0.2">
      <c r="D4705" s="9"/>
      <c r="G4705" s="63"/>
      <c r="H4705" s="64"/>
    </row>
    <row r="4706" spans="4:8" x14ac:dyDescent="0.2">
      <c r="D4706" s="9"/>
      <c r="G4706" s="63"/>
      <c r="H4706" s="64"/>
    </row>
    <row r="4707" spans="4:8" x14ac:dyDescent="0.2">
      <c r="D4707" s="9"/>
      <c r="G4707" s="63"/>
      <c r="H4707" s="64"/>
    </row>
    <row r="4708" spans="4:8" x14ac:dyDescent="0.2">
      <c r="D4708" s="9"/>
      <c r="G4708" s="63"/>
      <c r="H4708" s="64"/>
    </row>
    <row r="4709" spans="4:8" x14ac:dyDescent="0.2">
      <c r="D4709" s="9"/>
      <c r="G4709" s="63"/>
      <c r="H4709" s="64"/>
    </row>
    <row r="4710" spans="4:8" x14ac:dyDescent="0.2">
      <c r="D4710" s="9"/>
      <c r="G4710" s="63"/>
      <c r="H4710" s="64"/>
    </row>
    <row r="4711" spans="4:8" x14ac:dyDescent="0.2">
      <c r="D4711" s="9"/>
      <c r="G4711" s="63"/>
      <c r="H4711" s="64"/>
    </row>
    <row r="4712" spans="4:8" x14ac:dyDescent="0.2">
      <c r="D4712" s="9"/>
      <c r="G4712" s="63"/>
      <c r="H4712" s="64"/>
    </row>
    <row r="4713" spans="4:8" x14ac:dyDescent="0.2">
      <c r="D4713" s="9"/>
      <c r="G4713" s="63"/>
      <c r="H4713" s="64"/>
    </row>
    <row r="4714" spans="4:8" x14ac:dyDescent="0.2">
      <c r="D4714" s="9"/>
      <c r="G4714" s="63"/>
      <c r="H4714" s="64"/>
    </row>
    <row r="4715" spans="4:8" x14ac:dyDescent="0.2">
      <c r="D4715" s="9"/>
      <c r="G4715" s="63"/>
      <c r="H4715" s="64"/>
    </row>
    <row r="4716" spans="4:8" x14ac:dyDescent="0.2">
      <c r="D4716" s="9"/>
      <c r="G4716" s="63"/>
      <c r="H4716" s="64"/>
    </row>
    <row r="4717" spans="4:8" x14ac:dyDescent="0.2">
      <c r="D4717" s="9"/>
      <c r="G4717" s="63"/>
      <c r="H4717" s="64"/>
    </row>
    <row r="4718" spans="4:8" x14ac:dyDescent="0.2">
      <c r="D4718" s="9"/>
      <c r="G4718" s="63"/>
      <c r="H4718" s="64"/>
    </row>
    <row r="4719" spans="4:8" x14ac:dyDescent="0.2">
      <c r="D4719" s="9"/>
      <c r="G4719" s="63"/>
      <c r="H4719" s="64"/>
    </row>
    <row r="4720" spans="4:8" x14ac:dyDescent="0.2">
      <c r="D4720" s="9"/>
      <c r="G4720" s="63"/>
      <c r="H4720" s="64"/>
    </row>
    <row r="4721" spans="4:8" x14ac:dyDescent="0.2">
      <c r="D4721" s="9"/>
      <c r="G4721" s="63"/>
      <c r="H4721" s="64"/>
    </row>
    <row r="4722" spans="4:8" x14ac:dyDescent="0.2">
      <c r="D4722" s="9"/>
      <c r="G4722" s="63"/>
      <c r="H4722" s="64"/>
    </row>
    <row r="4723" spans="4:8" x14ac:dyDescent="0.2">
      <c r="D4723" s="9"/>
      <c r="G4723" s="63"/>
      <c r="H4723" s="64"/>
    </row>
    <row r="4724" spans="4:8" x14ac:dyDescent="0.2">
      <c r="D4724" s="9"/>
      <c r="G4724" s="63"/>
      <c r="H4724" s="64"/>
    </row>
    <row r="4725" spans="4:8" x14ac:dyDescent="0.2">
      <c r="D4725" s="9"/>
      <c r="G4725" s="63"/>
      <c r="H4725" s="64"/>
    </row>
    <row r="4726" spans="4:8" x14ac:dyDescent="0.2">
      <c r="D4726" s="9"/>
      <c r="G4726" s="63"/>
      <c r="H4726" s="64"/>
    </row>
    <row r="4727" spans="4:8" x14ac:dyDescent="0.2">
      <c r="D4727" s="9"/>
      <c r="G4727" s="63"/>
      <c r="H4727" s="64"/>
    </row>
    <row r="4728" spans="4:8" x14ac:dyDescent="0.2">
      <c r="D4728" s="9"/>
      <c r="G4728" s="63"/>
      <c r="H4728" s="64"/>
    </row>
    <row r="4729" spans="4:8" x14ac:dyDescent="0.2">
      <c r="D4729" s="9"/>
      <c r="G4729" s="63"/>
      <c r="H4729" s="64"/>
    </row>
    <row r="4730" spans="4:8" x14ac:dyDescent="0.2">
      <c r="D4730" s="9"/>
      <c r="G4730" s="63"/>
      <c r="H4730" s="64"/>
    </row>
    <row r="4731" spans="4:8" x14ac:dyDescent="0.2">
      <c r="D4731" s="9"/>
      <c r="G4731" s="63"/>
      <c r="H4731" s="64"/>
    </row>
    <row r="4732" spans="4:8" x14ac:dyDescent="0.2">
      <c r="D4732" s="9"/>
      <c r="G4732" s="63"/>
      <c r="H4732" s="64"/>
    </row>
    <row r="4733" spans="4:8" x14ac:dyDescent="0.2">
      <c r="D4733" s="9"/>
      <c r="G4733" s="63"/>
      <c r="H4733" s="64"/>
    </row>
    <row r="4734" spans="4:8" x14ac:dyDescent="0.2">
      <c r="D4734" s="9"/>
      <c r="G4734" s="63"/>
      <c r="H4734" s="64"/>
    </row>
    <row r="4735" spans="4:8" x14ac:dyDescent="0.2">
      <c r="D4735" s="9"/>
      <c r="G4735" s="63"/>
      <c r="H4735" s="64"/>
    </row>
    <row r="4736" spans="4:8" x14ac:dyDescent="0.2">
      <c r="D4736" s="9"/>
      <c r="G4736" s="63"/>
      <c r="H4736" s="64"/>
    </row>
    <row r="4737" spans="4:8" x14ac:dyDescent="0.2">
      <c r="D4737" s="9"/>
      <c r="G4737" s="63"/>
      <c r="H4737" s="64"/>
    </row>
    <row r="4738" spans="4:8" x14ac:dyDescent="0.2">
      <c r="D4738" s="9"/>
      <c r="G4738" s="63"/>
      <c r="H4738" s="64"/>
    </row>
    <row r="4739" spans="4:8" x14ac:dyDescent="0.2">
      <c r="D4739" s="9"/>
      <c r="G4739" s="63"/>
      <c r="H4739" s="64"/>
    </row>
    <row r="4740" spans="4:8" x14ac:dyDescent="0.2">
      <c r="D4740" s="9"/>
      <c r="G4740" s="63"/>
      <c r="H4740" s="64"/>
    </row>
    <row r="4741" spans="4:8" x14ac:dyDescent="0.2">
      <c r="D4741" s="9"/>
      <c r="G4741" s="63"/>
      <c r="H4741" s="64"/>
    </row>
    <row r="4742" spans="4:8" x14ac:dyDescent="0.2">
      <c r="D4742" s="9"/>
      <c r="G4742" s="63"/>
      <c r="H4742" s="64"/>
    </row>
    <row r="4743" spans="4:8" x14ac:dyDescent="0.2">
      <c r="D4743" s="9"/>
      <c r="G4743" s="63"/>
      <c r="H4743" s="64"/>
    </row>
    <row r="4744" spans="4:8" x14ac:dyDescent="0.2">
      <c r="D4744" s="9"/>
      <c r="G4744" s="63"/>
      <c r="H4744" s="64"/>
    </row>
    <row r="4745" spans="4:8" x14ac:dyDescent="0.2">
      <c r="D4745" s="9"/>
      <c r="G4745" s="63"/>
      <c r="H4745" s="64"/>
    </row>
    <row r="4746" spans="4:8" x14ac:dyDescent="0.2">
      <c r="D4746" s="9"/>
      <c r="G4746" s="63"/>
      <c r="H4746" s="64"/>
    </row>
    <row r="4747" spans="4:8" x14ac:dyDescent="0.2">
      <c r="D4747" s="9"/>
      <c r="G4747" s="63"/>
      <c r="H4747" s="64"/>
    </row>
    <row r="4748" spans="4:8" x14ac:dyDescent="0.2">
      <c r="D4748" s="9"/>
      <c r="G4748" s="63"/>
      <c r="H4748" s="64"/>
    </row>
    <row r="4749" spans="4:8" x14ac:dyDescent="0.2">
      <c r="D4749" s="9"/>
      <c r="G4749" s="63"/>
      <c r="H4749" s="64"/>
    </row>
    <row r="4750" spans="4:8" x14ac:dyDescent="0.2">
      <c r="D4750" s="9"/>
      <c r="G4750" s="63"/>
      <c r="H4750" s="64"/>
    </row>
    <row r="4751" spans="4:8" x14ac:dyDescent="0.2">
      <c r="D4751" s="9"/>
      <c r="G4751" s="63"/>
      <c r="H4751" s="64"/>
    </row>
    <row r="4752" spans="4:8" x14ac:dyDescent="0.2">
      <c r="D4752" s="9"/>
      <c r="G4752" s="63"/>
      <c r="H4752" s="64"/>
    </row>
    <row r="4753" spans="4:8" x14ac:dyDescent="0.2">
      <c r="D4753" s="9"/>
      <c r="G4753" s="63"/>
      <c r="H4753" s="64"/>
    </row>
    <row r="4754" spans="4:8" x14ac:dyDescent="0.2">
      <c r="D4754" s="9"/>
      <c r="G4754" s="63"/>
      <c r="H4754" s="64"/>
    </row>
    <row r="4755" spans="4:8" x14ac:dyDescent="0.2">
      <c r="D4755" s="9"/>
      <c r="G4755" s="63"/>
      <c r="H4755" s="64"/>
    </row>
    <row r="4756" spans="4:8" x14ac:dyDescent="0.2">
      <c r="D4756" s="9"/>
      <c r="G4756" s="63"/>
      <c r="H4756" s="64"/>
    </row>
    <row r="4757" spans="4:8" x14ac:dyDescent="0.2">
      <c r="D4757" s="9"/>
      <c r="G4757" s="63"/>
      <c r="H4757" s="64"/>
    </row>
    <row r="4758" spans="4:8" x14ac:dyDescent="0.2">
      <c r="D4758" s="9"/>
      <c r="G4758" s="63"/>
      <c r="H4758" s="64"/>
    </row>
    <row r="4759" spans="4:8" x14ac:dyDescent="0.2">
      <c r="D4759" s="9"/>
      <c r="G4759" s="63"/>
      <c r="H4759" s="64"/>
    </row>
    <row r="4760" spans="4:8" x14ac:dyDescent="0.2">
      <c r="D4760" s="9"/>
      <c r="G4760" s="63"/>
      <c r="H4760" s="64"/>
    </row>
    <row r="4761" spans="4:8" x14ac:dyDescent="0.2">
      <c r="D4761" s="9"/>
      <c r="G4761" s="63"/>
      <c r="H4761" s="64"/>
    </row>
    <row r="4762" spans="4:8" x14ac:dyDescent="0.2">
      <c r="D4762" s="9"/>
      <c r="G4762" s="63"/>
      <c r="H4762" s="64"/>
    </row>
    <row r="4763" spans="4:8" x14ac:dyDescent="0.2">
      <c r="D4763" s="9"/>
      <c r="G4763" s="63"/>
      <c r="H4763" s="64"/>
    </row>
    <row r="4764" spans="4:8" x14ac:dyDescent="0.2">
      <c r="D4764" s="9"/>
      <c r="G4764" s="63"/>
      <c r="H4764" s="64"/>
    </row>
    <row r="4765" spans="4:8" x14ac:dyDescent="0.2">
      <c r="D4765" s="9"/>
      <c r="G4765" s="63"/>
      <c r="H4765" s="64"/>
    </row>
    <row r="4766" spans="4:8" x14ac:dyDescent="0.2">
      <c r="D4766" s="9"/>
      <c r="G4766" s="63"/>
      <c r="H4766" s="64"/>
    </row>
    <row r="4767" spans="4:8" x14ac:dyDescent="0.2">
      <c r="D4767" s="9"/>
      <c r="G4767" s="63"/>
      <c r="H4767" s="64"/>
    </row>
    <row r="4768" spans="4:8" x14ac:dyDescent="0.2">
      <c r="D4768" s="9"/>
      <c r="G4768" s="63"/>
      <c r="H4768" s="64"/>
    </row>
    <row r="4769" spans="4:8" x14ac:dyDescent="0.2">
      <c r="D4769" s="9"/>
      <c r="G4769" s="63"/>
      <c r="H4769" s="64"/>
    </row>
    <row r="4770" spans="4:8" x14ac:dyDescent="0.2">
      <c r="D4770" s="9"/>
      <c r="G4770" s="63"/>
      <c r="H4770" s="64"/>
    </row>
    <row r="4771" spans="4:8" x14ac:dyDescent="0.2">
      <c r="D4771" s="9"/>
      <c r="G4771" s="63"/>
      <c r="H4771" s="64"/>
    </row>
    <row r="4772" spans="4:8" x14ac:dyDescent="0.2">
      <c r="D4772" s="9"/>
      <c r="G4772" s="63"/>
      <c r="H4772" s="64"/>
    </row>
    <row r="4773" spans="4:8" x14ac:dyDescent="0.2">
      <c r="D4773" s="9"/>
      <c r="G4773" s="63"/>
      <c r="H4773" s="64"/>
    </row>
    <row r="4774" spans="4:8" x14ac:dyDescent="0.2">
      <c r="D4774" s="9"/>
      <c r="G4774" s="63"/>
      <c r="H4774" s="64"/>
    </row>
    <row r="4775" spans="4:8" x14ac:dyDescent="0.2">
      <c r="D4775" s="9"/>
      <c r="G4775" s="63"/>
      <c r="H4775" s="64"/>
    </row>
    <row r="4776" spans="4:8" x14ac:dyDescent="0.2">
      <c r="D4776" s="9"/>
      <c r="G4776" s="63"/>
      <c r="H4776" s="64"/>
    </row>
    <row r="4777" spans="4:8" x14ac:dyDescent="0.2">
      <c r="D4777" s="9"/>
      <c r="G4777" s="63"/>
      <c r="H4777" s="64"/>
    </row>
    <row r="4778" spans="4:8" x14ac:dyDescent="0.2">
      <c r="D4778" s="9"/>
      <c r="G4778" s="63"/>
      <c r="H4778" s="64"/>
    </row>
    <row r="4779" spans="4:8" x14ac:dyDescent="0.2">
      <c r="D4779" s="9"/>
      <c r="G4779" s="63"/>
      <c r="H4779" s="64"/>
    </row>
    <row r="4780" spans="4:8" x14ac:dyDescent="0.2">
      <c r="D4780" s="9"/>
      <c r="G4780" s="63"/>
      <c r="H4780" s="64"/>
    </row>
    <row r="4781" spans="4:8" x14ac:dyDescent="0.2">
      <c r="D4781" s="9"/>
      <c r="G4781" s="63"/>
      <c r="H4781" s="64"/>
    </row>
    <row r="4782" spans="4:8" x14ac:dyDescent="0.2">
      <c r="D4782" s="9"/>
      <c r="G4782" s="63"/>
      <c r="H4782" s="64"/>
    </row>
    <row r="4783" spans="4:8" x14ac:dyDescent="0.2">
      <c r="D4783" s="9"/>
      <c r="G4783" s="63"/>
      <c r="H4783" s="64"/>
    </row>
    <row r="4784" spans="4:8" x14ac:dyDescent="0.2">
      <c r="D4784" s="9"/>
      <c r="G4784" s="63"/>
      <c r="H4784" s="64"/>
    </row>
    <row r="4785" spans="4:8" x14ac:dyDescent="0.2">
      <c r="D4785" s="9"/>
      <c r="G4785" s="63"/>
      <c r="H4785" s="64"/>
    </row>
    <row r="4786" spans="4:8" x14ac:dyDescent="0.2">
      <c r="D4786" s="9"/>
      <c r="G4786" s="63"/>
      <c r="H4786" s="64"/>
    </row>
    <row r="4787" spans="4:8" x14ac:dyDescent="0.2">
      <c r="D4787" s="9"/>
      <c r="G4787" s="63"/>
      <c r="H4787" s="64"/>
    </row>
    <row r="4788" spans="4:8" x14ac:dyDescent="0.2">
      <c r="D4788" s="9"/>
      <c r="G4788" s="63"/>
      <c r="H4788" s="64"/>
    </row>
    <row r="4789" spans="4:8" x14ac:dyDescent="0.2">
      <c r="D4789" s="9"/>
      <c r="G4789" s="63"/>
      <c r="H4789" s="64"/>
    </row>
    <row r="4790" spans="4:8" x14ac:dyDescent="0.2">
      <c r="D4790" s="9"/>
      <c r="G4790" s="63"/>
      <c r="H4790" s="64"/>
    </row>
    <row r="4791" spans="4:8" x14ac:dyDescent="0.2">
      <c r="D4791" s="9"/>
      <c r="G4791" s="63"/>
      <c r="H4791" s="64"/>
    </row>
    <row r="4792" spans="4:8" x14ac:dyDescent="0.2">
      <c r="D4792" s="9"/>
      <c r="G4792" s="63"/>
      <c r="H4792" s="64"/>
    </row>
    <row r="4793" spans="4:8" x14ac:dyDescent="0.2">
      <c r="D4793" s="9"/>
      <c r="G4793" s="63"/>
      <c r="H4793" s="64"/>
    </row>
    <row r="4794" spans="4:8" x14ac:dyDescent="0.2">
      <c r="D4794" s="9"/>
      <c r="G4794" s="63"/>
      <c r="H4794" s="64"/>
    </row>
    <row r="4795" spans="4:8" x14ac:dyDescent="0.2">
      <c r="D4795" s="9"/>
      <c r="G4795" s="63"/>
      <c r="H4795" s="64"/>
    </row>
    <row r="4796" spans="4:8" x14ac:dyDescent="0.2">
      <c r="D4796" s="9"/>
      <c r="G4796" s="63"/>
      <c r="H4796" s="64"/>
    </row>
    <row r="4797" spans="4:8" x14ac:dyDescent="0.2">
      <c r="D4797" s="9"/>
      <c r="G4797" s="63"/>
      <c r="H4797" s="64"/>
    </row>
    <row r="4798" spans="4:8" x14ac:dyDescent="0.2">
      <c r="D4798" s="9"/>
      <c r="G4798" s="63"/>
      <c r="H4798" s="64"/>
    </row>
    <row r="4799" spans="4:8" x14ac:dyDescent="0.2">
      <c r="D4799" s="9"/>
      <c r="G4799" s="63"/>
      <c r="H4799" s="64"/>
    </row>
    <row r="4800" spans="4:8" x14ac:dyDescent="0.2">
      <c r="D4800" s="9"/>
      <c r="G4800" s="63"/>
      <c r="H4800" s="64"/>
    </row>
    <row r="4801" spans="4:8" x14ac:dyDescent="0.2">
      <c r="D4801" s="9"/>
      <c r="G4801" s="63"/>
      <c r="H4801" s="64"/>
    </row>
    <row r="4802" spans="4:8" x14ac:dyDescent="0.2">
      <c r="D4802" s="9"/>
      <c r="G4802" s="63"/>
      <c r="H4802" s="64"/>
    </row>
    <row r="4803" spans="4:8" x14ac:dyDescent="0.2">
      <c r="D4803" s="9"/>
      <c r="G4803" s="63"/>
      <c r="H4803" s="64"/>
    </row>
    <row r="4804" spans="4:8" x14ac:dyDescent="0.2">
      <c r="D4804" s="9"/>
      <c r="G4804" s="63"/>
      <c r="H4804" s="64"/>
    </row>
    <row r="4805" spans="4:8" x14ac:dyDescent="0.2">
      <c r="D4805" s="9"/>
      <c r="G4805" s="63"/>
      <c r="H4805" s="64"/>
    </row>
    <row r="4806" spans="4:8" x14ac:dyDescent="0.2">
      <c r="D4806" s="9"/>
      <c r="G4806" s="63"/>
      <c r="H4806" s="64"/>
    </row>
    <row r="4807" spans="4:8" x14ac:dyDescent="0.2">
      <c r="D4807" s="9"/>
      <c r="G4807" s="63"/>
      <c r="H4807" s="64"/>
    </row>
    <row r="4808" spans="4:8" x14ac:dyDescent="0.2">
      <c r="D4808" s="9"/>
      <c r="G4808" s="63"/>
      <c r="H4808" s="64"/>
    </row>
    <row r="4809" spans="4:8" x14ac:dyDescent="0.2">
      <c r="D4809" s="9"/>
      <c r="G4809" s="63"/>
      <c r="H4809" s="64"/>
    </row>
    <row r="4810" spans="4:8" x14ac:dyDescent="0.2">
      <c r="D4810" s="9"/>
      <c r="G4810" s="63"/>
      <c r="H4810" s="64"/>
    </row>
    <row r="4811" spans="4:8" x14ac:dyDescent="0.2">
      <c r="D4811" s="9"/>
      <c r="G4811" s="63"/>
      <c r="H4811" s="64"/>
    </row>
    <row r="4812" spans="4:8" x14ac:dyDescent="0.2">
      <c r="D4812" s="9"/>
      <c r="G4812" s="63"/>
      <c r="H4812" s="64"/>
    </row>
    <row r="4813" spans="4:8" x14ac:dyDescent="0.2">
      <c r="D4813" s="9"/>
      <c r="G4813" s="63"/>
      <c r="H4813" s="64"/>
    </row>
    <row r="4814" spans="4:8" x14ac:dyDescent="0.2">
      <c r="D4814" s="9"/>
      <c r="G4814" s="63"/>
      <c r="H4814" s="64"/>
    </row>
    <row r="4815" spans="4:8" x14ac:dyDescent="0.2">
      <c r="D4815" s="9"/>
      <c r="G4815" s="63"/>
      <c r="H4815" s="64"/>
    </row>
    <row r="4816" spans="4:8" x14ac:dyDescent="0.2">
      <c r="D4816" s="9"/>
      <c r="G4816" s="63"/>
      <c r="H4816" s="64"/>
    </row>
    <row r="4817" spans="4:8" x14ac:dyDescent="0.2">
      <c r="D4817" s="9"/>
      <c r="G4817" s="63"/>
      <c r="H4817" s="64"/>
    </row>
    <row r="4818" spans="4:8" x14ac:dyDescent="0.2">
      <c r="D4818" s="9"/>
      <c r="G4818" s="63"/>
      <c r="H4818" s="64"/>
    </row>
    <row r="4819" spans="4:8" x14ac:dyDescent="0.2">
      <c r="D4819" s="9"/>
      <c r="G4819" s="63"/>
      <c r="H4819" s="64"/>
    </row>
    <row r="4820" spans="4:8" x14ac:dyDescent="0.2">
      <c r="D4820" s="9"/>
      <c r="G4820" s="63"/>
      <c r="H4820" s="64"/>
    </row>
    <row r="4821" spans="4:8" x14ac:dyDescent="0.2">
      <c r="D4821" s="9"/>
      <c r="G4821" s="63"/>
      <c r="H4821" s="64"/>
    </row>
    <row r="4822" spans="4:8" x14ac:dyDescent="0.2">
      <c r="D4822" s="9"/>
      <c r="G4822" s="63"/>
      <c r="H4822" s="64"/>
    </row>
    <row r="4823" spans="4:8" x14ac:dyDescent="0.2">
      <c r="D4823" s="9"/>
      <c r="G4823" s="63"/>
      <c r="H4823" s="64"/>
    </row>
    <row r="4824" spans="4:8" x14ac:dyDescent="0.2">
      <c r="D4824" s="9"/>
      <c r="G4824" s="63"/>
      <c r="H4824" s="64"/>
    </row>
    <row r="4825" spans="4:8" x14ac:dyDescent="0.2">
      <c r="D4825" s="9"/>
      <c r="G4825" s="63"/>
      <c r="H4825" s="64"/>
    </row>
    <row r="4826" spans="4:8" x14ac:dyDescent="0.2">
      <c r="D4826" s="9"/>
      <c r="G4826" s="63"/>
      <c r="H4826" s="64"/>
    </row>
    <row r="4827" spans="4:8" x14ac:dyDescent="0.2">
      <c r="D4827" s="9"/>
      <c r="G4827" s="63"/>
      <c r="H4827" s="64"/>
    </row>
    <row r="4828" spans="4:8" x14ac:dyDescent="0.2">
      <c r="D4828" s="9"/>
      <c r="G4828" s="63"/>
      <c r="H4828" s="64"/>
    </row>
    <row r="4829" spans="4:8" x14ac:dyDescent="0.2">
      <c r="D4829" s="9"/>
      <c r="G4829" s="63"/>
      <c r="H4829" s="64"/>
    </row>
    <row r="4830" spans="4:8" x14ac:dyDescent="0.2">
      <c r="D4830" s="9"/>
      <c r="G4830" s="63"/>
      <c r="H4830" s="64"/>
    </row>
    <row r="4831" spans="4:8" x14ac:dyDescent="0.2">
      <c r="D4831" s="9"/>
      <c r="G4831" s="63"/>
      <c r="H4831" s="64"/>
    </row>
    <row r="4832" spans="4:8" x14ac:dyDescent="0.2">
      <c r="D4832" s="9"/>
      <c r="G4832" s="63"/>
      <c r="H4832" s="64"/>
    </row>
    <row r="4833" spans="4:8" x14ac:dyDescent="0.2">
      <c r="D4833" s="9"/>
      <c r="G4833" s="63"/>
      <c r="H4833" s="64"/>
    </row>
    <row r="4834" spans="4:8" x14ac:dyDescent="0.2">
      <c r="D4834" s="9"/>
      <c r="G4834" s="63"/>
      <c r="H4834" s="64"/>
    </row>
    <row r="4835" spans="4:8" x14ac:dyDescent="0.2">
      <c r="D4835" s="9"/>
      <c r="G4835" s="63"/>
      <c r="H4835" s="64"/>
    </row>
    <row r="4836" spans="4:8" x14ac:dyDescent="0.2">
      <c r="D4836" s="9"/>
      <c r="G4836" s="63"/>
      <c r="H4836" s="64"/>
    </row>
    <row r="4837" spans="4:8" x14ac:dyDescent="0.2">
      <c r="D4837" s="9"/>
      <c r="G4837" s="63"/>
      <c r="H4837" s="64"/>
    </row>
    <row r="4838" spans="4:8" x14ac:dyDescent="0.2">
      <c r="D4838" s="9"/>
      <c r="G4838" s="63"/>
      <c r="H4838" s="64"/>
    </row>
    <row r="4839" spans="4:8" x14ac:dyDescent="0.2">
      <c r="D4839" s="9"/>
      <c r="G4839" s="63"/>
      <c r="H4839" s="64"/>
    </row>
    <row r="4840" spans="4:8" x14ac:dyDescent="0.2">
      <c r="D4840" s="9"/>
      <c r="G4840" s="63"/>
      <c r="H4840" s="64"/>
    </row>
    <row r="4841" spans="4:8" x14ac:dyDescent="0.2">
      <c r="D4841" s="9"/>
      <c r="G4841" s="63"/>
      <c r="H4841" s="64"/>
    </row>
    <row r="4842" spans="4:8" x14ac:dyDescent="0.2">
      <c r="D4842" s="9"/>
      <c r="G4842" s="63"/>
      <c r="H4842" s="64"/>
    </row>
    <row r="4843" spans="4:8" x14ac:dyDescent="0.2">
      <c r="D4843" s="9"/>
      <c r="G4843" s="63"/>
      <c r="H4843" s="64"/>
    </row>
    <row r="4844" spans="4:8" x14ac:dyDescent="0.2">
      <c r="D4844" s="9"/>
      <c r="G4844" s="63"/>
      <c r="H4844" s="64"/>
    </row>
    <row r="4845" spans="4:8" x14ac:dyDescent="0.2">
      <c r="D4845" s="9"/>
      <c r="G4845" s="63"/>
      <c r="H4845" s="64"/>
    </row>
    <row r="4846" spans="4:8" x14ac:dyDescent="0.2">
      <c r="D4846" s="9"/>
      <c r="G4846" s="63"/>
      <c r="H4846" s="64"/>
    </row>
    <row r="4847" spans="4:8" x14ac:dyDescent="0.2">
      <c r="D4847" s="9"/>
      <c r="G4847" s="63"/>
      <c r="H4847" s="64"/>
    </row>
    <row r="4848" spans="4:8" x14ac:dyDescent="0.2">
      <c r="D4848" s="9"/>
      <c r="G4848" s="63"/>
      <c r="H4848" s="64"/>
    </row>
    <row r="4849" spans="4:8" x14ac:dyDescent="0.2">
      <c r="D4849" s="9"/>
      <c r="G4849" s="63"/>
      <c r="H4849" s="64"/>
    </row>
    <row r="4850" spans="4:8" x14ac:dyDescent="0.2">
      <c r="D4850" s="9"/>
      <c r="G4850" s="63"/>
      <c r="H4850" s="64"/>
    </row>
    <row r="4851" spans="4:8" x14ac:dyDescent="0.2">
      <c r="D4851" s="9"/>
      <c r="G4851" s="63"/>
      <c r="H4851" s="64"/>
    </row>
    <row r="4852" spans="4:8" x14ac:dyDescent="0.2">
      <c r="D4852" s="9"/>
      <c r="G4852" s="63"/>
      <c r="H4852" s="64"/>
    </row>
    <row r="4853" spans="4:8" x14ac:dyDescent="0.2">
      <c r="D4853" s="9"/>
      <c r="G4853" s="63"/>
      <c r="H4853" s="64"/>
    </row>
    <row r="4854" spans="4:8" x14ac:dyDescent="0.2">
      <c r="D4854" s="9"/>
      <c r="G4854" s="63"/>
      <c r="H4854" s="64"/>
    </row>
    <row r="4855" spans="4:8" x14ac:dyDescent="0.2">
      <c r="D4855" s="9"/>
      <c r="G4855" s="63"/>
      <c r="H4855" s="64"/>
    </row>
    <row r="4856" spans="4:8" x14ac:dyDescent="0.2">
      <c r="D4856" s="9"/>
      <c r="G4856" s="63"/>
      <c r="H4856" s="64"/>
    </row>
    <row r="4857" spans="4:8" x14ac:dyDescent="0.2">
      <c r="D4857" s="9"/>
      <c r="G4857" s="63"/>
      <c r="H4857" s="64"/>
    </row>
    <row r="4858" spans="4:8" x14ac:dyDescent="0.2">
      <c r="D4858" s="9"/>
      <c r="G4858" s="63"/>
      <c r="H4858" s="64"/>
    </row>
    <row r="4859" spans="4:8" x14ac:dyDescent="0.2">
      <c r="D4859" s="9"/>
      <c r="G4859" s="63"/>
      <c r="H4859" s="64"/>
    </row>
    <row r="4860" spans="4:8" x14ac:dyDescent="0.2">
      <c r="D4860" s="9"/>
      <c r="G4860" s="63"/>
      <c r="H4860" s="64"/>
    </row>
    <row r="4861" spans="4:8" x14ac:dyDescent="0.2">
      <c r="D4861" s="9"/>
      <c r="G4861" s="63"/>
      <c r="H4861" s="64"/>
    </row>
    <row r="4862" spans="4:8" x14ac:dyDescent="0.2">
      <c r="D4862" s="9"/>
      <c r="G4862" s="63"/>
      <c r="H4862" s="64"/>
    </row>
    <row r="4863" spans="4:8" x14ac:dyDescent="0.2">
      <c r="D4863" s="9"/>
      <c r="G4863" s="63"/>
      <c r="H4863" s="64"/>
    </row>
    <row r="4864" spans="4:8" x14ac:dyDescent="0.2">
      <c r="D4864" s="9"/>
      <c r="G4864" s="63"/>
      <c r="H4864" s="64"/>
    </row>
    <row r="4865" spans="4:8" x14ac:dyDescent="0.2">
      <c r="D4865" s="9"/>
      <c r="G4865" s="63"/>
      <c r="H4865" s="64"/>
    </row>
    <row r="4866" spans="4:8" x14ac:dyDescent="0.2">
      <c r="D4866" s="9"/>
      <c r="G4866" s="63"/>
      <c r="H4866" s="64"/>
    </row>
    <row r="4867" spans="4:8" x14ac:dyDescent="0.2">
      <c r="D4867" s="9"/>
      <c r="G4867" s="63"/>
      <c r="H4867" s="64"/>
    </row>
    <row r="4868" spans="4:8" x14ac:dyDescent="0.2">
      <c r="D4868" s="9"/>
      <c r="G4868" s="63"/>
      <c r="H4868" s="64"/>
    </row>
    <row r="4869" spans="4:8" x14ac:dyDescent="0.2">
      <c r="D4869" s="9"/>
      <c r="G4869" s="63"/>
      <c r="H4869" s="64"/>
    </row>
    <row r="4870" spans="4:8" x14ac:dyDescent="0.2">
      <c r="D4870" s="9"/>
      <c r="G4870" s="63"/>
      <c r="H4870" s="64"/>
    </row>
    <row r="4871" spans="4:8" x14ac:dyDescent="0.2">
      <c r="D4871" s="9"/>
      <c r="G4871" s="63"/>
      <c r="H4871" s="64"/>
    </row>
    <row r="4872" spans="4:8" x14ac:dyDescent="0.2">
      <c r="D4872" s="9"/>
      <c r="G4872" s="63"/>
      <c r="H4872" s="64"/>
    </row>
    <row r="4873" spans="4:8" x14ac:dyDescent="0.2">
      <c r="D4873" s="9"/>
      <c r="G4873" s="63"/>
      <c r="H4873" s="64"/>
    </row>
    <row r="4874" spans="4:8" x14ac:dyDescent="0.2">
      <c r="D4874" s="9"/>
      <c r="G4874" s="63"/>
      <c r="H4874" s="64"/>
    </row>
    <row r="4875" spans="4:8" x14ac:dyDescent="0.2">
      <c r="D4875" s="9"/>
      <c r="G4875" s="63"/>
      <c r="H4875" s="64"/>
    </row>
    <row r="4876" spans="4:8" x14ac:dyDescent="0.2">
      <c r="D4876" s="9"/>
      <c r="G4876" s="63"/>
      <c r="H4876" s="64"/>
    </row>
    <row r="4877" spans="4:8" x14ac:dyDescent="0.2">
      <c r="D4877" s="9"/>
      <c r="G4877" s="63"/>
      <c r="H4877" s="64"/>
    </row>
    <row r="4878" spans="4:8" x14ac:dyDescent="0.2">
      <c r="D4878" s="9"/>
      <c r="G4878" s="63"/>
      <c r="H4878" s="64"/>
    </row>
    <row r="4879" spans="4:8" x14ac:dyDescent="0.2">
      <c r="D4879" s="9"/>
      <c r="G4879" s="63"/>
      <c r="H4879" s="64"/>
    </row>
    <row r="4880" spans="4:8" x14ac:dyDescent="0.2">
      <c r="D4880" s="9"/>
      <c r="G4880" s="63"/>
      <c r="H4880" s="64"/>
    </row>
    <row r="4881" spans="4:8" x14ac:dyDescent="0.2">
      <c r="D4881" s="9"/>
      <c r="G4881" s="63"/>
      <c r="H4881" s="64"/>
    </row>
    <row r="4882" spans="4:8" x14ac:dyDescent="0.2">
      <c r="D4882" s="9"/>
      <c r="G4882" s="63"/>
      <c r="H4882" s="64"/>
    </row>
    <row r="4883" spans="4:8" x14ac:dyDescent="0.2">
      <c r="D4883" s="9"/>
      <c r="G4883" s="63"/>
      <c r="H4883" s="64"/>
    </row>
    <row r="4884" spans="4:8" x14ac:dyDescent="0.2">
      <c r="D4884" s="9"/>
      <c r="G4884" s="63"/>
      <c r="H4884" s="64"/>
    </row>
    <row r="4885" spans="4:8" x14ac:dyDescent="0.2">
      <c r="D4885" s="9"/>
      <c r="G4885" s="63"/>
      <c r="H4885" s="64"/>
    </row>
    <row r="4886" spans="4:8" x14ac:dyDescent="0.2">
      <c r="D4886" s="9"/>
      <c r="G4886" s="63"/>
      <c r="H4886" s="64"/>
    </row>
    <row r="4887" spans="4:8" x14ac:dyDescent="0.2">
      <c r="D4887" s="9"/>
      <c r="G4887" s="63"/>
      <c r="H4887" s="64"/>
    </row>
    <row r="4888" spans="4:8" x14ac:dyDescent="0.2">
      <c r="D4888" s="9"/>
      <c r="G4888" s="63"/>
      <c r="H4888" s="64"/>
    </row>
    <row r="4889" spans="4:8" x14ac:dyDescent="0.2">
      <c r="D4889" s="9"/>
      <c r="G4889" s="63"/>
      <c r="H4889" s="64"/>
    </row>
    <row r="4890" spans="4:8" x14ac:dyDescent="0.2">
      <c r="D4890" s="9"/>
      <c r="G4890" s="63"/>
      <c r="H4890" s="64"/>
    </row>
    <row r="4891" spans="4:8" x14ac:dyDescent="0.2">
      <c r="D4891" s="9"/>
      <c r="G4891" s="63"/>
      <c r="H4891" s="64"/>
    </row>
    <row r="4892" spans="4:8" x14ac:dyDescent="0.2">
      <c r="D4892" s="9"/>
      <c r="G4892" s="63"/>
      <c r="H4892" s="64"/>
    </row>
    <row r="4893" spans="4:8" x14ac:dyDescent="0.2">
      <c r="D4893" s="9"/>
      <c r="G4893" s="63"/>
      <c r="H4893" s="64"/>
    </row>
    <row r="4894" spans="4:8" x14ac:dyDescent="0.2">
      <c r="D4894" s="9"/>
      <c r="G4894" s="63"/>
      <c r="H4894" s="64"/>
    </row>
    <row r="4895" spans="4:8" x14ac:dyDescent="0.2">
      <c r="D4895" s="9"/>
      <c r="G4895" s="63"/>
      <c r="H4895" s="64"/>
    </row>
    <row r="4896" spans="4:8" x14ac:dyDescent="0.2">
      <c r="D4896" s="9"/>
      <c r="G4896" s="63"/>
      <c r="H4896" s="64"/>
    </row>
    <row r="4897" spans="4:8" x14ac:dyDescent="0.2">
      <c r="D4897" s="9"/>
      <c r="G4897" s="63"/>
      <c r="H4897" s="64"/>
    </row>
    <row r="4898" spans="4:8" x14ac:dyDescent="0.2">
      <c r="D4898" s="9"/>
      <c r="G4898" s="63"/>
      <c r="H4898" s="64"/>
    </row>
    <row r="4899" spans="4:8" x14ac:dyDescent="0.2">
      <c r="D4899" s="9"/>
      <c r="G4899" s="63"/>
      <c r="H4899" s="64"/>
    </row>
    <row r="4900" spans="4:8" x14ac:dyDescent="0.2">
      <c r="D4900" s="9"/>
      <c r="G4900" s="63"/>
      <c r="H4900" s="64"/>
    </row>
    <row r="4901" spans="4:8" x14ac:dyDescent="0.2">
      <c r="D4901" s="9"/>
      <c r="G4901" s="63"/>
      <c r="H4901" s="64"/>
    </row>
    <row r="4902" spans="4:8" x14ac:dyDescent="0.2">
      <c r="D4902" s="9"/>
      <c r="G4902" s="63"/>
      <c r="H4902" s="64"/>
    </row>
    <row r="4903" spans="4:8" x14ac:dyDescent="0.2">
      <c r="D4903" s="9"/>
      <c r="G4903" s="63"/>
      <c r="H4903" s="64"/>
    </row>
    <row r="4904" spans="4:8" x14ac:dyDescent="0.2">
      <c r="D4904" s="9"/>
      <c r="G4904" s="63"/>
      <c r="H4904" s="64"/>
    </row>
    <row r="4905" spans="4:8" x14ac:dyDescent="0.2">
      <c r="D4905" s="9"/>
      <c r="G4905" s="63"/>
      <c r="H4905" s="64"/>
    </row>
    <row r="4906" spans="4:8" x14ac:dyDescent="0.2">
      <c r="D4906" s="9"/>
      <c r="G4906" s="63"/>
      <c r="H4906" s="64"/>
    </row>
    <row r="4907" spans="4:8" x14ac:dyDescent="0.2">
      <c r="D4907" s="9"/>
      <c r="G4907" s="63"/>
      <c r="H4907" s="64"/>
    </row>
    <row r="4908" spans="4:8" x14ac:dyDescent="0.2">
      <c r="D4908" s="9"/>
      <c r="G4908" s="63"/>
      <c r="H4908" s="64"/>
    </row>
    <row r="4909" spans="4:8" x14ac:dyDescent="0.2">
      <c r="D4909" s="9"/>
      <c r="G4909" s="63"/>
      <c r="H4909" s="64"/>
    </row>
    <row r="4910" spans="4:8" x14ac:dyDescent="0.2">
      <c r="D4910" s="9"/>
      <c r="G4910" s="63"/>
      <c r="H4910" s="64"/>
    </row>
    <row r="4911" spans="4:8" x14ac:dyDescent="0.2">
      <c r="D4911" s="9"/>
      <c r="G4911" s="63"/>
      <c r="H4911" s="64"/>
    </row>
    <row r="4912" spans="4:8" x14ac:dyDescent="0.2">
      <c r="D4912" s="9"/>
      <c r="G4912" s="63"/>
      <c r="H4912" s="64"/>
    </row>
    <row r="4913" spans="4:8" x14ac:dyDescent="0.2">
      <c r="D4913" s="9"/>
      <c r="G4913" s="63"/>
      <c r="H4913" s="64"/>
    </row>
    <row r="4914" spans="4:8" x14ac:dyDescent="0.2">
      <c r="D4914" s="9"/>
      <c r="G4914" s="63"/>
      <c r="H4914" s="64"/>
    </row>
    <row r="4915" spans="4:8" x14ac:dyDescent="0.2">
      <c r="D4915" s="9"/>
      <c r="G4915" s="63"/>
      <c r="H4915" s="64"/>
    </row>
    <row r="4916" spans="4:8" x14ac:dyDescent="0.2">
      <c r="D4916" s="9"/>
      <c r="G4916" s="63"/>
      <c r="H4916" s="64"/>
    </row>
    <row r="4917" spans="4:8" x14ac:dyDescent="0.2">
      <c r="D4917" s="9"/>
      <c r="G4917" s="63"/>
      <c r="H4917" s="64"/>
    </row>
    <row r="4918" spans="4:8" x14ac:dyDescent="0.2">
      <c r="D4918" s="9"/>
      <c r="G4918" s="63"/>
      <c r="H4918" s="64"/>
    </row>
    <row r="4919" spans="4:8" x14ac:dyDescent="0.2">
      <c r="D4919" s="9"/>
      <c r="G4919" s="63"/>
      <c r="H4919" s="64"/>
    </row>
    <row r="4920" spans="4:8" x14ac:dyDescent="0.2">
      <c r="D4920" s="9"/>
      <c r="G4920" s="63"/>
      <c r="H4920" s="64"/>
    </row>
    <row r="4921" spans="4:8" x14ac:dyDescent="0.2">
      <c r="D4921" s="9"/>
      <c r="G4921" s="63"/>
      <c r="H4921" s="64"/>
    </row>
    <row r="4922" spans="4:8" x14ac:dyDescent="0.2">
      <c r="D4922" s="9"/>
      <c r="G4922" s="63"/>
      <c r="H4922" s="64"/>
    </row>
    <row r="4923" spans="4:8" x14ac:dyDescent="0.2">
      <c r="D4923" s="9"/>
      <c r="G4923" s="63"/>
      <c r="H4923" s="64"/>
    </row>
    <row r="4924" spans="4:8" x14ac:dyDescent="0.2">
      <c r="D4924" s="9"/>
      <c r="G4924" s="63"/>
      <c r="H4924" s="64"/>
    </row>
    <row r="4925" spans="4:8" x14ac:dyDescent="0.2">
      <c r="D4925" s="9"/>
      <c r="G4925" s="63"/>
      <c r="H4925" s="64"/>
    </row>
    <row r="4926" spans="4:8" x14ac:dyDescent="0.2">
      <c r="D4926" s="9"/>
      <c r="G4926" s="63"/>
      <c r="H4926" s="64"/>
    </row>
    <row r="4927" spans="4:8" x14ac:dyDescent="0.2">
      <c r="D4927" s="9"/>
      <c r="G4927" s="63"/>
      <c r="H4927" s="64"/>
    </row>
    <row r="4928" spans="4:8" x14ac:dyDescent="0.2">
      <c r="D4928" s="9"/>
      <c r="G4928" s="63"/>
      <c r="H4928" s="64"/>
    </row>
    <row r="4929" spans="4:8" x14ac:dyDescent="0.2">
      <c r="D4929" s="9"/>
      <c r="G4929" s="63"/>
      <c r="H4929" s="64"/>
    </row>
    <row r="4930" spans="4:8" x14ac:dyDescent="0.2">
      <c r="D4930" s="9"/>
      <c r="G4930" s="63"/>
      <c r="H4930" s="64"/>
    </row>
    <row r="4931" spans="4:8" x14ac:dyDescent="0.2">
      <c r="D4931" s="9"/>
      <c r="G4931" s="63"/>
      <c r="H4931" s="64"/>
    </row>
    <row r="4932" spans="4:8" x14ac:dyDescent="0.2">
      <c r="D4932" s="9"/>
      <c r="G4932" s="63"/>
      <c r="H4932" s="64"/>
    </row>
    <row r="4933" spans="4:8" x14ac:dyDescent="0.2">
      <c r="D4933" s="9"/>
      <c r="G4933" s="63"/>
      <c r="H4933" s="64"/>
    </row>
    <row r="4934" spans="4:8" x14ac:dyDescent="0.2">
      <c r="D4934" s="9"/>
      <c r="G4934" s="63"/>
      <c r="H4934" s="64"/>
    </row>
    <row r="4935" spans="4:8" x14ac:dyDescent="0.2">
      <c r="D4935" s="9"/>
      <c r="G4935" s="63"/>
      <c r="H4935" s="64"/>
    </row>
    <row r="4936" spans="4:8" x14ac:dyDescent="0.2">
      <c r="D4936" s="9"/>
      <c r="G4936" s="63"/>
      <c r="H4936" s="64"/>
    </row>
    <row r="4937" spans="4:8" x14ac:dyDescent="0.2">
      <c r="D4937" s="9"/>
      <c r="G4937" s="63"/>
      <c r="H4937" s="64"/>
    </row>
    <row r="4938" spans="4:8" x14ac:dyDescent="0.2">
      <c r="D4938" s="9"/>
      <c r="G4938" s="63"/>
      <c r="H4938" s="64"/>
    </row>
    <row r="4939" spans="4:8" x14ac:dyDescent="0.2">
      <c r="D4939" s="9"/>
      <c r="G4939" s="63"/>
      <c r="H4939" s="64"/>
    </row>
    <row r="4940" spans="4:8" x14ac:dyDescent="0.2">
      <c r="D4940" s="9"/>
      <c r="G4940" s="63"/>
      <c r="H4940" s="64"/>
    </row>
    <row r="4941" spans="4:8" x14ac:dyDescent="0.2">
      <c r="D4941" s="9"/>
      <c r="G4941" s="63"/>
      <c r="H4941" s="64"/>
    </row>
    <row r="4942" spans="4:8" x14ac:dyDescent="0.2">
      <c r="D4942" s="9"/>
      <c r="G4942" s="63"/>
      <c r="H4942" s="64"/>
    </row>
    <row r="4943" spans="4:8" x14ac:dyDescent="0.2">
      <c r="D4943" s="9"/>
      <c r="G4943" s="63"/>
      <c r="H4943" s="64"/>
    </row>
    <row r="4944" spans="4:8" x14ac:dyDescent="0.2">
      <c r="D4944" s="9"/>
      <c r="G4944" s="63"/>
      <c r="H4944" s="64"/>
    </row>
    <row r="4945" spans="4:8" x14ac:dyDescent="0.2">
      <c r="D4945" s="9"/>
      <c r="G4945" s="63"/>
      <c r="H4945" s="64"/>
    </row>
    <row r="4946" spans="4:8" x14ac:dyDescent="0.2">
      <c r="D4946" s="9"/>
      <c r="G4946" s="63"/>
      <c r="H4946" s="64"/>
    </row>
    <row r="4947" spans="4:8" x14ac:dyDescent="0.2">
      <c r="D4947" s="9"/>
      <c r="G4947" s="63"/>
      <c r="H4947" s="64"/>
    </row>
    <row r="4948" spans="4:8" x14ac:dyDescent="0.2">
      <c r="D4948" s="9"/>
      <c r="G4948" s="63"/>
      <c r="H4948" s="64"/>
    </row>
    <row r="4949" spans="4:8" x14ac:dyDescent="0.2">
      <c r="D4949" s="9"/>
      <c r="G4949" s="63"/>
      <c r="H4949" s="64"/>
    </row>
    <row r="4950" spans="4:8" x14ac:dyDescent="0.2">
      <c r="D4950" s="9"/>
      <c r="G4950" s="63"/>
      <c r="H4950" s="64"/>
    </row>
    <row r="4951" spans="4:8" x14ac:dyDescent="0.2">
      <c r="D4951" s="9"/>
      <c r="G4951" s="63"/>
      <c r="H4951" s="64"/>
    </row>
    <row r="4952" spans="4:8" x14ac:dyDescent="0.2">
      <c r="D4952" s="9"/>
      <c r="G4952" s="63"/>
      <c r="H4952" s="64"/>
    </row>
    <row r="4953" spans="4:8" x14ac:dyDescent="0.2">
      <c r="D4953" s="9"/>
      <c r="G4953" s="63"/>
      <c r="H4953" s="64"/>
    </row>
    <row r="4954" spans="4:8" x14ac:dyDescent="0.2">
      <c r="D4954" s="9"/>
      <c r="G4954" s="63"/>
      <c r="H4954" s="64"/>
    </row>
    <row r="4955" spans="4:8" x14ac:dyDescent="0.2">
      <c r="D4955" s="9"/>
      <c r="G4955" s="63"/>
      <c r="H4955" s="64"/>
    </row>
    <row r="4956" spans="4:8" x14ac:dyDescent="0.2">
      <c r="D4956" s="9"/>
      <c r="G4956" s="63"/>
      <c r="H4956" s="64"/>
    </row>
    <row r="4957" spans="4:8" x14ac:dyDescent="0.2">
      <c r="D4957" s="9"/>
      <c r="G4957" s="63"/>
      <c r="H4957" s="64"/>
    </row>
    <row r="4958" spans="4:8" x14ac:dyDescent="0.2">
      <c r="D4958" s="9"/>
      <c r="G4958" s="63"/>
      <c r="H4958" s="64"/>
    </row>
    <row r="4959" spans="4:8" x14ac:dyDescent="0.2">
      <c r="D4959" s="9"/>
      <c r="G4959" s="63"/>
      <c r="H4959" s="64"/>
    </row>
    <row r="4960" spans="4:8" x14ac:dyDescent="0.2">
      <c r="D4960" s="9"/>
      <c r="G4960" s="63"/>
      <c r="H4960" s="64"/>
    </row>
    <row r="4961" spans="4:8" x14ac:dyDescent="0.2">
      <c r="D4961" s="9"/>
      <c r="G4961" s="63"/>
      <c r="H4961" s="64"/>
    </row>
    <row r="4962" spans="4:8" x14ac:dyDescent="0.2">
      <c r="D4962" s="9"/>
      <c r="G4962" s="63"/>
      <c r="H4962" s="64"/>
    </row>
    <row r="4963" spans="4:8" x14ac:dyDescent="0.2">
      <c r="D4963" s="9"/>
      <c r="G4963" s="63"/>
      <c r="H4963" s="64"/>
    </row>
    <row r="4964" spans="4:8" x14ac:dyDescent="0.2">
      <c r="D4964" s="9"/>
      <c r="G4964" s="63"/>
      <c r="H4964" s="64"/>
    </row>
    <row r="4965" spans="4:8" x14ac:dyDescent="0.2">
      <c r="D4965" s="9"/>
      <c r="G4965" s="63"/>
      <c r="H4965" s="64"/>
    </row>
    <row r="4966" spans="4:8" x14ac:dyDescent="0.2">
      <c r="D4966" s="9"/>
      <c r="G4966" s="63"/>
      <c r="H4966" s="64"/>
    </row>
    <row r="4967" spans="4:8" x14ac:dyDescent="0.2">
      <c r="D4967" s="9"/>
      <c r="G4967" s="63"/>
      <c r="H4967" s="64"/>
    </row>
    <row r="4968" spans="4:8" x14ac:dyDescent="0.2">
      <c r="D4968" s="9"/>
      <c r="G4968" s="63"/>
      <c r="H4968" s="64"/>
    </row>
    <row r="4969" spans="4:8" x14ac:dyDescent="0.2">
      <c r="D4969" s="9"/>
      <c r="G4969" s="63"/>
      <c r="H4969" s="64"/>
    </row>
    <row r="4970" spans="4:8" x14ac:dyDescent="0.2">
      <c r="D4970" s="9"/>
      <c r="G4970" s="63"/>
      <c r="H4970" s="64"/>
    </row>
    <row r="4971" spans="4:8" x14ac:dyDescent="0.2">
      <c r="D4971" s="9"/>
      <c r="G4971" s="63"/>
      <c r="H4971" s="64"/>
    </row>
    <row r="4972" spans="4:8" x14ac:dyDescent="0.2">
      <c r="D4972" s="9"/>
      <c r="G4972" s="63"/>
      <c r="H4972" s="64"/>
    </row>
    <row r="4973" spans="4:8" x14ac:dyDescent="0.2">
      <c r="D4973" s="9"/>
      <c r="G4973" s="63"/>
      <c r="H4973" s="64"/>
    </row>
    <row r="4974" spans="4:8" x14ac:dyDescent="0.2">
      <c r="D4974" s="9"/>
      <c r="G4974" s="63"/>
      <c r="H4974" s="64"/>
    </row>
    <row r="4975" spans="4:8" x14ac:dyDescent="0.2">
      <c r="D4975" s="9"/>
      <c r="G4975" s="63"/>
      <c r="H4975" s="64"/>
    </row>
    <row r="4976" spans="4:8" x14ac:dyDescent="0.2">
      <c r="D4976" s="9"/>
      <c r="G4976" s="63"/>
      <c r="H4976" s="64"/>
    </row>
    <row r="4977" spans="4:8" x14ac:dyDescent="0.2">
      <c r="D4977" s="9"/>
      <c r="G4977" s="63"/>
      <c r="H4977" s="64"/>
    </row>
    <row r="4978" spans="4:8" x14ac:dyDescent="0.2">
      <c r="D4978" s="9"/>
      <c r="G4978" s="63"/>
      <c r="H4978" s="64"/>
    </row>
    <row r="4979" spans="4:8" x14ac:dyDescent="0.2">
      <c r="D4979" s="9"/>
      <c r="G4979" s="63"/>
      <c r="H4979" s="64"/>
    </row>
    <row r="4980" spans="4:8" x14ac:dyDescent="0.2">
      <c r="D4980" s="9"/>
      <c r="G4980" s="63"/>
      <c r="H4980" s="64"/>
    </row>
    <row r="4981" spans="4:8" x14ac:dyDescent="0.2">
      <c r="D4981" s="9"/>
      <c r="G4981" s="63"/>
      <c r="H4981" s="64"/>
    </row>
    <row r="4982" spans="4:8" x14ac:dyDescent="0.2">
      <c r="D4982" s="9"/>
      <c r="G4982" s="63"/>
      <c r="H4982" s="64"/>
    </row>
    <row r="4983" spans="4:8" x14ac:dyDescent="0.2">
      <c r="D4983" s="9"/>
      <c r="G4983" s="63"/>
      <c r="H4983" s="64"/>
    </row>
    <row r="4984" spans="4:8" x14ac:dyDescent="0.2">
      <c r="D4984" s="9"/>
      <c r="G4984" s="63"/>
      <c r="H4984" s="64"/>
    </row>
    <row r="4985" spans="4:8" x14ac:dyDescent="0.2">
      <c r="D4985" s="9"/>
      <c r="G4985" s="63"/>
      <c r="H4985" s="64"/>
    </row>
    <row r="4986" spans="4:8" x14ac:dyDescent="0.2">
      <c r="D4986" s="9"/>
      <c r="G4986" s="63"/>
      <c r="H4986" s="64"/>
    </row>
    <row r="4987" spans="4:8" x14ac:dyDescent="0.2">
      <c r="D4987" s="9"/>
      <c r="G4987" s="63"/>
      <c r="H4987" s="64"/>
    </row>
    <row r="4988" spans="4:8" x14ac:dyDescent="0.2">
      <c r="D4988" s="9"/>
      <c r="G4988" s="63"/>
      <c r="H4988" s="64"/>
    </row>
    <row r="4989" spans="4:8" x14ac:dyDescent="0.2">
      <c r="D4989" s="9"/>
      <c r="G4989" s="63"/>
      <c r="H4989" s="64"/>
    </row>
    <row r="4990" spans="4:8" x14ac:dyDescent="0.2">
      <c r="D4990" s="9"/>
      <c r="G4990" s="63"/>
      <c r="H4990" s="64"/>
    </row>
    <row r="4991" spans="4:8" x14ac:dyDescent="0.2">
      <c r="D4991" s="9"/>
      <c r="G4991" s="63"/>
      <c r="H4991" s="64"/>
    </row>
    <row r="4992" spans="4:8" x14ac:dyDescent="0.2">
      <c r="D4992" s="9"/>
      <c r="G4992" s="63"/>
      <c r="H4992" s="64"/>
    </row>
    <row r="4993" spans="4:8" x14ac:dyDescent="0.2">
      <c r="D4993" s="9"/>
      <c r="G4993" s="63"/>
      <c r="H4993" s="64"/>
    </row>
    <row r="4994" spans="4:8" x14ac:dyDescent="0.2">
      <c r="D4994" s="9"/>
      <c r="G4994" s="63"/>
      <c r="H4994" s="64"/>
    </row>
    <row r="4995" spans="4:8" x14ac:dyDescent="0.2">
      <c r="D4995" s="9"/>
      <c r="G4995" s="63"/>
      <c r="H4995" s="64"/>
    </row>
    <row r="4996" spans="4:8" x14ac:dyDescent="0.2">
      <c r="D4996" s="9"/>
      <c r="G4996" s="63"/>
      <c r="H4996" s="64"/>
    </row>
    <row r="4997" spans="4:8" x14ac:dyDescent="0.2">
      <c r="D4997" s="9"/>
      <c r="G4997" s="63"/>
      <c r="H4997" s="64"/>
    </row>
    <row r="4998" spans="4:8" x14ac:dyDescent="0.2">
      <c r="D4998" s="9"/>
      <c r="G4998" s="63"/>
      <c r="H4998" s="64"/>
    </row>
    <row r="4999" spans="4:8" x14ac:dyDescent="0.2">
      <c r="D4999" s="9"/>
      <c r="G4999" s="63"/>
      <c r="H4999" s="64"/>
    </row>
    <row r="5000" spans="4:8" x14ac:dyDescent="0.2">
      <c r="D5000" s="9"/>
      <c r="G5000" s="63"/>
      <c r="H5000" s="64"/>
    </row>
    <row r="5001" spans="4:8" x14ac:dyDescent="0.2">
      <c r="D5001" s="9"/>
      <c r="G5001" s="63"/>
      <c r="H5001" s="64"/>
    </row>
    <row r="5002" spans="4:8" x14ac:dyDescent="0.2">
      <c r="D5002" s="9"/>
      <c r="G5002" s="63"/>
      <c r="H5002" s="64"/>
    </row>
    <row r="5003" spans="4:8" x14ac:dyDescent="0.2">
      <c r="D5003" s="9"/>
      <c r="G5003" s="63"/>
      <c r="H5003" s="64"/>
    </row>
    <row r="5004" spans="4:8" x14ac:dyDescent="0.2">
      <c r="D5004" s="9"/>
      <c r="G5004" s="63"/>
      <c r="H5004" s="64"/>
    </row>
    <row r="5005" spans="4:8" x14ac:dyDescent="0.2">
      <c r="D5005" s="9"/>
      <c r="G5005" s="63"/>
      <c r="H5005" s="64"/>
    </row>
    <row r="5006" spans="4:8" x14ac:dyDescent="0.2">
      <c r="D5006" s="9"/>
      <c r="G5006" s="63"/>
      <c r="H5006" s="64"/>
    </row>
    <row r="5007" spans="4:8" x14ac:dyDescent="0.2">
      <c r="D5007" s="9"/>
      <c r="G5007" s="63"/>
      <c r="H5007" s="64"/>
    </row>
    <row r="5008" spans="4:8" x14ac:dyDescent="0.2">
      <c r="D5008" s="9"/>
      <c r="G5008" s="63"/>
      <c r="H5008" s="64"/>
    </row>
    <row r="5009" spans="4:8" x14ac:dyDescent="0.2">
      <c r="D5009" s="9"/>
      <c r="G5009" s="63"/>
      <c r="H5009" s="64"/>
    </row>
    <row r="5010" spans="4:8" x14ac:dyDescent="0.2">
      <c r="D5010" s="9"/>
      <c r="G5010" s="63"/>
      <c r="H5010" s="64"/>
    </row>
    <row r="5011" spans="4:8" x14ac:dyDescent="0.2">
      <c r="D5011" s="9"/>
      <c r="G5011" s="63"/>
      <c r="H5011" s="64"/>
    </row>
    <row r="5012" spans="4:8" x14ac:dyDescent="0.2">
      <c r="D5012" s="9"/>
      <c r="G5012" s="63"/>
      <c r="H5012" s="64"/>
    </row>
    <row r="5013" spans="4:8" x14ac:dyDescent="0.2">
      <c r="D5013" s="9"/>
      <c r="G5013" s="63"/>
      <c r="H5013" s="64"/>
    </row>
    <row r="5014" spans="4:8" x14ac:dyDescent="0.2">
      <c r="D5014" s="9"/>
      <c r="G5014" s="63"/>
      <c r="H5014" s="64"/>
    </row>
    <row r="5015" spans="4:8" x14ac:dyDescent="0.2">
      <c r="D5015" s="9"/>
      <c r="G5015" s="63"/>
      <c r="H5015" s="64"/>
    </row>
    <row r="5016" spans="4:8" x14ac:dyDescent="0.2">
      <c r="D5016" s="9"/>
      <c r="G5016" s="63"/>
      <c r="H5016" s="64"/>
    </row>
    <row r="5017" spans="4:8" x14ac:dyDescent="0.2">
      <c r="D5017" s="9"/>
      <c r="G5017" s="63"/>
      <c r="H5017" s="64"/>
    </row>
    <row r="5018" spans="4:8" x14ac:dyDescent="0.2">
      <c r="D5018" s="9"/>
      <c r="G5018" s="63"/>
      <c r="H5018" s="64"/>
    </row>
    <row r="5019" spans="4:8" x14ac:dyDescent="0.2">
      <c r="D5019" s="9"/>
      <c r="G5019" s="63"/>
      <c r="H5019" s="64"/>
    </row>
    <row r="5020" spans="4:8" x14ac:dyDescent="0.2">
      <c r="D5020" s="9"/>
      <c r="G5020" s="63"/>
      <c r="H5020" s="64"/>
    </row>
    <row r="5021" spans="4:8" x14ac:dyDescent="0.2">
      <c r="D5021" s="9"/>
      <c r="G5021" s="63"/>
      <c r="H5021" s="64"/>
    </row>
    <row r="5022" spans="4:8" x14ac:dyDescent="0.2">
      <c r="D5022" s="9"/>
      <c r="G5022" s="63"/>
      <c r="H5022" s="64"/>
    </row>
    <row r="5023" spans="4:8" x14ac:dyDescent="0.2">
      <c r="D5023" s="9"/>
      <c r="G5023" s="63"/>
      <c r="H5023" s="64"/>
    </row>
    <row r="5024" spans="4:8" x14ac:dyDescent="0.2">
      <c r="D5024" s="9"/>
      <c r="G5024" s="63"/>
      <c r="H5024" s="64"/>
    </row>
    <row r="5025" spans="4:8" x14ac:dyDescent="0.2">
      <c r="D5025" s="9"/>
      <c r="G5025" s="63"/>
      <c r="H5025" s="64"/>
    </row>
    <row r="5026" spans="4:8" x14ac:dyDescent="0.2">
      <c r="D5026" s="9"/>
      <c r="G5026" s="63"/>
      <c r="H5026" s="64"/>
    </row>
    <row r="5027" spans="4:8" x14ac:dyDescent="0.2">
      <c r="D5027" s="9"/>
      <c r="G5027" s="63"/>
      <c r="H5027" s="64"/>
    </row>
    <row r="5028" spans="4:8" x14ac:dyDescent="0.2">
      <c r="D5028" s="9"/>
      <c r="G5028" s="63"/>
      <c r="H5028" s="64"/>
    </row>
    <row r="5029" spans="4:8" x14ac:dyDescent="0.2">
      <c r="D5029" s="9"/>
      <c r="G5029" s="63"/>
      <c r="H5029" s="64"/>
    </row>
    <row r="5030" spans="4:8" x14ac:dyDescent="0.2">
      <c r="D5030" s="9"/>
      <c r="G5030" s="63"/>
      <c r="H5030" s="64"/>
    </row>
    <row r="5031" spans="4:8" x14ac:dyDescent="0.2">
      <c r="D5031" s="9"/>
      <c r="G5031" s="63"/>
      <c r="H5031" s="64"/>
    </row>
    <row r="5032" spans="4:8" x14ac:dyDescent="0.2">
      <c r="D5032" s="9"/>
      <c r="G5032" s="63"/>
      <c r="H5032" s="64"/>
    </row>
    <row r="5033" spans="4:8" x14ac:dyDescent="0.2">
      <c r="D5033" s="9"/>
      <c r="G5033" s="63"/>
      <c r="H5033" s="64"/>
    </row>
    <row r="5034" spans="4:8" x14ac:dyDescent="0.2">
      <c r="D5034" s="9"/>
      <c r="G5034" s="63"/>
      <c r="H5034" s="64"/>
    </row>
    <row r="5035" spans="4:8" x14ac:dyDescent="0.2">
      <c r="D5035" s="9"/>
      <c r="G5035" s="63"/>
      <c r="H5035" s="64"/>
    </row>
    <row r="5036" spans="4:8" x14ac:dyDescent="0.2">
      <c r="D5036" s="9"/>
      <c r="G5036" s="63"/>
      <c r="H5036" s="64"/>
    </row>
    <row r="5037" spans="4:8" x14ac:dyDescent="0.2">
      <c r="D5037" s="9"/>
      <c r="G5037" s="63"/>
      <c r="H5037" s="64"/>
    </row>
    <row r="5038" spans="4:8" x14ac:dyDescent="0.2">
      <c r="D5038" s="9"/>
      <c r="G5038" s="63"/>
      <c r="H5038" s="64"/>
    </row>
    <row r="5039" spans="4:8" x14ac:dyDescent="0.2">
      <c r="D5039" s="9"/>
      <c r="G5039" s="63"/>
      <c r="H5039" s="64"/>
    </row>
    <row r="5040" spans="4:8" x14ac:dyDescent="0.2">
      <c r="D5040" s="9"/>
      <c r="G5040" s="63"/>
      <c r="H5040" s="64"/>
    </row>
    <row r="5041" spans="4:8" x14ac:dyDescent="0.2">
      <c r="D5041" s="9"/>
      <c r="G5041" s="63"/>
      <c r="H5041" s="64"/>
    </row>
    <row r="5042" spans="4:8" x14ac:dyDescent="0.2">
      <c r="D5042" s="9"/>
      <c r="G5042" s="63"/>
      <c r="H5042" s="64"/>
    </row>
    <row r="5043" spans="4:8" x14ac:dyDescent="0.2">
      <c r="D5043" s="9"/>
      <c r="G5043" s="63"/>
      <c r="H5043" s="64"/>
    </row>
    <row r="5044" spans="4:8" x14ac:dyDescent="0.2">
      <c r="D5044" s="9"/>
      <c r="G5044" s="63"/>
      <c r="H5044" s="64"/>
    </row>
    <row r="5045" spans="4:8" x14ac:dyDescent="0.2">
      <c r="D5045" s="9"/>
      <c r="G5045" s="63"/>
      <c r="H5045" s="64"/>
    </row>
    <row r="5046" spans="4:8" x14ac:dyDescent="0.2">
      <c r="D5046" s="9"/>
      <c r="G5046" s="63"/>
      <c r="H5046" s="64"/>
    </row>
    <row r="5047" spans="4:8" x14ac:dyDescent="0.2">
      <c r="D5047" s="9"/>
      <c r="G5047" s="63"/>
      <c r="H5047" s="64"/>
    </row>
    <row r="5048" spans="4:8" x14ac:dyDescent="0.2">
      <c r="D5048" s="9"/>
      <c r="G5048" s="63"/>
      <c r="H5048" s="64"/>
    </row>
    <row r="5049" spans="4:8" x14ac:dyDescent="0.2">
      <c r="D5049" s="9"/>
      <c r="G5049" s="63"/>
      <c r="H5049" s="64"/>
    </row>
    <row r="5050" spans="4:8" x14ac:dyDescent="0.2">
      <c r="D5050" s="9"/>
      <c r="G5050" s="63"/>
      <c r="H5050" s="64"/>
    </row>
    <row r="5051" spans="4:8" x14ac:dyDescent="0.2">
      <c r="D5051" s="9"/>
      <c r="G5051" s="63"/>
      <c r="H5051" s="64"/>
    </row>
    <row r="5052" spans="4:8" x14ac:dyDescent="0.2">
      <c r="D5052" s="9"/>
      <c r="G5052" s="63"/>
      <c r="H5052" s="64"/>
    </row>
    <row r="5053" spans="4:8" x14ac:dyDescent="0.2">
      <c r="D5053" s="9"/>
      <c r="G5053" s="63"/>
      <c r="H5053" s="64"/>
    </row>
    <row r="5054" spans="4:8" x14ac:dyDescent="0.2">
      <c r="D5054" s="9"/>
      <c r="G5054" s="63"/>
      <c r="H5054" s="64"/>
    </row>
    <row r="5055" spans="4:8" x14ac:dyDescent="0.2">
      <c r="D5055" s="9"/>
      <c r="G5055" s="63"/>
      <c r="H5055" s="64"/>
    </row>
    <row r="5056" spans="4:8" x14ac:dyDescent="0.2">
      <c r="D5056" s="9"/>
      <c r="G5056" s="63"/>
      <c r="H5056" s="64"/>
    </row>
    <row r="5057" spans="4:8" x14ac:dyDescent="0.2">
      <c r="D5057" s="9"/>
      <c r="G5057" s="63"/>
      <c r="H5057" s="64"/>
    </row>
    <row r="5058" spans="4:8" x14ac:dyDescent="0.2">
      <c r="D5058" s="9"/>
      <c r="G5058" s="63"/>
      <c r="H5058" s="64"/>
    </row>
    <row r="5059" spans="4:8" x14ac:dyDescent="0.2">
      <c r="D5059" s="9"/>
      <c r="G5059" s="63"/>
      <c r="H5059" s="64"/>
    </row>
    <row r="5060" spans="4:8" x14ac:dyDescent="0.2">
      <c r="D5060" s="9"/>
      <c r="G5060" s="63"/>
      <c r="H5060" s="64"/>
    </row>
    <row r="5061" spans="4:8" x14ac:dyDescent="0.2">
      <c r="D5061" s="9"/>
      <c r="G5061" s="63"/>
      <c r="H5061" s="64"/>
    </row>
    <row r="5062" spans="4:8" x14ac:dyDescent="0.2">
      <c r="D5062" s="9"/>
      <c r="G5062" s="63"/>
      <c r="H5062" s="64"/>
    </row>
    <row r="5063" spans="4:8" x14ac:dyDescent="0.2">
      <c r="D5063" s="9"/>
      <c r="G5063" s="63"/>
      <c r="H5063" s="64"/>
    </row>
    <row r="5064" spans="4:8" x14ac:dyDescent="0.2">
      <c r="D5064" s="9"/>
      <c r="G5064" s="63"/>
      <c r="H5064" s="64"/>
    </row>
    <row r="5065" spans="4:8" x14ac:dyDescent="0.2">
      <c r="D5065" s="9"/>
      <c r="G5065" s="63"/>
      <c r="H5065" s="64"/>
    </row>
    <row r="5066" spans="4:8" x14ac:dyDescent="0.2">
      <c r="D5066" s="9"/>
      <c r="G5066" s="63"/>
      <c r="H5066" s="64"/>
    </row>
    <row r="5067" spans="4:8" x14ac:dyDescent="0.2">
      <c r="D5067" s="9"/>
      <c r="G5067" s="63"/>
      <c r="H5067" s="64"/>
    </row>
    <row r="5068" spans="4:8" x14ac:dyDescent="0.2">
      <c r="D5068" s="9"/>
      <c r="G5068" s="63"/>
      <c r="H5068" s="64"/>
    </row>
    <row r="5069" spans="4:8" x14ac:dyDescent="0.2">
      <c r="D5069" s="9"/>
      <c r="G5069" s="63"/>
      <c r="H5069" s="64"/>
    </row>
    <row r="5070" spans="4:8" x14ac:dyDescent="0.2">
      <c r="D5070" s="9"/>
      <c r="G5070" s="63"/>
      <c r="H5070" s="64"/>
    </row>
    <row r="5071" spans="4:8" x14ac:dyDescent="0.2">
      <c r="D5071" s="9"/>
      <c r="G5071" s="63"/>
      <c r="H5071" s="64"/>
    </row>
    <row r="5072" spans="4:8" x14ac:dyDescent="0.2">
      <c r="D5072" s="9"/>
      <c r="G5072" s="63"/>
      <c r="H5072" s="64"/>
    </row>
    <row r="5073" spans="4:8" x14ac:dyDescent="0.2">
      <c r="D5073" s="9"/>
      <c r="G5073" s="63"/>
      <c r="H5073" s="64"/>
    </row>
    <row r="5074" spans="4:8" x14ac:dyDescent="0.2">
      <c r="D5074" s="9"/>
      <c r="G5074" s="63"/>
      <c r="H5074" s="64"/>
    </row>
    <row r="5075" spans="4:8" x14ac:dyDescent="0.2">
      <c r="D5075" s="9"/>
      <c r="G5075" s="63"/>
      <c r="H5075" s="64"/>
    </row>
    <row r="5076" spans="4:8" x14ac:dyDescent="0.2">
      <c r="D5076" s="9"/>
      <c r="G5076" s="63"/>
      <c r="H5076" s="64"/>
    </row>
    <row r="5077" spans="4:8" x14ac:dyDescent="0.2">
      <c r="D5077" s="9"/>
      <c r="G5077" s="63"/>
      <c r="H5077" s="64"/>
    </row>
    <row r="5078" spans="4:8" x14ac:dyDescent="0.2">
      <c r="D5078" s="9"/>
      <c r="G5078" s="63"/>
      <c r="H5078" s="64"/>
    </row>
    <row r="5079" spans="4:8" x14ac:dyDescent="0.2">
      <c r="D5079" s="9"/>
      <c r="G5079" s="63"/>
      <c r="H5079" s="64"/>
    </row>
    <row r="5080" spans="4:8" x14ac:dyDescent="0.2">
      <c r="D5080" s="9"/>
      <c r="G5080" s="63"/>
      <c r="H5080" s="64"/>
    </row>
    <row r="5081" spans="4:8" x14ac:dyDescent="0.2">
      <c r="D5081" s="9"/>
      <c r="G5081" s="63"/>
      <c r="H5081" s="64"/>
    </row>
    <row r="5082" spans="4:8" x14ac:dyDescent="0.2">
      <c r="D5082" s="9"/>
      <c r="G5082" s="63"/>
      <c r="H5082" s="64"/>
    </row>
    <row r="5083" spans="4:8" x14ac:dyDescent="0.2">
      <c r="D5083" s="9"/>
      <c r="G5083" s="63"/>
      <c r="H5083" s="64"/>
    </row>
    <row r="5084" spans="4:8" x14ac:dyDescent="0.2">
      <c r="D5084" s="9"/>
      <c r="G5084" s="63"/>
      <c r="H5084" s="64"/>
    </row>
    <row r="5085" spans="4:8" x14ac:dyDescent="0.2">
      <c r="D5085" s="9"/>
      <c r="G5085" s="63"/>
      <c r="H5085" s="64"/>
    </row>
    <row r="5086" spans="4:8" x14ac:dyDescent="0.2">
      <c r="D5086" s="9"/>
      <c r="G5086" s="63"/>
      <c r="H5086" s="64"/>
    </row>
    <row r="5087" spans="4:8" x14ac:dyDescent="0.2">
      <c r="D5087" s="9"/>
      <c r="G5087" s="63"/>
      <c r="H5087" s="64"/>
    </row>
    <row r="5088" spans="4:8" x14ac:dyDescent="0.2">
      <c r="D5088" s="9"/>
      <c r="G5088" s="63"/>
      <c r="H5088" s="64"/>
    </row>
    <row r="5089" spans="4:8" x14ac:dyDescent="0.2">
      <c r="D5089" s="9"/>
      <c r="G5089" s="63"/>
      <c r="H5089" s="64"/>
    </row>
    <row r="5090" spans="4:8" x14ac:dyDescent="0.2">
      <c r="D5090" s="9"/>
      <c r="G5090" s="63"/>
      <c r="H5090" s="64"/>
    </row>
    <row r="5091" spans="4:8" x14ac:dyDescent="0.2">
      <c r="D5091" s="9"/>
      <c r="G5091" s="63"/>
      <c r="H5091" s="64"/>
    </row>
    <row r="5092" spans="4:8" x14ac:dyDescent="0.2">
      <c r="D5092" s="9"/>
      <c r="G5092" s="63"/>
      <c r="H5092" s="64"/>
    </row>
    <row r="5093" spans="4:8" x14ac:dyDescent="0.2">
      <c r="D5093" s="9"/>
      <c r="G5093" s="63"/>
      <c r="H5093" s="64"/>
    </row>
    <row r="5094" spans="4:8" x14ac:dyDescent="0.2">
      <c r="D5094" s="9"/>
      <c r="G5094" s="63"/>
      <c r="H5094" s="64"/>
    </row>
    <row r="5095" spans="4:8" x14ac:dyDescent="0.2">
      <c r="D5095" s="9"/>
      <c r="G5095" s="63"/>
      <c r="H5095" s="64"/>
    </row>
    <row r="5096" spans="4:8" x14ac:dyDescent="0.2">
      <c r="D5096" s="9"/>
      <c r="G5096" s="63"/>
      <c r="H5096" s="64"/>
    </row>
    <row r="5097" spans="4:8" x14ac:dyDescent="0.2">
      <c r="D5097" s="9"/>
      <c r="G5097" s="63"/>
      <c r="H5097" s="64"/>
    </row>
    <row r="5098" spans="4:8" x14ac:dyDescent="0.2">
      <c r="D5098" s="9"/>
      <c r="G5098" s="63"/>
      <c r="H5098" s="64"/>
    </row>
    <row r="5099" spans="4:8" x14ac:dyDescent="0.2">
      <c r="D5099" s="9"/>
      <c r="G5099" s="63"/>
      <c r="H5099" s="64"/>
    </row>
    <row r="5100" spans="4:8" x14ac:dyDescent="0.2">
      <c r="D5100" s="9"/>
      <c r="G5100" s="63"/>
      <c r="H5100" s="64"/>
    </row>
    <row r="5101" spans="4:8" x14ac:dyDescent="0.2">
      <c r="D5101" s="9"/>
      <c r="G5101" s="63"/>
      <c r="H5101" s="64"/>
    </row>
    <row r="5102" spans="4:8" x14ac:dyDescent="0.2">
      <c r="D5102" s="9"/>
      <c r="G5102" s="63"/>
      <c r="H5102" s="64"/>
    </row>
    <row r="5103" spans="4:8" x14ac:dyDescent="0.2">
      <c r="D5103" s="9"/>
      <c r="G5103" s="63"/>
      <c r="H5103" s="64"/>
    </row>
    <row r="5104" spans="4:8" x14ac:dyDescent="0.2">
      <c r="D5104" s="9"/>
      <c r="G5104" s="63"/>
      <c r="H5104" s="64"/>
    </row>
    <row r="5105" spans="4:8" x14ac:dyDescent="0.2">
      <c r="D5105" s="9"/>
      <c r="G5105" s="63"/>
      <c r="H5105" s="64"/>
    </row>
    <row r="5106" spans="4:8" x14ac:dyDescent="0.2">
      <c r="D5106" s="9"/>
      <c r="G5106" s="63"/>
      <c r="H5106" s="64"/>
    </row>
    <row r="5107" spans="4:8" x14ac:dyDescent="0.2">
      <c r="D5107" s="9"/>
      <c r="G5107" s="63"/>
      <c r="H5107" s="64"/>
    </row>
    <row r="5108" spans="4:8" x14ac:dyDescent="0.2">
      <c r="D5108" s="9"/>
      <c r="G5108" s="63"/>
      <c r="H5108" s="64"/>
    </row>
    <row r="5109" spans="4:8" x14ac:dyDescent="0.2">
      <c r="D5109" s="9"/>
      <c r="G5109" s="63"/>
      <c r="H5109" s="64"/>
    </row>
    <row r="5110" spans="4:8" x14ac:dyDescent="0.2">
      <c r="D5110" s="9"/>
      <c r="G5110" s="63"/>
      <c r="H5110" s="64"/>
    </row>
    <row r="5111" spans="4:8" x14ac:dyDescent="0.2">
      <c r="D5111" s="9"/>
      <c r="G5111" s="63"/>
      <c r="H5111" s="64"/>
    </row>
    <row r="5112" spans="4:8" x14ac:dyDescent="0.2">
      <c r="D5112" s="9"/>
      <c r="G5112" s="63"/>
      <c r="H5112" s="64"/>
    </row>
    <row r="5113" spans="4:8" x14ac:dyDescent="0.2">
      <c r="D5113" s="9"/>
      <c r="G5113" s="63"/>
      <c r="H5113" s="64"/>
    </row>
    <row r="5114" spans="4:8" x14ac:dyDescent="0.2">
      <c r="D5114" s="9"/>
      <c r="G5114" s="63"/>
      <c r="H5114" s="64"/>
    </row>
    <row r="5115" spans="4:8" x14ac:dyDescent="0.2">
      <c r="D5115" s="9"/>
      <c r="G5115" s="63"/>
      <c r="H5115" s="64"/>
    </row>
    <row r="5116" spans="4:8" x14ac:dyDescent="0.2">
      <c r="D5116" s="9"/>
      <c r="G5116" s="63"/>
      <c r="H5116" s="64"/>
    </row>
    <row r="5117" spans="4:8" x14ac:dyDescent="0.2">
      <c r="D5117" s="9"/>
      <c r="G5117" s="63"/>
      <c r="H5117" s="64"/>
    </row>
    <row r="5118" spans="4:8" x14ac:dyDescent="0.2">
      <c r="D5118" s="9"/>
      <c r="G5118" s="63"/>
      <c r="H5118" s="64"/>
    </row>
    <row r="5119" spans="4:8" x14ac:dyDescent="0.2">
      <c r="D5119" s="9"/>
      <c r="G5119" s="63"/>
      <c r="H5119" s="64"/>
    </row>
    <row r="5120" spans="4:8" x14ac:dyDescent="0.2">
      <c r="D5120" s="9"/>
      <c r="G5120" s="63"/>
      <c r="H5120" s="64"/>
    </row>
    <row r="5121" spans="4:8" x14ac:dyDescent="0.2">
      <c r="D5121" s="9"/>
      <c r="G5121" s="63"/>
      <c r="H5121" s="64"/>
    </row>
    <row r="5122" spans="4:8" x14ac:dyDescent="0.2">
      <c r="D5122" s="9"/>
      <c r="G5122" s="63"/>
      <c r="H5122" s="64"/>
    </row>
    <row r="5123" spans="4:8" x14ac:dyDescent="0.2">
      <c r="D5123" s="9"/>
      <c r="G5123" s="63"/>
      <c r="H5123" s="64"/>
    </row>
    <row r="5124" spans="4:8" x14ac:dyDescent="0.2">
      <c r="D5124" s="9"/>
      <c r="G5124" s="63"/>
      <c r="H5124" s="64"/>
    </row>
    <row r="5125" spans="4:8" x14ac:dyDescent="0.2">
      <c r="D5125" s="9"/>
      <c r="G5125" s="63"/>
      <c r="H5125" s="64"/>
    </row>
    <row r="5126" spans="4:8" x14ac:dyDescent="0.2">
      <c r="D5126" s="9"/>
      <c r="G5126" s="63"/>
      <c r="H5126" s="64"/>
    </row>
    <row r="5127" spans="4:8" x14ac:dyDescent="0.2">
      <c r="D5127" s="9"/>
      <c r="G5127" s="63"/>
      <c r="H5127" s="64"/>
    </row>
    <row r="5128" spans="4:8" x14ac:dyDescent="0.2">
      <c r="D5128" s="9"/>
      <c r="G5128" s="63"/>
      <c r="H5128" s="64"/>
    </row>
    <row r="5129" spans="4:8" x14ac:dyDescent="0.2">
      <c r="D5129" s="9"/>
      <c r="G5129" s="63"/>
      <c r="H5129" s="64"/>
    </row>
    <row r="5130" spans="4:8" x14ac:dyDescent="0.2">
      <c r="D5130" s="9"/>
      <c r="G5130" s="63"/>
      <c r="H5130" s="64"/>
    </row>
    <row r="5131" spans="4:8" x14ac:dyDescent="0.2">
      <c r="D5131" s="9"/>
      <c r="G5131" s="63"/>
      <c r="H5131" s="64"/>
    </row>
    <row r="5132" spans="4:8" x14ac:dyDescent="0.2">
      <c r="D5132" s="9"/>
      <c r="G5132" s="63"/>
      <c r="H5132" s="64"/>
    </row>
    <row r="5133" spans="4:8" x14ac:dyDescent="0.2">
      <c r="D5133" s="9"/>
      <c r="G5133" s="63"/>
      <c r="H5133" s="64"/>
    </row>
    <row r="5134" spans="4:8" x14ac:dyDescent="0.2">
      <c r="D5134" s="9"/>
      <c r="G5134" s="63"/>
      <c r="H5134" s="64"/>
    </row>
    <row r="5135" spans="4:8" x14ac:dyDescent="0.2">
      <c r="D5135" s="9"/>
      <c r="G5135" s="63"/>
      <c r="H5135" s="64"/>
    </row>
    <row r="5136" spans="4:8" x14ac:dyDescent="0.2">
      <c r="D5136" s="9"/>
      <c r="G5136" s="63"/>
      <c r="H5136" s="64"/>
    </row>
    <row r="5137" spans="4:8" x14ac:dyDescent="0.2">
      <c r="D5137" s="9"/>
      <c r="G5137" s="63"/>
      <c r="H5137" s="64"/>
    </row>
    <row r="5138" spans="4:8" x14ac:dyDescent="0.2">
      <c r="D5138" s="9"/>
      <c r="G5138" s="63"/>
      <c r="H5138" s="64"/>
    </row>
    <row r="5139" spans="4:8" x14ac:dyDescent="0.2">
      <c r="D5139" s="9"/>
      <c r="G5139" s="63"/>
      <c r="H5139" s="64"/>
    </row>
    <row r="5140" spans="4:8" x14ac:dyDescent="0.2">
      <c r="D5140" s="9"/>
      <c r="G5140" s="63"/>
      <c r="H5140" s="64"/>
    </row>
    <row r="5141" spans="4:8" x14ac:dyDescent="0.2">
      <c r="D5141" s="9"/>
      <c r="G5141" s="63"/>
      <c r="H5141" s="64"/>
    </row>
    <row r="5142" spans="4:8" x14ac:dyDescent="0.2">
      <c r="D5142" s="9"/>
      <c r="G5142" s="63"/>
      <c r="H5142" s="64"/>
    </row>
    <row r="5143" spans="4:8" x14ac:dyDescent="0.2">
      <c r="D5143" s="9"/>
      <c r="G5143" s="63"/>
      <c r="H5143" s="64"/>
    </row>
    <row r="5144" spans="4:8" x14ac:dyDescent="0.2">
      <c r="D5144" s="9"/>
      <c r="G5144" s="63"/>
      <c r="H5144" s="64"/>
    </row>
    <row r="5145" spans="4:8" x14ac:dyDescent="0.2">
      <c r="D5145" s="9"/>
      <c r="G5145" s="63"/>
      <c r="H5145" s="64"/>
    </row>
    <row r="5146" spans="4:8" x14ac:dyDescent="0.2">
      <c r="D5146" s="9"/>
      <c r="G5146" s="63"/>
      <c r="H5146" s="64"/>
    </row>
    <row r="5147" spans="4:8" x14ac:dyDescent="0.2">
      <c r="D5147" s="9"/>
      <c r="G5147" s="63"/>
      <c r="H5147" s="64"/>
    </row>
    <row r="5148" spans="4:8" x14ac:dyDescent="0.2">
      <c r="D5148" s="9"/>
      <c r="G5148" s="63"/>
      <c r="H5148" s="64"/>
    </row>
    <row r="5149" spans="4:8" x14ac:dyDescent="0.2">
      <c r="D5149" s="9"/>
      <c r="G5149" s="63"/>
      <c r="H5149" s="64"/>
    </row>
    <row r="5150" spans="4:8" x14ac:dyDescent="0.2">
      <c r="D5150" s="9"/>
      <c r="G5150" s="63"/>
      <c r="H5150" s="64"/>
    </row>
    <row r="5151" spans="4:8" x14ac:dyDescent="0.2">
      <c r="D5151" s="9"/>
      <c r="G5151" s="63"/>
      <c r="H5151" s="64"/>
    </row>
    <row r="5152" spans="4:8" x14ac:dyDescent="0.2">
      <c r="D5152" s="9"/>
      <c r="G5152" s="63"/>
      <c r="H5152" s="64"/>
    </row>
    <row r="5153" spans="4:8" x14ac:dyDescent="0.2">
      <c r="D5153" s="9"/>
      <c r="G5153" s="63"/>
      <c r="H5153" s="64"/>
    </row>
    <row r="5154" spans="4:8" x14ac:dyDescent="0.2">
      <c r="D5154" s="9"/>
      <c r="G5154" s="63"/>
      <c r="H5154" s="64"/>
    </row>
    <row r="5155" spans="4:8" x14ac:dyDescent="0.2">
      <c r="D5155" s="9"/>
      <c r="G5155" s="63"/>
      <c r="H5155" s="64"/>
    </row>
    <row r="5156" spans="4:8" x14ac:dyDescent="0.2">
      <c r="D5156" s="9"/>
      <c r="G5156" s="63"/>
      <c r="H5156" s="64"/>
    </row>
    <row r="5157" spans="4:8" x14ac:dyDescent="0.2">
      <c r="D5157" s="9"/>
      <c r="G5157" s="63"/>
      <c r="H5157" s="64"/>
    </row>
    <row r="5158" spans="4:8" x14ac:dyDescent="0.2">
      <c r="D5158" s="9"/>
      <c r="G5158" s="63"/>
      <c r="H5158" s="64"/>
    </row>
    <row r="5159" spans="4:8" x14ac:dyDescent="0.2">
      <c r="D5159" s="9"/>
      <c r="G5159" s="63"/>
      <c r="H5159" s="64"/>
    </row>
    <row r="5160" spans="4:8" x14ac:dyDescent="0.2">
      <c r="D5160" s="9"/>
      <c r="G5160" s="63"/>
      <c r="H5160" s="64"/>
    </row>
    <row r="5161" spans="4:8" x14ac:dyDescent="0.2">
      <c r="D5161" s="9"/>
      <c r="G5161" s="63"/>
      <c r="H5161" s="64"/>
    </row>
    <row r="5162" spans="4:8" x14ac:dyDescent="0.2">
      <c r="D5162" s="9"/>
      <c r="G5162" s="63"/>
      <c r="H5162" s="64"/>
    </row>
    <row r="5163" spans="4:8" x14ac:dyDescent="0.2">
      <c r="D5163" s="9"/>
      <c r="G5163" s="63"/>
      <c r="H5163" s="64"/>
    </row>
    <row r="5164" spans="4:8" x14ac:dyDescent="0.2">
      <c r="D5164" s="9"/>
      <c r="G5164" s="63"/>
      <c r="H5164" s="64"/>
    </row>
    <row r="5165" spans="4:8" x14ac:dyDescent="0.2">
      <c r="D5165" s="9"/>
      <c r="G5165" s="63"/>
      <c r="H5165" s="64"/>
    </row>
    <row r="5166" spans="4:8" x14ac:dyDescent="0.2">
      <c r="D5166" s="9"/>
      <c r="G5166" s="63"/>
      <c r="H5166" s="64"/>
    </row>
    <row r="5167" spans="4:8" x14ac:dyDescent="0.2">
      <c r="D5167" s="9"/>
      <c r="G5167" s="63"/>
      <c r="H5167" s="64"/>
    </row>
    <row r="5168" spans="4:8" x14ac:dyDescent="0.2">
      <c r="D5168" s="9"/>
      <c r="G5168" s="63"/>
      <c r="H5168" s="64"/>
    </row>
    <row r="5169" spans="4:8" x14ac:dyDescent="0.2">
      <c r="D5169" s="9"/>
      <c r="G5169" s="63"/>
      <c r="H5169" s="64"/>
    </row>
    <row r="5170" spans="4:8" x14ac:dyDescent="0.2">
      <c r="D5170" s="9"/>
      <c r="G5170" s="63"/>
      <c r="H5170" s="64"/>
    </row>
    <row r="5171" spans="4:8" x14ac:dyDescent="0.2">
      <c r="D5171" s="9"/>
      <c r="G5171" s="63"/>
      <c r="H5171" s="64"/>
    </row>
    <row r="5172" spans="4:8" x14ac:dyDescent="0.2">
      <c r="D5172" s="9"/>
      <c r="G5172" s="63"/>
      <c r="H5172" s="64"/>
    </row>
    <row r="5173" spans="4:8" x14ac:dyDescent="0.2">
      <c r="D5173" s="9"/>
      <c r="G5173" s="63"/>
      <c r="H5173" s="64"/>
    </row>
    <row r="5174" spans="4:8" x14ac:dyDescent="0.2">
      <c r="D5174" s="9"/>
      <c r="G5174" s="63"/>
      <c r="H5174" s="64"/>
    </row>
    <row r="5175" spans="4:8" x14ac:dyDescent="0.2">
      <c r="D5175" s="9"/>
      <c r="G5175" s="63"/>
      <c r="H5175" s="64"/>
    </row>
    <row r="5176" spans="4:8" x14ac:dyDescent="0.2">
      <c r="D5176" s="9"/>
      <c r="G5176" s="63"/>
      <c r="H5176" s="64"/>
    </row>
    <row r="5177" spans="4:8" x14ac:dyDescent="0.2">
      <c r="D5177" s="9"/>
      <c r="G5177" s="63"/>
      <c r="H5177" s="64"/>
    </row>
    <row r="5178" spans="4:8" x14ac:dyDescent="0.2">
      <c r="D5178" s="9"/>
      <c r="G5178" s="63"/>
      <c r="H5178" s="64"/>
    </row>
    <row r="5179" spans="4:8" x14ac:dyDescent="0.2">
      <c r="D5179" s="9"/>
      <c r="G5179" s="63"/>
      <c r="H5179" s="64"/>
    </row>
    <row r="5180" spans="4:8" x14ac:dyDescent="0.2">
      <c r="D5180" s="9"/>
      <c r="G5180" s="63"/>
      <c r="H5180" s="64"/>
    </row>
    <row r="5181" spans="4:8" x14ac:dyDescent="0.2">
      <c r="D5181" s="9"/>
      <c r="G5181" s="63"/>
      <c r="H5181" s="64"/>
    </row>
    <row r="5182" spans="4:8" x14ac:dyDescent="0.2">
      <c r="D5182" s="9"/>
      <c r="G5182" s="63"/>
      <c r="H5182" s="64"/>
    </row>
    <row r="5183" spans="4:8" x14ac:dyDescent="0.2">
      <c r="D5183" s="9"/>
      <c r="G5183" s="63"/>
      <c r="H5183" s="64"/>
    </row>
    <row r="5184" spans="4:8" x14ac:dyDescent="0.2">
      <c r="D5184" s="9"/>
      <c r="G5184" s="63"/>
      <c r="H5184" s="64"/>
    </row>
    <row r="5185" spans="4:8" x14ac:dyDescent="0.2">
      <c r="D5185" s="9"/>
      <c r="G5185" s="63"/>
      <c r="H5185" s="64"/>
    </row>
    <row r="5186" spans="4:8" x14ac:dyDescent="0.2">
      <c r="D5186" s="9"/>
      <c r="G5186" s="63"/>
      <c r="H5186" s="64"/>
    </row>
    <row r="5187" spans="4:8" x14ac:dyDescent="0.2">
      <c r="D5187" s="9"/>
      <c r="G5187" s="63"/>
      <c r="H5187" s="64"/>
    </row>
    <row r="5188" spans="4:8" x14ac:dyDescent="0.2">
      <c r="D5188" s="9"/>
      <c r="G5188" s="63"/>
      <c r="H5188" s="64"/>
    </row>
    <row r="5189" spans="4:8" x14ac:dyDescent="0.2">
      <c r="D5189" s="9"/>
      <c r="G5189" s="63"/>
      <c r="H5189" s="64"/>
    </row>
    <row r="5190" spans="4:8" x14ac:dyDescent="0.2">
      <c r="D5190" s="9"/>
      <c r="G5190" s="63"/>
      <c r="H5190" s="64"/>
    </row>
    <row r="5191" spans="4:8" x14ac:dyDescent="0.2">
      <c r="D5191" s="9"/>
      <c r="G5191" s="63"/>
      <c r="H5191" s="64"/>
    </row>
    <row r="5192" spans="4:8" x14ac:dyDescent="0.2">
      <c r="D5192" s="9"/>
      <c r="G5192" s="63"/>
      <c r="H5192" s="64"/>
    </row>
    <row r="5193" spans="4:8" x14ac:dyDescent="0.2">
      <c r="D5193" s="9"/>
      <c r="G5193" s="63"/>
      <c r="H5193" s="64"/>
    </row>
    <row r="5194" spans="4:8" x14ac:dyDescent="0.2">
      <c r="D5194" s="9"/>
      <c r="G5194" s="63"/>
      <c r="H5194" s="64"/>
    </row>
    <row r="5195" spans="4:8" x14ac:dyDescent="0.2">
      <c r="D5195" s="9"/>
      <c r="G5195" s="63"/>
      <c r="H5195" s="64"/>
    </row>
    <row r="5196" spans="4:8" x14ac:dyDescent="0.2">
      <c r="D5196" s="9"/>
      <c r="G5196" s="63"/>
      <c r="H5196" s="64"/>
    </row>
    <row r="5197" spans="4:8" x14ac:dyDescent="0.2">
      <c r="D5197" s="9"/>
      <c r="G5197" s="63"/>
      <c r="H5197" s="64"/>
    </row>
    <row r="5198" spans="4:8" x14ac:dyDescent="0.2">
      <c r="D5198" s="9"/>
      <c r="G5198" s="63"/>
      <c r="H5198" s="64"/>
    </row>
    <row r="5199" spans="4:8" x14ac:dyDescent="0.2">
      <c r="D5199" s="9"/>
      <c r="G5199" s="63"/>
      <c r="H5199" s="64"/>
    </row>
    <row r="5200" spans="4:8" x14ac:dyDescent="0.2">
      <c r="D5200" s="9"/>
      <c r="G5200" s="63"/>
      <c r="H5200" s="64"/>
    </row>
    <row r="5201" spans="4:8" x14ac:dyDescent="0.2">
      <c r="D5201" s="9"/>
      <c r="G5201" s="63"/>
      <c r="H5201" s="64"/>
    </row>
    <row r="5202" spans="4:8" x14ac:dyDescent="0.2">
      <c r="D5202" s="9"/>
      <c r="G5202" s="63"/>
      <c r="H5202" s="64"/>
    </row>
    <row r="5203" spans="4:8" x14ac:dyDescent="0.2">
      <c r="D5203" s="9"/>
      <c r="G5203" s="63"/>
      <c r="H5203" s="64"/>
    </row>
    <row r="5204" spans="4:8" x14ac:dyDescent="0.2">
      <c r="D5204" s="9"/>
      <c r="G5204" s="63"/>
      <c r="H5204" s="64"/>
    </row>
    <row r="5205" spans="4:8" x14ac:dyDescent="0.2">
      <c r="D5205" s="9"/>
      <c r="G5205" s="63"/>
      <c r="H5205" s="64"/>
    </row>
    <row r="5206" spans="4:8" x14ac:dyDescent="0.2">
      <c r="D5206" s="9"/>
      <c r="G5206" s="63"/>
      <c r="H5206" s="64"/>
    </row>
    <row r="5207" spans="4:8" x14ac:dyDescent="0.2">
      <c r="D5207" s="9"/>
      <c r="G5207" s="63"/>
      <c r="H5207" s="64"/>
    </row>
    <row r="5208" spans="4:8" x14ac:dyDescent="0.2">
      <c r="D5208" s="9"/>
      <c r="G5208" s="63"/>
      <c r="H5208" s="64"/>
    </row>
    <row r="5209" spans="4:8" x14ac:dyDescent="0.2">
      <c r="D5209" s="9"/>
      <c r="G5209" s="63"/>
      <c r="H5209" s="64"/>
    </row>
    <row r="5210" spans="4:8" x14ac:dyDescent="0.2">
      <c r="D5210" s="9"/>
      <c r="G5210" s="63"/>
      <c r="H5210" s="64"/>
    </row>
    <row r="5211" spans="4:8" x14ac:dyDescent="0.2">
      <c r="D5211" s="9"/>
      <c r="G5211" s="63"/>
      <c r="H5211" s="64"/>
    </row>
    <row r="5212" spans="4:8" x14ac:dyDescent="0.2">
      <c r="D5212" s="9"/>
      <c r="G5212" s="63"/>
      <c r="H5212" s="64"/>
    </row>
    <row r="5213" spans="4:8" x14ac:dyDescent="0.2">
      <c r="D5213" s="9"/>
      <c r="G5213" s="63"/>
      <c r="H5213" s="64"/>
    </row>
    <row r="5214" spans="4:8" x14ac:dyDescent="0.2">
      <c r="D5214" s="9"/>
      <c r="G5214" s="63"/>
      <c r="H5214" s="64"/>
    </row>
    <row r="5215" spans="4:8" x14ac:dyDescent="0.2">
      <c r="D5215" s="9"/>
      <c r="G5215" s="63"/>
      <c r="H5215" s="64"/>
    </row>
    <row r="5216" spans="4:8" x14ac:dyDescent="0.2">
      <c r="D5216" s="9"/>
      <c r="G5216" s="63"/>
      <c r="H5216" s="64"/>
    </row>
    <row r="5217" spans="4:8" x14ac:dyDescent="0.2">
      <c r="D5217" s="9"/>
      <c r="G5217" s="63"/>
      <c r="H5217" s="64"/>
    </row>
    <row r="5218" spans="4:8" x14ac:dyDescent="0.2">
      <c r="D5218" s="9"/>
      <c r="G5218" s="63"/>
      <c r="H5218" s="64"/>
    </row>
    <row r="5219" spans="4:8" x14ac:dyDescent="0.2">
      <c r="D5219" s="9"/>
      <c r="G5219" s="63"/>
      <c r="H5219" s="64"/>
    </row>
    <row r="5220" spans="4:8" x14ac:dyDescent="0.2">
      <c r="D5220" s="9"/>
      <c r="G5220" s="63"/>
      <c r="H5220" s="64"/>
    </row>
    <row r="5221" spans="4:8" x14ac:dyDescent="0.2">
      <c r="D5221" s="9"/>
      <c r="G5221" s="63"/>
      <c r="H5221" s="64"/>
    </row>
    <row r="5222" spans="4:8" x14ac:dyDescent="0.2">
      <c r="D5222" s="9"/>
      <c r="G5222" s="63"/>
      <c r="H5222" s="64"/>
    </row>
    <row r="5223" spans="4:8" x14ac:dyDescent="0.2">
      <c r="D5223" s="9"/>
      <c r="G5223" s="63"/>
      <c r="H5223" s="64"/>
    </row>
    <row r="5224" spans="4:8" x14ac:dyDescent="0.2">
      <c r="D5224" s="9"/>
      <c r="G5224" s="63"/>
      <c r="H5224" s="64"/>
    </row>
    <row r="5225" spans="4:8" x14ac:dyDescent="0.2">
      <c r="D5225" s="9"/>
      <c r="G5225" s="63"/>
      <c r="H5225" s="64"/>
    </row>
    <row r="5226" spans="4:8" x14ac:dyDescent="0.2">
      <c r="D5226" s="9"/>
      <c r="G5226" s="63"/>
      <c r="H5226" s="64"/>
    </row>
    <row r="5227" spans="4:8" x14ac:dyDescent="0.2">
      <c r="D5227" s="9"/>
      <c r="G5227" s="63"/>
      <c r="H5227" s="64"/>
    </row>
    <row r="5228" spans="4:8" x14ac:dyDescent="0.2">
      <c r="D5228" s="9"/>
      <c r="G5228" s="63"/>
      <c r="H5228" s="64"/>
    </row>
    <row r="5229" spans="4:8" x14ac:dyDescent="0.2">
      <c r="D5229" s="9"/>
      <c r="G5229" s="63"/>
      <c r="H5229" s="64"/>
    </row>
    <row r="5230" spans="4:8" x14ac:dyDescent="0.2">
      <c r="D5230" s="9"/>
      <c r="G5230" s="63"/>
      <c r="H5230" s="64"/>
    </row>
    <row r="5231" spans="4:8" x14ac:dyDescent="0.2">
      <c r="D5231" s="9"/>
      <c r="G5231" s="63"/>
      <c r="H5231" s="64"/>
    </row>
    <row r="5232" spans="4:8" x14ac:dyDescent="0.2">
      <c r="D5232" s="9"/>
      <c r="G5232" s="63"/>
      <c r="H5232" s="64"/>
    </row>
    <row r="5233" spans="4:8" x14ac:dyDescent="0.2">
      <c r="D5233" s="9"/>
      <c r="G5233" s="63"/>
      <c r="H5233" s="64"/>
    </row>
    <row r="5234" spans="4:8" x14ac:dyDescent="0.2">
      <c r="D5234" s="9"/>
      <c r="G5234" s="63"/>
      <c r="H5234" s="64"/>
    </row>
    <row r="5235" spans="4:8" x14ac:dyDescent="0.2">
      <c r="D5235" s="9"/>
      <c r="G5235" s="63"/>
      <c r="H5235" s="64"/>
    </row>
    <row r="5236" spans="4:8" x14ac:dyDescent="0.2">
      <c r="D5236" s="9"/>
      <c r="G5236" s="63"/>
      <c r="H5236" s="64"/>
    </row>
    <row r="5237" spans="4:8" x14ac:dyDescent="0.2">
      <c r="D5237" s="9"/>
      <c r="G5237" s="63"/>
      <c r="H5237" s="64"/>
    </row>
    <row r="5238" spans="4:8" x14ac:dyDescent="0.2">
      <c r="D5238" s="9"/>
      <c r="G5238" s="63"/>
      <c r="H5238" s="64"/>
    </row>
    <row r="5239" spans="4:8" x14ac:dyDescent="0.2">
      <c r="D5239" s="9"/>
      <c r="G5239" s="63"/>
      <c r="H5239" s="64"/>
    </row>
    <row r="5240" spans="4:8" x14ac:dyDescent="0.2">
      <c r="D5240" s="9"/>
      <c r="G5240" s="63"/>
      <c r="H5240" s="64"/>
    </row>
    <row r="5241" spans="4:8" x14ac:dyDescent="0.2">
      <c r="D5241" s="9"/>
      <c r="G5241" s="63"/>
      <c r="H5241" s="64"/>
    </row>
    <row r="5242" spans="4:8" x14ac:dyDescent="0.2">
      <c r="D5242" s="9"/>
      <c r="G5242" s="63"/>
      <c r="H5242" s="64"/>
    </row>
    <row r="5243" spans="4:8" x14ac:dyDescent="0.2">
      <c r="D5243" s="9"/>
      <c r="G5243" s="63"/>
      <c r="H5243" s="64"/>
    </row>
    <row r="5244" spans="4:8" x14ac:dyDescent="0.2">
      <c r="D5244" s="9"/>
      <c r="G5244" s="63"/>
      <c r="H5244" s="64"/>
    </row>
    <row r="5245" spans="4:8" x14ac:dyDescent="0.2">
      <c r="D5245" s="9"/>
      <c r="G5245" s="63"/>
      <c r="H5245" s="64"/>
    </row>
    <row r="5246" spans="4:8" x14ac:dyDescent="0.2">
      <c r="D5246" s="9"/>
      <c r="G5246" s="63"/>
      <c r="H5246" s="64"/>
    </row>
    <row r="5247" spans="4:8" x14ac:dyDescent="0.2">
      <c r="D5247" s="9"/>
      <c r="G5247" s="63"/>
      <c r="H5247" s="64"/>
    </row>
    <row r="5248" spans="4:8" x14ac:dyDescent="0.2">
      <c r="D5248" s="9"/>
      <c r="G5248" s="63"/>
      <c r="H5248" s="64"/>
    </row>
    <row r="5249" spans="4:8" x14ac:dyDescent="0.2">
      <c r="D5249" s="9"/>
      <c r="G5249" s="63"/>
      <c r="H5249" s="64"/>
    </row>
    <row r="5250" spans="4:8" x14ac:dyDescent="0.2">
      <c r="D5250" s="9"/>
      <c r="G5250" s="63"/>
      <c r="H5250" s="64"/>
    </row>
    <row r="5251" spans="4:8" x14ac:dyDescent="0.2">
      <c r="D5251" s="9"/>
      <c r="G5251" s="63"/>
      <c r="H5251" s="64"/>
    </row>
    <row r="5252" spans="4:8" x14ac:dyDescent="0.2">
      <c r="D5252" s="9"/>
      <c r="G5252" s="63"/>
      <c r="H5252" s="64"/>
    </row>
    <row r="5253" spans="4:8" x14ac:dyDescent="0.2">
      <c r="D5253" s="9"/>
      <c r="G5253" s="63"/>
      <c r="H5253" s="64"/>
    </row>
    <row r="5254" spans="4:8" x14ac:dyDescent="0.2">
      <c r="D5254" s="9"/>
      <c r="G5254" s="63"/>
      <c r="H5254" s="64"/>
    </row>
    <row r="5255" spans="4:8" x14ac:dyDescent="0.2">
      <c r="D5255" s="9"/>
      <c r="G5255" s="63"/>
      <c r="H5255" s="64"/>
    </row>
    <row r="5256" spans="4:8" x14ac:dyDescent="0.2">
      <c r="D5256" s="9"/>
      <c r="G5256" s="63"/>
      <c r="H5256" s="64"/>
    </row>
    <row r="5257" spans="4:8" x14ac:dyDescent="0.2">
      <c r="D5257" s="9"/>
      <c r="G5257" s="63"/>
      <c r="H5257" s="64"/>
    </row>
    <row r="5258" spans="4:8" x14ac:dyDescent="0.2">
      <c r="D5258" s="9"/>
      <c r="G5258" s="63"/>
      <c r="H5258" s="64"/>
    </row>
    <row r="5259" spans="4:8" x14ac:dyDescent="0.2">
      <c r="D5259" s="9"/>
      <c r="G5259" s="63"/>
      <c r="H5259" s="64"/>
    </row>
    <row r="5260" spans="4:8" x14ac:dyDescent="0.2">
      <c r="D5260" s="9"/>
      <c r="G5260" s="63"/>
      <c r="H5260" s="64"/>
    </row>
    <row r="5261" spans="4:8" x14ac:dyDescent="0.2">
      <c r="D5261" s="9"/>
      <c r="G5261" s="63"/>
      <c r="H5261" s="64"/>
    </row>
    <row r="5262" spans="4:8" x14ac:dyDescent="0.2">
      <c r="D5262" s="9"/>
      <c r="G5262" s="63"/>
      <c r="H5262" s="64"/>
    </row>
    <row r="5263" spans="4:8" x14ac:dyDescent="0.2">
      <c r="D5263" s="9"/>
      <c r="G5263" s="63"/>
      <c r="H5263" s="64"/>
    </row>
    <row r="5264" spans="4:8" x14ac:dyDescent="0.2">
      <c r="D5264" s="9"/>
      <c r="G5264" s="63"/>
      <c r="H5264" s="64"/>
    </row>
    <row r="5265" spans="4:8" x14ac:dyDescent="0.2">
      <c r="D5265" s="9"/>
      <c r="G5265" s="63"/>
      <c r="H5265" s="64"/>
    </row>
    <row r="5266" spans="4:8" x14ac:dyDescent="0.2">
      <c r="D5266" s="9"/>
      <c r="G5266" s="63"/>
      <c r="H5266" s="64"/>
    </row>
    <row r="5267" spans="4:8" x14ac:dyDescent="0.2">
      <c r="D5267" s="9"/>
      <c r="G5267" s="63"/>
      <c r="H5267" s="64"/>
    </row>
    <row r="5268" spans="4:8" x14ac:dyDescent="0.2">
      <c r="D5268" s="9"/>
      <c r="G5268" s="63"/>
      <c r="H5268" s="64"/>
    </row>
    <row r="5269" spans="4:8" x14ac:dyDescent="0.2">
      <c r="D5269" s="9"/>
      <c r="G5269" s="63"/>
      <c r="H5269" s="64"/>
    </row>
    <row r="5270" spans="4:8" x14ac:dyDescent="0.2">
      <c r="D5270" s="9"/>
      <c r="G5270" s="63"/>
      <c r="H5270" s="64"/>
    </row>
    <row r="5271" spans="4:8" x14ac:dyDescent="0.2">
      <c r="D5271" s="9"/>
      <c r="G5271" s="63"/>
      <c r="H5271" s="64"/>
    </row>
    <row r="5272" spans="4:8" x14ac:dyDescent="0.2">
      <c r="D5272" s="9"/>
      <c r="G5272" s="63"/>
      <c r="H5272" s="64"/>
    </row>
    <row r="5273" spans="4:8" x14ac:dyDescent="0.2">
      <c r="D5273" s="9"/>
      <c r="G5273" s="63"/>
      <c r="H5273" s="64"/>
    </row>
    <row r="5274" spans="4:8" x14ac:dyDescent="0.2">
      <c r="D5274" s="9"/>
      <c r="G5274" s="63"/>
      <c r="H5274" s="64"/>
    </row>
    <row r="5275" spans="4:8" x14ac:dyDescent="0.2">
      <c r="D5275" s="9"/>
      <c r="G5275" s="63"/>
      <c r="H5275" s="64"/>
    </row>
    <row r="5276" spans="4:8" x14ac:dyDescent="0.2">
      <c r="D5276" s="9"/>
      <c r="G5276" s="63"/>
      <c r="H5276" s="64"/>
    </row>
    <row r="5277" spans="4:8" x14ac:dyDescent="0.2">
      <c r="D5277" s="9"/>
      <c r="G5277" s="63"/>
      <c r="H5277" s="64"/>
    </row>
    <row r="5278" spans="4:8" x14ac:dyDescent="0.2">
      <c r="D5278" s="9"/>
      <c r="G5278" s="63"/>
      <c r="H5278" s="64"/>
    </row>
    <row r="5279" spans="4:8" x14ac:dyDescent="0.2">
      <c r="D5279" s="9"/>
      <c r="G5279" s="63"/>
      <c r="H5279" s="64"/>
    </row>
    <row r="5280" spans="4:8" x14ac:dyDescent="0.2">
      <c r="D5280" s="9"/>
      <c r="G5280" s="63"/>
      <c r="H5280" s="64"/>
    </row>
    <row r="5281" spans="4:8" x14ac:dyDescent="0.2">
      <c r="D5281" s="9"/>
      <c r="G5281" s="63"/>
      <c r="H5281" s="64"/>
    </row>
    <row r="5282" spans="4:8" x14ac:dyDescent="0.2">
      <c r="D5282" s="9"/>
      <c r="G5282" s="63"/>
      <c r="H5282" s="64"/>
    </row>
    <row r="5283" spans="4:8" x14ac:dyDescent="0.2">
      <c r="D5283" s="9"/>
      <c r="G5283" s="63"/>
      <c r="H5283" s="64"/>
    </row>
    <row r="5284" spans="4:8" x14ac:dyDescent="0.2">
      <c r="D5284" s="9"/>
      <c r="G5284" s="63"/>
      <c r="H5284" s="64"/>
    </row>
    <row r="5285" spans="4:8" x14ac:dyDescent="0.2">
      <c r="D5285" s="9"/>
      <c r="G5285" s="63"/>
      <c r="H5285" s="64"/>
    </row>
    <row r="5286" spans="4:8" x14ac:dyDescent="0.2">
      <c r="D5286" s="9"/>
      <c r="G5286" s="63"/>
      <c r="H5286" s="64"/>
    </row>
    <row r="5287" spans="4:8" x14ac:dyDescent="0.2">
      <c r="D5287" s="9"/>
      <c r="G5287" s="63"/>
      <c r="H5287" s="64"/>
    </row>
    <row r="5288" spans="4:8" x14ac:dyDescent="0.2">
      <c r="D5288" s="9"/>
      <c r="G5288" s="63"/>
      <c r="H5288" s="64"/>
    </row>
    <row r="5289" spans="4:8" x14ac:dyDescent="0.2">
      <c r="D5289" s="9"/>
      <c r="G5289" s="63"/>
      <c r="H5289" s="64"/>
    </row>
    <row r="5290" spans="4:8" x14ac:dyDescent="0.2">
      <c r="D5290" s="9"/>
      <c r="G5290" s="63"/>
      <c r="H5290" s="64"/>
    </row>
    <row r="5291" spans="4:8" x14ac:dyDescent="0.2">
      <c r="D5291" s="9"/>
      <c r="G5291" s="63"/>
      <c r="H5291" s="64"/>
    </row>
    <row r="5292" spans="4:8" x14ac:dyDescent="0.2">
      <c r="D5292" s="9"/>
      <c r="G5292" s="63"/>
      <c r="H5292" s="64"/>
    </row>
    <row r="5293" spans="4:8" x14ac:dyDescent="0.2">
      <c r="D5293" s="9"/>
      <c r="G5293" s="63"/>
      <c r="H5293" s="64"/>
    </row>
    <row r="5294" spans="4:8" x14ac:dyDescent="0.2">
      <c r="D5294" s="9"/>
      <c r="G5294" s="63"/>
      <c r="H5294" s="64"/>
    </row>
    <row r="5295" spans="4:8" x14ac:dyDescent="0.2">
      <c r="D5295" s="9"/>
      <c r="G5295" s="63"/>
      <c r="H5295" s="64"/>
    </row>
    <row r="5296" spans="4:8" x14ac:dyDescent="0.2">
      <c r="D5296" s="9"/>
      <c r="G5296" s="63"/>
      <c r="H5296" s="64"/>
    </row>
    <row r="5297" spans="4:8" x14ac:dyDescent="0.2">
      <c r="D5297" s="9"/>
      <c r="G5297" s="63"/>
      <c r="H5297" s="64"/>
    </row>
    <row r="5298" spans="4:8" x14ac:dyDescent="0.2">
      <c r="D5298" s="9"/>
      <c r="G5298" s="63"/>
      <c r="H5298" s="64"/>
    </row>
    <row r="5299" spans="4:8" x14ac:dyDescent="0.2">
      <c r="D5299" s="9"/>
      <c r="G5299" s="63"/>
      <c r="H5299" s="64"/>
    </row>
    <row r="5300" spans="4:8" x14ac:dyDescent="0.2">
      <c r="D5300" s="9"/>
      <c r="G5300" s="63"/>
      <c r="H5300" s="64"/>
    </row>
    <row r="5301" spans="4:8" x14ac:dyDescent="0.2">
      <c r="D5301" s="9"/>
      <c r="G5301" s="63"/>
      <c r="H5301" s="64"/>
    </row>
    <row r="5302" spans="4:8" x14ac:dyDescent="0.2">
      <c r="D5302" s="9"/>
      <c r="G5302" s="63"/>
      <c r="H5302" s="64"/>
    </row>
    <row r="5303" spans="4:8" x14ac:dyDescent="0.2">
      <c r="D5303" s="9"/>
      <c r="G5303" s="63"/>
      <c r="H5303" s="64"/>
    </row>
    <row r="5304" spans="4:8" x14ac:dyDescent="0.2">
      <c r="D5304" s="9"/>
      <c r="G5304" s="63"/>
      <c r="H5304" s="64"/>
    </row>
    <row r="5305" spans="4:8" x14ac:dyDescent="0.2">
      <c r="D5305" s="9"/>
      <c r="G5305" s="63"/>
      <c r="H5305" s="64"/>
    </row>
    <row r="5306" spans="4:8" x14ac:dyDescent="0.2">
      <c r="D5306" s="9"/>
      <c r="G5306" s="63"/>
      <c r="H5306" s="64"/>
    </row>
    <row r="5307" spans="4:8" x14ac:dyDescent="0.2">
      <c r="D5307" s="9"/>
      <c r="G5307" s="63"/>
      <c r="H5307" s="64"/>
    </row>
    <row r="5308" spans="4:8" x14ac:dyDescent="0.2">
      <c r="D5308" s="9"/>
      <c r="G5308" s="63"/>
      <c r="H5308" s="64"/>
    </row>
    <row r="5309" spans="4:8" x14ac:dyDescent="0.2">
      <c r="D5309" s="9"/>
      <c r="G5309" s="63"/>
      <c r="H5309" s="64"/>
    </row>
    <row r="5310" spans="4:8" x14ac:dyDescent="0.2">
      <c r="D5310" s="9"/>
      <c r="G5310" s="63"/>
      <c r="H5310" s="64"/>
    </row>
    <row r="5311" spans="4:8" x14ac:dyDescent="0.2">
      <c r="D5311" s="9"/>
      <c r="G5311" s="63"/>
      <c r="H5311" s="64"/>
    </row>
    <row r="5312" spans="4:8" x14ac:dyDescent="0.2">
      <c r="D5312" s="9"/>
      <c r="G5312" s="63"/>
      <c r="H5312" s="64"/>
    </row>
    <row r="5313" spans="4:8" x14ac:dyDescent="0.2">
      <c r="D5313" s="9"/>
      <c r="G5313" s="63"/>
      <c r="H5313" s="64"/>
    </row>
    <row r="5314" spans="4:8" x14ac:dyDescent="0.2">
      <c r="D5314" s="9"/>
      <c r="G5314" s="63"/>
      <c r="H5314" s="64"/>
    </row>
    <row r="5315" spans="4:8" x14ac:dyDescent="0.2">
      <c r="D5315" s="9"/>
      <c r="G5315" s="63"/>
      <c r="H5315" s="64"/>
    </row>
    <row r="5316" spans="4:8" x14ac:dyDescent="0.2">
      <c r="D5316" s="9"/>
      <c r="G5316" s="63"/>
      <c r="H5316" s="64"/>
    </row>
    <row r="5317" spans="4:8" x14ac:dyDescent="0.2">
      <c r="D5317" s="9"/>
      <c r="G5317" s="63"/>
      <c r="H5317" s="64"/>
    </row>
    <row r="5318" spans="4:8" x14ac:dyDescent="0.2">
      <c r="D5318" s="9"/>
      <c r="G5318" s="63"/>
      <c r="H5318" s="64"/>
    </row>
    <row r="5319" spans="4:8" x14ac:dyDescent="0.2">
      <c r="D5319" s="9"/>
      <c r="G5319" s="63"/>
      <c r="H5319" s="64"/>
    </row>
    <row r="5320" spans="4:8" x14ac:dyDescent="0.2">
      <c r="D5320" s="9"/>
      <c r="G5320" s="63"/>
      <c r="H5320" s="64"/>
    </row>
    <row r="5321" spans="4:8" x14ac:dyDescent="0.2">
      <c r="D5321" s="9"/>
      <c r="G5321" s="63"/>
      <c r="H5321" s="64"/>
    </row>
    <row r="5322" spans="4:8" x14ac:dyDescent="0.2">
      <c r="D5322" s="9"/>
      <c r="G5322" s="63"/>
      <c r="H5322" s="64"/>
    </row>
    <row r="5323" spans="4:8" x14ac:dyDescent="0.2">
      <c r="D5323" s="9"/>
      <c r="G5323" s="63"/>
      <c r="H5323" s="64"/>
    </row>
    <row r="5324" spans="4:8" x14ac:dyDescent="0.2">
      <c r="D5324" s="9"/>
      <c r="G5324" s="63"/>
      <c r="H5324" s="64"/>
    </row>
    <row r="5325" spans="4:8" x14ac:dyDescent="0.2">
      <c r="D5325" s="9"/>
      <c r="G5325" s="63"/>
      <c r="H5325" s="64"/>
    </row>
    <row r="5326" spans="4:8" x14ac:dyDescent="0.2">
      <c r="D5326" s="9"/>
      <c r="G5326" s="63"/>
      <c r="H5326" s="64"/>
    </row>
    <row r="5327" spans="4:8" x14ac:dyDescent="0.2">
      <c r="D5327" s="9"/>
      <c r="G5327" s="63"/>
      <c r="H5327" s="64"/>
    </row>
    <row r="5328" spans="4:8" x14ac:dyDescent="0.2">
      <c r="D5328" s="9"/>
      <c r="G5328" s="63"/>
      <c r="H5328" s="64"/>
    </row>
    <row r="5329" spans="4:8" x14ac:dyDescent="0.2">
      <c r="D5329" s="9"/>
      <c r="G5329" s="63"/>
      <c r="H5329" s="64"/>
    </row>
    <row r="5330" spans="4:8" x14ac:dyDescent="0.2">
      <c r="D5330" s="9"/>
      <c r="G5330" s="63"/>
      <c r="H5330" s="64"/>
    </row>
    <row r="5331" spans="4:8" x14ac:dyDescent="0.2">
      <c r="D5331" s="9"/>
      <c r="G5331" s="63"/>
      <c r="H5331" s="64"/>
    </row>
    <row r="5332" spans="4:8" x14ac:dyDescent="0.2">
      <c r="D5332" s="9"/>
      <c r="G5332" s="63"/>
      <c r="H5332" s="64"/>
    </row>
    <row r="5333" spans="4:8" x14ac:dyDescent="0.2">
      <c r="D5333" s="9"/>
      <c r="G5333" s="63"/>
      <c r="H5333" s="64"/>
    </row>
    <row r="5334" spans="4:8" x14ac:dyDescent="0.2">
      <c r="D5334" s="9"/>
      <c r="G5334" s="63"/>
      <c r="H5334" s="64"/>
    </row>
    <row r="5335" spans="4:8" x14ac:dyDescent="0.2">
      <c r="D5335" s="9"/>
      <c r="G5335" s="63"/>
      <c r="H5335" s="64"/>
    </row>
    <row r="5336" spans="4:8" x14ac:dyDescent="0.2">
      <c r="D5336" s="9"/>
      <c r="G5336" s="63"/>
      <c r="H5336" s="64"/>
    </row>
    <row r="5337" spans="4:8" x14ac:dyDescent="0.2">
      <c r="D5337" s="9"/>
      <c r="G5337" s="63"/>
      <c r="H5337" s="64"/>
    </row>
    <row r="5338" spans="4:8" x14ac:dyDescent="0.2">
      <c r="D5338" s="9"/>
      <c r="G5338" s="63"/>
      <c r="H5338" s="64"/>
    </row>
    <row r="5339" spans="4:8" x14ac:dyDescent="0.2">
      <c r="D5339" s="9"/>
      <c r="G5339" s="63"/>
      <c r="H5339" s="64"/>
    </row>
    <row r="5340" spans="4:8" x14ac:dyDescent="0.2">
      <c r="D5340" s="9"/>
      <c r="G5340" s="63"/>
      <c r="H5340" s="64"/>
    </row>
    <row r="5341" spans="4:8" x14ac:dyDescent="0.2">
      <c r="D5341" s="9"/>
      <c r="G5341" s="63"/>
      <c r="H5341" s="64"/>
    </row>
    <row r="5342" spans="4:8" x14ac:dyDescent="0.2">
      <c r="D5342" s="9"/>
      <c r="G5342" s="63"/>
      <c r="H5342" s="64"/>
    </row>
    <row r="5343" spans="4:8" x14ac:dyDescent="0.2">
      <c r="D5343" s="9"/>
      <c r="G5343" s="63"/>
      <c r="H5343" s="64"/>
    </row>
    <row r="5344" spans="4:8" x14ac:dyDescent="0.2">
      <c r="D5344" s="9"/>
      <c r="G5344" s="63"/>
      <c r="H5344" s="64"/>
    </row>
    <row r="5345" spans="4:8" x14ac:dyDescent="0.2">
      <c r="D5345" s="9"/>
      <c r="G5345" s="63"/>
      <c r="H5345" s="64"/>
    </row>
    <row r="5346" spans="4:8" x14ac:dyDescent="0.2">
      <c r="D5346" s="9"/>
      <c r="G5346" s="63"/>
      <c r="H5346" s="64"/>
    </row>
    <row r="5347" spans="4:8" x14ac:dyDescent="0.2">
      <c r="D5347" s="9"/>
      <c r="G5347" s="63"/>
      <c r="H5347" s="64"/>
    </row>
    <row r="5348" spans="4:8" x14ac:dyDescent="0.2">
      <c r="D5348" s="9"/>
      <c r="G5348" s="63"/>
      <c r="H5348" s="64"/>
    </row>
    <row r="5349" spans="4:8" x14ac:dyDescent="0.2">
      <c r="D5349" s="9"/>
      <c r="G5349" s="63"/>
      <c r="H5349" s="64"/>
    </row>
    <row r="5350" spans="4:8" x14ac:dyDescent="0.2">
      <c r="D5350" s="9"/>
      <c r="G5350" s="63"/>
      <c r="H5350" s="64"/>
    </row>
    <row r="5351" spans="4:8" x14ac:dyDescent="0.2">
      <c r="D5351" s="9"/>
      <c r="G5351" s="63"/>
      <c r="H5351" s="64"/>
    </row>
    <row r="5352" spans="4:8" x14ac:dyDescent="0.2">
      <c r="D5352" s="9"/>
      <c r="G5352" s="63"/>
      <c r="H5352" s="64"/>
    </row>
    <row r="5353" spans="4:8" x14ac:dyDescent="0.2">
      <c r="D5353" s="9"/>
      <c r="G5353" s="63"/>
      <c r="H5353" s="64"/>
    </row>
    <row r="5354" spans="4:8" x14ac:dyDescent="0.2">
      <c r="D5354" s="9"/>
      <c r="G5354" s="63"/>
      <c r="H5354" s="64"/>
    </row>
    <row r="5355" spans="4:8" x14ac:dyDescent="0.2">
      <c r="D5355" s="9"/>
      <c r="G5355" s="63"/>
      <c r="H5355" s="64"/>
    </row>
    <row r="5356" spans="4:8" x14ac:dyDescent="0.2">
      <c r="D5356" s="9"/>
      <c r="G5356" s="63"/>
      <c r="H5356" s="64"/>
    </row>
    <row r="5357" spans="4:8" x14ac:dyDescent="0.2">
      <c r="D5357" s="9"/>
      <c r="G5357" s="63"/>
      <c r="H5357" s="64"/>
    </row>
    <row r="5358" spans="4:8" x14ac:dyDescent="0.2">
      <c r="D5358" s="9"/>
      <c r="G5358" s="63"/>
      <c r="H5358" s="64"/>
    </row>
    <row r="5359" spans="4:8" x14ac:dyDescent="0.2">
      <c r="D5359" s="9"/>
      <c r="G5359" s="63"/>
      <c r="H5359" s="64"/>
    </row>
    <row r="5360" spans="4:8" x14ac:dyDescent="0.2">
      <c r="D5360" s="9"/>
      <c r="G5360" s="63"/>
      <c r="H5360" s="64"/>
    </row>
    <row r="5361" spans="4:8" x14ac:dyDescent="0.2">
      <c r="D5361" s="9"/>
      <c r="G5361" s="63"/>
      <c r="H5361" s="64"/>
    </row>
    <row r="5362" spans="4:8" x14ac:dyDescent="0.2">
      <c r="D5362" s="9"/>
      <c r="G5362" s="63"/>
      <c r="H5362" s="64"/>
    </row>
    <row r="5363" spans="4:8" x14ac:dyDescent="0.2">
      <c r="D5363" s="9"/>
      <c r="G5363" s="63"/>
      <c r="H5363" s="64"/>
    </row>
    <row r="5364" spans="4:8" x14ac:dyDescent="0.2">
      <c r="D5364" s="9"/>
      <c r="G5364" s="63"/>
      <c r="H5364" s="64"/>
    </row>
    <row r="5365" spans="4:8" x14ac:dyDescent="0.2">
      <c r="D5365" s="9"/>
      <c r="G5365" s="63"/>
      <c r="H5365" s="64"/>
    </row>
    <row r="5366" spans="4:8" x14ac:dyDescent="0.2">
      <c r="D5366" s="9"/>
      <c r="G5366" s="63"/>
      <c r="H5366" s="64"/>
    </row>
    <row r="5367" spans="4:8" x14ac:dyDescent="0.2">
      <c r="D5367" s="9"/>
      <c r="G5367" s="63"/>
      <c r="H5367" s="64"/>
    </row>
    <row r="5368" spans="4:8" x14ac:dyDescent="0.2">
      <c r="D5368" s="9"/>
      <c r="G5368" s="63"/>
      <c r="H5368" s="64"/>
    </row>
    <row r="5369" spans="4:8" x14ac:dyDescent="0.2">
      <c r="D5369" s="9"/>
      <c r="G5369" s="63"/>
      <c r="H5369" s="64"/>
    </row>
    <row r="5370" spans="4:8" x14ac:dyDescent="0.2">
      <c r="D5370" s="9"/>
      <c r="G5370" s="63"/>
      <c r="H5370" s="64"/>
    </row>
    <row r="5371" spans="4:8" x14ac:dyDescent="0.2">
      <c r="D5371" s="9"/>
      <c r="G5371" s="63"/>
      <c r="H5371" s="64"/>
    </row>
    <row r="5372" spans="4:8" x14ac:dyDescent="0.2">
      <c r="D5372" s="9"/>
      <c r="G5372" s="63"/>
      <c r="H5372" s="64"/>
    </row>
    <row r="5373" spans="4:8" x14ac:dyDescent="0.2">
      <c r="D5373" s="9"/>
      <c r="G5373" s="63"/>
      <c r="H5373" s="64"/>
    </row>
    <row r="5374" spans="4:8" x14ac:dyDescent="0.2">
      <c r="D5374" s="9"/>
      <c r="G5374" s="63"/>
      <c r="H5374" s="64"/>
    </row>
    <row r="5375" spans="4:8" x14ac:dyDescent="0.2">
      <c r="D5375" s="9"/>
      <c r="G5375" s="63"/>
      <c r="H5375" s="64"/>
    </row>
    <row r="5376" spans="4:8" x14ac:dyDescent="0.2">
      <c r="D5376" s="9"/>
      <c r="G5376" s="63"/>
      <c r="H5376" s="64"/>
    </row>
    <row r="5377" spans="4:8" x14ac:dyDescent="0.2">
      <c r="D5377" s="9"/>
      <c r="G5377" s="63"/>
      <c r="H5377" s="64"/>
    </row>
    <row r="5378" spans="4:8" x14ac:dyDescent="0.2">
      <c r="D5378" s="9"/>
      <c r="G5378" s="63"/>
      <c r="H5378" s="64"/>
    </row>
    <row r="5379" spans="4:8" x14ac:dyDescent="0.2">
      <c r="D5379" s="9"/>
      <c r="G5379" s="63"/>
      <c r="H5379" s="64"/>
    </row>
    <row r="5380" spans="4:8" x14ac:dyDescent="0.2">
      <c r="D5380" s="9"/>
      <c r="G5380" s="63"/>
      <c r="H5380" s="64"/>
    </row>
    <row r="5381" spans="4:8" x14ac:dyDescent="0.2">
      <c r="D5381" s="9"/>
      <c r="G5381" s="63"/>
      <c r="H5381" s="64"/>
    </row>
    <row r="5382" spans="4:8" x14ac:dyDescent="0.2">
      <c r="D5382" s="9"/>
      <c r="G5382" s="63"/>
      <c r="H5382" s="64"/>
    </row>
    <row r="5383" spans="4:8" x14ac:dyDescent="0.2">
      <c r="D5383" s="9"/>
      <c r="G5383" s="63"/>
      <c r="H5383" s="64"/>
    </row>
    <row r="5384" spans="4:8" x14ac:dyDescent="0.2">
      <c r="D5384" s="9"/>
      <c r="G5384" s="63"/>
      <c r="H5384" s="64"/>
    </row>
    <row r="5385" spans="4:8" x14ac:dyDescent="0.2">
      <c r="D5385" s="9"/>
      <c r="G5385" s="63"/>
      <c r="H5385" s="64"/>
    </row>
    <row r="5386" spans="4:8" x14ac:dyDescent="0.2">
      <c r="D5386" s="9"/>
      <c r="G5386" s="63"/>
      <c r="H5386" s="64"/>
    </row>
    <row r="5387" spans="4:8" x14ac:dyDescent="0.2">
      <c r="D5387" s="9"/>
      <c r="G5387" s="63"/>
      <c r="H5387" s="64"/>
    </row>
    <row r="5388" spans="4:8" x14ac:dyDescent="0.2">
      <c r="D5388" s="9"/>
      <c r="G5388" s="63"/>
      <c r="H5388" s="64"/>
    </row>
    <row r="5389" spans="4:8" x14ac:dyDescent="0.2">
      <c r="D5389" s="9"/>
      <c r="G5389" s="63"/>
      <c r="H5389" s="64"/>
    </row>
    <row r="5390" spans="4:8" x14ac:dyDescent="0.2">
      <c r="D5390" s="9"/>
      <c r="G5390" s="63"/>
      <c r="H5390" s="64"/>
    </row>
    <row r="5391" spans="4:8" x14ac:dyDescent="0.2">
      <c r="D5391" s="9"/>
      <c r="G5391" s="63"/>
      <c r="H5391" s="64"/>
    </row>
    <row r="5392" spans="4:8" x14ac:dyDescent="0.2">
      <c r="D5392" s="9"/>
      <c r="G5392" s="63"/>
      <c r="H5392" s="64"/>
    </row>
    <row r="5393" spans="4:8" x14ac:dyDescent="0.2">
      <c r="D5393" s="9"/>
      <c r="G5393" s="63"/>
      <c r="H5393" s="64"/>
    </row>
    <row r="5394" spans="4:8" x14ac:dyDescent="0.2">
      <c r="D5394" s="9"/>
      <c r="G5394" s="63"/>
      <c r="H5394" s="64"/>
    </row>
    <row r="5395" spans="4:8" x14ac:dyDescent="0.2">
      <c r="D5395" s="9"/>
      <c r="G5395" s="63"/>
      <c r="H5395" s="64"/>
    </row>
    <row r="5396" spans="4:8" x14ac:dyDescent="0.2">
      <c r="D5396" s="9"/>
      <c r="G5396" s="63"/>
      <c r="H5396" s="64"/>
    </row>
    <row r="5397" spans="4:8" x14ac:dyDescent="0.2">
      <c r="D5397" s="9"/>
      <c r="G5397" s="63"/>
      <c r="H5397" s="64"/>
    </row>
    <row r="5398" spans="4:8" x14ac:dyDescent="0.2">
      <c r="D5398" s="9"/>
      <c r="G5398" s="63"/>
      <c r="H5398" s="64"/>
    </row>
    <row r="5399" spans="4:8" x14ac:dyDescent="0.2">
      <c r="D5399" s="9"/>
      <c r="G5399" s="63"/>
      <c r="H5399" s="64"/>
    </row>
    <row r="5400" spans="4:8" x14ac:dyDescent="0.2">
      <c r="D5400" s="9"/>
      <c r="G5400" s="63"/>
      <c r="H5400" s="64"/>
    </row>
    <row r="5401" spans="4:8" x14ac:dyDescent="0.2">
      <c r="D5401" s="9"/>
      <c r="G5401" s="63"/>
      <c r="H5401" s="64"/>
    </row>
    <row r="5402" spans="4:8" x14ac:dyDescent="0.2">
      <c r="D5402" s="9"/>
      <c r="G5402" s="63"/>
      <c r="H5402" s="64"/>
    </row>
    <row r="5403" spans="4:8" x14ac:dyDescent="0.2">
      <c r="D5403" s="9"/>
      <c r="G5403" s="63"/>
      <c r="H5403" s="64"/>
    </row>
    <row r="5404" spans="4:8" x14ac:dyDescent="0.2">
      <c r="D5404" s="9"/>
      <c r="G5404" s="63"/>
      <c r="H5404" s="64"/>
    </row>
    <row r="5405" spans="4:8" x14ac:dyDescent="0.2">
      <c r="D5405" s="9"/>
      <c r="G5405" s="63"/>
      <c r="H5405" s="64"/>
    </row>
    <row r="5406" spans="4:8" x14ac:dyDescent="0.2">
      <c r="D5406" s="9"/>
      <c r="G5406" s="63"/>
      <c r="H5406" s="64"/>
    </row>
    <row r="5407" spans="4:8" x14ac:dyDescent="0.2">
      <c r="D5407" s="9"/>
      <c r="G5407" s="63"/>
      <c r="H5407" s="64"/>
    </row>
    <row r="5408" spans="4:8" x14ac:dyDescent="0.2">
      <c r="D5408" s="9"/>
      <c r="G5408" s="63"/>
      <c r="H5408" s="64"/>
    </row>
    <row r="5409" spans="4:8" x14ac:dyDescent="0.2">
      <c r="D5409" s="9"/>
      <c r="G5409" s="63"/>
      <c r="H5409" s="64"/>
    </row>
    <row r="5410" spans="4:8" x14ac:dyDescent="0.2">
      <c r="D5410" s="9"/>
      <c r="G5410" s="63"/>
      <c r="H5410" s="64"/>
    </row>
    <row r="5411" spans="4:8" x14ac:dyDescent="0.2">
      <c r="D5411" s="9"/>
      <c r="G5411" s="63"/>
      <c r="H5411" s="64"/>
    </row>
    <row r="5412" spans="4:8" x14ac:dyDescent="0.2">
      <c r="D5412" s="9"/>
      <c r="G5412" s="63"/>
      <c r="H5412" s="64"/>
    </row>
    <row r="5413" spans="4:8" x14ac:dyDescent="0.2">
      <c r="D5413" s="9"/>
      <c r="G5413" s="63"/>
      <c r="H5413" s="64"/>
    </row>
    <row r="5414" spans="4:8" x14ac:dyDescent="0.2">
      <c r="D5414" s="9"/>
      <c r="G5414" s="63"/>
      <c r="H5414" s="64"/>
    </row>
    <row r="5415" spans="4:8" x14ac:dyDescent="0.2">
      <c r="D5415" s="9"/>
      <c r="G5415" s="63"/>
      <c r="H5415" s="64"/>
    </row>
    <row r="5416" spans="4:8" x14ac:dyDescent="0.2">
      <c r="D5416" s="9"/>
      <c r="G5416" s="63"/>
      <c r="H5416" s="64"/>
    </row>
    <row r="5417" spans="4:8" x14ac:dyDescent="0.2">
      <c r="D5417" s="9"/>
      <c r="G5417" s="63"/>
      <c r="H5417" s="64"/>
    </row>
    <row r="5418" spans="4:8" x14ac:dyDescent="0.2">
      <c r="D5418" s="9"/>
      <c r="G5418" s="63"/>
      <c r="H5418" s="64"/>
    </row>
    <row r="5419" spans="4:8" x14ac:dyDescent="0.2">
      <c r="D5419" s="9"/>
      <c r="G5419" s="63"/>
      <c r="H5419" s="64"/>
    </row>
    <row r="5420" spans="4:8" x14ac:dyDescent="0.2">
      <c r="D5420" s="9"/>
      <c r="G5420" s="63"/>
      <c r="H5420" s="64"/>
    </row>
    <row r="5421" spans="4:8" x14ac:dyDescent="0.2">
      <c r="D5421" s="9"/>
      <c r="G5421" s="63"/>
      <c r="H5421" s="64"/>
    </row>
    <row r="5422" spans="4:8" x14ac:dyDescent="0.2">
      <c r="D5422" s="9"/>
      <c r="G5422" s="63"/>
      <c r="H5422" s="64"/>
    </row>
    <row r="5423" spans="4:8" x14ac:dyDescent="0.2">
      <c r="D5423" s="9"/>
      <c r="G5423" s="63"/>
      <c r="H5423" s="64"/>
    </row>
    <row r="5424" spans="4:8" x14ac:dyDescent="0.2">
      <c r="D5424" s="9"/>
      <c r="G5424" s="63"/>
      <c r="H5424" s="64"/>
    </row>
    <row r="5425" spans="4:8" x14ac:dyDescent="0.2">
      <c r="D5425" s="9"/>
      <c r="G5425" s="63"/>
      <c r="H5425" s="64"/>
    </row>
    <row r="5426" spans="4:8" x14ac:dyDescent="0.2">
      <c r="D5426" s="9"/>
      <c r="G5426" s="63"/>
      <c r="H5426" s="64"/>
    </row>
    <row r="5427" spans="4:8" x14ac:dyDescent="0.2">
      <c r="D5427" s="9"/>
      <c r="G5427" s="63"/>
      <c r="H5427" s="64"/>
    </row>
    <row r="5428" spans="4:8" x14ac:dyDescent="0.2">
      <c r="D5428" s="9"/>
      <c r="G5428" s="63"/>
      <c r="H5428" s="64"/>
    </row>
    <row r="5429" spans="4:8" x14ac:dyDescent="0.2">
      <c r="D5429" s="9"/>
      <c r="G5429" s="63"/>
      <c r="H5429" s="64"/>
    </row>
    <row r="5430" spans="4:8" x14ac:dyDescent="0.2">
      <c r="D5430" s="9"/>
      <c r="G5430" s="63"/>
      <c r="H5430" s="64"/>
    </row>
    <row r="5431" spans="4:8" x14ac:dyDescent="0.2">
      <c r="D5431" s="9"/>
      <c r="G5431" s="63"/>
      <c r="H5431" s="64"/>
    </row>
    <row r="5432" spans="4:8" x14ac:dyDescent="0.2">
      <c r="D5432" s="9"/>
      <c r="G5432" s="63"/>
      <c r="H5432" s="64"/>
    </row>
    <row r="5433" spans="4:8" x14ac:dyDescent="0.2">
      <c r="D5433" s="9"/>
      <c r="G5433" s="63"/>
      <c r="H5433" s="64"/>
    </row>
    <row r="5434" spans="4:8" x14ac:dyDescent="0.2">
      <c r="D5434" s="9"/>
      <c r="G5434" s="63"/>
      <c r="H5434" s="64"/>
    </row>
    <row r="5435" spans="4:8" x14ac:dyDescent="0.2">
      <c r="D5435" s="9"/>
      <c r="G5435" s="63"/>
      <c r="H5435" s="64"/>
    </row>
    <row r="5436" spans="4:8" x14ac:dyDescent="0.2">
      <c r="D5436" s="9"/>
      <c r="G5436" s="63"/>
      <c r="H5436" s="64"/>
    </row>
    <row r="5437" spans="4:8" x14ac:dyDescent="0.2">
      <c r="D5437" s="9"/>
      <c r="G5437" s="63"/>
      <c r="H5437" s="64"/>
    </row>
    <row r="5438" spans="4:8" x14ac:dyDescent="0.2">
      <c r="D5438" s="9"/>
      <c r="G5438" s="63"/>
      <c r="H5438" s="64"/>
    </row>
    <row r="5439" spans="4:8" x14ac:dyDescent="0.2">
      <c r="D5439" s="9"/>
      <c r="G5439" s="63"/>
      <c r="H5439" s="64"/>
    </row>
    <row r="5440" spans="4:8" x14ac:dyDescent="0.2">
      <c r="D5440" s="9"/>
      <c r="G5440" s="63"/>
      <c r="H5440" s="64"/>
    </row>
    <row r="5441" spans="4:8" x14ac:dyDescent="0.2">
      <c r="D5441" s="9"/>
      <c r="G5441" s="63"/>
      <c r="H5441" s="64"/>
    </row>
    <row r="5442" spans="4:8" x14ac:dyDescent="0.2">
      <c r="D5442" s="9"/>
      <c r="G5442" s="63"/>
      <c r="H5442" s="64"/>
    </row>
    <row r="5443" spans="4:8" x14ac:dyDescent="0.2">
      <c r="D5443" s="9"/>
      <c r="G5443" s="63"/>
      <c r="H5443" s="64"/>
    </row>
    <row r="5444" spans="4:8" x14ac:dyDescent="0.2">
      <c r="D5444" s="9"/>
      <c r="G5444" s="63"/>
      <c r="H5444" s="64"/>
    </row>
    <row r="5445" spans="4:8" x14ac:dyDescent="0.2">
      <c r="D5445" s="9"/>
      <c r="G5445" s="63"/>
      <c r="H5445" s="64"/>
    </row>
    <row r="5446" spans="4:8" x14ac:dyDescent="0.2">
      <c r="D5446" s="9"/>
      <c r="G5446" s="63"/>
      <c r="H5446" s="64"/>
    </row>
    <row r="5447" spans="4:8" x14ac:dyDescent="0.2">
      <c r="D5447" s="9"/>
      <c r="G5447" s="63"/>
      <c r="H5447" s="64"/>
    </row>
    <row r="5448" spans="4:8" x14ac:dyDescent="0.2">
      <c r="D5448" s="9"/>
      <c r="G5448" s="63"/>
      <c r="H5448" s="64"/>
    </row>
    <row r="5449" spans="4:8" x14ac:dyDescent="0.2">
      <c r="D5449" s="9"/>
      <c r="G5449" s="63"/>
      <c r="H5449" s="64"/>
    </row>
    <row r="5450" spans="4:8" x14ac:dyDescent="0.2">
      <c r="D5450" s="9"/>
      <c r="G5450" s="63"/>
      <c r="H5450" s="64"/>
    </row>
    <row r="5451" spans="4:8" x14ac:dyDescent="0.2">
      <c r="D5451" s="9"/>
      <c r="G5451" s="63"/>
      <c r="H5451" s="64"/>
    </row>
    <row r="5452" spans="4:8" x14ac:dyDescent="0.2">
      <c r="D5452" s="9"/>
      <c r="G5452" s="63"/>
      <c r="H5452" s="64"/>
    </row>
    <row r="5453" spans="4:8" x14ac:dyDescent="0.2">
      <c r="D5453" s="9"/>
      <c r="G5453" s="63"/>
      <c r="H5453" s="64"/>
    </row>
    <row r="5454" spans="4:8" x14ac:dyDescent="0.2">
      <c r="D5454" s="9"/>
      <c r="G5454" s="63"/>
      <c r="H5454" s="64"/>
    </row>
    <row r="5455" spans="4:8" x14ac:dyDescent="0.2">
      <c r="D5455" s="9"/>
      <c r="G5455" s="63"/>
      <c r="H5455" s="64"/>
    </row>
    <row r="5456" spans="4:8" x14ac:dyDescent="0.2">
      <c r="D5456" s="9"/>
      <c r="G5456" s="63"/>
      <c r="H5456" s="64"/>
    </row>
    <row r="5457" spans="4:8" x14ac:dyDescent="0.2">
      <c r="D5457" s="9"/>
      <c r="G5457" s="63"/>
      <c r="H5457" s="64"/>
    </row>
    <row r="5458" spans="4:8" x14ac:dyDescent="0.2">
      <c r="D5458" s="9"/>
      <c r="G5458" s="63"/>
      <c r="H5458" s="64"/>
    </row>
    <row r="5459" spans="4:8" x14ac:dyDescent="0.2">
      <c r="D5459" s="9"/>
      <c r="G5459" s="63"/>
      <c r="H5459" s="64"/>
    </row>
    <row r="5460" spans="4:8" x14ac:dyDescent="0.2">
      <c r="D5460" s="9"/>
      <c r="G5460" s="63"/>
      <c r="H5460" s="64"/>
    </row>
    <row r="5461" spans="4:8" x14ac:dyDescent="0.2">
      <c r="D5461" s="9"/>
      <c r="G5461" s="63"/>
      <c r="H5461" s="64"/>
    </row>
    <row r="5462" spans="4:8" x14ac:dyDescent="0.2">
      <c r="D5462" s="9"/>
      <c r="G5462" s="63"/>
      <c r="H5462" s="64"/>
    </row>
    <row r="5463" spans="4:8" x14ac:dyDescent="0.2">
      <c r="D5463" s="9"/>
      <c r="G5463" s="63"/>
      <c r="H5463" s="64"/>
    </row>
    <row r="5464" spans="4:8" x14ac:dyDescent="0.2">
      <c r="D5464" s="9"/>
      <c r="G5464" s="63"/>
      <c r="H5464" s="64"/>
    </row>
    <row r="5465" spans="4:8" x14ac:dyDescent="0.2">
      <c r="D5465" s="9"/>
      <c r="G5465" s="63"/>
      <c r="H5465" s="64"/>
    </row>
    <row r="5466" spans="4:8" x14ac:dyDescent="0.2">
      <c r="D5466" s="9"/>
      <c r="G5466" s="63"/>
      <c r="H5466" s="64"/>
    </row>
    <row r="5467" spans="4:8" x14ac:dyDescent="0.2">
      <c r="D5467" s="9"/>
      <c r="G5467" s="63"/>
      <c r="H5467" s="64"/>
    </row>
    <row r="5468" spans="4:8" x14ac:dyDescent="0.2">
      <c r="D5468" s="9"/>
      <c r="G5468" s="63"/>
      <c r="H5468" s="64"/>
    </row>
    <row r="5469" spans="4:8" x14ac:dyDescent="0.2">
      <c r="D5469" s="9"/>
      <c r="G5469" s="63"/>
      <c r="H5469" s="64"/>
    </row>
    <row r="5470" spans="4:8" x14ac:dyDescent="0.2">
      <c r="D5470" s="9"/>
      <c r="G5470" s="63"/>
      <c r="H5470" s="64"/>
    </row>
    <row r="5471" spans="4:8" x14ac:dyDescent="0.2">
      <c r="D5471" s="9"/>
      <c r="G5471" s="63"/>
      <c r="H5471" s="64"/>
    </row>
    <row r="5472" spans="4:8" x14ac:dyDescent="0.2">
      <c r="D5472" s="9"/>
      <c r="G5472" s="63"/>
      <c r="H5472" s="64"/>
    </row>
    <row r="5473" spans="4:8" x14ac:dyDescent="0.2">
      <c r="D5473" s="9"/>
      <c r="G5473" s="63"/>
      <c r="H5473" s="64"/>
    </row>
    <row r="5474" spans="4:8" x14ac:dyDescent="0.2">
      <c r="D5474" s="9"/>
      <c r="G5474" s="63"/>
      <c r="H5474" s="64"/>
    </row>
    <row r="5475" spans="4:8" x14ac:dyDescent="0.2">
      <c r="D5475" s="9"/>
      <c r="G5475" s="63"/>
      <c r="H5475" s="64"/>
    </row>
    <row r="5476" spans="4:8" x14ac:dyDescent="0.2">
      <c r="D5476" s="9"/>
      <c r="G5476" s="63"/>
      <c r="H5476" s="64"/>
    </row>
    <row r="5477" spans="4:8" x14ac:dyDescent="0.2">
      <c r="D5477" s="9"/>
      <c r="G5477" s="63"/>
      <c r="H5477" s="64"/>
    </row>
    <row r="5478" spans="4:8" x14ac:dyDescent="0.2">
      <c r="D5478" s="9"/>
      <c r="G5478" s="63"/>
      <c r="H5478" s="64"/>
    </row>
    <row r="5479" spans="4:8" x14ac:dyDescent="0.2">
      <c r="D5479" s="9"/>
      <c r="G5479" s="63"/>
      <c r="H5479" s="64"/>
    </row>
    <row r="5480" spans="4:8" x14ac:dyDescent="0.2">
      <c r="D5480" s="9"/>
      <c r="G5480" s="63"/>
      <c r="H5480" s="64"/>
    </row>
    <row r="5481" spans="4:8" x14ac:dyDescent="0.2">
      <c r="D5481" s="9"/>
      <c r="G5481" s="63"/>
      <c r="H5481" s="64"/>
    </row>
    <row r="5482" spans="4:8" x14ac:dyDescent="0.2">
      <c r="D5482" s="9"/>
      <c r="G5482" s="63"/>
      <c r="H5482" s="64"/>
    </row>
    <row r="5483" spans="4:8" x14ac:dyDescent="0.2">
      <c r="D5483" s="9"/>
      <c r="G5483" s="63"/>
      <c r="H5483" s="64"/>
    </row>
    <row r="5484" spans="4:8" x14ac:dyDescent="0.2">
      <c r="D5484" s="9"/>
      <c r="G5484" s="63"/>
      <c r="H5484" s="64"/>
    </row>
    <row r="5485" spans="4:8" x14ac:dyDescent="0.2">
      <c r="D5485" s="9"/>
      <c r="G5485" s="63"/>
      <c r="H5485" s="64"/>
    </row>
    <row r="5486" spans="4:8" x14ac:dyDescent="0.2">
      <c r="D5486" s="9"/>
      <c r="G5486" s="63"/>
      <c r="H5486" s="64"/>
    </row>
    <row r="5487" spans="4:8" x14ac:dyDescent="0.2">
      <c r="D5487" s="9"/>
      <c r="G5487" s="63"/>
      <c r="H5487" s="64"/>
    </row>
    <row r="5488" spans="4:8" x14ac:dyDescent="0.2">
      <c r="D5488" s="9"/>
      <c r="G5488" s="63"/>
      <c r="H5488" s="64"/>
    </row>
    <row r="5489" spans="4:8" x14ac:dyDescent="0.2">
      <c r="D5489" s="9"/>
      <c r="G5489" s="63"/>
      <c r="H5489" s="64"/>
    </row>
    <row r="5490" spans="4:8" x14ac:dyDescent="0.2">
      <c r="D5490" s="9"/>
      <c r="G5490" s="63"/>
      <c r="H5490" s="64"/>
    </row>
    <row r="5491" spans="4:8" x14ac:dyDescent="0.2">
      <c r="D5491" s="9"/>
      <c r="G5491" s="63"/>
      <c r="H5491" s="64"/>
    </row>
    <row r="5492" spans="4:8" x14ac:dyDescent="0.2">
      <c r="D5492" s="9"/>
      <c r="G5492" s="63"/>
      <c r="H5492" s="64"/>
    </row>
    <row r="5493" spans="4:8" x14ac:dyDescent="0.2">
      <c r="D5493" s="9"/>
      <c r="G5493" s="63"/>
      <c r="H5493" s="64"/>
    </row>
    <row r="5494" spans="4:8" x14ac:dyDescent="0.2">
      <c r="D5494" s="9"/>
      <c r="G5494" s="63"/>
      <c r="H5494" s="64"/>
    </row>
    <row r="5495" spans="4:8" x14ac:dyDescent="0.2">
      <c r="D5495" s="9"/>
      <c r="G5495" s="63"/>
      <c r="H5495" s="64"/>
    </row>
    <row r="5496" spans="4:8" x14ac:dyDescent="0.2">
      <c r="D5496" s="9"/>
      <c r="G5496" s="63"/>
      <c r="H5496" s="64"/>
    </row>
    <row r="5497" spans="4:8" x14ac:dyDescent="0.2">
      <c r="D5497" s="9"/>
      <c r="G5497" s="63"/>
      <c r="H5497" s="64"/>
    </row>
    <row r="5498" spans="4:8" x14ac:dyDescent="0.2">
      <c r="D5498" s="9"/>
      <c r="G5498" s="63"/>
      <c r="H5498" s="64"/>
    </row>
    <row r="5499" spans="4:8" x14ac:dyDescent="0.2">
      <c r="D5499" s="9"/>
      <c r="G5499" s="63"/>
      <c r="H5499" s="64"/>
    </row>
    <row r="5500" spans="4:8" x14ac:dyDescent="0.2">
      <c r="D5500" s="9"/>
      <c r="G5500" s="63"/>
      <c r="H5500" s="64"/>
    </row>
    <row r="5501" spans="4:8" x14ac:dyDescent="0.2">
      <c r="D5501" s="9"/>
      <c r="G5501" s="63"/>
      <c r="H5501" s="64"/>
    </row>
    <row r="5502" spans="4:8" x14ac:dyDescent="0.2">
      <c r="D5502" s="9"/>
      <c r="G5502" s="63"/>
      <c r="H5502" s="64"/>
    </row>
    <row r="5503" spans="4:8" x14ac:dyDescent="0.2">
      <c r="D5503" s="9"/>
      <c r="G5503" s="63"/>
      <c r="H5503" s="64"/>
    </row>
    <row r="5504" spans="4:8" x14ac:dyDescent="0.2">
      <c r="D5504" s="9"/>
      <c r="G5504" s="63"/>
      <c r="H5504" s="64"/>
    </row>
    <row r="5505" spans="4:8" x14ac:dyDescent="0.2">
      <c r="D5505" s="9"/>
      <c r="G5505" s="63"/>
      <c r="H5505" s="64"/>
    </row>
    <row r="5506" spans="4:8" x14ac:dyDescent="0.2">
      <c r="D5506" s="9"/>
      <c r="G5506" s="63"/>
      <c r="H5506" s="64"/>
    </row>
    <row r="5507" spans="4:8" x14ac:dyDescent="0.2">
      <c r="D5507" s="9"/>
      <c r="G5507" s="63"/>
      <c r="H5507" s="64"/>
    </row>
    <row r="5508" spans="4:8" x14ac:dyDescent="0.2">
      <c r="D5508" s="9"/>
      <c r="G5508" s="63"/>
      <c r="H5508" s="64"/>
    </row>
    <row r="5509" spans="4:8" x14ac:dyDescent="0.2">
      <c r="D5509" s="9"/>
      <c r="G5509" s="63"/>
      <c r="H5509" s="64"/>
    </row>
    <row r="5510" spans="4:8" x14ac:dyDescent="0.2">
      <c r="D5510" s="9"/>
      <c r="G5510" s="63"/>
      <c r="H5510" s="64"/>
    </row>
    <row r="5511" spans="4:8" x14ac:dyDescent="0.2">
      <c r="D5511" s="9"/>
      <c r="G5511" s="63"/>
      <c r="H5511" s="64"/>
    </row>
    <row r="5512" spans="4:8" x14ac:dyDescent="0.2">
      <c r="D5512" s="9"/>
      <c r="G5512" s="63"/>
      <c r="H5512" s="64"/>
    </row>
    <row r="5513" spans="4:8" x14ac:dyDescent="0.2">
      <c r="D5513" s="9"/>
      <c r="G5513" s="63"/>
      <c r="H5513" s="64"/>
    </row>
    <row r="5514" spans="4:8" x14ac:dyDescent="0.2">
      <c r="D5514" s="9"/>
      <c r="G5514" s="63"/>
      <c r="H5514" s="64"/>
    </row>
    <row r="5515" spans="4:8" x14ac:dyDescent="0.2">
      <c r="D5515" s="9"/>
      <c r="G5515" s="63"/>
      <c r="H5515" s="64"/>
    </row>
    <row r="5516" spans="4:8" x14ac:dyDescent="0.2">
      <c r="D5516" s="9"/>
      <c r="G5516" s="63"/>
      <c r="H5516" s="64"/>
    </row>
    <row r="5517" spans="4:8" x14ac:dyDescent="0.2">
      <c r="D5517" s="9"/>
      <c r="G5517" s="63"/>
      <c r="H5517" s="64"/>
    </row>
    <row r="5518" spans="4:8" x14ac:dyDescent="0.2">
      <c r="D5518" s="9"/>
      <c r="G5518" s="63"/>
      <c r="H5518" s="64"/>
    </row>
    <row r="5519" spans="4:8" x14ac:dyDescent="0.2">
      <c r="D5519" s="9"/>
      <c r="G5519" s="63"/>
      <c r="H5519" s="64"/>
    </row>
    <row r="5520" spans="4:8" x14ac:dyDescent="0.2">
      <c r="D5520" s="9"/>
      <c r="G5520" s="63"/>
      <c r="H5520" s="64"/>
    </row>
    <row r="5521" spans="4:8" x14ac:dyDescent="0.2">
      <c r="D5521" s="9"/>
      <c r="G5521" s="63"/>
      <c r="H5521" s="64"/>
    </row>
    <row r="5522" spans="4:8" x14ac:dyDescent="0.2">
      <c r="D5522" s="9"/>
      <c r="G5522" s="63"/>
      <c r="H5522" s="64"/>
    </row>
    <row r="5523" spans="4:8" x14ac:dyDescent="0.2">
      <c r="D5523" s="9"/>
      <c r="G5523" s="63"/>
      <c r="H5523" s="64"/>
    </row>
    <row r="5524" spans="4:8" x14ac:dyDescent="0.2">
      <c r="D5524" s="9"/>
      <c r="G5524" s="63"/>
      <c r="H5524" s="64"/>
    </row>
    <row r="5525" spans="4:8" x14ac:dyDescent="0.2">
      <c r="D5525" s="9"/>
      <c r="G5525" s="63"/>
      <c r="H5525" s="64"/>
    </row>
    <row r="5526" spans="4:8" x14ac:dyDescent="0.2">
      <c r="D5526" s="9"/>
      <c r="G5526" s="63"/>
      <c r="H5526" s="64"/>
    </row>
    <row r="5527" spans="4:8" x14ac:dyDescent="0.2">
      <c r="D5527" s="9"/>
      <c r="G5527" s="63"/>
      <c r="H5527" s="64"/>
    </row>
    <row r="5528" spans="4:8" x14ac:dyDescent="0.2">
      <c r="D5528" s="9"/>
      <c r="G5528" s="63"/>
      <c r="H5528" s="64"/>
    </row>
    <row r="5529" spans="4:8" x14ac:dyDescent="0.2">
      <c r="D5529" s="9"/>
      <c r="G5529" s="63"/>
      <c r="H5529" s="64"/>
    </row>
    <row r="5530" spans="4:8" x14ac:dyDescent="0.2">
      <c r="D5530" s="9"/>
      <c r="G5530" s="63"/>
      <c r="H5530" s="64"/>
    </row>
    <row r="5531" spans="4:8" x14ac:dyDescent="0.2">
      <c r="D5531" s="9"/>
      <c r="G5531" s="63"/>
      <c r="H5531" s="64"/>
    </row>
    <row r="5532" spans="4:8" x14ac:dyDescent="0.2">
      <c r="D5532" s="9"/>
      <c r="G5532" s="63"/>
      <c r="H5532" s="64"/>
    </row>
    <row r="5533" spans="4:8" x14ac:dyDescent="0.2">
      <c r="D5533" s="9"/>
      <c r="G5533" s="63"/>
      <c r="H5533" s="64"/>
    </row>
    <row r="5534" spans="4:8" x14ac:dyDescent="0.2">
      <c r="D5534" s="9"/>
      <c r="G5534" s="63"/>
      <c r="H5534" s="64"/>
    </row>
    <row r="5535" spans="4:8" x14ac:dyDescent="0.2">
      <c r="D5535" s="9"/>
      <c r="G5535" s="63"/>
      <c r="H5535" s="64"/>
    </row>
    <row r="5536" spans="4:8" x14ac:dyDescent="0.2">
      <c r="D5536" s="9"/>
      <c r="G5536" s="63"/>
      <c r="H5536" s="64"/>
    </row>
    <row r="5537" spans="4:8" x14ac:dyDescent="0.2">
      <c r="D5537" s="9"/>
      <c r="G5537" s="63"/>
      <c r="H5537" s="64"/>
    </row>
    <row r="5538" spans="4:8" x14ac:dyDescent="0.2">
      <c r="D5538" s="9"/>
      <c r="G5538" s="63"/>
      <c r="H5538" s="64"/>
    </row>
    <row r="5539" spans="4:8" x14ac:dyDescent="0.2">
      <c r="D5539" s="9"/>
      <c r="G5539" s="63"/>
      <c r="H5539" s="64"/>
    </row>
    <row r="5540" spans="4:8" x14ac:dyDescent="0.2">
      <c r="D5540" s="9"/>
      <c r="G5540" s="63"/>
      <c r="H5540" s="64"/>
    </row>
    <row r="5541" spans="4:8" x14ac:dyDescent="0.2">
      <c r="D5541" s="9"/>
      <c r="G5541" s="63"/>
      <c r="H5541" s="64"/>
    </row>
    <row r="5542" spans="4:8" x14ac:dyDescent="0.2">
      <c r="D5542" s="9"/>
      <c r="G5542" s="63"/>
      <c r="H5542" s="64"/>
    </row>
    <row r="5543" spans="4:8" x14ac:dyDescent="0.2">
      <c r="D5543" s="9"/>
      <c r="G5543" s="63"/>
      <c r="H5543" s="64"/>
    </row>
    <row r="5544" spans="4:8" x14ac:dyDescent="0.2">
      <c r="D5544" s="9"/>
      <c r="G5544" s="63"/>
      <c r="H5544" s="64"/>
    </row>
    <row r="5545" spans="4:8" x14ac:dyDescent="0.2">
      <c r="D5545" s="9"/>
      <c r="G5545" s="63"/>
      <c r="H5545" s="64"/>
    </row>
    <row r="5546" spans="4:8" x14ac:dyDescent="0.2">
      <c r="D5546" s="9"/>
      <c r="G5546" s="63"/>
      <c r="H5546" s="64"/>
    </row>
    <row r="5547" spans="4:8" x14ac:dyDescent="0.2">
      <c r="D5547" s="9"/>
      <c r="G5547" s="63"/>
      <c r="H5547" s="64"/>
    </row>
    <row r="5548" spans="4:8" x14ac:dyDescent="0.2">
      <c r="D5548" s="9"/>
      <c r="G5548" s="63"/>
      <c r="H5548" s="64"/>
    </row>
    <row r="5549" spans="4:8" x14ac:dyDescent="0.2">
      <c r="D5549" s="9"/>
      <c r="G5549" s="63"/>
      <c r="H5549" s="64"/>
    </row>
    <row r="5550" spans="4:8" x14ac:dyDescent="0.2">
      <c r="D5550" s="9"/>
      <c r="G5550" s="63"/>
      <c r="H5550" s="64"/>
    </row>
    <row r="5551" spans="4:8" x14ac:dyDescent="0.2">
      <c r="D5551" s="9"/>
      <c r="G5551" s="63"/>
      <c r="H5551" s="64"/>
    </row>
    <row r="5552" spans="4:8" x14ac:dyDescent="0.2">
      <c r="D5552" s="9"/>
      <c r="G5552" s="63"/>
      <c r="H5552" s="64"/>
    </row>
    <row r="5553" spans="4:8" x14ac:dyDescent="0.2">
      <c r="D5553" s="9"/>
      <c r="G5553" s="63"/>
      <c r="H5553" s="64"/>
    </row>
    <row r="5554" spans="4:8" x14ac:dyDescent="0.2">
      <c r="D5554" s="9"/>
      <c r="G5554" s="63"/>
      <c r="H5554" s="64"/>
    </row>
    <row r="5555" spans="4:8" x14ac:dyDescent="0.2">
      <c r="D5555" s="9"/>
      <c r="G5555" s="63"/>
      <c r="H5555" s="64"/>
    </row>
    <row r="5556" spans="4:8" x14ac:dyDescent="0.2">
      <c r="D5556" s="9"/>
      <c r="G5556" s="63"/>
      <c r="H5556" s="64"/>
    </row>
    <row r="5557" spans="4:8" x14ac:dyDescent="0.2">
      <c r="D5557" s="9"/>
      <c r="G5557" s="63"/>
      <c r="H5557" s="64"/>
    </row>
    <row r="5558" spans="4:8" x14ac:dyDescent="0.2">
      <c r="D5558" s="9"/>
      <c r="G5558" s="63"/>
      <c r="H5558" s="64"/>
    </row>
    <row r="5559" spans="4:8" x14ac:dyDescent="0.2">
      <c r="D5559" s="9"/>
      <c r="G5559" s="63"/>
      <c r="H5559" s="64"/>
    </row>
    <row r="5560" spans="4:8" x14ac:dyDescent="0.2">
      <c r="D5560" s="9"/>
      <c r="G5560" s="63"/>
      <c r="H5560" s="64"/>
    </row>
    <row r="5561" spans="4:8" x14ac:dyDescent="0.2">
      <c r="D5561" s="9"/>
      <c r="G5561" s="63"/>
      <c r="H5561" s="64"/>
    </row>
    <row r="5562" spans="4:8" x14ac:dyDescent="0.2">
      <c r="D5562" s="9"/>
      <c r="G5562" s="63"/>
      <c r="H5562" s="64"/>
    </row>
    <row r="5563" spans="4:8" x14ac:dyDescent="0.2">
      <c r="D5563" s="9"/>
      <c r="G5563" s="63"/>
      <c r="H5563" s="64"/>
    </row>
    <row r="5564" spans="4:8" x14ac:dyDescent="0.2">
      <c r="D5564" s="9"/>
      <c r="G5564" s="63"/>
      <c r="H5564" s="64"/>
    </row>
    <row r="5565" spans="4:8" x14ac:dyDescent="0.2">
      <c r="D5565" s="9"/>
      <c r="G5565" s="63"/>
      <c r="H5565" s="64"/>
    </row>
    <row r="5566" spans="4:8" x14ac:dyDescent="0.2">
      <c r="D5566" s="9"/>
      <c r="G5566" s="63"/>
      <c r="H5566" s="64"/>
    </row>
    <row r="5567" spans="4:8" x14ac:dyDescent="0.2">
      <c r="D5567" s="9"/>
      <c r="G5567" s="63"/>
      <c r="H5567" s="64"/>
    </row>
    <row r="5568" spans="4:8" x14ac:dyDescent="0.2">
      <c r="D5568" s="9"/>
      <c r="G5568" s="63"/>
      <c r="H5568" s="64"/>
    </row>
    <row r="5569" spans="4:8" x14ac:dyDescent="0.2">
      <c r="D5569" s="9"/>
      <c r="G5569" s="63"/>
      <c r="H5569" s="64"/>
    </row>
    <row r="5570" spans="4:8" x14ac:dyDescent="0.2">
      <c r="D5570" s="9"/>
      <c r="G5570" s="63"/>
      <c r="H5570" s="64"/>
    </row>
    <row r="5571" spans="4:8" x14ac:dyDescent="0.2">
      <c r="D5571" s="9"/>
      <c r="G5571" s="63"/>
      <c r="H5571" s="64"/>
    </row>
    <row r="5572" spans="4:8" x14ac:dyDescent="0.2">
      <c r="D5572" s="9"/>
      <c r="G5572" s="63"/>
      <c r="H5572" s="64"/>
    </row>
    <row r="5573" spans="4:8" x14ac:dyDescent="0.2">
      <c r="D5573" s="9"/>
      <c r="G5573" s="63"/>
      <c r="H5573" s="64"/>
    </row>
    <row r="5574" spans="4:8" x14ac:dyDescent="0.2">
      <c r="D5574" s="9"/>
      <c r="G5574" s="63"/>
      <c r="H5574" s="64"/>
    </row>
    <row r="5575" spans="4:8" x14ac:dyDescent="0.2">
      <c r="D5575" s="9"/>
      <c r="G5575" s="63"/>
      <c r="H5575" s="64"/>
    </row>
    <row r="5576" spans="4:8" x14ac:dyDescent="0.2">
      <c r="D5576" s="9"/>
      <c r="G5576" s="63"/>
      <c r="H5576" s="64"/>
    </row>
    <row r="5577" spans="4:8" x14ac:dyDescent="0.2">
      <c r="D5577" s="9"/>
      <c r="G5577" s="63"/>
      <c r="H5577" s="64"/>
    </row>
    <row r="5578" spans="4:8" x14ac:dyDescent="0.2">
      <c r="D5578" s="9"/>
      <c r="G5578" s="63"/>
      <c r="H5578" s="64"/>
    </row>
    <row r="5579" spans="4:8" x14ac:dyDescent="0.2">
      <c r="D5579" s="9"/>
      <c r="G5579" s="63"/>
      <c r="H5579" s="64"/>
    </row>
    <row r="5580" spans="4:8" x14ac:dyDescent="0.2">
      <c r="D5580" s="9"/>
      <c r="G5580" s="63"/>
      <c r="H5580" s="64"/>
    </row>
    <row r="5581" spans="4:8" x14ac:dyDescent="0.2">
      <c r="D5581" s="9"/>
      <c r="G5581" s="63"/>
      <c r="H5581" s="64"/>
    </row>
    <row r="5582" spans="4:8" x14ac:dyDescent="0.2">
      <c r="D5582" s="9"/>
      <c r="G5582" s="63"/>
      <c r="H5582" s="64"/>
    </row>
    <row r="5583" spans="4:8" x14ac:dyDescent="0.2">
      <c r="D5583" s="9"/>
      <c r="G5583" s="63"/>
      <c r="H5583" s="64"/>
    </row>
    <row r="5584" spans="4:8" x14ac:dyDescent="0.2">
      <c r="D5584" s="9"/>
      <c r="G5584" s="63"/>
      <c r="H5584" s="64"/>
    </row>
    <row r="5585" spans="4:8" x14ac:dyDescent="0.2">
      <c r="D5585" s="9"/>
      <c r="G5585" s="63"/>
      <c r="H5585" s="64"/>
    </row>
    <row r="5586" spans="4:8" x14ac:dyDescent="0.2">
      <c r="D5586" s="9"/>
      <c r="G5586" s="63"/>
      <c r="H5586" s="64"/>
    </row>
    <row r="5587" spans="4:8" x14ac:dyDescent="0.2">
      <c r="D5587" s="9"/>
      <c r="G5587" s="63"/>
      <c r="H5587" s="64"/>
    </row>
    <row r="5588" spans="4:8" x14ac:dyDescent="0.2">
      <c r="D5588" s="9"/>
      <c r="G5588" s="63"/>
      <c r="H5588" s="64"/>
    </row>
    <row r="5589" spans="4:8" x14ac:dyDescent="0.2">
      <c r="D5589" s="9"/>
      <c r="G5589" s="63"/>
      <c r="H5589" s="64"/>
    </row>
    <row r="5590" spans="4:8" x14ac:dyDescent="0.2">
      <c r="D5590" s="9"/>
      <c r="G5590" s="63"/>
      <c r="H5590" s="64"/>
    </row>
    <row r="5591" spans="4:8" x14ac:dyDescent="0.2">
      <c r="D5591" s="9"/>
      <c r="G5591" s="63"/>
      <c r="H5591" s="64"/>
    </row>
    <row r="5592" spans="4:8" x14ac:dyDescent="0.2">
      <c r="D5592" s="9"/>
      <c r="G5592" s="63"/>
      <c r="H5592" s="64"/>
    </row>
    <row r="5593" spans="4:8" x14ac:dyDescent="0.2">
      <c r="D5593" s="9"/>
      <c r="G5593" s="63"/>
      <c r="H5593" s="64"/>
    </row>
    <row r="5594" spans="4:8" x14ac:dyDescent="0.2">
      <c r="D5594" s="9"/>
      <c r="G5594" s="63"/>
      <c r="H5594" s="64"/>
    </row>
    <row r="5595" spans="4:8" x14ac:dyDescent="0.2">
      <c r="D5595" s="9"/>
      <c r="G5595" s="63"/>
      <c r="H5595" s="64"/>
    </row>
    <row r="5596" spans="4:8" x14ac:dyDescent="0.2">
      <c r="D5596" s="9"/>
      <c r="G5596" s="63"/>
      <c r="H5596" s="64"/>
    </row>
    <row r="5597" spans="4:8" x14ac:dyDescent="0.2">
      <c r="D5597" s="9"/>
      <c r="G5597" s="63"/>
      <c r="H5597" s="64"/>
    </row>
    <row r="5598" spans="4:8" x14ac:dyDescent="0.2">
      <c r="D5598" s="9"/>
      <c r="G5598" s="63"/>
      <c r="H5598" s="64"/>
    </row>
    <row r="5599" spans="4:8" x14ac:dyDescent="0.2">
      <c r="D5599" s="9"/>
      <c r="G5599" s="63"/>
      <c r="H5599" s="64"/>
    </row>
    <row r="5600" spans="4:8" x14ac:dyDescent="0.2">
      <c r="D5600" s="9"/>
      <c r="G5600" s="63"/>
      <c r="H5600" s="64"/>
    </row>
    <row r="5601" spans="4:8" x14ac:dyDescent="0.2">
      <c r="D5601" s="9"/>
      <c r="G5601" s="63"/>
      <c r="H5601" s="64"/>
    </row>
    <row r="5602" spans="4:8" x14ac:dyDescent="0.2">
      <c r="D5602" s="9"/>
      <c r="G5602" s="63"/>
      <c r="H5602" s="64"/>
    </row>
    <row r="5603" spans="4:8" x14ac:dyDescent="0.2">
      <c r="D5603" s="9"/>
      <c r="G5603" s="63"/>
      <c r="H5603" s="64"/>
    </row>
    <row r="5604" spans="4:8" x14ac:dyDescent="0.2">
      <c r="D5604" s="9"/>
      <c r="G5604" s="63"/>
      <c r="H5604" s="64"/>
    </row>
    <row r="5605" spans="4:8" x14ac:dyDescent="0.2">
      <c r="D5605" s="9"/>
      <c r="G5605" s="63"/>
      <c r="H5605" s="64"/>
    </row>
    <row r="5606" spans="4:8" x14ac:dyDescent="0.2">
      <c r="D5606" s="9"/>
      <c r="G5606" s="63"/>
      <c r="H5606" s="64"/>
    </row>
    <row r="5607" spans="4:8" x14ac:dyDescent="0.2">
      <c r="D5607" s="9"/>
      <c r="G5607" s="63"/>
      <c r="H5607" s="64"/>
    </row>
    <row r="5608" spans="4:8" x14ac:dyDescent="0.2">
      <c r="D5608" s="9"/>
      <c r="G5608" s="63"/>
      <c r="H5608" s="64"/>
    </row>
    <row r="5609" spans="4:8" x14ac:dyDescent="0.2">
      <c r="D5609" s="9"/>
      <c r="G5609" s="63"/>
      <c r="H5609" s="64"/>
    </row>
    <row r="5610" spans="4:8" x14ac:dyDescent="0.2">
      <c r="D5610" s="9"/>
      <c r="G5610" s="63"/>
      <c r="H5610" s="64"/>
    </row>
    <row r="5611" spans="4:8" x14ac:dyDescent="0.2">
      <c r="D5611" s="9"/>
      <c r="G5611" s="63"/>
      <c r="H5611" s="64"/>
    </row>
    <row r="5612" spans="4:8" x14ac:dyDescent="0.2">
      <c r="D5612" s="9"/>
      <c r="G5612" s="63"/>
      <c r="H5612" s="64"/>
    </row>
    <row r="5613" spans="4:8" x14ac:dyDescent="0.2">
      <c r="D5613" s="9"/>
      <c r="G5613" s="63"/>
      <c r="H5613" s="64"/>
    </row>
    <row r="5614" spans="4:8" x14ac:dyDescent="0.2">
      <c r="D5614" s="9"/>
      <c r="G5614" s="63"/>
      <c r="H5614" s="64"/>
    </row>
    <row r="5615" spans="4:8" x14ac:dyDescent="0.2">
      <c r="D5615" s="9"/>
      <c r="G5615" s="63"/>
      <c r="H5615" s="64"/>
    </row>
    <row r="5616" spans="4:8" x14ac:dyDescent="0.2">
      <c r="D5616" s="9"/>
      <c r="G5616" s="63"/>
      <c r="H5616" s="64"/>
    </row>
    <row r="5617" spans="4:8" x14ac:dyDescent="0.2">
      <c r="D5617" s="9"/>
      <c r="G5617" s="63"/>
      <c r="H5617" s="64"/>
    </row>
    <row r="5618" spans="4:8" x14ac:dyDescent="0.2">
      <c r="D5618" s="9"/>
      <c r="G5618" s="63"/>
      <c r="H5618" s="64"/>
    </row>
    <row r="5619" spans="4:8" x14ac:dyDescent="0.2">
      <c r="D5619" s="9"/>
      <c r="G5619" s="63"/>
      <c r="H5619" s="64"/>
    </row>
    <row r="5620" spans="4:8" x14ac:dyDescent="0.2">
      <c r="D5620" s="9"/>
      <c r="G5620" s="63"/>
      <c r="H5620" s="64"/>
    </row>
    <row r="5621" spans="4:8" x14ac:dyDescent="0.2">
      <c r="D5621" s="9"/>
      <c r="G5621" s="63"/>
      <c r="H5621" s="64"/>
    </row>
    <row r="5622" spans="4:8" x14ac:dyDescent="0.2">
      <c r="D5622" s="9"/>
      <c r="G5622" s="63"/>
      <c r="H5622" s="64"/>
    </row>
    <row r="5623" spans="4:8" x14ac:dyDescent="0.2">
      <c r="D5623" s="9"/>
      <c r="G5623" s="63"/>
      <c r="H5623" s="64"/>
    </row>
    <row r="5624" spans="4:8" x14ac:dyDescent="0.2">
      <c r="D5624" s="9"/>
      <c r="G5624" s="63"/>
      <c r="H5624" s="64"/>
    </row>
    <row r="5625" spans="4:8" x14ac:dyDescent="0.2">
      <c r="D5625" s="9"/>
      <c r="G5625" s="63"/>
      <c r="H5625" s="64"/>
    </row>
    <row r="5626" spans="4:8" x14ac:dyDescent="0.2">
      <c r="D5626" s="9"/>
      <c r="G5626" s="63"/>
      <c r="H5626" s="64"/>
    </row>
    <row r="5627" spans="4:8" x14ac:dyDescent="0.2">
      <c r="D5627" s="9"/>
      <c r="G5627" s="63"/>
      <c r="H5627" s="64"/>
    </row>
    <row r="5628" spans="4:8" x14ac:dyDescent="0.2">
      <c r="D5628" s="9"/>
      <c r="G5628" s="63"/>
      <c r="H5628" s="64"/>
    </row>
    <row r="5629" spans="4:8" x14ac:dyDescent="0.2">
      <c r="D5629" s="9"/>
      <c r="G5629" s="63"/>
      <c r="H5629" s="64"/>
    </row>
    <row r="5630" spans="4:8" x14ac:dyDescent="0.2">
      <c r="D5630" s="9"/>
      <c r="G5630" s="63"/>
      <c r="H5630" s="64"/>
    </row>
    <row r="5631" spans="4:8" x14ac:dyDescent="0.2">
      <c r="D5631" s="9"/>
      <c r="G5631" s="63"/>
      <c r="H5631" s="64"/>
    </row>
    <row r="5632" spans="4:8" x14ac:dyDescent="0.2">
      <c r="D5632" s="9"/>
      <c r="G5632" s="63"/>
      <c r="H5632" s="64"/>
    </row>
    <row r="5633" spans="4:8" x14ac:dyDescent="0.2">
      <c r="D5633" s="9"/>
      <c r="G5633" s="63"/>
      <c r="H5633" s="64"/>
    </row>
    <row r="5634" spans="4:8" x14ac:dyDescent="0.2">
      <c r="D5634" s="9"/>
      <c r="G5634" s="63"/>
      <c r="H5634" s="64"/>
    </row>
    <row r="5635" spans="4:8" x14ac:dyDescent="0.2">
      <c r="D5635" s="9"/>
      <c r="G5635" s="63"/>
      <c r="H5635" s="64"/>
    </row>
    <row r="5636" spans="4:8" x14ac:dyDescent="0.2">
      <c r="D5636" s="9"/>
      <c r="G5636" s="63"/>
      <c r="H5636" s="64"/>
    </row>
    <row r="5637" spans="4:8" x14ac:dyDescent="0.2">
      <c r="D5637" s="9"/>
      <c r="G5637" s="63"/>
      <c r="H5637" s="64"/>
    </row>
    <row r="5638" spans="4:8" x14ac:dyDescent="0.2">
      <c r="D5638" s="9"/>
      <c r="G5638" s="63"/>
      <c r="H5638" s="64"/>
    </row>
    <row r="5639" spans="4:8" x14ac:dyDescent="0.2">
      <c r="D5639" s="9"/>
      <c r="G5639" s="63"/>
      <c r="H5639" s="64"/>
    </row>
    <row r="5640" spans="4:8" x14ac:dyDescent="0.2">
      <c r="D5640" s="9"/>
      <c r="G5640" s="63"/>
      <c r="H5640" s="64"/>
    </row>
    <row r="5641" spans="4:8" x14ac:dyDescent="0.2">
      <c r="D5641" s="9"/>
      <c r="G5641" s="63"/>
      <c r="H5641" s="64"/>
    </row>
    <row r="5642" spans="4:8" x14ac:dyDescent="0.2">
      <c r="D5642" s="9"/>
      <c r="G5642" s="63"/>
      <c r="H5642" s="64"/>
    </row>
    <row r="5643" spans="4:8" x14ac:dyDescent="0.2">
      <c r="D5643" s="9"/>
      <c r="G5643" s="63"/>
      <c r="H5643" s="64"/>
    </row>
    <row r="5644" spans="4:8" x14ac:dyDescent="0.2">
      <c r="D5644" s="9"/>
      <c r="G5644" s="63"/>
      <c r="H5644" s="64"/>
    </row>
    <row r="5645" spans="4:8" x14ac:dyDescent="0.2">
      <c r="D5645" s="9"/>
      <c r="G5645" s="63"/>
      <c r="H5645" s="64"/>
    </row>
    <row r="5646" spans="4:8" x14ac:dyDescent="0.2">
      <c r="D5646" s="9"/>
      <c r="G5646" s="63"/>
      <c r="H5646" s="64"/>
    </row>
    <row r="5647" spans="4:8" x14ac:dyDescent="0.2">
      <c r="D5647" s="9"/>
      <c r="G5647" s="63"/>
      <c r="H5647" s="64"/>
    </row>
    <row r="5648" spans="4:8" x14ac:dyDescent="0.2">
      <c r="D5648" s="9"/>
      <c r="G5648" s="63"/>
      <c r="H5648" s="64"/>
    </row>
    <row r="5649" spans="4:8" x14ac:dyDescent="0.2">
      <c r="D5649" s="9"/>
      <c r="G5649" s="63"/>
      <c r="H5649" s="64"/>
    </row>
    <row r="5650" spans="4:8" x14ac:dyDescent="0.2">
      <c r="D5650" s="9"/>
      <c r="G5650" s="63"/>
      <c r="H5650" s="64"/>
    </row>
    <row r="5651" spans="4:8" x14ac:dyDescent="0.2">
      <c r="D5651" s="9"/>
      <c r="G5651" s="63"/>
      <c r="H5651" s="64"/>
    </row>
    <row r="5652" spans="4:8" x14ac:dyDescent="0.2">
      <c r="D5652" s="9"/>
      <c r="G5652" s="63"/>
      <c r="H5652" s="64"/>
    </row>
    <row r="5653" spans="4:8" x14ac:dyDescent="0.2">
      <c r="D5653" s="9"/>
      <c r="G5653" s="63"/>
      <c r="H5653" s="64"/>
    </row>
    <row r="5654" spans="4:8" x14ac:dyDescent="0.2">
      <c r="D5654" s="9"/>
      <c r="G5654" s="63"/>
      <c r="H5654" s="64"/>
    </row>
    <row r="5655" spans="4:8" x14ac:dyDescent="0.2">
      <c r="D5655" s="9"/>
      <c r="G5655" s="63"/>
      <c r="H5655" s="64"/>
    </row>
    <row r="5656" spans="4:8" x14ac:dyDescent="0.2">
      <c r="D5656" s="9"/>
      <c r="G5656" s="63"/>
      <c r="H5656" s="64"/>
    </row>
    <row r="5657" spans="4:8" x14ac:dyDescent="0.2">
      <c r="D5657" s="9"/>
      <c r="G5657" s="63"/>
      <c r="H5657" s="64"/>
    </row>
    <row r="5658" spans="4:8" x14ac:dyDescent="0.2">
      <c r="D5658" s="9"/>
      <c r="G5658" s="63"/>
      <c r="H5658" s="64"/>
    </row>
    <row r="5659" spans="4:8" x14ac:dyDescent="0.2">
      <c r="D5659" s="9"/>
      <c r="G5659" s="63"/>
      <c r="H5659" s="64"/>
    </row>
    <row r="5660" spans="4:8" x14ac:dyDescent="0.2">
      <c r="D5660" s="9"/>
      <c r="G5660" s="63"/>
      <c r="H5660" s="64"/>
    </row>
    <row r="5661" spans="4:8" x14ac:dyDescent="0.2">
      <c r="D5661" s="9"/>
      <c r="G5661" s="63"/>
      <c r="H5661" s="64"/>
    </row>
    <row r="5662" spans="4:8" x14ac:dyDescent="0.2">
      <c r="D5662" s="9"/>
      <c r="G5662" s="63"/>
      <c r="H5662" s="64"/>
    </row>
    <row r="5663" spans="4:8" x14ac:dyDescent="0.2">
      <c r="D5663" s="9"/>
      <c r="G5663" s="63"/>
      <c r="H5663" s="64"/>
    </row>
    <row r="5664" spans="4:8" x14ac:dyDescent="0.2">
      <c r="D5664" s="9"/>
      <c r="G5664" s="63"/>
      <c r="H5664" s="64"/>
    </row>
    <row r="5665" spans="4:8" x14ac:dyDescent="0.2">
      <c r="D5665" s="9"/>
      <c r="G5665" s="63"/>
      <c r="H5665" s="64"/>
    </row>
    <row r="5666" spans="4:8" x14ac:dyDescent="0.2">
      <c r="D5666" s="9"/>
      <c r="G5666" s="63"/>
      <c r="H5666" s="64"/>
    </row>
    <row r="5667" spans="4:8" x14ac:dyDescent="0.2">
      <c r="D5667" s="9"/>
      <c r="G5667" s="63"/>
      <c r="H5667" s="64"/>
    </row>
    <row r="5668" spans="4:8" x14ac:dyDescent="0.2">
      <c r="D5668" s="9"/>
      <c r="G5668" s="63"/>
      <c r="H5668" s="64"/>
    </row>
    <row r="5669" spans="4:8" x14ac:dyDescent="0.2">
      <c r="D5669" s="9"/>
      <c r="G5669" s="63"/>
      <c r="H5669" s="64"/>
    </row>
    <row r="5670" spans="4:8" x14ac:dyDescent="0.2">
      <c r="D5670" s="9"/>
      <c r="G5670" s="63"/>
      <c r="H5670" s="64"/>
    </row>
    <row r="5671" spans="4:8" x14ac:dyDescent="0.2">
      <c r="D5671" s="9"/>
      <c r="G5671" s="63"/>
      <c r="H5671" s="64"/>
    </row>
    <row r="5672" spans="4:8" x14ac:dyDescent="0.2">
      <c r="D5672" s="9"/>
      <c r="G5672" s="63"/>
      <c r="H5672" s="64"/>
    </row>
    <row r="5673" spans="4:8" x14ac:dyDescent="0.2">
      <c r="D5673" s="9"/>
      <c r="G5673" s="63"/>
      <c r="H5673" s="64"/>
    </row>
    <row r="5674" spans="4:8" x14ac:dyDescent="0.2">
      <c r="D5674" s="9"/>
      <c r="G5674" s="63"/>
      <c r="H5674" s="64"/>
    </row>
    <row r="5675" spans="4:8" x14ac:dyDescent="0.2">
      <c r="D5675" s="9"/>
      <c r="G5675" s="63"/>
      <c r="H5675" s="64"/>
    </row>
    <row r="5676" spans="4:8" x14ac:dyDescent="0.2">
      <c r="D5676" s="9"/>
      <c r="G5676" s="63"/>
      <c r="H5676" s="64"/>
    </row>
    <row r="5677" spans="4:8" x14ac:dyDescent="0.2">
      <c r="D5677" s="9"/>
      <c r="G5677" s="63"/>
      <c r="H5677" s="64"/>
    </row>
    <row r="5678" spans="4:8" x14ac:dyDescent="0.2">
      <c r="D5678" s="9"/>
      <c r="G5678" s="63"/>
      <c r="H5678" s="64"/>
    </row>
    <row r="5679" spans="4:8" x14ac:dyDescent="0.2">
      <c r="D5679" s="9"/>
      <c r="G5679" s="63"/>
      <c r="H5679" s="64"/>
    </row>
    <row r="5680" spans="4:8" x14ac:dyDescent="0.2">
      <c r="D5680" s="9"/>
      <c r="G5680" s="63"/>
      <c r="H5680" s="64"/>
    </row>
    <row r="5681" spans="4:8" x14ac:dyDescent="0.2">
      <c r="D5681" s="9"/>
      <c r="G5681" s="63"/>
      <c r="H5681" s="64"/>
    </row>
    <row r="5682" spans="4:8" x14ac:dyDescent="0.2">
      <c r="D5682" s="9"/>
      <c r="G5682" s="63"/>
      <c r="H5682" s="64"/>
    </row>
    <row r="5683" spans="4:8" x14ac:dyDescent="0.2">
      <c r="D5683" s="9"/>
      <c r="G5683" s="63"/>
      <c r="H5683" s="64"/>
    </row>
    <row r="5684" spans="4:8" x14ac:dyDescent="0.2">
      <c r="D5684" s="9"/>
      <c r="G5684" s="63"/>
      <c r="H5684" s="64"/>
    </row>
    <row r="5685" spans="4:8" x14ac:dyDescent="0.2">
      <c r="D5685" s="9"/>
      <c r="G5685" s="63"/>
      <c r="H5685" s="64"/>
    </row>
    <row r="5686" spans="4:8" x14ac:dyDescent="0.2">
      <c r="D5686" s="9"/>
      <c r="G5686" s="63"/>
      <c r="H5686" s="64"/>
    </row>
    <row r="5687" spans="4:8" x14ac:dyDescent="0.2">
      <c r="D5687" s="9"/>
      <c r="G5687" s="63"/>
      <c r="H5687" s="64"/>
    </row>
    <row r="5688" spans="4:8" x14ac:dyDescent="0.2">
      <c r="D5688" s="9"/>
      <c r="G5688" s="63"/>
      <c r="H5688" s="64"/>
    </row>
    <row r="5689" spans="4:8" x14ac:dyDescent="0.2">
      <c r="D5689" s="9"/>
      <c r="G5689" s="63"/>
      <c r="H5689" s="64"/>
    </row>
    <row r="5690" spans="4:8" x14ac:dyDescent="0.2">
      <c r="D5690" s="9"/>
      <c r="G5690" s="63"/>
      <c r="H5690" s="64"/>
    </row>
    <row r="5691" spans="4:8" x14ac:dyDescent="0.2">
      <c r="D5691" s="9"/>
      <c r="G5691" s="63"/>
      <c r="H5691" s="64"/>
    </row>
    <row r="5692" spans="4:8" x14ac:dyDescent="0.2">
      <c r="D5692" s="9"/>
      <c r="G5692" s="63"/>
      <c r="H5692" s="64"/>
    </row>
    <row r="5693" spans="4:8" x14ac:dyDescent="0.2">
      <c r="D5693" s="9"/>
      <c r="G5693" s="63"/>
      <c r="H5693" s="64"/>
    </row>
    <row r="5694" spans="4:8" x14ac:dyDescent="0.2">
      <c r="D5694" s="9"/>
      <c r="G5694" s="63"/>
      <c r="H5694" s="64"/>
    </row>
    <row r="5695" spans="4:8" x14ac:dyDescent="0.2">
      <c r="D5695" s="9"/>
      <c r="G5695" s="63"/>
      <c r="H5695" s="64"/>
    </row>
    <row r="5696" spans="4:8" x14ac:dyDescent="0.2">
      <c r="D5696" s="9"/>
      <c r="G5696" s="63"/>
      <c r="H5696" s="64"/>
    </row>
    <row r="5697" spans="4:8" x14ac:dyDescent="0.2">
      <c r="D5697" s="9"/>
      <c r="G5697" s="63"/>
      <c r="H5697" s="64"/>
    </row>
    <row r="5698" spans="4:8" x14ac:dyDescent="0.2">
      <c r="D5698" s="9"/>
      <c r="G5698" s="63"/>
      <c r="H5698" s="64"/>
    </row>
    <row r="5699" spans="4:8" x14ac:dyDescent="0.2">
      <c r="D5699" s="9"/>
      <c r="G5699" s="63"/>
      <c r="H5699" s="64"/>
    </row>
    <row r="5700" spans="4:8" x14ac:dyDescent="0.2">
      <c r="D5700" s="9"/>
      <c r="G5700" s="63"/>
      <c r="H5700" s="64"/>
    </row>
    <row r="5701" spans="4:8" x14ac:dyDescent="0.2">
      <c r="D5701" s="9"/>
      <c r="G5701" s="63"/>
      <c r="H5701" s="64"/>
    </row>
    <row r="5702" spans="4:8" x14ac:dyDescent="0.2">
      <c r="D5702" s="9"/>
      <c r="G5702" s="63"/>
      <c r="H5702" s="64"/>
    </row>
    <row r="5703" spans="4:8" x14ac:dyDescent="0.2">
      <c r="D5703" s="9"/>
      <c r="G5703" s="63"/>
      <c r="H5703" s="64"/>
    </row>
    <row r="5704" spans="4:8" x14ac:dyDescent="0.2">
      <c r="D5704" s="9"/>
      <c r="G5704" s="63"/>
      <c r="H5704" s="64"/>
    </row>
    <row r="5705" spans="4:8" x14ac:dyDescent="0.2">
      <c r="D5705" s="9"/>
      <c r="G5705" s="63"/>
      <c r="H5705" s="64"/>
    </row>
    <row r="5706" spans="4:8" x14ac:dyDescent="0.2">
      <c r="D5706" s="9"/>
      <c r="G5706" s="63"/>
      <c r="H5706" s="64"/>
    </row>
    <row r="5707" spans="4:8" x14ac:dyDescent="0.2">
      <c r="D5707" s="9"/>
      <c r="G5707" s="63"/>
      <c r="H5707" s="64"/>
    </row>
    <row r="5708" spans="4:8" x14ac:dyDescent="0.2">
      <c r="D5708" s="9"/>
      <c r="G5708" s="63"/>
      <c r="H5708" s="64"/>
    </row>
    <row r="5709" spans="4:8" x14ac:dyDescent="0.2">
      <c r="D5709" s="9"/>
      <c r="G5709" s="63"/>
      <c r="H5709" s="64"/>
    </row>
    <row r="5710" spans="4:8" x14ac:dyDescent="0.2">
      <c r="D5710" s="9"/>
      <c r="G5710" s="63"/>
      <c r="H5710" s="64"/>
    </row>
    <row r="5711" spans="4:8" x14ac:dyDescent="0.2">
      <c r="D5711" s="9"/>
      <c r="G5711" s="63"/>
      <c r="H5711" s="64"/>
    </row>
    <row r="5712" spans="4:8" x14ac:dyDescent="0.2">
      <c r="D5712" s="9"/>
      <c r="G5712" s="63"/>
      <c r="H5712" s="64"/>
    </row>
    <row r="5713" spans="4:8" x14ac:dyDescent="0.2">
      <c r="D5713" s="9"/>
      <c r="G5713" s="63"/>
      <c r="H5713" s="64"/>
    </row>
    <row r="5714" spans="4:8" x14ac:dyDescent="0.2">
      <c r="D5714" s="9"/>
      <c r="G5714" s="63"/>
      <c r="H5714" s="64"/>
    </row>
    <row r="5715" spans="4:8" x14ac:dyDescent="0.2">
      <c r="D5715" s="9"/>
      <c r="G5715" s="63"/>
      <c r="H5715" s="64"/>
    </row>
    <row r="5716" spans="4:8" x14ac:dyDescent="0.2">
      <c r="D5716" s="9"/>
      <c r="G5716" s="63"/>
      <c r="H5716" s="64"/>
    </row>
    <row r="5717" spans="4:8" x14ac:dyDescent="0.2">
      <c r="D5717" s="9"/>
      <c r="G5717" s="63"/>
      <c r="H5717" s="64"/>
    </row>
    <row r="5718" spans="4:8" x14ac:dyDescent="0.2">
      <c r="D5718" s="9"/>
      <c r="G5718" s="63"/>
      <c r="H5718" s="64"/>
    </row>
    <row r="5719" spans="4:8" x14ac:dyDescent="0.2">
      <c r="D5719" s="9"/>
      <c r="G5719" s="63"/>
      <c r="H5719" s="64"/>
    </row>
    <row r="5720" spans="4:8" x14ac:dyDescent="0.2">
      <c r="D5720" s="9"/>
      <c r="G5720" s="63"/>
      <c r="H5720" s="64"/>
    </row>
    <row r="5721" spans="4:8" x14ac:dyDescent="0.2">
      <c r="D5721" s="9"/>
      <c r="G5721" s="63"/>
      <c r="H5721" s="64"/>
    </row>
    <row r="5722" spans="4:8" x14ac:dyDescent="0.2">
      <c r="D5722" s="9"/>
      <c r="G5722" s="63"/>
      <c r="H5722" s="64"/>
    </row>
    <row r="5723" spans="4:8" x14ac:dyDescent="0.2">
      <c r="D5723" s="9"/>
      <c r="G5723" s="63"/>
      <c r="H5723" s="64"/>
    </row>
    <row r="5724" spans="4:8" x14ac:dyDescent="0.2">
      <c r="D5724" s="9"/>
      <c r="G5724" s="63"/>
      <c r="H5724" s="64"/>
    </row>
    <row r="5725" spans="4:8" x14ac:dyDescent="0.2">
      <c r="D5725" s="9"/>
      <c r="G5725" s="63"/>
      <c r="H5725" s="64"/>
    </row>
    <row r="5726" spans="4:8" x14ac:dyDescent="0.2">
      <c r="D5726" s="9"/>
      <c r="G5726" s="63"/>
      <c r="H5726" s="64"/>
    </row>
    <row r="5727" spans="4:8" x14ac:dyDescent="0.2">
      <c r="D5727" s="9"/>
      <c r="G5727" s="63"/>
      <c r="H5727" s="64"/>
    </row>
    <row r="5728" spans="4:8" x14ac:dyDescent="0.2">
      <c r="D5728" s="9"/>
      <c r="G5728" s="63"/>
      <c r="H5728" s="64"/>
    </row>
    <row r="5729" spans="4:8" x14ac:dyDescent="0.2">
      <c r="D5729" s="9"/>
      <c r="G5729" s="63"/>
      <c r="H5729" s="64"/>
    </row>
    <row r="5730" spans="4:8" x14ac:dyDescent="0.2">
      <c r="D5730" s="9"/>
      <c r="G5730" s="63"/>
      <c r="H5730" s="64"/>
    </row>
    <row r="5731" spans="4:8" x14ac:dyDescent="0.2">
      <c r="D5731" s="9"/>
      <c r="G5731" s="63"/>
      <c r="H5731" s="64"/>
    </row>
    <row r="5732" spans="4:8" x14ac:dyDescent="0.2">
      <c r="D5732" s="9"/>
      <c r="G5732" s="63"/>
      <c r="H5732" s="64"/>
    </row>
    <row r="5733" spans="4:8" x14ac:dyDescent="0.2">
      <c r="D5733" s="9"/>
      <c r="G5733" s="63"/>
      <c r="H5733" s="64"/>
    </row>
    <row r="5734" spans="4:8" x14ac:dyDescent="0.2">
      <c r="D5734" s="9"/>
      <c r="G5734" s="63"/>
      <c r="H5734" s="64"/>
    </row>
    <row r="5735" spans="4:8" x14ac:dyDescent="0.2">
      <c r="D5735" s="9"/>
      <c r="G5735" s="63"/>
      <c r="H5735" s="64"/>
    </row>
    <row r="5736" spans="4:8" x14ac:dyDescent="0.2">
      <c r="D5736" s="9"/>
      <c r="G5736" s="63"/>
      <c r="H5736" s="64"/>
    </row>
    <row r="5737" spans="4:8" x14ac:dyDescent="0.2">
      <c r="D5737" s="9"/>
      <c r="G5737" s="63"/>
      <c r="H5737" s="64"/>
    </row>
    <row r="5738" spans="4:8" x14ac:dyDescent="0.2">
      <c r="D5738" s="9"/>
      <c r="G5738" s="63"/>
      <c r="H5738" s="64"/>
    </row>
    <row r="5739" spans="4:8" x14ac:dyDescent="0.2">
      <c r="D5739" s="9"/>
      <c r="G5739" s="63"/>
      <c r="H5739" s="64"/>
    </row>
    <row r="5740" spans="4:8" x14ac:dyDescent="0.2">
      <c r="D5740" s="9"/>
      <c r="G5740" s="63"/>
      <c r="H5740" s="64"/>
    </row>
    <row r="5741" spans="4:8" x14ac:dyDescent="0.2">
      <c r="D5741" s="9"/>
      <c r="G5741" s="63"/>
      <c r="H5741" s="64"/>
    </row>
    <row r="5742" spans="4:8" x14ac:dyDescent="0.2">
      <c r="D5742" s="9"/>
      <c r="G5742" s="63"/>
      <c r="H5742" s="64"/>
    </row>
    <row r="5743" spans="4:8" x14ac:dyDescent="0.2">
      <c r="D5743" s="9"/>
      <c r="G5743" s="63"/>
      <c r="H5743" s="64"/>
    </row>
    <row r="5744" spans="4:8" x14ac:dyDescent="0.2">
      <c r="D5744" s="9"/>
      <c r="G5744" s="63"/>
      <c r="H5744" s="64"/>
    </row>
    <row r="5745" spans="4:8" x14ac:dyDescent="0.2">
      <c r="D5745" s="9"/>
      <c r="G5745" s="63"/>
      <c r="H5745" s="64"/>
    </row>
    <row r="5746" spans="4:8" x14ac:dyDescent="0.2">
      <c r="D5746" s="9"/>
      <c r="G5746" s="63"/>
      <c r="H5746" s="64"/>
    </row>
    <row r="5747" spans="4:8" x14ac:dyDescent="0.2">
      <c r="D5747" s="9"/>
      <c r="G5747" s="63"/>
      <c r="H5747" s="64"/>
    </row>
    <row r="5748" spans="4:8" x14ac:dyDescent="0.2">
      <c r="D5748" s="9"/>
      <c r="G5748" s="63"/>
      <c r="H5748" s="64"/>
    </row>
    <row r="5749" spans="4:8" x14ac:dyDescent="0.2">
      <c r="D5749" s="9"/>
      <c r="G5749" s="63"/>
      <c r="H5749" s="64"/>
    </row>
    <row r="5750" spans="4:8" x14ac:dyDescent="0.2">
      <c r="D5750" s="9"/>
      <c r="G5750" s="63"/>
      <c r="H5750" s="64"/>
    </row>
    <row r="5751" spans="4:8" x14ac:dyDescent="0.2">
      <c r="D5751" s="9"/>
      <c r="G5751" s="63"/>
      <c r="H5751" s="64"/>
    </row>
    <row r="5752" spans="4:8" x14ac:dyDescent="0.2">
      <c r="D5752" s="9"/>
      <c r="G5752" s="63"/>
      <c r="H5752" s="64"/>
    </row>
    <row r="5753" spans="4:8" x14ac:dyDescent="0.2">
      <c r="D5753" s="9"/>
      <c r="G5753" s="63"/>
      <c r="H5753" s="64"/>
    </row>
    <row r="5754" spans="4:8" x14ac:dyDescent="0.2">
      <c r="D5754" s="9"/>
      <c r="G5754" s="63"/>
      <c r="H5754" s="64"/>
    </row>
    <row r="5755" spans="4:8" x14ac:dyDescent="0.2">
      <c r="D5755" s="9"/>
      <c r="G5755" s="63"/>
      <c r="H5755" s="64"/>
    </row>
    <row r="5756" spans="4:8" x14ac:dyDescent="0.2">
      <c r="D5756" s="9"/>
      <c r="G5756" s="63"/>
      <c r="H5756" s="64"/>
    </row>
    <row r="5757" spans="4:8" x14ac:dyDescent="0.2">
      <c r="D5757" s="9"/>
      <c r="G5757" s="63"/>
      <c r="H5757" s="64"/>
    </row>
    <row r="5758" spans="4:8" x14ac:dyDescent="0.2">
      <c r="D5758" s="9"/>
      <c r="G5758" s="63"/>
      <c r="H5758" s="64"/>
    </row>
    <row r="5759" spans="4:8" x14ac:dyDescent="0.2">
      <c r="D5759" s="9"/>
      <c r="G5759" s="63"/>
      <c r="H5759" s="64"/>
    </row>
    <row r="5760" spans="4:8" x14ac:dyDescent="0.2">
      <c r="D5760" s="9"/>
      <c r="G5760" s="63"/>
      <c r="H5760" s="64"/>
    </row>
    <row r="5761" spans="4:8" x14ac:dyDescent="0.2">
      <c r="D5761" s="9"/>
      <c r="G5761" s="63"/>
      <c r="H5761" s="64"/>
    </row>
    <row r="5762" spans="4:8" x14ac:dyDescent="0.2">
      <c r="D5762" s="9"/>
      <c r="G5762" s="63"/>
      <c r="H5762" s="64"/>
    </row>
    <row r="5763" spans="4:8" x14ac:dyDescent="0.2">
      <c r="D5763" s="9"/>
      <c r="G5763" s="63"/>
      <c r="H5763" s="64"/>
    </row>
    <row r="5764" spans="4:8" x14ac:dyDescent="0.2">
      <c r="D5764" s="9"/>
      <c r="G5764" s="63"/>
      <c r="H5764" s="64"/>
    </row>
    <row r="5765" spans="4:8" x14ac:dyDescent="0.2">
      <c r="D5765" s="9"/>
      <c r="G5765" s="63"/>
      <c r="H5765" s="64"/>
    </row>
    <row r="5766" spans="4:8" x14ac:dyDescent="0.2">
      <c r="D5766" s="9"/>
      <c r="G5766" s="63"/>
      <c r="H5766" s="64"/>
    </row>
    <row r="5767" spans="4:8" x14ac:dyDescent="0.2">
      <c r="D5767" s="9"/>
      <c r="G5767" s="63"/>
      <c r="H5767" s="64"/>
    </row>
    <row r="5768" spans="4:8" x14ac:dyDescent="0.2">
      <c r="D5768" s="9"/>
      <c r="G5768" s="63"/>
      <c r="H5768" s="64"/>
    </row>
    <row r="5769" spans="4:8" x14ac:dyDescent="0.2">
      <c r="D5769" s="9"/>
      <c r="G5769" s="63"/>
      <c r="H5769" s="64"/>
    </row>
    <row r="5770" spans="4:8" x14ac:dyDescent="0.2">
      <c r="D5770" s="9"/>
      <c r="G5770" s="63"/>
      <c r="H5770" s="64"/>
    </row>
    <row r="5771" spans="4:8" x14ac:dyDescent="0.2">
      <c r="D5771" s="9"/>
      <c r="G5771" s="63"/>
      <c r="H5771" s="64"/>
    </row>
    <row r="5772" spans="4:8" x14ac:dyDescent="0.2">
      <c r="D5772" s="9"/>
      <c r="G5772" s="63"/>
      <c r="H5772" s="64"/>
    </row>
    <row r="5773" spans="4:8" x14ac:dyDescent="0.2">
      <c r="D5773" s="9"/>
      <c r="G5773" s="63"/>
      <c r="H5773" s="64"/>
    </row>
    <row r="5774" spans="4:8" x14ac:dyDescent="0.2">
      <c r="D5774" s="9"/>
      <c r="G5774" s="63"/>
      <c r="H5774" s="64"/>
    </row>
    <row r="5775" spans="4:8" x14ac:dyDescent="0.2">
      <c r="D5775" s="9"/>
      <c r="G5775" s="63"/>
      <c r="H5775" s="64"/>
    </row>
    <row r="5776" spans="4:8" x14ac:dyDescent="0.2">
      <c r="D5776" s="9"/>
      <c r="G5776" s="63"/>
      <c r="H5776" s="64"/>
    </row>
    <row r="5777" spans="4:8" x14ac:dyDescent="0.2">
      <c r="D5777" s="9"/>
      <c r="G5777" s="63"/>
      <c r="H5777" s="64"/>
    </row>
    <row r="5778" spans="4:8" x14ac:dyDescent="0.2">
      <c r="D5778" s="9"/>
      <c r="G5778" s="63"/>
      <c r="H5778" s="64"/>
    </row>
    <row r="5779" spans="4:8" x14ac:dyDescent="0.2">
      <c r="D5779" s="9"/>
      <c r="G5779" s="63"/>
      <c r="H5779" s="64"/>
    </row>
    <row r="5780" spans="4:8" x14ac:dyDescent="0.2">
      <c r="D5780" s="9"/>
      <c r="G5780" s="63"/>
      <c r="H5780" s="64"/>
    </row>
    <row r="5781" spans="4:8" x14ac:dyDescent="0.2">
      <c r="D5781" s="9"/>
      <c r="G5781" s="63"/>
      <c r="H5781" s="64"/>
    </row>
    <row r="5782" spans="4:8" x14ac:dyDescent="0.2">
      <c r="D5782" s="9"/>
      <c r="G5782" s="63"/>
      <c r="H5782" s="64"/>
    </row>
    <row r="5783" spans="4:8" x14ac:dyDescent="0.2">
      <c r="D5783" s="9"/>
      <c r="G5783" s="63"/>
      <c r="H5783" s="64"/>
    </row>
    <row r="5784" spans="4:8" x14ac:dyDescent="0.2">
      <c r="D5784" s="9"/>
      <c r="G5784" s="63"/>
      <c r="H5784" s="64"/>
    </row>
    <row r="5785" spans="4:8" x14ac:dyDescent="0.2">
      <c r="D5785" s="9"/>
      <c r="G5785" s="63"/>
      <c r="H5785" s="64"/>
    </row>
    <row r="5786" spans="4:8" x14ac:dyDescent="0.2">
      <c r="D5786" s="9"/>
      <c r="G5786" s="63"/>
      <c r="H5786" s="64"/>
    </row>
    <row r="5787" spans="4:8" x14ac:dyDescent="0.2">
      <c r="D5787" s="9"/>
      <c r="G5787" s="63"/>
      <c r="H5787" s="64"/>
    </row>
    <row r="5788" spans="4:8" x14ac:dyDescent="0.2">
      <c r="D5788" s="9"/>
      <c r="G5788" s="63"/>
      <c r="H5788" s="64"/>
    </row>
    <row r="5789" spans="4:8" x14ac:dyDescent="0.2">
      <c r="D5789" s="9"/>
      <c r="G5789" s="63"/>
      <c r="H5789" s="64"/>
    </row>
    <row r="5790" spans="4:8" x14ac:dyDescent="0.2">
      <c r="D5790" s="9"/>
      <c r="G5790" s="63"/>
      <c r="H5790" s="64"/>
    </row>
    <row r="5791" spans="4:8" x14ac:dyDescent="0.2">
      <c r="D5791" s="9"/>
      <c r="G5791" s="63"/>
      <c r="H5791" s="64"/>
    </row>
    <row r="5792" spans="4:8" x14ac:dyDescent="0.2">
      <c r="D5792" s="9"/>
      <c r="G5792" s="63"/>
      <c r="H5792" s="64"/>
    </row>
    <row r="5793" spans="4:8" x14ac:dyDescent="0.2">
      <c r="D5793" s="9"/>
      <c r="G5793" s="63"/>
      <c r="H5793" s="64"/>
    </row>
    <row r="5794" spans="4:8" x14ac:dyDescent="0.2">
      <c r="D5794" s="9"/>
      <c r="G5794" s="63"/>
      <c r="H5794" s="64"/>
    </row>
    <row r="5795" spans="4:8" x14ac:dyDescent="0.2">
      <c r="D5795" s="9"/>
      <c r="G5795" s="63"/>
      <c r="H5795" s="64"/>
    </row>
    <row r="5796" spans="4:8" x14ac:dyDescent="0.2">
      <c r="D5796" s="9"/>
      <c r="G5796" s="63"/>
      <c r="H5796" s="64"/>
    </row>
    <row r="5797" spans="4:8" x14ac:dyDescent="0.2">
      <c r="D5797" s="9"/>
      <c r="G5797" s="63"/>
      <c r="H5797" s="64"/>
    </row>
    <row r="5798" spans="4:8" x14ac:dyDescent="0.2">
      <c r="D5798" s="9"/>
      <c r="G5798" s="63"/>
      <c r="H5798" s="64"/>
    </row>
    <row r="5799" spans="4:8" x14ac:dyDescent="0.2">
      <c r="D5799" s="9"/>
      <c r="G5799" s="63"/>
      <c r="H5799" s="64"/>
    </row>
    <row r="5800" spans="4:8" x14ac:dyDescent="0.2">
      <c r="D5800" s="9"/>
      <c r="G5800" s="63"/>
      <c r="H5800" s="64"/>
    </row>
    <row r="5801" spans="4:8" x14ac:dyDescent="0.2">
      <c r="D5801" s="9"/>
      <c r="G5801" s="63"/>
      <c r="H5801" s="64"/>
    </row>
    <row r="5802" spans="4:8" x14ac:dyDescent="0.2">
      <c r="D5802" s="9"/>
      <c r="G5802" s="63"/>
      <c r="H5802" s="64"/>
    </row>
    <row r="5803" spans="4:8" x14ac:dyDescent="0.2">
      <c r="D5803" s="9"/>
      <c r="G5803" s="63"/>
      <c r="H5803" s="64"/>
    </row>
    <row r="5804" spans="4:8" x14ac:dyDescent="0.2">
      <c r="D5804" s="9"/>
      <c r="G5804" s="63"/>
      <c r="H5804" s="64"/>
    </row>
    <row r="5805" spans="4:8" x14ac:dyDescent="0.2">
      <c r="D5805" s="9"/>
      <c r="G5805" s="63"/>
      <c r="H5805" s="64"/>
    </row>
    <row r="5806" spans="4:8" x14ac:dyDescent="0.2">
      <c r="D5806" s="9"/>
      <c r="G5806" s="63"/>
      <c r="H5806" s="64"/>
    </row>
    <row r="5807" spans="4:8" x14ac:dyDescent="0.2">
      <c r="D5807" s="9"/>
      <c r="G5807" s="63"/>
      <c r="H5807" s="64"/>
    </row>
    <row r="5808" spans="4:8" x14ac:dyDescent="0.2">
      <c r="D5808" s="9"/>
      <c r="G5808" s="63"/>
      <c r="H5808" s="64"/>
    </row>
    <row r="5809" spans="4:8" x14ac:dyDescent="0.2">
      <c r="D5809" s="9"/>
      <c r="G5809" s="63"/>
      <c r="H5809" s="64"/>
    </row>
    <row r="5810" spans="4:8" x14ac:dyDescent="0.2">
      <c r="D5810" s="9"/>
      <c r="G5810" s="63"/>
      <c r="H5810" s="64"/>
    </row>
    <row r="5811" spans="4:8" x14ac:dyDescent="0.2">
      <c r="D5811" s="9"/>
      <c r="G5811" s="63"/>
      <c r="H5811" s="64"/>
    </row>
    <row r="5812" spans="4:8" x14ac:dyDescent="0.2">
      <c r="D5812" s="9"/>
      <c r="G5812" s="63"/>
      <c r="H5812" s="64"/>
    </row>
    <row r="5813" spans="4:8" x14ac:dyDescent="0.2">
      <c r="D5813" s="9"/>
      <c r="G5813" s="63"/>
      <c r="H5813" s="64"/>
    </row>
    <row r="5814" spans="4:8" x14ac:dyDescent="0.2">
      <c r="D5814" s="9"/>
      <c r="G5814" s="63"/>
      <c r="H5814" s="64"/>
    </row>
    <row r="5815" spans="4:8" x14ac:dyDescent="0.2">
      <c r="D5815" s="9"/>
      <c r="G5815" s="63"/>
      <c r="H5815" s="64"/>
    </row>
    <row r="5816" spans="4:8" x14ac:dyDescent="0.2">
      <c r="D5816" s="9"/>
      <c r="G5816" s="63"/>
      <c r="H5816" s="64"/>
    </row>
    <row r="5817" spans="4:8" x14ac:dyDescent="0.2">
      <c r="D5817" s="9"/>
      <c r="G5817" s="63"/>
      <c r="H5817" s="64"/>
    </row>
    <row r="5818" spans="4:8" x14ac:dyDescent="0.2">
      <c r="D5818" s="9"/>
      <c r="G5818" s="63"/>
      <c r="H5818" s="64"/>
    </row>
    <row r="5819" spans="4:8" x14ac:dyDescent="0.2">
      <c r="D5819" s="9"/>
      <c r="G5819" s="63"/>
      <c r="H5819" s="64"/>
    </row>
    <row r="5820" spans="4:8" x14ac:dyDescent="0.2">
      <c r="D5820" s="9"/>
      <c r="G5820" s="63"/>
      <c r="H5820" s="64"/>
    </row>
    <row r="5821" spans="4:8" x14ac:dyDescent="0.2">
      <c r="D5821" s="9"/>
      <c r="G5821" s="63"/>
      <c r="H5821" s="64"/>
    </row>
    <row r="5822" spans="4:8" x14ac:dyDescent="0.2">
      <c r="D5822" s="9"/>
      <c r="G5822" s="63"/>
      <c r="H5822" s="64"/>
    </row>
    <row r="5823" spans="4:8" x14ac:dyDescent="0.2">
      <c r="D5823" s="9"/>
      <c r="G5823" s="63"/>
      <c r="H5823" s="64"/>
    </row>
    <row r="5824" spans="4:8" x14ac:dyDescent="0.2">
      <c r="D5824" s="9"/>
      <c r="G5824" s="63"/>
      <c r="H5824" s="64"/>
    </row>
    <row r="5825" spans="4:8" x14ac:dyDescent="0.2">
      <c r="D5825" s="9"/>
      <c r="G5825" s="63"/>
      <c r="H5825" s="64"/>
    </row>
    <row r="5826" spans="4:8" x14ac:dyDescent="0.2">
      <c r="D5826" s="9"/>
      <c r="G5826" s="63"/>
      <c r="H5826" s="64"/>
    </row>
    <row r="5827" spans="4:8" x14ac:dyDescent="0.2">
      <c r="D5827" s="9"/>
      <c r="G5827" s="63"/>
      <c r="H5827" s="64"/>
    </row>
    <row r="5828" spans="4:8" x14ac:dyDescent="0.2">
      <c r="D5828" s="9"/>
      <c r="G5828" s="63"/>
      <c r="H5828" s="64"/>
    </row>
    <row r="5829" spans="4:8" x14ac:dyDescent="0.2">
      <c r="D5829" s="9"/>
      <c r="G5829" s="63"/>
      <c r="H5829" s="64"/>
    </row>
    <row r="5830" spans="4:8" x14ac:dyDescent="0.2">
      <c r="D5830" s="9"/>
      <c r="G5830" s="63"/>
      <c r="H5830" s="64"/>
    </row>
    <row r="5831" spans="4:8" x14ac:dyDescent="0.2">
      <c r="D5831" s="9"/>
      <c r="G5831" s="63"/>
      <c r="H5831" s="64"/>
    </row>
    <row r="5832" spans="4:8" x14ac:dyDescent="0.2">
      <c r="D5832" s="9"/>
      <c r="G5832" s="63"/>
      <c r="H5832" s="64"/>
    </row>
    <row r="5833" spans="4:8" x14ac:dyDescent="0.2">
      <c r="D5833" s="9"/>
      <c r="G5833" s="63"/>
      <c r="H5833" s="64"/>
    </row>
    <row r="5834" spans="4:8" x14ac:dyDescent="0.2">
      <c r="D5834" s="9"/>
      <c r="G5834" s="63"/>
      <c r="H5834" s="64"/>
    </row>
    <row r="5835" spans="4:8" x14ac:dyDescent="0.2">
      <c r="D5835" s="9"/>
      <c r="G5835" s="63"/>
      <c r="H5835" s="64"/>
    </row>
    <row r="5836" spans="4:8" x14ac:dyDescent="0.2">
      <c r="D5836" s="9"/>
      <c r="G5836" s="63"/>
      <c r="H5836" s="64"/>
    </row>
    <row r="5837" spans="4:8" x14ac:dyDescent="0.2">
      <c r="D5837" s="9"/>
      <c r="G5837" s="63"/>
      <c r="H5837" s="64"/>
    </row>
    <row r="5838" spans="4:8" x14ac:dyDescent="0.2">
      <c r="D5838" s="9"/>
      <c r="G5838" s="63"/>
      <c r="H5838" s="64"/>
    </row>
    <row r="5839" spans="4:8" x14ac:dyDescent="0.2">
      <c r="D5839" s="9"/>
      <c r="G5839" s="63"/>
      <c r="H5839" s="64"/>
    </row>
    <row r="5840" spans="4:8" x14ac:dyDescent="0.2">
      <c r="D5840" s="9"/>
      <c r="G5840" s="63"/>
      <c r="H5840" s="64"/>
    </row>
    <row r="5841" spans="4:8" x14ac:dyDescent="0.2">
      <c r="D5841" s="9"/>
      <c r="G5841" s="63"/>
      <c r="H5841" s="64"/>
    </row>
    <row r="5842" spans="4:8" x14ac:dyDescent="0.2">
      <c r="D5842" s="9"/>
      <c r="G5842" s="63"/>
      <c r="H5842" s="64"/>
    </row>
    <row r="5843" spans="4:8" x14ac:dyDescent="0.2">
      <c r="D5843" s="9"/>
      <c r="G5843" s="63"/>
      <c r="H5843" s="64"/>
    </row>
    <row r="5844" spans="4:8" x14ac:dyDescent="0.2">
      <c r="D5844" s="9"/>
      <c r="G5844" s="63"/>
      <c r="H5844" s="64"/>
    </row>
    <row r="5845" spans="4:8" x14ac:dyDescent="0.2">
      <c r="D5845" s="9"/>
      <c r="G5845" s="63"/>
      <c r="H5845" s="64"/>
    </row>
    <row r="5846" spans="4:8" x14ac:dyDescent="0.2">
      <c r="D5846" s="9"/>
      <c r="G5846" s="63"/>
      <c r="H5846" s="64"/>
    </row>
    <row r="5847" spans="4:8" x14ac:dyDescent="0.2">
      <c r="D5847" s="9"/>
      <c r="G5847" s="63"/>
      <c r="H5847" s="64"/>
    </row>
    <row r="5848" spans="4:8" x14ac:dyDescent="0.2">
      <c r="D5848" s="9"/>
      <c r="G5848" s="63"/>
      <c r="H5848" s="64"/>
    </row>
    <row r="5849" spans="4:8" x14ac:dyDescent="0.2">
      <c r="D5849" s="9"/>
      <c r="G5849" s="63"/>
      <c r="H5849" s="64"/>
    </row>
    <row r="5850" spans="4:8" x14ac:dyDescent="0.2">
      <c r="D5850" s="9"/>
      <c r="G5850" s="63"/>
      <c r="H5850" s="64"/>
    </row>
    <row r="5851" spans="4:8" x14ac:dyDescent="0.2">
      <c r="D5851" s="9"/>
      <c r="G5851" s="63"/>
      <c r="H5851" s="64"/>
    </row>
    <row r="5852" spans="4:8" x14ac:dyDescent="0.2">
      <c r="D5852" s="9"/>
      <c r="G5852" s="63"/>
      <c r="H5852" s="64"/>
    </row>
    <row r="5853" spans="4:8" x14ac:dyDescent="0.2">
      <c r="D5853" s="9"/>
      <c r="G5853" s="63"/>
      <c r="H5853" s="64"/>
    </row>
    <row r="5854" spans="4:8" x14ac:dyDescent="0.2">
      <c r="D5854" s="9"/>
      <c r="G5854" s="63"/>
      <c r="H5854" s="64"/>
    </row>
    <row r="5855" spans="4:8" x14ac:dyDescent="0.2">
      <c r="D5855" s="9"/>
      <c r="G5855" s="63"/>
      <c r="H5855" s="64"/>
    </row>
    <row r="5856" spans="4:8" x14ac:dyDescent="0.2">
      <c r="D5856" s="9"/>
      <c r="G5856" s="63"/>
      <c r="H5856" s="64"/>
    </row>
    <row r="5857" spans="4:8" x14ac:dyDescent="0.2">
      <c r="D5857" s="9"/>
      <c r="G5857" s="63"/>
      <c r="H5857" s="64"/>
    </row>
    <row r="5858" spans="4:8" x14ac:dyDescent="0.2">
      <c r="D5858" s="9"/>
      <c r="G5858" s="63"/>
      <c r="H5858" s="64"/>
    </row>
    <row r="5859" spans="4:8" x14ac:dyDescent="0.2">
      <c r="D5859" s="9"/>
      <c r="G5859" s="63"/>
      <c r="H5859" s="64"/>
    </row>
    <row r="5860" spans="4:8" x14ac:dyDescent="0.2">
      <c r="D5860" s="9"/>
      <c r="G5860" s="63"/>
      <c r="H5860" s="64"/>
    </row>
    <row r="5861" spans="4:8" x14ac:dyDescent="0.2">
      <c r="D5861" s="9"/>
      <c r="G5861" s="63"/>
      <c r="H5861" s="64"/>
    </row>
    <row r="5862" spans="4:8" x14ac:dyDescent="0.2">
      <c r="D5862" s="9"/>
      <c r="G5862" s="63"/>
      <c r="H5862" s="64"/>
    </row>
    <row r="5863" spans="4:8" x14ac:dyDescent="0.2">
      <c r="D5863" s="9"/>
      <c r="G5863" s="63"/>
      <c r="H5863" s="64"/>
    </row>
    <row r="5864" spans="4:8" x14ac:dyDescent="0.2">
      <c r="D5864" s="9"/>
      <c r="G5864" s="63"/>
      <c r="H5864" s="64"/>
    </row>
    <row r="5865" spans="4:8" x14ac:dyDescent="0.2">
      <c r="D5865" s="9"/>
      <c r="G5865" s="63"/>
      <c r="H5865" s="64"/>
    </row>
    <row r="5866" spans="4:8" x14ac:dyDescent="0.2">
      <c r="D5866" s="9"/>
      <c r="G5866" s="63"/>
      <c r="H5866" s="64"/>
    </row>
    <row r="5867" spans="4:8" x14ac:dyDescent="0.2">
      <c r="D5867" s="9"/>
      <c r="G5867" s="63"/>
      <c r="H5867" s="64"/>
    </row>
    <row r="5868" spans="4:8" x14ac:dyDescent="0.2">
      <c r="D5868" s="9"/>
      <c r="G5868" s="63"/>
      <c r="H5868" s="64"/>
    </row>
    <row r="5869" spans="4:8" x14ac:dyDescent="0.2">
      <c r="D5869" s="9"/>
      <c r="G5869" s="63"/>
      <c r="H5869" s="64"/>
    </row>
    <row r="5870" spans="4:8" x14ac:dyDescent="0.2">
      <c r="D5870" s="9"/>
      <c r="G5870" s="63"/>
      <c r="H5870" s="64"/>
    </row>
    <row r="5871" spans="4:8" x14ac:dyDescent="0.2">
      <c r="D5871" s="9"/>
      <c r="G5871" s="63"/>
      <c r="H5871" s="64"/>
    </row>
    <row r="5872" spans="4:8" x14ac:dyDescent="0.2">
      <c r="D5872" s="9"/>
      <c r="G5872" s="63"/>
      <c r="H5872" s="64"/>
    </row>
    <row r="5873" spans="4:8" x14ac:dyDescent="0.2">
      <c r="D5873" s="9"/>
      <c r="G5873" s="63"/>
      <c r="H5873" s="64"/>
    </row>
    <row r="5874" spans="4:8" x14ac:dyDescent="0.2">
      <c r="D5874" s="9"/>
      <c r="G5874" s="63"/>
      <c r="H5874" s="64"/>
    </row>
    <row r="5875" spans="4:8" x14ac:dyDescent="0.2">
      <c r="D5875" s="9"/>
      <c r="G5875" s="63"/>
      <c r="H5875" s="64"/>
    </row>
    <row r="5876" spans="4:8" x14ac:dyDescent="0.2">
      <c r="D5876" s="9"/>
      <c r="G5876" s="63"/>
      <c r="H5876" s="64"/>
    </row>
    <row r="5877" spans="4:8" x14ac:dyDescent="0.2">
      <c r="D5877" s="9"/>
      <c r="G5877" s="63"/>
      <c r="H5877" s="64"/>
    </row>
    <row r="5878" spans="4:8" x14ac:dyDescent="0.2">
      <c r="D5878" s="9"/>
      <c r="G5878" s="63"/>
      <c r="H5878" s="64"/>
    </row>
    <row r="5879" spans="4:8" x14ac:dyDescent="0.2">
      <c r="D5879" s="9"/>
      <c r="G5879" s="63"/>
      <c r="H5879" s="64"/>
    </row>
    <row r="5880" spans="4:8" x14ac:dyDescent="0.2">
      <c r="D5880" s="9"/>
      <c r="G5880" s="63"/>
      <c r="H5880" s="64"/>
    </row>
    <row r="5881" spans="4:8" x14ac:dyDescent="0.2">
      <c r="D5881" s="9"/>
      <c r="G5881" s="63"/>
      <c r="H5881" s="64"/>
    </row>
    <row r="5882" spans="4:8" x14ac:dyDescent="0.2">
      <c r="D5882" s="9"/>
      <c r="G5882" s="63"/>
      <c r="H5882" s="64"/>
    </row>
    <row r="5883" spans="4:8" x14ac:dyDescent="0.2">
      <c r="D5883" s="9"/>
      <c r="G5883" s="63"/>
      <c r="H5883" s="64"/>
    </row>
    <row r="5884" spans="4:8" x14ac:dyDescent="0.2">
      <c r="D5884" s="9"/>
      <c r="G5884" s="63"/>
      <c r="H5884" s="64"/>
    </row>
    <row r="5885" spans="4:8" x14ac:dyDescent="0.2">
      <c r="D5885" s="9"/>
      <c r="G5885" s="63"/>
      <c r="H5885" s="64"/>
    </row>
    <row r="5886" spans="4:8" x14ac:dyDescent="0.2">
      <c r="D5886" s="9"/>
      <c r="G5886" s="63"/>
      <c r="H5886" s="64"/>
    </row>
    <row r="5887" spans="4:8" x14ac:dyDescent="0.2">
      <c r="D5887" s="9"/>
      <c r="G5887" s="63"/>
      <c r="H5887" s="64"/>
    </row>
    <row r="5888" spans="4:8" x14ac:dyDescent="0.2">
      <c r="D5888" s="9"/>
      <c r="G5888" s="63"/>
      <c r="H5888" s="64"/>
    </row>
    <row r="5889" spans="4:8" x14ac:dyDescent="0.2">
      <c r="D5889" s="9"/>
      <c r="G5889" s="63"/>
      <c r="H5889" s="64"/>
    </row>
    <row r="5890" spans="4:8" x14ac:dyDescent="0.2">
      <c r="D5890" s="9"/>
      <c r="G5890" s="63"/>
      <c r="H5890" s="64"/>
    </row>
    <row r="5891" spans="4:8" x14ac:dyDescent="0.2">
      <c r="D5891" s="9"/>
      <c r="G5891" s="63"/>
      <c r="H5891" s="64"/>
    </row>
    <row r="5892" spans="4:8" x14ac:dyDescent="0.2">
      <c r="D5892" s="9"/>
      <c r="G5892" s="63"/>
      <c r="H5892" s="64"/>
    </row>
    <row r="5893" spans="4:8" x14ac:dyDescent="0.2">
      <c r="D5893" s="9"/>
      <c r="G5893" s="63"/>
      <c r="H5893" s="64"/>
    </row>
    <row r="5894" spans="4:8" x14ac:dyDescent="0.2">
      <c r="D5894" s="9"/>
      <c r="G5894" s="63"/>
      <c r="H5894" s="64"/>
    </row>
    <row r="5895" spans="4:8" x14ac:dyDescent="0.2">
      <c r="D5895" s="9"/>
      <c r="G5895" s="63"/>
      <c r="H5895" s="64"/>
    </row>
    <row r="5896" spans="4:8" x14ac:dyDescent="0.2">
      <c r="D5896" s="9"/>
      <c r="G5896" s="63"/>
      <c r="H5896" s="64"/>
    </row>
    <row r="5897" spans="4:8" x14ac:dyDescent="0.2">
      <c r="D5897" s="9"/>
      <c r="G5897" s="63"/>
      <c r="H5897" s="64"/>
    </row>
    <row r="5898" spans="4:8" x14ac:dyDescent="0.2">
      <c r="D5898" s="9"/>
      <c r="G5898" s="63"/>
      <c r="H5898" s="64"/>
    </row>
    <row r="5899" spans="4:8" x14ac:dyDescent="0.2">
      <c r="D5899" s="9"/>
      <c r="G5899" s="63"/>
      <c r="H5899" s="64"/>
    </row>
    <row r="5900" spans="4:8" x14ac:dyDescent="0.2">
      <c r="D5900" s="9"/>
      <c r="G5900" s="63"/>
      <c r="H5900" s="64"/>
    </row>
    <row r="5901" spans="4:8" x14ac:dyDescent="0.2">
      <c r="D5901" s="9"/>
      <c r="G5901" s="63"/>
      <c r="H5901" s="64"/>
    </row>
    <row r="5902" spans="4:8" x14ac:dyDescent="0.2">
      <c r="D5902" s="9"/>
      <c r="G5902" s="63"/>
      <c r="H5902" s="64"/>
    </row>
    <row r="5903" spans="4:8" x14ac:dyDescent="0.2">
      <c r="D5903" s="9"/>
      <c r="G5903" s="63"/>
      <c r="H5903" s="64"/>
    </row>
    <row r="5904" spans="4:8" x14ac:dyDescent="0.2">
      <c r="D5904" s="9"/>
      <c r="G5904" s="63"/>
      <c r="H5904" s="64"/>
    </row>
    <row r="5905" spans="4:8" x14ac:dyDescent="0.2">
      <c r="D5905" s="9"/>
      <c r="G5905" s="63"/>
      <c r="H5905" s="64"/>
    </row>
    <row r="5906" spans="4:8" x14ac:dyDescent="0.2">
      <c r="D5906" s="9"/>
      <c r="G5906" s="63"/>
      <c r="H5906" s="64"/>
    </row>
    <row r="5907" spans="4:8" x14ac:dyDescent="0.2">
      <c r="D5907" s="9"/>
      <c r="G5907" s="63"/>
      <c r="H5907" s="64"/>
    </row>
    <row r="5908" spans="4:8" x14ac:dyDescent="0.2">
      <c r="D5908" s="9"/>
      <c r="G5908" s="63"/>
      <c r="H5908" s="64"/>
    </row>
    <row r="5909" spans="4:8" x14ac:dyDescent="0.2">
      <c r="D5909" s="9"/>
      <c r="G5909" s="63"/>
      <c r="H5909" s="64"/>
    </row>
    <row r="5910" spans="4:8" x14ac:dyDescent="0.2">
      <c r="D5910" s="9"/>
      <c r="G5910" s="63"/>
      <c r="H5910" s="64"/>
    </row>
    <row r="5911" spans="4:8" x14ac:dyDescent="0.2">
      <c r="D5911" s="9"/>
      <c r="G5911" s="63"/>
      <c r="H5911" s="64"/>
    </row>
    <row r="5912" spans="4:8" x14ac:dyDescent="0.2">
      <c r="D5912" s="9"/>
      <c r="G5912" s="63"/>
      <c r="H5912" s="64"/>
    </row>
    <row r="5913" spans="4:8" x14ac:dyDescent="0.2">
      <c r="D5913" s="9"/>
      <c r="G5913" s="63"/>
      <c r="H5913" s="64"/>
    </row>
    <row r="5914" spans="4:8" x14ac:dyDescent="0.2">
      <c r="D5914" s="9"/>
      <c r="G5914" s="63"/>
      <c r="H5914" s="64"/>
    </row>
    <row r="5915" spans="4:8" x14ac:dyDescent="0.2">
      <c r="D5915" s="9"/>
      <c r="G5915" s="63"/>
      <c r="H5915" s="64"/>
    </row>
    <row r="5916" spans="4:8" x14ac:dyDescent="0.2">
      <c r="D5916" s="9"/>
      <c r="G5916" s="63"/>
      <c r="H5916" s="64"/>
    </row>
    <row r="5917" spans="4:8" x14ac:dyDescent="0.2">
      <c r="D5917" s="9"/>
      <c r="G5917" s="63"/>
      <c r="H5917" s="64"/>
    </row>
    <row r="5918" spans="4:8" x14ac:dyDescent="0.2">
      <c r="D5918" s="9"/>
      <c r="G5918" s="63"/>
      <c r="H5918" s="64"/>
    </row>
    <row r="5919" spans="4:8" x14ac:dyDescent="0.2">
      <c r="D5919" s="9"/>
      <c r="G5919" s="63"/>
      <c r="H5919" s="64"/>
    </row>
    <row r="5920" spans="4:8" x14ac:dyDescent="0.2">
      <c r="D5920" s="9"/>
      <c r="G5920" s="63"/>
      <c r="H5920" s="64"/>
    </row>
    <row r="5921" spans="4:8" x14ac:dyDescent="0.2">
      <c r="D5921" s="9"/>
      <c r="G5921" s="63"/>
      <c r="H5921" s="64"/>
    </row>
    <row r="5922" spans="4:8" x14ac:dyDescent="0.2">
      <c r="D5922" s="9"/>
      <c r="G5922" s="63"/>
      <c r="H5922" s="64"/>
    </row>
    <row r="5923" spans="4:8" x14ac:dyDescent="0.2">
      <c r="D5923" s="9"/>
      <c r="G5923" s="63"/>
      <c r="H5923" s="64"/>
    </row>
    <row r="5924" spans="4:8" x14ac:dyDescent="0.2">
      <c r="D5924" s="9"/>
      <c r="G5924" s="63"/>
      <c r="H5924" s="64"/>
    </row>
    <row r="5925" spans="4:8" x14ac:dyDescent="0.2">
      <c r="D5925" s="9"/>
      <c r="G5925" s="63"/>
      <c r="H5925" s="64"/>
    </row>
    <row r="5926" spans="4:8" x14ac:dyDescent="0.2">
      <c r="D5926" s="9"/>
      <c r="G5926" s="63"/>
      <c r="H5926" s="64"/>
    </row>
    <row r="5927" spans="4:8" x14ac:dyDescent="0.2">
      <c r="D5927" s="9"/>
      <c r="G5927" s="63"/>
      <c r="H5927" s="64"/>
    </row>
    <row r="5928" spans="4:8" x14ac:dyDescent="0.2">
      <c r="D5928" s="9"/>
      <c r="G5928" s="63"/>
      <c r="H5928" s="64"/>
    </row>
    <row r="5929" spans="4:8" x14ac:dyDescent="0.2">
      <c r="D5929" s="9"/>
      <c r="G5929" s="63"/>
      <c r="H5929" s="64"/>
    </row>
    <row r="5930" spans="4:8" x14ac:dyDescent="0.2">
      <c r="D5930" s="9"/>
      <c r="G5930" s="63"/>
      <c r="H5930" s="64"/>
    </row>
    <row r="5931" spans="4:8" x14ac:dyDescent="0.2">
      <c r="D5931" s="9"/>
      <c r="G5931" s="63"/>
      <c r="H5931" s="64"/>
    </row>
    <row r="5932" spans="4:8" x14ac:dyDescent="0.2">
      <c r="D5932" s="9"/>
      <c r="G5932" s="63"/>
      <c r="H5932" s="64"/>
    </row>
    <row r="5933" spans="4:8" x14ac:dyDescent="0.2">
      <c r="D5933" s="9"/>
      <c r="G5933" s="63"/>
      <c r="H5933" s="64"/>
    </row>
    <row r="5934" spans="4:8" x14ac:dyDescent="0.2">
      <c r="D5934" s="9"/>
      <c r="G5934" s="63"/>
      <c r="H5934" s="64"/>
    </row>
    <row r="5935" spans="4:8" x14ac:dyDescent="0.2">
      <c r="D5935" s="9"/>
      <c r="G5935" s="63"/>
      <c r="H5935" s="64"/>
    </row>
    <row r="5936" spans="4:8" x14ac:dyDescent="0.2">
      <c r="D5936" s="9"/>
      <c r="G5936" s="63"/>
      <c r="H5936" s="64"/>
    </row>
    <row r="5937" spans="4:8" x14ac:dyDescent="0.2">
      <c r="D5937" s="9"/>
      <c r="G5937" s="63"/>
      <c r="H5937" s="64"/>
    </row>
    <row r="5938" spans="4:8" x14ac:dyDescent="0.2">
      <c r="D5938" s="9"/>
      <c r="G5938" s="63"/>
      <c r="H5938" s="64"/>
    </row>
    <row r="5939" spans="4:8" x14ac:dyDescent="0.2">
      <c r="D5939" s="9"/>
      <c r="G5939" s="63"/>
      <c r="H5939" s="64"/>
    </row>
    <row r="5940" spans="4:8" x14ac:dyDescent="0.2">
      <c r="D5940" s="9"/>
      <c r="G5940" s="63"/>
      <c r="H5940" s="64"/>
    </row>
    <row r="5941" spans="4:8" x14ac:dyDescent="0.2">
      <c r="D5941" s="9"/>
      <c r="G5941" s="63"/>
      <c r="H5941" s="64"/>
    </row>
    <row r="5942" spans="4:8" x14ac:dyDescent="0.2">
      <c r="D5942" s="9"/>
      <c r="G5942" s="63"/>
      <c r="H5942" s="64"/>
    </row>
    <row r="5943" spans="4:8" x14ac:dyDescent="0.2">
      <c r="D5943" s="9"/>
      <c r="G5943" s="63"/>
      <c r="H5943" s="64"/>
    </row>
    <row r="5944" spans="4:8" x14ac:dyDescent="0.2">
      <c r="D5944" s="9"/>
      <c r="G5944" s="63"/>
      <c r="H5944" s="64"/>
    </row>
    <row r="5945" spans="4:8" x14ac:dyDescent="0.2">
      <c r="D5945" s="9"/>
      <c r="G5945" s="63"/>
      <c r="H5945" s="64"/>
    </row>
    <row r="5946" spans="4:8" x14ac:dyDescent="0.2">
      <c r="D5946" s="9"/>
      <c r="G5946" s="63"/>
      <c r="H5946" s="64"/>
    </row>
    <row r="5947" spans="4:8" x14ac:dyDescent="0.2">
      <c r="D5947" s="9"/>
      <c r="G5947" s="63"/>
      <c r="H5947" s="64"/>
    </row>
    <row r="5948" spans="4:8" x14ac:dyDescent="0.2">
      <c r="D5948" s="9"/>
      <c r="G5948" s="63"/>
      <c r="H5948" s="64"/>
    </row>
    <row r="5949" spans="4:8" x14ac:dyDescent="0.2">
      <c r="D5949" s="9"/>
      <c r="G5949" s="63"/>
      <c r="H5949" s="64"/>
    </row>
    <row r="5950" spans="4:8" x14ac:dyDescent="0.2">
      <c r="D5950" s="9"/>
      <c r="G5950" s="63"/>
      <c r="H5950" s="64"/>
    </row>
    <row r="5951" spans="4:8" x14ac:dyDescent="0.2">
      <c r="D5951" s="9"/>
      <c r="G5951" s="63"/>
      <c r="H5951" s="64"/>
    </row>
    <row r="5952" spans="4:8" x14ac:dyDescent="0.2">
      <c r="D5952" s="9"/>
      <c r="G5952" s="63"/>
      <c r="H5952" s="64"/>
    </row>
    <row r="5953" spans="4:8" x14ac:dyDescent="0.2">
      <c r="D5953" s="9"/>
      <c r="G5953" s="63"/>
      <c r="H5953" s="64"/>
    </row>
    <row r="5954" spans="4:8" x14ac:dyDescent="0.2">
      <c r="D5954" s="9"/>
      <c r="G5954" s="63"/>
      <c r="H5954" s="64"/>
    </row>
    <row r="5955" spans="4:8" x14ac:dyDescent="0.2">
      <c r="D5955" s="9"/>
      <c r="G5955" s="63"/>
      <c r="H5955" s="64"/>
    </row>
    <row r="5956" spans="4:8" x14ac:dyDescent="0.2">
      <c r="D5956" s="9"/>
      <c r="G5956" s="63"/>
      <c r="H5956" s="64"/>
    </row>
    <row r="5957" spans="4:8" x14ac:dyDescent="0.2">
      <c r="D5957" s="9"/>
      <c r="G5957" s="63"/>
      <c r="H5957" s="64"/>
    </row>
    <row r="5958" spans="4:8" x14ac:dyDescent="0.2">
      <c r="D5958" s="9"/>
      <c r="G5958" s="63"/>
      <c r="H5958" s="64"/>
    </row>
    <row r="5959" spans="4:8" x14ac:dyDescent="0.2">
      <c r="D5959" s="9"/>
      <c r="G5959" s="63"/>
      <c r="H5959" s="64"/>
    </row>
    <row r="5960" spans="4:8" x14ac:dyDescent="0.2">
      <c r="D5960" s="9"/>
      <c r="G5960" s="63"/>
      <c r="H5960" s="64"/>
    </row>
    <row r="5961" spans="4:8" x14ac:dyDescent="0.2">
      <c r="D5961" s="9"/>
      <c r="G5961" s="63"/>
      <c r="H5961" s="64"/>
    </row>
    <row r="5962" spans="4:8" x14ac:dyDescent="0.2">
      <c r="D5962" s="9"/>
      <c r="G5962" s="63"/>
      <c r="H5962" s="64"/>
    </row>
    <row r="5963" spans="4:8" x14ac:dyDescent="0.2">
      <c r="D5963" s="9"/>
      <c r="G5963" s="63"/>
      <c r="H5963" s="64"/>
    </row>
    <row r="5964" spans="4:8" x14ac:dyDescent="0.2">
      <c r="D5964" s="9"/>
      <c r="G5964" s="63"/>
      <c r="H5964" s="64"/>
    </row>
    <row r="5965" spans="4:8" x14ac:dyDescent="0.2">
      <c r="D5965" s="9"/>
      <c r="G5965" s="63"/>
      <c r="H5965" s="64"/>
    </row>
    <row r="5966" spans="4:8" x14ac:dyDescent="0.2">
      <c r="D5966" s="9"/>
      <c r="G5966" s="63"/>
      <c r="H5966" s="64"/>
    </row>
    <row r="5967" spans="4:8" x14ac:dyDescent="0.2">
      <c r="D5967" s="9"/>
      <c r="G5967" s="63"/>
      <c r="H5967" s="64"/>
    </row>
    <row r="5968" spans="4:8" x14ac:dyDescent="0.2">
      <c r="D5968" s="9"/>
      <c r="G5968" s="63"/>
      <c r="H5968" s="64"/>
    </row>
    <row r="5969" spans="4:8" x14ac:dyDescent="0.2">
      <c r="D5969" s="9"/>
      <c r="G5969" s="63"/>
      <c r="H5969" s="64"/>
    </row>
    <row r="5970" spans="4:8" x14ac:dyDescent="0.2">
      <c r="D5970" s="9"/>
      <c r="G5970" s="63"/>
      <c r="H5970" s="64"/>
    </row>
    <row r="5971" spans="4:8" x14ac:dyDescent="0.2">
      <c r="D5971" s="9"/>
      <c r="G5971" s="63"/>
      <c r="H5971" s="64"/>
    </row>
    <row r="5972" spans="4:8" x14ac:dyDescent="0.2">
      <c r="D5972" s="9"/>
      <c r="G5972" s="63"/>
      <c r="H5972" s="64"/>
    </row>
    <row r="5973" spans="4:8" x14ac:dyDescent="0.2">
      <c r="D5973" s="9"/>
      <c r="G5973" s="63"/>
      <c r="H5973" s="64"/>
    </row>
    <row r="5974" spans="4:8" x14ac:dyDescent="0.2">
      <c r="D5974" s="9"/>
      <c r="G5974" s="63"/>
      <c r="H5974" s="64"/>
    </row>
    <row r="5975" spans="4:8" x14ac:dyDescent="0.2">
      <c r="D5975" s="9"/>
      <c r="G5975" s="63"/>
      <c r="H5975" s="64"/>
    </row>
    <row r="5976" spans="4:8" x14ac:dyDescent="0.2">
      <c r="D5976" s="9"/>
      <c r="G5976" s="63"/>
      <c r="H5976" s="64"/>
    </row>
    <row r="5977" spans="4:8" x14ac:dyDescent="0.2">
      <c r="D5977" s="9"/>
      <c r="G5977" s="63"/>
      <c r="H5977" s="64"/>
    </row>
    <row r="5978" spans="4:8" x14ac:dyDescent="0.2">
      <c r="D5978" s="9"/>
      <c r="G5978" s="63"/>
      <c r="H5978" s="64"/>
    </row>
    <row r="5979" spans="4:8" x14ac:dyDescent="0.2">
      <c r="D5979" s="9"/>
      <c r="G5979" s="63"/>
      <c r="H5979" s="64"/>
    </row>
    <row r="5980" spans="4:8" x14ac:dyDescent="0.2">
      <c r="D5980" s="9"/>
      <c r="G5980" s="63"/>
      <c r="H5980" s="64"/>
    </row>
    <row r="5981" spans="4:8" x14ac:dyDescent="0.2">
      <c r="D5981" s="9"/>
      <c r="G5981" s="63"/>
      <c r="H5981" s="64"/>
    </row>
    <row r="5982" spans="4:8" x14ac:dyDescent="0.2">
      <c r="D5982" s="9"/>
      <c r="G5982" s="63"/>
      <c r="H5982" s="64"/>
    </row>
    <row r="5983" spans="4:8" x14ac:dyDescent="0.2">
      <c r="D5983" s="9"/>
      <c r="G5983" s="63"/>
      <c r="H5983" s="64"/>
    </row>
    <row r="5984" spans="4:8" x14ac:dyDescent="0.2">
      <c r="D5984" s="9"/>
      <c r="G5984" s="63"/>
      <c r="H5984" s="64"/>
    </row>
    <row r="5985" spans="4:8" x14ac:dyDescent="0.2">
      <c r="D5985" s="9"/>
      <c r="G5985" s="63"/>
      <c r="H5985" s="64"/>
    </row>
    <row r="5986" spans="4:8" x14ac:dyDescent="0.2">
      <c r="D5986" s="9"/>
      <c r="G5986" s="63"/>
      <c r="H5986" s="64"/>
    </row>
    <row r="5987" spans="4:8" x14ac:dyDescent="0.2">
      <c r="D5987" s="9"/>
      <c r="G5987" s="63"/>
      <c r="H5987" s="64"/>
    </row>
    <row r="5988" spans="4:8" x14ac:dyDescent="0.2">
      <c r="D5988" s="9"/>
      <c r="G5988" s="63"/>
      <c r="H5988" s="64"/>
    </row>
    <row r="5989" spans="4:8" x14ac:dyDescent="0.2">
      <c r="D5989" s="9"/>
      <c r="G5989" s="63"/>
      <c r="H5989" s="64"/>
    </row>
    <row r="5990" spans="4:8" x14ac:dyDescent="0.2">
      <c r="D5990" s="9"/>
      <c r="G5990" s="63"/>
      <c r="H5990" s="64"/>
    </row>
    <row r="5991" spans="4:8" x14ac:dyDescent="0.2">
      <c r="D5991" s="9"/>
      <c r="G5991" s="63"/>
      <c r="H5991" s="64"/>
    </row>
    <row r="5992" spans="4:8" x14ac:dyDescent="0.2">
      <c r="D5992" s="9"/>
      <c r="G5992" s="63"/>
      <c r="H5992" s="64"/>
    </row>
    <row r="5993" spans="4:8" x14ac:dyDescent="0.2">
      <c r="D5993" s="9"/>
      <c r="G5993" s="63"/>
      <c r="H5993" s="64"/>
    </row>
    <row r="5994" spans="4:8" x14ac:dyDescent="0.2">
      <c r="D5994" s="9"/>
      <c r="G5994" s="63"/>
      <c r="H5994" s="64"/>
    </row>
    <row r="5995" spans="4:8" x14ac:dyDescent="0.2">
      <c r="D5995" s="9"/>
      <c r="G5995" s="63"/>
      <c r="H5995" s="64"/>
    </row>
    <row r="5996" spans="4:8" x14ac:dyDescent="0.2">
      <c r="D5996" s="9"/>
      <c r="G5996" s="63"/>
      <c r="H5996" s="64"/>
    </row>
    <row r="5997" spans="4:8" x14ac:dyDescent="0.2">
      <c r="D5997" s="9"/>
      <c r="G5997" s="63"/>
      <c r="H5997" s="64"/>
    </row>
    <row r="5998" spans="4:8" x14ac:dyDescent="0.2">
      <c r="D5998" s="9"/>
      <c r="G5998" s="63"/>
      <c r="H5998" s="64"/>
    </row>
    <row r="5999" spans="4:8" x14ac:dyDescent="0.2">
      <c r="D5999" s="9"/>
      <c r="G5999" s="63"/>
      <c r="H5999" s="64"/>
    </row>
    <row r="6000" spans="4:8" x14ac:dyDescent="0.2">
      <c r="D6000" s="9"/>
      <c r="G6000" s="63"/>
      <c r="H6000" s="64"/>
    </row>
    <row r="6001" spans="4:8" x14ac:dyDescent="0.2">
      <c r="D6001" s="9"/>
      <c r="G6001" s="63"/>
      <c r="H6001" s="64"/>
    </row>
    <row r="6002" spans="4:8" x14ac:dyDescent="0.2">
      <c r="D6002" s="9"/>
      <c r="G6002" s="63"/>
      <c r="H6002" s="64"/>
    </row>
    <row r="6003" spans="4:8" x14ac:dyDescent="0.2">
      <c r="D6003" s="9"/>
      <c r="G6003" s="63"/>
      <c r="H6003" s="64"/>
    </row>
    <row r="6004" spans="4:8" x14ac:dyDescent="0.2">
      <c r="D6004" s="9"/>
      <c r="G6004" s="63"/>
      <c r="H6004" s="64"/>
    </row>
    <row r="6005" spans="4:8" x14ac:dyDescent="0.2">
      <c r="D6005" s="9"/>
      <c r="G6005" s="63"/>
      <c r="H6005" s="64"/>
    </row>
    <row r="6006" spans="4:8" x14ac:dyDescent="0.2">
      <c r="D6006" s="9"/>
      <c r="G6006" s="63"/>
      <c r="H6006" s="64"/>
    </row>
    <row r="6007" spans="4:8" x14ac:dyDescent="0.2">
      <c r="D6007" s="9"/>
      <c r="G6007" s="63"/>
      <c r="H6007" s="64"/>
    </row>
    <row r="6008" spans="4:8" x14ac:dyDescent="0.2">
      <c r="D6008" s="9"/>
      <c r="G6008" s="63"/>
      <c r="H6008" s="64"/>
    </row>
    <row r="6009" spans="4:8" x14ac:dyDescent="0.2">
      <c r="D6009" s="9"/>
      <c r="G6009" s="63"/>
      <c r="H6009" s="64"/>
    </row>
    <row r="6010" spans="4:8" x14ac:dyDescent="0.2">
      <c r="D6010" s="9"/>
      <c r="G6010" s="63"/>
      <c r="H6010" s="64"/>
    </row>
    <row r="6011" spans="4:8" x14ac:dyDescent="0.2">
      <c r="D6011" s="9"/>
      <c r="G6011" s="63"/>
      <c r="H6011" s="64"/>
    </row>
    <row r="6012" spans="4:8" x14ac:dyDescent="0.2">
      <c r="D6012" s="9"/>
      <c r="G6012" s="63"/>
      <c r="H6012" s="64"/>
    </row>
    <row r="6013" spans="4:8" x14ac:dyDescent="0.2">
      <c r="D6013" s="9"/>
      <c r="G6013" s="63"/>
      <c r="H6013" s="64"/>
    </row>
    <row r="6014" spans="4:8" x14ac:dyDescent="0.2">
      <c r="D6014" s="9"/>
      <c r="G6014" s="63"/>
      <c r="H6014" s="64"/>
    </row>
    <row r="6015" spans="4:8" x14ac:dyDescent="0.2">
      <c r="D6015" s="9"/>
      <c r="G6015" s="63"/>
      <c r="H6015" s="64"/>
    </row>
    <row r="6016" spans="4:8" x14ac:dyDescent="0.2">
      <c r="D6016" s="9"/>
      <c r="G6016" s="63"/>
      <c r="H6016" s="64"/>
    </row>
    <row r="6017" spans="4:8" x14ac:dyDescent="0.2">
      <c r="D6017" s="9"/>
      <c r="G6017" s="63"/>
      <c r="H6017" s="64"/>
    </row>
    <row r="6018" spans="4:8" x14ac:dyDescent="0.2">
      <c r="D6018" s="9"/>
      <c r="G6018" s="63"/>
      <c r="H6018" s="64"/>
    </row>
    <row r="6019" spans="4:8" x14ac:dyDescent="0.2">
      <c r="D6019" s="9"/>
      <c r="G6019" s="63"/>
      <c r="H6019" s="64"/>
    </row>
    <row r="6020" spans="4:8" x14ac:dyDescent="0.2">
      <c r="D6020" s="9"/>
      <c r="G6020" s="63"/>
      <c r="H6020" s="64"/>
    </row>
    <row r="6021" spans="4:8" x14ac:dyDescent="0.2">
      <c r="D6021" s="9"/>
      <c r="G6021" s="63"/>
      <c r="H6021" s="64"/>
    </row>
    <row r="6022" spans="4:8" x14ac:dyDescent="0.2">
      <c r="D6022" s="9"/>
      <c r="G6022" s="63"/>
      <c r="H6022" s="64"/>
    </row>
    <row r="6023" spans="4:8" x14ac:dyDescent="0.2">
      <c r="D6023" s="9"/>
      <c r="G6023" s="63"/>
      <c r="H6023" s="64"/>
    </row>
    <row r="6024" spans="4:8" x14ac:dyDescent="0.2">
      <c r="D6024" s="9"/>
      <c r="G6024" s="63"/>
      <c r="H6024" s="64"/>
    </row>
    <row r="6025" spans="4:8" x14ac:dyDescent="0.2">
      <c r="D6025" s="9"/>
      <c r="G6025" s="63"/>
      <c r="H6025" s="64"/>
    </row>
    <row r="6026" spans="4:8" x14ac:dyDescent="0.2">
      <c r="D6026" s="9"/>
      <c r="G6026" s="63"/>
      <c r="H6026" s="64"/>
    </row>
    <row r="6027" spans="4:8" x14ac:dyDescent="0.2">
      <c r="D6027" s="9"/>
      <c r="G6027" s="63"/>
      <c r="H6027" s="64"/>
    </row>
    <row r="6028" spans="4:8" x14ac:dyDescent="0.2">
      <c r="D6028" s="9"/>
      <c r="G6028" s="63"/>
      <c r="H6028" s="64"/>
    </row>
    <row r="6029" spans="4:8" x14ac:dyDescent="0.2">
      <c r="D6029" s="9"/>
      <c r="G6029" s="63"/>
      <c r="H6029" s="64"/>
    </row>
    <row r="6030" spans="4:8" x14ac:dyDescent="0.2">
      <c r="D6030" s="9"/>
      <c r="G6030" s="63"/>
      <c r="H6030" s="64"/>
    </row>
    <row r="6031" spans="4:8" x14ac:dyDescent="0.2">
      <c r="D6031" s="9"/>
      <c r="G6031" s="63"/>
      <c r="H6031" s="64"/>
    </row>
    <row r="6032" spans="4:8" x14ac:dyDescent="0.2">
      <c r="D6032" s="9"/>
      <c r="G6032" s="63"/>
      <c r="H6032" s="64"/>
    </row>
    <row r="6033" spans="4:8" x14ac:dyDescent="0.2">
      <c r="D6033" s="9"/>
      <c r="G6033" s="63"/>
      <c r="H6033" s="64"/>
    </row>
    <row r="6034" spans="4:8" x14ac:dyDescent="0.2">
      <c r="D6034" s="9"/>
      <c r="G6034" s="63"/>
      <c r="H6034" s="64"/>
    </row>
    <row r="6035" spans="4:8" x14ac:dyDescent="0.2">
      <c r="D6035" s="9"/>
      <c r="G6035" s="63"/>
      <c r="H6035" s="64"/>
    </row>
    <row r="6036" spans="4:8" x14ac:dyDescent="0.2">
      <c r="D6036" s="9"/>
      <c r="G6036" s="63"/>
      <c r="H6036" s="64"/>
    </row>
    <row r="6037" spans="4:8" x14ac:dyDescent="0.2">
      <c r="D6037" s="9"/>
      <c r="G6037" s="63"/>
      <c r="H6037" s="64"/>
    </row>
    <row r="6038" spans="4:8" x14ac:dyDescent="0.2">
      <c r="D6038" s="9"/>
      <c r="G6038" s="63"/>
      <c r="H6038" s="64"/>
    </row>
    <row r="6039" spans="4:8" x14ac:dyDescent="0.2">
      <c r="D6039" s="9"/>
      <c r="G6039" s="63"/>
      <c r="H6039" s="64"/>
    </row>
    <row r="6040" spans="4:8" x14ac:dyDescent="0.2">
      <c r="D6040" s="9"/>
      <c r="G6040" s="63"/>
      <c r="H6040" s="64"/>
    </row>
    <row r="6041" spans="4:8" x14ac:dyDescent="0.2">
      <c r="D6041" s="9"/>
      <c r="G6041" s="63"/>
      <c r="H6041" s="64"/>
    </row>
    <row r="6042" spans="4:8" x14ac:dyDescent="0.2">
      <c r="D6042" s="9"/>
      <c r="G6042" s="63"/>
      <c r="H6042" s="64"/>
    </row>
    <row r="6043" spans="4:8" x14ac:dyDescent="0.2">
      <c r="D6043" s="9"/>
      <c r="G6043" s="63"/>
      <c r="H6043" s="64"/>
    </row>
    <row r="6044" spans="4:8" x14ac:dyDescent="0.2">
      <c r="D6044" s="9"/>
      <c r="G6044" s="63"/>
      <c r="H6044" s="64"/>
    </row>
    <row r="6045" spans="4:8" x14ac:dyDescent="0.2">
      <c r="D6045" s="9"/>
      <c r="G6045" s="63"/>
      <c r="H6045" s="64"/>
    </row>
    <row r="6046" spans="4:8" x14ac:dyDescent="0.2">
      <c r="D6046" s="9"/>
      <c r="G6046" s="63"/>
      <c r="H6046" s="64"/>
    </row>
    <row r="6047" spans="4:8" x14ac:dyDescent="0.2">
      <c r="D6047" s="9"/>
      <c r="G6047" s="63"/>
      <c r="H6047" s="64"/>
    </row>
    <row r="6048" spans="4:8" x14ac:dyDescent="0.2">
      <c r="D6048" s="9"/>
      <c r="G6048" s="63"/>
      <c r="H6048" s="64"/>
    </row>
    <row r="6049" spans="4:8" x14ac:dyDescent="0.2">
      <c r="D6049" s="9"/>
      <c r="G6049" s="63"/>
      <c r="H6049" s="64"/>
    </row>
    <row r="6050" spans="4:8" x14ac:dyDescent="0.2">
      <c r="D6050" s="9"/>
      <c r="G6050" s="63"/>
      <c r="H6050" s="64"/>
    </row>
    <row r="6051" spans="4:8" x14ac:dyDescent="0.2">
      <c r="D6051" s="9"/>
      <c r="G6051" s="63"/>
      <c r="H6051" s="64"/>
    </row>
    <row r="6052" spans="4:8" x14ac:dyDescent="0.2">
      <c r="D6052" s="9"/>
      <c r="G6052" s="63"/>
      <c r="H6052" s="64"/>
    </row>
    <row r="6053" spans="4:8" x14ac:dyDescent="0.2">
      <c r="D6053" s="9"/>
      <c r="G6053" s="63"/>
      <c r="H6053" s="64"/>
    </row>
    <row r="6054" spans="4:8" x14ac:dyDescent="0.2">
      <c r="D6054" s="9"/>
      <c r="G6054" s="63"/>
      <c r="H6054" s="64"/>
    </row>
    <row r="6055" spans="4:8" x14ac:dyDescent="0.2">
      <c r="D6055" s="9"/>
      <c r="G6055" s="63"/>
      <c r="H6055" s="64"/>
    </row>
    <row r="6056" spans="4:8" x14ac:dyDescent="0.2">
      <c r="D6056" s="9"/>
      <c r="G6056" s="63"/>
      <c r="H6056" s="64"/>
    </row>
    <row r="6057" spans="4:8" x14ac:dyDescent="0.2">
      <c r="D6057" s="9"/>
      <c r="G6057" s="63"/>
      <c r="H6057" s="64"/>
    </row>
    <row r="6058" spans="4:8" x14ac:dyDescent="0.2">
      <c r="D6058" s="9"/>
      <c r="G6058" s="63"/>
      <c r="H6058" s="64"/>
    </row>
    <row r="6059" spans="4:8" x14ac:dyDescent="0.2">
      <c r="D6059" s="9"/>
      <c r="G6059" s="63"/>
      <c r="H6059" s="64"/>
    </row>
    <row r="6060" spans="4:8" x14ac:dyDescent="0.2">
      <c r="D6060" s="9"/>
      <c r="G6060" s="63"/>
      <c r="H6060" s="64"/>
    </row>
    <row r="6061" spans="4:8" x14ac:dyDescent="0.2">
      <c r="D6061" s="9"/>
      <c r="G6061" s="63"/>
      <c r="H6061" s="64"/>
    </row>
    <row r="6062" spans="4:8" x14ac:dyDescent="0.2">
      <c r="D6062" s="9"/>
      <c r="G6062" s="63"/>
      <c r="H6062" s="64"/>
    </row>
    <row r="6063" spans="4:8" x14ac:dyDescent="0.2">
      <c r="D6063" s="9"/>
      <c r="G6063" s="63"/>
      <c r="H6063" s="64"/>
    </row>
    <row r="6064" spans="4:8" x14ac:dyDescent="0.2">
      <c r="D6064" s="9"/>
      <c r="G6064" s="63"/>
      <c r="H6064" s="64"/>
    </row>
    <row r="6065" spans="4:8" x14ac:dyDescent="0.2">
      <c r="D6065" s="9"/>
      <c r="G6065" s="63"/>
      <c r="H6065" s="64"/>
    </row>
    <row r="6066" spans="4:8" x14ac:dyDescent="0.2">
      <c r="D6066" s="9"/>
      <c r="G6066" s="63"/>
      <c r="H6066" s="64"/>
    </row>
    <row r="6067" spans="4:8" x14ac:dyDescent="0.2">
      <c r="D6067" s="9"/>
      <c r="G6067" s="63"/>
      <c r="H6067" s="64"/>
    </row>
    <row r="6068" spans="4:8" x14ac:dyDescent="0.2">
      <c r="D6068" s="9"/>
      <c r="G6068" s="63"/>
      <c r="H6068" s="64"/>
    </row>
    <row r="6069" spans="4:8" x14ac:dyDescent="0.2">
      <c r="D6069" s="9"/>
      <c r="G6069" s="63"/>
      <c r="H6069" s="64"/>
    </row>
    <row r="6070" spans="4:8" x14ac:dyDescent="0.2">
      <c r="D6070" s="9"/>
      <c r="G6070" s="63"/>
      <c r="H6070" s="64"/>
    </row>
    <row r="6071" spans="4:8" x14ac:dyDescent="0.2">
      <c r="D6071" s="9"/>
      <c r="G6071" s="63"/>
      <c r="H6071" s="64"/>
    </row>
    <row r="6072" spans="4:8" x14ac:dyDescent="0.2">
      <c r="D6072" s="9"/>
      <c r="G6072" s="63"/>
      <c r="H6072" s="64"/>
    </row>
    <row r="6073" spans="4:8" x14ac:dyDescent="0.2">
      <c r="D6073" s="9"/>
      <c r="G6073" s="63"/>
      <c r="H6073" s="64"/>
    </row>
    <row r="6074" spans="4:8" x14ac:dyDescent="0.2">
      <c r="D6074" s="9"/>
      <c r="G6074" s="63"/>
      <c r="H6074" s="64"/>
    </row>
    <row r="6075" spans="4:8" x14ac:dyDescent="0.2">
      <c r="D6075" s="9"/>
      <c r="G6075" s="63"/>
      <c r="H6075" s="64"/>
    </row>
    <row r="6076" spans="4:8" x14ac:dyDescent="0.2">
      <c r="D6076" s="9"/>
      <c r="G6076" s="63"/>
      <c r="H6076" s="64"/>
    </row>
    <row r="6077" spans="4:8" x14ac:dyDescent="0.2">
      <c r="D6077" s="9"/>
      <c r="G6077" s="63"/>
      <c r="H6077" s="64"/>
    </row>
    <row r="6078" spans="4:8" x14ac:dyDescent="0.2">
      <c r="D6078" s="9"/>
      <c r="G6078" s="63"/>
      <c r="H6078" s="64"/>
    </row>
    <row r="6079" spans="4:8" x14ac:dyDescent="0.2">
      <c r="D6079" s="9"/>
      <c r="G6079" s="63"/>
      <c r="H6079" s="64"/>
    </row>
    <row r="6080" spans="4:8" x14ac:dyDescent="0.2">
      <c r="D6080" s="9"/>
      <c r="G6080" s="63"/>
      <c r="H6080" s="64"/>
    </row>
    <row r="6081" spans="4:8" x14ac:dyDescent="0.2">
      <c r="D6081" s="9"/>
      <c r="G6081" s="63"/>
      <c r="H6081" s="64"/>
    </row>
    <row r="6082" spans="4:8" x14ac:dyDescent="0.2">
      <c r="D6082" s="9"/>
      <c r="G6082" s="63"/>
      <c r="H6082" s="64"/>
    </row>
    <row r="6083" spans="4:8" x14ac:dyDescent="0.2">
      <c r="D6083" s="9"/>
      <c r="G6083" s="63"/>
      <c r="H6083" s="64"/>
    </row>
    <row r="6084" spans="4:8" x14ac:dyDescent="0.2">
      <c r="D6084" s="9"/>
      <c r="G6084" s="63"/>
      <c r="H6084" s="64"/>
    </row>
    <row r="6085" spans="4:8" x14ac:dyDescent="0.2">
      <c r="D6085" s="9"/>
      <c r="G6085" s="63"/>
      <c r="H6085" s="64"/>
    </row>
    <row r="6086" spans="4:8" x14ac:dyDescent="0.2">
      <c r="D6086" s="9"/>
      <c r="G6086" s="63"/>
      <c r="H6086" s="64"/>
    </row>
    <row r="6087" spans="4:8" x14ac:dyDescent="0.2">
      <c r="D6087" s="9"/>
      <c r="G6087" s="63"/>
      <c r="H6087" s="64"/>
    </row>
    <row r="6088" spans="4:8" x14ac:dyDescent="0.2">
      <c r="D6088" s="9"/>
      <c r="G6088" s="63"/>
      <c r="H6088" s="64"/>
    </row>
    <row r="6089" spans="4:8" x14ac:dyDescent="0.2">
      <c r="D6089" s="9"/>
      <c r="G6089" s="63"/>
      <c r="H6089" s="64"/>
    </row>
    <row r="6090" spans="4:8" x14ac:dyDescent="0.2">
      <c r="D6090" s="9"/>
      <c r="G6090" s="63"/>
      <c r="H6090" s="64"/>
    </row>
    <row r="6091" spans="4:8" x14ac:dyDescent="0.2">
      <c r="D6091" s="9"/>
      <c r="G6091" s="63"/>
      <c r="H6091" s="64"/>
    </row>
    <row r="6092" spans="4:8" x14ac:dyDescent="0.2">
      <c r="D6092" s="9"/>
      <c r="G6092" s="63"/>
      <c r="H6092" s="64"/>
    </row>
    <row r="6093" spans="4:8" x14ac:dyDescent="0.2">
      <c r="D6093" s="9"/>
      <c r="G6093" s="63"/>
      <c r="H6093" s="64"/>
    </row>
    <row r="6094" spans="4:8" x14ac:dyDescent="0.2">
      <c r="D6094" s="9"/>
      <c r="G6094" s="63"/>
      <c r="H6094" s="64"/>
    </row>
    <row r="6095" spans="4:8" x14ac:dyDescent="0.2">
      <c r="D6095" s="9"/>
      <c r="G6095" s="63"/>
      <c r="H6095" s="64"/>
    </row>
    <row r="6096" spans="4:8" x14ac:dyDescent="0.2">
      <c r="D6096" s="9"/>
      <c r="G6096" s="63"/>
      <c r="H6096" s="64"/>
    </row>
    <row r="6097" spans="4:8" x14ac:dyDescent="0.2">
      <c r="D6097" s="9"/>
      <c r="G6097" s="63"/>
      <c r="H6097" s="64"/>
    </row>
    <row r="6098" spans="4:8" x14ac:dyDescent="0.2">
      <c r="D6098" s="9"/>
      <c r="G6098" s="63"/>
      <c r="H6098" s="64"/>
    </row>
    <row r="6099" spans="4:8" x14ac:dyDescent="0.2">
      <c r="D6099" s="9"/>
      <c r="G6099" s="63"/>
      <c r="H6099" s="64"/>
    </row>
    <row r="6100" spans="4:8" x14ac:dyDescent="0.2">
      <c r="D6100" s="9"/>
      <c r="G6100" s="63"/>
      <c r="H6100" s="64"/>
    </row>
    <row r="6101" spans="4:8" x14ac:dyDescent="0.2">
      <c r="D6101" s="9"/>
      <c r="G6101" s="63"/>
      <c r="H6101" s="64"/>
    </row>
    <row r="6102" spans="4:8" x14ac:dyDescent="0.2">
      <c r="D6102" s="9"/>
      <c r="G6102" s="63"/>
      <c r="H6102" s="64"/>
    </row>
    <row r="6103" spans="4:8" x14ac:dyDescent="0.2">
      <c r="D6103" s="9"/>
      <c r="G6103" s="63"/>
      <c r="H6103" s="64"/>
    </row>
    <row r="6104" spans="4:8" x14ac:dyDescent="0.2">
      <c r="D6104" s="9"/>
      <c r="G6104" s="63"/>
      <c r="H6104" s="64"/>
    </row>
    <row r="6105" spans="4:8" x14ac:dyDescent="0.2">
      <c r="D6105" s="9"/>
      <c r="G6105" s="63"/>
      <c r="H6105" s="64"/>
    </row>
    <row r="6106" spans="4:8" x14ac:dyDescent="0.2">
      <c r="D6106" s="9"/>
      <c r="G6106" s="63"/>
      <c r="H6106" s="64"/>
    </row>
    <row r="6107" spans="4:8" x14ac:dyDescent="0.2">
      <c r="D6107" s="9"/>
      <c r="G6107" s="63"/>
      <c r="H6107" s="64"/>
    </row>
    <row r="6108" spans="4:8" x14ac:dyDescent="0.2">
      <c r="D6108" s="9"/>
      <c r="G6108" s="63"/>
      <c r="H6108" s="64"/>
    </row>
    <row r="6109" spans="4:8" x14ac:dyDescent="0.2">
      <c r="D6109" s="9"/>
      <c r="G6109" s="63"/>
      <c r="H6109" s="64"/>
    </row>
    <row r="6110" spans="4:8" x14ac:dyDescent="0.2">
      <c r="D6110" s="9"/>
      <c r="G6110" s="63"/>
      <c r="H6110" s="64"/>
    </row>
    <row r="6111" spans="4:8" x14ac:dyDescent="0.2">
      <c r="D6111" s="9"/>
      <c r="G6111" s="63"/>
      <c r="H6111" s="64"/>
    </row>
    <row r="6112" spans="4:8" x14ac:dyDescent="0.2">
      <c r="D6112" s="9"/>
      <c r="G6112" s="63"/>
      <c r="H6112" s="64"/>
    </row>
    <row r="6113" spans="4:8" x14ac:dyDescent="0.2">
      <c r="D6113" s="9"/>
      <c r="G6113" s="63"/>
      <c r="H6113" s="64"/>
    </row>
    <row r="6114" spans="4:8" x14ac:dyDescent="0.2">
      <c r="D6114" s="9"/>
      <c r="G6114" s="63"/>
      <c r="H6114" s="64"/>
    </row>
    <row r="6115" spans="4:8" x14ac:dyDescent="0.2">
      <c r="D6115" s="9"/>
      <c r="G6115" s="63"/>
      <c r="H6115" s="64"/>
    </row>
    <row r="6116" spans="4:8" x14ac:dyDescent="0.2">
      <c r="D6116" s="9"/>
      <c r="G6116" s="63"/>
      <c r="H6116" s="64"/>
    </row>
    <row r="6117" spans="4:8" x14ac:dyDescent="0.2">
      <c r="D6117" s="9"/>
      <c r="G6117" s="63"/>
      <c r="H6117" s="64"/>
    </row>
    <row r="6118" spans="4:8" x14ac:dyDescent="0.2">
      <c r="D6118" s="9"/>
      <c r="G6118" s="63"/>
      <c r="H6118" s="64"/>
    </row>
    <row r="6119" spans="4:8" x14ac:dyDescent="0.2">
      <c r="D6119" s="9"/>
      <c r="G6119" s="63"/>
      <c r="H6119" s="64"/>
    </row>
    <row r="6120" spans="4:8" x14ac:dyDescent="0.2">
      <c r="D6120" s="9"/>
      <c r="G6120" s="63"/>
      <c r="H6120" s="64"/>
    </row>
    <row r="6121" spans="4:8" x14ac:dyDescent="0.2">
      <c r="D6121" s="9"/>
      <c r="G6121" s="63"/>
      <c r="H6121" s="64"/>
    </row>
    <row r="6122" spans="4:8" x14ac:dyDescent="0.2">
      <c r="D6122" s="9"/>
      <c r="G6122" s="63"/>
      <c r="H6122" s="64"/>
    </row>
    <row r="6123" spans="4:8" x14ac:dyDescent="0.2">
      <c r="D6123" s="9"/>
      <c r="G6123" s="63"/>
      <c r="H6123" s="64"/>
    </row>
    <row r="6124" spans="4:8" x14ac:dyDescent="0.2">
      <c r="D6124" s="9"/>
      <c r="G6124" s="63"/>
      <c r="H6124" s="64"/>
    </row>
    <row r="6125" spans="4:8" x14ac:dyDescent="0.2">
      <c r="D6125" s="9"/>
      <c r="G6125" s="63"/>
      <c r="H6125" s="64"/>
    </row>
    <row r="6126" spans="4:8" x14ac:dyDescent="0.2">
      <c r="D6126" s="9"/>
      <c r="G6126" s="63"/>
      <c r="H6126" s="64"/>
    </row>
    <row r="6127" spans="4:8" x14ac:dyDescent="0.2">
      <c r="D6127" s="9"/>
      <c r="G6127" s="63"/>
      <c r="H6127" s="64"/>
    </row>
    <row r="6128" spans="4:8" x14ac:dyDescent="0.2">
      <c r="D6128" s="9"/>
      <c r="G6128" s="63"/>
      <c r="H6128" s="64"/>
    </row>
    <row r="6129" spans="4:8" x14ac:dyDescent="0.2">
      <c r="D6129" s="9"/>
      <c r="G6129" s="63"/>
      <c r="H6129" s="64"/>
    </row>
    <row r="6130" spans="4:8" x14ac:dyDescent="0.2">
      <c r="D6130" s="9"/>
      <c r="G6130" s="63"/>
      <c r="H6130" s="64"/>
    </row>
    <row r="6131" spans="4:8" x14ac:dyDescent="0.2">
      <c r="D6131" s="9"/>
      <c r="G6131" s="63"/>
      <c r="H6131" s="64"/>
    </row>
    <row r="6132" spans="4:8" x14ac:dyDescent="0.2">
      <c r="D6132" s="9"/>
      <c r="G6132" s="63"/>
      <c r="H6132" s="64"/>
    </row>
    <row r="6133" spans="4:8" x14ac:dyDescent="0.2">
      <c r="D6133" s="9"/>
      <c r="G6133" s="63"/>
      <c r="H6133" s="64"/>
    </row>
    <row r="6134" spans="4:8" x14ac:dyDescent="0.2">
      <c r="D6134" s="9"/>
      <c r="G6134" s="63"/>
      <c r="H6134" s="64"/>
    </row>
    <row r="6135" spans="4:8" x14ac:dyDescent="0.2">
      <c r="D6135" s="9"/>
      <c r="G6135" s="63"/>
      <c r="H6135" s="64"/>
    </row>
    <row r="6136" spans="4:8" x14ac:dyDescent="0.2">
      <c r="D6136" s="9"/>
      <c r="G6136" s="63"/>
      <c r="H6136" s="64"/>
    </row>
    <row r="6137" spans="4:8" x14ac:dyDescent="0.2">
      <c r="D6137" s="9"/>
      <c r="G6137" s="63"/>
      <c r="H6137" s="64"/>
    </row>
    <row r="6138" spans="4:8" x14ac:dyDescent="0.2">
      <c r="D6138" s="9"/>
      <c r="G6138" s="63"/>
      <c r="H6138" s="64"/>
    </row>
    <row r="6139" spans="4:8" x14ac:dyDescent="0.2">
      <c r="D6139" s="9"/>
      <c r="G6139" s="63"/>
      <c r="H6139" s="64"/>
    </row>
    <row r="6140" spans="4:8" x14ac:dyDescent="0.2">
      <c r="D6140" s="9"/>
      <c r="G6140" s="63"/>
      <c r="H6140" s="64"/>
    </row>
    <row r="6141" spans="4:8" x14ac:dyDescent="0.2">
      <c r="D6141" s="9"/>
      <c r="G6141" s="63"/>
      <c r="H6141" s="64"/>
    </row>
    <row r="6142" spans="4:8" x14ac:dyDescent="0.2">
      <c r="D6142" s="9"/>
      <c r="G6142" s="63"/>
      <c r="H6142" s="64"/>
    </row>
    <row r="6143" spans="4:8" x14ac:dyDescent="0.2">
      <c r="D6143" s="9"/>
      <c r="G6143" s="63"/>
      <c r="H6143" s="64"/>
    </row>
    <row r="6144" spans="4:8" x14ac:dyDescent="0.2">
      <c r="D6144" s="9"/>
      <c r="G6144" s="63"/>
      <c r="H6144" s="64"/>
    </row>
    <row r="6145" spans="4:8" x14ac:dyDescent="0.2">
      <c r="D6145" s="9"/>
      <c r="G6145" s="63"/>
      <c r="H6145" s="64"/>
    </row>
    <row r="6146" spans="4:8" x14ac:dyDescent="0.2">
      <c r="D6146" s="9"/>
      <c r="G6146" s="63"/>
      <c r="H6146" s="64"/>
    </row>
    <row r="6147" spans="4:8" x14ac:dyDescent="0.2">
      <c r="D6147" s="9"/>
      <c r="G6147" s="63"/>
      <c r="H6147" s="64"/>
    </row>
    <row r="6148" spans="4:8" x14ac:dyDescent="0.2">
      <c r="D6148" s="9"/>
      <c r="G6148" s="63"/>
      <c r="H6148" s="64"/>
    </row>
    <row r="6149" spans="4:8" x14ac:dyDescent="0.2">
      <c r="D6149" s="9"/>
      <c r="G6149" s="63"/>
      <c r="H6149" s="64"/>
    </row>
    <row r="6150" spans="4:8" x14ac:dyDescent="0.2">
      <c r="D6150" s="9"/>
      <c r="G6150" s="63"/>
      <c r="H6150" s="64"/>
    </row>
    <row r="6151" spans="4:8" x14ac:dyDescent="0.2">
      <c r="D6151" s="9"/>
      <c r="G6151" s="63"/>
      <c r="H6151" s="64"/>
    </row>
    <row r="6152" spans="4:8" x14ac:dyDescent="0.2">
      <c r="D6152" s="9"/>
      <c r="G6152" s="63"/>
      <c r="H6152" s="64"/>
    </row>
    <row r="6153" spans="4:8" x14ac:dyDescent="0.2">
      <c r="D6153" s="9"/>
      <c r="G6153" s="63"/>
      <c r="H6153" s="64"/>
    </row>
    <row r="6154" spans="4:8" x14ac:dyDescent="0.2">
      <c r="D6154" s="9"/>
      <c r="G6154" s="63"/>
      <c r="H6154" s="64"/>
    </row>
    <row r="6155" spans="4:8" x14ac:dyDescent="0.2">
      <c r="D6155" s="9"/>
      <c r="G6155" s="63"/>
      <c r="H6155" s="64"/>
    </row>
    <row r="6156" spans="4:8" x14ac:dyDescent="0.2">
      <c r="D6156" s="9"/>
      <c r="G6156" s="63"/>
      <c r="H6156" s="64"/>
    </row>
    <row r="6157" spans="4:8" x14ac:dyDescent="0.2">
      <c r="D6157" s="9"/>
      <c r="G6157" s="63"/>
      <c r="H6157" s="64"/>
    </row>
    <row r="6158" spans="4:8" x14ac:dyDescent="0.2">
      <c r="D6158" s="9"/>
      <c r="G6158" s="63"/>
      <c r="H6158" s="64"/>
    </row>
    <row r="6159" spans="4:8" x14ac:dyDescent="0.2">
      <c r="D6159" s="9"/>
      <c r="G6159" s="63"/>
      <c r="H6159" s="64"/>
    </row>
    <row r="6160" spans="4:8" x14ac:dyDescent="0.2">
      <c r="D6160" s="9"/>
      <c r="G6160" s="63"/>
      <c r="H6160" s="64"/>
    </row>
    <row r="6161" spans="4:8" x14ac:dyDescent="0.2">
      <c r="D6161" s="9"/>
      <c r="G6161" s="63"/>
      <c r="H6161" s="64"/>
    </row>
    <row r="6162" spans="4:8" x14ac:dyDescent="0.2">
      <c r="D6162" s="9"/>
      <c r="G6162" s="63"/>
      <c r="H6162" s="64"/>
    </row>
    <row r="6163" spans="4:8" x14ac:dyDescent="0.2">
      <c r="D6163" s="9"/>
      <c r="G6163" s="63"/>
      <c r="H6163" s="64"/>
    </row>
    <row r="6164" spans="4:8" x14ac:dyDescent="0.2">
      <c r="D6164" s="9"/>
      <c r="G6164" s="63"/>
      <c r="H6164" s="64"/>
    </row>
    <row r="6165" spans="4:8" x14ac:dyDescent="0.2">
      <c r="D6165" s="9"/>
      <c r="G6165" s="63"/>
      <c r="H6165" s="64"/>
    </row>
    <row r="6166" spans="4:8" x14ac:dyDescent="0.2">
      <c r="D6166" s="9"/>
      <c r="G6166" s="63"/>
      <c r="H6166" s="64"/>
    </row>
    <row r="6167" spans="4:8" x14ac:dyDescent="0.2">
      <c r="D6167" s="9"/>
      <c r="G6167" s="63"/>
      <c r="H6167" s="64"/>
    </row>
    <row r="6168" spans="4:8" x14ac:dyDescent="0.2">
      <c r="D6168" s="9"/>
      <c r="G6168" s="63"/>
      <c r="H6168" s="64"/>
    </row>
    <row r="6169" spans="4:8" x14ac:dyDescent="0.2">
      <c r="D6169" s="9"/>
      <c r="G6169" s="63"/>
      <c r="H6169" s="64"/>
    </row>
    <row r="6170" spans="4:8" x14ac:dyDescent="0.2">
      <c r="D6170" s="9"/>
      <c r="G6170" s="63"/>
      <c r="H6170" s="64"/>
    </row>
    <row r="6171" spans="4:8" x14ac:dyDescent="0.2">
      <c r="D6171" s="9"/>
      <c r="G6171" s="63"/>
      <c r="H6171" s="64"/>
    </row>
    <row r="6172" spans="4:8" x14ac:dyDescent="0.2">
      <c r="D6172" s="9"/>
      <c r="G6172" s="63"/>
      <c r="H6172" s="64"/>
    </row>
    <row r="6173" spans="4:8" x14ac:dyDescent="0.2">
      <c r="D6173" s="9"/>
      <c r="G6173" s="63"/>
      <c r="H6173" s="64"/>
    </row>
    <row r="6174" spans="4:8" x14ac:dyDescent="0.2">
      <c r="D6174" s="9"/>
      <c r="G6174" s="63"/>
      <c r="H6174" s="64"/>
    </row>
    <row r="6175" spans="4:8" x14ac:dyDescent="0.2">
      <c r="D6175" s="9"/>
      <c r="G6175" s="63"/>
      <c r="H6175" s="64"/>
    </row>
    <row r="6176" spans="4:8" x14ac:dyDescent="0.2">
      <c r="D6176" s="9"/>
      <c r="G6176" s="63"/>
      <c r="H6176" s="64"/>
    </row>
    <row r="6177" spans="4:8" x14ac:dyDescent="0.2">
      <c r="D6177" s="9"/>
      <c r="G6177" s="63"/>
      <c r="H6177" s="64"/>
    </row>
    <row r="6178" spans="4:8" x14ac:dyDescent="0.2">
      <c r="D6178" s="9"/>
      <c r="G6178" s="63"/>
      <c r="H6178" s="64"/>
    </row>
    <row r="6179" spans="4:8" x14ac:dyDescent="0.2">
      <c r="D6179" s="9"/>
      <c r="G6179" s="63"/>
      <c r="H6179" s="64"/>
    </row>
    <row r="6180" spans="4:8" x14ac:dyDescent="0.2">
      <c r="D6180" s="9"/>
      <c r="G6180" s="63"/>
      <c r="H6180" s="64"/>
    </row>
    <row r="6181" spans="4:8" x14ac:dyDescent="0.2">
      <c r="D6181" s="9"/>
      <c r="G6181" s="63"/>
      <c r="H6181" s="64"/>
    </row>
    <row r="6182" spans="4:8" x14ac:dyDescent="0.2">
      <c r="D6182" s="9"/>
      <c r="G6182" s="63"/>
      <c r="H6182" s="64"/>
    </row>
    <row r="6183" spans="4:8" x14ac:dyDescent="0.2">
      <c r="D6183" s="9"/>
      <c r="G6183" s="63"/>
      <c r="H6183" s="64"/>
    </row>
    <row r="6184" spans="4:8" x14ac:dyDescent="0.2">
      <c r="D6184" s="9"/>
      <c r="G6184" s="63"/>
      <c r="H6184" s="64"/>
    </row>
    <row r="6185" spans="4:8" x14ac:dyDescent="0.2">
      <c r="D6185" s="9"/>
      <c r="G6185" s="63"/>
      <c r="H6185" s="64"/>
    </row>
    <row r="6186" spans="4:8" x14ac:dyDescent="0.2">
      <c r="D6186" s="9"/>
      <c r="G6186" s="63"/>
      <c r="H6186" s="64"/>
    </row>
    <row r="6187" spans="4:8" x14ac:dyDescent="0.2">
      <c r="D6187" s="9"/>
      <c r="G6187" s="63"/>
      <c r="H6187" s="64"/>
    </row>
    <row r="6188" spans="4:8" x14ac:dyDescent="0.2">
      <c r="D6188" s="9"/>
      <c r="G6188" s="63"/>
      <c r="H6188" s="64"/>
    </row>
    <row r="6189" spans="4:8" x14ac:dyDescent="0.2">
      <c r="D6189" s="9"/>
      <c r="G6189" s="63"/>
      <c r="H6189" s="64"/>
    </row>
    <row r="6190" spans="4:8" x14ac:dyDescent="0.2">
      <c r="D6190" s="9"/>
      <c r="G6190" s="63"/>
      <c r="H6190" s="64"/>
    </row>
    <row r="6191" spans="4:8" x14ac:dyDescent="0.2">
      <c r="D6191" s="9"/>
      <c r="G6191" s="63"/>
      <c r="H6191" s="64"/>
    </row>
    <row r="6192" spans="4:8" x14ac:dyDescent="0.2">
      <c r="D6192" s="9"/>
      <c r="G6192" s="63"/>
      <c r="H6192" s="64"/>
    </row>
    <row r="6193" spans="4:8" x14ac:dyDescent="0.2">
      <c r="D6193" s="9"/>
      <c r="G6193" s="63"/>
      <c r="H6193" s="64"/>
    </row>
    <row r="6194" spans="4:8" x14ac:dyDescent="0.2">
      <c r="D6194" s="9"/>
      <c r="G6194" s="63"/>
      <c r="H6194" s="64"/>
    </row>
    <row r="6195" spans="4:8" x14ac:dyDescent="0.2">
      <c r="D6195" s="9"/>
      <c r="G6195" s="63"/>
      <c r="H6195" s="64"/>
    </row>
    <row r="6196" spans="4:8" x14ac:dyDescent="0.2">
      <c r="D6196" s="9"/>
      <c r="G6196" s="63"/>
      <c r="H6196" s="64"/>
    </row>
    <row r="6197" spans="4:8" x14ac:dyDescent="0.2">
      <c r="D6197" s="9"/>
      <c r="G6197" s="63"/>
      <c r="H6197" s="64"/>
    </row>
    <row r="6198" spans="4:8" x14ac:dyDescent="0.2">
      <c r="D6198" s="9"/>
      <c r="G6198" s="63"/>
      <c r="H6198" s="64"/>
    </row>
    <row r="6199" spans="4:8" x14ac:dyDescent="0.2">
      <c r="D6199" s="9"/>
      <c r="G6199" s="63"/>
      <c r="H6199" s="64"/>
    </row>
    <row r="6200" spans="4:8" x14ac:dyDescent="0.2">
      <c r="D6200" s="9"/>
      <c r="G6200" s="63"/>
      <c r="H6200" s="64"/>
    </row>
    <row r="6201" spans="4:8" x14ac:dyDescent="0.2">
      <c r="D6201" s="9"/>
      <c r="G6201" s="63"/>
      <c r="H6201" s="64"/>
    </row>
    <row r="6202" spans="4:8" x14ac:dyDescent="0.2">
      <c r="D6202" s="9"/>
      <c r="G6202" s="63"/>
      <c r="H6202" s="64"/>
    </row>
    <row r="6203" spans="4:8" x14ac:dyDescent="0.2">
      <c r="D6203" s="9"/>
      <c r="G6203" s="63"/>
      <c r="H6203" s="64"/>
    </row>
    <row r="6204" spans="4:8" x14ac:dyDescent="0.2">
      <c r="D6204" s="9"/>
      <c r="G6204" s="63"/>
      <c r="H6204" s="64"/>
    </row>
    <row r="6205" spans="4:8" x14ac:dyDescent="0.2">
      <c r="D6205" s="9"/>
      <c r="G6205" s="63"/>
      <c r="H6205" s="64"/>
    </row>
    <row r="6206" spans="4:8" x14ac:dyDescent="0.2">
      <c r="D6206" s="9"/>
      <c r="G6206" s="63"/>
      <c r="H6206" s="64"/>
    </row>
    <row r="6207" spans="4:8" x14ac:dyDescent="0.2">
      <c r="D6207" s="9"/>
      <c r="G6207" s="63"/>
      <c r="H6207" s="64"/>
    </row>
    <row r="6208" spans="4:8" x14ac:dyDescent="0.2">
      <c r="D6208" s="9"/>
      <c r="G6208" s="63"/>
      <c r="H6208" s="64"/>
    </row>
    <row r="6209" spans="4:8" x14ac:dyDescent="0.2">
      <c r="D6209" s="9"/>
      <c r="G6209" s="63"/>
      <c r="H6209" s="64"/>
    </row>
    <row r="6210" spans="4:8" x14ac:dyDescent="0.2">
      <c r="D6210" s="9"/>
      <c r="G6210" s="63"/>
      <c r="H6210" s="64"/>
    </row>
    <row r="6211" spans="4:8" x14ac:dyDescent="0.2">
      <c r="D6211" s="9"/>
      <c r="G6211" s="63"/>
      <c r="H6211" s="64"/>
    </row>
    <row r="6212" spans="4:8" x14ac:dyDescent="0.2">
      <c r="D6212" s="9"/>
      <c r="G6212" s="63"/>
      <c r="H6212" s="64"/>
    </row>
    <row r="6213" spans="4:8" x14ac:dyDescent="0.2">
      <c r="D6213" s="9"/>
      <c r="G6213" s="63"/>
      <c r="H6213" s="64"/>
    </row>
    <row r="6214" spans="4:8" x14ac:dyDescent="0.2">
      <c r="D6214" s="9"/>
      <c r="G6214" s="63"/>
      <c r="H6214" s="64"/>
    </row>
    <row r="6215" spans="4:8" x14ac:dyDescent="0.2">
      <c r="D6215" s="9"/>
      <c r="G6215" s="63"/>
      <c r="H6215" s="64"/>
    </row>
    <row r="6216" spans="4:8" x14ac:dyDescent="0.2">
      <c r="D6216" s="9"/>
      <c r="G6216" s="63"/>
      <c r="H6216" s="64"/>
    </row>
    <row r="6217" spans="4:8" x14ac:dyDescent="0.2">
      <c r="D6217" s="9"/>
      <c r="G6217" s="63"/>
      <c r="H6217" s="64"/>
    </row>
    <row r="6218" spans="4:8" x14ac:dyDescent="0.2">
      <c r="D6218" s="9"/>
      <c r="G6218" s="63"/>
      <c r="H6218" s="64"/>
    </row>
    <row r="6219" spans="4:8" x14ac:dyDescent="0.2">
      <c r="D6219" s="9"/>
      <c r="G6219" s="63"/>
      <c r="H6219" s="64"/>
    </row>
    <row r="6220" spans="4:8" x14ac:dyDescent="0.2">
      <c r="D6220" s="9"/>
      <c r="G6220" s="63"/>
      <c r="H6220" s="64"/>
    </row>
    <row r="6221" spans="4:8" x14ac:dyDescent="0.2">
      <c r="D6221" s="9"/>
      <c r="G6221" s="63"/>
      <c r="H6221" s="64"/>
    </row>
    <row r="6222" spans="4:8" x14ac:dyDescent="0.2">
      <c r="D6222" s="9"/>
      <c r="G6222" s="63"/>
      <c r="H6222" s="64"/>
    </row>
    <row r="6223" spans="4:8" x14ac:dyDescent="0.2">
      <c r="D6223" s="9"/>
      <c r="G6223" s="63"/>
      <c r="H6223" s="64"/>
    </row>
    <row r="6224" spans="4:8" x14ac:dyDescent="0.2">
      <c r="D6224" s="9"/>
      <c r="G6224" s="63"/>
      <c r="H6224" s="64"/>
    </row>
    <row r="6225" spans="4:8" x14ac:dyDescent="0.2">
      <c r="D6225" s="9"/>
      <c r="G6225" s="63"/>
      <c r="H6225" s="64"/>
    </row>
    <row r="6226" spans="4:8" x14ac:dyDescent="0.2">
      <c r="D6226" s="9"/>
      <c r="G6226" s="63"/>
      <c r="H6226" s="64"/>
    </row>
    <row r="6227" spans="4:8" x14ac:dyDescent="0.2">
      <c r="D6227" s="9"/>
      <c r="G6227" s="63"/>
      <c r="H6227" s="64"/>
    </row>
    <row r="6228" spans="4:8" x14ac:dyDescent="0.2">
      <c r="D6228" s="9"/>
      <c r="G6228" s="63"/>
      <c r="H6228" s="64"/>
    </row>
    <row r="6229" spans="4:8" x14ac:dyDescent="0.2">
      <c r="D6229" s="9"/>
      <c r="G6229" s="63"/>
      <c r="H6229" s="64"/>
    </row>
    <row r="6230" spans="4:8" x14ac:dyDescent="0.2">
      <c r="D6230" s="9"/>
      <c r="G6230" s="63"/>
      <c r="H6230" s="64"/>
    </row>
    <row r="6231" spans="4:8" x14ac:dyDescent="0.2">
      <c r="D6231" s="9"/>
      <c r="G6231" s="63"/>
      <c r="H6231" s="64"/>
    </row>
    <row r="6232" spans="4:8" x14ac:dyDescent="0.2">
      <c r="D6232" s="9"/>
      <c r="G6232" s="63"/>
      <c r="H6232" s="64"/>
    </row>
    <row r="6233" spans="4:8" x14ac:dyDescent="0.2">
      <c r="D6233" s="9"/>
      <c r="G6233" s="63"/>
      <c r="H6233" s="64"/>
    </row>
    <row r="6234" spans="4:8" x14ac:dyDescent="0.2">
      <c r="D6234" s="9"/>
      <c r="G6234" s="63"/>
      <c r="H6234" s="64"/>
    </row>
    <row r="6235" spans="4:8" x14ac:dyDescent="0.2">
      <c r="D6235" s="9"/>
      <c r="G6235" s="63"/>
      <c r="H6235" s="64"/>
    </row>
    <row r="6236" spans="4:8" x14ac:dyDescent="0.2">
      <c r="D6236" s="9"/>
      <c r="G6236" s="63"/>
      <c r="H6236" s="64"/>
    </row>
    <row r="6237" spans="4:8" x14ac:dyDescent="0.2">
      <c r="D6237" s="9"/>
      <c r="G6237" s="63"/>
      <c r="H6237" s="64"/>
    </row>
    <row r="6238" spans="4:8" x14ac:dyDescent="0.2">
      <c r="D6238" s="9"/>
      <c r="G6238" s="63"/>
      <c r="H6238" s="64"/>
    </row>
    <row r="6239" spans="4:8" x14ac:dyDescent="0.2">
      <c r="D6239" s="9"/>
      <c r="G6239" s="63"/>
      <c r="H6239" s="64"/>
    </row>
    <row r="6240" spans="4:8" x14ac:dyDescent="0.2">
      <c r="D6240" s="9"/>
      <c r="G6240" s="63"/>
      <c r="H6240" s="64"/>
    </row>
    <row r="6241" spans="4:8" x14ac:dyDescent="0.2">
      <c r="D6241" s="9"/>
      <c r="G6241" s="63"/>
      <c r="H6241" s="64"/>
    </row>
    <row r="6242" spans="4:8" x14ac:dyDescent="0.2">
      <c r="D6242" s="9"/>
      <c r="G6242" s="63"/>
      <c r="H6242" s="64"/>
    </row>
    <row r="6243" spans="4:8" x14ac:dyDescent="0.2">
      <c r="D6243" s="9"/>
      <c r="G6243" s="63"/>
      <c r="H6243" s="64"/>
    </row>
    <row r="6244" spans="4:8" x14ac:dyDescent="0.2">
      <c r="D6244" s="9"/>
      <c r="G6244" s="63"/>
      <c r="H6244" s="64"/>
    </row>
    <row r="6245" spans="4:8" x14ac:dyDescent="0.2">
      <c r="D6245" s="9"/>
      <c r="G6245" s="63"/>
      <c r="H6245" s="64"/>
    </row>
    <row r="6246" spans="4:8" x14ac:dyDescent="0.2">
      <c r="D6246" s="9"/>
      <c r="G6246" s="63"/>
      <c r="H6246" s="64"/>
    </row>
    <row r="6247" spans="4:8" x14ac:dyDescent="0.2">
      <c r="D6247" s="9"/>
      <c r="G6247" s="63"/>
      <c r="H6247" s="64"/>
    </row>
    <row r="6248" spans="4:8" x14ac:dyDescent="0.2">
      <c r="D6248" s="9"/>
      <c r="G6248" s="63"/>
      <c r="H6248" s="64"/>
    </row>
    <row r="6249" spans="4:8" x14ac:dyDescent="0.2">
      <c r="D6249" s="9"/>
      <c r="G6249" s="63"/>
      <c r="H6249" s="64"/>
    </row>
    <row r="6250" spans="4:8" x14ac:dyDescent="0.2">
      <c r="D6250" s="9"/>
      <c r="G6250" s="63"/>
      <c r="H6250" s="64"/>
    </row>
    <row r="6251" spans="4:8" x14ac:dyDescent="0.2">
      <c r="D6251" s="9"/>
      <c r="G6251" s="63"/>
      <c r="H6251" s="64"/>
    </row>
    <row r="6252" spans="4:8" x14ac:dyDescent="0.2">
      <c r="D6252" s="9"/>
      <c r="G6252" s="63"/>
      <c r="H6252" s="64"/>
    </row>
    <row r="6253" spans="4:8" x14ac:dyDescent="0.2">
      <c r="D6253" s="9"/>
      <c r="G6253" s="63"/>
      <c r="H6253" s="64"/>
    </row>
    <row r="6254" spans="4:8" x14ac:dyDescent="0.2">
      <c r="D6254" s="9"/>
      <c r="G6254" s="63"/>
      <c r="H6254" s="64"/>
    </row>
    <row r="6255" spans="4:8" x14ac:dyDescent="0.2">
      <c r="D6255" s="9"/>
      <c r="G6255" s="63"/>
      <c r="H6255" s="64"/>
    </row>
    <row r="6256" spans="4:8" x14ac:dyDescent="0.2">
      <c r="D6256" s="9"/>
      <c r="G6256" s="63"/>
      <c r="H6256" s="64"/>
    </row>
    <row r="6257" spans="4:8" x14ac:dyDescent="0.2">
      <c r="D6257" s="9"/>
      <c r="G6257" s="63"/>
      <c r="H6257" s="64"/>
    </row>
    <row r="6258" spans="4:8" x14ac:dyDescent="0.2">
      <c r="D6258" s="9"/>
      <c r="G6258" s="63"/>
      <c r="H6258" s="64"/>
    </row>
    <row r="6259" spans="4:8" x14ac:dyDescent="0.2">
      <c r="D6259" s="9"/>
      <c r="G6259" s="63"/>
      <c r="H6259" s="64"/>
    </row>
    <row r="6260" spans="4:8" x14ac:dyDescent="0.2">
      <c r="D6260" s="9"/>
      <c r="G6260" s="63"/>
      <c r="H6260" s="64"/>
    </row>
    <row r="6261" spans="4:8" x14ac:dyDescent="0.2">
      <c r="D6261" s="9"/>
      <c r="G6261" s="63"/>
      <c r="H6261" s="64"/>
    </row>
    <row r="6262" spans="4:8" x14ac:dyDescent="0.2">
      <c r="D6262" s="9"/>
      <c r="G6262" s="63"/>
      <c r="H6262" s="64"/>
    </row>
    <row r="6263" spans="4:8" x14ac:dyDescent="0.2">
      <c r="D6263" s="9"/>
      <c r="G6263" s="63"/>
      <c r="H6263" s="64"/>
    </row>
    <row r="6264" spans="4:8" x14ac:dyDescent="0.2">
      <c r="D6264" s="9"/>
      <c r="G6264" s="63"/>
      <c r="H6264" s="64"/>
    </row>
    <row r="6265" spans="4:8" x14ac:dyDescent="0.2">
      <c r="D6265" s="9"/>
      <c r="G6265" s="63"/>
      <c r="H6265" s="64"/>
    </row>
    <row r="6266" spans="4:8" x14ac:dyDescent="0.2">
      <c r="D6266" s="9"/>
      <c r="G6266" s="63"/>
      <c r="H6266" s="64"/>
    </row>
    <row r="6267" spans="4:8" x14ac:dyDescent="0.2">
      <c r="D6267" s="9"/>
      <c r="G6267" s="63"/>
      <c r="H6267" s="64"/>
    </row>
    <row r="6268" spans="4:8" x14ac:dyDescent="0.2">
      <c r="D6268" s="9"/>
      <c r="G6268" s="63"/>
      <c r="H6268" s="64"/>
    </row>
    <row r="6269" spans="4:8" x14ac:dyDescent="0.2">
      <c r="D6269" s="9"/>
      <c r="G6269" s="63"/>
      <c r="H6269" s="64"/>
    </row>
    <row r="6270" spans="4:8" x14ac:dyDescent="0.2">
      <c r="D6270" s="9"/>
      <c r="G6270" s="63"/>
      <c r="H6270" s="64"/>
    </row>
    <row r="6271" spans="4:8" x14ac:dyDescent="0.2">
      <c r="D6271" s="9"/>
      <c r="G6271" s="63"/>
      <c r="H6271" s="64"/>
    </row>
    <row r="6272" spans="4:8" x14ac:dyDescent="0.2">
      <c r="D6272" s="9"/>
      <c r="G6272" s="63"/>
      <c r="H6272" s="64"/>
    </row>
    <row r="6273" spans="4:8" x14ac:dyDescent="0.2">
      <c r="D6273" s="9"/>
      <c r="G6273" s="63"/>
      <c r="H6273" s="64"/>
    </row>
    <row r="6274" spans="4:8" x14ac:dyDescent="0.2">
      <c r="D6274" s="9"/>
      <c r="G6274" s="63"/>
      <c r="H6274" s="64"/>
    </row>
    <row r="6275" spans="4:8" x14ac:dyDescent="0.2">
      <c r="D6275" s="9"/>
      <c r="G6275" s="63"/>
      <c r="H6275" s="64"/>
    </row>
    <row r="6276" spans="4:8" x14ac:dyDescent="0.2">
      <c r="D6276" s="9"/>
      <c r="G6276" s="63"/>
      <c r="H6276" s="64"/>
    </row>
    <row r="6277" spans="4:8" x14ac:dyDescent="0.2">
      <c r="D6277" s="9"/>
      <c r="G6277" s="63"/>
      <c r="H6277" s="64"/>
    </row>
    <row r="6278" spans="4:8" x14ac:dyDescent="0.2">
      <c r="D6278" s="9"/>
      <c r="G6278" s="63"/>
      <c r="H6278" s="64"/>
    </row>
    <row r="6279" spans="4:8" x14ac:dyDescent="0.2">
      <c r="D6279" s="9"/>
      <c r="G6279" s="63"/>
      <c r="H6279" s="64"/>
    </row>
    <row r="6280" spans="4:8" x14ac:dyDescent="0.2">
      <c r="D6280" s="9"/>
      <c r="G6280" s="63"/>
      <c r="H6280" s="64"/>
    </row>
    <row r="6281" spans="4:8" x14ac:dyDescent="0.2">
      <c r="D6281" s="9"/>
      <c r="G6281" s="63"/>
      <c r="H6281" s="64"/>
    </row>
    <row r="6282" spans="4:8" x14ac:dyDescent="0.2">
      <c r="D6282" s="9"/>
      <c r="G6282" s="63"/>
      <c r="H6282" s="64"/>
    </row>
    <row r="6283" spans="4:8" x14ac:dyDescent="0.2">
      <c r="D6283" s="9"/>
      <c r="G6283" s="63"/>
      <c r="H6283" s="64"/>
    </row>
    <row r="6284" spans="4:8" x14ac:dyDescent="0.2">
      <c r="D6284" s="9"/>
      <c r="G6284" s="63"/>
      <c r="H6284" s="64"/>
    </row>
    <row r="6285" spans="4:8" x14ac:dyDescent="0.2">
      <c r="D6285" s="9"/>
      <c r="G6285" s="63"/>
      <c r="H6285" s="64"/>
    </row>
    <row r="6286" spans="4:8" x14ac:dyDescent="0.2">
      <c r="D6286" s="9"/>
      <c r="G6286" s="63"/>
      <c r="H6286" s="64"/>
    </row>
    <row r="6287" spans="4:8" x14ac:dyDescent="0.2">
      <c r="D6287" s="9"/>
      <c r="G6287" s="63"/>
      <c r="H6287" s="64"/>
    </row>
    <row r="6288" spans="4:8" x14ac:dyDescent="0.2">
      <c r="D6288" s="9"/>
      <c r="G6288" s="63"/>
      <c r="H6288" s="64"/>
    </row>
    <row r="6289" spans="4:8" x14ac:dyDescent="0.2">
      <c r="D6289" s="9"/>
      <c r="G6289" s="63"/>
      <c r="H6289" s="64"/>
    </row>
    <row r="6290" spans="4:8" x14ac:dyDescent="0.2">
      <c r="D6290" s="9"/>
      <c r="G6290" s="63"/>
      <c r="H6290" s="64"/>
    </row>
    <row r="6291" spans="4:8" x14ac:dyDescent="0.2">
      <c r="D6291" s="9"/>
      <c r="G6291" s="63"/>
      <c r="H6291" s="64"/>
    </row>
    <row r="6292" spans="4:8" x14ac:dyDescent="0.2">
      <c r="D6292" s="9"/>
      <c r="G6292" s="63"/>
      <c r="H6292" s="64"/>
    </row>
    <row r="6293" spans="4:8" x14ac:dyDescent="0.2">
      <c r="D6293" s="9"/>
      <c r="G6293" s="63"/>
      <c r="H6293" s="64"/>
    </row>
    <row r="6294" spans="4:8" x14ac:dyDescent="0.2">
      <c r="D6294" s="9"/>
      <c r="G6294" s="63"/>
      <c r="H6294" s="64"/>
    </row>
    <row r="6295" spans="4:8" x14ac:dyDescent="0.2">
      <c r="D6295" s="9"/>
      <c r="G6295" s="63"/>
      <c r="H6295" s="64"/>
    </row>
    <row r="6296" spans="4:8" x14ac:dyDescent="0.2">
      <c r="D6296" s="9"/>
      <c r="G6296" s="63"/>
      <c r="H6296" s="64"/>
    </row>
    <row r="6297" spans="4:8" x14ac:dyDescent="0.2">
      <c r="D6297" s="9"/>
      <c r="G6297" s="63"/>
      <c r="H6297" s="64"/>
    </row>
    <row r="6298" spans="4:8" x14ac:dyDescent="0.2">
      <c r="D6298" s="9"/>
      <c r="G6298" s="63"/>
      <c r="H6298" s="64"/>
    </row>
    <row r="6299" spans="4:8" x14ac:dyDescent="0.2">
      <c r="D6299" s="9"/>
      <c r="G6299" s="63"/>
      <c r="H6299" s="64"/>
    </row>
    <row r="6300" spans="4:8" x14ac:dyDescent="0.2">
      <c r="D6300" s="9"/>
      <c r="G6300" s="63"/>
      <c r="H6300" s="64"/>
    </row>
    <row r="6301" spans="4:8" x14ac:dyDescent="0.2">
      <c r="D6301" s="9"/>
      <c r="G6301" s="63"/>
      <c r="H6301" s="64"/>
    </row>
    <row r="6302" spans="4:8" x14ac:dyDescent="0.2">
      <c r="D6302" s="9"/>
      <c r="G6302" s="63"/>
      <c r="H6302" s="64"/>
    </row>
    <row r="6303" spans="4:8" x14ac:dyDescent="0.2">
      <c r="D6303" s="9"/>
      <c r="G6303" s="63"/>
      <c r="H6303" s="64"/>
    </row>
    <row r="6304" spans="4:8" x14ac:dyDescent="0.2">
      <c r="D6304" s="9"/>
      <c r="G6304" s="63"/>
      <c r="H6304" s="64"/>
    </row>
    <row r="6305" spans="4:8" x14ac:dyDescent="0.2">
      <c r="D6305" s="9"/>
      <c r="G6305" s="63"/>
      <c r="H6305" s="64"/>
    </row>
    <row r="6306" spans="4:8" x14ac:dyDescent="0.2">
      <c r="D6306" s="9"/>
      <c r="G6306" s="63"/>
      <c r="H6306" s="64"/>
    </row>
    <row r="6307" spans="4:8" x14ac:dyDescent="0.2">
      <c r="D6307" s="9"/>
      <c r="G6307" s="63"/>
      <c r="H6307" s="64"/>
    </row>
    <row r="6308" spans="4:8" x14ac:dyDescent="0.2">
      <c r="D6308" s="9"/>
      <c r="G6308" s="63"/>
      <c r="H6308" s="64"/>
    </row>
    <row r="6309" spans="4:8" x14ac:dyDescent="0.2">
      <c r="D6309" s="9"/>
      <c r="G6309" s="63"/>
      <c r="H6309" s="64"/>
    </row>
    <row r="6310" spans="4:8" x14ac:dyDescent="0.2">
      <c r="D6310" s="9"/>
      <c r="G6310" s="63"/>
      <c r="H6310" s="64"/>
    </row>
    <row r="6311" spans="4:8" x14ac:dyDescent="0.2">
      <c r="D6311" s="9"/>
      <c r="G6311" s="63"/>
      <c r="H6311" s="64"/>
    </row>
    <row r="6312" spans="4:8" x14ac:dyDescent="0.2">
      <c r="D6312" s="9"/>
      <c r="G6312" s="63"/>
      <c r="H6312" s="64"/>
    </row>
    <row r="6313" spans="4:8" x14ac:dyDescent="0.2">
      <c r="D6313" s="9"/>
      <c r="G6313" s="63"/>
      <c r="H6313" s="64"/>
    </row>
    <row r="6314" spans="4:8" x14ac:dyDescent="0.2">
      <c r="D6314" s="9"/>
      <c r="G6314" s="63"/>
      <c r="H6314" s="64"/>
    </row>
    <row r="6315" spans="4:8" x14ac:dyDescent="0.2">
      <c r="D6315" s="9"/>
      <c r="G6315" s="63"/>
      <c r="H6315" s="64"/>
    </row>
    <row r="6316" spans="4:8" x14ac:dyDescent="0.2">
      <c r="D6316" s="9"/>
      <c r="G6316" s="63"/>
      <c r="H6316" s="64"/>
    </row>
    <row r="6317" spans="4:8" x14ac:dyDescent="0.2">
      <c r="D6317" s="9"/>
      <c r="G6317" s="63"/>
      <c r="H6317" s="64"/>
    </row>
    <row r="6318" spans="4:8" x14ac:dyDescent="0.2">
      <c r="D6318" s="9"/>
      <c r="G6318" s="63"/>
      <c r="H6318" s="64"/>
    </row>
    <row r="6319" spans="4:8" x14ac:dyDescent="0.2">
      <c r="D6319" s="9"/>
      <c r="G6319" s="63"/>
      <c r="H6319" s="64"/>
    </row>
    <row r="6320" spans="4:8" x14ac:dyDescent="0.2">
      <c r="D6320" s="9"/>
      <c r="G6320" s="63"/>
      <c r="H6320" s="64"/>
    </row>
    <row r="6321" spans="4:8" x14ac:dyDescent="0.2">
      <c r="D6321" s="9"/>
      <c r="G6321" s="63"/>
      <c r="H6321" s="64"/>
    </row>
    <row r="6322" spans="4:8" x14ac:dyDescent="0.2">
      <c r="D6322" s="9"/>
      <c r="G6322" s="63"/>
      <c r="H6322" s="64"/>
    </row>
    <row r="6323" spans="4:8" x14ac:dyDescent="0.2">
      <c r="D6323" s="9"/>
      <c r="G6323" s="63"/>
      <c r="H6323" s="64"/>
    </row>
    <row r="6324" spans="4:8" x14ac:dyDescent="0.2">
      <c r="D6324" s="9"/>
      <c r="G6324" s="63"/>
      <c r="H6324" s="64"/>
    </row>
    <row r="6325" spans="4:8" x14ac:dyDescent="0.2">
      <c r="D6325" s="9"/>
      <c r="G6325" s="63"/>
      <c r="H6325" s="64"/>
    </row>
    <row r="6326" spans="4:8" x14ac:dyDescent="0.2">
      <c r="D6326" s="9"/>
      <c r="G6326" s="63"/>
      <c r="H6326" s="64"/>
    </row>
    <row r="6327" spans="4:8" x14ac:dyDescent="0.2">
      <c r="D6327" s="9"/>
      <c r="G6327" s="63"/>
      <c r="H6327" s="64"/>
    </row>
    <row r="6328" spans="4:8" x14ac:dyDescent="0.2">
      <c r="D6328" s="9"/>
      <c r="G6328" s="63"/>
      <c r="H6328" s="64"/>
    </row>
    <row r="6329" spans="4:8" x14ac:dyDescent="0.2">
      <c r="D6329" s="9"/>
      <c r="G6329" s="63"/>
      <c r="H6329" s="64"/>
    </row>
    <row r="6330" spans="4:8" x14ac:dyDescent="0.2">
      <c r="D6330" s="9"/>
      <c r="G6330" s="63"/>
      <c r="H6330" s="64"/>
    </row>
    <row r="6331" spans="4:8" x14ac:dyDescent="0.2">
      <c r="D6331" s="9"/>
      <c r="G6331" s="63"/>
      <c r="H6331" s="64"/>
    </row>
    <row r="6332" spans="4:8" x14ac:dyDescent="0.2">
      <c r="D6332" s="9"/>
      <c r="G6332" s="63"/>
      <c r="H6332" s="64"/>
    </row>
    <row r="6333" spans="4:8" x14ac:dyDescent="0.2">
      <c r="D6333" s="9"/>
      <c r="G6333" s="63"/>
      <c r="H6333" s="64"/>
    </row>
    <row r="6334" spans="4:8" x14ac:dyDescent="0.2">
      <c r="D6334" s="9"/>
      <c r="G6334" s="63"/>
      <c r="H6334" s="64"/>
    </row>
    <row r="6335" spans="4:8" x14ac:dyDescent="0.2">
      <c r="D6335" s="9"/>
      <c r="G6335" s="63"/>
      <c r="H6335" s="64"/>
    </row>
    <row r="6336" spans="4:8" x14ac:dyDescent="0.2">
      <c r="D6336" s="9"/>
      <c r="G6336" s="63"/>
      <c r="H6336" s="64"/>
    </row>
    <row r="6337" spans="4:8" x14ac:dyDescent="0.2">
      <c r="D6337" s="9"/>
      <c r="G6337" s="63"/>
      <c r="H6337" s="64"/>
    </row>
    <row r="6338" spans="4:8" x14ac:dyDescent="0.2">
      <c r="D6338" s="9"/>
      <c r="G6338" s="63"/>
      <c r="H6338" s="64"/>
    </row>
    <row r="6339" spans="4:8" x14ac:dyDescent="0.2">
      <c r="D6339" s="9"/>
      <c r="G6339" s="63"/>
      <c r="H6339" s="64"/>
    </row>
    <row r="6340" spans="4:8" x14ac:dyDescent="0.2">
      <c r="D6340" s="9"/>
      <c r="G6340" s="63"/>
      <c r="H6340" s="64"/>
    </row>
    <row r="6341" spans="4:8" x14ac:dyDescent="0.2">
      <c r="D6341" s="9"/>
      <c r="G6341" s="63"/>
      <c r="H6341" s="64"/>
    </row>
    <row r="6342" spans="4:8" x14ac:dyDescent="0.2">
      <c r="D6342" s="9"/>
      <c r="G6342" s="63"/>
      <c r="H6342" s="64"/>
    </row>
    <row r="6343" spans="4:8" x14ac:dyDescent="0.2">
      <c r="D6343" s="9"/>
      <c r="G6343" s="63"/>
      <c r="H6343" s="64"/>
    </row>
    <row r="6344" spans="4:8" x14ac:dyDescent="0.2">
      <c r="D6344" s="9"/>
      <c r="G6344" s="63"/>
      <c r="H6344" s="64"/>
    </row>
    <row r="6345" spans="4:8" x14ac:dyDescent="0.2">
      <c r="D6345" s="9"/>
      <c r="G6345" s="63"/>
      <c r="H6345" s="64"/>
    </row>
    <row r="6346" spans="4:8" x14ac:dyDescent="0.2">
      <c r="D6346" s="9"/>
      <c r="G6346" s="63"/>
      <c r="H6346" s="64"/>
    </row>
    <row r="6347" spans="4:8" x14ac:dyDescent="0.2">
      <c r="D6347" s="9"/>
      <c r="G6347" s="63"/>
      <c r="H6347" s="64"/>
    </row>
    <row r="6348" spans="4:8" x14ac:dyDescent="0.2">
      <c r="D6348" s="9"/>
      <c r="G6348" s="63"/>
      <c r="H6348" s="64"/>
    </row>
    <row r="6349" spans="4:8" x14ac:dyDescent="0.2">
      <c r="D6349" s="9"/>
      <c r="G6349" s="63"/>
      <c r="H6349" s="64"/>
    </row>
    <row r="6350" spans="4:8" x14ac:dyDescent="0.2">
      <c r="D6350" s="9"/>
      <c r="G6350" s="63"/>
      <c r="H6350" s="64"/>
    </row>
    <row r="6351" spans="4:8" x14ac:dyDescent="0.2">
      <c r="D6351" s="9"/>
      <c r="G6351" s="63"/>
      <c r="H6351" s="64"/>
    </row>
    <row r="6352" spans="4:8" x14ac:dyDescent="0.2">
      <c r="D6352" s="9"/>
      <c r="G6352" s="63"/>
      <c r="H6352" s="64"/>
    </row>
    <row r="6353" spans="4:8" x14ac:dyDescent="0.2">
      <c r="D6353" s="9"/>
      <c r="G6353" s="63"/>
      <c r="H6353" s="64"/>
    </row>
    <row r="6354" spans="4:8" x14ac:dyDescent="0.2">
      <c r="D6354" s="9"/>
      <c r="G6354" s="63"/>
      <c r="H6354" s="64"/>
    </row>
    <row r="6355" spans="4:8" x14ac:dyDescent="0.2">
      <c r="D6355" s="9"/>
      <c r="G6355" s="63"/>
      <c r="H6355" s="64"/>
    </row>
    <row r="6356" spans="4:8" x14ac:dyDescent="0.2">
      <c r="D6356" s="9"/>
      <c r="G6356" s="63"/>
      <c r="H6356" s="64"/>
    </row>
    <row r="6357" spans="4:8" x14ac:dyDescent="0.2">
      <c r="D6357" s="9"/>
      <c r="G6357" s="63"/>
      <c r="H6357" s="64"/>
    </row>
    <row r="6358" spans="4:8" x14ac:dyDescent="0.2">
      <c r="D6358" s="9"/>
      <c r="G6358" s="63"/>
      <c r="H6358" s="64"/>
    </row>
    <row r="6359" spans="4:8" x14ac:dyDescent="0.2">
      <c r="D6359" s="9"/>
      <c r="G6359" s="63"/>
      <c r="H6359" s="64"/>
    </row>
    <row r="6360" spans="4:8" x14ac:dyDescent="0.2">
      <c r="D6360" s="9"/>
      <c r="G6360" s="63"/>
      <c r="H6360" s="64"/>
    </row>
    <row r="6361" spans="4:8" x14ac:dyDescent="0.2">
      <c r="D6361" s="9"/>
      <c r="G6361" s="63"/>
      <c r="H6361" s="64"/>
    </row>
    <row r="6362" spans="4:8" x14ac:dyDescent="0.2">
      <c r="D6362" s="9"/>
      <c r="G6362" s="63"/>
      <c r="H6362" s="64"/>
    </row>
    <row r="6363" spans="4:8" x14ac:dyDescent="0.2">
      <c r="D6363" s="9"/>
      <c r="G6363" s="63"/>
      <c r="H6363" s="64"/>
    </row>
    <row r="6364" spans="4:8" x14ac:dyDescent="0.2">
      <c r="D6364" s="9"/>
      <c r="G6364" s="63"/>
      <c r="H6364" s="64"/>
    </row>
    <row r="6365" spans="4:8" x14ac:dyDescent="0.2">
      <c r="D6365" s="9"/>
      <c r="G6365" s="63"/>
      <c r="H6365" s="64"/>
    </row>
    <row r="6366" spans="4:8" x14ac:dyDescent="0.2">
      <c r="D6366" s="9"/>
      <c r="G6366" s="63"/>
      <c r="H6366" s="64"/>
    </row>
    <row r="6367" spans="4:8" x14ac:dyDescent="0.2">
      <c r="D6367" s="9"/>
      <c r="G6367" s="63"/>
      <c r="H6367" s="64"/>
    </row>
    <row r="6368" spans="4:8" x14ac:dyDescent="0.2">
      <c r="D6368" s="9"/>
      <c r="G6368" s="63"/>
      <c r="H6368" s="64"/>
    </row>
    <row r="6369" spans="4:8" x14ac:dyDescent="0.2">
      <c r="D6369" s="9"/>
      <c r="G6369" s="63"/>
      <c r="H6369" s="64"/>
    </row>
    <row r="6370" spans="4:8" x14ac:dyDescent="0.2">
      <c r="D6370" s="9"/>
      <c r="G6370" s="63"/>
      <c r="H6370" s="64"/>
    </row>
    <row r="6371" spans="4:8" x14ac:dyDescent="0.2">
      <c r="D6371" s="9"/>
      <c r="G6371" s="63"/>
      <c r="H6371" s="64"/>
    </row>
    <row r="6372" spans="4:8" x14ac:dyDescent="0.2">
      <c r="D6372" s="9"/>
      <c r="G6372" s="63"/>
      <c r="H6372" s="64"/>
    </row>
    <row r="6373" spans="4:8" x14ac:dyDescent="0.2">
      <c r="D6373" s="9"/>
      <c r="G6373" s="63"/>
      <c r="H6373" s="64"/>
    </row>
    <row r="6374" spans="4:8" x14ac:dyDescent="0.2">
      <c r="D6374" s="9"/>
      <c r="G6374" s="63"/>
      <c r="H6374" s="64"/>
    </row>
    <row r="6375" spans="4:8" x14ac:dyDescent="0.2">
      <c r="D6375" s="9"/>
      <c r="G6375" s="63"/>
      <c r="H6375" s="64"/>
    </row>
    <row r="6376" spans="4:8" x14ac:dyDescent="0.2">
      <c r="D6376" s="9"/>
      <c r="G6376" s="63"/>
      <c r="H6376" s="64"/>
    </row>
    <row r="6377" spans="4:8" x14ac:dyDescent="0.2">
      <c r="D6377" s="9"/>
      <c r="G6377" s="63"/>
      <c r="H6377" s="64"/>
    </row>
    <row r="6378" spans="4:8" x14ac:dyDescent="0.2">
      <c r="D6378" s="9"/>
      <c r="G6378" s="63"/>
      <c r="H6378" s="64"/>
    </row>
    <row r="6379" spans="4:8" x14ac:dyDescent="0.2">
      <c r="D6379" s="9"/>
      <c r="G6379" s="63"/>
      <c r="H6379" s="64"/>
    </row>
    <row r="6380" spans="4:8" x14ac:dyDescent="0.2">
      <c r="D6380" s="9"/>
      <c r="G6380" s="63"/>
      <c r="H6380" s="64"/>
    </row>
    <row r="6381" spans="4:8" x14ac:dyDescent="0.2">
      <c r="D6381" s="9"/>
      <c r="G6381" s="63"/>
      <c r="H6381" s="64"/>
    </row>
    <row r="6382" spans="4:8" x14ac:dyDescent="0.2">
      <c r="D6382" s="9"/>
      <c r="G6382" s="63"/>
      <c r="H6382" s="64"/>
    </row>
    <row r="6383" spans="4:8" x14ac:dyDescent="0.2">
      <c r="D6383" s="9"/>
      <c r="G6383" s="63"/>
      <c r="H6383" s="64"/>
    </row>
    <row r="6384" spans="4:8" x14ac:dyDescent="0.2">
      <c r="D6384" s="9"/>
      <c r="G6384" s="63"/>
      <c r="H6384" s="64"/>
    </row>
    <row r="6385" spans="4:8" x14ac:dyDescent="0.2">
      <c r="D6385" s="9"/>
      <c r="G6385" s="63"/>
      <c r="H6385" s="64"/>
    </row>
    <row r="6386" spans="4:8" x14ac:dyDescent="0.2">
      <c r="D6386" s="9"/>
      <c r="G6386" s="63"/>
      <c r="H6386" s="64"/>
    </row>
    <row r="6387" spans="4:8" x14ac:dyDescent="0.2">
      <c r="D6387" s="9"/>
      <c r="G6387" s="63"/>
      <c r="H6387" s="64"/>
    </row>
    <row r="6388" spans="4:8" x14ac:dyDescent="0.2">
      <c r="D6388" s="9"/>
      <c r="G6388" s="63"/>
      <c r="H6388" s="64"/>
    </row>
    <row r="6389" spans="4:8" x14ac:dyDescent="0.2">
      <c r="D6389" s="9"/>
      <c r="G6389" s="63"/>
      <c r="H6389" s="64"/>
    </row>
    <row r="6390" spans="4:8" x14ac:dyDescent="0.2">
      <c r="D6390" s="9"/>
      <c r="G6390" s="63"/>
      <c r="H6390" s="64"/>
    </row>
    <row r="6391" spans="4:8" x14ac:dyDescent="0.2">
      <c r="D6391" s="9"/>
      <c r="G6391" s="63"/>
      <c r="H6391" s="64"/>
    </row>
    <row r="6392" spans="4:8" x14ac:dyDescent="0.2">
      <c r="D6392" s="9"/>
      <c r="G6392" s="63"/>
      <c r="H6392" s="64"/>
    </row>
    <row r="6393" spans="4:8" x14ac:dyDescent="0.2">
      <c r="D6393" s="9"/>
      <c r="G6393" s="63"/>
      <c r="H6393" s="64"/>
    </row>
    <row r="6394" spans="4:8" x14ac:dyDescent="0.2">
      <c r="D6394" s="9"/>
      <c r="G6394" s="63"/>
      <c r="H6394" s="64"/>
    </row>
    <row r="6395" spans="4:8" x14ac:dyDescent="0.2">
      <c r="D6395" s="9"/>
      <c r="G6395" s="63"/>
      <c r="H6395" s="64"/>
    </row>
    <row r="6396" spans="4:8" x14ac:dyDescent="0.2">
      <c r="D6396" s="9"/>
      <c r="G6396" s="63"/>
      <c r="H6396" s="64"/>
    </row>
    <row r="6397" spans="4:8" x14ac:dyDescent="0.2">
      <c r="D6397" s="9"/>
      <c r="G6397" s="63"/>
      <c r="H6397" s="64"/>
    </row>
    <row r="6398" spans="4:8" x14ac:dyDescent="0.2">
      <c r="D6398" s="9"/>
      <c r="G6398" s="63"/>
      <c r="H6398" s="64"/>
    </row>
    <row r="6399" spans="4:8" x14ac:dyDescent="0.2">
      <c r="D6399" s="9"/>
      <c r="G6399" s="63"/>
      <c r="H6399" s="64"/>
    </row>
    <row r="6400" spans="4:8" x14ac:dyDescent="0.2">
      <c r="D6400" s="9"/>
      <c r="G6400" s="63"/>
      <c r="H6400" s="64"/>
    </row>
    <row r="6401" spans="4:8" x14ac:dyDescent="0.2">
      <c r="D6401" s="9"/>
      <c r="G6401" s="63"/>
      <c r="H6401" s="64"/>
    </row>
    <row r="6402" spans="4:8" x14ac:dyDescent="0.2">
      <c r="D6402" s="9"/>
      <c r="G6402" s="63"/>
      <c r="H6402" s="64"/>
    </row>
    <row r="6403" spans="4:8" x14ac:dyDescent="0.2">
      <c r="D6403" s="9"/>
      <c r="G6403" s="63"/>
      <c r="H6403" s="64"/>
    </row>
    <row r="6404" spans="4:8" x14ac:dyDescent="0.2">
      <c r="D6404" s="9"/>
      <c r="G6404" s="63"/>
      <c r="H6404" s="64"/>
    </row>
    <row r="6405" spans="4:8" x14ac:dyDescent="0.2">
      <c r="D6405" s="9"/>
      <c r="G6405" s="63"/>
      <c r="H6405" s="64"/>
    </row>
    <row r="6406" spans="4:8" x14ac:dyDescent="0.2">
      <c r="D6406" s="9"/>
      <c r="G6406" s="63"/>
      <c r="H6406" s="64"/>
    </row>
    <row r="6407" spans="4:8" x14ac:dyDescent="0.2">
      <c r="D6407" s="9"/>
      <c r="G6407" s="63"/>
      <c r="H6407" s="64"/>
    </row>
    <row r="6408" spans="4:8" x14ac:dyDescent="0.2">
      <c r="D6408" s="9"/>
      <c r="G6408" s="63"/>
      <c r="H6408" s="64"/>
    </row>
    <row r="6409" spans="4:8" x14ac:dyDescent="0.2">
      <c r="D6409" s="9"/>
      <c r="G6409" s="63"/>
      <c r="H6409" s="64"/>
    </row>
    <row r="6410" spans="4:8" x14ac:dyDescent="0.2">
      <c r="D6410" s="9"/>
      <c r="G6410" s="63"/>
      <c r="H6410" s="64"/>
    </row>
    <row r="6411" spans="4:8" x14ac:dyDescent="0.2">
      <c r="D6411" s="9"/>
      <c r="G6411" s="63"/>
      <c r="H6411" s="64"/>
    </row>
    <row r="6412" spans="4:8" x14ac:dyDescent="0.2">
      <c r="D6412" s="9"/>
      <c r="G6412" s="63"/>
      <c r="H6412" s="64"/>
    </row>
    <row r="6413" spans="4:8" x14ac:dyDescent="0.2">
      <c r="D6413" s="9"/>
      <c r="G6413" s="63"/>
      <c r="H6413" s="64"/>
    </row>
    <row r="6414" spans="4:8" x14ac:dyDescent="0.2">
      <c r="D6414" s="9"/>
      <c r="G6414" s="63"/>
      <c r="H6414" s="64"/>
    </row>
    <row r="6415" spans="4:8" x14ac:dyDescent="0.2">
      <c r="D6415" s="9"/>
      <c r="G6415" s="63"/>
      <c r="H6415" s="64"/>
    </row>
    <row r="6416" spans="4:8" x14ac:dyDescent="0.2">
      <c r="D6416" s="9"/>
      <c r="G6416" s="63"/>
      <c r="H6416" s="64"/>
    </row>
    <row r="6417" spans="4:8" x14ac:dyDescent="0.2">
      <c r="D6417" s="9"/>
      <c r="G6417" s="63"/>
      <c r="H6417" s="64"/>
    </row>
    <row r="6418" spans="4:8" x14ac:dyDescent="0.2">
      <c r="D6418" s="9"/>
      <c r="G6418" s="63"/>
      <c r="H6418" s="64"/>
    </row>
    <row r="6419" spans="4:8" x14ac:dyDescent="0.2">
      <c r="D6419" s="9"/>
      <c r="G6419" s="63"/>
      <c r="H6419" s="64"/>
    </row>
    <row r="6420" spans="4:8" x14ac:dyDescent="0.2">
      <c r="D6420" s="9"/>
      <c r="G6420" s="63"/>
      <c r="H6420" s="64"/>
    </row>
    <row r="6421" spans="4:8" x14ac:dyDescent="0.2">
      <c r="D6421" s="9"/>
      <c r="G6421" s="63"/>
      <c r="H6421" s="64"/>
    </row>
    <row r="6422" spans="4:8" x14ac:dyDescent="0.2">
      <c r="D6422" s="9"/>
      <c r="G6422" s="63"/>
      <c r="H6422" s="64"/>
    </row>
    <row r="6423" spans="4:8" x14ac:dyDescent="0.2">
      <c r="D6423" s="9"/>
      <c r="G6423" s="63"/>
      <c r="H6423" s="64"/>
    </row>
    <row r="6424" spans="4:8" x14ac:dyDescent="0.2">
      <c r="D6424" s="9"/>
      <c r="G6424" s="63"/>
      <c r="H6424" s="64"/>
    </row>
    <row r="6425" spans="4:8" x14ac:dyDescent="0.2">
      <c r="D6425" s="9"/>
      <c r="G6425" s="63"/>
      <c r="H6425" s="64"/>
    </row>
    <row r="6426" spans="4:8" x14ac:dyDescent="0.2">
      <c r="D6426" s="9"/>
      <c r="G6426" s="63"/>
      <c r="H6426" s="64"/>
    </row>
    <row r="6427" spans="4:8" x14ac:dyDescent="0.2">
      <c r="D6427" s="9"/>
      <c r="G6427" s="63"/>
      <c r="H6427" s="64"/>
    </row>
    <row r="6428" spans="4:8" x14ac:dyDescent="0.2">
      <c r="D6428" s="9"/>
      <c r="G6428" s="63"/>
      <c r="H6428" s="64"/>
    </row>
    <row r="6429" spans="4:8" x14ac:dyDescent="0.2">
      <c r="D6429" s="9"/>
      <c r="G6429" s="63"/>
      <c r="H6429" s="64"/>
    </row>
    <row r="6430" spans="4:8" x14ac:dyDescent="0.2">
      <c r="D6430" s="9"/>
      <c r="G6430" s="63"/>
      <c r="H6430" s="64"/>
    </row>
    <row r="6431" spans="4:8" x14ac:dyDescent="0.2">
      <c r="D6431" s="9"/>
      <c r="G6431" s="63"/>
      <c r="H6431" s="64"/>
    </row>
    <row r="6432" spans="4:8" x14ac:dyDescent="0.2">
      <c r="D6432" s="9"/>
      <c r="G6432" s="63"/>
      <c r="H6432" s="64"/>
    </row>
    <row r="6433" spans="4:8" x14ac:dyDescent="0.2">
      <c r="D6433" s="9"/>
      <c r="G6433" s="63"/>
      <c r="H6433" s="64"/>
    </row>
    <row r="6434" spans="4:8" x14ac:dyDescent="0.2">
      <c r="D6434" s="9"/>
      <c r="G6434" s="63"/>
      <c r="H6434" s="64"/>
    </row>
    <row r="6435" spans="4:8" x14ac:dyDescent="0.2">
      <c r="D6435" s="9"/>
      <c r="G6435" s="63"/>
      <c r="H6435" s="64"/>
    </row>
    <row r="6436" spans="4:8" x14ac:dyDescent="0.2">
      <c r="D6436" s="9"/>
      <c r="G6436" s="63"/>
      <c r="H6436" s="64"/>
    </row>
    <row r="6437" spans="4:8" x14ac:dyDescent="0.2">
      <c r="D6437" s="9"/>
      <c r="G6437" s="63"/>
      <c r="H6437" s="64"/>
    </row>
    <row r="6438" spans="4:8" x14ac:dyDescent="0.2">
      <c r="D6438" s="9"/>
      <c r="G6438" s="63"/>
      <c r="H6438" s="64"/>
    </row>
    <row r="6439" spans="4:8" x14ac:dyDescent="0.2">
      <c r="D6439" s="9"/>
      <c r="G6439" s="63"/>
      <c r="H6439" s="64"/>
    </row>
    <row r="6440" spans="4:8" x14ac:dyDescent="0.2">
      <c r="D6440" s="9"/>
      <c r="G6440" s="63"/>
      <c r="H6440" s="64"/>
    </row>
    <row r="6441" spans="4:8" x14ac:dyDescent="0.2">
      <c r="D6441" s="9"/>
      <c r="G6441" s="63"/>
      <c r="H6441" s="64"/>
    </row>
    <row r="6442" spans="4:8" x14ac:dyDescent="0.2">
      <c r="D6442" s="9"/>
      <c r="G6442" s="63"/>
      <c r="H6442" s="64"/>
    </row>
    <row r="6443" spans="4:8" x14ac:dyDescent="0.2">
      <c r="D6443" s="9"/>
      <c r="G6443" s="63"/>
      <c r="H6443" s="64"/>
    </row>
    <row r="6444" spans="4:8" x14ac:dyDescent="0.2">
      <c r="D6444" s="9"/>
      <c r="G6444" s="63"/>
      <c r="H6444" s="64"/>
    </row>
    <row r="6445" spans="4:8" x14ac:dyDescent="0.2">
      <c r="D6445" s="9"/>
      <c r="G6445" s="63"/>
      <c r="H6445" s="64"/>
    </row>
    <row r="6446" spans="4:8" x14ac:dyDescent="0.2">
      <c r="D6446" s="9"/>
      <c r="G6446" s="63"/>
      <c r="H6446" s="64"/>
    </row>
    <row r="6447" spans="4:8" x14ac:dyDescent="0.2">
      <c r="D6447" s="9"/>
      <c r="G6447" s="63"/>
      <c r="H6447" s="64"/>
    </row>
    <row r="6448" spans="4:8" x14ac:dyDescent="0.2">
      <c r="D6448" s="9"/>
      <c r="G6448" s="63"/>
      <c r="H6448" s="64"/>
    </row>
    <row r="6449" spans="4:8" x14ac:dyDescent="0.2">
      <c r="D6449" s="9"/>
      <c r="G6449" s="63"/>
      <c r="H6449" s="64"/>
    </row>
    <row r="6450" spans="4:8" x14ac:dyDescent="0.2">
      <c r="D6450" s="9"/>
      <c r="G6450" s="63"/>
      <c r="H6450" s="64"/>
    </row>
    <row r="6451" spans="4:8" x14ac:dyDescent="0.2">
      <c r="D6451" s="9"/>
      <c r="G6451" s="63"/>
      <c r="H6451" s="64"/>
    </row>
    <row r="6452" spans="4:8" x14ac:dyDescent="0.2">
      <c r="D6452" s="9"/>
      <c r="G6452" s="63"/>
      <c r="H6452" s="64"/>
    </row>
    <row r="6453" spans="4:8" x14ac:dyDescent="0.2">
      <c r="D6453" s="9"/>
      <c r="G6453" s="63"/>
      <c r="H6453" s="64"/>
    </row>
    <row r="6454" spans="4:8" x14ac:dyDescent="0.2">
      <c r="D6454" s="9"/>
      <c r="G6454" s="63"/>
      <c r="H6454" s="64"/>
    </row>
    <row r="6455" spans="4:8" x14ac:dyDescent="0.2">
      <c r="D6455" s="9"/>
      <c r="G6455" s="63"/>
      <c r="H6455" s="64"/>
    </row>
    <row r="6456" spans="4:8" x14ac:dyDescent="0.2">
      <c r="D6456" s="9"/>
      <c r="G6456" s="63"/>
      <c r="H6456" s="64"/>
    </row>
    <row r="6457" spans="4:8" x14ac:dyDescent="0.2">
      <c r="D6457" s="9"/>
      <c r="G6457" s="63"/>
      <c r="H6457" s="64"/>
    </row>
    <row r="6458" spans="4:8" x14ac:dyDescent="0.2">
      <c r="D6458" s="9"/>
      <c r="G6458" s="63"/>
      <c r="H6458" s="64"/>
    </row>
    <row r="6459" spans="4:8" x14ac:dyDescent="0.2">
      <c r="D6459" s="9"/>
      <c r="G6459" s="63"/>
      <c r="H6459" s="64"/>
    </row>
    <row r="6460" spans="4:8" x14ac:dyDescent="0.2">
      <c r="D6460" s="9"/>
      <c r="G6460" s="63"/>
      <c r="H6460" s="64"/>
    </row>
    <row r="6461" spans="4:8" x14ac:dyDescent="0.2">
      <c r="D6461" s="9"/>
      <c r="G6461" s="63"/>
      <c r="H6461" s="64"/>
    </row>
    <row r="6462" spans="4:8" x14ac:dyDescent="0.2">
      <c r="D6462" s="9"/>
      <c r="G6462" s="63"/>
      <c r="H6462" s="64"/>
    </row>
    <row r="6463" spans="4:8" x14ac:dyDescent="0.2">
      <c r="D6463" s="9"/>
      <c r="G6463" s="63"/>
      <c r="H6463" s="64"/>
    </row>
    <row r="6464" spans="4:8" x14ac:dyDescent="0.2">
      <c r="D6464" s="9"/>
      <c r="G6464" s="63"/>
      <c r="H6464" s="64"/>
    </row>
    <row r="6465" spans="4:8" x14ac:dyDescent="0.2">
      <c r="D6465" s="9"/>
      <c r="G6465" s="63"/>
      <c r="H6465" s="64"/>
    </row>
    <row r="6466" spans="4:8" x14ac:dyDescent="0.2">
      <c r="D6466" s="9"/>
      <c r="G6466" s="63"/>
      <c r="H6466" s="64"/>
    </row>
    <row r="6467" spans="4:8" x14ac:dyDescent="0.2">
      <c r="D6467" s="9"/>
      <c r="G6467" s="63"/>
      <c r="H6467" s="64"/>
    </row>
    <row r="6468" spans="4:8" x14ac:dyDescent="0.2">
      <c r="D6468" s="9"/>
      <c r="G6468" s="63"/>
      <c r="H6468" s="64"/>
    </row>
    <row r="6469" spans="4:8" x14ac:dyDescent="0.2">
      <c r="D6469" s="9"/>
      <c r="G6469" s="63"/>
      <c r="H6469" s="64"/>
    </row>
    <row r="6470" spans="4:8" x14ac:dyDescent="0.2">
      <c r="D6470" s="9"/>
      <c r="G6470" s="63"/>
      <c r="H6470" s="64"/>
    </row>
    <row r="6471" spans="4:8" x14ac:dyDescent="0.2">
      <c r="D6471" s="9"/>
      <c r="G6471" s="63"/>
      <c r="H6471" s="64"/>
    </row>
    <row r="6472" spans="4:8" x14ac:dyDescent="0.2">
      <c r="D6472" s="9"/>
      <c r="G6472" s="63"/>
      <c r="H6472" s="64"/>
    </row>
    <row r="6473" spans="4:8" x14ac:dyDescent="0.2">
      <c r="D6473" s="9"/>
      <c r="G6473" s="63"/>
      <c r="H6473" s="64"/>
    </row>
    <row r="6474" spans="4:8" x14ac:dyDescent="0.2">
      <c r="D6474" s="9"/>
      <c r="G6474" s="63"/>
      <c r="H6474" s="64"/>
    </row>
    <row r="6475" spans="4:8" x14ac:dyDescent="0.2">
      <c r="D6475" s="9"/>
      <c r="G6475" s="63"/>
      <c r="H6475" s="64"/>
    </row>
    <row r="6476" spans="4:8" x14ac:dyDescent="0.2">
      <c r="D6476" s="9"/>
      <c r="G6476" s="63"/>
      <c r="H6476" s="64"/>
    </row>
    <row r="6477" spans="4:8" x14ac:dyDescent="0.2">
      <c r="D6477" s="9"/>
      <c r="G6477" s="63"/>
      <c r="H6477" s="64"/>
    </row>
    <row r="6478" spans="4:8" x14ac:dyDescent="0.2">
      <c r="D6478" s="9"/>
      <c r="G6478" s="63"/>
      <c r="H6478" s="64"/>
    </row>
    <row r="6479" spans="4:8" x14ac:dyDescent="0.2">
      <c r="D6479" s="9"/>
      <c r="G6479" s="63"/>
      <c r="H6479" s="64"/>
    </row>
    <row r="6480" spans="4:8" x14ac:dyDescent="0.2">
      <c r="D6480" s="9"/>
      <c r="G6480" s="63"/>
      <c r="H6480" s="64"/>
    </row>
    <row r="6481" spans="4:8" x14ac:dyDescent="0.2">
      <c r="D6481" s="9"/>
      <c r="G6481" s="63"/>
      <c r="H6481" s="64"/>
    </row>
    <row r="6482" spans="4:8" x14ac:dyDescent="0.2">
      <c r="D6482" s="9"/>
      <c r="G6482" s="63"/>
      <c r="H6482" s="64"/>
    </row>
    <row r="6483" spans="4:8" x14ac:dyDescent="0.2">
      <c r="D6483" s="9"/>
      <c r="G6483" s="63"/>
      <c r="H6483" s="64"/>
    </row>
    <row r="6484" spans="4:8" x14ac:dyDescent="0.2">
      <c r="D6484" s="9"/>
      <c r="G6484" s="63"/>
      <c r="H6484" s="64"/>
    </row>
    <row r="6485" spans="4:8" x14ac:dyDescent="0.2">
      <c r="D6485" s="9"/>
      <c r="G6485" s="63"/>
      <c r="H6485" s="64"/>
    </row>
    <row r="6486" spans="4:8" x14ac:dyDescent="0.2">
      <c r="D6486" s="9"/>
      <c r="G6486" s="63"/>
      <c r="H6486" s="64"/>
    </row>
    <row r="6487" spans="4:8" x14ac:dyDescent="0.2">
      <c r="D6487" s="9"/>
      <c r="G6487" s="63"/>
      <c r="H6487" s="64"/>
    </row>
    <row r="6488" spans="4:8" x14ac:dyDescent="0.2">
      <c r="D6488" s="9"/>
      <c r="G6488" s="63"/>
      <c r="H6488" s="64"/>
    </row>
    <row r="6489" spans="4:8" x14ac:dyDescent="0.2">
      <c r="D6489" s="9"/>
      <c r="G6489" s="63"/>
      <c r="H6489" s="64"/>
    </row>
    <row r="6490" spans="4:8" x14ac:dyDescent="0.2">
      <c r="D6490" s="9"/>
      <c r="G6490" s="63"/>
      <c r="H6490" s="64"/>
    </row>
    <row r="6491" spans="4:8" x14ac:dyDescent="0.2">
      <c r="D6491" s="9"/>
      <c r="G6491" s="63"/>
      <c r="H6491" s="64"/>
    </row>
    <row r="6492" spans="4:8" x14ac:dyDescent="0.2">
      <c r="D6492" s="9"/>
      <c r="G6492" s="63"/>
      <c r="H6492" s="64"/>
    </row>
    <row r="6493" spans="4:8" x14ac:dyDescent="0.2">
      <c r="D6493" s="9"/>
      <c r="G6493" s="63"/>
      <c r="H6493" s="64"/>
    </row>
    <row r="6494" spans="4:8" x14ac:dyDescent="0.2">
      <c r="D6494" s="9"/>
      <c r="G6494" s="63"/>
      <c r="H6494" s="64"/>
    </row>
    <row r="6495" spans="4:8" x14ac:dyDescent="0.2">
      <c r="D6495" s="9"/>
      <c r="G6495" s="63"/>
      <c r="H6495" s="64"/>
    </row>
    <row r="6496" spans="4:8" x14ac:dyDescent="0.2">
      <c r="D6496" s="9"/>
      <c r="G6496" s="63"/>
      <c r="H6496" s="64"/>
    </row>
    <row r="6497" spans="4:8" x14ac:dyDescent="0.2">
      <c r="D6497" s="9"/>
      <c r="G6497" s="63"/>
      <c r="H6497" s="64"/>
    </row>
    <row r="6498" spans="4:8" x14ac:dyDescent="0.2">
      <c r="D6498" s="9"/>
      <c r="G6498" s="63"/>
      <c r="H6498" s="64"/>
    </row>
    <row r="6499" spans="4:8" x14ac:dyDescent="0.2">
      <c r="D6499" s="9"/>
      <c r="G6499" s="63"/>
      <c r="H6499" s="64"/>
    </row>
    <row r="6500" spans="4:8" x14ac:dyDescent="0.2">
      <c r="D6500" s="9"/>
      <c r="G6500" s="63"/>
      <c r="H6500" s="64"/>
    </row>
    <row r="6501" spans="4:8" x14ac:dyDescent="0.2">
      <c r="D6501" s="9"/>
      <c r="G6501" s="63"/>
      <c r="H6501" s="64"/>
    </row>
    <row r="6502" spans="4:8" x14ac:dyDescent="0.2">
      <c r="D6502" s="9"/>
      <c r="G6502" s="63"/>
      <c r="H6502" s="64"/>
    </row>
    <row r="6503" spans="4:8" x14ac:dyDescent="0.2">
      <c r="D6503" s="9"/>
      <c r="G6503" s="63"/>
      <c r="H6503" s="64"/>
    </row>
    <row r="6504" spans="4:8" x14ac:dyDescent="0.2">
      <c r="D6504" s="9"/>
      <c r="G6504" s="63"/>
      <c r="H6504" s="64"/>
    </row>
    <row r="6505" spans="4:8" x14ac:dyDescent="0.2">
      <c r="D6505" s="9"/>
      <c r="G6505" s="63"/>
      <c r="H6505" s="64"/>
    </row>
    <row r="6506" spans="4:8" x14ac:dyDescent="0.2">
      <c r="D6506" s="9"/>
      <c r="G6506" s="63"/>
      <c r="H6506" s="64"/>
    </row>
    <row r="6507" spans="4:8" x14ac:dyDescent="0.2">
      <c r="D6507" s="9"/>
      <c r="G6507" s="63"/>
      <c r="H6507" s="64"/>
    </row>
    <row r="6508" spans="4:8" x14ac:dyDescent="0.2">
      <c r="D6508" s="9"/>
      <c r="G6508" s="63"/>
      <c r="H6508" s="64"/>
    </row>
    <row r="6509" spans="4:8" x14ac:dyDescent="0.2">
      <c r="D6509" s="9"/>
      <c r="G6509" s="63"/>
      <c r="H6509" s="64"/>
    </row>
    <row r="6510" spans="4:8" x14ac:dyDescent="0.2">
      <c r="D6510" s="9"/>
      <c r="G6510" s="63"/>
      <c r="H6510" s="64"/>
    </row>
    <row r="6511" spans="4:8" x14ac:dyDescent="0.2">
      <c r="D6511" s="9"/>
      <c r="G6511" s="63"/>
      <c r="H6511" s="64"/>
    </row>
    <row r="6512" spans="4:8" x14ac:dyDescent="0.2">
      <c r="D6512" s="9"/>
      <c r="G6512" s="63"/>
      <c r="H6512" s="64"/>
    </row>
    <row r="6513" spans="4:8" x14ac:dyDescent="0.2">
      <c r="D6513" s="9"/>
      <c r="G6513" s="63"/>
      <c r="H6513" s="64"/>
    </row>
    <row r="6514" spans="4:8" x14ac:dyDescent="0.2">
      <c r="D6514" s="9"/>
      <c r="G6514" s="63"/>
      <c r="H6514" s="64"/>
    </row>
    <row r="6515" spans="4:8" x14ac:dyDescent="0.2">
      <c r="D6515" s="9"/>
      <c r="G6515" s="63"/>
      <c r="H6515" s="64"/>
    </row>
    <row r="6516" spans="4:8" x14ac:dyDescent="0.2">
      <c r="D6516" s="9"/>
      <c r="G6516" s="63"/>
      <c r="H6516" s="64"/>
    </row>
    <row r="6517" spans="4:8" x14ac:dyDescent="0.2">
      <c r="D6517" s="9"/>
      <c r="G6517" s="63"/>
      <c r="H6517" s="64"/>
    </row>
    <row r="6518" spans="4:8" x14ac:dyDescent="0.2">
      <c r="D6518" s="9"/>
      <c r="G6518" s="63"/>
      <c r="H6518" s="64"/>
    </row>
    <row r="6519" spans="4:8" x14ac:dyDescent="0.2">
      <c r="D6519" s="9"/>
      <c r="G6519" s="63"/>
      <c r="H6519" s="64"/>
    </row>
    <row r="6520" spans="4:8" x14ac:dyDescent="0.2">
      <c r="D6520" s="9"/>
      <c r="G6520" s="63"/>
      <c r="H6520" s="64"/>
    </row>
    <row r="6521" spans="4:8" x14ac:dyDescent="0.2">
      <c r="D6521" s="9"/>
      <c r="G6521" s="63"/>
      <c r="H6521" s="64"/>
    </row>
    <row r="6522" spans="4:8" x14ac:dyDescent="0.2">
      <c r="D6522" s="9"/>
      <c r="G6522" s="63"/>
      <c r="H6522" s="64"/>
    </row>
    <row r="6523" spans="4:8" x14ac:dyDescent="0.2">
      <c r="D6523" s="9"/>
      <c r="G6523" s="63"/>
      <c r="H6523" s="64"/>
    </row>
    <row r="6524" spans="4:8" x14ac:dyDescent="0.2">
      <c r="D6524" s="9"/>
      <c r="G6524" s="63"/>
      <c r="H6524" s="64"/>
    </row>
    <row r="6525" spans="4:8" x14ac:dyDescent="0.2">
      <c r="D6525" s="9"/>
      <c r="G6525" s="63"/>
      <c r="H6525" s="64"/>
    </row>
    <row r="6526" spans="4:8" x14ac:dyDescent="0.2">
      <c r="D6526" s="9"/>
      <c r="G6526" s="63"/>
      <c r="H6526" s="64"/>
    </row>
    <row r="6527" spans="4:8" x14ac:dyDescent="0.2">
      <c r="D6527" s="9"/>
      <c r="G6527" s="63"/>
      <c r="H6527" s="64"/>
    </row>
    <row r="6528" spans="4:8" x14ac:dyDescent="0.2">
      <c r="D6528" s="9"/>
      <c r="G6528" s="63"/>
      <c r="H6528" s="64"/>
    </row>
    <row r="6529" spans="4:8" x14ac:dyDescent="0.2">
      <c r="D6529" s="9"/>
      <c r="G6529" s="63"/>
      <c r="H6529" s="64"/>
    </row>
    <row r="6530" spans="4:8" x14ac:dyDescent="0.2">
      <c r="D6530" s="9"/>
      <c r="G6530" s="63"/>
      <c r="H6530" s="64"/>
    </row>
    <row r="6531" spans="4:8" x14ac:dyDescent="0.2">
      <c r="D6531" s="9"/>
      <c r="G6531" s="63"/>
      <c r="H6531" s="64"/>
    </row>
    <row r="6532" spans="4:8" x14ac:dyDescent="0.2">
      <c r="D6532" s="9"/>
      <c r="G6532" s="63"/>
      <c r="H6532" s="64"/>
    </row>
    <row r="6533" spans="4:8" x14ac:dyDescent="0.2">
      <c r="D6533" s="9"/>
      <c r="G6533" s="63"/>
      <c r="H6533" s="64"/>
    </row>
    <row r="6534" spans="4:8" x14ac:dyDescent="0.2">
      <c r="D6534" s="9"/>
      <c r="G6534" s="63"/>
      <c r="H6534" s="64"/>
    </row>
    <row r="6535" spans="4:8" x14ac:dyDescent="0.2">
      <c r="D6535" s="9"/>
      <c r="G6535" s="63"/>
      <c r="H6535" s="64"/>
    </row>
    <row r="6536" spans="4:8" x14ac:dyDescent="0.2">
      <c r="D6536" s="9"/>
      <c r="G6536" s="63"/>
      <c r="H6536" s="64"/>
    </row>
    <row r="6537" spans="4:8" x14ac:dyDescent="0.2">
      <c r="D6537" s="9"/>
      <c r="G6537" s="63"/>
      <c r="H6537" s="64"/>
    </row>
    <row r="6538" spans="4:8" x14ac:dyDescent="0.2">
      <c r="D6538" s="9"/>
      <c r="G6538" s="63"/>
      <c r="H6538" s="64"/>
    </row>
    <row r="6539" spans="4:8" x14ac:dyDescent="0.2">
      <c r="D6539" s="9"/>
      <c r="G6539" s="63"/>
      <c r="H6539" s="64"/>
    </row>
    <row r="6540" spans="4:8" x14ac:dyDescent="0.2">
      <c r="D6540" s="9"/>
      <c r="G6540" s="63"/>
      <c r="H6540" s="64"/>
    </row>
    <row r="6541" spans="4:8" x14ac:dyDescent="0.2">
      <c r="D6541" s="9"/>
      <c r="G6541" s="63"/>
      <c r="H6541" s="64"/>
    </row>
    <row r="6542" spans="4:8" x14ac:dyDescent="0.2">
      <c r="D6542" s="9"/>
      <c r="G6542" s="63"/>
      <c r="H6542" s="64"/>
    </row>
    <row r="6543" spans="4:8" x14ac:dyDescent="0.2">
      <c r="D6543" s="9"/>
      <c r="G6543" s="63"/>
      <c r="H6543" s="64"/>
    </row>
    <row r="6544" spans="4:8" x14ac:dyDescent="0.2">
      <c r="D6544" s="9"/>
      <c r="G6544" s="63"/>
      <c r="H6544" s="64"/>
    </row>
    <row r="6545" spans="4:8" x14ac:dyDescent="0.2">
      <c r="D6545" s="9"/>
      <c r="G6545" s="63"/>
      <c r="H6545" s="64"/>
    </row>
    <row r="6546" spans="4:8" x14ac:dyDescent="0.2">
      <c r="D6546" s="9"/>
      <c r="G6546" s="63"/>
      <c r="H6546" s="64"/>
    </row>
    <row r="6547" spans="4:8" x14ac:dyDescent="0.2">
      <c r="D6547" s="9"/>
      <c r="G6547" s="63"/>
      <c r="H6547" s="64"/>
    </row>
    <row r="6548" spans="4:8" x14ac:dyDescent="0.2">
      <c r="D6548" s="9"/>
      <c r="G6548" s="63"/>
      <c r="H6548" s="64"/>
    </row>
    <row r="6549" spans="4:8" x14ac:dyDescent="0.2">
      <c r="D6549" s="9"/>
      <c r="G6549" s="63"/>
      <c r="H6549" s="64"/>
    </row>
    <row r="6550" spans="4:8" x14ac:dyDescent="0.2">
      <c r="D6550" s="9"/>
      <c r="G6550" s="63"/>
      <c r="H6550" s="64"/>
    </row>
    <row r="6551" spans="4:8" x14ac:dyDescent="0.2">
      <c r="D6551" s="9"/>
      <c r="G6551" s="63"/>
      <c r="H6551" s="64"/>
    </row>
    <row r="6552" spans="4:8" x14ac:dyDescent="0.2">
      <c r="D6552" s="9"/>
      <c r="G6552" s="63"/>
      <c r="H6552" s="64"/>
    </row>
    <row r="6553" spans="4:8" x14ac:dyDescent="0.2">
      <c r="D6553" s="9"/>
      <c r="G6553" s="63"/>
      <c r="H6553" s="64"/>
    </row>
    <row r="6554" spans="4:8" x14ac:dyDescent="0.2">
      <c r="D6554" s="9"/>
      <c r="G6554" s="63"/>
      <c r="H6554" s="64"/>
    </row>
    <row r="6555" spans="4:8" x14ac:dyDescent="0.2">
      <c r="D6555" s="9"/>
      <c r="G6555" s="63"/>
      <c r="H6555" s="64"/>
    </row>
    <row r="6556" spans="4:8" x14ac:dyDescent="0.2">
      <c r="D6556" s="9"/>
      <c r="G6556" s="63"/>
      <c r="H6556" s="64"/>
    </row>
    <row r="6557" spans="4:8" x14ac:dyDescent="0.2">
      <c r="D6557" s="9"/>
      <c r="G6557" s="63"/>
      <c r="H6557" s="64"/>
    </row>
    <row r="6558" spans="4:8" x14ac:dyDescent="0.2">
      <c r="D6558" s="9"/>
      <c r="G6558" s="63"/>
      <c r="H6558" s="64"/>
    </row>
    <row r="6559" spans="4:8" x14ac:dyDescent="0.2">
      <c r="D6559" s="9"/>
      <c r="G6559" s="63"/>
      <c r="H6559" s="64"/>
    </row>
    <row r="6560" spans="4:8" x14ac:dyDescent="0.2">
      <c r="D6560" s="9"/>
      <c r="G6560" s="63"/>
      <c r="H6560" s="64"/>
    </row>
    <row r="6561" spans="4:8" x14ac:dyDescent="0.2">
      <c r="D6561" s="9"/>
      <c r="G6561" s="63"/>
      <c r="H6561" s="64"/>
    </row>
    <row r="6562" spans="4:8" x14ac:dyDescent="0.2">
      <c r="D6562" s="9"/>
      <c r="G6562" s="63"/>
      <c r="H6562" s="64"/>
    </row>
    <row r="6563" spans="4:8" x14ac:dyDescent="0.2">
      <c r="D6563" s="9"/>
      <c r="G6563" s="63"/>
      <c r="H6563" s="64"/>
    </row>
    <row r="6564" spans="4:8" x14ac:dyDescent="0.2">
      <c r="D6564" s="9"/>
      <c r="G6564" s="63"/>
      <c r="H6564" s="64"/>
    </row>
    <row r="6565" spans="4:8" x14ac:dyDescent="0.2">
      <c r="D6565" s="9"/>
      <c r="G6565" s="63"/>
      <c r="H6565" s="64"/>
    </row>
    <row r="6566" spans="4:8" x14ac:dyDescent="0.2">
      <c r="D6566" s="9"/>
      <c r="G6566" s="63"/>
      <c r="H6566" s="64"/>
    </row>
    <row r="6567" spans="4:8" x14ac:dyDescent="0.2">
      <c r="D6567" s="9"/>
      <c r="G6567" s="63"/>
      <c r="H6567" s="64"/>
    </row>
    <row r="6568" spans="4:8" x14ac:dyDescent="0.2">
      <c r="D6568" s="9"/>
      <c r="G6568" s="63"/>
      <c r="H6568" s="64"/>
    </row>
    <row r="6569" spans="4:8" x14ac:dyDescent="0.2">
      <c r="D6569" s="9"/>
      <c r="G6569" s="63"/>
      <c r="H6569" s="64"/>
    </row>
    <row r="6570" spans="4:8" x14ac:dyDescent="0.2">
      <c r="D6570" s="9"/>
      <c r="G6570" s="63"/>
      <c r="H6570" s="64"/>
    </row>
    <row r="6571" spans="4:8" x14ac:dyDescent="0.2">
      <c r="D6571" s="9"/>
      <c r="G6571" s="63"/>
      <c r="H6571" s="64"/>
    </row>
    <row r="6572" spans="4:8" x14ac:dyDescent="0.2">
      <c r="D6572" s="9"/>
      <c r="G6572" s="63"/>
      <c r="H6572" s="64"/>
    </row>
    <row r="6573" spans="4:8" x14ac:dyDescent="0.2">
      <c r="D6573" s="9"/>
      <c r="G6573" s="63"/>
      <c r="H6573" s="64"/>
    </row>
    <row r="6574" spans="4:8" x14ac:dyDescent="0.2">
      <c r="D6574" s="9"/>
      <c r="G6574" s="63"/>
      <c r="H6574" s="64"/>
    </row>
    <row r="6575" spans="4:8" x14ac:dyDescent="0.2">
      <c r="D6575" s="9"/>
      <c r="G6575" s="63"/>
      <c r="H6575" s="64"/>
    </row>
    <row r="6576" spans="4:8" x14ac:dyDescent="0.2">
      <c r="D6576" s="9"/>
      <c r="G6576" s="63"/>
      <c r="H6576" s="64"/>
    </row>
    <row r="6577" spans="4:8" x14ac:dyDescent="0.2">
      <c r="D6577" s="9"/>
      <c r="G6577" s="63"/>
      <c r="H6577" s="64"/>
    </row>
    <row r="6578" spans="4:8" x14ac:dyDescent="0.2">
      <c r="D6578" s="9"/>
      <c r="G6578" s="63"/>
      <c r="H6578" s="64"/>
    </row>
    <row r="6579" spans="4:8" x14ac:dyDescent="0.2">
      <c r="D6579" s="9"/>
      <c r="G6579" s="63"/>
      <c r="H6579" s="64"/>
    </row>
    <row r="6580" spans="4:8" x14ac:dyDescent="0.2">
      <c r="D6580" s="9"/>
      <c r="G6580" s="63"/>
      <c r="H6580" s="64"/>
    </row>
    <row r="6581" spans="4:8" x14ac:dyDescent="0.2">
      <c r="D6581" s="9"/>
      <c r="G6581" s="63"/>
      <c r="H6581" s="64"/>
    </row>
    <row r="6582" spans="4:8" x14ac:dyDescent="0.2">
      <c r="D6582" s="9"/>
      <c r="G6582" s="63"/>
      <c r="H6582" s="64"/>
    </row>
    <row r="6583" spans="4:8" x14ac:dyDescent="0.2">
      <c r="D6583" s="9"/>
      <c r="G6583" s="63"/>
      <c r="H6583" s="64"/>
    </row>
    <row r="6584" spans="4:8" x14ac:dyDescent="0.2">
      <c r="D6584" s="9"/>
      <c r="G6584" s="63"/>
      <c r="H6584" s="64"/>
    </row>
    <row r="6585" spans="4:8" x14ac:dyDescent="0.2">
      <c r="D6585" s="9"/>
      <c r="G6585" s="63"/>
      <c r="H6585" s="64"/>
    </row>
    <row r="6586" spans="4:8" x14ac:dyDescent="0.2">
      <c r="D6586" s="9"/>
      <c r="G6586" s="63"/>
      <c r="H6586" s="64"/>
    </row>
    <row r="6587" spans="4:8" x14ac:dyDescent="0.2">
      <c r="D6587" s="9"/>
      <c r="G6587" s="63"/>
      <c r="H6587" s="64"/>
    </row>
    <row r="6588" spans="4:8" x14ac:dyDescent="0.2">
      <c r="D6588" s="9"/>
      <c r="G6588" s="63"/>
      <c r="H6588" s="64"/>
    </row>
    <row r="6589" spans="4:8" x14ac:dyDescent="0.2">
      <c r="D6589" s="9"/>
      <c r="G6589" s="63"/>
      <c r="H6589" s="64"/>
    </row>
    <row r="6590" spans="4:8" x14ac:dyDescent="0.2">
      <c r="D6590" s="9"/>
      <c r="G6590" s="63"/>
      <c r="H6590" s="64"/>
    </row>
    <row r="6591" spans="4:8" x14ac:dyDescent="0.2">
      <c r="D6591" s="9"/>
      <c r="G6591" s="63"/>
      <c r="H6591" s="64"/>
    </row>
    <row r="6592" spans="4:8" x14ac:dyDescent="0.2">
      <c r="D6592" s="9"/>
      <c r="G6592" s="63"/>
      <c r="H6592" s="64"/>
    </row>
    <row r="6593" spans="4:8" x14ac:dyDescent="0.2">
      <c r="D6593" s="9"/>
      <c r="G6593" s="63"/>
      <c r="H6593" s="64"/>
    </row>
    <row r="6594" spans="4:8" x14ac:dyDescent="0.2">
      <c r="D6594" s="9"/>
      <c r="G6594" s="63"/>
      <c r="H6594" s="64"/>
    </row>
    <row r="6595" spans="4:8" x14ac:dyDescent="0.2">
      <c r="D6595" s="9"/>
      <c r="G6595" s="63"/>
      <c r="H6595" s="64"/>
    </row>
    <row r="6596" spans="4:8" x14ac:dyDescent="0.2">
      <c r="D6596" s="9"/>
      <c r="G6596" s="63"/>
      <c r="H6596" s="64"/>
    </row>
    <row r="6597" spans="4:8" x14ac:dyDescent="0.2">
      <c r="D6597" s="9"/>
      <c r="G6597" s="63"/>
      <c r="H6597" s="64"/>
    </row>
    <row r="6598" spans="4:8" x14ac:dyDescent="0.2">
      <c r="D6598" s="9"/>
      <c r="G6598" s="63"/>
      <c r="H6598" s="64"/>
    </row>
    <row r="6599" spans="4:8" x14ac:dyDescent="0.2">
      <c r="D6599" s="9"/>
      <c r="G6599" s="63"/>
      <c r="H6599" s="64"/>
    </row>
    <row r="6600" spans="4:8" x14ac:dyDescent="0.2">
      <c r="D6600" s="9"/>
      <c r="G6600" s="63"/>
      <c r="H6600" s="64"/>
    </row>
    <row r="6601" spans="4:8" x14ac:dyDescent="0.2">
      <c r="D6601" s="9"/>
      <c r="G6601" s="63"/>
      <c r="H6601" s="64"/>
    </row>
    <row r="6602" spans="4:8" x14ac:dyDescent="0.2">
      <c r="D6602" s="9"/>
      <c r="G6602" s="63"/>
      <c r="H6602" s="64"/>
    </row>
    <row r="6603" spans="4:8" x14ac:dyDescent="0.2">
      <c r="D6603" s="9"/>
      <c r="G6603" s="63"/>
      <c r="H6603" s="64"/>
    </row>
    <row r="6604" spans="4:8" x14ac:dyDescent="0.2">
      <c r="D6604" s="9"/>
      <c r="G6604" s="63"/>
      <c r="H6604" s="64"/>
    </row>
    <row r="6605" spans="4:8" x14ac:dyDescent="0.2">
      <c r="D6605" s="9"/>
      <c r="G6605" s="63"/>
      <c r="H6605" s="64"/>
    </row>
    <row r="6606" spans="4:8" x14ac:dyDescent="0.2">
      <c r="D6606" s="9"/>
      <c r="G6606" s="63"/>
      <c r="H6606" s="64"/>
    </row>
    <row r="6607" spans="4:8" x14ac:dyDescent="0.2">
      <c r="D6607" s="9"/>
      <c r="G6607" s="63"/>
      <c r="H6607" s="64"/>
    </row>
    <row r="6608" spans="4:8" x14ac:dyDescent="0.2">
      <c r="D6608" s="9"/>
      <c r="G6608" s="63"/>
      <c r="H6608" s="64"/>
    </row>
    <row r="6609" spans="4:8" x14ac:dyDescent="0.2">
      <c r="D6609" s="9"/>
      <c r="G6609" s="63"/>
      <c r="H6609" s="64"/>
    </row>
    <row r="6610" spans="4:8" x14ac:dyDescent="0.2">
      <c r="D6610" s="9"/>
      <c r="G6610" s="63"/>
      <c r="H6610" s="64"/>
    </row>
    <row r="6611" spans="4:8" x14ac:dyDescent="0.2">
      <c r="D6611" s="9"/>
      <c r="G6611" s="63"/>
      <c r="H6611" s="64"/>
    </row>
    <row r="6612" spans="4:8" x14ac:dyDescent="0.2">
      <c r="D6612" s="9"/>
      <c r="G6612" s="63"/>
      <c r="H6612" s="64"/>
    </row>
    <row r="6613" spans="4:8" x14ac:dyDescent="0.2">
      <c r="D6613" s="9"/>
      <c r="G6613" s="63"/>
      <c r="H6613" s="64"/>
    </row>
    <row r="6614" spans="4:8" x14ac:dyDescent="0.2">
      <c r="D6614" s="9"/>
      <c r="G6614" s="63"/>
      <c r="H6614" s="64"/>
    </row>
    <row r="6615" spans="4:8" x14ac:dyDescent="0.2">
      <c r="D6615" s="9"/>
      <c r="G6615" s="63"/>
      <c r="H6615" s="64"/>
    </row>
    <row r="6616" spans="4:8" x14ac:dyDescent="0.2">
      <c r="D6616" s="9"/>
      <c r="G6616" s="63"/>
      <c r="H6616" s="64"/>
    </row>
    <row r="6617" spans="4:8" x14ac:dyDescent="0.2">
      <c r="D6617" s="9"/>
      <c r="G6617" s="63"/>
      <c r="H6617" s="64"/>
    </row>
    <row r="6618" spans="4:8" x14ac:dyDescent="0.2">
      <c r="D6618" s="9"/>
      <c r="G6618" s="63"/>
      <c r="H6618" s="64"/>
    </row>
    <row r="6619" spans="4:8" x14ac:dyDescent="0.2">
      <c r="D6619" s="9"/>
      <c r="G6619" s="63"/>
      <c r="H6619" s="64"/>
    </row>
    <row r="6620" spans="4:8" x14ac:dyDescent="0.2">
      <c r="D6620" s="9"/>
      <c r="G6620" s="63"/>
      <c r="H6620" s="64"/>
    </row>
    <row r="6621" spans="4:8" x14ac:dyDescent="0.2">
      <c r="D6621" s="9"/>
      <c r="G6621" s="63"/>
      <c r="H6621" s="64"/>
    </row>
    <row r="6622" spans="4:8" x14ac:dyDescent="0.2">
      <c r="D6622" s="9"/>
      <c r="G6622" s="63"/>
      <c r="H6622" s="64"/>
    </row>
    <row r="6623" spans="4:8" x14ac:dyDescent="0.2">
      <c r="D6623" s="9"/>
      <c r="G6623" s="63"/>
      <c r="H6623" s="64"/>
    </row>
    <row r="6624" spans="4:8" x14ac:dyDescent="0.2">
      <c r="D6624" s="9"/>
      <c r="G6624" s="63"/>
      <c r="H6624" s="64"/>
    </row>
    <row r="6625" spans="4:8" x14ac:dyDescent="0.2">
      <c r="D6625" s="9"/>
      <c r="G6625" s="63"/>
      <c r="H6625" s="64"/>
    </row>
    <row r="6626" spans="4:8" x14ac:dyDescent="0.2">
      <c r="D6626" s="9"/>
      <c r="G6626" s="63"/>
      <c r="H6626" s="64"/>
    </row>
    <row r="6627" spans="4:8" x14ac:dyDescent="0.2">
      <c r="D6627" s="9"/>
      <c r="G6627" s="63"/>
      <c r="H6627" s="64"/>
    </row>
    <row r="6628" spans="4:8" x14ac:dyDescent="0.2">
      <c r="D6628" s="9"/>
      <c r="G6628" s="63"/>
      <c r="H6628" s="64"/>
    </row>
    <row r="6629" spans="4:8" x14ac:dyDescent="0.2">
      <c r="D6629" s="9"/>
      <c r="G6629" s="63"/>
      <c r="H6629" s="64"/>
    </row>
    <row r="6630" spans="4:8" x14ac:dyDescent="0.2">
      <c r="D6630" s="9"/>
      <c r="G6630" s="63"/>
      <c r="H6630" s="64"/>
    </row>
    <row r="6631" spans="4:8" x14ac:dyDescent="0.2">
      <c r="D6631" s="9"/>
      <c r="G6631" s="63"/>
      <c r="H6631" s="64"/>
    </row>
    <row r="6632" spans="4:8" x14ac:dyDescent="0.2">
      <c r="D6632" s="9"/>
      <c r="G6632" s="63"/>
      <c r="H6632" s="64"/>
    </row>
    <row r="6633" spans="4:8" x14ac:dyDescent="0.2">
      <c r="D6633" s="9"/>
      <c r="G6633" s="63"/>
      <c r="H6633" s="64"/>
    </row>
    <row r="6634" spans="4:8" x14ac:dyDescent="0.2">
      <c r="D6634" s="9"/>
      <c r="G6634" s="63"/>
      <c r="H6634" s="64"/>
    </row>
    <row r="6635" spans="4:8" x14ac:dyDescent="0.2">
      <c r="D6635" s="9"/>
      <c r="G6635" s="63"/>
      <c r="H6635" s="64"/>
    </row>
    <row r="6636" spans="4:8" x14ac:dyDescent="0.2">
      <c r="D6636" s="9"/>
      <c r="G6636" s="63"/>
      <c r="H6636" s="64"/>
    </row>
    <row r="6637" spans="4:8" x14ac:dyDescent="0.2">
      <c r="D6637" s="9"/>
      <c r="G6637" s="63"/>
      <c r="H6637" s="64"/>
    </row>
    <row r="6638" spans="4:8" x14ac:dyDescent="0.2">
      <c r="D6638" s="9"/>
      <c r="G6638" s="63"/>
      <c r="H6638" s="64"/>
    </row>
    <row r="6639" spans="4:8" x14ac:dyDescent="0.2">
      <c r="D6639" s="9"/>
      <c r="G6639" s="63"/>
      <c r="H6639" s="64"/>
    </row>
    <row r="6640" spans="4:8" x14ac:dyDescent="0.2">
      <c r="D6640" s="9"/>
      <c r="G6640" s="63"/>
      <c r="H6640" s="64"/>
    </row>
    <row r="6641" spans="4:8" x14ac:dyDescent="0.2">
      <c r="D6641" s="9"/>
      <c r="G6641" s="63"/>
      <c r="H6641" s="64"/>
    </row>
    <row r="6642" spans="4:8" x14ac:dyDescent="0.2">
      <c r="D6642" s="9"/>
      <c r="G6642" s="63"/>
      <c r="H6642" s="64"/>
    </row>
    <row r="6643" spans="4:8" x14ac:dyDescent="0.2">
      <c r="D6643" s="9"/>
      <c r="G6643" s="63"/>
      <c r="H6643" s="64"/>
    </row>
    <row r="6644" spans="4:8" x14ac:dyDescent="0.2">
      <c r="D6644" s="9"/>
      <c r="G6644" s="63"/>
      <c r="H6644" s="64"/>
    </row>
    <row r="6645" spans="4:8" x14ac:dyDescent="0.2">
      <c r="D6645" s="9"/>
      <c r="G6645" s="63"/>
      <c r="H6645" s="64"/>
    </row>
    <row r="6646" spans="4:8" x14ac:dyDescent="0.2">
      <c r="D6646" s="9"/>
      <c r="G6646" s="63"/>
      <c r="H6646" s="64"/>
    </row>
    <row r="6647" spans="4:8" x14ac:dyDescent="0.2">
      <c r="D6647" s="9"/>
      <c r="G6647" s="63"/>
      <c r="H6647" s="64"/>
    </row>
    <row r="6648" spans="4:8" x14ac:dyDescent="0.2">
      <c r="D6648" s="9"/>
      <c r="G6648" s="63"/>
      <c r="H6648" s="64"/>
    </row>
    <row r="6649" spans="4:8" x14ac:dyDescent="0.2">
      <c r="D6649" s="9"/>
      <c r="G6649" s="63"/>
      <c r="H6649" s="64"/>
    </row>
    <row r="6650" spans="4:8" x14ac:dyDescent="0.2">
      <c r="D6650" s="9"/>
      <c r="G6650" s="63"/>
      <c r="H6650" s="64"/>
    </row>
    <row r="6651" spans="4:8" x14ac:dyDescent="0.2">
      <c r="D6651" s="9"/>
      <c r="G6651" s="63"/>
      <c r="H6651" s="64"/>
    </row>
    <row r="6652" spans="4:8" x14ac:dyDescent="0.2">
      <c r="D6652" s="9"/>
      <c r="G6652" s="63"/>
      <c r="H6652" s="64"/>
    </row>
    <row r="6653" spans="4:8" x14ac:dyDescent="0.2">
      <c r="D6653" s="9"/>
      <c r="G6653" s="63"/>
      <c r="H6653" s="64"/>
    </row>
    <row r="6654" spans="4:8" x14ac:dyDescent="0.2">
      <c r="D6654" s="9"/>
      <c r="G6654" s="63"/>
      <c r="H6654" s="64"/>
    </row>
    <row r="6655" spans="4:8" x14ac:dyDescent="0.2">
      <c r="D6655" s="9"/>
      <c r="G6655" s="63"/>
      <c r="H6655" s="64"/>
    </row>
    <row r="6656" spans="4:8" x14ac:dyDescent="0.2">
      <c r="D6656" s="9"/>
      <c r="G6656" s="63"/>
      <c r="H6656" s="64"/>
    </row>
    <row r="6657" spans="4:8" x14ac:dyDescent="0.2">
      <c r="D6657" s="9"/>
      <c r="G6657" s="63"/>
      <c r="H6657" s="64"/>
    </row>
    <row r="6658" spans="4:8" x14ac:dyDescent="0.2">
      <c r="D6658" s="9"/>
      <c r="G6658" s="63"/>
      <c r="H6658" s="64"/>
    </row>
    <row r="6659" spans="4:8" x14ac:dyDescent="0.2">
      <c r="D6659" s="9"/>
      <c r="G6659" s="63"/>
      <c r="H6659" s="64"/>
    </row>
    <row r="6660" spans="4:8" x14ac:dyDescent="0.2">
      <c r="D6660" s="9"/>
      <c r="G6660" s="63"/>
      <c r="H6660" s="64"/>
    </row>
    <row r="6661" spans="4:8" x14ac:dyDescent="0.2">
      <c r="D6661" s="9"/>
      <c r="G6661" s="63"/>
      <c r="H6661" s="64"/>
    </row>
    <row r="6662" spans="4:8" x14ac:dyDescent="0.2">
      <c r="D6662" s="9"/>
      <c r="G6662" s="63"/>
      <c r="H6662" s="64"/>
    </row>
    <row r="6663" spans="4:8" x14ac:dyDescent="0.2">
      <c r="D6663" s="9"/>
      <c r="G6663" s="63"/>
      <c r="H6663" s="64"/>
    </row>
    <row r="6664" spans="4:8" x14ac:dyDescent="0.2">
      <c r="D6664" s="9"/>
      <c r="G6664" s="63"/>
      <c r="H6664" s="64"/>
    </row>
    <row r="6665" spans="4:8" x14ac:dyDescent="0.2">
      <c r="D6665" s="9"/>
      <c r="G6665" s="63"/>
      <c r="H6665" s="64"/>
    </row>
    <row r="6666" spans="4:8" x14ac:dyDescent="0.2">
      <c r="D6666" s="9"/>
      <c r="G6666" s="63"/>
      <c r="H6666" s="64"/>
    </row>
    <row r="6667" spans="4:8" x14ac:dyDescent="0.2">
      <c r="D6667" s="9"/>
      <c r="G6667" s="63"/>
      <c r="H6667" s="64"/>
    </row>
    <row r="6668" spans="4:8" x14ac:dyDescent="0.2">
      <c r="D6668" s="9"/>
      <c r="G6668" s="63"/>
      <c r="H6668" s="64"/>
    </row>
    <row r="6669" spans="4:8" x14ac:dyDescent="0.2">
      <c r="D6669" s="9"/>
      <c r="G6669" s="63"/>
      <c r="H6669" s="64"/>
    </row>
    <row r="6670" spans="4:8" x14ac:dyDescent="0.2">
      <c r="D6670" s="9"/>
      <c r="G6670" s="63"/>
      <c r="H6670" s="64"/>
    </row>
    <row r="6671" spans="4:8" x14ac:dyDescent="0.2">
      <c r="D6671" s="9"/>
      <c r="G6671" s="63"/>
      <c r="H6671" s="64"/>
    </row>
    <row r="6672" spans="4:8" x14ac:dyDescent="0.2">
      <c r="D6672" s="9"/>
      <c r="G6672" s="63"/>
      <c r="H6672" s="64"/>
    </row>
    <row r="6673" spans="4:8" x14ac:dyDescent="0.2">
      <c r="D6673" s="9"/>
      <c r="G6673" s="63"/>
      <c r="H6673" s="64"/>
    </row>
    <row r="6674" spans="4:8" x14ac:dyDescent="0.2">
      <c r="D6674" s="9"/>
      <c r="G6674" s="63"/>
      <c r="H6674" s="64"/>
    </row>
    <row r="6675" spans="4:8" x14ac:dyDescent="0.2">
      <c r="D6675" s="9"/>
      <c r="G6675" s="63"/>
      <c r="H6675" s="64"/>
    </row>
    <row r="6676" spans="4:8" x14ac:dyDescent="0.2">
      <c r="D6676" s="9"/>
      <c r="G6676" s="63"/>
      <c r="H6676" s="64"/>
    </row>
    <row r="6677" spans="4:8" x14ac:dyDescent="0.2">
      <c r="D6677" s="9"/>
      <c r="G6677" s="63"/>
      <c r="H6677" s="64"/>
    </row>
    <row r="6678" spans="4:8" x14ac:dyDescent="0.2">
      <c r="D6678" s="9"/>
      <c r="G6678" s="63"/>
      <c r="H6678" s="64"/>
    </row>
    <row r="6679" spans="4:8" x14ac:dyDescent="0.2">
      <c r="D6679" s="9"/>
      <c r="G6679" s="63"/>
      <c r="H6679" s="64"/>
    </row>
    <row r="6680" spans="4:8" x14ac:dyDescent="0.2">
      <c r="D6680" s="9"/>
      <c r="G6680" s="63"/>
      <c r="H6680" s="64"/>
    </row>
    <row r="6681" spans="4:8" x14ac:dyDescent="0.2">
      <c r="D6681" s="9"/>
      <c r="G6681" s="63"/>
      <c r="H6681" s="64"/>
    </row>
    <row r="6682" spans="4:8" x14ac:dyDescent="0.2">
      <c r="D6682" s="9"/>
      <c r="G6682" s="63"/>
      <c r="H6682" s="64"/>
    </row>
    <row r="6683" spans="4:8" x14ac:dyDescent="0.2">
      <c r="D6683" s="9"/>
      <c r="G6683" s="63"/>
      <c r="H6683" s="64"/>
    </row>
    <row r="6684" spans="4:8" x14ac:dyDescent="0.2">
      <c r="D6684" s="9"/>
      <c r="G6684" s="63"/>
      <c r="H6684" s="64"/>
    </row>
    <row r="6685" spans="4:8" x14ac:dyDescent="0.2">
      <c r="D6685" s="9"/>
      <c r="G6685" s="63"/>
      <c r="H6685" s="64"/>
    </row>
    <row r="6686" spans="4:8" x14ac:dyDescent="0.2">
      <c r="D6686" s="9"/>
      <c r="G6686" s="63"/>
      <c r="H6686" s="64"/>
    </row>
    <row r="6687" spans="4:8" x14ac:dyDescent="0.2">
      <c r="D6687" s="9"/>
      <c r="G6687" s="63"/>
      <c r="H6687" s="64"/>
    </row>
    <row r="6688" spans="4:8" x14ac:dyDescent="0.2">
      <c r="D6688" s="9"/>
      <c r="G6688" s="63"/>
      <c r="H6688" s="64"/>
    </row>
    <row r="6689" spans="4:8" x14ac:dyDescent="0.2">
      <c r="D6689" s="9"/>
      <c r="G6689" s="63"/>
      <c r="H6689" s="64"/>
    </row>
    <row r="6690" spans="4:8" x14ac:dyDescent="0.2">
      <c r="D6690" s="9"/>
      <c r="G6690" s="63"/>
      <c r="H6690" s="64"/>
    </row>
    <row r="6691" spans="4:8" x14ac:dyDescent="0.2">
      <c r="D6691" s="9"/>
      <c r="G6691" s="63"/>
      <c r="H6691" s="64"/>
    </row>
    <row r="6692" spans="4:8" x14ac:dyDescent="0.2">
      <c r="D6692" s="9"/>
      <c r="G6692" s="63"/>
      <c r="H6692" s="64"/>
    </row>
    <row r="6693" spans="4:8" x14ac:dyDescent="0.2">
      <c r="D6693" s="9"/>
      <c r="G6693" s="63"/>
      <c r="H6693" s="64"/>
    </row>
    <row r="6694" spans="4:8" x14ac:dyDescent="0.2">
      <c r="D6694" s="9"/>
      <c r="G6694" s="63"/>
      <c r="H6694" s="64"/>
    </row>
    <row r="6695" spans="4:8" x14ac:dyDescent="0.2">
      <c r="D6695" s="9"/>
      <c r="G6695" s="63"/>
      <c r="H6695" s="64"/>
    </row>
    <row r="6696" spans="4:8" x14ac:dyDescent="0.2">
      <c r="D6696" s="9"/>
      <c r="G6696" s="63"/>
      <c r="H6696" s="64"/>
    </row>
    <row r="6697" spans="4:8" x14ac:dyDescent="0.2">
      <c r="D6697" s="9"/>
      <c r="G6697" s="63"/>
      <c r="H6697" s="64"/>
    </row>
    <row r="6698" spans="4:8" x14ac:dyDescent="0.2">
      <c r="D6698" s="9"/>
      <c r="G6698" s="63"/>
      <c r="H6698" s="64"/>
    </row>
    <row r="6699" spans="4:8" x14ac:dyDescent="0.2">
      <c r="D6699" s="9"/>
      <c r="G6699" s="63"/>
      <c r="H6699" s="64"/>
    </row>
    <row r="6700" spans="4:8" x14ac:dyDescent="0.2">
      <c r="D6700" s="9"/>
      <c r="G6700" s="63"/>
      <c r="H6700" s="64"/>
    </row>
    <row r="6701" spans="4:8" x14ac:dyDescent="0.2">
      <c r="D6701" s="9"/>
      <c r="G6701" s="63"/>
      <c r="H6701" s="64"/>
    </row>
    <row r="6702" spans="4:8" x14ac:dyDescent="0.2">
      <c r="D6702" s="9"/>
      <c r="G6702" s="63"/>
      <c r="H6702" s="64"/>
    </row>
    <row r="6703" spans="4:8" x14ac:dyDescent="0.2">
      <c r="D6703" s="9"/>
      <c r="G6703" s="63"/>
      <c r="H6703" s="64"/>
    </row>
    <row r="6704" spans="4:8" x14ac:dyDescent="0.2">
      <c r="D6704" s="9"/>
      <c r="G6704" s="63"/>
      <c r="H6704" s="64"/>
    </row>
    <row r="6705" spans="4:8" x14ac:dyDescent="0.2">
      <c r="D6705" s="9"/>
      <c r="G6705" s="63"/>
      <c r="H6705" s="64"/>
    </row>
    <row r="6706" spans="4:8" x14ac:dyDescent="0.2">
      <c r="D6706" s="9"/>
      <c r="G6706" s="63"/>
      <c r="H6706" s="64"/>
    </row>
    <row r="6707" spans="4:8" x14ac:dyDescent="0.2">
      <c r="D6707" s="9"/>
      <c r="G6707" s="63"/>
      <c r="H6707" s="64"/>
    </row>
    <row r="6708" spans="4:8" x14ac:dyDescent="0.2">
      <c r="D6708" s="9"/>
      <c r="G6708" s="63"/>
      <c r="H6708" s="64"/>
    </row>
    <row r="6709" spans="4:8" x14ac:dyDescent="0.2">
      <c r="D6709" s="9"/>
      <c r="G6709" s="63"/>
      <c r="H6709" s="64"/>
    </row>
    <row r="6710" spans="4:8" x14ac:dyDescent="0.2">
      <c r="D6710" s="9"/>
      <c r="G6710" s="63"/>
      <c r="H6710" s="64"/>
    </row>
    <row r="6711" spans="4:8" x14ac:dyDescent="0.2">
      <c r="D6711" s="9"/>
      <c r="G6711" s="63"/>
      <c r="H6711" s="64"/>
    </row>
    <row r="6712" spans="4:8" x14ac:dyDescent="0.2">
      <c r="D6712" s="9"/>
      <c r="G6712" s="63"/>
      <c r="H6712" s="64"/>
    </row>
    <row r="6713" spans="4:8" x14ac:dyDescent="0.2">
      <c r="D6713" s="9"/>
      <c r="G6713" s="63"/>
      <c r="H6713" s="64"/>
    </row>
    <row r="6714" spans="4:8" x14ac:dyDescent="0.2">
      <c r="D6714" s="9"/>
      <c r="G6714" s="63"/>
      <c r="H6714" s="64"/>
    </row>
    <row r="6715" spans="4:8" x14ac:dyDescent="0.2">
      <c r="D6715" s="9"/>
      <c r="G6715" s="63"/>
      <c r="H6715" s="64"/>
    </row>
    <row r="6716" spans="4:8" x14ac:dyDescent="0.2">
      <c r="D6716" s="9"/>
      <c r="G6716" s="63"/>
      <c r="H6716" s="64"/>
    </row>
    <row r="6717" spans="4:8" x14ac:dyDescent="0.2">
      <c r="D6717" s="9"/>
      <c r="G6717" s="63"/>
      <c r="H6717" s="64"/>
    </row>
    <row r="6718" spans="4:8" x14ac:dyDescent="0.2">
      <c r="D6718" s="9"/>
      <c r="G6718" s="63"/>
      <c r="H6718" s="64"/>
    </row>
    <row r="6719" spans="4:8" x14ac:dyDescent="0.2">
      <c r="D6719" s="9"/>
      <c r="G6719" s="63"/>
      <c r="H6719" s="64"/>
    </row>
    <row r="6720" spans="4:8" x14ac:dyDescent="0.2">
      <c r="D6720" s="9"/>
      <c r="G6720" s="63"/>
      <c r="H6720" s="64"/>
    </row>
    <row r="6721" spans="4:8" x14ac:dyDescent="0.2">
      <c r="D6721" s="9"/>
      <c r="G6721" s="63"/>
      <c r="H6721" s="64"/>
    </row>
    <row r="6722" spans="4:8" x14ac:dyDescent="0.2">
      <c r="D6722" s="9"/>
      <c r="G6722" s="63"/>
      <c r="H6722" s="64"/>
    </row>
    <row r="6723" spans="4:8" x14ac:dyDescent="0.2">
      <c r="D6723" s="9"/>
      <c r="G6723" s="63"/>
      <c r="H6723" s="64"/>
    </row>
    <row r="6724" spans="4:8" x14ac:dyDescent="0.2">
      <c r="D6724" s="9"/>
      <c r="G6724" s="63"/>
      <c r="H6724" s="64"/>
    </row>
    <row r="6725" spans="4:8" x14ac:dyDescent="0.2">
      <c r="D6725" s="9"/>
      <c r="G6725" s="63"/>
      <c r="H6725" s="64"/>
    </row>
    <row r="6726" spans="4:8" x14ac:dyDescent="0.2">
      <c r="D6726" s="9"/>
      <c r="G6726" s="63"/>
      <c r="H6726" s="64"/>
    </row>
    <row r="6727" spans="4:8" x14ac:dyDescent="0.2">
      <c r="D6727" s="9"/>
      <c r="G6727" s="63"/>
      <c r="H6727" s="64"/>
    </row>
    <row r="6728" spans="4:8" x14ac:dyDescent="0.2">
      <c r="D6728" s="9"/>
      <c r="G6728" s="63"/>
      <c r="H6728" s="64"/>
    </row>
    <row r="6729" spans="4:8" x14ac:dyDescent="0.2">
      <c r="D6729" s="9"/>
      <c r="G6729" s="63"/>
      <c r="H6729" s="64"/>
    </row>
    <row r="6730" spans="4:8" x14ac:dyDescent="0.2">
      <c r="D6730" s="9"/>
      <c r="G6730" s="63"/>
      <c r="H6730" s="64"/>
    </row>
    <row r="6731" spans="4:8" x14ac:dyDescent="0.2">
      <c r="D6731" s="9"/>
      <c r="G6731" s="63"/>
      <c r="H6731" s="64"/>
    </row>
    <row r="6732" spans="4:8" x14ac:dyDescent="0.2">
      <c r="D6732" s="9"/>
      <c r="G6732" s="63"/>
      <c r="H6732" s="64"/>
    </row>
    <row r="6733" spans="4:8" x14ac:dyDescent="0.2">
      <c r="D6733" s="9"/>
      <c r="G6733" s="63"/>
      <c r="H6733" s="64"/>
    </row>
    <row r="6734" spans="4:8" x14ac:dyDescent="0.2">
      <c r="D6734" s="9"/>
      <c r="G6734" s="63"/>
      <c r="H6734" s="64"/>
    </row>
    <row r="6735" spans="4:8" x14ac:dyDescent="0.2">
      <c r="D6735" s="9"/>
      <c r="G6735" s="63"/>
      <c r="H6735" s="64"/>
    </row>
    <row r="6736" spans="4:8" x14ac:dyDescent="0.2">
      <c r="D6736" s="9"/>
      <c r="G6736" s="63"/>
      <c r="H6736" s="64"/>
    </row>
    <row r="6737" spans="4:8" x14ac:dyDescent="0.2">
      <c r="D6737" s="9"/>
      <c r="G6737" s="63"/>
      <c r="H6737" s="64"/>
    </row>
    <row r="6738" spans="4:8" x14ac:dyDescent="0.2">
      <c r="D6738" s="9"/>
      <c r="G6738" s="63"/>
      <c r="H6738" s="64"/>
    </row>
    <row r="6739" spans="4:8" x14ac:dyDescent="0.2">
      <c r="D6739" s="9"/>
      <c r="G6739" s="63"/>
      <c r="H6739" s="64"/>
    </row>
    <row r="6740" spans="4:8" x14ac:dyDescent="0.2">
      <c r="D6740" s="9"/>
      <c r="G6740" s="63"/>
      <c r="H6740" s="64"/>
    </row>
    <row r="6741" spans="4:8" x14ac:dyDescent="0.2">
      <c r="D6741" s="9"/>
      <c r="G6741" s="63"/>
      <c r="H6741" s="64"/>
    </row>
    <row r="6742" spans="4:8" x14ac:dyDescent="0.2">
      <c r="D6742" s="9"/>
      <c r="G6742" s="63"/>
      <c r="H6742" s="64"/>
    </row>
    <row r="6743" spans="4:8" x14ac:dyDescent="0.2">
      <c r="D6743" s="9"/>
      <c r="G6743" s="63"/>
      <c r="H6743" s="64"/>
    </row>
    <row r="6744" spans="4:8" x14ac:dyDescent="0.2">
      <c r="D6744" s="9"/>
      <c r="G6744" s="63"/>
      <c r="H6744" s="64"/>
    </row>
    <row r="6745" spans="4:8" x14ac:dyDescent="0.2">
      <c r="D6745" s="9"/>
      <c r="G6745" s="63"/>
      <c r="H6745" s="64"/>
    </row>
    <row r="6746" spans="4:8" x14ac:dyDescent="0.2">
      <c r="D6746" s="9"/>
      <c r="G6746" s="63"/>
      <c r="H6746" s="64"/>
    </row>
    <row r="6747" spans="4:8" x14ac:dyDescent="0.2">
      <c r="D6747" s="9"/>
      <c r="G6747" s="63"/>
      <c r="H6747" s="64"/>
    </row>
    <row r="6748" spans="4:8" x14ac:dyDescent="0.2">
      <c r="D6748" s="9"/>
      <c r="G6748" s="63"/>
      <c r="H6748" s="64"/>
    </row>
    <row r="6749" spans="4:8" x14ac:dyDescent="0.2">
      <c r="D6749" s="9"/>
      <c r="G6749" s="63"/>
      <c r="H6749" s="64"/>
    </row>
    <row r="6750" spans="4:8" x14ac:dyDescent="0.2">
      <c r="D6750" s="9"/>
      <c r="G6750" s="63"/>
      <c r="H6750" s="64"/>
    </row>
    <row r="6751" spans="4:8" x14ac:dyDescent="0.2">
      <c r="D6751" s="9"/>
      <c r="G6751" s="63"/>
      <c r="H6751" s="64"/>
    </row>
    <row r="6752" spans="4:8" x14ac:dyDescent="0.2">
      <c r="D6752" s="9"/>
      <c r="G6752" s="63"/>
      <c r="H6752" s="64"/>
    </row>
    <row r="6753" spans="4:8" x14ac:dyDescent="0.2">
      <c r="D6753" s="9"/>
      <c r="G6753" s="63"/>
      <c r="H6753" s="64"/>
    </row>
    <row r="6754" spans="4:8" x14ac:dyDescent="0.2">
      <c r="D6754" s="9"/>
      <c r="G6754" s="63"/>
      <c r="H6754" s="64"/>
    </row>
    <row r="6755" spans="4:8" x14ac:dyDescent="0.2">
      <c r="D6755" s="9"/>
      <c r="G6755" s="63"/>
      <c r="H6755" s="64"/>
    </row>
    <row r="6756" spans="4:8" x14ac:dyDescent="0.2">
      <c r="D6756" s="9"/>
      <c r="G6756" s="63"/>
      <c r="H6756" s="64"/>
    </row>
    <row r="6757" spans="4:8" x14ac:dyDescent="0.2">
      <c r="D6757" s="9"/>
      <c r="G6757" s="63"/>
      <c r="H6757" s="64"/>
    </row>
    <row r="6758" spans="4:8" x14ac:dyDescent="0.2">
      <c r="D6758" s="9"/>
      <c r="G6758" s="63"/>
      <c r="H6758" s="64"/>
    </row>
    <row r="6759" spans="4:8" x14ac:dyDescent="0.2">
      <c r="D6759" s="9"/>
      <c r="G6759" s="63"/>
      <c r="H6759" s="64"/>
    </row>
    <row r="6760" spans="4:8" x14ac:dyDescent="0.2">
      <c r="D6760" s="9"/>
      <c r="G6760" s="63"/>
      <c r="H6760" s="64"/>
    </row>
    <row r="6761" spans="4:8" x14ac:dyDescent="0.2">
      <c r="D6761" s="9"/>
      <c r="G6761" s="63"/>
      <c r="H6761" s="64"/>
    </row>
    <row r="6762" spans="4:8" x14ac:dyDescent="0.2">
      <c r="D6762" s="9"/>
      <c r="G6762" s="63"/>
      <c r="H6762" s="64"/>
    </row>
    <row r="6763" spans="4:8" x14ac:dyDescent="0.2">
      <c r="D6763" s="9"/>
      <c r="G6763" s="63"/>
      <c r="H6763" s="64"/>
    </row>
    <row r="6764" spans="4:8" x14ac:dyDescent="0.2">
      <c r="D6764" s="9"/>
      <c r="G6764" s="63"/>
      <c r="H6764" s="64"/>
    </row>
    <row r="6765" spans="4:8" x14ac:dyDescent="0.2">
      <c r="D6765" s="9"/>
      <c r="G6765" s="63"/>
      <c r="H6765" s="64"/>
    </row>
    <row r="6766" spans="4:8" x14ac:dyDescent="0.2">
      <c r="D6766" s="9"/>
      <c r="G6766" s="63"/>
      <c r="H6766" s="64"/>
    </row>
    <row r="6767" spans="4:8" x14ac:dyDescent="0.2">
      <c r="D6767" s="9"/>
      <c r="G6767" s="63"/>
      <c r="H6767" s="64"/>
    </row>
    <row r="6768" spans="4:8" x14ac:dyDescent="0.2">
      <c r="D6768" s="9"/>
      <c r="G6768" s="63"/>
      <c r="H6768" s="64"/>
    </row>
    <row r="6769" spans="4:8" x14ac:dyDescent="0.2">
      <c r="D6769" s="9"/>
      <c r="G6769" s="63"/>
      <c r="H6769" s="64"/>
    </row>
    <row r="6770" spans="4:8" x14ac:dyDescent="0.2">
      <c r="D6770" s="9"/>
      <c r="G6770" s="63"/>
      <c r="H6770" s="64"/>
    </row>
    <row r="6771" spans="4:8" x14ac:dyDescent="0.2">
      <c r="D6771" s="9"/>
      <c r="G6771" s="63"/>
      <c r="H6771" s="64"/>
    </row>
    <row r="6772" spans="4:8" x14ac:dyDescent="0.2">
      <c r="D6772" s="9"/>
      <c r="G6772" s="63"/>
      <c r="H6772" s="64"/>
    </row>
    <row r="6773" spans="4:8" x14ac:dyDescent="0.2">
      <c r="D6773" s="9"/>
      <c r="G6773" s="63"/>
      <c r="H6773" s="64"/>
    </row>
    <row r="6774" spans="4:8" x14ac:dyDescent="0.2">
      <c r="D6774" s="9"/>
      <c r="G6774" s="63"/>
      <c r="H6774" s="64"/>
    </row>
    <row r="6775" spans="4:8" x14ac:dyDescent="0.2">
      <c r="D6775" s="9"/>
      <c r="G6775" s="63"/>
      <c r="H6775" s="64"/>
    </row>
    <row r="6776" spans="4:8" x14ac:dyDescent="0.2">
      <c r="D6776" s="9"/>
      <c r="G6776" s="63"/>
      <c r="H6776" s="64"/>
    </row>
    <row r="6777" spans="4:8" x14ac:dyDescent="0.2">
      <c r="D6777" s="9"/>
      <c r="G6777" s="63"/>
      <c r="H6777" s="64"/>
    </row>
    <row r="6778" spans="4:8" x14ac:dyDescent="0.2">
      <c r="D6778" s="9"/>
      <c r="G6778" s="63"/>
      <c r="H6778" s="64"/>
    </row>
    <row r="6779" spans="4:8" x14ac:dyDescent="0.2">
      <c r="D6779" s="9"/>
      <c r="G6779" s="63"/>
      <c r="H6779" s="64"/>
    </row>
    <row r="6780" spans="4:8" x14ac:dyDescent="0.2">
      <c r="D6780" s="9"/>
      <c r="G6780" s="63"/>
      <c r="H6780" s="64"/>
    </row>
    <row r="6781" spans="4:8" x14ac:dyDescent="0.2">
      <c r="D6781" s="9"/>
      <c r="G6781" s="63"/>
      <c r="H6781" s="64"/>
    </row>
    <row r="6782" spans="4:8" x14ac:dyDescent="0.2">
      <c r="D6782" s="9"/>
      <c r="G6782" s="63"/>
      <c r="H6782" s="64"/>
    </row>
    <row r="6783" spans="4:8" x14ac:dyDescent="0.2">
      <c r="D6783" s="9"/>
      <c r="G6783" s="63"/>
      <c r="H6783" s="64"/>
    </row>
    <row r="6784" spans="4:8" x14ac:dyDescent="0.2">
      <c r="D6784" s="9"/>
      <c r="G6784" s="63"/>
      <c r="H6784" s="64"/>
    </row>
    <row r="6785" spans="4:8" x14ac:dyDescent="0.2">
      <c r="D6785" s="9"/>
      <c r="G6785" s="63"/>
      <c r="H6785" s="64"/>
    </row>
    <row r="6786" spans="4:8" x14ac:dyDescent="0.2">
      <c r="D6786" s="9"/>
      <c r="G6786" s="63"/>
      <c r="H6786" s="64"/>
    </row>
    <row r="6787" spans="4:8" x14ac:dyDescent="0.2">
      <c r="D6787" s="9"/>
      <c r="G6787" s="63"/>
      <c r="H6787" s="64"/>
    </row>
    <row r="6788" spans="4:8" x14ac:dyDescent="0.2">
      <c r="D6788" s="9"/>
      <c r="G6788" s="63"/>
      <c r="H6788" s="64"/>
    </row>
    <row r="6789" spans="4:8" x14ac:dyDescent="0.2">
      <c r="D6789" s="9"/>
      <c r="G6789" s="63"/>
      <c r="H6789" s="64"/>
    </row>
    <row r="6790" spans="4:8" x14ac:dyDescent="0.2">
      <c r="D6790" s="9"/>
      <c r="G6790" s="63"/>
      <c r="H6790" s="64"/>
    </row>
    <row r="6791" spans="4:8" x14ac:dyDescent="0.2">
      <c r="D6791" s="9"/>
      <c r="G6791" s="63"/>
      <c r="H6791" s="64"/>
    </row>
    <row r="6792" spans="4:8" x14ac:dyDescent="0.2">
      <c r="D6792" s="9"/>
      <c r="G6792" s="63"/>
      <c r="H6792" s="64"/>
    </row>
    <row r="6793" spans="4:8" x14ac:dyDescent="0.2">
      <c r="D6793" s="9"/>
      <c r="G6793" s="63"/>
      <c r="H6793" s="64"/>
    </row>
    <row r="6794" spans="4:8" x14ac:dyDescent="0.2">
      <c r="D6794" s="9"/>
      <c r="G6794" s="63"/>
      <c r="H6794" s="64"/>
    </row>
    <row r="6795" spans="4:8" x14ac:dyDescent="0.2">
      <c r="D6795" s="9"/>
      <c r="G6795" s="63"/>
      <c r="H6795" s="64"/>
    </row>
    <row r="6796" spans="4:8" x14ac:dyDescent="0.2">
      <c r="D6796" s="9"/>
      <c r="G6796" s="63"/>
      <c r="H6796" s="64"/>
    </row>
    <row r="6797" spans="4:8" x14ac:dyDescent="0.2">
      <c r="D6797" s="9"/>
      <c r="G6797" s="63"/>
      <c r="H6797" s="64"/>
    </row>
    <row r="6798" spans="4:8" x14ac:dyDescent="0.2">
      <c r="D6798" s="9"/>
      <c r="G6798" s="63"/>
      <c r="H6798" s="64"/>
    </row>
    <row r="6799" spans="4:8" x14ac:dyDescent="0.2">
      <c r="D6799" s="9"/>
      <c r="G6799" s="63"/>
      <c r="H6799" s="64"/>
    </row>
    <row r="6800" spans="4:8" x14ac:dyDescent="0.2">
      <c r="D6800" s="9"/>
      <c r="G6800" s="63"/>
      <c r="H6800" s="64"/>
    </row>
    <row r="6801" spans="4:8" x14ac:dyDescent="0.2">
      <c r="D6801" s="9"/>
      <c r="G6801" s="63"/>
      <c r="H6801" s="64"/>
    </row>
    <row r="6802" spans="4:8" x14ac:dyDescent="0.2">
      <c r="D6802" s="9"/>
      <c r="G6802" s="63"/>
      <c r="H6802" s="64"/>
    </row>
    <row r="6803" spans="4:8" x14ac:dyDescent="0.2">
      <c r="D6803" s="9"/>
      <c r="G6803" s="63"/>
      <c r="H6803" s="64"/>
    </row>
    <row r="6804" spans="4:8" x14ac:dyDescent="0.2">
      <c r="D6804" s="9"/>
      <c r="G6804" s="63"/>
      <c r="H6804" s="64"/>
    </row>
    <row r="6805" spans="4:8" x14ac:dyDescent="0.2">
      <c r="D6805" s="9"/>
      <c r="G6805" s="63"/>
      <c r="H6805" s="64"/>
    </row>
    <row r="6806" spans="4:8" x14ac:dyDescent="0.2">
      <c r="D6806" s="9"/>
      <c r="G6806" s="63"/>
      <c r="H6806" s="64"/>
    </row>
    <row r="6807" spans="4:8" x14ac:dyDescent="0.2">
      <c r="D6807" s="9"/>
      <c r="G6807" s="63"/>
      <c r="H6807" s="64"/>
    </row>
    <row r="6808" spans="4:8" x14ac:dyDescent="0.2">
      <c r="D6808" s="9"/>
      <c r="G6808" s="63"/>
      <c r="H6808" s="64"/>
    </row>
    <row r="6809" spans="4:8" x14ac:dyDescent="0.2">
      <c r="D6809" s="9"/>
      <c r="G6809" s="63"/>
      <c r="H6809" s="64"/>
    </row>
    <row r="6810" spans="4:8" x14ac:dyDescent="0.2">
      <c r="D6810" s="9"/>
      <c r="G6810" s="63"/>
      <c r="H6810" s="64"/>
    </row>
    <row r="6811" spans="4:8" x14ac:dyDescent="0.2">
      <c r="D6811" s="9"/>
      <c r="G6811" s="63"/>
      <c r="H6811" s="64"/>
    </row>
    <row r="6812" spans="4:8" x14ac:dyDescent="0.2">
      <c r="D6812" s="9"/>
      <c r="G6812" s="63"/>
      <c r="H6812" s="64"/>
    </row>
    <row r="6813" spans="4:8" x14ac:dyDescent="0.2">
      <c r="D6813" s="9"/>
      <c r="G6813" s="63"/>
      <c r="H6813" s="64"/>
    </row>
    <row r="6814" spans="4:8" x14ac:dyDescent="0.2">
      <c r="D6814" s="9"/>
      <c r="G6814" s="63"/>
      <c r="H6814" s="64"/>
    </row>
    <row r="6815" spans="4:8" x14ac:dyDescent="0.2">
      <c r="D6815" s="9"/>
      <c r="G6815" s="63"/>
      <c r="H6815" s="64"/>
    </row>
    <row r="6816" spans="4:8" x14ac:dyDescent="0.2">
      <c r="D6816" s="9"/>
      <c r="G6816" s="63"/>
      <c r="H6816" s="64"/>
    </row>
    <row r="6817" spans="4:8" x14ac:dyDescent="0.2">
      <c r="D6817" s="9"/>
      <c r="G6817" s="63"/>
      <c r="H6817" s="64"/>
    </row>
    <row r="6818" spans="4:8" x14ac:dyDescent="0.2">
      <c r="D6818" s="9"/>
      <c r="G6818" s="63"/>
      <c r="H6818" s="64"/>
    </row>
    <row r="6819" spans="4:8" x14ac:dyDescent="0.2">
      <c r="D6819" s="9"/>
      <c r="G6819" s="63"/>
      <c r="H6819" s="64"/>
    </row>
    <row r="6820" spans="4:8" x14ac:dyDescent="0.2">
      <c r="D6820" s="9"/>
      <c r="G6820" s="63"/>
      <c r="H6820" s="64"/>
    </row>
    <row r="6821" spans="4:8" x14ac:dyDescent="0.2">
      <c r="D6821" s="9"/>
      <c r="G6821" s="63"/>
      <c r="H6821" s="64"/>
    </row>
    <row r="6822" spans="4:8" x14ac:dyDescent="0.2">
      <c r="D6822" s="9"/>
      <c r="G6822" s="63"/>
      <c r="H6822" s="64"/>
    </row>
    <row r="6823" spans="4:8" x14ac:dyDescent="0.2">
      <c r="D6823" s="9"/>
      <c r="G6823" s="63"/>
      <c r="H6823" s="64"/>
    </row>
    <row r="6824" spans="4:8" x14ac:dyDescent="0.2">
      <c r="D6824" s="9"/>
      <c r="G6824" s="63"/>
      <c r="H6824" s="64"/>
    </row>
    <row r="6825" spans="4:8" x14ac:dyDescent="0.2">
      <c r="D6825" s="9"/>
      <c r="G6825" s="63"/>
      <c r="H6825" s="64"/>
    </row>
    <row r="6826" spans="4:8" x14ac:dyDescent="0.2">
      <c r="D6826" s="9"/>
      <c r="G6826" s="63"/>
      <c r="H6826" s="64"/>
    </row>
    <row r="6827" spans="4:8" x14ac:dyDescent="0.2">
      <c r="D6827" s="9"/>
      <c r="G6827" s="63"/>
      <c r="H6827" s="64"/>
    </row>
    <row r="6828" spans="4:8" x14ac:dyDescent="0.2">
      <c r="D6828" s="9"/>
      <c r="G6828" s="63"/>
      <c r="H6828" s="64"/>
    </row>
    <row r="6829" spans="4:8" x14ac:dyDescent="0.2">
      <c r="D6829" s="9"/>
      <c r="G6829" s="63"/>
      <c r="H6829" s="64"/>
    </row>
    <row r="6830" spans="4:8" x14ac:dyDescent="0.2">
      <c r="D6830" s="9"/>
      <c r="G6830" s="63"/>
      <c r="H6830" s="64"/>
    </row>
    <row r="6831" spans="4:8" x14ac:dyDescent="0.2">
      <c r="D6831" s="9"/>
      <c r="G6831" s="63"/>
      <c r="H6831" s="64"/>
    </row>
    <row r="6832" spans="4:8" x14ac:dyDescent="0.2">
      <c r="D6832" s="9"/>
      <c r="G6832" s="63"/>
      <c r="H6832" s="64"/>
    </row>
    <row r="6833" spans="4:8" x14ac:dyDescent="0.2">
      <c r="D6833" s="9"/>
      <c r="G6833" s="63"/>
      <c r="H6833" s="64"/>
    </row>
    <row r="6834" spans="4:8" x14ac:dyDescent="0.2">
      <c r="D6834" s="9"/>
      <c r="G6834" s="63"/>
      <c r="H6834" s="64"/>
    </row>
    <row r="6835" spans="4:8" x14ac:dyDescent="0.2">
      <c r="D6835" s="9"/>
      <c r="G6835" s="63"/>
      <c r="H6835" s="64"/>
    </row>
    <row r="6836" spans="4:8" x14ac:dyDescent="0.2">
      <c r="D6836" s="9"/>
      <c r="G6836" s="63"/>
      <c r="H6836" s="64"/>
    </row>
    <row r="6837" spans="4:8" x14ac:dyDescent="0.2">
      <c r="D6837" s="9"/>
      <c r="G6837" s="63"/>
      <c r="H6837" s="64"/>
    </row>
    <row r="6838" spans="4:8" x14ac:dyDescent="0.2">
      <c r="D6838" s="9"/>
      <c r="G6838" s="63"/>
      <c r="H6838" s="64"/>
    </row>
    <row r="6839" spans="4:8" x14ac:dyDescent="0.2">
      <c r="D6839" s="9"/>
      <c r="G6839" s="63"/>
      <c r="H6839" s="64"/>
    </row>
    <row r="6840" spans="4:8" x14ac:dyDescent="0.2">
      <c r="D6840" s="9"/>
      <c r="G6840" s="63"/>
      <c r="H6840" s="64"/>
    </row>
    <row r="6841" spans="4:8" x14ac:dyDescent="0.2">
      <c r="D6841" s="9"/>
      <c r="G6841" s="63"/>
      <c r="H6841" s="64"/>
    </row>
    <row r="6842" spans="4:8" x14ac:dyDescent="0.2">
      <c r="D6842" s="9"/>
      <c r="G6842" s="63"/>
      <c r="H6842" s="64"/>
    </row>
    <row r="6843" spans="4:8" x14ac:dyDescent="0.2">
      <c r="D6843" s="9"/>
      <c r="G6843" s="63"/>
      <c r="H6843" s="64"/>
    </row>
    <row r="6844" spans="4:8" x14ac:dyDescent="0.2">
      <c r="D6844" s="9"/>
      <c r="G6844" s="63"/>
      <c r="H6844" s="64"/>
    </row>
    <row r="6845" spans="4:8" x14ac:dyDescent="0.2">
      <c r="D6845" s="9"/>
      <c r="G6845" s="63"/>
      <c r="H6845" s="64"/>
    </row>
    <row r="6846" spans="4:8" x14ac:dyDescent="0.2">
      <c r="D6846" s="9"/>
      <c r="G6846" s="63"/>
      <c r="H6846" s="64"/>
    </row>
    <row r="6847" spans="4:8" x14ac:dyDescent="0.2">
      <c r="D6847" s="9"/>
      <c r="G6847" s="63"/>
      <c r="H6847" s="64"/>
    </row>
    <row r="6848" spans="4:8" x14ac:dyDescent="0.2">
      <c r="D6848" s="9"/>
      <c r="G6848" s="63"/>
      <c r="H6848" s="64"/>
    </row>
    <row r="6849" spans="4:8" x14ac:dyDescent="0.2">
      <c r="D6849" s="9"/>
      <c r="G6849" s="63"/>
      <c r="H6849" s="64"/>
    </row>
    <row r="6850" spans="4:8" x14ac:dyDescent="0.2">
      <c r="D6850" s="9"/>
      <c r="G6850" s="63"/>
      <c r="H6850" s="64"/>
    </row>
    <row r="6851" spans="4:8" x14ac:dyDescent="0.2">
      <c r="D6851" s="9"/>
      <c r="G6851" s="63"/>
      <c r="H6851" s="64"/>
    </row>
    <row r="6852" spans="4:8" x14ac:dyDescent="0.2">
      <c r="D6852" s="9"/>
      <c r="G6852" s="63"/>
      <c r="H6852" s="64"/>
    </row>
    <row r="6853" spans="4:8" x14ac:dyDescent="0.2">
      <c r="D6853" s="9"/>
      <c r="G6853" s="63"/>
      <c r="H6853" s="64"/>
    </row>
    <row r="6854" spans="4:8" x14ac:dyDescent="0.2">
      <c r="D6854" s="9"/>
      <c r="G6854" s="63"/>
      <c r="H6854" s="64"/>
    </row>
    <row r="6855" spans="4:8" x14ac:dyDescent="0.2">
      <c r="D6855" s="9"/>
      <c r="G6855" s="63"/>
      <c r="H6855" s="64"/>
    </row>
    <row r="6856" spans="4:8" x14ac:dyDescent="0.2">
      <c r="D6856" s="9"/>
      <c r="G6856" s="63"/>
      <c r="H6856" s="64"/>
    </row>
    <row r="6857" spans="4:8" x14ac:dyDescent="0.2">
      <c r="D6857" s="9"/>
      <c r="G6857" s="63"/>
      <c r="H6857" s="64"/>
    </row>
    <row r="6858" spans="4:8" x14ac:dyDescent="0.2">
      <c r="D6858" s="9"/>
      <c r="G6858" s="63"/>
      <c r="H6858" s="64"/>
    </row>
    <row r="6859" spans="4:8" x14ac:dyDescent="0.2">
      <c r="D6859" s="9"/>
      <c r="G6859" s="63"/>
      <c r="H6859" s="64"/>
    </row>
    <row r="6860" spans="4:8" x14ac:dyDescent="0.2">
      <c r="D6860" s="9"/>
      <c r="G6860" s="63"/>
      <c r="H6860" s="64"/>
    </row>
    <row r="6861" spans="4:8" x14ac:dyDescent="0.2">
      <c r="D6861" s="9"/>
      <c r="G6861" s="63"/>
      <c r="H6861" s="64"/>
    </row>
    <row r="6862" spans="4:8" x14ac:dyDescent="0.2">
      <c r="D6862" s="9"/>
      <c r="G6862" s="63"/>
      <c r="H6862" s="64"/>
    </row>
    <row r="6863" spans="4:8" x14ac:dyDescent="0.2">
      <c r="D6863" s="9"/>
      <c r="G6863" s="63"/>
      <c r="H6863" s="64"/>
    </row>
    <row r="6864" spans="4:8" x14ac:dyDescent="0.2">
      <c r="D6864" s="9"/>
      <c r="G6864" s="63"/>
      <c r="H6864" s="64"/>
    </row>
    <row r="6865" spans="4:8" x14ac:dyDescent="0.2">
      <c r="D6865" s="9"/>
      <c r="G6865" s="63"/>
      <c r="H6865" s="64"/>
    </row>
    <row r="6866" spans="4:8" x14ac:dyDescent="0.2">
      <c r="D6866" s="9"/>
      <c r="G6866" s="63"/>
      <c r="H6866" s="64"/>
    </row>
    <row r="6867" spans="4:8" x14ac:dyDescent="0.2">
      <c r="D6867" s="9"/>
      <c r="G6867" s="63"/>
      <c r="H6867" s="64"/>
    </row>
    <row r="6868" spans="4:8" x14ac:dyDescent="0.2">
      <c r="D6868" s="9"/>
      <c r="G6868" s="63"/>
      <c r="H6868" s="64"/>
    </row>
    <row r="6869" spans="4:8" x14ac:dyDescent="0.2">
      <c r="D6869" s="9"/>
      <c r="G6869" s="63"/>
      <c r="H6869" s="64"/>
    </row>
    <row r="6870" spans="4:8" x14ac:dyDescent="0.2">
      <c r="D6870" s="9"/>
      <c r="G6870" s="63"/>
      <c r="H6870" s="64"/>
    </row>
    <row r="6871" spans="4:8" x14ac:dyDescent="0.2">
      <c r="D6871" s="9"/>
      <c r="G6871" s="63"/>
      <c r="H6871" s="64"/>
    </row>
    <row r="6872" spans="4:8" x14ac:dyDescent="0.2">
      <c r="D6872" s="9"/>
      <c r="G6872" s="63"/>
      <c r="H6872" s="64"/>
    </row>
    <row r="6873" spans="4:8" x14ac:dyDescent="0.2">
      <c r="D6873" s="9"/>
      <c r="G6873" s="63"/>
      <c r="H6873" s="64"/>
    </row>
    <row r="6874" spans="4:8" x14ac:dyDescent="0.2">
      <c r="D6874" s="9"/>
      <c r="G6874" s="63"/>
      <c r="H6874" s="64"/>
    </row>
    <row r="6875" spans="4:8" x14ac:dyDescent="0.2">
      <c r="D6875" s="9"/>
      <c r="G6875" s="63"/>
      <c r="H6875" s="64"/>
    </row>
    <row r="6876" spans="4:8" x14ac:dyDescent="0.2">
      <c r="D6876" s="9"/>
      <c r="G6876" s="63"/>
      <c r="H6876" s="64"/>
    </row>
    <row r="6877" spans="4:8" x14ac:dyDescent="0.2">
      <c r="D6877" s="9"/>
      <c r="G6877" s="63"/>
      <c r="H6877" s="64"/>
    </row>
    <row r="6878" spans="4:8" x14ac:dyDescent="0.2">
      <c r="D6878" s="9"/>
      <c r="G6878" s="63"/>
      <c r="H6878" s="64"/>
    </row>
    <row r="6879" spans="4:8" x14ac:dyDescent="0.2">
      <c r="D6879" s="9"/>
      <c r="G6879" s="63"/>
      <c r="H6879" s="64"/>
    </row>
    <row r="6880" spans="4:8" x14ac:dyDescent="0.2">
      <c r="D6880" s="9"/>
      <c r="G6880" s="63"/>
      <c r="H6880" s="64"/>
    </row>
    <row r="6881" spans="4:8" x14ac:dyDescent="0.2">
      <c r="D6881" s="9"/>
      <c r="G6881" s="63"/>
      <c r="H6881" s="64"/>
    </row>
    <row r="6882" spans="4:8" x14ac:dyDescent="0.2">
      <c r="D6882" s="9"/>
      <c r="G6882" s="63"/>
      <c r="H6882" s="64"/>
    </row>
    <row r="6883" spans="4:8" x14ac:dyDescent="0.2">
      <c r="D6883" s="9"/>
      <c r="G6883" s="63"/>
      <c r="H6883" s="64"/>
    </row>
    <row r="6884" spans="4:8" x14ac:dyDescent="0.2">
      <c r="D6884" s="9"/>
      <c r="G6884" s="63"/>
      <c r="H6884" s="64"/>
    </row>
    <row r="6885" spans="4:8" x14ac:dyDescent="0.2">
      <c r="D6885" s="9"/>
      <c r="G6885" s="63"/>
      <c r="H6885" s="64"/>
    </row>
    <row r="6886" spans="4:8" x14ac:dyDescent="0.2">
      <c r="D6886" s="9"/>
      <c r="G6886" s="63"/>
      <c r="H6886" s="64"/>
    </row>
    <row r="6887" spans="4:8" x14ac:dyDescent="0.2">
      <c r="D6887" s="9"/>
      <c r="G6887" s="63"/>
      <c r="H6887" s="64"/>
    </row>
    <row r="6888" spans="4:8" x14ac:dyDescent="0.2">
      <c r="D6888" s="9"/>
      <c r="G6888" s="63"/>
      <c r="H6888" s="64"/>
    </row>
    <row r="6889" spans="4:8" x14ac:dyDescent="0.2">
      <c r="D6889" s="9"/>
      <c r="G6889" s="63"/>
      <c r="H6889" s="64"/>
    </row>
    <row r="6890" spans="4:8" x14ac:dyDescent="0.2">
      <c r="D6890" s="9"/>
      <c r="G6890" s="63"/>
      <c r="H6890" s="64"/>
    </row>
    <row r="6891" spans="4:8" x14ac:dyDescent="0.2">
      <c r="D6891" s="9"/>
      <c r="G6891" s="63"/>
      <c r="H6891" s="64"/>
    </row>
    <row r="6892" spans="4:8" x14ac:dyDescent="0.2">
      <c r="D6892" s="9"/>
      <c r="G6892" s="63"/>
      <c r="H6892" s="64"/>
    </row>
    <row r="6893" spans="4:8" x14ac:dyDescent="0.2">
      <c r="D6893" s="9"/>
      <c r="G6893" s="63"/>
      <c r="H6893" s="64"/>
    </row>
    <row r="6894" spans="4:8" x14ac:dyDescent="0.2">
      <c r="D6894" s="9"/>
      <c r="G6894" s="63"/>
      <c r="H6894" s="64"/>
    </row>
    <row r="6895" spans="4:8" x14ac:dyDescent="0.2">
      <c r="D6895" s="9"/>
      <c r="G6895" s="63"/>
      <c r="H6895" s="64"/>
    </row>
    <row r="6896" spans="4:8" x14ac:dyDescent="0.2">
      <c r="D6896" s="9"/>
      <c r="G6896" s="63"/>
      <c r="H6896" s="64"/>
    </row>
    <row r="6897" spans="4:8" x14ac:dyDescent="0.2">
      <c r="D6897" s="9"/>
      <c r="G6897" s="63"/>
      <c r="H6897" s="64"/>
    </row>
    <row r="6898" spans="4:8" x14ac:dyDescent="0.2">
      <c r="D6898" s="9"/>
      <c r="G6898" s="63"/>
      <c r="H6898" s="64"/>
    </row>
    <row r="6899" spans="4:8" x14ac:dyDescent="0.2">
      <c r="D6899" s="9"/>
      <c r="G6899" s="63"/>
      <c r="H6899" s="64"/>
    </row>
    <row r="6900" spans="4:8" x14ac:dyDescent="0.2">
      <c r="D6900" s="9"/>
      <c r="G6900" s="63"/>
      <c r="H6900" s="64"/>
    </row>
    <row r="6901" spans="4:8" x14ac:dyDescent="0.2">
      <c r="D6901" s="9"/>
      <c r="G6901" s="63"/>
      <c r="H6901" s="64"/>
    </row>
    <row r="6902" spans="4:8" x14ac:dyDescent="0.2">
      <c r="D6902" s="9"/>
      <c r="G6902" s="63"/>
      <c r="H6902" s="64"/>
    </row>
    <row r="6903" spans="4:8" x14ac:dyDescent="0.2">
      <c r="D6903" s="9"/>
      <c r="G6903" s="63"/>
      <c r="H6903" s="64"/>
    </row>
    <row r="6904" spans="4:8" x14ac:dyDescent="0.2">
      <c r="D6904" s="9"/>
      <c r="G6904" s="63"/>
      <c r="H6904" s="64"/>
    </row>
    <row r="6905" spans="4:8" x14ac:dyDescent="0.2">
      <c r="D6905" s="9"/>
      <c r="G6905" s="63"/>
      <c r="H6905" s="64"/>
    </row>
    <row r="6906" spans="4:8" x14ac:dyDescent="0.2">
      <c r="D6906" s="9"/>
      <c r="G6906" s="63"/>
      <c r="H6906" s="64"/>
    </row>
    <row r="6907" spans="4:8" x14ac:dyDescent="0.2">
      <c r="D6907" s="9"/>
      <c r="G6907" s="63"/>
      <c r="H6907" s="64"/>
    </row>
    <row r="6908" spans="4:8" x14ac:dyDescent="0.2">
      <c r="D6908" s="9"/>
      <c r="G6908" s="63"/>
      <c r="H6908" s="64"/>
    </row>
    <row r="6909" spans="4:8" x14ac:dyDescent="0.2">
      <c r="D6909" s="9"/>
      <c r="G6909" s="63"/>
      <c r="H6909" s="64"/>
    </row>
    <row r="6910" spans="4:8" x14ac:dyDescent="0.2">
      <c r="D6910" s="9"/>
      <c r="G6910" s="63"/>
      <c r="H6910" s="64"/>
    </row>
    <row r="6911" spans="4:8" x14ac:dyDescent="0.2">
      <c r="D6911" s="9"/>
      <c r="G6911" s="63"/>
      <c r="H6911" s="64"/>
    </row>
    <row r="6912" spans="4:8" x14ac:dyDescent="0.2">
      <c r="D6912" s="9"/>
      <c r="G6912" s="63"/>
      <c r="H6912" s="64"/>
    </row>
    <row r="6913" spans="4:8" x14ac:dyDescent="0.2">
      <c r="D6913" s="9"/>
      <c r="G6913" s="63"/>
      <c r="H6913" s="64"/>
    </row>
    <row r="6914" spans="4:8" x14ac:dyDescent="0.2">
      <c r="D6914" s="9"/>
      <c r="G6914" s="63"/>
      <c r="H6914" s="64"/>
    </row>
    <row r="6915" spans="4:8" x14ac:dyDescent="0.2">
      <c r="D6915" s="9"/>
      <c r="G6915" s="63"/>
      <c r="H6915" s="64"/>
    </row>
    <row r="6916" spans="4:8" x14ac:dyDescent="0.2">
      <c r="D6916" s="9"/>
      <c r="G6916" s="63"/>
      <c r="H6916" s="64"/>
    </row>
    <row r="6917" spans="4:8" x14ac:dyDescent="0.2">
      <c r="D6917" s="9"/>
      <c r="G6917" s="63"/>
      <c r="H6917" s="64"/>
    </row>
    <row r="6918" spans="4:8" x14ac:dyDescent="0.2">
      <c r="D6918" s="9"/>
      <c r="G6918" s="63"/>
      <c r="H6918" s="64"/>
    </row>
    <row r="6919" spans="4:8" x14ac:dyDescent="0.2">
      <c r="D6919" s="9"/>
      <c r="G6919" s="63"/>
      <c r="H6919" s="64"/>
    </row>
    <row r="6920" spans="4:8" x14ac:dyDescent="0.2">
      <c r="D6920" s="9"/>
      <c r="G6920" s="63"/>
      <c r="H6920" s="64"/>
    </row>
    <row r="6921" spans="4:8" x14ac:dyDescent="0.2">
      <c r="D6921" s="9"/>
      <c r="G6921" s="63"/>
      <c r="H6921" s="64"/>
    </row>
    <row r="6922" spans="4:8" x14ac:dyDescent="0.2">
      <c r="D6922" s="9"/>
      <c r="G6922" s="63"/>
      <c r="H6922" s="64"/>
    </row>
    <row r="6923" spans="4:8" x14ac:dyDescent="0.2">
      <c r="D6923" s="9"/>
      <c r="G6923" s="63"/>
      <c r="H6923" s="64"/>
    </row>
    <row r="6924" spans="4:8" x14ac:dyDescent="0.2">
      <c r="D6924" s="9"/>
      <c r="G6924" s="63"/>
      <c r="H6924" s="64"/>
    </row>
    <row r="6925" spans="4:8" x14ac:dyDescent="0.2">
      <c r="D6925" s="9"/>
      <c r="G6925" s="63"/>
      <c r="H6925" s="64"/>
    </row>
    <row r="6926" spans="4:8" x14ac:dyDescent="0.2">
      <c r="D6926" s="9"/>
      <c r="G6926" s="63"/>
      <c r="H6926" s="64"/>
    </row>
    <row r="6927" spans="4:8" x14ac:dyDescent="0.2">
      <c r="D6927" s="9"/>
      <c r="G6927" s="63"/>
      <c r="H6927" s="64"/>
    </row>
    <row r="6928" spans="4:8" x14ac:dyDescent="0.2">
      <c r="D6928" s="9"/>
      <c r="G6928" s="63"/>
      <c r="H6928" s="64"/>
    </row>
    <row r="6929" spans="4:8" x14ac:dyDescent="0.2">
      <c r="D6929" s="9"/>
      <c r="G6929" s="63"/>
      <c r="H6929" s="64"/>
    </row>
    <row r="6930" spans="4:8" x14ac:dyDescent="0.2">
      <c r="D6930" s="9"/>
      <c r="G6930" s="63"/>
      <c r="H6930" s="64"/>
    </row>
    <row r="6931" spans="4:8" x14ac:dyDescent="0.2">
      <c r="D6931" s="9"/>
      <c r="G6931" s="63"/>
      <c r="H6931" s="64"/>
    </row>
    <row r="6932" spans="4:8" x14ac:dyDescent="0.2">
      <c r="D6932" s="9"/>
      <c r="G6932" s="63"/>
      <c r="H6932" s="64"/>
    </row>
    <row r="6933" spans="4:8" x14ac:dyDescent="0.2">
      <c r="D6933" s="9"/>
      <c r="G6933" s="63"/>
      <c r="H6933" s="64"/>
    </row>
    <row r="6934" spans="4:8" x14ac:dyDescent="0.2">
      <c r="D6934" s="9"/>
      <c r="G6934" s="63"/>
      <c r="H6934" s="64"/>
    </row>
    <row r="6935" spans="4:8" x14ac:dyDescent="0.2">
      <c r="D6935" s="9"/>
      <c r="G6935" s="63"/>
      <c r="H6935" s="64"/>
    </row>
    <row r="6936" spans="4:8" x14ac:dyDescent="0.2">
      <c r="D6936" s="9"/>
      <c r="G6936" s="63"/>
      <c r="H6936" s="64"/>
    </row>
    <row r="6937" spans="4:8" x14ac:dyDescent="0.2">
      <c r="D6937" s="9"/>
      <c r="G6937" s="63"/>
      <c r="H6937" s="64"/>
    </row>
    <row r="6938" spans="4:8" x14ac:dyDescent="0.2">
      <c r="D6938" s="9"/>
      <c r="G6938" s="63"/>
      <c r="H6938" s="64"/>
    </row>
    <row r="6939" spans="4:8" x14ac:dyDescent="0.2">
      <c r="D6939" s="9"/>
      <c r="G6939" s="63"/>
      <c r="H6939" s="64"/>
    </row>
    <row r="6940" spans="4:8" x14ac:dyDescent="0.2">
      <c r="D6940" s="9"/>
      <c r="G6940" s="63"/>
      <c r="H6940" s="64"/>
    </row>
    <row r="6941" spans="4:8" x14ac:dyDescent="0.2">
      <c r="D6941" s="9"/>
      <c r="G6941" s="63"/>
      <c r="H6941" s="64"/>
    </row>
    <row r="6942" spans="4:8" x14ac:dyDescent="0.2">
      <c r="D6942" s="9"/>
      <c r="G6942" s="63"/>
      <c r="H6942" s="64"/>
    </row>
    <row r="6943" spans="4:8" x14ac:dyDescent="0.2">
      <c r="D6943" s="9"/>
      <c r="G6943" s="63"/>
      <c r="H6943" s="64"/>
    </row>
    <row r="6944" spans="4:8" x14ac:dyDescent="0.2">
      <c r="D6944" s="9"/>
      <c r="G6944" s="63"/>
      <c r="H6944" s="64"/>
    </row>
    <row r="6945" spans="4:8" x14ac:dyDescent="0.2">
      <c r="D6945" s="9"/>
      <c r="G6945" s="63"/>
      <c r="H6945" s="64"/>
    </row>
    <row r="6946" spans="4:8" x14ac:dyDescent="0.2">
      <c r="D6946" s="9"/>
      <c r="G6946" s="63"/>
      <c r="H6946" s="64"/>
    </row>
    <row r="6947" spans="4:8" x14ac:dyDescent="0.2">
      <c r="D6947" s="9"/>
      <c r="G6947" s="63"/>
      <c r="H6947" s="64"/>
    </row>
    <row r="6948" spans="4:8" x14ac:dyDescent="0.2">
      <c r="D6948" s="9"/>
      <c r="G6948" s="63"/>
      <c r="H6948" s="64"/>
    </row>
    <row r="6949" spans="4:8" x14ac:dyDescent="0.2">
      <c r="D6949" s="9"/>
      <c r="G6949" s="63"/>
      <c r="H6949" s="64"/>
    </row>
    <row r="6950" spans="4:8" x14ac:dyDescent="0.2">
      <c r="D6950" s="9"/>
      <c r="G6950" s="63"/>
      <c r="H6950" s="64"/>
    </row>
    <row r="6951" spans="4:8" x14ac:dyDescent="0.2">
      <c r="D6951" s="9"/>
      <c r="G6951" s="63"/>
      <c r="H6951" s="64"/>
    </row>
    <row r="6952" spans="4:8" x14ac:dyDescent="0.2">
      <c r="D6952" s="9"/>
      <c r="G6952" s="63"/>
      <c r="H6952" s="64"/>
    </row>
    <row r="6953" spans="4:8" x14ac:dyDescent="0.2">
      <c r="D6953" s="9"/>
      <c r="G6953" s="63"/>
      <c r="H6953" s="64"/>
    </row>
    <row r="6954" spans="4:8" x14ac:dyDescent="0.2">
      <c r="D6954" s="9"/>
      <c r="G6954" s="63"/>
      <c r="H6954" s="64"/>
    </row>
    <row r="6955" spans="4:8" x14ac:dyDescent="0.2">
      <c r="D6955" s="9"/>
      <c r="G6955" s="63"/>
      <c r="H6955" s="64"/>
    </row>
    <row r="6956" spans="4:8" x14ac:dyDescent="0.2">
      <c r="D6956" s="9"/>
      <c r="G6956" s="63"/>
      <c r="H6956" s="64"/>
    </row>
    <row r="6957" spans="4:8" x14ac:dyDescent="0.2">
      <c r="D6957" s="9"/>
      <c r="G6957" s="63"/>
      <c r="H6957" s="64"/>
    </row>
    <row r="6958" spans="4:8" x14ac:dyDescent="0.2">
      <c r="D6958" s="9"/>
      <c r="G6958" s="63"/>
      <c r="H6958" s="64"/>
    </row>
    <row r="6959" spans="4:8" x14ac:dyDescent="0.2">
      <c r="D6959" s="9"/>
      <c r="G6959" s="63"/>
      <c r="H6959" s="64"/>
    </row>
    <row r="6960" spans="4:8" x14ac:dyDescent="0.2">
      <c r="D6960" s="9"/>
      <c r="G6960" s="63"/>
      <c r="H6960" s="64"/>
    </row>
    <row r="6961" spans="4:8" x14ac:dyDescent="0.2">
      <c r="D6961" s="9"/>
      <c r="G6961" s="63"/>
      <c r="H6961" s="64"/>
    </row>
    <row r="6962" spans="4:8" x14ac:dyDescent="0.2">
      <c r="D6962" s="9"/>
      <c r="G6962" s="63"/>
      <c r="H6962" s="64"/>
    </row>
    <row r="6963" spans="4:8" x14ac:dyDescent="0.2">
      <c r="D6963" s="9"/>
      <c r="G6963" s="63"/>
      <c r="H6963" s="64"/>
    </row>
    <row r="6964" spans="4:8" x14ac:dyDescent="0.2">
      <c r="D6964" s="9"/>
      <c r="G6964" s="63"/>
      <c r="H6964" s="64"/>
    </row>
    <row r="6965" spans="4:8" x14ac:dyDescent="0.2">
      <c r="D6965" s="9"/>
      <c r="G6965" s="63"/>
      <c r="H6965" s="64"/>
    </row>
    <row r="6966" spans="4:8" x14ac:dyDescent="0.2">
      <c r="D6966" s="9"/>
      <c r="G6966" s="63"/>
      <c r="H6966" s="64"/>
    </row>
    <row r="6967" spans="4:8" x14ac:dyDescent="0.2">
      <c r="D6967" s="9"/>
      <c r="G6967" s="63"/>
      <c r="H6967" s="64"/>
    </row>
    <row r="6968" spans="4:8" x14ac:dyDescent="0.2">
      <c r="D6968" s="9"/>
      <c r="G6968" s="63"/>
      <c r="H6968" s="64"/>
    </row>
    <row r="6969" spans="4:8" x14ac:dyDescent="0.2">
      <c r="D6969" s="9"/>
      <c r="G6969" s="63"/>
      <c r="H6969" s="64"/>
    </row>
    <row r="6970" spans="4:8" x14ac:dyDescent="0.2">
      <c r="D6970" s="9"/>
      <c r="G6970" s="63"/>
      <c r="H6970" s="64"/>
    </row>
    <row r="6971" spans="4:8" x14ac:dyDescent="0.2">
      <c r="D6971" s="9"/>
      <c r="G6971" s="63"/>
      <c r="H6971" s="64"/>
    </row>
    <row r="6972" spans="4:8" x14ac:dyDescent="0.2">
      <c r="D6972" s="9"/>
      <c r="G6972" s="63"/>
      <c r="H6972" s="64"/>
    </row>
    <row r="6973" spans="4:8" x14ac:dyDescent="0.2">
      <c r="D6973" s="9"/>
      <c r="G6973" s="63"/>
      <c r="H6973" s="64"/>
    </row>
    <row r="6974" spans="4:8" x14ac:dyDescent="0.2">
      <c r="D6974" s="9"/>
      <c r="G6974" s="63"/>
      <c r="H6974" s="64"/>
    </row>
    <row r="6975" spans="4:8" x14ac:dyDescent="0.2">
      <c r="D6975" s="9"/>
      <c r="G6975" s="63"/>
      <c r="H6975" s="64"/>
    </row>
    <row r="6976" spans="4:8" x14ac:dyDescent="0.2">
      <c r="D6976" s="9"/>
      <c r="G6976" s="63"/>
      <c r="H6976" s="64"/>
    </row>
    <row r="6977" spans="4:8" x14ac:dyDescent="0.2">
      <c r="D6977" s="9"/>
      <c r="G6977" s="63"/>
      <c r="H6977" s="64"/>
    </row>
    <row r="6978" spans="4:8" x14ac:dyDescent="0.2">
      <c r="D6978" s="9"/>
      <c r="G6978" s="63"/>
      <c r="H6978" s="64"/>
    </row>
    <row r="6979" spans="4:8" x14ac:dyDescent="0.2">
      <c r="D6979" s="9"/>
      <c r="G6979" s="63"/>
      <c r="H6979" s="64"/>
    </row>
    <row r="6980" spans="4:8" x14ac:dyDescent="0.2">
      <c r="D6980" s="9"/>
      <c r="G6980" s="63"/>
      <c r="H6980" s="64"/>
    </row>
    <row r="6981" spans="4:8" x14ac:dyDescent="0.2">
      <c r="D6981" s="9"/>
      <c r="G6981" s="63"/>
      <c r="H6981" s="64"/>
    </row>
    <row r="6982" spans="4:8" x14ac:dyDescent="0.2">
      <c r="D6982" s="9"/>
      <c r="G6982" s="63"/>
      <c r="H6982" s="64"/>
    </row>
    <row r="6983" spans="4:8" x14ac:dyDescent="0.2">
      <c r="D6983" s="9"/>
      <c r="G6983" s="63"/>
      <c r="H6983" s="64"/>
    </row>
    <row r="6984" spans="4:8" x14ac:dyDescent="0.2">
      <c r="D6984" s="9"/>
      <c r="G6984" s="63"/>
      <c r="H6984" s="64"/>
    </row>
    <row r="6985" spans="4:8" x14ac:dyDescent="0.2">
      <c r="D6985" s="9"/>
      <c r="G6985" s="63"/>
      <c r="H6985" s="64"/>
    </row>
    <row r="6986" spans="4:8" x14ac:dyDescent="0.2">
      <c r="D6986" s="9"/>
      <c r="G6986" s="63"/>
      <c r="H6986" s="64"/>
    </row>
    <row r="6987" spans="4:8" x14ac:dyDescent="0.2">
      <c r="D6987" s="9"/>
      <c r="G6987" s="63"/>
      <c r="H6987" s="64"/>
    </row>
    <row r="6988" spans="4:8" x14ac:dyDescent="0.2">
      <c r="D6988" s="9"/>
      <c r="G6988" s="63"/>
      <c r="H6988" s="64"/>
    </row>
    <row r="6989" spans="4:8" x14ac:dyDescent="0.2">
      <c r="D6989" s="9"/>
      <c r="G6989" s="63"/>
      <c r="H6989" s="64"/>
    </row>
    <row r="6990" spans="4:8" x14ac:dyDescent="0.2">
      <c r="D6990" s="9"/>
      <c r="G6990" s="63"/>
      <c r="H6990" s="64"/>
    </row>
    <row r="6991" spans="4:8" x14ac:dyDescent="0.2">
      <c r="D6991" s="9"/>
      <c r="G6991" s="63"/>
      <c r="H6991" s="64"/>
    </row>
    <row r="6992" spans="4:8" x14ac:dyDescent="0.2">
      <c r="D6992" s="9"/>
      <c r="G6992" s="63"/>
      <c r="H6992" s="64"/>
    </row>
    <row r="6993" spans="4:8" x14ac:dyDescent="0.2">
      <c r="D6993" s="9"/>
      <c r="G6993" s="63"/>
      <c r="H6993" s="64"/>
    </row>
    <row r="6994" spans="4:8" x14ac:dyDescent="0.2">
      <c r="D6994" s="9"/>
      <c r="G6994" s="63"/>
      <c r="H6994" s="64"/>
    </row>
    <row r="6995" spans="4:8" x14ac:dyDescent="0.2">
      <c r="D6995" s="9"/>
      <c r="G6995" s="63"/>
      <c r="H6995" s="64"/>
    </row>
    <row r="6996" spans="4:8" x14ac:dyDescent="0.2">
      <c r="D6996" s="9"/>
      <c r="G6996" s="63"/>
      <c r="H6996" s="64"/>
    </row>
    <row r="6997" spans="4:8" x14ac:dyDescent="0.2">
      <c r="D6997" s="9"/>
      <c r="G6997" s="63"/>
      <c r="H6997" s="64"/>
    </row>
    <row r="6998" spans="4:8" x14ac:dyDescent="0.2">
      <c r="D6998" s="9"/>
      <c r="G6998" s="63"/>
      <c r="H6998" s="64"/>
    </row>
    <row r="6999" spans="4:8" x14ac:dyDescent="0.2">
      <c r="D6999" s="9"/>
      <c r="G6999" s="63"/>
      <c r="H6999" s="64"/>
    </row>
    <row r="7000" spans="4:8" x14ac:dyDescent="0.2">
      <c r="D7000" s="9"/>
      <c r="G7000" s="63"/>
      <c r="H7000" s="64"/>
    </row>
    <row r="7001" spans="4:8" x14ac:dyDescent="0.2">
      <c r="D7001" s="9"/>
      <c r="G7001" s="63"/>
      <c r="H7001" s="64"/>
    </row>
    <row r="7002" spans="4:8" x14ac:dyDescent="0.2">
      <c r="D7002" s="9"/>
      <c r="G7002" s="63"/>
      <c r="H7002" s="64"/>
    </row>
    <row r="7003" spans="4:8" x14ac:dyDescent="0.2">
      <c r="D7003" s="9"/>
      <c r="G7003" s="63"/>
      <c r="H7003" s="64"/>
    </row>
    <row r="7004" spans="4:8" x14ac:dyDescent="0.2">
      <c r="D7004" s="9"/>
      <c r="G7004" s="63"/>
      <c r="H7004" s="64"/>
    </row>
    <row r="7005" spans="4:8" x14ac:dyDescent="0.2">
      <c r="D7005" s="9"/>
      <c r="G7005" s="63"/>
      <c r="H7005" s="64"/>
    </row>
    <row r="7006" spans="4:8" x14ac:dyDescent="0.2">
      <c r="D7006" s="9"/>
      <c r="G7006" s="63"/>
      <c r="H7006" s="64"/>
    </row>
    <row r="7007" spans="4:8" x14ac:dyDescent="0.2">
      <c r="D7007" s="9"/>
      <c r="G7007" s="63"/>
      <c r="H7007" s="64"/>
    </row>
    <row r="7008" spans="4:8" x14ac:dyDescent="0.2">
      <c r="D7008" s="9"/>
      <c r="G7008" s="63"/>
      <c r="H7008" s="64"/>
    </row>
    <row r="7009" spans="4:8" x14ac:dyDescent="0.2">
      <c r="D7009" s="9"/>
      <c r="G7009" s="63"/>
      <c r="H7009" s="64"/>
    </row>
    <row r="7010" spans="4:8" x14ac:dyDescent="0.2">
      <c r="D7010" s="9"/>
      <c r="G7010" s="63"/>
      <c r="H7010" s="64"/>
    </row>
    <row r="7011" spans="4:8" x14ac:dyDescent="0.2">
      <c r="D7011" s="9"/>
      <c r="G7011" s="63"/>
      <c r="H7011" s="64"/>
    </row>
    <row r="7012" spans="4:8" x14ac:dyDescent="0.2">
      <c r="D7012" s="9"/>
      <c r="G7012" s="63"/>
      <c r="H7012" s="64"/>
    </row>
    <row r="7013" spans="4:8" x14ac:dyDescent="0.2">
      <c r="D7013" s="9"/>
      <c r="G7013" s="63"/>
      <c r="H7013" s="64"/>
    </row>
    <row r="7014" spans="4:8" x14ac:dyDescent="0.2">
      <c r="D7014" s="9"/>
      <c r="G7014" s="63"/>
      <c r="H7014" s="64"/>
    </row>
    <row r="7015" spans="4:8" x14ac:dyDescent="0.2">
      <c r="D7015" s="9"/>
      <c r="G7015" s="63"/>
      <c r="H7015" s="64"/>
    </row>
    <row r="7016" spans="4:8" x14ac:dyDescent="0.2">
      <c r="D7016" s="9"/>
      <c r="G7016" s="63"/>
      <c r="H7016" s="64"/>
    </row>
    <row r="7017" spans="4:8" x14ac:dyDescent="0.2">
      <c r="D7017" s="9"/>
      <c r="G7017" s="63"/>
      <c r="H7017" s="64"/>
    </row>
    <row r="7018" spans="4:8" x14ac:dyDescent="0.2">
      <c r="D7018" s="9"/>
      <c r="G7018" s="63"/>
      <c r="H7018" s="64"/>
    </row>
    <row r="7019" spans="4:8" x14ac:dyDescent="0.2">
      <c r="D7019" s="9"/>
      <c r="G7019" s="63"/>
      <c r="H7019" s="64"/>
    </row>
    <row r="7020" spans="4:8" x14ac:dyDescent="0.2">
      <c r="D7020" s="9"/>
      <c r="G7020" s="63"/>
      <c r="H7020" s="64"/>
    </row>
    <row r="7021" spans="4:8" x14ac:dyDescent="0.2">
      <c r="D7021" s="9"/>
      <c r="G7021" s="63"/>
      <c r="H7021" s="64"/>
    </row>
    <row r="7022" spans="4:8" x14ac:dyDescent="0.2">
      <c r="D7022" s="9"/>
      <c r="G7022" s="63"/>
      <c r="H7022" s="64"/>
    </row>
    <row r="7023" spans="4:8" x14ac:dyDescent="0.2">
      <c r="D7023" s="9"/>
      <c r="G7023" s="63"/>
      <c r="H7023" s="64"/>
    </row>
    <row r="7024" spans="4:8" x14ac:dyDescent="0.2">
      <c r="D7024" s="9"/>
      <c r="G7024" s="63"/>
      <c r="H7024" s="64"/>
    </row>
    <row r="7025" spans="4:8" x14ac:dyDescent="0.2">
      <c r="D7025" s="9"/>
      <c r="G7025" s="63"/>
      <c r="H7025" s="64"/>
    </row>
    <row r="7026" spans="4:8" x14ac:dyDescent="0.2">
      <c r="D7026" s="9"/>
      <c r="G7026" s="63"/>
      <c r="H7026" s="64"/>
    </row>
    <row r="7027" spans="4:8" x14ac:dyDescent="0.2">
      <c r="D7027" s="9"/>
      <c r="G7027" s="63"/>
      <c r="H7027" s="64"/>
    </row>
    <row r="7028" spans="4:8" x14ac:dyDescent="0.2">
      <c r="D7028" s="9"/>
      <c r="G7028" s="63"/>
      <c r="H7028" s="64"/>
    </row>
    <row r="7029" spans="4:8" x14ac:dyDescent="0.2">
      <c r="D7029" s="9"/>
      <c r="G7029" s="63"/>
      <c r="H7029" s="64"/>
    </row>
    <row r="7030" spans="4:8" x14ac:dyDescent="0.2">
      <c r="D7030" s="9"/>
      <c r="G7030" s="63"/>
      <c r="H7030" s="64"/>
    </row>
    <row r="7031" spans="4:8" x14ac:dyDescent="0.2">
      <c r="D7031" s="9"/>
      <c r="G7031" s="63"/>
      <c r="H7031" s="64"/>
    </row>
    <row r="7032" spans="4:8" x14ac:dyDescent="0.2">
      <c r="D7032" s="9"/>
      <c r="G7032" s="63"/>
      <c r="H7032" s="64"/>
    </row>
    <row r="7033" spans="4:8" x14ac:dyDescent="0.2">
      <c r="D7033" s="9"/>
      <c r="G7033" s="63"/>
      <c r="H7033" s="64"/>
    </row>
    <row r="7034" spans="4:8" x14ac:dyDescent="0.2">
      <c r="D7034" s="9"/>
      <c r="G7034" s="63"/>
      <c r="H7034" s="64"/>
    </row>
    <row r="7035" spans="4:8" x14ac:dyDescent="0.2">
      <c r="D7035" s="9"/>
      <c r="G7035" s="63"/>
      <c r="H7035" s="64"/>
    </row>
    <row r="7036" spans="4:8" x14ac:dyDescent="0.2">
      <c r="D7036" s="9"/>
      <c r="G7036" s="63"/>
      <c r="H7036" s="64"/>
    </row>
    <row r="7037" spans="4:8" x14ac:dyDescent="0.2">
      <c r="D7037" s="9"/>
      <c r="G7037" s="63"/>
      <c r="H7037" s="64"/>
    </row>
    <row r="7038" spans="4:8" x14ac:dyDescent="0.2">
      <c r="D7038" s="9"/>
      <c r="G7038" s="63"/>
      <c r="H7038" s="64"/>
    </row>
    <row r="7039" spans="4:8" x14ac:dyDescent="0.2">
      <c r="D7039" s="9"/>
      <c r="G7039" s="63"/>
      <c r="H7039" s="64"/>
    </row>
    <row r="7040" spans="4:8" x14ac:dyDescent="0.2">
      <c r="D7040" s="9"/>
      <c r="G7040" s="63"/>
      <c r="H7040" s="64"/>
    </row>
    <row r="7041" spans="4:8" x14ac:dyDescent="0.2">
      <c r="D7041" s="9"/>
      <c r="G7041" s="63"/>
      <c r="H7041" s="64"/>
    </row>
    <row r="7042" spans="4:8" x14ac:dyDescent="0.2">
      <c r="D7042" s="9"/>
      <c r="G7042" s="63"/>
      <c r="H7042" s="64"/>
    </row>
    <row r="7043" spans="4:8" x14ac:dyDescent="0.2">
      <c r="D7043" s="9"/>
      <c r="G7043" s="63"/>
      <c r="H7043" s="64"/>
    </row>
    <row r="7044" spans="4:8" x14ac:dyDescent="0.2">
      <c r="D7044" s="9"/>
      <c r="G7044" s="63"/>
      <c r="H7044" s="64"/>
    </row>
    <row r="7045" spans="4:8" x14ac:dyDescent="0.2">
      <c r="D7045" s="9"/>
      <c r="G7045" s="63"/>
      <c r="H7045" s="64"/>
    </row>
    <row r="7046" spans="4:8" x14ac:dyDescent="0.2">
      <c r="D7046" s="9"/>
      <c r="G7046" s="63"/>
      <c r="H7046" s="64"/>
    </row>
    <row r="7047" spans="4:8" x14ac:dyDescent="0.2">
      <c r="D7047" s="9"/>
      <c r="G7047" s="63"/>
      <c r="H7047" s="64"/>
    </row>
    <row r="7048" spans="4:8" x14ac:dyDescent="0.2">
      <c r="D7048" s="9"/>
      <c r="G7048" s="63"/>
      <c r="H7048" s="64"/>
    </row>
    <row r="7049" spans="4:8" x14ac:dyDescent="0.2">
      <c r="D7049" s="9"/>
      <c r="G7049" s="63"/>
      <c r="H7049" s="64"/>
    </row>
    <row r="7050" spans="4:8" x14ac:dyDescent="0.2">
      <c r="D7050" s="9"/>
      <c r="G7050" s="63"/>
      <c r="H7050" s="64"/>
    </row>
    <row r="7051" spans="4:8" x14ac:dyDescent="0.2">
      <c r="D7051" s="9"/>
      <c r="G7051" s="63"/>
      <c r="H7051" s="64"/>
    </row>
    <row r="7052" spans="4:8" x14ac:dyDescent="0.2">
      <c r="D7052" s="9"/>
      <c r="G7052" s="63"/>
      <c r="H7052" s="64"/>
    </row>
    <row r="7053" spans="4:8" x14ac:dyDescent="0.2">
      <c r="D7053" s="9"/>
      <c r="G7053" s="63"/>
      <c r="H7053" s="64"/>
    </row>
    <row r="7054" spans="4:8" x14ac:dyDescent="0.2">
      <c r="D7054" s="9"/>
      <c r="G7054" s="63"/>
      <c r="H7054" s="64"/>
    </row>
    <row r="7055" spans="4:8" x14ac:dyDescent="0.2">
      <c r="D7055" s="9"/>
      <c r="G7055" s="63"/>
      <c r="H7055" s="64"/>
    </row>
    <row r="7056" spans="4:8" x14ac:dyDescent="0.2">
      <c r="D7056" s="9"/>
      <c r="G7056" s="63"/>
      <c r="H7056" s="64"/>
    </row>
    <row r="7057" spans="4:8" x14ac:dyDescent="0.2">
      <c r="D7057" s="9"/>
      <c r="G7057" s="63"/>
      <c r="H7057" s="64"/>
    </row>
    <row r="7058" spans="4:8" x14ac:dyDescent="0.2">
      <c r="D7058" s="9"/>
      <c r="G7058" s="63"/>
      <c r="H7058" s="64"/>
    </row>
    <row r="7059" spans="4:8" x14ac:dyDescent="0.2">
      <c r="D7059" s="9"/>
      <c r="G7059" s="63"/>
      <c r="H7059" s="64"/>
    </row>
    <row r="7060" spans="4:8" x14ac:dyDescent="0.2">
      <c r="D7060" s="9"/>
      <c r="G7060" s="63"/>
      <c r="H7060" s="64"/>
    </row>
    <row r="7061" spans="4:8" x14ac:dyDescent="0.2">
      <c r="D7061" s="9"/>
      <c r="G7061" s="63"/>
      <c r="H7061" s="64"/>
    </row>
    <row r="7062" spans="4:8" x14ac:dyDescent="0.2">
      <c r="D7062" s="9"/>
      <c r="G7062" s="63"/>
      <c r="H7062" s="64"/>
    </row>
    <row r="7063" spans="4:8" x14ac:dyDescent="0.2">
      <c r="D7063" s="9"/>
      <c r="G7063" s="63"/>
      <c r="H7063" s="64"/>
    </row>
    <row r="7064" spans="4:8" x14ac:dyDescent="0.2">
      <c r="D7064" s="9"/>
      <c r="G7064" s="63"/>
      <c r="H7064" s="64"/>
    </row>
    <row r="7065" spans="4:8" x14ac:dyDescent="0.2">
      <c r="D7065" s="9"/>
      <c r="G7065" s="63"/>
      <c r="H7065" s="64"/>
    </row>
    <row r="7066" spans="4:8" x14ac:dyDescent="0.2">
      <c r="D7066" s="9"/>
      <c r="G7066" s="63"/>
      <c r="H7066" s="64"/>
    </row>
    <row r="7067" spans="4:8" x14ac:dyDescent="0.2">
      <c r="D7067" s="9"/>
      <c r="G7067" s="63"/>
      <c r="H7067" s="64"/>
    </row>
    <row r="7068" spans="4:8" x14ac:dyDescent="0.2">
      <c r="D7068" s="9"/>
      <c r="G7068" s="63"/>
      <c r="H7068" s="64"/>
    </row>
    <row r="7069" spans="4:8" x14ac:dyDescent="0.2">
      <c r="D7069" s="9"/>
      <c r="G7069" s="63"/>
      <c r="H7069" s="64"/>
    </row>
    <row r="7070" spans="4:8" x14ac:dyDescent="0.2">
      <c r="D7070" s="9"/>
      <c r="G7070" s="63"/>
      <c r="H7070" s="64"/>
    </row>
    <row r="7071" spans="4:8" x14ac:dyDescent="0.2">
      <c r="D7071" s="9"/>
      <c r="G7071" s="63"/>
      <c r="H7071" s="64"/>
    </row>
    <row r="7072" spans="4:8" x14ac:dyDescent="0.2">
      <c r="D7072" s="9"/>
      <c r="G7072" s="63"/>
      <c r="H7072" s="64"/>
    </row>
    <row r="7073" spans="4:8" x14ac:dyDescent="0.2">
      <c r="D7073" s="9"/>
      <c r="G7073" s="63"/>
      <c r="H7073" s="64"/>
    </row>
    <row r="7074" spans="4:8" x14ac:dyDescent="0.2">
      <c r="D7074" s="9"/>
      <c r="G7074" s="63"/>
      <c r="H7074" s="64"/>
    </row>
    <row r="7075" spans="4:8" x14ac:dyDescent="0.2">
      <c r="D7075" s="9"/>
      <c r="G7075" s="63"/>
      <c r="H7075" s="64"/>
    </row>
    <row r="7076" spans="4:8" x14ac:dyDescent="0.2">
      <c r="D7076" s="9"/>
      <c r="G7076" s="63"/>
      <c r="H7076" s="64"/>
    </row>
    <row r="7077" spans="4:8" x14ac:dyDescent="0.2">
      <c r="D7077" s="9"/>
      <c r="G7077" s="63"/>
      <c r="H7077" s="64"/>
    </row>
    <row r="7078" spans="4:8" x14ac:dyDescent="0.2">
      <c r="D7078" s="9"/>
      <c r="G7078" s="63"/>
      <c r="H7078" s="64"/>
    </row>
    <row r="7079" spans="4:8" x14ac:dyDescent="0.2">
      <c r="D7079" s="9"/>
      <c r="G7079" s="63"/>
      <c r="H7079" s="64"/>
    </row>
    <row r="7080" spans="4:8" x14ac:dyDescent="0.2">
      <c r="D7080" s="9"/>
      <c r="G7080" s="63"/>
      <c r="H7080" s="64"/>
    </row>
    <row r="7081" spans="4:8" x14ac:dyDescent="0.2">
      <c r="D7081" s="9"/>
      <c r="G7081" s="63"/>
      <c r="H7081" s="64"/>
    </row>
    <row r="7082" spans="4:8" x14ac:dyDescent="0.2">
      <c r="D7082" s="9"/>
      <c r="G7082" s="63"/>
      <c r="H7082" s="64"/>
    </row>
    <row r="7083" spans="4:8" x14ac:dyDescent="0.2">
      <c r="D7083" s="9"/>
      <c r="G7083" s="63"/>
      <c r="H7083" s="64"/>
    </row>
    <row r="7084" spans="4:8" x14ac:dyDescent="0.2">
      <c r="D7084" s="9"/>
      <c r="G7084" s="63"/>
      <c r="H7084" s="64"/>
    </row>
    <row r="7085" spans="4:8" x14ac:dyDescent="0.2">
      <c r="D7085" s="9"/>
      <c r="G7085" s="63"/>
      <c r="H7085" s="64"/>
    </row>
    <row r="7086" spans="4:8" x14ac:dyDescent="0.2">
      <c r="D7086" s="9"/>
      <c r="G7086" s="63"/>
      <c r="H7086" s="64"/>
    </row>
    <row r="7087" spans="4:8" x14ac:dyDescent="0.2">
      <c r="D7087" s="9"/>
      <c r="G7087" s="63"/>
      <c r="H7087" s="64"/>
    </row>
    <row r="7088" spans="4:8" x14ac:dyDescent="0.2">
      <c r="D7088" s="9"/>
      <c r="G7088" s="63"/>
      <c r="H7088" s="64"/>
    </row>
    <row r="7089" spans="4:8" x14ac:dyDescent="0.2">
      <c r="D7089" s="9"/>
      <c r="G7089" s="63"/>
      <c r="H7089" s="64"/>
    </row>
    <row r="7090" spans="4:8" x14ac:dyDescent="0.2">
      <c r="D7090" s="9"/>
      <c r="G7090" s="63"/>
      <c r="H7090" s="64"/>
    </row>
    <row r="7091" spans="4:8" x14ac:dyDescent="0.2">
      <c r="D7091" s="9"/>
      <c r="G7091" s="63"/>
      <c r="H7091" s="64"/>
    </row>
    <row r="7092" spans="4:8" x14ac:dyDescent="0.2">
      <c r="D7092" s="9"/>
      <c r="G7092" s="63"/>
      <c r="H7092" s="64"/>
    </row>
    <row r="7093" spans="4:8" x14ac:dyDescent="0.2">
      <c r="D7093" s="9"/>
      <c r="G7093" s="63"/>
      <c r="H7093" s="64"/>
    </row>
    <row r="7094" spans="4:8" x14ac:dyDescent="0.2">
      <c r="D7094" s="9"/>
      <c r="G7094" s="63"/>
      <c r="H7094" s="64"/>
    </row>
    <row r="7095" spans="4:8" x14ac:dyDescent="0.2">
      <c r="D7095" s="9"/>
      <c r="G7095" s="63"/>
      <c r="H7095" s="64"/>
    </row>
    <row r="7096" spans="4:8" x14ac:dyDescent="0.2">
      <c r="D7096" s="9"/>
      <c r="G7096" s="63"/>
      <c r="H7096" s="64"/>
    </row>
    <row r="7097" spans="4:8" x14ac:dyDescent="0.2">
      <c r="D7097" s="9"/>
      <c r="G7097" s="63"/>
      <c r="H7097" s="64"/>
    </row>
    <row r="7098" spans="4:8" x14ac:dyDescent="0.2">
      <c r="D7098" s="9"/>
      <c r="G7098" s="63"/>
      <c r="H7098" s="64"/>
    </row>
    <row r="7099" spans="4:8" x14ac:dyDescent="0.2">
      <c r="D7099" s="9"/>
      <c r="G7099" s="63"/>
      <c r="H7099" s="64"/>
    </row>
    <row r="7100" spans="4:8" x14ac:dyDescent="0.2">
      <c r="D7100" s="9"/>
      <c r="G7100" s="63"/>
      <c r="H7100" s="64"/>
    </row>
    <row r="7101" spans="4:8" x14ac:dyDescent="0.2">
      <c r="D7101" s="9"/>
      <c r="G7101" s="63"/>
      <c r="H7101" s="64"/>
    </row>
    <row r="7102" spans="4:8" x14ac:dyDescent="0.2">
      <c r="D7102" s="9"/>
      <c r="G7102" s="63"/>
      <c r="H7102" s="64"/>
    </row>
    <row r="7103" spans="4:8" x14ac:dyDescent="0.2">
      <c r="D7103" s="9"/>
      <c r="G7103" s="63"/>
      <c r="H7103" s="64"/>
    </row>
    <row r="7104" spans="4:8" x14ac:dyDescent="0.2">
      <c r="D7104" s="9"/>
      <c r="G7104" s="63"/>
      <c r="H7104" s="64"/>
    </row>
    <row r="7105" spans="4:8" x14ac:dyDescent="0.2">
      <c r="D7105" s="9"/>
      <c r="G7105" s="63"/>
      <c r="H7105" s="64"/>
    </row>
    <row r="7106" spans="4:8" x14ac:dyDescent="0.2">
      <c r="D7106" s="9"/>
      <c r="G7106" s="63"/>
      <c r="H7106" s="64"/>
    </row>
    <row r="7107" spans="4:8" x14ac:dyDescent="0.2">
      <c r="D7107" s="9"/>
      <c r="G7107" s="63"/>
      <c r="H7107" s="64"/>
    </row>
    <row r="7108" spans="4:8" x14ac:dyDescent="0.2">
      <c r="D7108" s="9"/>
      <c r="G7108" s="63"/>
      <c r="H7108" s="64"/>
    </row>
    <row r="7109" spans="4:8" x14ac:dyDescent="0.2">
      <c r="D7109" s="9"/>
      <c r="G7109" s="63"/>
      <c r="H7109" s="64"/>
    </row>
    <row r="7110" spans="4:8" x14ac:dyDescent="0.2">
      <c r="D7110" s="9"/>
      <c r="G7110" s="63"/>
      <c r="H7110" s="64"/>
    </row>
    <row r="7111" spans="4:8" x14ac:dyDescent="0.2">
      <c r="D7111" s="9"/>
      <c r="G7111" s="63"/>
      <c r="H7111" s="64"/>
    </row>
    <row r="7112" spans="4:8" x14ac:dyDescent="0.2">
      <c r="D7112" s="9"/>
      <c r="G7112" s="63"/>
      <c r="H7112" s="64"/>
    </row>
    <row r="7113" spans="4:8" x14ac:dyDescent="0.2">
      <c r="D7113" s="9"/>
      <c r="G7113" s="63"/>
      <c r="H7113" s="64"/>
    </row>
    <row r="7114" spans="4:8" x14ac:dyDescent="0.2">
      <c r="D7114" s="9"/>
      <c r="G7114" s="63"/>
      <c r="H7114" s="64"/>
    </row>
    <row r="7115" spans="4:8" x14ac:dyDescent="0.2">
      <c r="D7115" s="9"/>
      <c r="G7115" s="63"/>
      <c r="H7115" s="64"/>
    </row>
    <row r="7116" spans="4:8" x14ac:dyDescent="0.2">
      <c r="D7116" s="9"/>
      <c r="G7116" s="63"/>
      <c r="H7116" s="64"/>
    </row>
    <row r="7117" spans="4:8" x14ac:dyDescent="0.2">
      <c r="D7117" s="9"/>
      <c r="G7117" s="63"/>
      <c r="H7117" s="64"/>
    </row>
    <row r="7118" spans="4:8" x14ac:dyDescent="0.2">
      <c r="D7118" s="9"/>
      <c r="G7118" s="63"/>
      <c r="H7118" s="64"/>
    </row>
    <row r="7119" spans="4:8" x14ac:dyDescent="0.2">
      <c r="D7119" s="9"/>
      <c r="G7119" s="63"/>
      <c r="H7119" s="64"/>
    </row>
    <row r="7120" spans="4:8" x14ac:dyDescent="0.2">
      <c r="D7120" s="9"/>
      <c r="G7120" s="63"/>
      <c r="H7120" s="64"/>
    </row>
    <row r="7121" spans="4:8" x14ac:dyDescent="0.2">
      <c r="D7121" s="9"/>
      <c r="G7121" s="63"/>
      <c r="H7121" s="64"/>
    </row>
    <row r="7122" spans="4:8" x14ac:dyDescent="0.2">
      <c r="D7122" s="9"/>
      <c r="G7122" s="63"/>
      <c r="H7122" s="64"/>
    </row>
    <row r="7123" spans="4:8" x14ac:dyDescent="0.2">
      <c r="D7123" s="9"/>
      <c r="G7123" s="63"/>
      <c r="H7123" s="64"/>
    </row>
    <row r="7124" spans="4:8" x14ac:dyDescent="0.2">
      <c r="D7124" s="9"/>
      <c r="G7124" s="63"/>
      <c r="H7124" s="64"/>
    </row>
    <row r="7125" spans="4:8" x14ac:dyDescent="0.2">
      <c r="D7125" s="9"/>
      <c r="G7125" s="63"/>
      <c r="H7125" s="64"/>
    </row>
    <row r="7126" spans="4:8" x14ac:dyDescent="0.2">
      <c r="D7126" s="9"/>
      <c r="G7126" s="63"/>
      <c r="H7126" s="64"/>
    </row>
    <row r="7127" spans="4:8" x14ac:dyDescent="0.2">
      <c r="D7127" s="9"/>
      <c r="G7127" s="63"/>
      <c r="H7127" s="64"/>
    </row>
    <row r="7128" spans="4:8" x14ac:dyDescent="0.2">
      <c r="D7128" s="9"/>
      <c r="G7128" s="63"/>
      <c r="H7128" s="64"/>
    </row>
    <row r="7129" spans="4:8" x14ac:dyDescent="0.2">
      <c r="D7129" s="9"/>
      <c r="G7129" s="63"/>
      <c r="H7129" s="64"/>
    </row>
    <row r="7130" spans="4:8" x14ac:dyDescent="0.2">
      <c r="D7130" s="9"/>
      <c r="G7130" s="63"/>
      <c r="H7130" s="64"/>
    </row>
    <row r="7131" spans="4:8" x14ac:dyDescent="0.2">
      <c r="D7131" s="9"/>
      <c r="G7131" s="63"/>
      <c r="H7131" s="64"/>
    </row>
    <row r="7132" spans="4:8" x14ac:dyDescent="0.2">
      <c r="D7132" s="9"/>
      <c r="G7132" s="63"/>
      <c r="H7132" s="64"/>
    </row>
    <row r="7133" spans="4:8" x14ac:dyDescent="0.2">
      <c r="D7133" s="9"/>
      <c r="G7133" s="63"/>
      <c r="H7133" s="64"/>
    </row>
    <row r="7134" spans="4:8" x14ac:dyDescent="0.2">
      <c r="D7134" s="9"/>
      <c r="G7134" s="63"/>
      <c r="H7134" s="64"/>
    </row>
    <row r="7135" spans="4:8" x14ac:dyDescent="0.2">
      <c r="D7135" s="9"/>
      <c r="G7135" s="63"/>
      <c r="H7135" s="64"/>
    </row>
    <row r="7136" spans="4:8" x14ac:dyDescent="0.2">
      <c r="D7136" s="9"/>
      <c r="G7136" s="63"/>
      <c r="H7136" s="64"/>
    </row>
    <row r="7137" spans="4:8" x14ac:dyDescent="0.2">
      <c r="D7137" s="9"/>
      <c r="G7137" s="63"/>
      <c r="H7137" s="64"/>
    </row>
    <row r="7138" spans="4:8" x14ac:dyDescent="0.2">
      <c r="D7138" s="9"/>
      <c r="G7138" s="63"/>
      <c r="H7138" s="64"/>
    </row>
    <row r="7139" spans="4:8" x14ac:dyDescent="0.2">
      <c r="D7139" s="9"/>
      <c r="G7139" s="63"/>
      <c r="H7139" s="64"/>
    </row>
    <row r="7140" spans="4:8" x14ac:dyDescent="0.2">
      <c r="D7140" s="9"/>
      <c r="G7140" s="63"/>
      <c r="H7140" s="64"/>
    </row>
    <row r="7141" spans="4:8" x14ac:dyDescent="0.2">
      <c r="D7141" s="9"/>
      <c r="G7141" s="63"/>
      <c r="H7141" s="64"/>
    </row>
    <row r="7142" spans="4:8" x14ac:dyDescent="0.2">
      <c r="D7142" s="9"/>
      <c r="G7142" s="63"/>
      <c r="H7142" s="64"/>
    </row>
    <row r="7143" spans="4:8" x14ac:dyDescent="0.2">
      <c r="D7143" s="9"/>
      <c r="G7143" s="63"/>
      <c r="H7143" s="64"/>
    </row>
    <row r="7144" spans="4:8" x14ac:dyDescent="0.2">
      <c r="D7144" s="9"/>
      <c r="G7144" s="63"/>
      <c r="H7144" s="64"/>
    </row>
    <row r="7145" spans="4:8" x14ac:dyDescent="0.2">
      <c r="D7145" s="9"/>
      <c r="G7145" s="63"/>
      <c r="H7145" s="64"/>
    </row>
    <row r="7146" spans="4:8" x14ac:dyDescent="0.2">
      <c r="D7146" s="9"/>
      <c r="G7146" s="63"/>
      <c r="H7146" s="64"/>
    </row>
    <row r="7147" spans="4:8" x14ac:dyDescent="0.2">
      <c r="D7147" s="9"/>
      <c r="G7147" s="63"/>
      <c r="H7147" s="64"/>
    </row>
    <row r="7148" spans="4:8" x14ac:dyDescent="0.2">
      <c r="D7148" s="9"/>
      <c r="G7148" s="63"/>
      <c r="H7148" s="64"/>
    </row>
    <row r="7149" spans="4:8" x14ac:dyDescent="0.2">
      <c r="D7149" s="9"/>
      <c r="G7149" s="63"/>
      <c r="H7149" s="64"/>
    </row>
    <row r="7150" spans="4:8" x14ac:dyDescent="0.2">
      <c r="D7150" s="9"/>
      <c r="G7150" s="63"/>
      <c r="H7150" s="64"/>
    </row>
    <row r="7151" spans="4:8" x14ac:dyDescent="0.2">
      <c r="D7151" s="9"/>
      <c r="G7151" s="63"/>
      <c r="H7151" s="64"/>
    </row>
    <row r="7152" spans="4:8" x14ac:dyDescent="0.2">
      <c r="D7152" s="9"/>
      <c r="G7152" s="63"/>
      <c r="H7152" s="64"/>
    </row>
    <row r="7153" spans="4:8" x14ac:dyDescent="0.2">
      <c r="D7153" s="9"/>
      <c r="G7153" s="63"/>
      <c r="H7153" s="64"/>
    </row>
    <row r="7154" spans="4:8" x14ac:dyDescent="0.2">
      <c r="D7154" s="9"/>
      <c r="G7154" s="63"/>
      <c r="H7154" s="64"/>
    </row>
    <row r="7155" spans="4:8" x14ac:dyDescent="0.2">
      <c r="D7155" s="9"/>
      <c r="G7155" s="63"/>
      <c r="H7155" s="64"/>
    </row>
    <row r="7156" spans="4:8" x14ac:dyDescent="0.2">
      <c r="D7156" s="9"/>
      <c r="G7156" s="63"/>
      <c r="H7156" s="64"/>
    </row>
    <row r="7157" spans="4:8" x14ac:dyDescent="0.2">
      <c r="D7157" s="9"/>
      <c r="G7157" s="63"/>
      <c r="H7157" s="64"/>
    </row>
    <row r="7158" spans="4:8" x14ac:dyDescent="0.2">
      <c r="D7158" s="9"/>
      <c r="G7158" s="63"/>
      <c r="H7158" s="64"/>
    </row>
    <row r="7159" spans="4:8" x14ac:dyDescent="0.2">
      <c r="D7159" s="9"/>
      <c r="G7159" s="63"/>
      <c r="H7159" s="64"/>
    </row>
    <row r="7160" spans="4:8" x14ac:dyDescent="0.2">
      <c r="D7160" s="9"/>
      <c r="G7160" s="63"/>
      <c r="H7160" s="64"/>
    </row>
    <row r="7161" spans="4:8" x14ac:dyDescent="0.2">
      <c r="D7161" s="9"/>
      <c r="G7161" s="63"/>
      <c r="H7161" s="64"/>
    </row>
    <row r="7162" spans="4:8" x14ac:dyDescent="0.2">
      <c r="D7162" s="9"/>
      <c r="G7162" s="63"/>
      <c r="H7162" s="64"/>
    </row>
    <row r="7163" spans="4:8" x14ac:dyDescent="0.2">
      <c r="D7163" s="9"/>
      <c r="G7163" s="63"/>
      <c r="H7163" s="64"/>
    </row>
    <row r="7164" spans="4:8" x14ac:dyDescent="0.2">
      <c r="D7164" s="9"/>
      <c r="G7164" s="63"/>
      <c r="H7164" s="64"/>
    </row>
    <row r="7165" spans="4:8" x14ac:dyDescent="0.2">
      <c r="D7165" s="9"/>
      <c r="G7165" s="63"/>
      <c r="H7165" s="64"/>
    </row>
    <row r="7166" spans="4:8" x14ac:dyDescent="0.2">
      <c r="D7166" s="9"/>
      <c r="G7166" s="63"/>
      <c r="H7166" s="64"/>
    </row>
    <row r="7167" spans="4:8" x14ac:dyDescent="0.2">
      <c r="D7167" s="9"/>
      <c r="G7167" s="63"/>
      <c r="H7167" s="64"/>
    </row>
    <row r="7168" spans="4:8" x14ac:dyDescent="0.2">
      <c r="D7168" s="9"/>
      <c r="G7168" s="63"/>
      <c r="H7168" s="64"/>
    </row>
    <row r="7169" spans="4:8" x14ac:dyDescent="0.2">
      <c r="D7169" s="9"/>
      <c r="G7169" s="63"/>
      <c r="H7169" s="64"/>
    </row>
    <row r="7170" spans="4:8" x14ac:dyDescent="0.2">
      <c r="D7170" s="9"/>
      <c r="G7170" s="63"/>
      <c r="H7170" s="64"/>
    </row>
    <row r="7171" spans="4:8" x14ac:dyDescent="0.2">
      <c r="D7171" s="9"/>
      <c r="G7171" s="63"/>
      <c r="H7171" s="64"/>
    </row>
    <row r="7172" spans="4:8" x14ac:dyDescent="0.2">
      <c r="D7172" s="9"/>
      <c r="G7172" s="63"/>
      <c r="H7172" s="64"/>
    </row>
    <row r="7173" spans="4:8" x14ac:dyDescent="0.2">
      <c r="D7173" s="9"/>
      <c r="G7173" s="63"/>
      <c r="H7173" s="64"/>
    </row>
    <row r="7174" spans="4:8" x14ac:dyDescent="0.2">
      <c r="D7174" s="9"/>
      <c r="G7174" s="63"/>
      <c r="H7174" s="64"/>
    </row>
    <row r="7175" spans="4:8" x14ac:dyDescent="0.2">
      <c r="D7175" s="9"/>
      <c r="G7175" s="63"/>
      <c r="H7175" s="64"/>
    </row>
    <row r="7176" spans="4:8" x14ac:dyDescent="0.2">
      <c r="D7176" s="9"/>
      <c r="G7176" s="63"/>
      <c r="H7176" s="64"/>
    </row>
    <row r="7177" spans="4:8" x14ac:dyDescent="0.2">
      <c r="D7177" s="9"/>
      <c r="G7177" s="63"/>
      <c r="H7177" s="64"/>
    </row>
    <row r="7178" spans="4:8" x14ac:dyDescent="0.2">
      <c r="D7178" s="9"/>
      <c r="G7178" s="63"/>
      <c r="H7178" s="64"/>
    </row>
    <row r="7179" spans="4:8" x14ac:dyDescent="0.2">
      <c r="D7179" s="9"/>
      <c r="G7179" s="63"/>
      <c r="H7179" s="64"/>
    </row>
    <row r="7180" spans="4:8" x14ac:dyDescent="0.2">
      <c r="D7180" s="9"/>
      <c r="G7180" s="63"/>
      <c r="H7180" s="64"/>
    </row>
    <row r="7181" spans="4:8" x14ac:dyDescent="0.2">
      <c r="D7181" s="9"/>
      <c r="G7181" s="63"/>
      <c r="H7181" s="64"/>
    </row>
    <row r="7182" spans="4:8" x14ac:dyDescent="0.2">
      <c r="D7182" s="9"/>
      <c r="G7182" s="63"/>
      <c r="H7182" s="64"/>
    </row>
    <row r="7183" spans="4:8" x14ac:dyDescent="0.2">
      <c r="D7183" s="9"/>
      <c r="G7183" s="63"/>
      <c r="H7183" s="64"/>
    </row>
    <row r="7184" spans="4:8" x14ac:dyDescent="0.2">
      <c r="D7184" s="9"/>
      <c r="G7184" s="63"/>
      <c r="H7184" s="64"/>
    </row>
    <row r="7185" spans="4:8" x14ac:dyDescent="0.2">
      <c r="D7185" s="9"/>
      <c r="G7185" s="63"/>
      <c r="H7185" s="64"/>
    </row>
    <row r="7186" spans="4:8" x14ac:dyDescent="0.2">
      <c r="D7186" s="9"/>
      <c r="G7186" s="63"/>
      <c r="H7186" s="64"/>
    </row>
    <row r="7187" spans="4:8" x14ac:dyDescent="0.2">
      <c r="D7187" s="9"/>
      <c r="G7187" s="63"/>
      <c r="H7187" s="64"/>
    </row>
    <row r="7188" spans="4:8" x14ac:dyDescent="0.2">
      <c r="D7188" s="9"/>
      <c r="G7188" s="63"/>
      <c r="H7188" s="64"/>
    </row>
    <row r="7189" spans="4:8" x14ac:dyDescent="0.2">
      <c r="D7189" s="9"/>
      <c r="G7189" s="63"/>
      <c r="H7189" s="64"/>
    </row>
    <row r="7190" spans="4:8" x14ac:dyDescent="0.2">
      <c r="D7190" s="9"/>
      <c r="G7190" s="63"/>
      <c r="H7190" s="64"/>
    </row>
    <row r="7191" spans="4:8" x14ac:dyDescent="0.2">
      <c r="D7191" s="9"/>
      <c r="G7191" s="63"/>
      <c r="H7191" s="64"/>
    </row>
    <row r="7192" spans="4:8" x14ac:dyDescent="0.2">
      <c r="D7192" s="9"/>
      <c r="G7192" s="63"/>
      <c r="H7192" s="64"/>
    </row>
    <row r="7193" spans="4:8" x14ac:dyDescent="0.2">
      <c r="D7193" s="9"/>
      <c r="G7193" s="63"/>
      <c r="H7193" s="64"/>
    </row>
    <row r="7194" spans="4:8" x14ac:dyDescent="0.2">
      <c r="D7194" s="9"/>
      <c r="G7194" s="63"/>
      <c r="H7194" s="64"/>
    </row>
    <row r="7195" spans="4:8" x14ac:dyDescent="0.2">
      <c r="D7195" s="9"/>
      <c r="G7195" s="63"/>
      <c r="H7195" s="64"/>
    </row>
    <row r="7196" spans="4:8" x14ac:dyDescent="0.2">
      <c r="D7196" s="9"/>
      <c r="G7196" s="63"/>
      <c r="H7196" s="64"/>
    </row>
    <row r="7197" spans="4:8" x14ac:dyDescent="0.2">
      <c r="D7197" s="9"/>
      <c r="G7197" s="63"/>
      <c r="H7197" s="64"/>
    </row>
    <row r="7198" spans="4:8" x14ac:dyDescent="0.2">
      <c r="D7198" s="9"/>
      <c r="G7198" s="63"/>
      <c r="H7198" s="64"/>
    </row>
    <row r="7199" spans="4:8" x14ac:dyDescent="0.2">
      <c r="D7199" s="9"/>
      <c r="G7199" s="63"/>
      <c r="H7199" s="64"/>
    </row>
    <row r="7200" spans="4:8" x14ac:dyDescent="0.2">
      <c r="D7200" s="9"/>
      <c r="G7200" s="63"/>
      <c r="H7200" s="64"/>
    </row>
    <row r="7201" spans="4:8" x14ac:dyDescent="0.2">
      <c r="D7201" s="9"/>
      <c r="G7201" s="63"/>
      <c r="H7201" s="64"/>
    </row>
    <row r="7202" spans="4:8" x14ac:dyDescent="0.2">
      <c r="D7202" s="9"/>
      <c r="G7202" s="63"/>
      <c r="H7202" s="64"/>
    </row>
    <row r="7203" spans="4:8" x14ac:dyDescent="0.2">
      <c r="D7203" s="9"/>
      <c r="G7203" s="63"/>
      <c r="H7203" s="64"/>
    </row>
    <row r="7204" spans="4:8" x14ac:dyDescent="0.2">
      <c r="D7204" s="9"/>
      <c r="G7204" s="63"/>
      <c r="H7204" s="64"/>
    </row>
    <row r="7205" spans="4:8" x14ac:dyDescent="0.2">
      <c r="D7205" s="9"/>
      <c r="G7205" s="63"/>
      <c r="H7205" s="64"/>
    </row>
    <row r="7206" spans="4:8" x14ac:dyDescent="0.2">
      <c r="D7206" s="9"/>
      <c r="G7206" s="63"/>
      <c r="H7206" s="64"/>
    </row>
    <row r="7207" spans="4:8" x14ac:dyDescent="0.2">
      <c r="D7207" s="9"/>
      <c r="G7207" s="63"/>
      <c r="H7207" s="64"/>
    </row>
    <row r="7208" spans="4:8" x14ac:dyDescent="0.2">
      <c r="D7208" s="9"/>
      <c r="G7208" s="63"/>
      <c r="H7208" s="64"/>
    </row>
    <row r="7209" spans="4:8" x14ac:dyDescent="0.2">
      <c r="D7209" s="9"/>
      <c r="G7209" s="63"/>
      <c r="H7209" s="64"/>
    </row>
    <row r="7210" spans="4:8" x14ac:dyDescent="0.2">
      <c r="D7210" s="9"/>
      <c r="G7210" s="63"/>
      <c r="H7210" s="64"/>
    </row>
    <row r="7211" spans="4:8" x14ac:dyDescent="0.2">
      <c r="D7211" s="9"/>
      <c r="G7211" s="63"/>
      <c r="H7211" s="64"/>
    </row>
    <row r="7212" spans="4:8" x14ac:dyDescent="0.2">
      <c r="D7212" s="9"/>
      <c r="G7212" s="63"/>
      <c r="H7212" s="64"/>
    </row>
    <row r="7213" spans="4:8" x14ac:dyDescent="0.2">
      <c r="D7213" s="9"/>
      <c r="G7213" s="63"/>
      <c r="H7213" s="64"/>
    </row>
    <row r="7214" spans="4:8" x14ac:dyDescent="0.2">
      <c r="D7214" s="9"/>
      <c r="G7214" s="63"/>
      <c r="H7214" s="64"/>
    </row>
    <row r="7215" spans="4:8" x14ac:dyDescent="0.2">
      <c r="D7215" s="9"/>
      <c r="G7215" s="63"/>
      <c r="H7215" s="64"/>
    </row>
    <row r="7216" spans="4:8" x14ac:dyDescent="0.2">
      <c r="D7216" s="9"/>
      <c r="G7216" s="63"/>
      <c r="H7216" s="64"/>
    </row>
    <row r="7217" spans="4:8" x14ac:dyDescent="0.2">
      <c r="D7217" s="9"/>
      <c r="G7217" s="63"/>
      <c r="H7217" s="64"/>
    </row>
    <row r="7218" spans="4:8" x14ac:dyDescent="0.2">
      <c r="D7218" s="9"/>
      <c r="G7218" s="63"/>
      <c r="H7218" s="64"/>
    </row>
    <row r="7219" spans="4:8" x14ac:dyDescent="0.2">
      <c r="D7219" s="9"/>
      <c r="G7219" s="63"/>
      <c r="H7219" s="64"/>
    </row>
    <row r="7220" spans="4:8" x14ac:dyDescent="0.2">
      <c r="D7220" s="9"/>
      <c r="G7220" s="63"/>
      <c r="H7220" s="64"/>
    </row>
    <row r="7221" spans="4:8" x14ac:dyDescent="0.2">
      <c r="D7221" s="9"/>
      <c r="G7221" s="63"/>
      <c r="H7221" s="64"/>
    </row>
    <row r="7222" spans="4:8" x14ac:dyDescent="0.2">
      <c r="D7222" s="9"/>
      <c r="G7222" s="63"/>
      <c r="H7222" s="64"/>
    </row>
    <row r="7223" spans="4:8" x14ac:dyDescent="0.2">
      <c r="D7223" s="9"/>
      <c r="G7223" s="63"/>
      <c r="H7223" s="64"/>
    </row>
    <row r="7224" spans="4:8" x14ac:dyDescent="0.2">
      <c r="D7224" s="9"/>
      <c r="G7224" s="63"/>
      <c r="H7224" s="64"/>
    </row>
    <row r="7225" spans="4:8" x14ac:dyDescent="0.2">
      <c r="D7225" s="9"/>
      <c r="G7225" s="63"/>
      <c r="H7225" s="64"/>
    </row>
    <row r="7226" spans="4:8" x14ac:dyDescent="0.2">
      <c r="D7226" s="9"/>
      <c r="G7226" s="63"/>
      <c r="H7226" s="64"/>
    </row>
    <row r="7227" spans="4:8" x14ac:dyDescent="0.2">
      <c r="D7227" s="9"/>
      <c r="G7227" s="63"/>
      <c r="H7227" s="64"/>
    </row>
    <row r="7228" spans="4:8" x14ac:dyDescent="0.2">
      <c r="D7228" s="9"/>
      <c r="G7228" s="63"/>
      <c r="H7228" s="64"/>
    </row>
    <row r="7229" spans="4:8" x14ac:dyDescent="0.2">
      <c r="D7229" s="9"/>
      <c r="G7229" s="63"/>
      <c r="H7229" s="64"/>
    </row>
    <row r="7230" spans="4:8" x14ac:dyDescent="0.2">
      <c r="D7230" s="9"/>
      <c r="G7230" s="63"/>
      <c r="H7230" s="64"/>
    </row>
    <row r="7231" spans="4:8" x14ac:dyDescent="0.2">
      <c r="D7231" s="9"/>
      <c r="G7231" s="63"/>
      <c r="H7231" s="64"/>
    </row>
    <row r="7232" spans="4:8" x14ac:dyDescent="0.2">
      <c r="D7232" s="9"/>
      <c r="G7232" s="63"/>
      <c r="H7232" s="64"/>
    </row>
    <row r="7233" spans="4:8" x14ac:dyDescent="0.2">
      <c r="D7233" s="9"/>
      <c r="G7233" s="63"/>
      <c r="H7233" s="64"/>
    </row>
    <row r="7234" spans="4:8" x14ac:dyDescent="0.2">
      <c r="D7234" s="9"/>
      <c r="G7234" s="63"/>
      <c r="H7234" s="64"/>
    </row>
    <row r="7235" spans="4:8" x14ac:dyDescent="0.2">
      <c r="D7235" s="9"/>
      <c r="G7235" s="63"/>
      <c r="H7235" s="64"/>
    </row>
    <row r="7236" spans="4:8" x14ac:dyDescent="0.2">
      <c r="D7236" s="9"/>
      <c r="G7236" s="63"/>
      <c r="H7236" s="64"/>
    </row>
    <row r="7237" spans="4:8" x14ac:dyDescent="0.2">
      <c r="D7237" s="9"/>
      <c r="G7237" s="63"/>
      <c r="H7237" s="64"/>
    </row>
    <row r="7238" spans="4:8" x14ac:dyDescent="0.2">
      <c r="D7238" s="9"/>
      <c r="G7238" s="63"/>
      <c r="H7238" s="64"/>
    </row>
    <row r="7239" spans="4:8" x14ac:dyDescent="0.2">
      <c r="D7239" s="9"/>
      <c r="G7239" s="63"/>
      <c r="H7239" s="64"/>
    </row>
    <row r="7240" spans="4:8" x14ac:dyDescent="0.2">
      <c r="D7240" s="9"/>
      <c r="G7240" s="63"/>
      <c r="H7240" s="64"/>
    </row>
    <row r="7241" spans="4:8" x14ac:dyDescent="0.2">
      <c r="D7241" s="9"/>
      <c r="G7241" s="63"/>
      <c r="H7241" s="64"/>
    </row>
    <row r="7242" spans="4:8" x14ac:dyDescent="0.2">
      <c r="D7242" s="9"/>
      <c r="G7242" s="63"/>
      <c r="H7242" s="64"/>
    </row>
    <row r="7243" spans="4:8" x14ac:dyDescent="0.2">
      <c r="D7243" s="9"/>
      <c r="G7243" s="63"/>
      <c r="H7243" s="64"/>
    </row>
    <row r="7244" spans="4:8" x14ac:dyDescent="0.2">
      <c r="D7244" s="9"/>
      <c r="G7244" s="63"/>
      <c r="H7244" s="64"/>
    </row>
    <row r="7245" spans="4:8" x14ac:dyDescent="0.2">
      <c r="D7245" s="9"/>
      <c r="G7245" s="63"/>
      <c r="H7245" s="64"/>
    </row>
    <row r="7246" spans="4:8" x14ac:dyDescent="0.2">
      <c r="D7246" s="9"/>
      <c r="G7246" s="63"/>
      <c r="H7246" s="64"/>
    </row>
    <row r="7247" spans="4:8" x14ac:dyDescent="0.2">
      <c r="D7247" s="9"/>
      <c r="G7247" s="63"/>
      <c r="H7247" s="64"/>
    </row>
    <row r="7248" spans="4:8" x14ac:dyDescent="0.2">
      <c r="D7248" s="9"/>
      <c r="G7248" s="63"/>
      <c r="H7248" s="64"/>
    </row>
    <row r="7249" spans="4:8" x14ac:dyDescent="0.2">
      <c r="D7249" s="9"/>
      <c r="G7249" s="63"/>
      <c r="H7249" s="64"/>
    </row>
    <row r="7250" spans="4:8" x14ac:dyDescent="0.2">
      <c r="D7250" s="9"/>
      <c r="G7250" s="63"/>
      <c r="H7250" s="64"/>
    </row>
    <row r="7251" spans="4:8" x14ac:dyDescent="0.2">
      <c r="D7251" s="9"/>
      <c r="G7251" s="63"/>
      <c r="H7251" s="64"/>
    </row>
    <row r="7252" spans="4:8" x14ac:dyDescent="0.2">
      <c r="D7252" s="9"/>
      <c r="G7252" s="63"/>
      <c r="H7252" s="64"/>
    </row>
    <row r="7253" spans="4:8" x14ac:dyDescent="0.2">
      <c r="D7253" s="9"/>
      <c r="G7253" s="63"/>
      <c r="H7253" s="64"/>
    </row>
    <row r="7254" spans="4:8" x14ac:dyDescent="0.2">
      <c r="D7254" s="9"/>
      <c r="G7254" s="63"/>
      <c r="H7254" s="64"/>
    </row>
    <row r="7255" spans="4:8" x14ac:dyDescent="0.2">
      <c r="D7255" s="9"/>
      <c r="G7255" s="63"/>
      <c r="H7255" s="64"/>
    </row>
    <row r="7256" spans="4:8" x14ac:dyDescent="0.2">
      <c r="D7256" s="9"/>
      <c r="G7256" s="63"/>
      <c r="H7256" s="64"/>
    </row>
    <row r="7257" spans="4:8" x14ac:dyDescent="0.2">
      <c r="D7257" s="9"/>
      <c r="G7257" s="63"/>
      <c r="H7257" s="64"/>
    </row>
    <row r="7258" spans="4:8" x14ac:dyDescent="0.2">
      <c r="D7258" s="9"/>
      <c r="G7258" s="63"/>
      <c r="H7258" s="64"/>
    </row>
    <row r="7259" spans="4:8" x14ac:dyDescent="0.2">
      <c r="D7259" s="9"/>
      <c r="G7259" s="63"/>
      <c r="H7259" s="64"/>
    </row>
    <row r="7260" spans="4:8" x14ac:dyDescent="0.2">
      <c r="D7260" s="9"/>
      <c r="G7260" s="63"/>
      <c r="H7260" s="64"/>
    </row>
    <row r="7261" spans="4:8" x14ac:dyDescent="0.2">
      <c r="D7261" s="9"/>
      <c r="G7261" s="63"/>
      <c r="H7261" s="64"/>
    </row>
    <row r="7262" spans="4:8" x14ac:dyDescent="0.2">
      <c r="D7262" s="9"/>
      <c r="G7262" s="63"/>
      <c r="H7262" s="64"/>
    </row>
    <row r="7263" spans="4:8" x14ac:dyDescent="0.2">
      <c r="D7263" s="9"/>
      <c r="G7263" s="63"/>
      <c r="H7263" s="64"/>
    </row>
    <row r="7264" spans="4:8" x14ac:dyDescent="0.2">
      <c r="D7264" s="9"/>
      <c r="G7264" s="63"/>
      <c r="H7264" s="64"/>
    </row>
    <row r="7265" spans="4:8" x14ac:dyDescent="0.2">
      <c r="D7265" s="9"/>
      <c r="G7265" s="63"/>
      <c r="H7265" s="64"/>
    </row>
    <row r="7266" spans="4:8" x14ac:dyDescent="0.2">
      <c r="D7266" s="9"/>
      <c r="G7266" s="63"/>
      <c r="H7266" s="64"/>
    </row>
    <row r="7267" spans="4:8" x14ac:dyDescent="0.2">
      <c r="D7267" s="9"/>
      <c r="G7267" s="63"/>
      <c r="H7267" s="64"/>
    </row>
    <row r="7268" spans="4:8" x14ac:dyDescent="0.2">
      <c r="D7268" s="9"/>
      <c r="G7268" s="63"/>
      <c r="H7268" s="64"/>
    </row>
    <row r="7269" spans="4:8" x14ac:dyDescent="0.2">
      <c r="D7269" s="9"/>
      <c r="G7269" s="63"/>
      <c r="H7269" s="64"/>
    </row>
    <row r="7270" spans="4:8" x14ac:dyDescent="0.2">
      <c r="D7270" s="9"/>
      <c r="G7270" s="63"/>
      <c r="H7270" s="64"/>
    </row>
    <row r="7271" spans="4:8" x14ac:dyDescent="0.2">
      <c r="D7271" s="9"/>
      <c r="G7271" s="63"/>
      <c r="H7271" s="64"/>
    </row>
    <row r="7272" spans="4:8" x14ac:dyDescent="0.2">
      <c r="D7272" s="9"/>
      <c r="G7272" s="63"/>
      <c r="H7272" s="64"/>
    </row>
    <row r="7273" spans="4:8" x14ac:dyDescent="0.2">
      <c r="D7273" s="9"/>
      <c r="G7273" s="63"/>
      <c r="H7273" s="64"/>
    </row>
    <row r="7274" spans="4:8" x14ac:dyDescent="0.2">
      <c r="D7274" s="9"/>
      <c r="G7274" s="63"/>
      <c r="H7274" s="64"/>
    </row>
    <row r="7275" spans="4:8" x14ac:dyDescent="0.2">
      <c r="D7275" s="9"/>
      <c r="G7275" s="63"/>
      <c r="H7275" s="64"/>
    </row>
    <row r="7276" spans="4:8" x14ac:dyDescent="0.2">
      <c r="D7276" s="9"/>
      <c r="G7276" s="63"/>
      <c r="H7276" s="64"/>
    </row>
    <row r="7277" spans="4:8" x14ac:dyDescent="0.2">
      <c r="D7277" s="9"/>
      <c r="G7277" s="63"/>
      <c r="H7277" s="64"/>
    </row>
    <row r="7278" spans="4:8" x14ac:dyDescent="0.2">
      <c r="D7278" s="9"/>
      <c r="G7278" s="63"/>
      <c r="H7278" s="64"/>
    </row>
    <row r="7279" spans="4:8" x14ac:dyDescent="0.2">
      <c r="D7279" s="9"/>
      <c r="G7279" s="63"/>
      <c r="H7279" s="64"/>
    </row>
    <row r="7280" spans="4:8" x14ac:dyDescent="0.2">
      <c r="D7280" s="9"/>
      <c r="G7280" s="63"/>
      <c r="H7280" s="64"/>
    </row>
    <row r="7281" spans="4:8" x14ac:dyDescent="0.2">
      <c r="D7281" s="9"/>
      <c r="G7281" s="63"/>
      <c r="H7281" s="64"/>
    </row>
    <row r="7282" spans="4:8" x14ac:dyDescent="0.2">
      <c r="D7282" s="9"/>
      <c r="G7282" s="63"/>
      <c r="H7282" s="64"/>
    </row>
    <row r="7283" spans="4:8" x14ac:dyDescent="0.2">
      <c r="D7283" s="9"/>
      <c r="G7283" s="63"/>
      <c r="H7283" s="64"/>
    </row>
    <row r="7284" spans="4:8" x14ac:dyDescent="0.2">
      <c r="D7284" s="9"/>
      <c r="G7284" s="63"/>
      <c r="H7284" s="64"/>
    </row>
    <row r="7285" spans="4:8" x14ac:dyDescent="0.2">
      <c r="D7285" s="9"/>
      <c r="G7285" s="63"/>
      <c r="H7285" s="64"/>
    </row>
    <row r="7286" spans="4:8" x14ac:dyDescent="0.2">
      <c r="D7286" s="9"/>
      <c r="G7286" s="63"/>
      <c r="H7286" s="64"/>
    </row>
    <row r="7287" spans="4:8" x14ac:dyDescent="0.2">
      <c r="D7287" s="9"/>
      <c r="G7287" s="63"/>
      <c r="H7287" s="64"/>
    </row>
    <row r="7288" spans="4:8" x14ac:dyDescent="0.2">
      <c r="D7288" s="9"/>
      <c r="G7288" s="63"/>
      <c r="H7288" s="64"/>
    </row>
    <row r="7289" spans="4:8" x14ac:dyDescent="0.2">
      <c r="D7289" s="9"/>
      <c r="G7289" s="63"/>
      <c r="H7289" s="64"/>
    </row>
    <row r="7290" spans="4:8" x14ac:dyDescent="0.2">
      <c r="D7290" s="9"/>
      <c r="G7290" s="63"/>
      <c r="H7290" s="64"/>
    </row>
    <row r="7291" spans="4:8" x14ac:dyDescent="0.2">
      <c r="D7291" s="9"/>
      <c r="G7291" s="63"/>
      <c r="H7291" s="64"/>
    </row>
    <row r="7292" spans="4:8" x14ac:dyDescent="0.2">
      <c r="D7292" s="9"/>
      <c r="G7292" s="63"/>
      <c r="H7292" s="64"/>
    </row>
    <row r="7293" spans="4:8" x14ac:dyDescent="0.2">
      <c r="D7293" s="9"/>
      <c r="G7293" s="63"/>
      <c r="H7293" s="64"/>
    </row>
    <row r="7294" spans="4:8" x14ac:dyDescent="0.2">
      <c r="D7294" s="9"/>
      <c r="G7294" s="63"/>
      <c r="H7294" s="64"/>
    </row>
    <row r="7295" spans="4:8" x14ac:dyDescent="0.2">
      <c r="D7295" s="9"/>
      <c r="G7295" s="63"/>
      <c r="H7295" s="64"/>
    </row>
    <row r="7296" spans="4:8" x14ac:dyDescent="0.2">
      <c r="D7296" s="9"/>
      <c r="G7296" s="63"/>
      <c r="H7296" s="64"/>
    </row>
    <row r="7297" spans="4:8" x14ac:dyDescent="0.2">
      <c r="D7297" s="9"/>
      <c r="G7297" s="63"/>
      <c r="H7297" s="64"/>
    </row>
    <row r="7298" spans="4:8" x14ac:dyDescent="0.2">
      <c r="D7298" s="9"/>
      <c r="G7298" s="63"/>
      <c r="H7298" s="64"/>
    </row>
    <row r="7299" spans="4:8" x14ac:dyDescent="0.2">
      <c r="D7299" s="9"/>
      <c r="G7299" s="63"/>
      <c r="H7299" s="64"/>
    </row>
    <row r="7300" spans="4:8" x14ac:dyDescent="0.2">
      <c r="D7300" s="9"/>
      <c r="G7300" s="63"/>
      <c r="H7300" s="64"/>
    </row>
    <row r="7301" spans="4:8" x14ac:dyDescent="0.2">
      <c r="D7301" s="9"/>
      <c r="G7301" s="63"/>
      <c r="H7301" s="64"/>
    </row>
    <row r="7302" spans="4:8" x14ac:dyDescent="0.2">
      <c r="D7302" s="9"/>
      <c r="G7302" s="63"/>
      <c r="H7302" s="64"/>
    </row>
    <row r="7303" spans="4:8" x14ac:dyDescent="0.2">
      <c r="D7303" s="9"/>
      <c r="G7303" s="63"/>
      <c r="H7303" s="64"/>
    </row>
    <row r="7304" spans="4:8" x14ac:dyDescent="0.2">
      <c r="D7304" s="9"/>
      <c r="G7304" s="63"/>
      <c r="H7304" s="64"/>
    </row>
    <row r="7305" spans="4:8" x14ac:dyDescent="0.2">
      <c r="D7305" s="9"/>
      <c r="G7305" s="63"/>
      <c r="H7305" s="64"/>
    </row>
    <row r="7306" spans="4:8" x14ac:dyDescent="0.2">
      <c r="D7306" s="9"/>
      <c r="G7306" s="63"/>
      <c r="H7306" s="64"/>
    </row>
    <row r="7307" spans="4:8" x14ac:dyDescent="0.2">
      <c r="D7307" s="9"/>
      <c r="G7307" s="63"/>
      <c r="H7307" s="64"/>
    </row>
    <row r="7308" spans="4:8" x14ac:dyDescent="0.2">
      <c r="D7308" s="9"/>
      <c r="G7308" s="63"/>
      <c r="H7308" s="64"/>
    </row>
    <row r="7309" spans="4:8" x14ac:dyDescent="0.2">
      <c r="D7309" s="9"/>
      <c r="G7309" s="63"/>
      <c r="H7309" s="64"/>
    </row>
    <row r="7310" spans="4:8" x14ac:dyDescent="0.2">
      <c r="D7310" s="9"/>
      <c r="G7310" s="63"/>
      <c r="H7310" s="64"/>
    </row>
    <row r="7311" spans="4:8" x14ac:dyDescent="0.2">
      <c r="D7311" s="9"/>
      <c r="G7311" s="63"/>
      <c r="H7311" s="64"/>
    </row>
    <row r="7312" spans="4:8" x14ac:dyDescent="0.2">
      <c r="D7312" s="9"/>
      <c r="G7312" s="63"/>
      <c r="H7312" s="64"/>
    </row>
    <row r="7313" spans="4:8" x14ac:dyDescent="0.2">
      <c r="D7313" s="9"/>
      <c r="G7313" s="63"/>
      <c r="H7313" s="64"/>
    </row>
    <row r="7314" spans="4:8" x14ac:dyDescent="0.2">
      <c r="D7314" s="9"/>
      <c r="G7314" s="63"/>
      <c r="H7314" s="64"/>
    </row>
    <row r="7315" spans="4:8" x14ac:dyDescent="0.2">
      <c r="D7315" s="9"/>
      <c r="G7315" s="63"/>
      <c r="H7315" s="64"/>
    </row>
    <row r="7316" spans="4:8" x14ac:dyDescent="0.2">
      <c r="D7316" s="9"/>
      <c r="G7316" s="63"/>
      <c r="H7316" s="64"/>
    </row>
    <row r="7317" spans="4:8" x14ac:dyDescent="0.2">
      <c r="D7317" s="9"/>
      <c r="G7317" s="63"/>
      <c r="H7317" s="64"/>
    </row>
    <row r="7318" spans="4:8" x14ac:dyDescent="0.2">
      <c r="D7318" s="9"/>
      <c r="G7318" s="63"/>
      <c r="H7318" s="64"/>
    </row>
    <row r="7319" spans="4:8" x14ac:dyDescent="0.2">
      <c r="D7319" s="9"/>
      <c r="G7319" s="63"/>
      <c r="H7319" s="64"/>
    </row>
    <row r="7320" spans="4:8" x14ac:dyDescent="0.2">
      <c r="D7320" s="9"/>
      <c r="G7320" s="63"/>
      <c r="H7320" s="64"/>
    </row>
    <row r="7321" spans="4:8" x14ac:dyDescent="0.2">
      <c r="D7321" s="9"/>
      <c r="G7321" s="63"/>
      <c r="H7321" s="64"/>
    </row>
    <row r="7322" spans="4:8" x14ac:dyDescent="0.2">
      <c r="D7322" s="9"/>
      <c r="G7322" s="63"/>
      <c r="H7322" s="64"/>
    </row>
    <row r="7323" spans="4:8" x14ac:dyDescent="0.2">
      <c r="D7323" s="9"/>
      <c r="G7323" s="63"/>
      <c r="H7323" s="64"/>
    </row>
    <row r="7324" spans="4:8" x14ac:dyDescent="0.2">
      <c r="D7324" s="9"/>
      <c r="G7324" s="63"/>
      <c r="H7324" s="64"/>
    </row>
    <row r="7325" spans="4:8" x14ac:dyDescent="0.2">
      <c r="D7325" s="9"/>
      <c r="G7325" s="63"/>
      <c r="H7325" s="64"/>
    </row>
    <row r="7326" spans="4:8" x14ac:dyDescent="0.2">
      <c r="D7326" s="9"/>
      <c r="G7326" s="63"/>
      <c r="H7326" s="64"/>
    </row>
    <row r="7327" spans="4:8" x14ac:dyDescent="0.2">
      <c r="D7327" s="9"/>
      <c r="G7327" s="63"/>
      <c r="H7327" s="64"/>
    </row>
    <row r="7328" spans="4:8" x14ac:dyDescent="0.2">
      <c r="D7328" s="9"/>
      <c r="G7328" s="63"/>
      <c r="H7328" s="64"/>
    </row>
    <row r="7329" spans="4:8" x14ac:dyDescent="0.2">
      <c r="D7329" s="9"/>
      <c r="G7329" s="63"/>
      <c r="H7329" s="64"/>
    </row>
    <row r="7330" spans="4:8" x14ac:dyDescent="0.2">
      <c r="D7330" s="9"/>
      <c r="G7330" s="63"/>
      <c r="H7330" s="64"/>
    </row>
    <row r="7331" spans="4:8" x14ac:dyDescent="0.2">
      <c r="D7331" s="9"/>
      <c r="G7331" s="63"/>
      <c r="H7331" s="64"/>
    </row>
    <row r="7332" spans="4:8" x14ac:dyDescent="0.2">
      <c r="D7332" s="9"/>
      <c r="G7332" s="63"/>
      <c r="H7332" s="64"/>
    </row>
    <row r="7333" spans="4:8" x14ac:dyDescent="0.2">
      <c r="D7333" s="9"/>
      <c r="G7333" s="63"/>
      <c r="H7333" s="64"/>
    </row>
    <row r="7334" spans="4:8" x14ac:dyDescent="0.2">
      <c r="D7334" s="9"/>
      <c r="G7334" s="63"/>
      <c r="H7334" s="64"/>
    </row>
    <row r="7335" spans="4:8" x14ac:dyDescent="0.2">
      <c r="D7335" s="9"/>
      <c r="G7335" s="63"/>
      <c r="H7335" s="64"/>
    </row>
    <row r="7336" spans="4:8" x14ac:dyDescent="0.2">
      <c r="D7336" s="9"/>
      <c r="G7336" s="63"/>
      <c r="H7336" s="64"/>
    </row>
    <row r="7337" spans="4:8" x14ac:dyDescent="0.2">
      <c r="D7337" s="9"/>
      <c r="G7337" s="63"/>
      <c r="H7337" s="64"/>
    </row>
    <row r="7338" spans="4:8" x14ac:dyDescent="0.2">
      <c r="D7338" s="9"/>
      <c r="G7338" s="63"/>
      <c r="H7338" s="64"/>
    </row>
    <row r="7339" spans="4:8" x14ac:dyDescent="0.2">
      <c r="D7339" s="9"/>
      <c r="G7339" s="63"/>
      <c r="H7339" s="64"/>
    </row>
    <row r="7340" spans="4:8" x14ac:dyDescent="0.2">
      <c r="D7340" s="9"/>
      <c r="G7340" s="63"/>
      <c r="H7340" s="64"/>
    </row>
    <row r="7341" spans="4:8" x14ac:dyDescent="0.2">
      <c r="D7341" s="9"/>
      <c r="G7341" s="63"/>
      <c r="H7341" s="64"/>
    </row>
    <row r="7342" spans="4:8" x14ac:dyDescent="0.2">
      <c r="D7342" s="9"/>
      <c r="G7342" s="63"/>
      <c r="H7342" s="64"/>
    </row>
    <row r="7343" spans="4:8" x14ac:dyDescent="0.2">
      <c r="D7343" s="9"/>
      <c r="G7343" s="63"/>
      <c r="H7343" s="64"/>
    </row>
    <row r="7344" spans="4:8" x14ac:dyDescent="0.2">
      <c r="D7344" s="9"/>
      <c r="G7344" s="63"/>
      <c r="H7344" s="64"/>
    </row>
    <row r="7345" spans="4:8" x14ac:dyDescent="0.2">
      <c r="D7345" s="9"/>
      <c r="G7345" s="63"/>
      <c r="H7345" s="64"/>
    </row>
    <row r="7346" spans="4:8" x14ac:dyDescent="0.2">
      <c r="D7346" s="9"/>
      <c r="G7346" s="63"/>
      <c r="H7346" s="64"/>
    </row>
    <row r="7347" spans="4:8" x14ac:dyDescent="0.2">
      <c r="D7347" s="9"/>
      <c r="G7347" s="63"/>
      <c r="H7347" s="64"/>
    </row>
    <row r="7348" spans="4:8" x14ac:dyDescent="0.2">
      <c r="D7348" s="9"/>
      <c r="G7348" s="63"/>
      <c r="H7348" s="64"/>
    </row>
    <row r="7349" spans="4:8" x14ac:dyDescent="0.2">
      <c r="D7349" s="9"/>
      <c r="G7349" s="63"/>
      <c r="H7349" s="64"/>
    </row>
    <row r="7350" spans="4:8" x14ac:dyDescent="0.2">
      <c r="D7350" s="9"/>
      <c r="G7350" s="63"/>
      <c r="H7350" s="64"/>
    </row>
    <row r="7351" spans="4:8" x14ac:dyDescent="0.2">
      <c r="D7351" s="9"/>
      <c r="G7351" s="63"/>
      <c r="H7351" s="64"/>
    </row>
    <row r="7352" spans="4:8" x14ac:dyDescent="0.2">
      <c r="D7352" s="9"/>
      <c r="G7352" s="63"/>
      <c r="H7352" s="64"/>
    </row>
    <row r="7353" spans="4:8" x14ac:dyDescent="0.2">
      <c r="D7353" s="9"/>
      <c r="G7353" s="63"/>
      <c r="H7353" s="64"/>
    </row>
    <row r="7354" spans="4:8" x14ac:dyDescent="0.2">
      <c r="D7354" s="9"/>
      <c r="G7354" s="63"/>
      <c r="H7354" s="64"/>
    </row>
    <row r="7355" spans="4:8" x14ac:dyDescent="0.2">
      <c r="D7355" s="9"/>
      <c r="G7355" s="63"/>
      <c r="H7355" s="64"/>
    </row>
    <row r="7356" spans="4:8" x14ac:dyDescent="0.2">
      <c r="D7356" s="9"/>
      <c r="G7356" s="63"/>
      <c r="H7356" s="64"/>
    </row>
    <row r="7357" spans="4:8" x14ac:dyDescent="0.2">
      <c r="D7357" s="9"/>
      <c r="G7357" s="63"/>
      <c r="H7357" s="64"/>
    </row>
    <row r="7358" spans="4:8" x14ac:dyDescent="0.2">
      <c r="D7358" s="9"/>
      <c r="G7358" s="63"/>
      <c r="H7358" s="64"/>
    </row>
    <row r="7359" spans="4:8" x14ac:dyDescent="0.2">
      <c r="D7359" s="9"/>
      <c r="G7359" s="63"/>
      <c r="H7359" s="64"/>
    </row>
    <row r="7360" spans="4:8" x14ac:dyDescent="0.2">
      <c r="D7360" s="9"/>
      <c r="G7360" s="63"/>
      <c r="H7360" s="64"/>
    </row>
    <row r="7361" spans="4:8" x14ac:dyDescent="0.2">
      <c r="D7361" s="9"/>
      <c r="G7361" s="63"/>
      <c r="H7361" s="64"/>
    </row>
    <row r="7362" spans="4:8" x14ac:dyDescent="0.2">
      <c r="D7362" s="9"/>
      <c r="G7362" s="63"/>
      <c r="H7362" s="64"/>
    </row>
    <row r="7363" spans="4:8" x14ac:dyDescent="0.2">
      <c r="D7363" s="9"/>
      <c r="G7363" s="63"/>
      <c r="H7363" s="64"/>
    </row>
    <row r="7364" spans="4:8" x14ac:dyDescent="0.2">
      <c r="D7364" s="9"/>
      <c r="G7364" s="63"/>
      <c r="H7364" s="64"/>
    </row>
    <row r="7365" spans="4:8" x14ac:dyDescent="0.2">
      <c r="D7365" s="9"/>
      <c r="G7365" s="63"/>
      <c r="H7365" s="64"/>
    </row>
    <row r="7366" spans="4:8" x14ac:dyDescent="0.2">
      <c r="D7366" s="9"/>
      <c r="G7366" s="63"/>
      <c r="H7366" s="64"/>
    </row>
    <row r="7367" spans="4:8" x14ac:dyDescent="0.2">
      <c r="D7367" s="9"/>
      <c r="G7367" s="63"/>
      <c r="H7367" s="64"/>
    </row>
    <row r="7368" spans="4:8" x14ac:dyDescent="0.2">
      <c r="D7368" s="9"/>
      <c r="G7368" s="63"/>
      <c r="H7368" s="64"/>
    </row>
    <row r="7369" spans="4:8" x14ac:dyDescent="0.2">
      <c r="D7369" s="9"/>
      <c r="G7369" s="63"/>
      <c r="H7369" s="64"/>
    </row>
    <row r="7370" spans="4:8" x14ac:dyDescent="0.2">
      <c r="D7370" s="9"/>
      <c r="G7370" s="63"/>
      <c r="H7370" s="64"/>
    </row>
    <row r="7371" spans="4:8" x14ac:dyDescent="0.2">
      <c r="D7371" s="9"/>
      <c r="G7371" s="63"/>
      <c r="H7371" s="64"/>
    </row>
    <row r="7372" spans="4:8" x14ac:dyDescent="0.2">
      <c r="D7372" s="9"/>
      <c r="G7372" s="63"/>
      <c r="H7372" s="64"/>
    </row>
    <row r="7373" spans="4:8" x14ac:dyDescent="0.2">
      <c r="D7373" s="9"/>
      <c r="G7373" s="63"/>
      <c r="H7373" s="64"/>
    </row>
    <row r="7374" spans="4:8" x14ac:dyDescent="0.2">
      <c r="D7374" s="9"/>
      <c r="G7374" s="63"/>
      <c r="H7374" s="64"/>
    </row>
    <row r="7375" spans="4:8" x14ac:dyDescent="0.2">
      <c r="D7375" s="9"/>
      <c r="G7375" s="63"/>
      <c r="H7375" s="64"/>
    </row>
    <row r="7376" spans="4:8" x14ac:dyDescent="0.2">
      <c r="D7376" s="9"/>
      <c r="G7376" s="63"/>
      <c r="H7376" s="64"/>
    </row>
    <row r="7377" spans="4:8" x14ac:dyDescent="0.2">
      <c r="D7377" s="9"/>
      <c r="G7377" s="63"/>
      <c r="H7377" s="64"/>
    </row>
    <row r="7378" spans="4:8" x14ac:dyDescent="0.2">
      <c r="D7378" s="9"/>
      <c r="G7378" s="63"/>
      <c r="H7378" s="64"/>
    </row>
    <row r="7379" spans="4:8" x14ac:dyDescent="0.2">
      <c r="D7379" s="9"/>
      <c r="G7379" s="63"/>
      <c r="H7379" s="64"/>
    </row>
    <row r="7380" spans="4:8" x14ac:dyDescent="0.2">
      <c r="D7380" s="9"/>
      <c r="G7380" s="63"/>
      <c r="H7380" s="64"/>
    </row>
    <row r="7381" spans="4:8" x14ac:dyDescent="0.2">
      <c r="D7381" s="9"/>
      <c r="G7381" s="63"/>
      <c r="H7381" s="64"/>
    </row>
    <row r="7382" spans="4:8" x14ac:dyDescent="0.2">
      <c r="D7382" s="9"/>
      <c r="G7382" s="63"/>
      <c r="H7382" s="64"/>
    </row>
    <row r="7383" spans="4:8" x14ac:dyDescent="0.2">
      <c r="D7383" s="9"/>
      <c r="G7383" s="63"/>
      <c r="H7383" s="64"/>
    </row>
    <row r="7384" spans="4:8" x14ac:dyDescent="0.2">
      <c r="D7384" s="9"/>
      <c r="G7384" s="63"/>
      <c r="H7384" s="64"/>
    </row>
    <row r="7385" spans="4:8" x14ac:dyDescent="0.2">
      <c r="D7385" s="9"/>
      <c r="G7385" s="63"/>
      <c r="H7385" s="64"/>
    </row>
    <row r="7386" spans="4:8" x14ac:dyDescent="0.2">
      <c r="D7386" s="9"/>
      <c r="G7386" s="63"/>
      <c r="H7386" s="64"/>
    </row>
    <row r="7387" spans="4:8" x14ac:dyDescent="0.2">
      <c r="D7387" s="9"/>
      <c r="G7387" s="63"/>
      <c r="H7387" s="64"/>
    </row>
    <row r="7388" spans="4:8" x14ac:dyDescent="0.2">
      <c r="D7388" s="9"/>
      <c r="G7388" s="63"/>
      <c r="H7388" s="64"/>
    </row>
    <row r="7389" spans="4:8" x14ac:dyDescent="0.2">
      <c r="D7389" s="9"/>
      <c r="G7389" s="63"/>
      <c r="H7389" s="64"/>
    </row>
    <row r="7390" spans="4:8" x14ac:dyDescent="0.2">
      <c r="D7390" s="9"/>
      <c r="G7390" s="63"/>
      <c r="H7390" s="64"/>
    </row>
    <row r="7391" spans="4:8" x14ac:dyDescent="0.2">
      <c r="D7391" s="9"/>
      <c r="G7391" s="63"/>
      <c r="H7391" s="64"/>
    </row>
    <row r="7392" spans="4:8" x14ac:dyDescent="0.2">
      <c r="D7392" s="9"/>
      <c r="G7392" s="63"/>
      <c r="H7392" s="64"/>
    </row>
    <row r="7393" spans="4:8" x14ac:dyDescent="0.2">
      <c r="D7393" s="9"/>
      <c r="G7393" s="63"/>
      <c r="H7393" s="64"/>
    </row>
    <row r="7394" spans="4:8" x14ac:dyDescent="0.2">
      <c r="D7394" s="9"/>
      <c r="G7394" s="63"/>
      <c r="H7394" s="64"/>
    </row>
    <row r="7395" spans="4:8" x14ac:dyDescent="0.2">
      <c r="D7395" s="9"/>
      <c r="G7395" s="63"/>
      <c r="H7395" s="64"/>
    </row>
    <row r="7396" spans="4:8" x14ac:dyDescent="0.2">
      <c r="D7396" s="9"/>
      <c r="G7396" s="63"/>
      <c r="H7396" s="64"/>
    </row>
    <row r="7397" spans="4:8" x14ac:dyDescent="0.2">
      <c r="D7397" s="9"/>
      <c r="G7397" s="63"/>
      <c r="H7397" s="64"/>
    </row>
    <row r="7398" spans="4:8" x14ac:dyDescent="0.2">
      <c r="D7398" s="9"/>
      <c r="G7398" s="63"/>
      <c r="H7398" s="64"/>
    </row>
    <row r="7399" spans="4:8" x14ac:dyDescent="0.2">
      <c r="D7399" s="9"/>
      <c r="G7399" s="63"/>
      <c r="H7399" s="64"/>
    </row>
    <row r="7400" spans="4:8" x14ac:dyDescent="0.2">
      <c r="D7400" s="9"/>
      <c r="G7400" s="63"/>
      <c r="H7400" s="64"/>
    </row>
    <row r="7401" spans="4:8" x14ac:dyDescent="0.2">
      <c r="D7401" s="9"/>
      <c r="G7401" s="63"/>
      <c r="H7401" s="64"/>
    </row>
    <row r="7402" spans="4:8" x14ac:dyDescent="0.2">
      <c r="D7402" s="9"/>
      <c r="G7402" s="63"/>
      <c r="H7402" s="64"/>
    </row>
    <row r="7403" spans="4:8" x14ac:dyDescent="0.2">
      <c r="D7403" s="9"/>
      <c r="G7403" s="63"/>
      <c r="H7403" s="64"/>
    </row>
    <row r="7404" spans="4:8" x14ac:dyDescent="0.2">
      <c r="D7404" s="9"/>
      <c r="G7404" s="63"/>
      <c r="H7404" s="64"/>
    </row>
    <row r="7405" spans="4:8" x14ac:dyDescent="0.2">
      <c r="D7405" s="9"/>
      <c r="G7405" s="63"/>
      <c r="H7405" s="64"/>
    </row>
    <row r="7406" spans="4:8" x14ac:dyDescent="0.2">
      <c r="D7406" s="9"/>
      <c r="G7406" s="63"/>
      <c r="H7406" s="64"/>
    </row>
    <row r="7407" spans="4:8" x14ac:dyDescent="0.2">
      <c r="D7407" s="9"/>
      <c r="G7407" s="63"/>
      <c r="H7407" s="64"/>
    </row>
    <row r="7408" spans="4:8" x14ac:dyDescent="0.2">
      <c r="D7408" s="9"/>
      <c r="G7408" s="63"/>
      <c r="H7408" s="64"/>
    </row>
    <row r="7409" spans="4:8" x14ac:dyDescent="0.2">
      <c r="D7409" s="9"/>
      <c r="G7409" s="63"/>
      <c r="H7409" s="64"/>
    </row>
    <row r="7410" spans="4:8" x14ac:dyDescent="0.2">
      <c r="D7410" s="9"/>
      <c r="G7410" s="63"/>
      <c r="H7410" s="64"/>
    </row>
    <row r="7411" spans="4:8" x14ac:dyDescent="0.2">
      <c r="D7411" s="9"/>
      <c r="G7411" s="63"/>
      <c r="H7411" s="64"/>
    </row>
    <row r="7412" spans="4:8" x14ac:dyDescent="0.2">
      <c r="D7412" s="9"/>
      <c r="G7412" s="63"/>
      <c r="H7412" s="64"/>
    </row>
    <row r="7413" spans="4:8" x14ac:dyDescent="0.2">
      <c r="D7413" s="9"/>
      <c r="G7413" s="63"/>
      <c r="H7413" s="64"/>
    </row>
    <row r="7414" spans="4:8" x14ac:dyDescent="0.2">
      <c r="D7414" s="9"/>
      <c r="G7414" s="63"/>
      <c r="H7414" s="64"/>
    </row>
    <row r="7415" spans="4:8" x14ac:dyDescent="0.2">
      <c r="D7415" s="9"/>
      <c r="G7415" s="63"/>
      <c r="H7415" s="64"/>
    </row>
    <row r="7416" spans="4:8" x14ac:dyDescent="0.2">
      <c r="D7416" s="9"/>
      <c r="G7416" s="63"/>
      <c r="H7416" s="64"/>
    </row>
    <row r="7417" spans="4:8" x14ac:dyDescent="0.2">
      <c r="D7417" s="9"/>
      <c r="G7417" s="63"/>
      <c r="H7417" s="64"/>
    </row>
    <row r="7418" spans="4:8" x14ac:dyDescent="0.2">
      <c r="D7418" s="9"/>
      <c r="G7418" s="63"/>
      <c r="H7418" s="64"/>
    </row>
    <row r="7419" spans="4:8" x14ac:dyDescent="0.2">
      <c r="D7419" s="9"/>
      <c r="G7419" s="63"/>
      <c r="H7419" s="64"/>
    </row>
    <row r="7420" spans="4:8" x14ac:dyDescent="0.2">
      <c r="D7420" s="9"/>
      <c r="G7420" s="63"/>
      <c r="H7420" s="64"/>
    </row>
    <row r="7421" spans="4:8" x14ac:dyDescent="0.2">
      <c r="D7421" s="9"/>
      <c r="G7421" s="63"/>
      <c r="H7421" s="64"/>
    </row>
    <row r="7422" spans="4:8" x14ac:dyDescent="0.2">
      <c r="D7422" s="9"/>
      <c r="G7422" s="63"/>
      <c r="H7422" s="64"/>
    </row>
    <row r="7423" spans="4:8" x14ac:dyDescent="0.2">
      <c r="D7423" s="9"/>
      <c r="G7423" s="63"/>
      <c r="H7423" s="64"/>
    </row>
    <row r="7424" spans="4:8" x14ac:dyDescent="0.2">
      <c r="D7424" s="9"/>
      <c r="G7424" s="63"/>
      <c r="H7424" s="64"/>
    </row>
    <row r="7425" spans="4:8" x14ac:dyDescent="0.2">
      <c r="D7425" s="9"/>
      <c r="G7425" s="63"/>
      <c r="H7425" s="64"/>
    </row>
    <row r="7426" spans="4:8" x14ac:dyDescent="0.2">
      <c r="D7426" s="9"/>
      <c r="G7426" s="63"/>
      <c r="H7426" s="64"/>
    </row>
    <row r="7427" spans="4:8" x14ac:dyDescent="0.2">
      <c r="D7427" s="9"/>
      <c r="G7427" s="63"/>
      <c r="H7427" s="64"/>
    </row>
    <row r="7428" spans="4:8" x14ac:dyDescent="0.2">
      <c r="D7428" s="9"/>
      <c r="G7428" s="63"/>
      <c r="H7428" s="64"/>
    </row>
    <row r="7429" spans="4:8" x14ac:dyDescent="0.2">
      <c r="D7429" s="9"/>
      <c r="G7429" s="63"/>
      <c r="H7429" s="64"/>
    </row>
    <row r="7430" spans="4:8" x14ac:dyDescent="0.2">
      <c r="D7430" s="9"/>
      <c r="G7430" s="63"/>
      <c r="H7430" s="64"/>
    </row>
    <row r="7431" spans="4:8" x14ac:dyDescent="0.2">
      <c r="D7431" s="9"/>
      <c r="G7431" s="63"/>
      <c r="H7431" s="64"/>
    </row>
    <row r="7432" spans="4:8" x14ac:dyDescent="0.2">
      <c r="D7432" s="9"/>
      <c r="G7432" s="63"/>
      <c r="H7432" s="64"/>
    </row>
    <row r="7433" spans="4:8" x14ac:dyDescent="0.2">
      <c r="D7433" s="9"/>
      <c r="G7433" s="63"/>
      <c r="H7433" s="64"/>
    </row>
    <row r="7434" spans="4:8" x14ac:dyDescent="0.2">
      <c r="D7434" s="9"/>
      <c r="G7434" s="63"/>
      <c r="H7434" s="64"/>
    </row>
    <row r="7435" spans="4:8" x14ac:dyDescent="0.2">
      <c r="D7435" s="9"/>
      <c r="G7435" s="63"/>
      <c r="H7435" s="64"/>
    </row>
    <row r="7436" spans="4:8" x14ac:dyDescent="0.2">
      <c r="D7436" s="9"/>
      <c r="G7436" s="63"/>
      <c r="H7436" s="64"/>
    </row>
    <row r="7437" spans="4:8" x14ac:dyDescent="0.2">
      <c r="D7437" s="9"/>
      <c r="G7437" s="63"/>
      <c r="H7437" s="64"/>
    </row>
    <row r="7438" spans="4:8" x14ac:dyDescent="0.2">
      <c r="D7438" s="9"/>
      <c r="G7438" s="63"/>
      <c r="H7438" s="64"/>
    </row>
    <row r="7439" spans="4:8" x14ac:dyDescent="0.2">
      <c r="D7439" s="9"/>
      <c r="G7439" s="63"/>
      <c r="H7439" s="64"/>
    </row>
    <row r="7440" spans="4:8" x14ac:dyDescent="0.2">
      <c r="D7440" s="9"/>
      <c r="G7440" s="63"/>
      <c r="H7440" s="64"/>
    </row>
    <row r="7441" spans="4:8" x14ac:dyDescent="0.2">
      <c r="D7441" s="9"/>
      <c r="G7441" s="63"/>
      <c r="H7441" s="64"/>
    </row>
    <row r="7442" spans="4:8" x14ac:dyDescent="0.2">
      <c r="D7442" s="9"/>
      <c r="G7442" s="63"/>
      <c r="H7442" s="64"/>
    </row>
    <row r="7443" spans="4:8" x14ac:dyDescent="0.2">
      <c r="D7443" s="9"/>
      <c r="G7443" s="63"/>
      <c r="H7443" s="64"/>
    </row>
    <row r="7444" spans="4:8" x14ac:dyDescent="0.2">
      <c r="D7444" s="9"/>
      <c r="G7444" s="63"/>
      <c r="H7444" s="64"/>
    </row>
    <row r="7445" spans="4:8" x14ac:dyDescent="0.2">
      <c r="D7445" s="9"/>
      <c r="G7445" s="63"/>
      <c r="H7445" s="64"/>
    </row>
    <row r="7446" spans="4:8" x14ac:dyDescent="0.2">
      <c r="D7446" s="9"/>
      <c r="G7446" s="63"/>
      <c r="H7446" s="64"/>
    </row>
    <row r="7447" spans="4:8" x14ac:dyDescent="0.2">
      <c r="D7447" s="9"/>
      <c r="G7447" s="63"/>
      <c r="H7447" s="64"/>
    </row>
    <row r="7448" spans="4:8" x14ac:dyDescent="0.2">
      <c r="D7448" s="9"/>
      <c r="G7448" s="63"/>
      <c r="H7448" s="64"/>
    </row>
    <row r="7449" spans="4:8" x14ac:dyDescent="0.2">
      <c r="D7449" s="9"/>
      <c r="G7449" s="63"/>
      <c r="H7449" s="64"/>
    </row>
    <row r="7450" spans="4:8" x14ac:dyDescent="0.2">
      <c r="D7450" s="9"/>
      <c r="G7450" s="63"/>
      <c r="H7450" s="64"/>
    </row>
    <row r="7451" spans="4:8" x14ac:dyDescent="0.2">
      <c r="D7451" s="9"/>
      <c r="G7451" s="63"/>
      <c r="H7451" s="64"/>
    </row>
    <row r="7452" spans="4:8" x14ac:dyDescent="0.2">
      <c r="D7452" s="9"/>
      <c r="G7452" s="63"/>
      <c r="H7452" s="64"/>
    </row>
    <row r="7453" spans="4:8" x14ac:dyDescent="0.2">
      <c r="D7453" s="9"/>
      <c r="G7453" s="63"/>
      <c r="H7453" s="64"/>
    </row>
    <row r="7454" spans="4:8" x14ac:dyDescent="0.2">
      <c r="D7454" s="9"/>
      <c r="G7454" s="63"/>
      <c r="H7454" s="64"/>
    </row>
    <row r="7455" spans="4:8" x14ac:dyDescent="0.2">
      <c r="D7455" s="9"/>
      <c r="G7455" s="63"/>
      <c r="H7455" s="64"/>
    </row>
    <row r="7456" spans="4:8" x14ac:dyDescent="0.2">
      <c r="D7456" s="9"/>
      <c r="G7456" s="63"/>
      <c r="H7456" s="64"/>
    </row>
    <row r="7457" spans="4:8" x14ac:dyDescent="0.2">
      <c r="D7457" s="9"/>
      <c r="G7457" s="63"/>
      <c r="H7457" s="64"/>
    </row>
    <row r="7458" spans="4:8" x14ac:dyDescent="0.2">
      <c r="D7458" s="9"/>
      <c r="G7458" s="63"/>
      <c r="H7458" s="64"/>
    </row>
    <row r="7459" spans="4:8" x14ac:dyDescent="0.2">
      <c r="D7459" s="9"/>
      <c r="G7459" s="63"/>
      <c r="H7459" s="64"/>
    </row>
    <row r="7460" spans="4:8" x14ac:dyDescent="0.2">
      <c r="D7460" s="9"/>
      <c r="G7460" s="63"/>
      <c r="H7460" s="64"/>
    </row>
    <row r="7461" spans="4:8" x14ac:dyDescent="0.2">
      <c r="D7461" s="9"/>
      <c r="G7461" s="63"/>
      <c r="H7461" s="64"/>
    </row>
    <row r="7462" spans="4:8" x14ac:dyDescent="0.2">
      <c r="D7462" s="9"/>
      <c r="G7462" s="63"/>
      <c r="H7462" s="64"/>
    </row>
    <row r="7463" spans="4:8" x14ac:dyDescent="0.2">
      <c r="D7463" s="9"/>
      <c r="G7463" s="63"/>
      <c r="H7463" s="64"/>
    </row>
    <row r="7464" spans="4:8" x14ac:dyDescent="0.2">
      <c r="D7464" s="9"/>
      <c r="G7464" s="63"/>
      <c r="H7464" s="64"/>
    </row>
    <row r="7465" spans="4:8" x14ac:dyDescent="0.2">
      <c r="D7465" s="9"/>
      <c r="G7465" s="63"/>
      <c r="H7465" s="64"/>
    </row>
    <row r="7466" spans="4:8" x14ac:dyDescent="0.2">
      <c r="D7466" s="9"/>
      <c r="G7466" s="63"/>
      <c r="H7466" s="64"/>
    </row>
    <row r="7467" spans="4:8" x14ac:dyDescent="0.2">
      <c r="D7467" s="9"/>
      <c r="G7467" s="63"/>
      <c r="H7467" s="64"/>
    </row>
    <row r="7468" spans="4:8" x14ac:dyDescent="0.2">
      <c r="D7468" s="9"/>
      <c r="G7468" s="63"/>
      <c r="H7468" s="64"/>
    </row>
    <row r="7469" spans="4:8" x14ac:dyDescent="0.2">
      <c r="D7469" s="9"/>
      <c r="G7469" s="63"/>
      <c r="H7469" s="64"/>
    </row>
    <row r="7470" spans="4:8" x14ac:dyDescent="0.2">
      <c r="D7470" s="9"/>
      <c r="G7470" s="63"/>
      <c r="H7470" s="64"/>
    </row>
    <row r="7471" spans="4:8" x14ac:dyDescent="0.2">
      <c r="D7471" s="9"/>
      <c r="G7471" s="63"/>
      <c r="H7471" s="64"/>
    </row>
    <row r="7472" spans="4:8" x14ac:dyDescent="0.2">
      <c r="D7472" s="9"/>
      <c r="G7472" s="63"/>
      <c r="H7472" s="64"/>
    </row>
    <row r="7473" spans="4:8" x14ac:dyDescent="0.2">
      <c r="D7473" s="9"/>
      <c r="G7473" s="63"/>
      <c r="H7473" s="64"/>
    </row>
    <row r="7474" spans="4:8" x14ac:dyDescent="0.2">
      <c r="D7474" s="9"/>
      <c r="G7474" s="63"/>
      <c r="H7474" s="64"/>
    </row>
    <row r="7475" spans="4:8" x14ac:dyDescent="0.2">
      <c r="D7475" s="9"/>
      <c r="G7475" s="63"/>
      <c r="H7475" s="64"/>
    </row>
    <row r="7476" spans="4:8" x14ac:dyDescent="0.2">
      <c r="D7476" s="9"/>
      <c r="G7476" s="63"/>
      <c r="H7476" s="64"/>
    </row>
    <row r="7477" spans="4:8" x14ac:dyDescent="0.2">
      <c r="D7477" s="9"/>
      <c r="G7477" s="63"/>
      <c r="H7477" s="64"/>
    </row>
    <row r="7478" spans="4:8" x14ac:dyDescent="0.2">
      <c r="D7478" s="9"/>
      <c r="G7478" s="63"/>
      <c r="H7478" s="64"/>
    </row>
    <row r="7479" spans="4:8" x14ac:dyDescent="0.2">
      <c r="D7479" s="9"/>
      <c r="G7479" s="63"/>
      <c r="H7479" s="64"/>
    </row>
    <row r="7480" spans="4:8" x14ac:dyDescent="0.2">
      <c r="D7480" s="9"/>
      <c r="G7480" s="63"/>
      <c r="H7480" s="64"/>
    </row>
    <row r="7481" spans="4:8" x14ac:dyDescent="0.2">
      <c r="D7481" s="9"/>
      <c r="G7481" s="63"/>
      <c r="H7481" s="64"/>
    </row>
    <row r="7482" spans="4:8" x14ac:dyDescent="0.2">
      <c r="D7482" s="9"/>
      <c r="G7482" s="63"/>
      <c r="H7482" s="64"/>
    </row>
    <row r="7483" spans="4:8" x14ac:dyDescent="0.2">
      <c r="D7483" s="9"/>
      <c r="G7483" s="63"/>
      <c r="H7483" s="64"/>
    </row>
    <row r="7484" spans="4:8" x14ac:dyDescent="0.2">
      <c r="D7484" s="9"/>
      <c r="G7484" s="63"/>
      <c r="H7484" s="64"/>
    </row>
    <row r="7485" spans="4:8" x14ac:dyDescent="0.2">
      <c r="D7485" s="9"/>
      <c r="G7485" s="63"/>
      <c r="H7485" s="64"/>
    </row>
    <row r="7486" spans="4:8" x14ac:dyDescent="0.2">
      <c r="D7486" s="9"/>
      <c r="G7486" s="63"/>
      <c r="H7486" s="64"/>
    </row>
    <row r="7487" spans="4:8" x14ac:dyDescent="0.2">
      <c r="D7487" s="9"/>
      <c r="G7487" s="63"/>
      <c r="H7487" s="64"/>
    </row>
    <row r="7488" spans="4:8" x14ac:dyDescent="0.2">
      <c r="D7488" s="9"/>
      <c r="G7488" s="63"/>
      <c r="H7488" s="64"/>
    </row>
    <row r="7489" spans="4:8" x14ac:dyDescent="0.2">
      <c r="D7489" s="9"/>
      <c r="G7489" s="63"/>
      <c r="H7489" s="64"/>
    </row>
    <row r="7490" spans="4:8" x14ac:dyDescent="0.2">
      <c r="D7490" s="9"/>
      <c r="G7490" s="63"/>
      <c r="H7490" s="64"/>
    </row>
    <row r="7491" spans="4:8" x14ac:dyDescent="0.2">
      <c r="D7491" s="9"/>
      <c r="G7491" s="63"/>
      <c r="H7491" s="64"/>
    </row>
    <row r="7492" spans="4:8" x14ac:dyDescent="0.2">
      <c r="D7492" s="9"/>
      <c r="G7492" s="63"/>
      <c r="H7492" s="64"/>
    </row>
    <row r="7493" spans="4:8" x14ac:dyDescent="0.2">
      <c r="D7493" s="9"/>
      <c r="G7493" s="63"/>
      <c r="H7493" s="64"/>
    </row>
    <row r="7494" spans="4:8" x14ac:dyDescent="0.2">
      <c r="D7494" s="9"/>
      <c r="G7494" s="63"/>
      <c r="H7494" s="64"/>
    </row>
    <row r="7495" spans="4:8" x14ac:dyDescent="0.2">
      <c r="D7495" s="9"/>
      <c r="G7495" s="63"/>
      <c r="H7495" s="64"/>
    </row>
    <row r="7496" spans="4:8" x14ac:dyDescent="0.2">
      <c r="D7496" s="9"/>
      <c r="G7496" s="63"/>
      <c r="H7496" s="64"/>
    </row>
    <row r="7497" spans="4:8" x14ac:dyDescent="0.2">
      <c r="D7497" s="9"/>
      <c r="G7497" s="63"/>
      <c r="H7497" s="64"/>
    </row>
    <row r="7498" spans="4:8" x14ac:dyDescent="0.2">
      <c r="D7498" s="9"/>
      <c r="G7498" s="63"/>
      <c r="H7498" s="64"/>
    </row>
    <row r="7499" spans="4:8" x14ac:dyDescent="0.2">
      <c r="D7499" s="9"/>
      <c r="G7499" s="63"/>
      <c r="H7499" s="64"/>
    </row>
    <row r="7500" spans="4:8" x14ac:dyDescent="0.2">
      <c r="D7500" s="9"/>
      <c r="G7500" s="63"/>
      <c r="H7500" s="64"/>
    </row>
    <row r="7501" spans="4:8" x14ac:dyDescent="0.2">
      <c r="D7501" s="9"/>
      <c r="G7501" s="63"/>
      <c r="H7501" s="64"/>
    </row>
    <row r="7502" spans="4:8" x14ac:dyDescent="0.2">
      <c r="D7502" s="9"/>
      <c r="G7502" s="63"/>
      <c r="H7502" s="64"/>
    </row>
    <row r="7503" spans="4:8" x14ac:dyDescent="0.2">
      <c r="D7503" s="9"/>
      <c r="G7503" s="63"/>
      <c r="H7503" s="64"/>
    </row>
    <row r="7504" spans="4:8" x14ac:dyDescent="0.2">
      <c r="D7504" s="9"/>
      <c r="G7504" s="63"/>
      <c r="H7504" s="64"/>
    </row>
    <row r="7505" spans="4:8" x14ac:dyDescent="0.2">
      <c r="D7505" s="9"/>
      <c r="G7505" s="63"/>
      <c r="H7505" s="64"/>
    </row>
    <row r="7506" spans="4:8" x14ac:dyDescent="0.2">
      <c r="D7506" s="9"/>
      <c r="G7506" s="63"/>
      <c r="H7506" s="64"/>
    </row>
    <row r="7507" spans="4:8" x14ac:dyDescent="0.2">
      <c r="D7507" s="9"/>
      <c r="G7507" s="63"/>
      <c r="H7507" s="64"/>
    </row>
    <row r="7508" spans="4:8" x14ac:dyDescent="0.2">
      <c r="D7508" s="9"/>
      <c r="G7508" s="63"/>
      <c r="H7508" s="64"/>
    </row>
    <row r="7509" spans="4:8" x14ac:dyDescent="0.2">
      <c r="D7509" s="9"/>
      <c r="G7509" s="63"/>
      <c r="H7509" s="64"/>
    </row>
    <row r="7510" spans="4:8" x14ac:dyDescent="0.2">
      <c r="D7510" s="9"/>
      <c r="G7510" s="63"/>
      <c r="H7510" s="64"/>
    </row>
    <row r="7511" spans="4:8" x14ac:dyDescent="0.2">
      <c r="D7511" s="9"/>
      <c r="G7511" s="63"/>
      <c r="H7511" s="64"/>
    </row>
    <row r="7512" spans="4:8" x14ac:dyDescent="0.2">
      <c r="D7512" s="9"/>
      <c r="G7512" s="63"/>
      <c r="H7512" s="64"/>
    </row>
    <row r="7513" spans="4:8" x14ac:dyDescent="0.2">
      <c r="D7513" s="9"/>
      <c r="G7513" s="63"/>
      <c r="H7513" s="64"/>
    </row>
    <row r="7514" spans="4:8" x14ac:dyDescent="0.2">
      <c r="D7514" s="9"/>
      <c r="G7514" s="63"/>
      <c r="H7514" s="64"/>
    </row>
    <row r="7515" spans="4:8" x14ac:dyDescent="0.2">
      <c r="D7515" s="9"/>
      <c r="G7515" s="63"/>
      <c r="H7515" s="64"/>
    </row>
    <row r="7516" spans="4:8" x14ac:dyDescent="0.2">
      <c r="D7516" s="9"/>
      <c r="G7516" s="63"/>
      <c r="H7516" s="64"/>
    </row>
    <row r="7517" spans="4:8" x14ac:dyDescent="0.2">
      <c r="D7517" s="9"/>
      <c r="G7517" s="63"/>
      <c r="H7517" s="64"/>
    </row>
    <row r="7518" spans="4:8" x14ac:dyDescent="0.2">
      <c r="D7518" s="9"/>
      <c r="G7518" s="63"/>
      <c r="H7518" s="64"/>
    </row>
    <row r="7519" spans="4:8" x14ac:dyDescent="0.2">
      <c r="D7519" s="9"/>
      <c r="G7519" s="63"/>
      <c r="H7519" s="64"/>
    </row>
    <row r="7520" spans="4:8" x14ac:dyDescent="0.2">
      <c r="D7520" s="9"/>
      <c r="G7520" s="63"/>
      <c r="H7520" s="64"/>
    </row>
    <row r="7521" spans="4:8" x14ac:dyDescent="0.2">
      <c r="D7521" s="9"/>
      <c r="G7521" s="63"/>
      <c r="H7521" s="64"/>
    </row>
    <row r="7522" spans="4:8" x14ac:dyDescent="0.2">
      <c r="D7522" s="9"/>
      <c r="G7522" s="63"/>
      <c r="H7522" s="64"/>
    </row>
    <row r="7523" spans="4:8" x14ac:dyDescent="0.2">
      <c r="D7523" s="9"/>
      <c r="G7523" s="63"/>
      <c r="H7523" s="64"/>
    </row>
    <row r="7524" spans="4:8" x14ac:dyDescent="0.2">
      <c r="D7524" s="9"/>
      <c r="G7524" s="63"/>
      <c r="H7524" s="64"/>
    </row>
    <row r="7525" spans="4:8" x14ac:dyDescent="0.2">
      <c r="D7525" s="9"/>
      <c r="G7525" s="63"/>
      <c r="H7525" s="64"/>
    </row>
    <row r="7526" spans="4:8" x14ac:dyDescent="0.2">
      <c r="D7526" s="9"/>
      <c r="G7526" s="63"/>
      <c r="H7526" s="64"/>
    </row>
    <row r="7527" spans="4:8" x14ac:dyDescent="0.2">
      <c r="D7527" s="9"/>
      <c r="G7527" s="63"/>
      <c r="H7527" s="64"/>
    </row>
    <row r="7528" spans="4:8" x14ac:dyDescent="0.2">
      <c r="D7528" s="9"/>
      <c r="G7528" s="63"/>
      <c r="H7528" s="64"/>
    </row>
    <row r="7529" spans="4:8" x14ac:dyDescent="0.2">
      <c r="D7529" s="9"/>
      <c r="G7529" s="63"/>
      <c r="H7529" s="64"/>
    </row>
    <row r="7530" spans="4:8" x14ac:dyDescent="0.2">
      <c r="D7530" s="9"/>
      <c r="G7530" s="63"/>
      <c r="H7530" s="64"/>
    </row>
    <row r="7531" spans="4:8" x14ac:dyDescent="0.2">
      <c r="D7531" s="9"/>
      <c r="G7531" s="63"/>
      <c r="H7531" s="64"/>
    </row>
    <row r="7532" spans="4:8" x14ac:dyDescent="0.2">
      <c r="D7532" s="9"/>
      <c r="G7532" s="63"/>
      <c r="H7532" s="64"/>
    </row>
    <row r="7533" spans="4:8" x14ac:dyDescent="0.2">
      <c r="D7533" s="9"/>
      <c r="G7533" s="63"/>
      <c r="H7533" s="64"/>
    </row>
    <row r="7534" spans="4:8" x14ac:dyDescent="0.2">
      <c r="D7534" s="9"/>
      <c r="G7534" s="63"/>
      <c r="H7534" s="64"/>
    </row>
    <row r="7535" spans="4:8" x14ac:dyDescent="0.2">
      <c r="D7535" s="9"/>
      <c r="G7535" s="63"/>
      <c r="H7535" s="64"/>
    </row>
    <row r="7536" spans="4:8" x14ac:dyDescent="0.2">
      <c r="D7536" s="9"/>
      <c r="G7536" s="63"/>
      <c r="H7536" s="64"/>
    </row>
    <row r="7537" spans="4:8" x14ac:dyDescent="0.2">
      <c r="D7537" s="9"/>
      <c r="G7537" s="63"/>
      <c r="H7537" s="64"/>
    </row>
    <row r="7538" spans="4:8" x14ac:dyDescent="0.2">
      <c r="D7538" s="9"/>
      <c r="G7538" s="63"/>
      <c r="H7538" s="64"/>
    </row>
    <row r="7539" spans="4:8" x14ac:dyDescent="0.2">
      <c r="D7539" s="9"/>
      <c r="G7539" s="63"/>
      <c r="H7539" s="64"/>
    </row>
    <row r="7540" spans="4:8" x14ac:dyDescent="0.2">
      <c r="D7540" s="9"/>
      <c r="G7540" s="63"/>
      <c r="H7540" s="64"/>
    </row>
    <row r="7541" spans="4:8" x14ac:dyDescent="0.2">
      <c r="D7541" s="9"/>
      <c r="G7541" s="63"/>
      <c r="H7541" s="64"/>
    </row>
    <row r="7542" spans="4:8" x14ac:dyDescent="0.2">
      <c r="D7542" s="9"/>
      <c r="G7542" s="63"/>
      <c r="H7542" s="64"/>
    </row>
    <row r="7543" spans="4:8" x14ac:dyDescent="0.2">
      <c r="D7543" s="9"/>
      <c r="G7543" s="63"/>
      <c r="H7543" s="64"/>
    </row>
    <row r="7544" spans="4:8" x14ac:dyDescent="0.2">
      <c r="D7544" s="9"/>
      <c r="G7544" s="63"/>
      <c r="H7544" s="64"/>
    </row>
    <row r="7545" spans="4:8" x14ac:dyDescent="0.2">
      <c r="D7545" s="9"/>
      <c r="G7545" s="63"/>
      <c r="H7545" s="64"/>
    </row>
    <row r="7546" spans="4:8" x14ac:dyDescent="0.2">
      <c r="D7546" s="9"/>
      <c r="G7546" s="63"/>
      <c r="H7546" s="64"/>
    </row>
    <row r="7547" spans="4:8" x14ac:dyDescent="0.2">
      <c r="D7547" s="9"/>
      <c r="G7547" s="63"/>
      <c r="H7547" s="64"/>
    </row>
    <row r="7548" spans="4:8" x14ac:dyDescent="0.2">
      <c r="D7548" s="9"/>
      <c r="G7548" s="63"/>
      <c r="H7548" s="64"/>
    </row>
    <row r="7549" spans="4:8" x14ac:dyDescent="0.2">
      <c r="D7549" s="9"/>
      <c r="G7549" s="63"/>
      <c r="H7549" s="64"/>
    </row>
    <row r="7550" spans="4:8" x14ac:dyDescent="0.2">
      <c r="D7550" s="9"/>
      <c r="G7550" s="63"/>
      <c r="H7550" s="64"/>
    </row>
    <row r="7551" spans="4:8" x14ac:dyDescent="0.2">
      <c r="D7551" s="9"/>
      <c r="G7551" s="63"/>
      <c r="H7551" s="64"/>
    </row>
    <row r="7552" spans="4:8" x14ac:dyDescent="0.2">
      <c r="D7552" s="9"/>
      <c r="G7552" s="63"/>
      <c r="H7552" s="64"/>
    </row>
    <row r="7553" spans="4:8" x14ac:dyDescent="0.2">
      <c r="D7553" s="9"/>
      <c r="G7553" s="63"/>
      <c r="H7553" s="64"/>
    </row>
    <row r="7554" spans="4:8" x14ac:dyDescent="0.2">
      <c r="D7554" s="9"/>
      <c r="G7554" s="63"/>
      <c r="H7554" s="64"/>
    </row>
    <row r="7555" spans="4:8" x14ac:dyDescent="0.2">
      <c r="D7555" s="9"/>
      <c r="G7555" s="63"/>
      <c r="H7555" s="64"/>
    </row>
    <row r="7556" spans="4:8" x14ac:dyDescent="0.2">
      <c r="D7556" s="9"/>
      <c r="G7556" s="63"/>
      <c r="H7556" s="64"/>
    </row>
    <row r="7557" spans="4:8" x14ac:dyDescent="0.2">
      <c r="D7557" s="9"/>
      <c r="G7557" s="63"/>
      <c r="H7557" s="64"/>
    </row>
    <row r="7558" spans="4:8" x14ac:dyDescent="0.2">
      <c r="D7558" s="9"/>
      <c r="G7558" s="63"/>
      <c r="H7558" s="64"/>
    </row>
    <row r="7559" spans="4:8" x14ac:dyDescent="0.2">
      <c r="D7559" s="9"/>
      <c r="G7559" s="63"/>
      <c r="H7559" s="64"/>
    </row>
    <row r="7560" spans="4:8" x14ac:dyDescent="0.2">
      <c r="D7560" s="9"/>
      <c r="G7560" s="63"/>
      <c r="H7560" s="64"/>
    </row>
    <row r="7561" spans="4:8" x14ac:dyDescent="0.2">
      <c r="D7561" s="9"/>
      <c r="G7561" s="63"/>
      <c r="H7561" s="64"/>
    </row>
    <row r="7562" spans="4:8" x14ac:dyDescent="0.2">
      <c r="D7562" s="9"/>
      <c r="G7562" s="63"/>
      <c r="H7562" s="64"/>
    </row>
    <row r="7563" spans="4:8" x14ac:dyDescent="0.2">
      <c r="D7563" s="9"/>
      <c r="G7563" s="63"/>
      <c r="H7563" s="64"/>
    </row>
    <row r="7564" spans="4:8" x14ac:dyDescent="0.2">
      <c r="D7564" s="9"/>
      <c r="G7564" s="63"/>
      <c r="H7564" s="64"/>
    </row>
    <row r="7565" spans="4:8" x14ac:dyDescent="0.2">
      <c r="D7565" s="9"/>
      <c r="G7565" s="63"/>
      <c r="H7565" s="64"/>
    </row>
    <row r="7566" spans="4:8" x14ac:dyDescent="0.2">
      <c r="D7566" s="9"/>
      <c r="G7566" s="63"/>
      <c r="H7566" s="64"/>
    </row>
    <row r="7567" spans="4:8" x14ac:dyDescent="0.2">
      <c r="D7567" s="9"/>
      <c r="G7567" s="63"/>
      <c r="H7567" s="64"/>
    </row>
    <row r="7568" spans="4:8" x14ac:dyDescent="0.2">
      <c r="D7568" s="9"/>
      <c r="G7568" s="63"/>
      <c r="H7568" s="64"/>
    </row>
    <row r="7569" spans="4:8" x14ac:dyDescent="0.2">
      <c r="D7569" s="9"/>
      <c r="G7569" s="63"/>
      <c r="H7569" s="64"/>
    </row>
    <row r="7570" spans="4:8" x14ac:dyDescent="0.2">
      <c r="D7570" s="9"/>
      <c r="G7570" s="63"/>
      <c r="H7570" s="64"/>
    </row>
    <row r="7571" spans="4:8" x14ac:dyDescent="0.2">
      <c r="D7571" s="9"/>
      <c r="G7571" s="63"/>
      <c r="H7571" s="64"/>
    </row>
    <row r="7572" spans="4:8" x14ac:dyDescent="0.2">
      <c r="D7572" s="9"/>
      <c r="G7572" s="63"/>
      <c r="H7572" s="64"/>
    </row>
    <row r="7573" spans="4:8" x14ac:dyDescent="0.2">
      <c r="D7573" s="9"/>
      <c r="G7573" s="63"/>
      <c r="H7573" s="64"/>
    </row>
    <row r="7574" spans="4:8" x14ac:dyDescent="0.2">
      <c r="D7574" s="9"/>
      <c r="G7574" s="63"/>
      <c r="H7574" s="64"/>
    </row>
    <row r="7575" spans="4:8" x14ac:dyDescent="0.2">
      <c r="D7575" s="9"/>
      <c r="G7575" s="63"/>
      <c r="H7575" s="64"/>
    </row>
    <row r="7576" spans="4:8" x14ac:dyDescent="0.2">
      <c r="D7576" s="9"/>
      <c r="G7576" s="63"/>
      <c r="H7576" s="64"/>
    </row>
    <row r="7577" spans="4:8" x14ac:dyDescent="0.2">
      <c r="D7577" s="9"/>
      <c r="G7577" s="63"/>
      <c r="H7577" s="64"/>
    </row>
    <row r="7578" spans="4:8" x14ac:dyDescent="0.2">
      <c r="D7578" s="9"/>
      <c r="G7578" s="63"/>
      <c r="H7578" s="64"/>
    </row>
    <row r="7579" spans="4:8" x14ac:dyDescent="0.2">
      <c r="D7579" s="9"/>
      <c r="G7579" s="63"/>
      <c r="H7579" s="64"/>
    </row>
    <row r="7580" spans="4:8" x14ac:dyDescent="0.2">
      <c r="D7580" s="9"/>
      <c r="G7580" s="63"/>
      <c r="H7580" s="64"/>
    </row>
    <row r="7581" spans="4:8" x14ac:dyDescent="0.2">
      <c r="D7581" s="9"/>
      <c r="G7581" s="63"/>
      <c r="H7581" s="64"/>
    </row>
    <row r="7582" spans="4:8" x14ac:dyDescent="0.2">
      <c r="D7582" s="9"/>
      <c r="G7582" s="63"/>
      <c r="H7582" s="64"/>
    </row>
    <row r="7583" spans="4:8" x14ac:dyDescent="0.2">
      <c r="D7583" s="9"/>
      <c r="G7583" s="63"/>
      <c r="H7583" s="64"/>
    </row>
    <row r="7584" spans="4:8" x14ac:dyDescent="0.2">
      <c r="D7584" s="9"/>
      <c r="G7584" s="63"/>
      <c r="H7584" s="64"/>
    </row>
    <row r="7585" spans="4:8" x14ac:dyDescent="0.2">
      <c r="D7585" s="9"/>
      <c r="G7585" s="63"/>
      <c r="H7585" s="64"/>
    </row>
    <row r="7586" spans="4:8" x14ac:dyDescent="0.2">
      <c r="D7586" s="9"/>
      <c r="G7586" s="63"/>
      <c r="H7586" s="64"/>
    </row>
    <row r="7587" spans="4:8" x14ac:dyDescent="0.2">
      <c r="D7587" s="9"/>
      <c r="G7587" s="63"/>
      <c r="H7587" s="64"/>
    </row>
    <row r="7588" spans="4:8" x14ac:dyDescent="0.2">
      <c r="D7588" s="9"/>
      <c r="G7588" s="63"/>
      <c r="H7588" s="64"/>
    </row>
    <row r="7589" spans="4:8" x14ac:dyDescent="0.2">
      <c r="D7589" s="9"/>
      <c r="G7589" s="63"/>
      <c r="H7589" s="64"/>
    </row>
    <row r="7590" spans="4:8" x14ac:dyDescent="0.2">
      <c r="D7590" s="9"/>
      <c r="G7590" s="63"/>
      <c r="H7590" s="64"/>
    </row>
    <row r="7591" spans="4:8" x14ac:dyDescent="0.2">
      <c r="D7591" s="9"/>
      <c r="G7591" s="63"/>
      <c r="H7591" s="64"/>
    </row>
    <row r="7592" spans="4:8" x14ac:dyDescent="0.2">
      <c r="D7592" s="9"/>
      <c r="G7592" s="63"/>
      <c r="H7592" s="64"/>
    </row>
    <row r="7593" spans="4:8" x14ac:dyDescent="0.2">
      <c r="D7593" s="9"/>
      <c r="G7593" s="63"/>
      <c r="H7593" s="64"/>
    </row>
    <row r="7594" spans="4:8" x14ac:dyDescent="0.2">
      <c r="D7594" s="9"/>
      <c r="G7594" s="63"/>
      <c r="H7594" s="64"/>
    </row>
    <row r="7595" spans="4:8" x14ac:dyDescent="0.2">
      <c r="D7595" s="9"/>
      <c r="G7595" s="63"/>
      <c r="H7595" s="64"/>
    </row>
    <row r="7596" spans="4:8" x14ac:dyDescent="0.2">
      <c r="D7596" s="9"/>
      <c r="G7596" s="63"/>
      <c r="H7596" s="64"/>
    </row>
    <row r="7597" spans="4:8" x14ac:dyDescent="0.2">
      <c r="D7597" s="9"/>
      <c r="G7597" s="63"/>
      <c r="H7597" s="64"/>
    </row>
    <row r="7598" spans="4:8" x14ac:dyDescent="0.2">
      <c r="D7598" s="9"/>
      <c r="G7598" s="63"/>
      <c r="H7598" s="64"/>
    </row>
    <row r="7599" spans="4:8" x14ac:dyDescent="0.2">
      <c r="D7599" s="9"/>
      <c r="G7599" s="63"/>
      <c r="H7599" s="64"/>
    </row>
    <row r="7600" spans="4:8" x14ac:dyDescent="0.2">
      <c r="D7600" s="9"/>
      <c r="G7600" s="63"/>
      <c r="H7600" s="64"/>
    </row>
    <row r="7601" spans="4:8" x14ac:dyDescent="0.2">
      <c r="D7601" s="9"/>
      <c r="G7601" s="63"/>
      <c r="H7601" s="64"/>
    </row>
    <row r="7602" spans="4:8" x14ac:dyDescent="0.2">
      <c r="D7602" s="9"/>
      <c r="G7602" s="63"/>
      <c r="H7602" s="64"/>
    </row>
    <row r="7603" spans="4:8" x14ac:dyDescent="0.2">
      <c r="D7603" s="9"/>
      <c r="G7603" s="63"/>
      <c r="H7603" s="64"/>
    </row>
    <row r="7604" spans="4:8" x14ac:dyDescent="0.2">
      <c r="D7604" s="9"/>
      <c r="G7604" s="63"/>
      <c r="H7604" s="64"/>
    </row>
    <row r="7605" spans="4:8" x14ac:dyDescent="0.2">
      <c r="D7605" s="9"/>
      <c r="G7605" s="63"/>
      <c r="H7605" s="64"/>
    </row>
    <row r="7606" spans="4:8" x14ac:dyDescent="0.2">
      <c r="D7606" s="9"/>
      <c r="G7606" s="63"/>
      <c r="H7606" s="64"/>
    </row>
    <row r="7607" spans="4:8" x14ac:dyDescent="0.2">
      <c r="D7607" s="9"/>
      <c r="G7607" s="63"/>
      <c r="H7607" s="64"/>
    </row>
    <row r="7608" spans="4:8" x14ac:dyDescent="0.2">
      <c r="D7608" s="9"/>
      <c r="G7608" s="63"/>
      <c r="H7608" s="64"/>
    </row>
    <row r="7609" spans="4:8" x14ac:dyDescent="0.2">
      <c r="D7609" s="9"/>
      <c r="G7609" s="63"/>
      <c r="H7609" s="64"/>
    </row>
    <row r="7610" spans="4:8" x14ac:dyDescent="0.2">
      <c r="D7610" s="9"/>
      <c r="G7610" s="63"/>
      <c r="H7610" s="64"/>
    </row>
    <row r="7611" spans="4:8" x14ac:dyDescent="0.2">
      <c r="D7611" s="9"/>
      <c r="G7611" s="63"/>
      <c r="H7611" s="64"/>
    </row>
    <row r="7612" spans="4:8" x14ac:dyDescent="0.2">
      <c r="D7612" s="9"/>
      <c r="G7612" s="63"/>
      <c r="H7612" s="64"/>
    </row>
    <row r="7613" spans="4:8" x14ac:dyDescent="0.2">
      <c r="D7613" s="9"/>
      <c r="G7613" s="63"/>
      <c r="H7613" s="64"/>
    </row>
    <row r="7614" spans="4:8" x14ac:dyDescent="0.2">
      <c r="D7614" s="9"/>
      <c r="G7614" s="63"/>
      <c r="H7614" s="64"/>
    </row>
    <row r="7615" spans="4:8" x14ac:dyDescent="0.2">
      <c r="D7615" s="9"/>
      <c r="G7615" s="63"/>
      <c r="H7615" s="64"/>
    </row>
    <row r="7616" spans="4:8" x14ac:dyDescent="0.2">
      <c r="D7616" s="9"/>
      <c r="G7616" s="63"/>
      <c r="H7616" s="64"/>
    </row>
    <row r="7617" spans="4:8" x14ac:dyDescent="0.2">
      <c r="D7617" s="9"/>
      <c r="G7617" s="63"/>
      <c r="H7617" s="64"/>
    </row>
    <row r="7618" spans="4:8" x14ac:dyDescent="0.2">
      <c r="D7618" s="9"/>
      <c r="G7618" s="63"/>
      <c r="H7618" s="64"/>
    </row>
    <row r="7619" spans="4:8" x14ac:dyDescent="0.2">
      <c r="D7619" s="9"/>
      <c r="G7619" s="63"/>
      <c r="H7619" s="64"/>
    </row>
    <row r="7620" spans="4:8" x14ac:dyDescent="0.2">
      <c r="D7620" s="9"/>
      <c r="G7620" s="63"/>
      <c r="H7620" s="64"/>
    </row>
    <row r="7621" spans="4:8" x14ac:dyDescent="0.2">
      <c r="D7621" s="9"/>
      <c r="G7621" s="63"/>
      <c r="H7621" s="64"/>
    </row>
    <row r="7622" spans="4:8" x14ac:dyDescent="0.2">
      <c r="D7622" s="9"/>
      <c r="G7622" s="63"/>
      <c r="H7622" s="64"/>
    </row>
    <row r="7623" spans="4:8" x14ac:dyDescent="0.2">
      <c r="D7623" s="9"/>
      <c r="G7623" s="63"/>
      <c r="H7623" s="64"/>
    </row>
    <row r="7624" spans="4:8" x14ac:dyDescent="0.2">
      <c r="D7624" s="9"/>
      <c r="G7624" s="63"/>
      <c r="H7624" s="64"/>
    </row>
    <row r="7625" spans="4:8" x14ac:dyDescent="0.2">
      <c r="D7625" s="9"/>
      <c r="G7625" s="63"/>
      <c r="H7625" s="64"/>
    </row>
    <row r="7626" spans="4:8" x14ac:dyDescent="0.2">
      <c r="D7626" s="9"/>
      <c r="G7626" s="63"/>
      <c r="H7626" s="64"/>
    </row>
    <row r="7627" spans="4:8" x14ac:dyDescent="0.2">
      <c r="D7627" s="9"/>
      <c r="G7627" s="63"/>
      <c r="H7627" s="64"/>
    </row>
    <row r="7628" spans="4:8" x14ac:dyDescent="0.2">
      <c r="D7628" s="9"/>
      <c r="G7628" s="63"/>
      <c r="H7628" s="64"/>
    </row>
    <row r="7629" spans="4:8" x14ac:dyDescent="0.2">
      <c r="D7629" s="9"/>
      <c r="G7629" s="63"/>
      <c r="H7629" s="64"/>
    </row>
    <row r="7630" spans="4:8" x14ac:dyDescent="0.2">
      <c r="D7630" s="9"/>
      <c r="G7630" s="63"/>
      <c r="H7630" s="64"/>
    </row>
    <row r="7631" spans="4:8" x14ac:dyDescent="0.2">
      <c r="D7631" s="9"/>
      <c r="G7631" s="63"/>
      <c r="H7631" s="64"/>
    </row>
    <row r="7632" spans="4:8" x14ac:dyDescent="0.2">
      <c r="D7632" s="9"/>
      <c r="G7632" s="63"/>
      <c r="H7632" s="64"/>
    </row>
    <row r="7633" spans="4:8" x14ac:dyDescent="0.2">
      <c r="D7633" s="9"/>
      <c r="G7633" s="63"/>
      <c r="H7633" s="64"/>
    </row>
    <row r="7634" spans="4:8" x14ac:dyDescent="0.2">
      <c r="D7634" s="9"/>
      <c r="G7634" s="63"/>
      <c r="H7634" s="64"/>
    </row>
    <row r="7635" spans="4:8" x14ac:dyDescent="0.2">
      <c r="D7635" s="9"/>
      <c r="G7635" s="63"/>
      <c r="H7635" s="64"/>
    </row>
    <row r="7636" spans="4:8" x14ac:dyDescent="0.2">
      <c r="D7636" s="9"/>
      <c r="G7636" s="63"/>
      <c r="H7636" s="64"/>
    </row>
    <row r="7637" spans="4:8" x14ac:dyDescent="0.2">
      <c r="D7637" s="9"/>
      <c r="G7637" s="63"/>
      <c r="H7637" s="64"/>
    </row>
    <row r="7638" spans="4:8" x14ac:dyDescent="0.2">
      <c r="D7638" s="9"/>
      <c r="G7638" s="63"/>
      <c r="H7638" s="64"/>
    </row>
    <row r="7639" spans="4:8" x14ac:dyDescent="0.2">
      <c r="D7639" s="9"/>
      <c r="G7639" s="63"/>
      <c r="H7639" s="64"/>
    </row>
    <row r="7640" spans="4:8" x14ac:dyDescent="0.2">
      <c r="D7640" s="9"/>
      <c r="G7640" s="63"/>
      <c r="H7640" s="64"/>
    </row>
    <row r="7641" spans="4:8" x14ac:dyDescent="0.2">
      <c r="D7641" s="9"/>
      <c r="G7641" s="63"/>
      <c r="H7641" s="64"/>
    </row>
    <row r="7642" spans="4:8" x14ac:dyDescent="0.2">
      <c r="D7642" s="9"/>
      <c r="G7642" s="63"/>
      <c r="H7642" s="64"/>
    </row>
    <row r="7643" spans="4:8" x14ac:dyDescent="0.2">
      <c r="D7643" s="9"/>
      <c r="G7643" s="63"/>
      <c r="H7643" s="64"/>
    </row>
    <row r="7644" spans="4:8" x14ac:dyDescent="0.2">
      <c r="D7644" s="9"/>
      <c r="G7644" s="63"/>
      <c r="H7644" s="64"/>
    </row>
    <row r="7645" spans="4:8" x14ac:dyDescent="0.2">
      <c r="D7645" s="9"/>
      <c r="G7645" s="63"/>
      <c r="H7645" s="64"/>
    </row>
    <row r="7646" spans="4:8" x14ac:dyDescent="0.2">
      <c r="D7646" s="9"/>
      <c r="G7646" s="63"/>
      <c r="H7646" s="64"/>
    </row>
    <row r="7647" spans="4:8" x14ac:dyDescent="0.2">
      <c r="D7647" s="9"/>
      <c r="G7647" s="63"/>
      <c r="H7647" s="64"/>
    </row>
    <row r="7648" spans="4:8" x14ac:dyDescent="0.2">
      <c r="D7648" s="9"/>
      <c r="G7648" s="63"/>
      <c r="H7648" s="64"/>
    </row>
    <row r="7649" spans="4:8" x14ac:dyDescent="0.2">
      <c r="D7649" s="9"/>
      <c r="G7649" s="63"/>
      <c r="H7649" s="64"/>
    </row>
    <row r="7650" spans="4:8" x14ac:dyDescent="0.2">
      <c r="D7650" s="9"/>
      <c r="G7650" s="63"/>
      <c r="H7650" s="64"/>
    </row>
    <row r="7651" spans="4:8" x14ac:dyDescent="0.2">
      <c r="D7651" s="9"/>
      <c r="G7651" s="63"/>
      <c r="H7651" s="64"/>
    </row>
    <row r="7652" spans="4:8" x14ac:dyDescent="0.2">
      <c r="D7652" s="9"/>
      <c r="G7652" s="63"/>
      <c r="H7652" s="64"/>
    </row>
    <row r="7653" spans="4:8" x14ac:dyDescent="0.2">
      <c r="D7653" s="9"/>
      <c r="G7653" s="63"/>
      <c r="H7653" s="64"/>
    </row>
    <row r="7654" spans="4:8" x14ac:dyDescent="0.2">
      <c r="D7654" s="9"/>
      <c r="G7654" s="63"/>
      <c r="H7654" s="64"/>
    </row>
    <row r="7655" spans="4:8" x14ac:dyDescent="0.2">
      <c r="D7655" s="9"/>
      <c r="G7655" s="63"/>
      <c r="H7655" s="64"/>
    </row>
    <row r="7656" spans="4:8" x14ac:dyDescent="0.2">
      <c r="D7656" s="9"/>
      <c r="G7656" s="63"/>
      <c r="H7656" s="64"/>
    </row>
    <row r="7657" spans="4:8" x14ac:dyDescent="0.2">
      <c r="D7657" s="9"/>
      <c r="G7657" s="63"/>
      <c r="H7657" s="64"/>
    </row>
    <row r="7658" spans="4:8" x14ac:dyDescent="0.2">
      <c r="D7658" s="9"/>
      <c r="G7658" s="63"/>
      <c r="H7658" s="64"/>
    </row>
    <row r="7659" spans="4:8" x14ac:dyDescent="0.2">
      <c r="D7659" s="9"/>
      <c r="G7659" s="63"/>
      <c r="H7659" s="64"/>
    </row>
    <row r="7660" spans="4:8" x14ac:dyDescent="0.2">
      <c r="D7660" s="9"/>
      <c r="G7660" s="63"/>
      <c r="H7660" s="64"/>
    </row>
    <row r="7661" spans="4:8" x14ac:dyDescent="0.2">
      <c r="D7661" s="9"/>
      <c r="G7661" s="63"/>
      <c r="H7661" s="64"/>
    </row>
    <row r="7662" spans="4:8" x14ac:dyDescent="0.2">
      <c r="D7662" s="9"/>
      <c r="G7662" s="63"/>
      <c r="H7662" s="64"/>
    </row>
    <row r="7663" spans="4:8" x14ac:dyDescent="0.2">
      <c r="D7663" s="9"/>
      <c r="G7663" s="63"/>
      <c r="H7663" s="64"/>
    </row>
    <row r="7664" spans="4:8" x14ac:dyDescent="0.2">
      <c r="D7664" s="9"/>
      <c r="G7664" s="63"/>
      <c r="H7664" s="64"/>
    </row>
    <row r="7665" spans="4:8" x14ac:dyDescent="0.2">
      <c r="D7665" s="9"/>
      <c r="G7665" s="63"/>
      <c r="H7665" s="64"/>
    </row>
    <row r="7666" spans="4:8" x14ac:dyDescent="0.2">
      <c r="D7666" s="9"/>
      <c r="G7666" s="63"/>
      <c r="H7666" s="64"/>
    </row>
    <row r="7667" spans="4:8" x14ac:dyDescent="0.2">
      <c r="D7667" s="9"/>
      <c r="G7667" s="63"/>
      <c r="H7667" s="64"/>
    </row>
    <row r="7668" spans="4:8" x14ac:dyDescent="0.2">
      <c r="D7668" s="9"/>
      <c r="G7668" s="63"/>
      <c r="H7668" s="64"/>
    </row>
    <row r="7669" spans="4:8" x14ac:dyDescent="0.2">
      <c r="D7669" s="9"/>
      <c r="G7669" s="63"/>
      <c r="H7669" s="64"/>
    </row>
    <row r="7670" spans="4:8" x14ac:dyDescent="0.2">
      <c r="D7670" s="9"/>
      <c r="G7670" s="63"/>
      <c r="H7670" s="64"/>
    </row>
    <row r="7671" spans="4:8" x14ac:dyDescent="0.2">
      <c r="D7671" s="9"/>
      <c r="G7671" s="63"/>
      <c r="H7671" s="64"/>
    </row>
    <row r="7672" spans="4:8" x14ac:dyDescent="0.2">
      <c r="D7672" s="9"/>
      <c r="G7672" s="63"/>
      <c r="H7672" s="64"/>
    </row>
    <row r="7673" spans="4:8" x14ac:dyDescent="0.2">
      <c r="D7673" s="9"/>
      <c r="G7673" s="63"/>
      <c r="H7673" s="64"/>
    </row>
    <row r="7674" spans="4:8" x14ac:dyDescent="0.2">
      <c r="D7674" s="9"/>
      <c r="G7674" s="63"/>
      <c r="H7674" s="64"/>
    </row>
    <row r="7675" spans="4:8" x14ac:dyDescent="0.2">
      <c r="D7675" s="9"/>
      <c r="G7675" s="63"/>
      <c r="H7675" s="64"/>
    </row>
    <row r="7676" spans="4:8" x14ac:dyDescent="0.2">
      <c r="D7676" s="9"/>
      <c r="G7676" s="63"/>
      <c r="H7676" s="64"/>
    </row>
    <row r="7677" spans="4:8" x14ac:dyDescent="0.2">
      <c r="D7677" s="9"/>
      <c r="G7677" s="63"/>
      <c r="H7677" s="64"/>
    </row>
    <row r="7678" spans="4:8" x14ac:dyDescent="0.2">
      <c r="D7678" s="9"/>
      <c r="G7678" s="63"/>
      <c r="H7678" s="64"/>
    </row>
    <row r="7679" spans="4:8" x14ac:dyDescent="0.2">
      <c r="D7679" s="9"/>
      <c r="G7679" s="63"/>
      <c r="H7679" s="64"/>
    </row>
    <row r="7680" spans="4:8" x14ac:dyDescent="0.2">
      <c r="D7680" s="9"/>
      <c r="G7680" s="63"/>
      <c r="H7680" s="64"/>
    </row>
    <row r="7681" spans="4:8" x14ac:dyDescent="0.2">
      <c r="D7681" s="9"/>
      <c r="G7681" s="63"/>
      <c r="H7681" s="64"/>
    </row>
    <row r="7682" spans="4:8" x14ac:dyDescent="0.2">
      <c r="D7682" s="9"/>
      <c r="G7682" s="63"/>
      <c r="H7682" s="64"/>
    </row>
    <row r="7683" spans="4:8" x14ac:dyDescent="0.2">
      <c r="D7683" s="9"/>
      <c r="G7683" s="63"/>
      <c r="H7683" s="64"/>
    </row>
    <row r="7684" spans="4:8" x14ac:dyDescent="0.2">
      <c r="D7684" s="9"/>
      <c r="G7684" s="63"/>
      <c r="H7684" s="64"/>
    </row>
    <row r="7685" spans="4:8" x14ac:dyDescent="0.2">
      <c r="D7685" s="9"/>
      <c r="G7685" s="63"/>
      <c r="H7685" s="64"/>
    </row>
    <row r="7686" spans="4:8" x14ac:dyDescent="0.2">
      <c r="D7686" s="9"/>
      <c r="G7686" s="63"/>
      <c r="H7686" s="64"/>
    </row>
    <row r="7687" spans="4:8" x14ac:dyDescent="0.2">
      <c r="D7687" s="9"/>
      <c r="G7687" s="63"/>
      <c r="H7687" s="64"/>
    </row>
    <row r="7688" spans="4:8" x14ac:dyDescent="0.2">
      <c r="D7688" s="9"/>
      <c r="G7688" s="63"/>
      <c r="H7688" s="64"/>
    </row>
    <row r="7689" spans="4:8" x14ac:dyDescent="0.2">
      <c r="D7689" s="9"/>
      <c r="G7689" s="63"/>
      <c r="H7689" s="64"/>
    </row>
    <row r="7690" spans="4:8" x14ac:dyDescent="0.2">
      <c r="D7690" s="9"/>
      <c r="G7690" s="63"/>
      <c r="H7690" s="64"/>
    </row>
    <row r="7691" spans="4:8" x14ac:dyDescent="0.2">
      <c r="D7691" s="9"/>
      <c r="G7691" s="63"/>
      <c r="H7691" s="64"/>
    </row>
    <row r="7692" spans="4:8" x14ac:dyDescent="0.2">
      <c r="D7692" s="9"/>
      <c r="G7692" s="63"/>
      <c r="H7692" s="64"/>
    </row>
    <row r="7693" spans="4:8" x14ac:dyDescent="0.2">
      <c r="D7693" s="9"/>
      <c r="G7693" s="63"/>
      <c r="H7693" s="64"/>
    </row>
    <row r="7694" spans="4:8" x14ac:dyDescent="0.2">
      <c r="D7694" s="9"/>
      <c r="G7694" s="63"/>
      <c r="H7694" s="64"/>
    </row>
    <row r="7695" spans="4:8" x14ac:dyDescent="0.2">
      <c r="D7695" s="9"/>
      <c r="G7695" s="63"/>
      <c r="H7695" s="64"/>
    </row>
    <row r="7696" spans="4:8" x14ac:dyDescent="0.2">
      <c r="D7696" s="9"/>
      <c r="G7696" s="63"/>
      <c r="H7696" s="64"/>
    </row>
    <row r="7697" spans="4:8" x14ac:dyDescent="0.2">
      <c r="D7697" s="9"/>
      <c r="G7697" s="63"/>
      <c r="H7697" s="64"/>
    </row>
    <row r="7698" spans="4:8" x14ac:dyDescent="0.2">
      <c r="D7698" s="9"/>
      <c r="G7698" s="63"/>
      <c r="H7698" s="64"/>
    </row>
    <row r="7699" spans="4:8" x14ac:dyDescent="0.2">
      <c r="D7699" s="9"/>
      <c r="G7699" s="63"/>
      <c r="H7699" s="64"/>
    </row>
    <row r="7700" spans="4:8" x14ac:dyDescent="0.2">
      <c r="D7700" s="9"/>
      <c r="G7700" s="63"/>
      <c r="H7700" s="64"/>
    </row>
    <row r="7701" spans="4:8" x14ac:dyDescent="0.2">
      <c r="D7701" s="9"/>
      <c r="G7701" s="63"/>
      <c r="H7701" s="64"/>
    </row>
    <row r="7702" spans="4:8" x14ac:dyDescent="0.2">
      <c r="D7702" s="9"/>
      <c r="G7702" s="63"/>
      <c r="H7702" s="64"/>
    </row>
    <row r="7703" spans="4:8" x14ac:dyDescent="0.2">
      <c r="D7703" s="9"/>
      <c r="G7703" s="63"/>
      <c r="H7703" s="64"/>
    </row>
    <row r="7704" spans="4:8" x14ac:dyDescent="0.2">
      <c r="D7704" s="9"/>
      <c r="G7704" s="63"/>
      <c r="H7704" s="64"/>
    </row>
    <row r="7705" spans="4:8" x14ac:dyDescent="0.2">
      <c r="D7705" s="9"/>
      <c r="G7705" s="63"/>
      <c r="H7705" s="64"/>
    </row>
    <row r="7706" spans="4:8" x14ac:dyDescent="0.2">
      <c r="D7706" s="9"/>
      <c r="G7706" s="63"/>
      <c r="H7706" s="64"/>
    </row>
    <row r="7707" spans="4:8" x14ac:dyDescent="0.2">
      <c r="D7707" s="9"/>
      <c r="G7707" s="63"/>
      <c r="H7707" s="64"/>
    </row>
    <row r="7708" spans="4:8" x14ac:dyDescent="0.2">
      <c r="D7708" s="9"/>
      <c r="G7708" s="63"/>
      <c r="H7708" s="64"/>
    </row>
    <row r="7709" spans="4:8" x14ac:dyDescent="0.2">
      <c r="D7709" s="9"/>
      <c r="G7709" s="63"/>
      <c r="H7709" s="64"/>
    </row>
    <row r="7710" spans="4:8" x14ac:dyDescent="0.2">
      <c r="D7710" s="9"/>
      <c r="G7710" s="63"/>
      <c r="H7710" s="64"/>
    </row>
    <row r="7711" spans="4:8" x14ac:dyDescent="0.2">
      <c r="D7711" s="9"/>
      <c r="G7711" s="63"/>
      <c r="H7711" s="64"/>
    </row>
    <row r="7712" spans="4:8" x14ac:dyDescent="0.2">
      <c r="D7712" s="9"/>
      <c r="G7712" s="63"/>
      <c r="H7712" s="64"/>
    </row>
    <row r="7713" spans="4:8" x14ac:dyDescent="0.2">
      <c r="D7713" s="9"/>
      <c r="G7713" s="63"/>
      <c r="H7713" s="64"/>
    </row>
    <row r="7714" spans="4:8" x14ac:dyDescent="0.2">
      <c r="D7714" s="9"/>
      <c r="G7714" s="63"/>
      <c r="H7714" s="64"/>
    </row>
    <row r="7715" spans="4:8" x14ac:dyDescent="0.2">
      <c r="D7715" s="9"/>
      <c r="G7715" s="63"/>
      <c r="H7715" s="64"/>
    </row>
    <row r="7716" spans="4:8" x14ac:dyDescent="0.2">
      <c r="D7716" s="9"/>
      <c r="G7716" s="63"/>
      <c r="H7716" s="64"/>
    </row>
    <row r="7717" spans="4:8" x14ac:dyDescent="0.2">
      <c r="D7717" s="9"/>
      <c r="G7717" s="63"/>
      <c r="H7717" s="64"/>
    </row>
    <row r="7718" spans="4:8" x14ac:dyDescent="0.2">
      <c r="D7718" s="9"/>
      <c r="G7718" s="63"/>
      <c r="H7718" s="64"/>
    </row>
    <row r="7719" spans="4:8" x14ac:dyDescent="0.2">
      <c r="D7719" s="9"/>
      <c r="G7719" s="63"/>
      <c r="H7719" s="64"/>
    </row>
    <row r="7720" spans="4:8" x14ac:dyDescent="0.2">
      <c r="D7720" s="9"/>
      <c r="G7720" s="63"/>
      <c r="H7720" s="64"/>
    </row>
    <row r="7721" spans="4:8" x14ac:dyDescent="0.2">
      <c r="D7721" s="9"/>
      <c r="G7721" s="63"/>
      <c r="H7721" s="64"/>
    </row>
    <row r="7722" spans="4:8" x14ac:dyDescent="0.2">
      <c r="D7722" s="9"/>
      <c r="G7722" s="63"/>
      <c r="H7722" s="64"/>
    </row>
    <row r="7723" spans="4:8" x14ac:dyDescent="0.2">
      <c r="D7723" s="9"/>
      <c r="G7723" s="63"/>
      <c r="H7723" s="64"/>
    </row>
    <row r="7724" spans="4:8" x14ac:dyDescent="0.2">
      <c r="D7724" s="9"/>
      <c r="G7724" s="63"/>
      <c r="H7724" s="64"/>
    </row>
    <row r="7725" spans="4:8" x14ac:dyDescent="0.2">
      <c r="D7725" s="9"/>
      <c r="G7725" s="63"/>
      <c r="H7725" s="64"/>
    </row>
    <row r="7726" spans="4:8" x14ac:dyDescent="0.2">
      <c r="D7726" s="9"/>
      <c r="G7726" s="63"/>
      <c r="H7726" s="64"/>
    </row>
    <row r="7727" spans="4:8" x14ac:dyDescent="0.2">
      <c r="D7727" s="9"/>
      <c r="G7727" s="63"/>
      <c r="H7727" s="64"/>
    </row>
    <row r="7728" spans="4:8" x14ac:dyDescent="0.2">
      <c r="D7728" s="9"/>
      <c r="G7728" s="63"/>
      <c r="H7728" s="64"/>
    </row>
    <row r="7729" spans="4:8" x14ac:dyDescent="0.2">
      <c r="D7729" s="9"/>
      <c r="G7729" s="63"/>
      <c r="H7729" s="64"/>
    </row>
    <row r="7730" spans="4:8" x14ac:dyDescent="0.2">
      <c r="D7730" s="9"/>
      <c r="G7730" s="63"/>
      <c r="H7730" s="64"/>
    </row>
    <row r="7731" spans="4:8" x14ac:dyDescent="0.2">
      <c r="D7731" s="9"/>
      <c r="G7731" s="63"/>
      <c r="H7731" s="64"/>
    </row>
    <row r="7732" spans="4:8" x14ac:dyDescent="0.2">
      <c r="D7732" s="9"/>
      <c r="G7732" s="63"/>
      <c r="H7732" s="64"/>
    </row>
    <row r="7733" spans="4:8" x14ac:dyDescent="0.2">
      <c r="D7733" s="9"/>
      <c r="G7733" s="63"/>
      <c r="H7733" s="64"/>
    </row>
    <row r="7734" spans="4:8" x14ac:dyDescent="0.2">
      <c r="D7734" s="9"/>
      <c r="G7734" s="63"/>
      <c r="H7734" s="64"/>
    </row>
    <row r="7735" spans="4:8" x14ac:dyDescent="0.2">
      <c r="D7735" s="9"/>
      <c r="G7735" s="63"/>
      <c r="H7735" s="64"/>
    </row>
    <row r="7736" spans="4:8" x14ac:dyDescent="0.2">
      <c r="D7736" s="9"/>
      <c r="G7736" s="63"/>
      <c r="H7736" s="64"/>
    </row>
    <row r="7737" spans="4:8" x14ac:dyDescent="0.2">
      <c r="D7737" s="9"/>
      <c r="G7737" s="63"/>
      <c r="H7737" s="64"/>
    </row>
    <row r="7738" spans="4:8" x14ac:dyDescent="0.2">
      <c r="D7738" s="9"/>
      <c r="G7738" s="63"/>
      <c r="H7738" s="64"/>
    </row>
    <row r="7739" spans="4:8" x14ac:dyDescent="0.2">
      <c r="D7739" s="9"/>
      <c r="G7739" s="63"/>
      <c r="H7739" s="64"/>
    </row>
    <row r="7740" spans="4:8" x14ac:dyDescent="0.2">
      <c r="D7740" s="9"/>
      <c r="G7740" s="63"/>
      <c r="H7740" s="64"/>
    </row>
    <row r="7741" spans="4:8" x14ac:dyDescent="0.2">
      <c r="D7741" s="9"/>
      <c r="G7741" s="63"/>
      <c r="H7741" s="64"/>
    </row>
    <row r="7742" spans="4:8" x14ac:dyDescent="0.2">
      <c r="D7742" s="9"/>
      <c r="G7742" s="63"/>
      <c r="H7742" s="64"/>
    </row>
    <row r="7743" spans="4:8" x14ac:dyDescent="0.2">
      <c r="D7743" s="9"/>
      <c r="G7743" s="63"/>
      <c r="H7743" s="64"/>
    </row>
    <row r="7744" spans="4:8" x14ac:dyDescent="0.2">
      <c r="D7744" s="9"/>
      <c r="G7744" s="63"/>
      <c r="H7744" s="64"/>
    </row>
    <row r="7745" spans="4:8" x14ac:dyDescent="0.2">
      <c r="D7745" s="9"/>
      <c r="G7745" s="63"/>
      <c r="H7745" s="64"/>
    </row>
    <row r="7746" spans="4:8" x14ac:dyDescent="0.2">
      <c r="D7746" s="9"/>
      <c r="G7746" s="63"/>
      <c r="H7746" s="64"/>
    </row>
    <row r="7747" spans="4:8" x14ac:dyDescent="0.2">
      <c r="D7747" s="9"/>
      <c r="G7747" s="63"/>
      <c r="H7747" s="64"/>
    </row>
    <row r="7748" spans="4:8" x14ac:dyDescent="0.2">
      <c r="D7748" s="9"/>
      <c r="G7748" s="63"/>
      <c r="H7748" s="64"/>
    </row>
    <row r="7749" spans="4:8" x14ac:dyDescent="0.2">
      <c r="D7749" s="9"/>
      <c r="G7749" s="63"/>
      <c r="H7749" s="64"/>
    </row>
    <row r="7750" spans="4:8" x14ac:dyDescent="0.2">
      <c r="D7750" s="9"/>
      <c r="G7750" s="63"/>
      <c r="H7750" s="64"/>
    </row>
    <row r="7751" spans="4:8" x14ac:dyDescent="0.2">
      <c r="D7751" s="9"/>
      <c r="G7751" s="63"/>
      <c r="H7751" s="64"/>
    </row>
    <row r="7752" spans="4:8" x14ac:dyDescent="0.2">
      <c r="D7752" s="9"/>
      <c r="G7752" s="63"/>
      <c r="H7752" s="64"/>
    </row>
    <row r="7753" spans="4:8" x14ac:dyDescent="0.2">
      <c r="D7753" s="9"/>
      <c r="G7753" s="63"/>
      <c r="H7753" s="64"/>
    </row>
    <row r="7754" spans="4:8" x14ac:dyDescent="0.2">
      <c r="D7754" s="9"/>
      <c r="G7754" s="63"/>
      <c r="H7754" s="64"/>
    </row>
    <row r="7755" spans="4:8" x14ac:dyDescent="0.2">
      <c r="D7755" s="9"/>
      <c r="G7755" s="63"/>
      <c r="H7755" s="64"/>
    </row>
    <row r="7756" spans="4:8" x14ac:dyDescent="0.2">
      <c r="D7756" s="9"/>
      <c r="G7756" s="63"/>
      <c r="H7756" s="64"/>
    </row>
    <row r="7757" spans="4:8" x14ac:dyDescent="0.2">
      <c r="D7757" s="9"/>
      <c r="G7757" s="63"/>
      <c r="H7757" s="64"/>
    </row>
    <row r="7758" spans="4:8" x14ac:dyDescent="0.2">
      <c r="D7758" s="9"/>
      <c r="G7758" s="63"/>
      <c r="H7758" s="64"/>
    </row>
    <row r="7759" spans="4:8" x14ac:dyDescent="0.2">
      <c r="D7759" s="9"/>
      <c r="G7759" s="63"/>
      <c r="H7759" s="64"/>
    </row>
    <row r="7760" spans="4:8" x14ac:dyDescent="0.2">
      <c r="D7760" s="9"/>
      <c r="G7760" s="63"/>
      <c r="H7760" s="64"/>
    </row>
    <row r="7761" spans="4:8" x14ac:dyDescent="0.2">
      <c r="D7761" s="9"/>
      <c r="G7761" s="63"/>
      <c r="H7761" s="64"/>
    </row>
    <row r="7762" spans="4:8" x14ac:dyDescent="0.2">
      <c r="D7762" s="9"/>
      <c r="G7762" s="63"/>
      <c r="H7762" s="64"/>
    </row>
    <row r="7763" spans="4:8" x14ac:dyDescent="0.2">
      <c r="D7763" s="9"/>
      <c r="G7763" s="63"/>
      <c r="H7763" s="64"/>
    </row>
    <row r="7764" spans="4:8" x14ac:dyDescent="0.2">
      <c r="D7764" s="9"/>
      <c r="G7764" s="63"/>
      <c r="H7764" s="64"/>
    </row>
    <row r="7765" spans="4:8" x14ac:dyDescent="0.2">
      <c r="D7765" s="9"/>
      <c r="G7765" s="63"/>
      <c r="H7765" s="64"/>
    </row>
    <row r="7766" spans="4:8" x14ac:dyDescent="0.2">
      <c r="D7766" s="9"/>
      <c r="G7766" s="63"/>
      <c r="H7766" s="64"/>
    </row>
    <row r="7767" spans="4:8" x14ac:dyDescent="0.2">
      <c r="D7767" s="9"/>
      <c r="G7767" s="63"/>
      <c r="H7767" s="64"/>
    </row>
    <row r="7768" spans="4:8" x14ac:dyDescent="0.2">
      <c r="D7768" s="9"/>
      <c r="G7768" s="63"/>
      <c r="H7768" s="64"/>
    </row>
    <row r="7769" spans="4:8" x14ac:dyDescent="0.2">
      <c r="D7769" s="9"/>
      <c r="G7769" s="63"/>
      <c r="H7769" s="64"/>
    </row>
    <row r="7770" spans="4:8" x14ac:dyDescent="0.2">
      <c r="D7770" s="9"/>
      <c r="G7770" s="63"/>
      <c r="H7770" s="64"/>
    </row>
    <row r="7771" spans="4:8" x14ac:dyDescent="0.2">
      <c r="D7771" s="9"/>
      <c r="G7771" s="63"/>
      <c r="H7771" s="64"/>
    </row>
    <row r="7772" spans="4:8" x14ac:dyDescent="0.2">
      <c r="D7772" s="9"/>
      <c r="G7772" s="63"/>
      <c r="H7772" s="64"/>
    </row>
    <row r="7773" spans="4:8" x14ac:dyDescent="0.2">
      <c r="D7773" s="9"/>
      <c r="G7773" s="63"/>
      <c r="H7773" s="64"/>
    </row>
    <row r="7774" spans="4:8" x14ac:dyDescent="0.2">
      <c r="D7774" s="9"/>
      <c r="G7774" s="63"/>
      <c r="H7774" s="64"/>
    </row>
    <row r="7775" spans="4:8" x14ac:dyDescent="0.2">
      <c r="D7775" s="9"/>
      <c r="G7775" s="63"/>
      <c r="H7775" s="64"/>
    </row>
    <row r="7776" spans="4:8" x14ac:dyDescent="0.2">
      <c r="D7776" s="9"/>
      <c r="G7776" s="63"/>
      <c r="H7776" s="64"/>
    </row>
    <row r="7777" spans="4:8" x14ac:dyDescent="0.2">
      <c r="D7777" s="9"/>
      <c r="G7777" s="63"/>
      <c r="H7777" s="64"/>
    </row>
    <row r="7778" spans="4:8" x14ac:dyDescent="0.2">
      <c r="D7778" s="9"/>
      <c r="G7778" s="63"/>
      <c r="H7778" s="64"/>
    </row>
    <row r="7779" spans="4:8" x14ac:dyDescent="0.2">
      <c r="D7779" s="9"/>
      <c r="G7779" s="63"/>
      <c r="H7779" s="64"/>
    </row>
    <row r="7780" spans="4:8" x14ac:dyDescent="0.2">
      <c r="D7780" s="9"/>
      <c r="G7780" s="63"/>
      <c r="H7780" s="64"/>
    </row>
    <row r="7781" spans="4:8" x14ac:dyDescent="0.2">
      <c r="D7781" s="9"/>
      <c r="G7781" s="63"/>
      <c r="H7781" s="64"/>
    </row>
    <row r="7782" spans="4:8" x14ac:dyDescent="0.2">
      <c r="D7782" s="9"/>
      <c r="G7782" s="63"/>
      <c r="H7782" s="64"/>
    </row>
    <row r="7783" spans="4:8" x14ac:dyDescent="0.2">
      <c r="D7783" s="9"/>
      <c r="G7783" s="63"/>
      <c r="H7783" s="64"/>
    </row>
    <row r="7784" spans="4:8" x14ac:dyDescent="0.2">
      <c r="D7784" s="9"/>
      <c r="G7784" s="63"/>
      <c r="H7784" s="64"/>
    </row>
    <row r="7785" spans="4:8" x14ac:dyDescent="0.2">
      <c r="D7785" s="9"/>
      <c r="G7785" s="63"/>
      <c r="H7785" s="64"/>
    </row>
    <row r="7786" spans="4:8" x14ac:dyDescent="0.2">
      <c r="D7786" s="9"/>
      <c r="G7786" s="63"/>
      <c r="H7786" s="64"/>
    </row>
    <row r="7787" spans="4:8" x14ac:dyDescent="0.2">
      <c r="D7787" s="9"/>
      <c r="G7787" s="63"/>
      <c r="H7787" s="64"/>
    </row>
    <row r="7788" spans="4:8" x14ac:dyDescent="0.2">
      <c r="D7788" s="9"/>
      <c r="G7788" s="63"/>
      <c r="H7788" s="64"/>
    </row>
    <row r="7789" spans="4:8" x14ac:dyDescent="0.2">
      <c r="D7789" s="9"/>
      <c r="G7789" s="63"/>
      <c r="H7789" s="64"/>
    </row>
    <row r="7790" spans="4:8" x14ac:dyDescent="0.2">
      <c r="D7790" s="9"/>
      <c r="G7790" s="63"/>
      <c r="H7790" s="64"/>
    </row>
    <row r="7791" spans="4:8" x14ac:dyDescent="0.2">
      <c r="D7791" s="9"/>
      <c r="G7791" s="63"/>
      <c r="H7791" s="64"/>
    </row>
    <row r="7792" spans="4:8" x14ac:dyDescent="0.2">
      <c r="D7792" s="9"/>
      <c r="G7792" s="63"/>
      <c r="H7792" s="64"/>
    </row>
    <row r="7793" spans="4:8" x14ac:dyDescent="0.2">
      <c r="D7793" s="9"/>
      <c r="G7793" s="63"/>
      <c r="H7793" s="64"/>
    </row>
    <row r="7794" spans="4:8" x14ac:dyDescent="0.2">
      <c r="D7794" s="9"/>
      <c r="G7794" s="63"/>
      <c r="H7794" s="64"/>
    </row>
    <row r="7795" spans="4:8" x14ac:dyDescent="0.2">
      <c r="D7795" s="9"/>
      <c r="G7795" s="63"/>
      <c r="H7795" s="64"/>
    </row>
    <row r="7796" spans="4:8" x14ac:dyDescent="0.2">
      <c r="D7796" s="9"/>
      <c r="G7796" s="63"/>
      <c r="H7796" s="64"/>
    </row>
    <row r="7797" spans="4:8" x14ac:dyDescent="0.2">
      <c r="D7797" s="9"/>
      <c r="G7797" s="63"/>
      <c r="H7797" s="64"/>
    </row>
    <row r="7798" spans="4:8" x14ac:dyDescent="0.2">
      <c r="D7798" s="9"/>
      <c r="G7798" s="63"/>
      <c r="H7798" s="64"/>
    </row>
    <row r="7799" spans="4:8" x14ac:dyDescent="0.2">
      <c r="D7799" s="9"/>
      <c r="G7799" s="63"/>
      <c r="H7799" s="64"/>
    </row>
    <row r="7800" spans="4:8" x14ac:dyDescent="0.2">
      <c r="D7800" s="9"/>
      <c r="G7800" s="63"/>
      <c r="H7800" s="64"/>
    </row>
    <row r="7801" spans="4:8" x14ac:dyDescent="0.2">
      <c r="D7801" s="9"/>
      <c r="G7801" s="63"/>
      <c r="H7801" s="64"/>
    </row>
    <row r="7802" spans="4:8" x14ac:dyDescent="0.2">
      <c r="D7802" s="9"/>
      <c r="G7802" s="63"/>
      <c r="H7802" s="64"/>
    </row>
    <row r="7803" spans="4:8" x14ac:dyDescent="0.2">
      <c r="D7803" s="9"/>
      <c r="G7803" s="63"/>
      <c r="H7803" s="64"/>
    </row>
    <row r="7804" spans="4:8" x14ac:dyDescent="0.2">
      <c r="D7804" s="9"/>
      <c r="G7804" s="63"/>
      <c r="H7804" s="64"/>
    </row>
    <row r="7805" spans="4:8" x14ac:dyDescent="0.2">
      <c r="D7805" s="9"/>
      <c r="G7805" s="63"/>
      <c r="H7805" s="64"/>
    </row>
    <row r="7806" spans="4:8" x14ac:dyDescent="0.2">
      <c r="D7806" s="9"/>
      <c r="G7806" s="63"/>
      <c r="H7806" s="64"/>
    </row>
    <row r="7807" spans="4:8" x14ac:dyDescent="0.2">
      <c r="D7807" s="9"/>
      <c r="G7807" s="63"/>
      <c r="H7807" s="64"/>
    </row>
    <row r="7808" spans="4:8" x14ac:dyDescent="0.2">
      <c r="D7808" s="9"/>
      <c r="G7808" s="63"/>
      <c r="H7808" s="64"/>
    </row>
    <row r="7809" spans="4:8" x14ac:dyDescent="0.2">
      <c r="D7809" s="9"/>
      <c r="G7809" s="63"/>
      <c r="H7809" s="64"/>
    </row>
    <row r="7810" spans="4:8" x14ac:dyDescent="0.2">
      <c r="D7810" s="9"/>
      <c r="G7810" s="63"/>
      <c r="H7810" s="64"/>
    </row>
    <row r="7811" spans="4:8" x14ac:dyDescent="0.2">
      <c r="D7811" s="9"/>
      <c r="G7811" s="63"/>
      <c r="H7811" s="64"/>
    </row>
    <row r="7812" spans="4:8" x14ac:dyDescent="0.2">
      <c r="D7812" s="9"/>
      <c r="G7812" s="63"/>
      <c r="H7812" s="64"/>
    </row>
    <row r="7813" spans="4:8" x14ac:dyDescent="0.2">
      <c r="D7813" s="9"/>
      <c r="G7813" s="63"/>
      <c r="H7813" s="64"/>
    </row>
    <row r="7814" spans="4:8" x14ac:dyDescent="0.2">
      <c r="D7814" s="9"/>
      <c r="G7814" s="63"/>
      <c r="H7814" s="64"/>
    </row>
    <row r="7815" spans="4:8" x14ac:dyDescent="0.2">
      <c r="D7815" s="9"/>
      <c r="G7815" s="63"/>
      <c r="H7815" s="64"/>
    </row>
    <row r="7816" spans="4:8" x14ac:dyDescent="0.2">
      <c r="D7816" s="9"/>
      <c r="G7816" s="63"/>
      <c r="H7816" s="64"/>
    </row>
    <row r="7817" spans="4:8" x14ac:dyDescent="0.2">
      <c r="D7817" s="9"/>
      <c r="G7817" s="63"/>
      <c r="H7817" s="64"/>
    </row>
    <row r="7818" spans="4:8" x14ac:dyDescent="0.2">
      <c r="D7818" s="9"/>
      <c r="G7818" s="63"/>
      <c r="H7818" s="64"/>
    </row>
    <row r="7819" spans="4:8" x14ac:dyDescent="0.2">
      <c r="D7819" s="9"/>
      <c r="G7819" s="63"/>
      <c r="H7819" s="64"/>
    </row>
    <row r="7820" spans="4:8" x14ac:dyDescent="0.2">
      <c r="D7820" s="9"/>
      <c r="G7820" s="63"/>
      <c r="H7820" s="64"/>
    </row>
    <row r="7821" spans="4:8" x14ac:dyDescent="0.2">
      <c r="D7821" s="9"/>
      <c r="G7821" s="63"/>
      <c r="H7821" s="64"/>
    </row>
    <row r="7822" spans="4:8" x14ac:dyDescent="0.2">
      <c r="D7822" s="9"/>
      <c r="G7822" s="63"/>
      <c r="H7822" s="64"/>
    </row>
    <row r="7823" spans="4:8" x14ac:dyDescent="0.2">
      <c r="D7823" s="9"/>
      <c r="G7823" s="63"/>
      <c r="H7823" s="64"/>
    </row>
    <row r="7824" spans="4:8" x14ac:dyDescent="0.2">
      <c r="D7824" s="9"/>
      <c r="G7824" s="63"/>
      <c r="H7824" s="64"/>
    </row>
    <row r="7825" spans="4:8" x14ac:dyDescent="0.2">
      <c r="D7825" s="9"/>
      <c r="G7825" s="63"/>
      <c r="H7825" s="64"/>
    </row>
    <row r="7826" spans="4:8" x14ac:dyDescent="0.2">
      <c r="D7826" s="9"/>
      <c r="G7826" s="63"/>
      <c r="H7826" s="64"/>
    </row>
    <row r="7827" spans="4:8" x14ac:dyDescent="0.2">
      <c r="D7827" s="9"/>
      <c r="G7827" s="63"/>
      <c r="H7827" s="64"/>
    </row>
    <row r="7828" spans="4:8" x14ac:dyDescent="0.2">
      <c r="D7828" s="9"/>
      <c r="G7828" s="63"/>
      <c r="H7828" s="64"/>
    </row>
    <row r="7829" spans="4:8" x14ac:dyDescent="0.2">
      <c r="D7829" s="9"/>
      <c r="G7829" s="63"/>
      <c r="H7829" s="64"/>
    </row>
    <row r="7830" spans="4:8" x14ac:dyDescent="0.2">
      <c r="D7830" s="9"/>
      <c r="G7830" s="63"/>
      <c r="H7830" s="64"/>
    </row>
    <row r="7831" spans="4:8" x14ac:dyDescent="0.2">
      <c r="D7831" s="9"/>
      <c r="G7831" s="63"/>
      <c r="H7831" s="64"/>
    </row>
    <row r="7832" spans="4:8" x14ac:dyDescent="0.2">
      <c r="D7832" s="9"/>
      <c r="G7832" s="63"/>
      <c r="H7832" s="64"/>
    </row>
    <row r="7833" spans="4:8" x14ac:dyDescent="0.2">
      <c r="D7833" s="9"/>
      <c r="G7833" s="63"/>
      <c r="H7833" s="64"/>
    </row>
    <row r="7834" spans="4:8" x14ac:dyDescent="0.2">
      <c r="D7834" s="9"/>
      <c r="G7834" s="63"/>
      <c r="H7834" s="64"/>
    </row>
    <row r="7835" spans="4:8" x14ac:dyDescent="0.2">
      <c r="D7835" s="9"/>
      <c r="G7835" s="63"/>
      <c r="H7835" s="64"/>
    </row>
    <row r="7836" spans="4:8" x14ac:dyDescent="0.2">
      <c r="D7836" s="9"/>
      <c r="G7836" s="63"/>
      <c r="H7836" s="64"/>
    </row>
    <row r="7837" spans="4:8" x14ac:dyDescent="0.2">
      <c r="D7837" s="9"/>
      <c r="G7837" s="63"/>
      <c r="H7837" s="64"/>
    </row>
    <row r="7838" spans="4:8" x14ac:dyDescent="0.2">
      <c r="D7838" s="9"/>
      <c r="G7838" s="63"/>
      <c r="H7838" s="64"/>
    </row>
    <row r="7839" spans="4:8" x14ac:dyDescent="0.2">
      <c r="D7839" s="9"/>
      <c r="G7839" s="63"/>
      <c r="H7839" s="64"/>
    </row>
    <row r="7840" spans="4:8" x14ac:dyDescent="0.2">
      <c r="D7840" s="9"/>
      <c r="G7840" s="63"/>
      <c r="H7840" s="64"/>
    </row>
    <row r="7841" spans="4:8" x14ac:dyDescent="0.2">
      <c r="D7841" s="9"/>
      <c r="G7841" s="63"/>
      <c r="H7841" s="64"/>
    </row>
    <row r="7842" spans="4:8" x14ac:dyDescent="0.2">
      <c r="D7842" s="9"/>
      <c r="G7842" s="63"/>
      <c r="H7842" s="64"/>
    </row>
    <row r="7843" spans="4:8" x14ac:dyDescent="0.2">
      <c r="D7843" s="9"/>
      <c r="G7843" s="63"/>
      <c r="H7843" s="64"/>
    </row>
    <row r="7844" spans="4:8" x14ac:dyDescent="0.2">
      <c r="D7844" s="9"/>
      <c r="G7844" s="63"/>
      <c r="H7844" s="64"/>
    </row>
    <row r="7845" spans="4:8" x14ac:dyDescent="0.2">
      <c r="D7845" s="9"/>
      <c r="G7845" s="63"/>
      <c r="H7845" s="64"/>
    </row>
    <row r="7846" spans="4:8" x14ac:dyDescent="0.2">
      <c r="D7846" s="9"/>
      <c r="G7846" s="63"/>
      <c r="H7846" s="64"/>
    </row>
    <row r="7847" spans="4:8" x14ac:dyDescent="0.2">
      <c r="D7847" s="9"/>
      <c r="G7847" s="63"/>
      <c r="H7847" s="64"/>
    </row>
    <row r="7848" spans="4:8" x14ac:dyDescent="0.2">
      <c r="D7848" s="9"/>
      <c r="G7848" s="63"/>
      <c r="H7848" s="64"/>
    </row>
    <row r="7849" spans="4:8" x14ac:dyDescent="0.2">
      <c r="D7849" s="9"/>
      <c r="G7849" s="63"/>
      <c r="H7849" s="64"/>
    </row>
    <row r="7850" spans="4:8" x14ac:dyDescent="0.2">
      <c r="D7850" s="9"/>
      <c r="G7850" s="63"/>
      <c r="H7850" s="64"/>
    </row>
    <row r="7851" spans="4:8" x14ac:dyDescent="0.2">
      <c r="D7851" s="9"/>
      <c r="G7851" s="63"/>
      <c r="H7851" s="64"/>
    </row>
    <row r="7852" spans="4:8" x14ac:dyDescent="0.2">
      <c r="D7852" s="9"/>
      <c r="G7852" s="63"/>
      <c r="H7852" s="64"/>
    </row>
    <row r="7853" spans="4:8" x14ac:dyDescent="0.2">
      <c r="D7853" s="9"/>
      <c r="G7853" s="63"/>
      <c r="H7853" s="64"/>
    </row>
    <row r="7854" spans="4:8" x14ac:dyDescent="0.2">
      <c r="D7854" s="9"/>
      <c r="G7854" s="63"/>
      <c r="H7854" s="64"/>
    </row>
    <row r="7855" spans="4:8" x14ac:dyDescent="0.2">
      <c r="D7855" s="9"/>
      <c r="G7855" s="63"/>
      <c r="H7855" s="64"/>
    </row>
    <row r="7856" spans="4:8" x14ac:dyDescent="0.2">
      <c r="D7856" s="9"/>
      <c r="G7856" s="63"/>
      <c r="H7856" s="64"/>
    </row>
    <row r="7857" spans="4:8" x14ac:dyDescent="0.2">
      <c r="D7857" s="9"/>
      <c r="G7857" s="63"/>
      <c r="H7857" s="64"/>
    </row>
    <row r="7858" spans="4:8" x14ac:dyDescent="0.2">
      <c r="D7858" s="9"/>
      <c r="G7858" s="63"/>
      <c r="H7858" s="64"/>
    </row>
    <row r="7859" spans="4:8" x14ac:dyDescent="0.2">
      <c r="D7859" s="9"/>
      <c r="G7859" s="63"/>
      <c r="H7859" s="64"/>
    </row>
    <row r="7860" spans="4:8" x14ac:dyDescent="0.2">
      <c r="D7860" s="9"/>
      <c r="G7860" s="63"/>
      <c r="H7860" s="64"/>
    </row>
    <row r="7861" spans="4:8" x14ac:dyDescent="0.2">
      <c r="D7861" s="9"/>
      <c r="G7861" s="63"/>
      <c r="H7861" s="64"/>
    </row>
    <row r="7862" spans="4:8" x14ac:dyDescent="0.2">
      <c r="D7862" s="9"/>
      <c r="G7862" s="63"/>
      <c r="H7862" s="64"/>
    </row>
    <row r="7863" spans="4:8" x14ac:dyDescent="0.2">
      <c r="D7863" s="9"/>
      <c r="G7863" s="63"/>
      <c r="H7863" s="64"/>
    </row>
    <row r="7864" spans="4:8" x14ac:dyDescent="0.2">
      <c r="D7864" s="9"/>
      <c r="G7864" s="63"/>
      <c r="H7864" s="64"/>
    </row>
    <row r="7865" spans="4:8" x14ac:dyDescent="0.2">
      <c r="D7865" s="9"/>
      <c r="G7865" s="63"/>
      <c r="H7865" s="64"/>
    </row>
    <row r="7866" spans="4:8" x14ac:dyDescent="0.2">
      <c r="D7866" s="9"/>
      <c r="G7866" s="63"/>
      <c r="H7866" s="64"/>
    </row>
    <row r="7867" spans="4:8" x14ac:dyDescent="0.2">
      <c r="D7867" s="9"/>
      <c r="G7867" s="63"/>
      <c r="H7867" s="64"/>
    </row>
    <row r="7868" spans="4:8" x14ac:dyDescent="0.2">
      <c r="D7868" s="9"/>
      <c r="G7868" s="63"/>
      <c r="H7868" s="64"/>
    </row>
    <row r="7869" spans="4:8" x14ac:dyDescent="0.2">
      <c r="D7869" s="9"/>
      <c r="G7869" s="63"/>
      <c r="H7869" s="64"/>
    </row>
    <row r="7870" spans="4:8" x14ac:dyDescent="0.2">
      <c r="D7870" s="9"/>
      <c r="G7870" s="63"/>
      <c r="H7870" s="64"/>
    </row>
    <row r="7871" spans="4:8" x14ac:dyDescent="0.2">
      <c r="D7871" s="9"/>
      <c r="G7871" s="63"/>
      <c r="H7871" s="64"/>
    </row>
    <row r="7872" spans="4:8" x14ac:dyDescent="0.2">
      <c r="D7872" s="9"/>
      <c r="G7872" s="63"/>
      <c r="H7872" s="64"/>
    </row>
    <row r="7873" spans="4:8" x14ac:dyDescent="0.2">
      <c r="D7873" s="9"/>
      <c r="G7873" s="63"/>
      <c r="H7873" s="64"/>
    </row>
    <row r="7874" spans="4:8" x14ac:dyDescent="0.2">
      <c r="D7874" s="9"/>
      <c r="G7874" s="63"/>
      <c r="H7874" s="64"/>
    </row>
    <row r="7875" spans="4:8" x14ac:dyDescent="0.2">
      <c r="D7875" s="9"/>
      <c r="G7875" s="63"/>
      <c r="H7875" s="64"/>
    </row>
    <row r="7876" spans="4:8" x14ac:dyDescent="0.2">
      <c r="D7876" s="9"/>
      <c r="G7876" s="63"/>
      <c r="H7876" s="64"/>
    </row>
    <row r="7877" spans="4:8" x14ac:dyDescent="0.2">
      <c r="D7877" s="9"/>
      <c r="G7877" s="63"/>
      <c r="H7877" s="64"/>
    </row>
    <row r="7878" spans="4:8" x14ac:dyDescent="0.2">
      <c r="D7878" s="9"/>
      <c r="G7878" s="63"/>
      <c r="H7878" s="64"/>
    </row>
    <row r="7879" spans="4:8" x14ac:dyDescent="0.2">
      <c r="D7879" s="9"/>
      <c r="G7879" s="63"/>
      <c r="H7879" s="64"/>
    </row>
    <row r="7880" spans="4:8" x14ac:dyDescent="0.2">
      <c r="D7880" s="9"/>
      <c r="G7880" s="63"/>
      <c r="H7880" s="64"/>
    </row>
    <row r="7881" spans="4:8" x14ac:dyDescent="0.2">
      <c r="D7881" s="9"/>
      <c r="G7881" s="63"/>
      <c r="H7881" s="64"/>
    </row>
    <row r="7882" spans="4:8" x14ac:dyDescent="0.2">
      <c r="D7882" s="9"/>
      <c r="G7882" s="63"/>
      <c r="H7882" s="64"/>
    </row>
    <row r="7883" spans="4:8" x14ac:dyDescent="0.2">
      <c r="D7883" s="9"/>
      <c r="G7883" s="63"/>
      <c r="H7883" s="64"/>
    </row>
    <row r="7884" spans="4:8" x14ac:dyDescent="0.2">
      <c r="D7884" s="9"/>
      <c r="G7884" s="63"/>
      <c r="H7884" s="64"/>
    </row>
    <row r="7885" spans="4:8" x14ac:dyDescent="0.2">
      <c r="D7885" s="9"/>
      <c r="G7885" s="63"/>
      <c r="H7885" s="64"/>
    </row>
    <row r="7886" spans="4:8" x14ac:dyDescent="0.2">
      <c r="D7886" s="9"/>
      <c r="G7886" s="63"/>
      <c r="H7886" s="64"/>
    </row>
    <row r="7887" spans="4:8" x14ac:dyDescent="0.2">
      <c r="D7887" s="9"/>
      <c r="G7887" s="63"/>
      <c r="H7887" s="64"/>
    </row>
    <row r="7888" spans="4:8" x14ac:dyDescent="0.2">
      <c r="D7888" s="9"/>
      <c r="G7888" s="63"/>
      <c r="H7888" s="64"/>
    </row>
    <row r="7889" spans="4:8" x14ac:dyDescent="0.2">
      <c r="D7889" s="9"/>
      <c r="G7889" s="63"/>
      <c r="H7889" s="64"/>
    </row>
    <row r="7890" spans="4:8" x14ac:dyDescent="0.2">
      <c r="D7890" s="9"/>
      <c r="G7890" s="63"/>
      <c r="H7890" s="64"/>
    </row>
    <row r="7891" spans="4:8" x14ac:dyDescent="0.2">
      <c r="D7891" s="9"/>
      <c r="G7891" s="63"/>
      <c r="H7891" s="64"/>
    </row>
    <row r="7892" spans="4:8" x14ac:dyDescent="0.2">
      <c r="D7892" s="9"/>
      <c r="G7892" s="63"/>
      <c r="H7892" s="64"/>
    </row>
    <row r="7893" spans="4:8" x14ac:dyDescent="0.2">
      <c r="D7893" s="9"/>
      <c r="G7893" s="63"/>
      <c r="H7893" s="64"/>
    </row>
    <row r="7894" spans="4:8" x14ac:dyDescent="0.2">
      <c r="D7894" s="9"/>
      <c r="G7894" s="63"/>
      <c r="H7894" s="64"/>
    </row>
    <row r="7895" spans="4:8" x14ac:dyDescent="0.2">
      <c r="D7895" s="9"/>
      <c r="G7895" s="63"/>
      <c r="H7895" s="64"/>
    </row>
    <row r="7896" spans="4:8" x14ac:dyDescent="0.2">
      <c r="D7896" s="9"/>
      <c r="G7896" s="63"/>
      <c r="H7896" s="64"/>
    </row>
    <row r="7897" spans="4:8" x14ac:dyDescent="0.2">
      <c r="D7897" s="9"/>
      <c r="G7897" s="63"/>
      <c r="H7897" s="64"/>
    </row>
    <row r="7898" spans="4:8" x14ac:dyDescent="0.2">
      <c r="D7898" s="9"/>
      <c r="G7898" s="63"/>
      <c r="H7898" s="64"/>
    </row>
    <row r="7899" spans="4:8" x14ac:dyDescent="0.2">
      <c r="D7899" s="9"/>
      <c r="G7899" s="63"/>
      <c r="H7899" s="64"/>
    </row>
    <row r="7900" spans="4:8" x14ac:dyDescent="0.2">
      <c r="D7900" s="9"/>
      <c r="G7900" s="63"/>
      <c r="H7900" s="64"/>
    </row>
    <row r="7901" spans="4:8" x14ac:dyDescent="0.2">
      <c r="D7901" s="9"/>
      <c r="G7901" s="63"/>
      <c r="H7901" s="64"/>
    </row>
    <row r="7902" spans="4:8" x14ac:dyDescent="0.2">
      <c r="D7902" s="9"/>
      <c r="G7902" s="63"/>
      <c r="H7902" s="64"/>
    </row>
    <row r="7903" spans="4:8" x14ac:dyDescent="0.2">
      <c r="D7903" s="9"/>
      <c r="G7903" s="63"/>
      <c r="H7903" s="64"/>
    </row>
    <row r="7904" spans="4:8" x14ac:dyDescent="0.2">
      <c r="D7904" s="9"/>
      <c r="G7904" s="63"/>
      <c r="H7904" s="64"/>
    </row>
    <row r="7905" spans="4:8" x14ac:dyDescent="0.2">
      <c r="D7905" s="9"/>
      <c r="G7905" s="63"/>
      <c r="H7905" s="64"/>
    </row>
    <row r="7906" spans="4:8" x14ac:dyDescent="0.2">
      <c r="D7906" s="9"/>
      <c r="G7906" s="63"/>
      <c r="H7906" s="64"/>
    </row>
    <row r="7907" spans="4:8" x14ac:dyDescent="0.2">
      <c r="D7907" s="9"/>
      <c r="G7907" s="63"/>
      <c r="H7907" s="64"/>
    </row>
    <row r="7908" spans="4:8" x14ac:dyDescent="0.2">
      <c r="D7908" s="9"/>
      <c r="G7908" s="63"/>
      <c r="H7908" s="64"/>
    </row>
    <row r="7909" spans="4:8" x14ac:dyDescent="0.2">
      <c r="D7909" s="9"/>
      <c r="G7909" s="63"/>
      <c r="H7909" s="64"/>
    </row>
    <row r="7910" spans="4:8" x14ac:dyDescent="0.2">
      <c r="D7910" s="9"/>
      <c r="G7910" s="63"/>
      <c r="H7910" s="64"/>
    </row>
    <row r="7911" spans="4:8" x14ac:dyDescent="0.2">
      <c r="D7911" s="9"/>
      <c r="G7911" s="63"/>
      <c r="H7911" s="64"/>
    </row>
    <row r="7912" spans="4:8" x14ac:dyDescent="0.2">
      <c r="D7912" s="9"/>
      <c r="G7912" s="63"/>
      <c r="H7912" s="64"/>
    </row>
    <row r="7913" spans="4:8" x14ac:dyDescent="0.2">
      <c r="D7913" s="9"/>
      <c r="G7913" s="63"/>
      <c r="H7913" s="64"/>
    </row>
    <row r="7914" spans="4:8" x14ac:dyDescent="0.2">
      <c r="D7914" s="9"/>
      <c r="G7914" s="63"/>
      <c r="H7914" s="64"/>
    </row>
    <row r="7915" spans="4:8" x14ac:dyDescent="0.2">
      <c r="D7915" s="9"/>
      <c r="G7915" s="63"/>
      <c r="H7915" s="64"/>
    </row>
    <row r="7916" spans="4:8" x14ac:dyDescent="0.2">
      <c r="D7916" s="9"/>
      <c r="G7916" s="63"/>
      <c r="H7916" s="64"/>
    </row>
    <row r="7917" spans="4:8" x14ac:dyDescent="0.2">
      <c r="D7917" s="9"/>
      <c r="G7917" s="63"/>
      <c r="H7917" s="64"/>
    </row>
    <row r="7918" spans="4:8" x14ac:dyDescent="0.2">
      <c r="D7918" s="9"/>
      <c r="G7918" s="63"/>
      <c r="H7918" s="64"/>
    </row>
    <row r="7919" spans="4:8" x14ac:dyDescent="0.2">
      <c r="D7919" s="9"/>
      <c r="G7919" s="63"/>
      <c r="H7919" s="64"/>
    </row>
    <row r="7920" spans="4:8" x14ac:dyDescent="0.2">
      <c r="D7920" s="9"/>
      <c r="G7920" s="63"/>
      <c r="H7920" s="64"/>
    </row>
    <row r="7921" spans="4:8" x14ac:dyDescent="0.2">
      <c r="D7921" s="9"/>
      <c r="G7921" s="63"/>
      <c r="H7921" s="64"/>
    </row>
    <row r="7922" spans="4:8" x14ac:dyDescent="0.2">
      <c r="D7922" s="9"/>
      <c r="G7922" s="63"/>
      <c r="H7922" s="64"/>
    </row>
    <row r="7923" spans="4:8" x14ac:dyDescent="0.2">
      <c r="D7923" s="9"/>
      <c r="G7923" s="63"/>
      <c r="H7923" s="64"/>
    </row>
    <row r="7924" spans="4:8" x14ac:dyDescent="0.2">
      <c r="D7924" s="9"/>
      <c r="G7924" s="63"/>
      <c r="H7924" s="64"/>
    </row>
    <row r="7925" spans="4:8" x14ac:dyDescent="0.2">
      <c r="D7925" s="9"/>
      <c r="G7925" s="63"/>
      <c r="H7925" s="64"/>
    </row>
    <row r="7926" spans="4:8" x14ac:dyDescent="0.2">
      <c r="D7926" s="9"/>
      <c r="G7926" s="63"/>
      <c r="H7926" s="64"/>
    </row>
    <row r="7927" spans="4:8" x14ac:dyDescent="0.2">
      <c r="D7927" s="9"/>
      <c r="G7927" s="63"/>
      <c r="H7927" s="64"/>
    </row>
    <row r="7928" spans="4:8" x14ac:dyDescent="0.2">
      <c r="D7928" s="9"/>
      <c r="G7928" s="63"/>
      <c r="H7928" s="64"/>
    </row>
    <row r="7929" spans="4:8" x14ac:dyDescent="0.2">
      <c r="D7929" s="9"/>
      <c r="G7929" s="63"/>
      <c r="H7929" s="64"/>
    </row>
    <row r="7930" spans="4:8" x14ac:dyDescent="0.2">
      <c r="D7930" s="9"/>
      <c r="G7930" s="63"/>
      <c r="H7930" s="64"/>
    </row>
    <row r="7931" spans="4:8" x14ac:dyDescent="0.2">
      <c r="D7931" s="9"/>
      <c r="G7931" s="63"/>
      <c r="H7931" s="64"/>
    </row>
    <row r="7932" spans="4:8" x14ac:dyDescent="0.2">
      <c r="D7932" s="9"/>
      <c r="G7932" s="63"/>
      <c r="H7932" s="64"/>
    </row>
    <row r="7933" spans="4:8" x14ac:dyDescent="0.2">
      <c r="D7933" s="9"/>
      <c r="G7933" s="63"/>
      <c r="H7933" s="64"/>
    </row>
    <row r="7934" spans="4:8" x14ac:dyDescent="0.2">
      <c r="D7934" s="9"/>
      <c r="G7934" s="63"/>
      <c r="H7934" s="64"/>
    </row>
    <row r="7935" spans="4:8" x14ac:dyDescent="0.2">
      <c r="D7935" s="9"/>
      <c r="G7935" s="63"/>
      <c r="H7935" s="64"/>
    </row>
    <row r="7936" spans="4:8" x14ac:dyDescent="0.2">
      <c r="D7936" s="9"/>
      <c r="G7936" s="63"/>
      <c r="H7936" s="64"/>
    </row>
    <row r="7937" spans="4:8" x14ac:dyDescent="0.2">
      <c r="D7937" s="9"/>
      <c r="G7937" s="63"/>
      <c r="H7937" s="64"/>
    </row>
    <row r="7938" spans="4:8" x14ac:dyDescent="0.2">
      <c r="D7938" s="9"/>
      <c r="G7938" s="63"/>
      <c r="H7938" s="64"/>
    </row>
    <row r="7939" spans="4:8" x14ac:dyDescent="0.2">
      <c r="D7939" s="9"/>
      <c r="G7939" s="63"/>
      <c r="H7939" s="64"/>
    </row>
    <row r="7940" spans="4:8" x14ac:dyDescent="0.2">
      <c r="D7940" s="9"/>
      <c r="G7940" s="63"/>
      <c r="H7940" s="64"/>
    </row>
    <row r="7941" spans="4:8" x14ac:dyDescent="0.2">
      <c r="D7941" s="9"/>
      <c r="G7941" s="63"/>
      <c r="H7941" s="64"/>
    </row>
    <row r="7942" spans="4:8" x14ac:dyDescent="0.2">
      <c r="D7942" s="9"/>
      <c r="G7942" s="63"/>
      <c r="H7942" s="64"/>
    </row>
    <row r="7943" spans="4:8" x14ac:dyDescent="0.2">
      <c r="D7943" s="9"/>
      <c r="G7943" s="63"/>
      <c r="H7943" s="64"/>
    </row>
    <row r="7944" spans="4:8" x14ac:dyDescent="0.2">
      <c r="D7944" s="9"/>
      <c r="G7944" s="63"/>
      <c r="H7944" s="64"/>
    </row>
    <row r="7945" spans="4:8" x14ac:dyDescent="0.2">
      <c r="D7945" s="9"/>
      <c r="G7945" s="63"/>
      <c r="H7945" s="64"/>
    </row>
    <row r="7946" spans="4:8" x14ac:dyDescent="0.2">
      <c r="D7946" s="9"/>
      <c r="G7946" s="63"/>
      <c r="H7946" s="64"/>
    </row>
    <row r="7947" spans="4:8" x14ac:dyDescent="0.2">
      <c r="D7947" s="9"/>
      <c r="G7947" s="63"/>
      <c r="H7947" s="64"/>
    </row>
    <row r="7948" spans="4:8" x14ac:dyDescent="0.2">
      <c r="D7948" s="9"/>
      <c r="G7948" s="63"/>
      <c r="H7948" s="64"/>
    </row>
    <row r="7949" spans="4:8" x14ac:dyDescent="0.2">
      <c r="D7949" s="9"/>
      <c r="G7949" s="63"/>
      <c r="H7949" s="64"/>
    </row>
    <row r="7950" spans="4:8" x14ac:dyDescent="0.2">
      <c r="D7950" s="9"/>
      <c r="G7950" s="63"/>
      <c r="H7950" s="64"/>
    </row>
    <row r="7951" spans="4:8" x14ac:dyDescent="0.2">
      <c r="D7951" s="9"/>
      <c r="G7951" s="63"/>
      <c r="H7951" s="64"/>
    </row>
    <row r="7952" spans="4:8" x14ac:dyDescent="0.2">
      <c r="D7952" s="9"/>
      <c r="G7952" s="63"/>
      <c r="H7952" s="64"/>
    </row>
    <row r="7953" spans="4:8" x14ac:dyDescent="0.2">
      <c r="D7953" s="9"/>
      <c r="G7953" s="63"/>
      <c r="H7953" s="64"/>
    </row>
    <row r="7954" spans="4:8" x14ac:dyDescent="0.2">
      <c r="D7954" s="9"/>
      <c r="G7954" s="63"/>
      <c r="H7954" s="64"/>
    </row>
    <row r="7955" spans="4:8" x14ac:dyDescent="0.2">
      <c r="D7955" s="9"/>
      <c r="G7955" s="63"/>
      <c r="H7955" s="64"/>
    </row>
    <row r="7956" spans="4:8" x14ac:dyDescent="0.2">
      <c r="D7956" s="9"/>
      <c r="G7956" s="63"/>
      <c r="H7956" s="64"/>
    </row>
    <row r="7957" spans="4:8" x14ac:dyDescent="0.2">
      <c r="D7957" s="9"/>
      <c r="G7957" s="63"/>
      <c r="H7957" s="64"/>
    </row>
    <row r="7958" spans="4:8" x14ac:dyDescent="0.2">
      <c r="D7958" s="9"/>
      <c r="G7958" s="63"/>
      <c r="H7958" s="64"/>
    </row>
    <row r="7959" spans="4:8" x14ac:dyDescent="0.2">
      <c r="D7959" s="9"/>
      <c r="G7959" s="63"/>
      <c r="H7959" s="64"/>
    </row>
    <row r="7960" spans="4:8" x14ac:dyDescent="0.2">
      <c r="D7960" s="9"/>
      <c r="G7960" s="63"/>
      <c r="H7960" s="64"/>
    </row>
    <row r="7961" spans="4:8" x14ac:dyDescent="0.2">
      <c r="D7961" s="9"/>
      <c r="G7961" s="63"/>
      <c r="H7961" s="64"/>
    </row>
    <row r="7962" spans="4:8" x14ac:dyDescent="0.2">
      <c r="D7962" s="9"/>
      <c r="G7962" s="63"/>
      <c r="H7962" s="64"/>
    </row>
    <row r="7963" spans="4:8" x14ac:dyDescent="0.2">
      <c r="D7963" s="9"/>
      <c r="G7963" s="63"/>
      <c r="H7963" s="64"/>
    </row>
    <row r="7964" spans="4:8" x14ac:dyDescent="0.2">
      <c r="D7964" s="9"/>
      <c r="G7964" s="63"/>
      <c r="H7964" s="64"/>
    </row>
    <row r="7965" spans="4:8" x14ac:dyDescent="0.2">
      <c r="D7965" s="9"/>
      <c r="G7965" s="63"/>
      <c r="H7965" s="64"/>
    </row>
    <row r="7966" spans="4:8" x14ac:dyDescent="0.2">
      <c r="D7966" s="9"/>
      <c r="G7966" s="63"/>
      <c r="H7966" s="64"/>
    </row>
    <row r="7967" spans="4:8" x14ac:dyDescent="0.2">
      <c r="D7967" s="9"/>
      <c r="G7967" s="63"/>
      <c r="H7967" s="64"/>
    </row>
    <row r="7968" spans="4:8" x14ac:dyDescent="0.2">
      <c r="D7968" s="9"/>
      <c r="G7968" s="63"/>
      <c r="H7968" s="64"/>
    </row>
    <row r="7969" spans="4:8" x14ac:dyDescent="0.2">
      <c r="D7969" s="9"/>
      <c r="G7969" s="63"/>
      <c r="H7969" s="64"/>
    </row>
    <row r="7970" spans="4:8" x14ac:dyDescent="0.2">
      <c r="D7970" s="9"/>
      <c r="G7970" s="63"/>
      <c r="H7970" s="64"/>
    </row>
    <row r="7971" spans="4:8" x14ac:dyDescent="0.2">
      <c r="D7971" s="9"/>
      <c r="G7971" s="63"/>
      <c r="H7971" s="64"/>
    </row>
    <row r="7972" spans="4:8" x14ac:dyDescent="0.2">
      <c r="D7972" s="9"/>
      <c r="G7972" s="63"/>
      <c r="H7972" s="64"/>
    </row>
    <row r="7973" spans="4:8" x14ac:dyDescent="0.2">
      <c r="D7973" s="9"/>
      <c r="G7973" s="63"/>
      <c r="H7973" s="64"/>
    </row>
    <row r="7974" spans="4:8" x14ac:dyDescent="0.2">
      <c r="D7974" s="9"/>
      <c r="G7974" s="63"/>
      <c r="H7974" s="64"/>
    </row>
    <row r="7975" spans="4:8" x14ac:dyDescent="0.2">
      <c r="D7975" s="9"/>
      <c r="G7975" s="63"/>
      <c r="H7975" s="64"/>
    </row>
    <row r="7976" spans="4:8" x14ac:dyDescent="0.2">
      <c r="D7976" s="9"/>
      <c r="G7976" s="63"/>
      <c r="H7976" s="64"/>
    </row>
    <row r="7977" spans="4:8" x14ac:dyDescent="0.2">
      <c r="D7977" s="9"/>
      <c r="G7977" s="63"/>
      <c r="H7977" s="64"/>
    </row>
    <row r="7978" spans="4:8" x14ac:dyDescent="0.2">
      <c r="D7978" s="9"/>
      <c r="G7978" s="63"/>
      <c r="H7978" s="64"/>
    </row>
    <row r="7979" spans="4:8" x14ac:dyDescent="0.2">
      <c r="D7979" s="9"/>
      <c r="G7979" s="63"/>
      <c r="H7979" s="64"/>
    </row>
    <row r="7980" spans="4:8" x14ac:dyDescent="0.2">
      <c r="D7980" s="9"/>
      <c r="G7980" s="63"/>
      <c r="H7980" s="64"/>
    </row>
    <row r="7981" spans="4:8" x14ac:dyDescent="0.2">
      <c r="D7981" s="9"/>
      <c r="G7981" s="63"/>
      <c r="H7981" s="64"/>
    </row>
    <row r="7982" spans="4:8" x14ac:dyDescent="0.2">
      <c r="D7982" s="9"/>
      <c r="G7982" s="63"/>
      <c r="H7982" s="64"/>
    </row>
    <row r="7983" spans="4:8" x14ac:dyDescent="0.2">
      <c r="D7983" s="9"/>
      <c r="G7983" s="63"/>
      <c r="H7983" s="64"/>
    </row>
    <row r="7984" spans="4:8" x14ac:dyDescent="0.2">
      <c r="D7984" s="9"/>
      <c r="G7984" s="63"/>
      <c r="H7984" s="64"/>
    </row>
    <row r="7985" spans="4:8" x14ac:dyDescent="0.2">
      <c r="D7985" s="9"/>
      <c r="G7985" s="63"/>
      <c r="H7985" s="64"/>
    </row>
    <row r="7986" spans="4:8" x14ac:dyDescent="0.2">
      <c r="D7986" s="9"/>
      <c r="G7986" s="63"/>
      <c r="H7986" s="64"/>
    </row>
    <row r="7987" spans="4:8" x14ac:dyDescent="0.2">
      <c r="D7987" s="9"/>
      <c r="G7987" s="63"/>
      <c r="H7987" s="64"/>
    </row>
    <row r="7988" spans="4:8" x14ac:dyDescent="0.2">
      <c r="D7988" s="9"/>
      <c r="G7988" s="63"/>
      <c r="H7988" s="64"/>
    </row>
    <row r="7989" spans="4:8" x14ac:dyDescent="0.2">
      <c r="D7989" s="9"/>
      <c r="G7989" s="63"/>
      <c r="H7989" s="64"/>
    </row>
    <row r="7990" spans="4:8" x14ac:dyDescent="0.2">
      <c r="D7990" s="9"/>
      <c r="G7990" s="63"/>
      <c r="H7990" s="64"/>
    </row>
    <row r="7991" spans="4:8" x14ac:dyDescent="0.2">
      <c r="D7991" s="9"/>
      <c r="G7991" s="63"/>
      <c r="H7991" s="64"/>
    </row>
    <row r="7992" spans="4:8" x14ac:dyDescent="0.2">
      <c r="D7992" s="9"/>
      <c r="G7992" s="63"/>
      <c r="H7992" s="64"/>
    </row>
    <row r="7993" spans="4:8" x14ac:dyDescent="0.2">
      <c r="D7993" s="9"/>
      <c r="G7993" s="63"/>
      <c r="H7993" s="64"/>
    </row>
    <row r="7994" spans="4:8" x14ac:dyDescent="0.2">
      <c r="D7994" s="9"/>
      <c r="G7994" s="63"/>
      <c r="H7994" s="64"/>
    </row>
    <row r="7995" spans="4:8" x14ac:dyDescent="0.2">
      <c r="D7995" s="9"/>
      <c r="G7995" s="63"/>
      <c r="H7995" s="64"/>
    </row>
    <row r="7996" spans="4:8" x14ac:dyDescent="0.2">
      <c r="D7996" s="9"/>
      <c r="G7996" s="63"/>
      <c r="H7996" s="64"/>
    </row>
    <row r="7997" spans="4:8" x14ac:dyDescent="0.2">
      <c r="D7997" s="9"/>
      <c r="G7997" s="63"/>
      <c r="H7997" s="64"/>
    </row>
    <row r="7998" spans="4:8" x14ac:dyDescent="0.2">
      <c r="D7998" s="9"/>
      <c r="G7998" s="63"/>
      <c r="H7998" s="64"/>
    </row>
    <row r="7999" spans="4:8" x14ac:dyDescent="0.2">
      <c r="D7999" s="9"/>
      <c r="G7999" s="63"/>
      <c r="H7999" s="64"/>
    </row>
    <row r="8000" spans="4:8" x14ac:dyDescent="0.2">
      <c r="D8000" s="9"/>
      <c r="G8000" s="63"/>
      <c r="H8000" s="64"/>
    </row>
    <row r="8001" spans="4:8" x14ac:dyDescent="0.2">
      <c r="D8001" s="9"/>
      <c r="G8001" s="63"/>
      <c r="H8001" s="64"/>
    </row>
    <row r="8002" spans="4:8" x14ac:dyDescent="0.2">
      <c r="D8002" s="9"/>
      <c r="G8002" s="63"/>
      <c r="H8002" s="64"/>
    </row>
    <row r="8003" spans="4:8" x14ac:dyDescent="0.2">
      <c r="D8003" s="9"/>
      <c r="G8003" s="63"/>
      <c r="H8003" s="64"/>
    </row>
    <row r="8004" spans="4:8" x14ac:dyDescent="0.2">
      <c r="D8004" s="9"/>
      <c r="G8004" s="63"/>
      <c r="H8004" s="64"/>
    </row>
    <row r="8005" spans="4:8" x14ac:dyDescent="0.2">
      <c r="D8005" s="9"/>
      <c r="G8005" s="63"/>
      <c r="H8005" s="64"/>
    </row>
    <row r="8006" spans="4:8" x14ac:dyDescent="0.2">
      <c r="D8006" s="9"/>
      <c r="G8006" s="63"/>
      <c r="H8006" s="64"/>
    </row>
    <row r="8007" spans="4:8" x14ac:dyDescent="0.2">
      <c r="D8007" s="9"/>
      <c r="G8007" s="63"/>
      <c r="H8007" s="64"/>
    </row>
    <row r="8008" spans="4:8" x14ac:dyDescent="0.2">
      <c r="D8008" s="9"/>
      <c r="G8008" s="63"/>
      <c r="H8008" s="64"/>
    </row>
    <row r="8009" spans="4:8" x14ac:dyDescent="0.2">
      <c r="D8009" s="9"/>
      <c r="G8009" s="63"/>
      <c r="H8009" s="64"/>
    </row>
    <row r="8010" spans="4:8" x14ac:dyDescent="0.2">
      <c r="D8010" s="9"/>
      <c r="G8010" s="63"/>
      <c r="H8010" s="64"/>
    </row>
    <row r="8011" spans="4:8" x14ac:dyDescent="0.2">
      <c r="D8011" s="9"/>
      <c r="G8011" s="63"/>
      <c r="H8011" s="64"/>
    </row>
    <row r="8012" spans="4:8" x14ac:dyDescent="0.2">
      <c r="D8012" s="9"/>
      <c r="G8012" s="63"/>
      <c r="H8012" s="64"/>
    </row>
    <row r="8013" spans="4:8" x14ac:dyDescent="0.2">
      <c r="D8013" s="9"/>
      <c r="G8013" s="63"/>
      <c r="H8013" s="64"/>
    </row>
    <row r="8014" spans="4:8" x14ac:dyDescent="0.2">
      <c r="D8014" s="9"/>
      <c r="G8014" s="63"/>
      <c r="H8014" s="64"/>
    </row>
    <row r="8015" spans="4:8" x14ac:dyDescent="0.2">
      <c r="D8015" s="9"/>
      <c r="G8015" s="63"/>
      <c r="H8015" s="64"/>
    </row>
    <row r="8016" spans="4:8" x14ac:dyDescent="0.2">
      <c r="D8016" s="9"/>
      <c r="G8016" s="63"/>
      <c r="H8016" s="64"/>
    </row>
    <row r="8017" spans="4:8" x14ac:dyDescent="0.2">
      <c r="D8017" s="9"/>
      <c r="G8017" s="63"/>
      <c r="H8017" s="64"/>
    </row>
    <row r="8018" spans="4:8" x14ac:dyDescent="0.2">
      <c r="D8018" s="9"/>
      <c r="G8018" s="63"/>
      <c r="H8018" s="64"/>
    </row>
    <row r="8019" spans="4:8" x14ac:dyDescent="0.2">
      <c r="D8019" s="9"/>
      <c r="G8019" s="63"/>
      <c r="H8019" s="64"/>
    </row>
    <row r="8020" spans="4:8" x14ac:dyDescent="0.2">
      <c r="D8020" s="9"/>
      <c r="G8020" s="63"/>
      <c r="H8020" s="64"/>
    </row>
    <row r="8021" spans="4:8" x14ac:dyDescent="0.2">
      <c r="D8021" s="9"/>
      <c r="G8021" s="63"/>
      <c r="H8021" s="64"/>
    </row>
    <row r="8022" spans="4:8" x14ac:dyDescent="0.2">
      <c r="D8022" s="9"/>
      <c r="G8022" s="63"/>
      <c r="H8022" s="64"/>
    </row>
    <row r="8023" spans="4:8" x14ac:dyDescent="0.2">
      <c r="D8023" s="9"/>
      <c r="G8023" s="63"/>
      <c r="H8023" s="64"/>
    </row>
    <row r="8024" spans="4:8" x14ac:dyDescent="0.2">
      <c r="D8024" s="9"/>
      <c r="G8024" s="63"/>
      <c r="H8024" s="64"/>
    </row>
    <row r="8025" spans="4:8" x14ac:dyDescent="0.2">
      <c r="D8025" s="9"/>
      <c r="G8025" s="63"/>
      <c r="H8025" s="64"/>
    </row>
    <row r="8026" spans="4:8" x14ac:dyDescent="0.2">
      <c r="D8026" s="9"/>
      <c r="G8026" s="63"/>
      <c r="H8026" s="64"/>
    </row>
    <row r="8027" spans="4:8" x14ac:dyDescent="0.2">
      <c r="D8027" s="9"/>
      <c r="G8027" s="63"/>
      <c r="H8027" s="64"/>
    </row>
    <row r="8028" spans="4:8" x14ac:dyDescent="0.2">
      <c r="D8028" s="9"/>
      <c r="G8028" s="63"/>
      <c r="H8028" s="64"/>
    </row>
    <row r="8029" spans="4:8" x14ac:dyDescent="0.2">
      <c r="D8029" s="9"/>
      <c r="G8029" s="63"/>
      <c r="H8029" s="64"/>
    </row>
    <row r="8030" spans="4:8" x14ac:dyDescent="0.2">
      <c r="D8030" s="9"/>
      <c r="G8030" s="63"/>
      <c r="H8030" s="64"/>
    </row>
    <row r="8031" spans="4:8" x14ac:dyDescent="0.2">
      <c r="D8031" s="9"/>
      <c r="G8031" s="63"/>
      <c r="H8031" s="64"/>
    </row>
    <row r="8032" spans="4:8" x14ac:dyDescent="0.2">
      <c r="D8032" s="9"/>
      <c r="G8032" s="63"/>
      <c r="H8032" s="64"/>
    </row>
    <row r="8033" spans="4:8" x14ac:dyDescent="0.2">
      <c r="D8033" s="9"/>
      <c r="G8033" s="63"/>
      <c r="H8033" s="64"/>
    </row>
    <row r="8034" spans="4:8" x14ac:dyDescent="0.2">
      <c r="D8034" s="9"/>
      <c r="G8034" s="63"/>
      <c r="H8034" s="64"/>
    </row>
    <row r="8035" spans="4:8" x14ac:dyDescent="0.2">
      <c r="D8035" s="9"/>
      <c r="G8035" s="63"/>
      <c r="H8035" s="64"/>
    </row>
    <row r="8036" spans="4:8" x14ac:dyDescent="0.2">
      <c r="D8036" s="9"/>
      <c r="G8036" s="63"/>
      <c r="H8036" s="64"/>
    </row>
    <row r="8037" spans="4:8" x14ac:dyDescent="0.2">
      <c r="D8037" s="9"/>
      <c r="G8037" s="63"/>
      <c r="H8037" s="64"/>
    </row>
    <row r="8038" spans="4:8" x14ac:dyDescent="0.2">
      <c r="D8038" s="9"/>
      <c r="G8038" s="63"/>
      <c r="H8038" s="64"/>
    </row>
    <row r="8039" spans="4:8" x14ac:dyDescent="0.2">
      <c r="D8039" s="9"/>
      <c r="G8039" s="63"/>
      <c r="H8039" s="64"/>
    </row>
    <row r="8040" spans="4:8" x14ac:dyDescent="0.2">
      <c r="D8040" s="9"/>
      <c r="G8040" s="63"/>
      <c r="H8040" s="64"/>
    </row>
    <row r="8041" spans="4:8" x14ac:dyDescent="0.2">
      <c r="D8041" s="9"/>
      <c r="G8041" s="63"/>
      <c r="H8041" s="64"/>
    </row>
    <row r="8042" spans="4:8" x14ac:dyDescent="0.2">
      <c r="D8042" s="9"/>
      <c r="G8042" s="63"/>
      <c r="H8042" s="64"/>
    </row>
    <row r="8043" spans="4:8" x14ac:dyDescent="0.2">
      <c r="D8043" s="9"/>
      <c r="G8043" s="63"/>
      <c r="H8043" s="64"/>
    </row>
    <row r="8044" spans="4:8" x14ac:dyDescent="0.2">
      <c r="D8044" s="9"/>
      <c r="G8044" s="63"/>
      <c r="H8044" s="64"/>
    </row>
    <row r="8045" spans="4:8" x14ac:dyDescent="0.2">
      <c r="D8045" s="9"/>
      <c r="G8045" s="63"/>
      <c r="H8045" s="64"/>
    </row>
    <row r="8046" spans="4:8" x14ac:dyDescent="0.2">
      <c r="D8046" s="9"/>
      <c r="G8046" s="63"/>
      <c r="H8046" s="64"/>
    </row>
    <row r="8047" spans="4:8" x14ac:dyDescent="0.2">
      <c r="D8047" s="9"/>
      <c r="G8047" s="63"/>
      <c r="H8047" s="64"/>
    </row>
    <row r="8048" spans="4:8" x14ac:dyDescent="0.2">
      <c r="D8048" s="9"/>
      <c r="G8048" s="63"/>
      <c r="H8048" s="64"/>
    </row>
    <row r="8049" spans="4:8" x14ac:dyDescent="0.2">
      <c r="D8049" s="9"/>
      <c r="G8049" s="63"/>
      <c r="H8049" s="64"/>
    </row>
    <row r="8050" spans="4:8" x14ac:dyDescent="0.2">
      <c r="D8050" s="9"/>
      <c r="G8050" s="63"/>
      <c r="H8050" s="64"/>
    </row>
    <row r="8051" spans="4:8" x14ac:dyDescent="0.2">
      <c r="D8051" s="9"/>
      <c r="G8051" s="63"/>
      <c r="H8051" s="64"/>
    </row>
    <row r="8052" spans="4:8" x14ac:dyDescent="0.2">
      <c r="D8052" s="9"/>
      <c r="G8052" s="63"/>
      <c r="H8052" s="64"/>
    </row>
    <row r="8053" spans="4:8" x14ac:dyDescent="0.2">
      <c r="D8053" s="9"/>
      <c r="G8053" s="63"/>
      <c r="H8053" s="64"/>
    </row>
    <row r="8054" spans="4:8" x14ac:dyDescent="0.2">
      <c r="D8054" s="9"/>
      <c r="G8054" s="63"/>
      <c r="H8054" s="64"/>
    </row>
    <row r="8055" spans="4:8" x14ac:dyDescent="0.2">
      <c r="D8055" s="9"/>
      <c r="G8055" s="63"/>
      <c r="H8055" s="64"/>
    </row>
    <row r="8056" spans="4:8" x14ac:dyDescent="0.2">
      <c r="D8056" s="9"/>
      <c r="G8056" s="63"/>
      <c r="H8056" s="64"/>
    </row>
    <row r="8057" spans="4:8" x14ac:dyDescent="0.2">
      <c r="D8057" s="9"/>
      <c r="G8057" s="63"/>
      <c r="H8057" s="64"/>
    </row>
    <row r="8058" spans="4:8" x14ac:dyDescent="0.2">
      <c r="D8058" s="9"/>
      <c r="G8058" s="63"/>
      <c r="H8058" s="64"/>
    </row>
    <row r="8059" spans="4:8" x14ac:dyDescent="0.2">
      <c r="D8059" s="9"/>
      <c r="G8059" s="63"/>
      <c r="H8059" s="64"/>
    </row>
    <row r="8060" spans="4:8" x14ac:dyDescent="0.2">
      <c r="D8060" s="9"/>
      <c r="G8060" s="63"/>
      <c r="H8060" s="64"/>
    </row>
    <row r="8061" spans="4:8" x14ac:dyDescent="0.2">
      <c r="D8061" s="9"/>
      <c r="G8061" s="63"/>
      <c r="H8061" s="64"/>
    </row>
    <row r="8062" spans="4:8" x14ac:dyDescent="0.2">
      <c r="D8062" s="9"/>
      <c r="G8062" s="63"/>
      <c r="H8062" s="64"/>
    </row>
    <row r="8063" spans="4:8" x14ac:dyDescent="0.2">
      <c r="D8063" s="9"/>
      <c r="G8063" s="63"/>
      <c r="H8063" s="64"/>
    </row>
    <row r="8064" spans="4:8" x14ac:dyDescent="0.2">
      <c r="D8064" s="9"/>
      <c r="G8064" s="63"/>
      <c r="H8064" s="64"/>
    </row>
    <row r="8065" spans="4:8" x14ac:dyDescent="0.2">
      <c r="D8065" s="9"/>
      <c r="G8065" s="63"/>
      <c r="H8065" s="64"/>
    </row>
    <row r="8066" spans="4:8" x14ac:dyDescent="0.2">
      <c r="D8066" s="9"/>
      <c r="G8066" s="63"/>
      <c r="H8066" s="64"/>
    </row>
    <row r="8067" spans="4:8" x14ac:dyDescent="0.2">
      <c r="D8067" s="9"/>
      <c r="G8067" s="63"/>
      <c r="H8067" s="64"/>
    </row>
    <row r="8068" spans="4:8" x14ac:dyDescent="0.2">
      <c r="D8068" s="9"/>
      <c r="G8068" s="63"/>
      <c r="H8068" s="64"/>
    </row>
    <row r="8069" spans="4:8" x14ac:dyDescent="0.2">
      <c r="D8069" s="9"/>
      <c r="G8069" s="63"/>
      <c r="H8069" s="64"/>
    </row>
    <row r="8070" spans="4:8" x14ac:dyDescent="0.2">
      <c r="D8070" s="9"/>
      <c r="G8070" s="63"/>
      <c r="H8070" s="64"/>
    </row>
    <row r="8071" spans="4:8" x14ac:dyDescent="0.2">
      <c r="D8071" s="9"/>
      <c r="G8071" s="63"/>
      <c r="H8071" s="64"/>
    </row>
    <row r="8072" spans="4:8" x14ac:dyDescent="0.2">
      <c r="D8072" s="9"/>
      <c r="G8072" s="63"/>
      <c r="H8072" s="64"/>
    </row>
    <row r="8073" spans="4:8" x14ac:dyDescent="0.2">
      <c r="D8073" s="9"/>
      <c r="G8073" s="63"/>
      <c r="H8073" s="64"/>
    </row>
    <row r="8074" spans="4:8" x14ac:dyDescent="0.2">
      <c r="D8074" s="9"/>
      <c r="G8074" s="63"/>
      <c r="H8074" s="64"/>
    </row>
    <row r="8075" spans="4:8" x14ac:dyDescent="0.2">
      <c r="D8075" s="9"/>
      <c r="G8075" s="63"/>
      <c r="H8075" s="64"/>
    </row>
    <row r="8076" spans="4:8" x14ac:dyDescent="0.2">
      <c r="D8076" s="9"/>
      <c r="G8076" s="63"/>
      <c r="H8076" s="64"/>
    </row>
    <row r="8077" spans="4:8" x14ac:dyDescent="0.2">
      <c r="D8077" s="9"/>
      <c r="G8077" s="63"/>
      <c r="H8077" s="64"/>
    </row>
    <row r="8078" spans="4:8" x14ac:dyDescent="0.2">
      <c r="D8078" s="9"/>
      <c r="G8078" s="63"/>
      <c r="H8078" s="64"/>
    </row>
    <row r="8079" spans="4:8" x14ac:dyDescent="0.2">
      <c r="D8079" s="9"/>
      <c r="G8079" s="63"/>
      <c r="H8079" s="64"/>
    </row>
    <row r="8080" spans="4:8" x14ac:dyDescent="0.2">
      <c r="D8080" s="9"/>
      <c r="G8080" s="63"/>
      <c r="H8080" s="64"/>
    </row>
    <row r="8081" spans="4:8" x14ac:dyDescent="0.2">
      <c r="D8081" s="9"/>
      <c r="G8081" s="63"/>
      <c r="H8081" s="64"/>
    </row>
    <row r="8082" spans="4:8" x14ac:dyDescent="0.2">
      <c r="D8082" s="9"/>
      <c r="G8082" s="63"/>
      <c r="H8082" s="64"/>
    </row>
    <row r="8083" spans="4:8" x14ac:dyDescent="0.2">
      <c r="D8083" s="9"/>
      <c r="G8083" s="63"/>
      <c r="H8083" s="64"/>
    </row>
    <row r="8084" spans="4:8" x14ac:dyDescent="0.2">
      <c r="D8084" s="9"/>
      <c r="G8084" s="63"/>
      <c r="H8084" s="64"/>
    </row>
    <row r="8085" spans="4:8" x14ac:dyDescent="0.2">
      <c r="D8085" s="9"/>
      <c r="G8085" s="63"/>
      <c r="H8085" s="64"/>
    </row>
    <row r="8086" spans="4:8" x14ac:dyDescent="0.2">
      <c r="D8086" s="9"/>
      <c r="G8086" s="63"/>
      <c r="H8086" s="64"/>
    </row>
    <row r="8087" spans="4:8" x14ac:dyDescent="0.2">
      <c r="D8087" s="9"/>
      <c r="G8087" s="63"/>
      <c r="H8087" s="64"/>
    </row>
    <row r="8088" spans="4:8" x14ac:dyDescent="0.2">
      <c r="D8088" s="9"/>
      <c r="G8088" s="63"/>
      <c r="H8088" s="64"/>
    </row>
    <row r="8089" spans="4:8" x14ac:dyDescent="0.2">
      <c r="D8089" s="9"/>
      <c r="G8089" s="63"/>
      <c r="H8089" s="64"/>
    </row>
    <row r="8090" spans="4:8" x14ac:dyDescent="0.2">
      <c r="D8090" s="9"/>
      <c r="G8090" s="63"/>
      <c r="H8090" s="64"/>
    </row>
    <row r="8091" spans="4:8" x14ac:dyDescent="0.2">
      <c r="D8091" s="9"/>
      <c r="G8091" s="63"/>
      <c r="H8091" s="64"/>
    </row>
    <row r="8092" spans="4:8" x14ac:dyDescent="0.2">
      <c r="D8092" s="9"/>
      <c r="G8092" s="63"/>
      <c r="H8092" s="64"/>
    </row>
    <row r="8093" spans="4:8" x14ac:dyDescent="0.2">
      <c r="D8093" s="9"/>
      <c r="G8093" s="63"/>
      <c r="H8093" s="64"/>
    </row>
    <row r="8094" spans="4:8" x14ac:dyDescent="0.2">
      <c r="D8094" s="9"/>
      <c r="G8094" s="63"/>
      <c r="H8094" s="64"/>
    </row>
    <row r="8095" spans="4:8" x14ac:dyDescent="0.2">
      <c r="D8095" s="9"/>
      <c r="G8095" s="63"/>
      <c r="H8095" s="64"/>
    </row>
    <row r="8096" spans="4:8" x14ac:dyDescent="0.2">
      <c r="D8096" s="9"/>
      <c r="G8096" s="63"/>
      <c r="H8096" s="64"/>
    </row>
    <row r="8097" spans="4:8" x14ac:dyDescent="0.2">
      <c r="D8097" s="9"/>
      <c r="G8097" s="63"/>
      <c r="H8097" s="64"/>
    </row>
    <row r="8098" spans="4:8" x14ac:dyDescent="0.2">
      <c r="D8098" s="9"/>
      <c r="G8098" s="63"/>
      <c r="H8098" s="64"/>
    </row>
    <row r="8099" spans="4:8" x14ac:dyDescent="0.2">
      <c r="D8099" s="9"/>
      <c r="G8099" s="63"/>
      <c r="H8099" s="64"/>
    </row>
    <row r="8100" spans="4:8" x14ac:dyDescent="0.2">
      <c r="D8100" s="9"/>
      <c r="G8100" s="63"/>
      <c r="H8100" s="64"/>
    </row>
    <row r="8101" spans="4:8" x14ac:dyDescent="0.2">
      <c r="D8101" s="9"/>
      <c r="G8101" s="63"/>
      <c r="H8101" s="64"/>
    </row>
    <row r="8102" spans="4:8" x14ac:dyDescent="0.2">
      <c r="D8102" s="9"/>
      <c r="G8102" s="63"/>
      <c r="H8102" s="64"/>
    </row>
    <row r="8103" spans="4:8" x14ac:dyDescent="0.2">
      <c r="D8103" s="9"/>
      <c r="G8103" s="63"/>
      <c r="H8103" s="64"/>
    </row>
    <row r="8104" spans="4:8" x14ac:dyDescent="0.2">
      <c r="D8104" s="9"/>
      <c r="G8104" s="63"/>
      <c r="H8104" s="64"/>
    </row>
    <row r="8105" spans="4:8" x14ac:dyDescent="0.2">
      <c r="D8105" s="9"/>
      <c r="G8105" s="63"/>
      <c r="H8105" s="64"/>
    </row>
    <row r="8106" spans="4:8" x14ac:dyDescent="0.2">
      <c r="D8106" s="9"/>
      <c r="G8106" s="63"/>
      <c r="H8106" s="64"/>
    </row>
    <row r="8107" spans="4:8" x14ac:dyDescent="0.2">
      <c r="D8107" s="9"/>
      <c r="G8107" s="63"/>
      <c r="H8107" s="64"/>
    </row>
    <row r="8108" spans="4:8" x14ac:dyDescent="0.2">
      <c r="D8108" s="9"/>
      <c r="G8108" s="63"/>
      <c r="H8108" s="64"/>
    </row>
    <row r="8109" spans="4:8" x14ac:dyDescent="0.2">
      <c r="D8109" s="9"/>
      <c r="G8109" s="63"/>
      <c r="H8109" s="64"/>
    </row>
    <row r="8110" spans="4:8" x14ac:dyDescent="0.2">
      <c r="D8110" s="9"/>
      <c r="G8110" s="63"/>
      <c r="H8110" s="64"/>
    </row>
    <row r="8111" spans="4:8" x14ac:dyDescent="0.2">
      <c r="D8111" s="9"/>
      <c r="G8111" s="63"/>
      <c r="H8111" s="64"/>
    </row>
    <row r="8112" spans="4:8" x14ac:dyDescent="0.2">
      <c r="D8112" s="9"/>
      <c r="G8112" s="63"/>
      <c r="H8112" s="64"/>
    </row>
    <row r="8113" spans="4:8" x14ac:dyDescent="0.2">
      <c r="D8113" s="9"/>
      <c r="G8113" s="63"/>
      <c r="H8113" s="64"/>
    </row>
    <row r="8114" spans="4:8" x14ac:dyDescent="0.2">
      <c r="D8114" s="9"/>
      <c r="G8114" s="63"/>
      <c r="H8114" s="64"/>
    </row>
    <row r="8115" spans="4:8" x14ac:dyDescent="0.2">
      <c r="D8115" s="9"/>
      <c r="G8115" s="63"/>
      <c r="H8115" s="64"/>
    </row>
    <row r="8116" spans="4:8" x14ac:dyDescent="0.2">
      <c r="D8116" s="9"/>
      <c r="G8116" s="63"/>
      <c r="H8116" s="64"/>
    </row>
    <row r="8117" spans="4:8" x14ac:dyDescent="0.2">
      <c r="D8117" s="9"/>
      <c r="G8117" s="63"/>
      <c r="H8117" s="64"/>
    </row>
    <row r="8118" spans="4:8" x14ac:dyDescent="0.2">
      <c r="D8118" s="9"/>
      <c r="G8118" s="63"/>
      <c r="H8118" s="64"/>
    </row>
    <row r="8119" spans="4:8" x14ac:dyDescent="0.2">
      <c r="D8119" s="9"/>
      <c r="G8119" s="63"/>
      <c r="H8119" s="64"/>
    </row>
    <row r="8120" spans="4:8" x14ac:dyDescent="0.2">
      <c r="D8120" s="9"/>
      <c r="G8120" s="63"/>
      <c r="H8120" s="64"/>
    </row>
    <row r="8121" spans="4:8" x14ac:dyDescent="0.2">
      <c r="D8121" s="9"/>
      <c r="G8121" s="63"/>
      <c r="H8121" s="64"/>
    </row>
    <row r="8122" spans="4:8" x14ac:dyDescent="0.2">
      <c r="D8122" s="9"/>
      <c r="G8122" s="63"/>
      <c r="H8122" s="64"/>
    </row>
    <row r="8123" spans="4:8" x14ac:dyDescent="0.2">
      <c r="D8123" s="9"/>
      <c r="G8123" s="63"/>
      <c r="H8123" s="64"/>
    </row>
    <row r="8124" spans="4:8" x14ac:dyDescent="0.2">
      <c r="D8124" s="9"/>
      <c r="G8124" s="63"/>
      <c r="H8124" s="64"/>
    </row>
    <row r="8125" spans="4:8" x14ac:dyDescent="0.2">
      <c r="D8125" s="9"/>
      <c r="G8125" s="63"/>
      <c r="H8125" s="64"/>
    </row>
    <row r="8126" spans="4:8" x14ac:dyDescent="0.2">
      <c r="D8126" s="9"/>
      <c r="G8126" s="63"/>
      <c r="H8126" s="64"/>
    </row>
    <row r="8127" spans="4:8" x14ac:dyDescent="0.2">
      <c r="D8127" s="9"/>
      <c r="G8127" s="63"/>
      <c r="H8127" s="64"/>
    </row>
    <row r="8128" spans="4:8" x14ac:dyDescent="0.2">
      <c r="D8128" s="9"/>
      <c r="G8128" s="63"/>
      <c r="H8128" s="64"/>
    </row>
    <row r="8129" spans="4:8" x14ac:dyDescent="0.2">
      <c r="D8129" s="9"/>
      <c r="G8129" s="63"/>
      <c r="H8129" s="64"/>
    </row>
    <row r="8130" spans="4:8" x14ac:dyDescent="0.2">
      <c r="D8130" s="9"/>
      <c r="G8130" s="63"/>
      <c r="H8130" s="64"/>
    </row>
    <row r="8131" spans="4:8" x14ac:dyDescent="0.2">
      <c r="D8131" s="9"/>
      <c r="G8131" s="63"/>
      <c r="H8131" s="64"/>
    </row>
    <row r="8132" spans="4:8" x14ac:dyDescent="0.2">
      <c r="D8132" s="9"/>
      <c r="G8132" s="63"/>
      <c r="H8132" s="64"/>
    </row>
    <row r="8133" spans="4:8" x14ac:dyDescent="0.2">
      <c r="D8133" s="9"/>
      <c r="G8133" s="63"/>
      <c r="H8133" s="64"/>
    </row>
    <row r="8134" spans="4:8" x14ac:dyDescent="0.2">
      <c r="D8134" s="9"/>
      <c r="G8134" s="63"/>
      <c r="H8134" s="64"/>
    </row>
    <row r="8135" spans="4:8" x14ac:dyDescent="0.2">
      <c r="D8135" s="9"/>
      <c r="G8135" s="63"/>
      <c r="H8135" s="64"/>
    </row>
    <row r="8136" spans="4:8" x14ac:dyDescent="0.2">
      <c r="D8136" s="9"/>
      <c r="G8136" s="63"/>
      <c r="H8136" s="64"/>
    </row>
    <row r="8137" spans="4:8" x14ac:dyDescent="0.2">
      <c r="D8137" s="9"/>
      <c r="G8137" s="63"/>
      <c r="H8137" s="64"/>
    </row>
    <row r="8138" spans="4:8" x14ac:dyDescent="0.2">
      <c r="D8138" s="9"/>
      <c r="G8138" s="63"/>
      <c r="H8138" s="64"/>
    </row>
    <row r="8139" spans="4:8" x14ac:dyDescent="0.2">
      <c r="D8139" s="9"/>
      <c r="G8139" s="63"/>
      <c r="H8139" s="64"/>
    </row>
    <row r="8140" spans="4:8" x14ac:dyDescent="0.2">
      <c r="D8140" s="9"/>
      <c r="G8140" s="63"/>
      <c r="H8140" s="64"/>
    </row>
    <row r="8141" spans="4:8" x14ac:dyDescent="0.2">
      <c r="D8141" s="9"/>
      <c r="G8141" s="63"/>
      <c r="H8141" s="64"/>
    </row>
    <row r="8142" spans="4:8" x14ac:dyDescent="0.2">
      <c r="D8142" s="9"/>
      <c r="G8142" s="63"/>
      <c r="H8142" s="64"/>
    </row>
    <row r="8143" spans="4:8" x14ac:dyDescent="0.2">
      <c r="D8143" s="9"/>
      <c r="G8143" s="63"/>
      <c r="H8143" s="64"/>
    </row>
    <row r="8144" spans="4:8" x14ac:dyDescent="0.2">
      <c r="D8144" s="9"/>
      <c r="G8144" s="63"/>
      <c r="H8144" s="64"/>
    </row>
    <row r="8145" spans="4:8" x14ac:dyDescent="0.2">
      <c r="D8145" s="9"/>
      <c r="G8145" s="63"/>
      <c r="H8145" s="64"/>
    </row>
    <row r="8146" spans="4:8" x14ac:dyDescent="0.2">
      <c r="D8146" s="9"/>
      <c r="G8146" s="63"/>
      <c r="H8146" s="64"/>
    </row>
    <row r="8147" spans="4:8" x14ac:dyDescent="0.2">
      <c r="D8147" s="9"/>
      <c r="G8147" s="63"/>
      <c r="H8147" s="64"/>
    </row>
    <row r="8148" spans="4:8" x14ac:dyDescent="0.2">
      <c r="D8148" s="9"/>
      <c r="G8148" s="63"/>
      <c r="H8148" s="64"/>
    </row>
    <row r="8149" spans="4:8" x14ac:dyDescent="0.2">
      <c r="D8149" s="9"/>
      <c r="G8149" s="63"/>
      <c r="H8149" s="64"/>
    </row>
    <row r="8150" spans="4:8" x14ac:dyDescent="0.2">
      <c r="D8150" s="9"/>
      <c r="G8150" s="63"/>
      <c r="H8150" s="64"/>
    </row>
    <row r="8151" spans="4:8" x14ac:dyDescent="0.2">
      <c r="D8151" s="9"/>
      <c r="G8151" s="63"/>
      <c r="H8151" s="64"/>
    </row>
    <row r="8152" spans="4:8" x14ac:dyDescent="0.2">
      <c r="D8152" s="9"/>
      <c r="G8152" s="63"/>
      <c r="H8152" s="64"/>
    </row>
    <row r="8153" spans="4:8" x14ac:dyDescent="0.2">
      <c r="D8153" s="9"/>
      <c r="G8153" s="63"/>
      <c r="H8153" s="64"/>
    </row>
    <row r="8154" spans="4:8" x14ac:dyDescent="0.2">
      <c r="D8154" s="9"/>
      <c r="G8154" s="63"/>
      <c r="H8154" s="64"/>
    </row>
    <row r="8155" spans="4:8" x14ac:dyDescent="0.2">
      <c r="D8155" s="9"/>
      <c r="G8155" s="63"/>
      <c r="H8155" s="64"/>
    </row>
    <row r="8156" spans="4:8" x14ac:dyDescent="0.2">
      <c r="D8156" s="9"/>
      <c r="G8156" s="63"/>
      <c r="H8156" s="64"/>
    </row>
    <row r="8157" spans="4:8" x14ac:dyDescent="0.2">
      <c r="D8157" s="9"/>
      <c r="G8157" s="63"/>
      <c r="H8157" s="64"/>
    </row>
    <row r="8158" spans="4:8" x14ac:dyDescent="0.2">
      <c r="D8158" s="9"/>
      <c r="G8158" s="63"/>
      <c r="H8158" s="64"/>
    </row>
    <row r="8159" spans="4:8" x14ac:dyDescent="0.2">
      <c r="D8159" s="9"/>
      <c r="G8159" s="63"/>
      <c r="H8159" s="64"/>
    </row>
    <row r="8160" spans="4:8" x14ac:dyDescent="0.2">
      <c r="D8160" s="9"/>
      <c r="G8160" s="63"/>
      <c r="H8160" s="64"/>
    </row>
    <row r="8161" spans="4:8" x14ac:dyDescent="0.2">
      <c r="D8161" s="9"/>
      <c r="G8161" s="63"/>
      <c r="H8161" s="64"/>
    </row>
    <row r="8162" spans="4:8" x14ac:dyDescent="0.2">
      <c r="D8162" s="9"/>
      <c r="G8162" s="63"/>
      <c r="H8162" s="64"/>
    </row>
    <row r="8163" spans="4:8" x14ac:dyDescent="0.2">
      <c r="D8163" s="9"/>
      <c r="G8163" s="63"/>
      <c r="H8163" s="64"/>
    </row>
    <row r="8164" spans="4:8" x14ac:dyDescent="0.2">
      <c r="D8164" s="9"/>
      <c r="G8164" s="63"/>
      <c r="H8164" s="64"/>
    </row>
    <row r="8165" spans="4:8" x14ac:dyDescent="0.2">
      <c r="D8165" s="9"/>
      <c r="G8165" s="63"/>
      <c r="H8165" s="64"/>
    </row>
    <row r="8166" spans="4:8" x14ac:dyDescent="0.2">
      <c r="D8166" s="9"/>
      <c r="G8166" s="63"/>
      <c r="H8166" s="64"/>
    </row>
    <row r="8167" spans="4:8" x14ac:dyDescent="0.2">
      <c r="D8167" s="9"/>
      <c r="G8167" s="63"/>
      <c r="H8167" s="64"/>
    </row>
    <row r="8168" spans="4:8" x14ac:dyDescent="0.2">
      <c r="D8168" s="9"/>
      <c r="G8168" s="63"/>
      <c r="H8168" s="64"/>
    </row>
    <row r="8169" spans="4:8" x14ac:dyDescent="0.2">
      <c r="D8169" s="9"/>
      <c r="G8169" s="63"/>
      <c r="H8169" s="64"/>
    </row>
    <row r="8170" spans="4:8" x14ac:dyDescent="0.2">
      <c r="D8170" s="9"/>
      <c r="G8170" s="63"/>
      <c r="H8170" s="64"/>
    </row>
    <row r="8171" spans="4:8" x14ac:dyDescent="0.2">
      <c r="D8171" s="9"/>
      <c r="G8171" s="63"/>
      <c r="H8171" s="64"/>
    </row>
    <row r="8172" spans="4:8" x14ac:dyDescent="0.2">
      <c r="D8172" s="9"/>
      <c r="G8172" s="63"/>
      <c r="H8172" s="64"/>
    </row>
    <row r="8173" spans="4:8" x14ac:dyDescent="0.2">
      <c r="D8173" s="9"/>
      <c r="G8173" s="63"/>
      <c r="H8173" s="64"/>
    </row>
    <row r="8174" spans="4:8" x14ac:dyDescent="0.2">
      <c r="D8174" s="9"/>
      <c r="G8174" s="63"/>
      <c r="H8174" s="64"/>
    </row>
    <row r="8175" spans="4:8" x14ac:dyDescent="0.2">
      <c r="D8175" s="9"/>
      <c r="G8175" s="63"/>
      <c r="H8175" s="64"/>
    </row>
    <row r="8176" spans="4:8" x14ac:dyDescent="0.2">
      <c r="D8176" s="9"/>
      <c r="G8176" s="63"/>
      <c r="H8176" s="64"/>
    </row>
    <row r="8177" spans="4:8" x14ac:dyDescent="0.2">
      <c r="D8177" s="9"/>
      <c r="G8177" s="63"/>
      <c r="H8177" s="64"/>
    </row>
    <row r="8178" spans="4:8" x14ac:dyDescent="0.2">
      <c r="D8178" s="9"/>
      <c r="G8178" s="63"/>
      <c r="H8178" s="64"/>
    </row>
    <row r="8179" spans="4:8" x14ac:dyDescent="0.2">
      <c r="D8179" s="9"/>
      <c r="G8179" s="63"/>
      <c r="H8179" s="64"/>
    </row>
    <row r="8180" spans="4:8" x14ac:dyDescent="0.2">
      <c r="D8180" s="9"/>
      <c r="G8180" s="63"/>
      <c r="H8180" s="64"/>
    </row>
    <row r="8181" spans="4:8" x14ac:dyDescent="0.2">
      <c r="D8181" s="9"/>
      <c r="G8181" s="63"/>
      <c r="H8181" s="64"/>
    </row>
    <row r="8182" spans="4:8" x14ac:dyDescent="0.2">
      <c r="D8182" s="9"/>
      <c r="G8182" s="63"/>
      <c r="H8182" s="64"/>
    </row>
    <row r="8183" spans="4:8" x14ac:dyDescent="0.2">
      <c r="D8183" s="9"/>
      <c r="G8183" s="63"/>
      <c r="H8183" s="64"/>
    </row>
    <row r="8184" spans="4:8" x14ac:dyDescent="0.2">
      <c r="D8184" s="9"/>
      <c r="G8184" s="63"/>
      <c r="H8184" s="64"/>
    </row>
    <row r="8185" spans="4:8" x14ac:dyDescent="0.2">
      <c r="D8185" s="9"/>
      <c r="G8185" s="63"/>
      <c r="H8185" s="64"/>
    </row>
    <row r="8186" spans="4:8" x14ac:dyDescent="0.2">
      <c r="D8186" s="9"/>
      <c r="G8186" s="63"/>
      <c r="H8186" s="64"/>
    </row>
    <row r="8187" spans="4:8" x14ac:dyDescent="0.2">
      <c r="D8187" s="9"/>
      <c r="G8187" s="63"/>
      <c r="H8187" s="64"/>
    </row>
    <row r="8188" spans="4:8" x14ac:dyDescent="0.2">
      <c r="D8188" s="9"/>
      <c r="G8188" s="63"/>
      <c r="H8188" s="64"/>
    </row>
    <row r="8189" spans="4:8" x14ac:dyDescent="0.2">
      <c r="D8189" s="9"/>
      <c r="G8189" s="63"/>
      <c r="H8189" s="64"/>
    </row>
    <row r="8190" spans="4:8" x14ac:dyDescent="0.2">
      <c r="D8190" s="9"/>
      <c r="G8190" s="63"/>
      <c r="H8190" s="64"/>
    </row>
    <row r="8191" spans="4:8" x14ac:dyDescent="0.2">
      <c r="D8191" s="9"/>
      <c r="G8191" s="63"/>
      <c r="H8191" s="64"/>
    </row>
    <row r="8192" spans="4:8" x14ac:dyDescent="0.2">
      <c r="D8192" s="9"/>
      <c r="G8192" s="63"/>
      <c r="H8192" s="64"/>
    </row>
    <row r="8193" spans="4:8" x14ac:dyDescent="0.2">
      <c r="D8193" s="9"/>
      <c r="G8193" s="63"/>
      <c r="H8193" s="64"/>
    </row>
    <row r="8194" spans="4:8" x14ac:dyDescent="0.2">
      <c r="D8194" s="9"/>
      <c r="G8194" s="63"/>
      <c r="H8194" s="64"/>
    </row>
    <row r="8195" spans="4:8" x14ac:dyDescent="0.2">
      <c r="D8195" s="9"/>
      <c r="G8195" s="63"/>
      <c r="H8195" s="64"/>
    </row>
    <row r="8196" spans="4:8" x14ac:dyDescent="0.2">
      <c r="D8196" s="9"/>
      <c r="G8196" s="63"/>
      <c r="H8196" s="64"/>
    </row>
    <row r="8197" spans="4:8" x14ac:dyDescent="0.2">
      <c r="D8197" s="9"/>
      <c r="G8197" s="63"/>
      <c r="H8197" s="64"/>
    </row>
    <row r="8198" spans="4:8" x14ac:dyDescent="0.2">
      <c r="D8198" s="9"/>
      <c r="G8198" s="63"/>
      <c r="H8198" s="64"/>
    </row>
    <row r="8199" spans="4:8" x14ac:dyDescent="0.2">
      <c r="D8199" s="9"/>
      <c r="G8199" s="63"/>
      <c r="H8199" s="64"/>
    </row>
    <row r="8200" spans="4:8" x14ac:dyDescent="0.2">
      <c r="D8200" s="9"/>
      <c r="G8200" s="63"/>
      <c r="H8200" s="64"/>
    </row>
    <row r="8201" spans="4:8" x14ac:dyDescent="0.2">
      <c r="D8201" s="9"/>
      <c r="G8201" s="63"/>
      <c r="H8201" s="64"/>
    </row>
    <row r="8202" spans="4:8" x14ac:dyDescent="0.2">
      <c r="D8202" s="9"/>
      <c r="G8202" s="63"/>
      <c r="H8202" s="64"/>
    </row>
    <row r="8203" spans="4:8" x14ac:dyDescent="0.2">
      <c r="D8203" s="9"/>
      <c r="G8203" s="63"/>
      <c r="H8203" s="64"/>
    </row>
    <row r="8204" spans="4:8" x14ac:dyDescent="0.2">
      <c r="D8204" s="9"/>
      <c r="G8204" s="63"/>
      <c r="H8204" s="64"/>
    </row>
    <row r="8205" spans="4:8" x14ac:dyDescent="0.2">
      <c r="D8205" s="9"/>
      <c r="G8205" s="63"/>
      <c r="H8205" s="64"/>
    </row>
    <row r="8206" spans="4:8" x14ac:dyDescent="0.2">
      <c r="D8206" s="9"/>
      <c r="G8206" s="63"/>
      <c r="H8206" s="64"/>
    </row>
    <row r="8207" spans="4:8" x14ac:dyDescent="0.2">
      <c r="D8207" s="9"/>
      <c r="G8207" s="63"/>
      <c r="H8207" s="64"/>
    </row>
    <row r="8208" spans="4:8" x14ac:dyDescent="0.2">
      <c r="D8208" s="9"/>
      <c r="G8208" s="63"/>
      <c r="H8208" s="64"/>
    </row>
    <row r="8209" spans="4:8" x14ac:dyDescent="0.2">
      <c r="D8209" s="9"/>
      <c r="G8209" s="63"/>
      <c r="H8209" s="64"/>
    </row>
    <row r="8210" spans="4:8" x14ac:dyDescent="0.2">
      <c r="D8210" s="9"/>
      <c r="G8210" s="63"/>
      <c r="H8210" s="64"/>
    </row>
    <row r="8211" spans="4:8" x14ac:dyDescent="0.2">
      <c r="D8211" s="9"/>
      <c r="G8211" s="63"/>
      <c r="H8211" s="64"/>
    </row>
    <row r="8212" spans="4:8" x14ac:dyDescent="0.2">
      <c r="D8212" s="9"/>
      <c r="G8212" s="63"/>
      <c r="H8212" s="64"/>
    </row>
    <row r="8213" spans="4:8" x14ac:dyDescent="0.2">
      <c r="D8213" s="9"/>
      <c r="G8213" s="63"/>
      <c r="H8213" s="64"/>
    </row>
    <row r="8214" spans="4:8" x14ac:dyDescent="0.2">
      <c r="D8214" s="9"/>
      <c r="G8214" s="63"/>
      <c r="H8214" s="64"/>
    </row>
    <row r="8215" spans="4:8" x14ac:dyDescent="0.2">
      <c r="D8215" s="9"/>
      <c r="G8215" s="63"/>
      <c r="H8215" s="64"/>
    </row>
    <row r="8216" spans="4:8" x14ac:dyDescent="0.2">
      <c r="D8216" s="9"/>
      <c r="G8216" s="63"/>
      <c r="H8216" s="64"/>
    </row>
    <row r="8217" spans="4:8" x14ac:dyDescent="0.2">
      <c r="D8217" s="9"/>
      <c r="G8217" s="63"/>
      <c r="H8217" s="64"/>
    </row>
    <row r="8218" spans="4:8" x14ac:dyDescent="0.2">
      <c r="D8218" s="9"/>
      <c r="G8218" s="63"/>
      <c r="H8218" s="64"/>
    </row>
    <row r="8219" spans="4:8" x14ac:dyDescent="0.2">
      <c r="D8219" s="9"/>
      <c r="G8219" s="63"/>
      <c r="H8219" s="64"/>
    </row>
    <row r="8220" spans="4:8" x14ac:dyDescent="0.2">
      <c r="D8220" s="9"/>
      <c r="G8220" s="63"/>
      <c r="H8220" s="64"/>
    </row>
    <row r="8221" spans="4:8" x14ac:dyDescent="0.2">
      <c r="D8221" s="9"/>
      <c r="G8221" s="63"/>
      <c r="H8221" s="64"/>
    </row>
    <row r="8222" spans="4:8" x14ac:dyDescent="0.2">
      <c r="D8222" s="9"/>
      <c r="G8222" s="63"/>
      <c r="H8222" s="64"/>
    </row>
    <row r="8223" spans="4:8" x14ac:dyDescent="0.2">
      <c r="D8223" s="9"/>
      <c r="G8223" s="63"/>
      <c r="H8223" s="64"/>
    </row>
    <row r="8224" spans="4:8" x14ac:dyDescent="0.2">
      <c r="D8224" s="9"/>
      <c r="G8224" s="63"/>
      <c r="H8224" s="64"/>
    </row>
    <row r="8225" spans="4:8" x14ac:dyDescent="0.2">
      <c r="D8225" s="9"/>
      <c r="G8225" s="63"/>
      <c r="H8225" s="64"/>
    </row>
    <row r="8226" spans="4:8" x14ac:dyDescent="0.2">
      <c r="D8226" s="9"/>
      <c r="G8226" s="63"/>
      <c r="H8226" s="64"/>
    </row>
    <row r="8227" spans="4:8" x14ac:dyDescent="0.2">
      <c r="D8227" s="9"/>
      <c r="G8227" s="63"/>
      <c r="H8227" s="64"/>
    </row>
    <row r="8228" spans="4:8" x14ac:dyDescent="0.2">
      <c r="D8228" s="9"/>
      <c r="G8228" s="63"/>
      <c r="H8228" s="64"/>
    </row>
    <row r="8229" spans="4:8" x14ac:dyDescent="0.2">
      <c r="D8229" s="9"/>
      <c r="G8229" s="63"/>
      <c r="H8229" s="64"/>
    </row>
    <row r="8230" spans="4:8" x14ac:dyDescent="0.2">
      <c r="D8230" s="9"/>
      <c r="G8230" s="63"/>
      <c r="H8230" s="64"/>
    </row>
    <row r="8231" spans="4:8" x14ac:dyDescent="0.2">
      <c r="D8231" s="9"/>
      <c r="G8231" s="63"/>
      <c r="H8231" s="64"/>
    </row>
    <row r="8232" spans="4:8" x14ac:dyDescent="0.2">
      <c r="D8232" s="9"/>
      <c r="G8232" s="63"/>
      <c r="H8232" s="64"/>
    </row>
    <row r="8233" spans="4:8" x14ac:dyDescent="0.2">
      <c r="D8233" s="9"/>
      <c r="G8233" s="63"/>
      <c r="H8233" s="64"/>
    </row>
    <row r="8234" spans="4:8" x14ac:dyDescent="0.2">
      <c r="D8234" s="9"/>
      <c r="G8234" s="63"/>
      <c r="H8234" s="64"/>
    </row>
    <row r="8235" spans="4:8" x14ac:dyDescent="0.2">
      <c r="D8235" s="9"/>
      <c r="G8235" s="63"/>
      <c r="H8235" s="64"/>
    </row>
    <row r="8236" spans="4:8" x14ac:dyDescent="0.2">
      <c r="D8236" s="9"/>
      <c r="G8236" s="63"/>
      <c r="H8236" s="64"/>
    </row>
    <row r="8237" spans="4:8" x14ac:dyDescent="0.2">
      <c r="D8237" s="9"/>
      <c r="G8237" s="63"/>
      <c r="H8237" s="64"/>
    </row>
    <row r="8238" spans="4:8" x14ac:dyDescent="0.2">
      <c r="D8238" s="9"/>
      <c r="G8238" s="63"/>
      <c r="H8238" s="64"/>
    </row>
    <row r="8239" spans="4:8" x14ac:dyDescent="0.2">
      <c r="D8239" s="9"/>
      <c r="G8239" s="63"/>
      <c r="H8239" s="64"/>
    </row>
    <row r="8240" spans="4:8" x14ac:dyDescent="0.2">
      <c r="D8240" s="9"/>
      <c r="G8240" s="63"/>
      <c r="H8240" s="64"/>
    </row>
    <row r="8241" spans="4:8" x14ac:dyDescent="0.2">
      <c r="D8241" s="9"/>
      <c r="G8241" s="63"/>
      <c r="H8241" s="64"/>
    </row>
    <row r="8242" spans="4:8" x14ac:dyDescent="0.2">
      <c r="D8242" s="9"/>
      <c r="G8242" s="63"/>
      <c r="H8242" s="64"/>
    </row>
    <row r="8243" spans="4:8" x14ac:dyDescent="0.2">
      <c r="D8243" s="9"/>
      <c r="G8243" s="63"/>
      <c r="H8243" s="64"/>
    </row>
    <row r="8244" spans="4:8" x14ac:dyDescent="0.2">
      <c r="D8244" s="9"/>
      <c r="G8244" s="63"/>
      <c r="H8244" s="64"/>
    </row>
    <row r="8245" spans="4:8" x14ac:dyDescent="0.2">
      <c r="D8245" s="9"/>
      <c r="G8245" s="63"/>
      <c r="H8245" s="64"/>
    </row>
    <row r="8246" spans="4:8" x14ac:dyDescent="0.2">
      <c r="D8246" s="9"/>
      <c r="G8246" s="63"/>
      <c r="H8246" s="64"/>
    </row>
    <row r="8247" spans="4:8" x14ac:dyDescent="0.2">
      <c r="D8247" s="9"/>
      <c r="G8247" s="63"/>
      <c r="H8247" s="64"/>
    </row>
    <row r="8248" spans="4:8" x14ac:dyDescent="0.2">
      <c r="D8248" s="9"/>
      <c r="G8248" s="63"/>
      <c r="H8248" s="64"/>
    </row>
    <row r="8249" spans="4:8" x14ac:dyDescent="0.2">
      <c r="D8249" s="9"/>
      <c r="G8249" s="63"/>
      <c r="H8249" s="64"/>
    </row>
    <row r="8250" spans="4:8" x14ac:dyDescent="0.2">
      <c r="D8250" s="9"/>
      <c r="G8250" s="63"/>
      <c r="H8250" s="64"/>
    </row>
    <row r="8251" spans="4:8" x14ac:dyDescent="0.2">
      <c r="D8251" s="9"/>
      <c r="G8251" s="63"/>
      <c r="H8251" s="64"/>
    </row>
    <row r="8252" spans="4:8" x14ac:dyDescent="0.2">
      <c r="D8252" s="9"/>
      <c r="G8252" s="63"/>
      <c r="H8252" s="64"/>
    </row>
    <row r="8253" spans="4:8" x14ac:dyDescent="0.2">
      <c r="D8253" s="9"/>
      <c r="G8253" s="63"/>
      <c r="H8253" s="64"/>
    </row>
    <row r="8254" spans="4:8" x14ac:dyDescent="0.2">
      <c r="D8254" s="9"/>
      <c r="G8254" s="63"/>
      <c r="H8254" s="64"/>
    </row>
    <row r="8255" spans="4:8" x14ac:dyDescent="0.2">
      <c r="D8255" s="9"/>
      <c r="G8255" s="63"/>
      <c r="H8255" s="64"/>
    </row>
    <row r="8256" spans="4:8" x14ac:dyDescent="0.2">
      <c r="D8256" s="9"/>
      <c r="G8256" s="63"/>
      <c r="H8256" s="64"/>
    </row>
    <row r="8257" spans="4:8" x14ac:dyDescent="0.2">
      <c r="D8257" s="9"/>
      <c r="G8257" s="63"/>
      <c r="H8257" s="64"/>
    </row>
    <row r="8258" spans="4:8" x14ac:dyDescent="0.2">
      <c r="D8258" s="9"/>
      <c r="G8258" s="63"/>
      <c r="H8258" s="64"/>
    </row>
    <row r="8259" spans="4:8" x14ac:dyDescent="0.2">
      <c r="D8259" s="9"/>
      <c r="G8259" s="63"/>
      <c r="H8259" s="64"/>
    </row>
    <row r="8260" spans="4:8" x14ac:dyDescent="0.2">
      <c r="D8260" s="9"/>
      <c r="G8260" s="63"/>
      <c r="H8260" s="64"/>
    </row>
    <row r="8261" spans="4:8" x14ac:dyDescent="0.2">
      <c r="D8261" s="9"/>
      <c r="G8261" s="63"/>
      <c r="H8261" s="64"/>
    </row>
    <row r="8262" spans="4:8" x14ac:dyDescent="0.2">
      <c r="D8262" s="9"/>
      <c r="G8262" s="63"/>
      <c r="H8262" s="64"/>
    </row>
    <row r="8263" spans="4:8" x14ac:dyDescent="0.2">
      <c r="D8263" s="9"/>
      <c r="G8263" s="63"/>
      <c r="H8263" s="64"/>
    </row>
    <row r="8264" spans="4:8" x14ac:dyDescent="0.2">
      <c r="D8264" s="9"/>
      <c r="G8264" s="63"/>
      <c r="H8264" s="64"/>
    </row>
    <row r="8265" spans="4:8" x14ac:dyDescent="0.2">
      <c r="D8265" s="9"/>
      <c r="G8265" s="63"/>
      <c r="H8265" s="64"/>
    </row>
    <row r="8266" spans="4:8" x14ac:dyDescent="0.2">
      <c r="D8266" s="9"/>
      <c r="G8266" s="63"/>
      <c r="H8266" s="64"/>
    </row>
    <row r="8267" spans="4:8" x14ac:dyDescent="0.2">
      <c r="D8267" s="9"/>
      <c r="G8267" s="63"/>
      <c r="H8267" s="64"/>
    </row>
    <row r="8268" spans="4:8" x14ac:dyDescent="0.2">
      <c r="D8268" s="9"/>
      <c r="G8268" s="63"/>
      <c r="H8268" s="64"/>
    </row>
    <row r="8269" spans="4:8" x14ac:dyDescent="0.2">
      <c r="D8269" s="9"/>
      <c r="G8269" s="63"/>
      <c r="H8269" s="64"/>
    </row>
    <row r="8270" spans="4:8" x14ac:dyDescent="0.2">
      <c r="D8270" s="9"/>
      <c r="G8270" s="63"/>
      <c r="H8270" s="64"/>
    </row>
    <row r="8271" spans="4:8" x14ac:dyDescent="0.2">
      <c r="D8271" s="9"/>
      <c r="G8271" s="63"/>
      <c r="H8271" s="64"/>
    </row>
    <row r="8272" spans="4:8" x14ac:dyDescent="0.2">
      <c r="D8272" s="9"/>
      <c r="G8272" s="63"/>
      <c r="H8272" s="64"/>
    </row>
    <row r="8273" spans="4:8" x14ac:dyDescent="0.2">
      <c r="D8273" s="9"/>
      <c r="G8273" s="63"/>
      <c r="H8273" s="64"/>
    </row>
    <row r="8274" spans="4:8" x14ac:dyDescent="0.2">
      <c r="D8274" s="9"/>
      <c r="G8274" s="63"/>
      <c r="H8274" s="64"/>
    </row>
    <row r="8275" spans="4:8" x14ac:dyDescent="0.2">
      <c r="D8275" s="9"/>
      <c r="G8275" s="63"/>
      <c r="H8275" s="64"/>
    </row>
    <row r="8276" spans="4:8" x14ac:dyDescent="0.2">
      <c r="D8276" s="9"/>
      <c r="G8276" s="63"/>
      <c r="H8276" s="64"/>
    </row>
    <row r="8277" spans="4:8" x14ac:dyDescent="0.2">
      <c r="D8277" s="9"/>
      <c r="G8277" s="63"/>
      <c r="H8277" s="64"/>
    </row>
    <row r="8278" spans="4:8" x14ac:dyDescent="0.2">
      <c r="D8278" s="9"/>
      <c r="G8278" s="63"/>
      <c r="H8278" s="64"/>
    </row>
    <row r="8279" spans="4:8" x14ac:dyDescent="0.2">
      <c r="D8279" s="9"/>
      <c r="G8279" s="63"/>
      <c r="H8279" s="64"/>
    </row>
    <row r="8280" spans="4:8" x14ac:dyDescent="0.2">
      <c r="D8280" s="9"/>
      <c r="G8280" s="63"/>
      <c r="H8280" s="64"/>
    </row>
    <row r="8281" spans="4:8" x14ac:dyDescent="0.2">
      <c r="D8281" s="9"/>
      <c r="G8281" s="63"/>
      <c r="H8281" s="64"/>
    </row>
    <row r="8282" spans="4:8" x14ac:dyDescent="0.2">
      <c r="D8282" s="9"/>
      <c r="G8282" s="63"/>
      <c r="H8282" s="64"/>
    </row>
    <row r="8283" spans="4:8" x14ac:dyDescent="0.2">
      <c r="D8283" s="9"/>
      <c r="G8283" s="63"/>
      <c r="H8283" s="64"/>
    </row>
    <row r="8284" spans="4:8" x14ac:dyDescent="0.2">
      <c r="D8284" s="9"/>
      <c r="G8284" s="63"/>
      <c r="H8284" s="64"/>
    </row>
    <row r="8285" spans="4:8" x14ac:dyDescent="0.2">
      <c r="D8285" s="9"/>
      <c r="G8285" s="63"/>
      <c r="H8285" s="64"/>
    </row>
    <row r="8286" spans="4:8" x14ac:dyDescent="0.2">
      <c r="D8286" s="9"/>
      <c r="G8286" s="63"/>
      <c r="H8286" s="64"/>
    </row>
    <row r="8287" spans="4:8" x14ac:dyDescent="0.2">
      <c r="D8287" s="9"/>
      <c r="G8287" s="63"/>
      <c r="H8287" s="64"/>
    </row>
    <row r="8288" spans="4:8" x14ac:dyDescent="0.2">
      <c r="D8288" s="9"/>
      <c r="G8288" s="63"/>
      <c r="H8288" s="64"/>
    </row>
    <row r="8289" spans="4:8" x14ac:dyDescent="0.2">
      <c r="D8289" s="9"/>
      <c r="G8289" s="63"/>
      <c r="H8289" s="64"/>
    </row>
    <row r="8290" spans="4:8" x14ac:dyDescent="0.2">
      <c r="D8290" s="9"/>
      <c r="G8290" s="63"/>
      <c r="H8290" s="64"/>
    </row>
    <row r="8291" spans="4:8" x14ac:dyDescent="0.2">
      <c r="D8291" s="9"/>
      <c r="G8291" s="63"/>
      <c r="H8291" s="64"/>
    </row>
    <row r="8292" spans="4:8" x14ac:dyDescent="0.2">
      <c r="D8292" s="9"/>
      <c r="G8292" s="63"/>
      <c r="H8292" s="64"/>
    </row>
    <row r="8293" spans="4:8" x14ac:dyDescent="0.2">
      <c r="D8293" s="9"/>
      <c r="G8293" s="63"/>
      <c r="H8293" s="64"/>
    </row>
    <row r="8294" spans="4:8" x14ac:dyDescent="0.2">
      <c r="D8294" s="9"/>
      <c r="G8294" s="63"/>
      <c r="H8294" s="64"/>
    </row>
    <row r="8295" spans="4:8" x14ac:dyDescent="0.2">
      <c r="D8295" s="9"/>
      <c r="G8295" s="63"/>
      <c r="H8295" s="64"/>
    </row>
    <row r="8296" spans="4:8" x14ac:dyDescent="0.2">
      <c r="D8296" s="9"/>
      <c r="G8296" s="63"/>
      <c r="H8296" s="64"/>
    </row>
    <row r="8297" spans="4:8" x14ac:dyDescent="0.2">
      <c r="D8297" s="9"/>
      <c r="G8297" s="63"/>
      <c r="H8297" s="64"/>
    </row>
    <row r="8298" spans="4:8" x14ac:dyDescent="0.2">
      <c r="D8298" s="9"/>
      <c r="G8298" s="63"/>
      <c r="H8298" s="64"/>
    </row>
    <row r="8299" spans="4:8" x14ac:dyDescent="0.2">
      <c r="D8299" s="9"/>
      <c r="G8299" s="63"/>
      <c r="H8299" s="64"/>
    </row>
    <row r="8300" spans="4:8" x14ac:dyDescent="0.2">
      <c r="D8300" s="9"/>
      <c r="G8300" s="63"/>
      <c r="H8300" s="64"/>
    </row>
    <row r="8301" spans="4:8" x14ac:dyDescent="0.2">
      <c r="D8301" s="9"/>
      <c r="G8301" s="63"/>
      <c r="H8301" s="64"/>
    </row>
    <row r="8302" spans="4:8" x14ac:dyDescent="0.2">
      <c r="D8302" s="9"/>
      <c r="G8302" s="63"/>
      <c r="H8302" s="64"/>
    </row>
    <row r="8303" spans="4:8" x14ac:dyDescent="0.2">
      <c r="D8303" s="9"/>
      <c r="G8303" s="63"/>
      <c r="H8303" s="64"/>
    </row>
    <row r="8304" spans="4:8" x14ac:dyDescent="0.2">
      <c r="D8304" s="9"/>
      <c r="G8304" s="63"/>
      <c r="H8304" s="64"/>
    </row>
    <row r="8305" spans="4:8" x14ac:dyDescent="0.2">
      <c r="D8305" s="9"/>
      <c r="G8305" s="63"/>
      <c r="H8305" s="64"/>
    </row>
    <row r="8306" spans="4:8" x14ac:dyDescent="0.2">
      <c r="D8306" s="9"/>
      <c r="G8306" s="63"/>
      <c r="H8306" s="64"/>
    </row>
    <row r="8307" spans="4:8" x14ac:dyDescent="0.2">
      <c r="D8307" s="9"/>
      <c r="G8307" s="63"/>
      <c r="H8307" s="64"/>
    </row>
    <row r="8308" spans="4:8" x14ac:dyDescent="0.2">
      <c r="D8308" s="9"/>
      <c r="G8308" s="63"/>
      <c r="H8308" s="64"/>
    </row>
    <row r="8309" spans="4:8" x14ac:dyDescent="0.2">
      <c r="D8309" s="9"/>
      <c r="G8309" s="63"/>
      <c r="H8309" s="64"/>
    </row>
    <row r="8310" spans="4:8" x14ac:dyDescent="0.2">
      <c r="D8310" s="9"/>
      <c r="G8310" s="63"/>
      <c r="H8310" s="64"/>
    </row>
    <row r="8311" spans="4:8" x14ac:dyDescent="0.2">
      <c r="D8311" s="9"/>
      <c r="G8311" s="63"/>
      <c r="H8311" s="64"/>
    </row>
    <row r="8312" spans="4:8" x14ac:dyDescent="0.2">
      <c r="D8312" s="9"/>
      <c r="G8312" s="63"/>
      <c r="H8312" s="64"/>
    </row>
    <row r="8313" spans="4:8" x14ac:dyDescent="0.2">
      <c r="D8313" s="9"/>
      <c r="G8313" s="63"/>
      <c r="H8313" s="64"/>
    </row>
    <row r="8314" spans="4:8" x14ac:dyDescent="0.2">
      <c r="D8314" s="9"/>
      <c r="G8314" s="63"/>
      <c r="H8314" s="64"/>
    </row>
    <row r="8315" spans="4:8" x14ac:dyDescent="0.2">
      <c r="D8315" s="9"/>
      <c r="G8315" s="63"/>
      <c r="H8315" s="64"/>
    </row>
    <row r="8316" spans="4:8" x14ac:dyDescent="0.2">
      <c r="D8316" s="9"/>
      <c r="G8316" s="63"/>
      <c r="H8316" s="64"/>
    </row>
    <row r="8317" spans="4:8" x14ac:dyDescent="0.2">
      <c r="D8317" s="9"/>
      <c r="G8317" s="63"/>
      <c r="H8317" s="64"/>
    </row>
    <row r="8318" spans="4:8" x14ac:dyDescent="0.2">
      <c r="D8318" s="9"/>
      <c r="G8318" s="63"/>
      <c r="H8318" s="64"/>
    </row>
    <row r="8319" spans="4:8" x14ac:dyDescent="0.2">
      <c r="D8319" s="9"/>
      <c r="G8319" s="63"/>
      <c r="H8319" s="64"/>
    </row>
    <row r="8320" spans="4:8" x14ac:dyDescent="0.2">
      <c r="D8320" s="9"/>
      <c r="G8320" s="63"/>
      <c r="H8320" s="64"/>
    </row>
    <row r="8321" spans="4:8" x14ac:dyDescent="0.2">
      <c r="D8321" s="9"/>
      <c r="G8321" s="63"/>
      <c r="H8321" s="64"/>
    </row>
    <row r="8322" spans="4:8" x14ac:dyDescent="0.2">
      <c r="D8322" s="9"/>
      <c r="G8322" s="63"/>
      <c r="H8322" s="64"/>
    </row>
    <row r="8323" spans="4:8" x14ac:dyDescent="0.2">
      <c r="D8323" s="9"/>
      <c r="G8323" s="63"/>
      <c r="H8323" s="64"/>
    </row>
    <row r="8324" spans="4:8" x14ac:dyDescent="0.2">
      <c r="D8324" s="9"/>
      <c r="G8324" s="63"/>
      <c r="H8324" s="64"/>
    </row>
    <row r="8325" spans="4:8" x14ac:dyDescent="0.2">
      <c r="D8325" s="9"/>
      <c r="G8325" s="63"/>
      <c r="H8325" s="64"/>
    </row>
    <row r="8326" spans="4:8" x14ac:dyDescent="0.2">
      <c r="D8326" s="9"/>
      <c r="G8326" s="63"/>
      <c r="H8326" s="64"/>
    </row>
    <row r="8327" spans="4:8" x14ac:dyDescent="0.2">
      <c r="D8327" s="9"/>
      <c r="G8327" s="63"/>
      <c r="H8327" s="64"/>
    </row>
    <row r="8328" spans="4:8" x14ac:dyDescent="0.2">
      <c r="D8328" s="9"/>
      <c r="G8328" s="63"/>
      <c r="H8328" s="64"/>
    </row>
    <row r="8329" spans="4:8" x14ac:dyDescent="0.2">
      <c r="D8329" s="9"/>
      <c r="G8329" s="63"/>
      <c r="H8329" s="64"/>
    </row>
    <row r="8330" spans="4:8" x14ac:dyDescent="0.2">
      <c r="D8330" s="9"/>
      <c r="G8330" s="63"/>
      <c r="H8330" s="64"/>
    </row>
    <row r="8331" spans="4:8" x14ac:dyDescent="0.2">
      <c r="D8331" s="9"/>
      <c r="G8331" s="63"/>
      <c r="H8331" s="64"/>
    </row>
    <row r="8332" spans="4:8" x14ac:dyDescent="0.2">
      <c r="D8332" s="9"/>
      <c r="G8332" s="63"/>
      <c r="H8332" s="64"/>
    </row>
    <row r="8333" spans="4:8" x14ac:dyDescent="0.2">
      <c r="D8333" s="9"/>
      <c r="G8333" s="63"/>
      <c r="H8333" s="64"/>
    </row>
    <row r="8334" spans="4:8" x14ac:dyDescent="0.2">
      <c r="D8334" s="9"/>
      <c r="G8334" s="63"/>
      <c r="H8334" s="64"/>
    </row>
    <row r="8335" spans="4:8" x14ac:dyDescent="0.2">
      <c r="D8335" s="9"/>
      <c r="G8335" s="63"/>
      <c r="H8335" s="64"/>
    </row>
    <row r="8336" spans="4:8" x14ac:dyDescent="0.2">
      <c r="D8336" s="9"/>
      <c r="G8336" s="63"/>
      <c r="H8336" s="64"/>
    </row>
    <row r="8337" spans="4:8" x14ac:dyDescent="0.2">
      <c r="D8337" s="9"/>
      <c r="G8337" s="63"/>
      <c r="H8337" s="64"/>
    </row>
    <row r="8338" spans="4:8" x14ac:dyDescent="0.2">
      <c r="D8338" s="9"/>
      <c r="G8338" s="63"/>
      <c r="H8338" s="64"/>
    </row>
    <row r="8339" spans="4:8" x14ac:dyDescent="0.2">
      <c r="D8339" s="9"/>
      <c r="G8339" s="63"/>
      <c r="H8339" s="64"/>
    </row>
    <row r="8340" spans="4:8" x14ac:dyDescent="0.2">
      <c r="D8340" s="9"/>
      <c r="G8340" s="63"/>
      <c r="H8340" s="64"/>
    </row>
    <row r="8341" spans="4:8" x14ac:dyDescent="0.2">
      <c r="D8341" s="9"/>
      <c r="G8341" s="63"/>
      <c r="H8341" s="64"/>
    </row>
    <row r="8342" spans="4:8" x14ac:dyDescent="0.2">
      <c r="D8342" s="9"/>
      <c r="G8342" s="63"/>
      <c r="H8342" s="64"/>
    </row>
    <row r="8343" spans="4:8" x14ac:dyDescent="0.2">
      <c r="D8343" s="9"/>
      <c r="G8343" s="63"/>
      <c r="H8343" s="64"/>
    </row>
    <row r="8344" spans="4:8" x14ac:dyDescent="0.2">
      <c r="D8344" s="9"/>
      <c r="G8344" s="63"/>
      <c r="H8344" s="64"/>
    </row>
    <row r="8345" spans="4:8" x14ac:dyDescent="0.2">
      <c r="D8345" s="9"/>
      <c r="G8345" s="63"/>
      <c r="H8345" s="64"/>
    </row>
    <row r="8346" spans="4:8" x14ac:dyDescent="0.2">
      <c r="D8346" s="9"/>
      <c r="G8346" s="63"/>
      <c r="H8346" s="64"/>
    </row>
    <row r="8347" spans="4:8" x14ac:dyDescent="0.2">
      <c r="D8347" s="9"/>
      <c r="G8347" s="63"/>
      <c r="H8347" s="64"/>
    </row>
    <row r="8348" spans="4:8" x14ac:dyDescent="0.2">
      <c r="D8348" s="9"/>
      <c r="G8348" s="63"/>
      <c r="H8348" s="64"/>
    </row>
    <row r="8349" spans="4:8" x14ac:dyDescent="0.2">
      <c r="D8349" s="9"/>
      <c r="G8349" s="63"/>
      <c r="H8349" s="64"/>
    </row>
    <row r="8350" spans="4:8" x14ac:dyDescent="0.2">
      <c r="D8350" s="9"/>
      <c r="G8350" s="63"/>
      <c r="H8350" s="64"/>
    </row>
    <row r="8351" spans="4:8" x14ac:dyDescent="0.2">
      <c r="D8351" s="9"/>
      <c r="G8351" s="63"/>
      <c r="H8351" s="64"/>
    </row>
    <row r="8352" spans="4:8" x14ac:dyDescent="0.2">
      <c r="D8352" s="9"/>
      <c r="G8352" s="63"/>
      <c r="H8352" s="64"/>
    </row>
    <row r="8353" spans="4:8" x14ac:dyDescent="0.2">
      <c r="D8353" s="9"/>
      <c r="G8353" s="63"/>
      <c r="H8353" s="64"/>
    </row>
    <row r="8354" spans="4:8" x14ac:dyDescent="0.2">
      <c r="D8354" s="9"/>
      <c r="G8354" s="63"/>
      <c r="H8354" s="64"/>
    </row>
    <row r="8355" spans="4:8" x14ac:dyDescent="0.2">
      <c r="D8355" s="9"/>
      <c r="G8355" s="63"/>
      <c r="H8355" s="64"/>
    </row>
    <row r="8356" spans="4:8" x14ac:dyDescent="0.2">
      <c r="D8356" s="9"/>
      <c r="G8356" s="63"/>
      <c r="H8356" s="64"/>
    </row>
    <row r="8357" spans="4:8" x14ac:dyDescent="0.2">
      <c r="D8357" s="9"/>
      <c r="G8357" s="63"/>
      <c r="H8357" s="64"/>
    </row>
    <row r="8358" spans="4:8" x14ac:dyDescent="0.2">
      <c r="D8358" s="9"/>
      <c r="G8358" s="63"/>
      <c r="H8358" s="64"/>
    </row>
    <row r="8359" spans="4:8" x14ac:dyDescent="0.2">
      <c r="D8359" s="9"/>
      <c r="G8359" s="63"/>
      <c r="H8359" s="64"/>
    </row>
    <row r="8360" spans="4:8" x14ac:dyDescent="0.2">
      <c r="D8360" s="9"/>
      <c r="G8360" s="63"/>
      <c r="H8360" s="64"/>
    </row>
    <row r="8361" spans="4:8" x14ac:dyDescent="0.2">
      <c r="D8361" s="9"/>
      <c r="G8361" s="63"/>
      <c r="H8361" s="64"/>
    </row>
    <row r="8362" spans="4:8" x14ac:dyDescent="0.2">
      <c r="D8362" s="9"/>
      <c r="G8362" s="63"/>
      <c r="H8362" s="64"/>
    </row>
    <row r="8363" spans="4:8" x14ac:dyDescent="0.2">
      <c r="D8363" s="9"/>
      <c r="G8363" s="63"/>
      <c r="H8363" s="64"/>
    </row>
    <row r="8364" spans="4:8" x14ac:dyDescent="0.2">
      <c r="D8364" s="9"/>
      <c r="G8364" s="63"/>
      <c r="H8364" s="64"/>
    </row>
    <row r="8365" spans="4:8" x14ac:dyDescent="0.2">
      <c r="D8365" s="9"/>
      <c r="G8365" s="63"/>
      <c r="H8365" s="64"/>
    </row>
    <row r="8366" spans="4:8" x14ac:dyDescent="0.2">
      <c r="D8366" s="9"/>
      <c r="G8366" s="63"/>
      <c r="H8366" s="64"/>
    </row>
    <row r="8367" spans="4:8" x14ac:dyDescent="0.2">
      <c r="D8367" s="9"/>
      <c r="G8367" s="63"/>
      <c r="H8367" s="64"/>
    </row>
    <row r="8368" spans="4:8" x14ac:dyDescent="0.2">
      <c r="D8368" s="9"/>
      <c r="G8368" s="63"/>
      <c r="H8368" s="64"/>
    </row>
    <row r="8369" spans="4:8" x14ac:dyDescent="0.2">
      <c r="D8369" s="9"/>
      <c r="G8369" s="63"/>
      <c r="H8369" s="64"/>
    </row>
    <row r="8370" spans="4:8" x14ac:dyDescent="0.2">
      <c r="D8370" s="9"/>
      <c r="G8370" s="63"/>
      <c r="H8370" s="64"/>
    </row>
    <row r="8371" spans="4:8" x14ac:dyDescent="0.2">
      <c r="D8371" s="9"/>
      <c r="G8371" s="63"/>
      <c r="H8371" s="64"/>
    </row>
    <row r="8372" spans="4:8" x14ac:dyDescent="0.2">
      <c r="D8372" s="9"/>
      <c r="G8372" s="63"/>
      <c r="H8372" s="64"/>
    </row>
    <row r="8373" spans="4:8" x14ac:dyDescent="0.2">
      <c r="D8373" s="9"/>
      <c r="G8373" s="63"/>
      <c r="H8373" s="64"/>
    </row>
    <row r="8374" spans="4:8" x14ac:dyDescent="0.2">
      <c r="D8374" s="9"/>
      <c r="G8374" s="63"/>
      <c r="H8374" s="64"/>
    </row>
    <row r="8375" spans="4:8" x14ac:dyDescent="0.2">
      <c r="D8375" s="9"/>
      <c r="G8375" s="63"/>
      <c r="H8375" s="64"/>
    </row>
    <row r="8376" spans="4:8" x14ac:dyDescent="0.2">
      <c r="D8376" s="9"/>
      <c r="G8376" s="63"/>
      <c r="H8376" s="64"/>
    </row>
    <row r="8377" spans="4:8" x14ac:dyDescent="0.2">
      <c r="D8377" s="9"/>
      <c r="G8377" s="63"/>
      <c r="H8377" s="64"/>
    </row>
    <row r="8378" spans="4:8" x14ac:dyDescent="0.2">
      <c r="D8378" s="9"/>
      <c r="G8378" s="63"/>
      <c r="H8378" s="64"/>
    </row>
    <row r="8379" spans="4:8" x14ac:dyDescent="0.2">
      <c r="D8379" s="9"/>
      <c r="G8379" s="63"/>
      <c r="H8379" s="64"/>
    </row>
    <row r="8380" spans="4:8" x14ac:dyDescent="0.2">
      <c r="D8380" s="9"/>
      <c r="G8380" s="63"/>
      <c r="H8380" s="64"/>
    </row>
    <row r="8381" spans="4:8" x14ac:dyDescent="0.2">
      <c r="D8381" s="9"/>
      <c r="G8381" s="63"/>
      <c r="H8381" s="64"/>
    </row>
    <row r="8382" spans="4:8" x14ac:dyDescent="0.2">
      <c r="D8382" s="9"/>
      <c r="G8382" s="63"/>
      <c r="H8382" s="64"/>
    </row>
    <row r="8383" spans="4:8" x14ac:dyDescent="0.2">
      <c r="D8383" s="9"/>
      <c r="G8383" s="63"/>
      <c r="H8383" s="64"/>
    </row>
    <row r="8384" spans="4:8" x14ac:dyDescent="0.2">
      <c r="D8384" s="9"/>
      <c r="G8384" s="63"/>
      <c r="H8384" s="64"/>
    </row>
    <row r="8385" spans="4:8" x14ac:dyDescent="0.2">
      <c r="D8385" s="9"/>
      <c r="G8385" s="63"/>
      <c r="H8385" s="64"/>
    </row>
    <row r="8386" spans="4:8" x14ac:dyDescent="0.2">
      <c r="D8386" s="9"/>
      <c r="G8386" s="63"/>
      <c r="H8386" s="64"/>
    </row>
    <row r="8387" spans="4:8" x14ac:dyDescent="0.2">
      <c r="D8387" s="9"/>
      <c r="G8387" s="63"/>
      <c r="H8387" s="64"/>
    </row>
    <row r="8388" spans="4:8" x14ac:dyDescent="0.2">
      <c r="D8388" s="9"/>
      <c r="G8388" s="63"/>
      <c r="H8388" s="64"/>
    </row>
    <row r="8389" spans="4:8" x14ac:dyDescent="0.2">
      <c r="D8389" s="9"/>
      <c r="G8389" s="63"/>
      <c r="H8389" s="64"/>
    </row>
    <row r="8390" spans="4:8" x14ac:dyDescent="0.2">
      <c r="D8390" s="9"/>
      <c r="G8390" s="63"/>
      <c r="H8390" s="64"/>
    </row>
    <row r="8391" spans="4:8" x14ac:dyDescent="0.2">
      <c r="D8391" s="9"/>
      <c r="G8391" s="63"/>
      <c r="H8391" s="64"/>
    </row>
    <row r="8392" spans="4:8" x14ac:dyDescent="0.2">
      <c r="D8392" s="9"/>
      <c r="G8392" s="63"/>
      <c r="H8392" s="64"/>
    </row>
    <row r="8393" spans="4:8" x14ac:dyDescent="0.2">
      <c r="D8393" s="9"/>
      <c r="G8393" s="63"/>
      <c r="H8393" s="64"/>
    </row>
    <row r="8394" spans="4:8" x14ac:dyDescent="0.2">
      <c r="D8394" s="9"/>
      <c r="G8394" s="63"/>
      <c r="H8394" s="64"/>
    </row>
    <row r="8395" spans="4:8" x14ac:dyDescent="0.2">
      <c r="D8395" s="9"/>
      <c r="G8395" s="63"/>
      <c r="H8395" s="64"/>
    </row>
    <row r="8396" spans="4:8" x14ac:dyDescent="0.2">
      <c r="D8396" s="9"/>
      <c r="G8396" s="63"/>
      <c r="H8396" s="64"/>
    </row>
    <row r="8397" spans="4:8" x14ac:dyDescent="0.2">
      <c r="D8397" s="9"/>
      <c r="G8397" s="63"/>
      <c r="H8397" s="64"/>
    </row>
    <row r="8398" spans="4:8" x14ac:dyDescent="0.2">
      <c r="D8398" s="9"/>
      <c r="G8398" s="63"/>
      <c r="H8398" s="64"/>
    </row>
    <row r="8399" spans="4:8" x14ac:dyDescent="0.2">
      <c r="D8399" s="9"/>
      <c r="G8399" s="63"/>
      <c r="H8399" s="64"/>
    </row>
    <row r="8400" spans="4:8" x14ac:dyDescent="0.2">
      <c r="D8400" s="9"/>
      <c r="G8400" s="63"/>
      <c r="H8400" s="64"/>
    </row>
    <row r="8401" spans="4:8" x14ac:dyDescent="0.2">
      <c r="D8401" s="9"/>
      <c r="G8401" s="63"/>
      <c r="H8401" s="64"/>
    </row>
    <row r="8402" spans="4:8" x14ac:dyDescent="0.2">
      <c r="D8402" s="9"/>
      <c r="G8402" s="63"/>
      <c r="H8402" s="64"/>
    </row>
    <row r="8403" spans="4:8" x14ac:dyDescent="0.2">
      <c r="D8403" s="9"/>
      <c r="G8403" s="63"/>
      <c r="H8403" s="64"/>
    </row>
    <row r="8404" spans="4:8" x14ac:dyDescent="0.2">
      <c r="D8404" s="9"/>
      <c r="G8404" s="63"/>
      <c r="H8404" s="64"/>
    </row>
    <row r="8405" spans="4:8" x14ac:dyDescent="0.2">
      <c r="D8405" s="9"/>
      <c r="G8405" s="63"/>
      <c r="H8405" s="64"/>
    </row>
    <row r="8406" spans="4:8" x14ac:dyDescent="0.2">
      <c r="D8406" s="9"/>
      <c r="G8406" s="63"/>
      <c r="H8406" s="64"/>
    </row>
    <row r="8407" spans="4:8" x14ac:dyDescent="0.2">
      <c r="D8407" s="9"/>
      <c r="G8407" s="63"/>
      <c r="H8407" s="64"/>
    </row>
    <row r="8408" spans="4:8" x14ac:dyDescent="0.2">
      <c r="D8408" s="9"/>
      <c r="G8408" s="63"/>
      <c r="H8408" s="64"/>
    </row>
    <row r="8409" spans="4:8" x14ac:dyDescent="0.2">
      <c r="D8409" s="9"/>
      <c r="G8409" s="63"/>
      <c r="H8409" s="64"/>
    </row>
    <row r="8410" spans="4:8" x14ac:dyDescent="0.2">
      <c r="D8410" s="9"/>
      <c r="G8410" s="63"/>
      <c r="H8410" s="64"/>
    </row>
    <row r="8411" spans="4:8" x14ac:dyDescent="0.2">
      <c r="D8411" s="9"/>
      <c r="G8411" s="63"/>
      <c r="H8411" s="64"/>
    </row>
    <row r="8412" spans="4:8" x14ac:dyDescent="0.2">
      <c r="D8412" s="9"/>
      <c r="G8412" s="63"/>
      <c r="H8412" s="64"/>
    </row>
    <row r="8413" spans="4:8" x14ac:dyDescent="0.2">
      <c r="D8413" s="9"/>
      <c r="G8413" s="63"/>
      <c r="H8413" s="64"/>
    </row>
    <row r="8414" spans="4:8" x14ac:dyDescent="0.2">
      <c r="D8414" s="9"/>
      <c r="G8414" s="63"/>
      <c r="H8414" s="64"/>
    </row>
    <row r="8415" spans="4:8" x14ac:dyDescent="0.2">
      <c r="D8415" s="9"/>
      <c r="G8415" s="63"/>
      <c r="H8415" s="64"/>
    </row>
    <row r="8416" spans="4:8" x14ac:dyDescent="0.2">
      <c r="D8416" s="9"/>
      <c r="G8416" s="63"/>
      <c r="H8416" s="64"/>
    </row>
    <row r="8417" spans="4:8" x14ac:dyDescent="0.2">
      <c r="D8417" s="9"/>
      <c r="G8417" s="63"/>
      <c r="H8417" s="64"/>
    </row>
    <row r="8418" spans="4:8" x14ac:dyDescent="0.2">
      <c r="D8418" s="9"/>
      <c r="G8418" s="63"/>
      <c r="H8418" s="64"/>
    </row>
    <row r="8419" spans="4:8" x14ac:dyDescent="0.2">
      <c r="D8419" s="9"/>
      <c r="G8419" s="63"/>
      <c r="H8419" s="64"/>
    </row>
    <row r="8420" spans="4:8" x14ac:dyDescent="0.2">
      <c r="D8420" s="9"/>
      <c r="G8420" s="63"/>
      <c r="H8420" s="64"/>
    </row>
    <row r="8421" spans="4:8" x14ac:dyDescent="0.2">
      <c r="D8421" s="9"/>
      <c r="G8421" s="63"/>
      <c r="H8421" s="64"/>
    </row>
    <row r="8422" spans="4:8" x14ac:dyDescent="0.2">
      <c r="D8422" s="9"/>
      <c r="G8422" s="63"/>
      <c r="H8422" s="64"/>
    </row>
    <row r="8423" spans="4:8" x14ac:dyDescent="0.2">
      <c r="D8423" s="9"/>
      <c r="G8423" s="63"/>
      <c r="H8423" s="64"/>
    </row>
    <row r="8424" spans="4:8" x14ac:dyDescent="0.2">
      <c r="D8424" s="9"/>
      <c r="G8424" s="63"/>
      <c r="H8424" s="64"/>
    </row>
    <row r="8425" spans="4:8" x14ac:dyDescent="0.2">
      <c r="D8425" s="9"/>
      <c r="G8425" s="63"/>
      <c r="H8425" s="64"/>
    </row>
    <row r="8426" spans="4:8" x14ac:dyDescent="0.2">
      <c r="D8426" s="9"/>
      <c r="G8426" s="63"/>
      <c r="H8426" s="64"/>
    </row>
    <row r="8427" spans="4:8" x14ac:dyDescent="0.2">
      <c r="D8427" s="9"/>
      <c r="G8427" s="63"/>
      <c r="H8427" s="64"/>
    </row>
    <row r="8428" spans="4:8" x14ac:dyDescent="0.2">
      <c r="D8428" s="9"/>
      <c r="G8428" s="63"/>
      <c r="H8428" s="64"/>
    </row>
    <row r="8429" spans="4:8" x14ac:dyDescent="0.2">
      <c r="D8429" s="9"/>
      <c r="G8429" s="63"/>
      <c r="H8429" s="64"/>
    </row>
    <row r="8430" spans="4:8" x14ac:dyDescent="0.2">
      <c r="D8430" s="9"/>
      <c r="G8430" s="63"/>
      <c r="H8430" s="64"/>
    </row>
    <row r="8431" spans="4:8" x14ac:dyDescent="0.2">
      <c r="D8431" s="9"/>
      <c r="G8431" s="63"/>
      <c r="H8431" s="64"/>
    </row>
    <row r="8432" spans="4:8" x14ac:dyDescent="0.2">
      <c r="D8432" s="9"/>
      <c r="G8432" s="63"/>
      <c r="H8432" s="64"/>
    </row>
    <row r="8433" spans="4:8" x14ac:dyDescent="0.2">
      <c r="D8433" s="9"/>
      <c r="G8433" s="63"/>
      <c r="H8433" s="64"/>
    </row>
    <row r="8434" spans="4:8" x14ac:dyDescent="0.2">
      <c r="D8434" s="9"/>
      <c r="G8434" s="63"/>
      <c r="H8434" s="64"/>
    </row>
    <row r="8435" spans="4:8" x14ac:dyDescent="0.2">
      <c r="D8435" s="9"/>
      <c r="G8435" s="63"/>
      <c r="H8435" s="64"/>
    </row>
    <row r="8436" spans="4:8" x14ac:dyDescent="0.2">
      <c r="D8436" s="9"/>
      <c r="G8436" s="63"/>
      <c r="H8436" s="64"/>
    </row>
    <row r="8437" spans="4:8" x14ac:dyDescent="0.2">
      <c r="D8437" s="9"/>
      <c r="G8437" s="63"/>
      <c r="H8437" s="64"/>
    </row>
    <row r="8438" spans="4:8" x14ac:dyDescent="0.2">
      <c r="D8438" s="9"/>
      <c r="G8438" s="63"/>
      <c r="H8438" s="64"/>
    </row>
    <row r="8439" spans="4:8" x14ac:dyDescent="0.2">
      <c r="D8439" s="9"/>
      <c r="G8439" s="63"/>
      <c r="H8439" s="64"/>
    </row>
    <row r="8440" spans="4:8" x14ac:dyDescent="0.2">
      <c r="D8440" s="9"/>
      <c r="G8440" s="63"/>
      <c r="H8440" s="64"/>
    </row>
    <row r="8441" spans="4:8" x14ac:dyDescent="0.2">
      <c r="D8441" s="9"/>
      <c r="G8441" s="63"/>
      <c r="H8441" s="64"/>
    </row>
    <row r="8442" spans="4:8" x14ac:dyDescent="0.2">
      <c r="D8442" s="9"/>
      <c r="G8442" s="63"/>
      <c r="H8442" s="64"/>
    </row>
    <row r="8443" spans="4:8" x14ac:dyDescent="0.2">
      <c r="D8443" s="9"/>
      <c r="G8443" s="63"/>
      <c r="H8443" s="64"/>
    </row>
    <row r="8444" spans="4:8" x14ac:dyDescent="0.2">
      <c r="D8444" s="9"/>
      <c r="G8444" s="63"/>
      <c r="H8444" s="64"/>
    </row>
    <row r="8445" spans="4:8" x14ac:dyDescent="0.2">
      <c r="D8445" s="9"/>
      <c r="G8445" s="63"/>
      <c r="H8445" s="64"/>
    </row>
    <row r="8446" spans="4:8" x14ac:dyDescent="0.2">
      <c r="D8446" s="9"/>
      <c r="G8446" s="63"/>
      <c r="H8446" s="64"/>
    </row>
    <row r="8447" spans="4:8" x14ac:dyDescent="0.2">
      <c r="D8447" s="9"/>
      <c r="G8447" s="63"/>
      <c r="H8447" s="64"/>
    </row>
    <row r="8448" spans="4:8" x14ac:dyDescent="0.2">
      <c r="D8448" s="9"/>
      <c r="G8448" s="63"/>
      <c r="H8448" s="64"/>
    </row>
    <row r="8449" spans="4:8" x14ac:dyDescent="0.2">
      <c r="D8449" s="9"/>
      <c r="G8449" s="63"/>
      <c r="H8449" s="64"/>
    </row>
    <row r="8450" spans="4:8" x14ac:dyDescent="0.2">
      <c r="D8450" s="9"/>
      <c r="G8450" s="63"/>
      <c r="H8450" s="64"/>
    </row>
    <row r="8451" spans="4:8" x14ac:dyDescent="0.2">
      <c r="D8451" s="9"/>
      <c r="G8451" s="63"/>
      <c r="H8451" s="64"/>
    </row>
    <row r="8452" spans="4:8" x14ac:dyDescent="0.2">
      <c r="D8452" s="9"/>
      <c r="G8452" s="63"/>
      <c r="H8452" s="64"/>
    </row>
    <row r="8453" spans="4:8" x14ac:dyDescent="0.2">
      <c r="D8453" s="9"/>
      <c r="G8453" s="63"/>
      <c r="H8453" s="64"/>
    </row>
    <row r="8454" spans="4:8" x14ac:dyDescent="0.2">
      <c r="D8454" s="9"/>
      <c r="G8454" s="63"/>
      <c r="H8454" s="64"/>
    </row>
    <row r="8455" spans="4:8" x14ac:dyDescent="0.2">
      <c r="D8455" s="9"/>
      <c r="G8455" s="63"/>
      <c r="H8455" s="64"/>
    </row>
    <row r="8456" spans="4:8" x14ac:dyDescent="0.2">
      <c r="D8456" s="9"/>
      <c r="G8456" s="63"/>
      <c r="H8456" s="64"/>
    </row>
    <row r="8457" spans="4:8" x14ac:dyDescent="0.2">
      <c r="D8457" s="9"/>
      <c r="G8457" s="63"/>
      <c r="H8457" s="64"/>
    </row>
    <row r="8458" spans="4:8" x14ac:dyDescent="0.2">
      <c r="D8458" s="9"/>
      <c r="G8458" s="63"/>
      <c r="H8458" s="64"/>
    </row>
    <row r="8459" spans="4:8" x14ac:dyDescent="0.2">
      <c r="D8459" s="9"/>
      <c r="G8459" s="63"/>
      <c r="H8459" s="64"/>
    </row>
    <row r="8460" spans="4:8" x14ac:dyDescent="0.2">
      <c r="D8460" s="9"/>
      <c r="G8460" s="63"/>
      <c r="H8460" s="64"/>
    </row>
    <row r="8461" spans="4:8" x14ac:dyDescent="0.2">
      <c r="D8461" s="9"/>
      <c r="G8461" s="63"/>
      <c r="H8461" s="64"/>
    </row>
    <row r="8462" spans="4:8" x14ac:dyDescent="0.2">
      <c r="D8462" s="9"/>
      <c r="G8462" s="63"/>
      <c r="H8462" s="64"/>
    </row>
    <row r="8463" spans="4:8" x14ac:dyDescent="0.2">
      <c r="D8463" s="9"/>
      <c r="G8463" s="63"/>
      <c r="H8463" s="64"/>
    </row>
    <row r="8464" spans="4:8" x14ac:dyDescent="0.2">
      <c r="D8464" s="9"/>
      <c r="G8464" s="63"/>
      <c r="H8464" s="64"/>
    </row>
    <row r="8465" spans="4:8" x14ac:dyDescent="0.2">
      <c r="D8465" s="9"/>
      <c r="G8465" s="63"/>
      <c r="H8465" s="64"/>
    </row>
    <row r="8466" spans="4:8" x14ac:dyDescent="0.2">
      <c r="D8466" s="9"/>
      <c r="G8466" s="63"/>
      <c r="H8466" s="64"/>
    </row>
    <row r="8467" spans="4:8" x14ac:dyDescent="0.2">
      <c r="D8467" s="9"/>
      <c r="G8467" s="63"/>
      <c r="H8467" s="64"/>
    </row>
    <row r="8468" spans="4:8" x14ac:dyDescent="0.2">
      <c r="D8468" s="9"/>
      <c r="G8468" s="63"/>
      <c r="H8468" s="64"/>
    </row>
    <row r="8469" spans="4:8" x14ac:dyDescent="0.2">
      <c r="D8469" s="9"/>
      <c r="G8469" s="63"/>
      <c r="H8469" s="64"/>
    </row>
    <row r="8470" spans="4:8" x14ac:dyDescent="0.2">
      <c r="D8470" s="9"/>
      <c r="G8470" s="63"/>
      <c r="H8470" s="64"/>
    </row>
    <row r="8471" spans="4:8" x14ac:dyDescent="0.2">
      <c r="D8471" s="9"/>
      <c r="G8471" s="63"/>
      <c r="H8471" s="64"/>
    </row>
    <row r="8472" spans="4:8" x14ac:dyDescent="0.2">
      <c r="D8472" s="9"/>
      <c r="G8472" s="63"/>
      <c r="H8472" s="64"/>
    </row>
    <row r="8473" spans="4:8" x14ac:dyDescent="0.2">
      <c r="D8473" s="9"/>
      <c r="G8473" s="63"/>
      <c r="H8473" s="64"/>
    </row>
    <row r="8474" spans="4:8" x14ac:dyDescent="0.2">
      <c r="D8474" s="9"/>
      <c r="G8474" s="63"/>
      <c r="H8474" s="64"/>
    </row>
    <row r="8475" spans="4:8" x14ac:dyDescent="0.2">
      <c r="D8475" s="9"/>
      <c r="G8475" s="63"/>
      <c r="H8475" s="64"/>
    </row>
    <row r="8476" spans="4:8" x14ac:dyDescent="0.2">
      <c r="D8476" s="9"/>
      <c r="G8476" s="63"/>
      <c r="H8476" s="64"/>
    </row>
    <row r="8477" spans="4:8" x14ac:dyDescent="0.2">
      <c r="D8477" s="9"/>
      <c r="G8477" s="63"/>
      <c r="H8477" s="64"/>
    </row>
    <row r="8478" spans="4:8" x14ac:dyDescent="0.2">
      <c r="D8478" s="9"/>
      <c r="G8478" s="63"/>
      <c r="H8478" s="64"/>
    </row>
    <row r="8479" spans="4:8" x14ac:dyDescent="0.2">
      <c r="D8479" s="9"/>
      <c r="G8479" s="63"/>
      <c r="H8479" s="64"/>
    </row>
    <row r="8480" spans="4:8" x14ac:dyDescent="0.2">
      <c r="D8480" s="9"/>
      <c r="G8480" s="63"/>
      <c r="H8480" s="64"/>
    </row>
    <row r="8481" spans="4:8" x14ac:dyDescent="0.2">
      <c r="D8481" s="9"/>
      <c r="G8481" s="63"/>
      <c r="H8481" s="64"/>
    </row>
    <row r="8482" spans="4:8" x14ac:dyDescent="0.2">
      <c r="D8482" s="9"/>
      <c r="G8482" s="63"/>
      <c r="H8482" s="64"/>
    </row>
    <row r="8483" spans="4:8" x14ac:dyDescent="0.2">
      <c r="D8483" s="9"/>
      <c r="G8483" s="63"/>
      <c r="H8483" s="64"/>
    </row>
    <row r="8484" spans="4:8" x14ac:dyDescent="0.2">
      <c r="D8484" s="9"/>
      <c r="G8484" s="63"/>
      <c r="H8484" s="64"/>
    </row>
    <row r="8485" spans="4:8" x14ac:dyDescent="0.2">
      <c r="D8485" s="9"/>
      <c r="G8485" s="63"/>
      <c r="H8485" s="64"/>
    </row>
    <row r="8486" spans="4:8" x14ac:dyDescent="0.2">
      <c r="D8486" s="9"/>
      <c r="G8486" s="63"/>
      <c r="H8486" s="64"/>
    </row>
    <row r="8487" spans="4:8" x14ac:dyDescent="0.2">
      <c r="D8487" s="9"/>
      <c r="G8487" s="63"/>
      <c r="H8487" s="64"/>
    </row>
    <row r="8488" spans="4:8" x14ac:dyDescent="0.2">
      <c r="D8488" s="9"/>
      <c r="G8488" s="63"/>
      <c r="H8488" s="64"/>
    </row>
    <row r="8489" spans="4:8" x14ac:dyDescent="0.2">
      <c r="D8489" s="9"/>
      <c r="G8489" s="63"/>
      <c r="H8489" s="64"/>
    </row>
    <row r="8490" spans="4:8" x14ac:dyDescent="0.2">
      <c r="D8490" s="9"/>
      <c r="G8490" s="63"/>
      <c r="H8490" s="64"/>
    </row>
    <row r="8491" spans="4:8" x14ac:dyDescent="0.2">
      <c r="D8491" s="9"/>
      <c r="G8491" s="63"/>
      <c r="H8491" s="64"/>
    </row>
    <row r="8492" spans="4:8" x14ac:dyDescent="0.2">
      <c r="D8492" s="9"/>
      <c r="G8492" s="63"/>
      <c r="H8492" s="64"/>
    </row>
    <row r="8493" spans="4:8" x14ac:dyDescent="0.2">
      <c r="D8493" s="9"/>
      <c r="G8493" s="63"/>
      <c r="H8493" s="64"/>
    </row>
    <row r="8494" spans="4:8" x14ac:dyDescent="0.2">
      <c r="D8494" s="9"/>
      <c r="G8494" s="63"/>
      <c r="H8494" s="64"/>
    </row>
    <row r="8495" spans="4:8" x14ac:dyDescent="0.2">
      <c r="D8495" s="9"/>
      <c r="G8495" s="63"/>
      <c r="H8495" s="64"/>
    </row>
    <row r="8496" spans="4:8" x14ac:dyDescent="0.2">
      <c r="D8496" s="9"/>
      <c r="G8496" s="63"/>
      <c r="H8496" s="64"/>
    </row>
    <row r="8497" spans="4:8" x14ac:dyDescent="0.2">
      <c r="D8497" s="9"/>
      <c r="G8497" s="63"/>
      <c r="H8497" s="64"/>
    </row>
    <row r="8498" spans="4:8" x14ac:dyDescent="0.2">
      <c r="D8498" s="9"/>
      <c r="G8498" s="63"/>
      <c r="H8498" s="64"/>
    </row>
    <row r="8499" spans="4:8" x14ac:dyDescent="0.2">
      <c r="D8499" s="9"/>
      <c r="G8499" s="63"/>
      <c r="H8499" s="64"/>
    </row>
    <row r="8500" spans="4:8" x14ac:dyDescent="0.2">
      <c r="D8500" s="9"/>
      <c r="G8500" s="63"/>
      <c r="H8500" s="64"/>
    </row>
    <row r="8501" spans="4:8" x14ac:dyDescent="0.2">
      <c r="D8501" s="9"/>
      <c r="G8501" s="63"/>
      <c r="H8501" s="64"/>
    </row>
    <row r="8502" spans="4:8" x14ac:dyDescent="0.2">
      <c r="D8502" s="9"/>
      <c r="G8502" s="63"/>
      <c r="H8502" s="64"/>
    </row>
    <row r="8503" spans="4:8" x14ac:dyDescent="0.2">
      <c r="D8503" s="9"/>
      <c r="G8503" s="63"/>
      <c r="H8503" s="64"/>
    </row>
    <row r="8504" spans="4:8" x14ac:dyDescent="0.2">
      <c r="D8504" s="9"/>
      <c r="G8504" s="63"/>
      <c r="H8504" s="64"/>
    </row>
    <row r="8505" spans="4:8" x14ac:dyDescent="0.2">
      <c r="D8505" s="9"/>
      <c r="G8505" s="63"/>
      <c r="H8505" s="64"/>
    </row>
    <row r="8506" spans="4:8" x14ac:dyDescent="0.2">
      <c r="D8506" s="9"/>
      <c r="G8506" s="63"/>
      <c r="H8506" s="64"/>
    </row>
    <row r="8507" spans="4:8" x14ac:dyDescent="0.2">
      <c r="D8507" s="9"/>
      <c r="G8507" s="63"/>
      <c r="H8507" s="64"/>
    </row>
    <row r="8508" spans="4:8" x14ac:dyDescent="0.2">
      <c r="D8508" s="9"/>
      <c r="G8508" s="63"/>
      <c r="H8508" s="64"/>
    </row>
    <row r="8509" spans="4:8" x14ac:dyDescent="0.2">
      <c r="D8509" s="9"/>
      <c r="G8509" s="63"/>
      <c r="H8509" s="64"/>
    </row>
    <row r="8510" spans="4:8" x14ac:dyDescent="0.2">
      <c r="D8510" s="9"/>
      <c r="G8510" s="63"/>
      <c r="H8510" s="64"/>
    </row>
    <row r="8511" spans="4:8" x14ac:dyDescent="0.2">
      <c r="D8511" s="9"/>
      <c r="G8511" s="63"/>
      <c r="H8511" s="64"/>
    </row>
    <row r="8512" spans="4:8" x14ac:dyDescent="0.2">
      <c r="D8512" s="9"/>
      <c r="G8512" s="63"/>
      <c r="H8512" s="64"/>
    </row>
    <row r="8513" spans="4:8" x14ac:dyDescent="0.2">
      <c r="D8513" s="9"/>
      <c r="G8513" s="63"/>
      <c r="H8513" s="64"/>
    </row>
    <row r="8514" spans="4:8" x14ac:dyDescent="0.2">
      <c r="D8514" s="9"/>
      <c r="G8514" s="63"/>
      <c r="H8514" s="64"/>
    </row>
    <row r="8515" spans="4:8" x14ac:dyDescent="0.2">
      <c r="D8515" s="9"/>
      <c r="G8515" s="63"/>
      <c r="H8515" s="64"/>
    </row>
    <row r="8516" spans="4:8" x14ac:dyDescent="0.2">
      <c r="D8516" s="9"/>
      <c r="G8516" s="63"/>
      <c r="H8516" s="64"/>
    </row>
    <row r="8517" spans="4:8" x14ac:dyDescent="0.2">
      <c r="D8517" s="9"/>
      <c r="G8517" s="63"/>
      <c r="H8517" s="64"/>
    </row>
    <row r="8518" spans="4:8" x14ac:dyDescent="0.2">
      <c r="D8518" s="9"/>
      <c r="G8518" s="63"/>
      <c r="H8518" s="64"/>
    </row>
    <row r="8519" spans="4:8" x14ac:dyDescent="0.2">
      <c r="D8519" s="9"/>
      <c r="G8519" s="63"/>
      <c r="H8519" s="64"/>
    </row>
    <row r="8520" spans="4:8" x14ac:dyDescent="0.2">
      <c r="D8520" s="9"/>
      <c r="G8520" s="63"/>
      <c r="H8520" s="64"/>
    </row>
    <row r="8521" spans="4:8" x14ac:dyDescent="0.2">
      <c r="D8521" s="9"/>
      <c r="G8521" s="63"/>
      <c r="H8521" s="64"/>
    </row>
    <row r="8522" spans="4:8" x14ac:dyDescent="0.2">
      <c r="D8522" s="9"/>
      <c r="G8522" s="63"/>
      <c r="H8522" s="64"/>
    </row>
    <row r="8523" spans="4:8" x14ac:dyDescent="0.2">
      <c r="D8523" s="9"/>
      <c r="G8523" s="63"/>
      <c r="H8523" s="64"/>
    </row>
    <row r="8524" spans="4:8" x14ac:dyDescent="0.2">
      <c r="D8524" s="9"/>
      <c r="G8524" s="63"/>
      <c r="H8524" s="64"/>
    </row>
    <row r="8525" spans="4:8" x14ac:dyDescent="0.2">
      <c r="D8525" s="9"/>
      <c r="G8525" s="63"/>
      <c r="H8525" s="64"/>
    </row>
    <row r="8526" spans="4:8" x14ac:dyDescent="0.2">
      <c r="D8526" s="9"/>
      <c r="G8526" s="63"/>
      <c r="H8526" s="64"/>
    </row>
    <row r="8527" spans="4:8" x14ac:dyDescent="0.2">
      <c r="D8527" s="9"/>
      <c r="G8527" s="63"/>
      <c r="H8527" s="64"/>
    </row>
    <row r="8528" spans="4:8" x14ac:dyDescent="0.2">
      <c r="D8528" s="9"/>
      <c r="G8528" s="63"/>
      <c r="H8528" s="64"/>
    </row>
    <row r="8529" spans="4:8" x14ac:dyDescent="0.2">
      <c r="D8529" s="9"/>
      <c r="G8529" s="63"/>
      <c r="H8529" s="64"/>
    </row>
    <row r="8530" spans="4:8" x14ac:dyDescent="0.2">
      <c r="D8530" s="9"/>
      <c r="G8530" s="63"/>
      <c r="H8530" s="64"/>
    </row>
    <row r="8531" spans="4:8" x14ac:dyDescent="0.2">
      <c r="D8531" s="9"/>
      <c r="G8531" s="63"/>
      <c r="H8531" s="64"/>
    </row>
    <row r="8532" spans="4:8" x14ac:dyDescent="0.2">
      <c r="D8532" s="9"/>
      <c r="G8532" s="63"/>
      <c r="H8532" s="64"/>
    </row>
    <row r="8533" spans="4:8" x14ac:dyDescent="0.2">
      <c r="D8533" s="9"/>
      <c r="G8533" s="63"/>
      <c r="H8533" s="64"/>
    </row>
    <row r="8534" spans="4:8" x14ac:dyDescent="0.2">
      <c r="D8534" s="9"/>
      <c r="G8534" s="63"/>
      <c r="H8534" s="64"/>
    </row>
    <row r="8535" spans="4:8" x14ac:dyDescent="0.2">
      <c r="D8535" s="9"/>
      <c r="G8535" s="63"/>
      <c r="H8535" s="64"/>
    </row>
    <row r="8536" spans="4:8" x14ac:dyDescent="0.2">
      <c r="D8536" s="9"/>
      <c r="G8536" s="63"/>
      <c r="H8536" s="64"/>
    </row>
    <row r="8537" spans="4:8" x14ac:dyDescent="0.2">
      <c r="D8537" s="9"/>
      <c r="G8537" s="63"/>
      <c r="H8537" s="64"/>
    </row>
    <row r="8538" spans="4:8" x14ac:dyDescent="0.2">
      <c r="D8538" s="9"/>
      <c r="G8538" s="63"/>
      <c r="H8538" s="64"/>
    </row>
    <row r="8539" spans="4:8" x14ac:dyDescent="0.2">
      <c r="D8539" s="9"/>
      <c r="G8539" s="63"/>
      <c r="H8539" s="64"/>
    </row>
    <row r="8540" spans="4:8" x14ac:dyDescent="0.2">
      <c r="D8540" s="9"/>
      <c r="G8540" s="63"/>
      <c r="H8540" s="64"/>
    </row>
    <row r="8541" spans="4:8" x14ac:dyDescent="0.2">
      <c r="D8541" s="9"/>
      <c r="G8541" s="63"/>
      <c r="H8541" s="64"/>
    </row>
    <row r="8542" spans="4:8" x14ac:dyDescent="0.2">
      <c r="D8542" s="9"/>
      <c r="G8542" s="63"/>
      <c r="H8542" s="64"/>
    </row>
    <row r="8543" spans="4:8" x14ac:dyDescent="0.2">
      <c r="D8543" s="9"/>
      <c r="G8543" s="63"/>
      <c r="H8543" s="64"/>
    </row>
    <row r="8544" spans="4:8" x14ac:dyDescent="0.2">
      <c r="D8544" s="9"/>
      <c r="G8544" s="63"/>
      <c r="H8544" s="64"/>
    </row>
    <row r="8545" spans="4:8" x14ac:dyDescent="0.2">
      <c r="D8545" s="9"/>
      <c r="G8545" s="63"/>
      <c r="H8545" s="64"/>
    </row>
    <row r="8546" spans="4:8" x14ac:dyDescent="0.2">
      <c r="D8546" s="9"/>
      <c r="G8546" s="63"/>
      <c r="H8546" s="64"/>
    </row>
    <row r="8547" spans="4:8" x14ac:dyDescent="0.2">
      <c r="D8547" s="9"/>
      <c r="G8547" s="63"/>
      <c r="H8547" s="64"/>
    </row>
    <row r="8548" spans="4:8" x14ac:dyDescent="0.2">
      <c r="D8548" s="9"/>
      <c r="G8548" s="63"/>
      <c r="H8548" s="64"/>
    </row>
    <row r="8549" spans="4:8" x14ac:dyDescent="0.2">
      <c r="D8549" s="9"/>
      <c r="G8549" s="63"/>
      <c r="H8549" s="64"/>
    </row>
    <row r="8550" spans="4:8" x14ac:dyDescent="0.2">
      <c r="D8550" s="9"/>
      <c r="G8550" s="63"/>
      <c r="H8550" s="64"/>
    </row>
    <row r="8551" spans="4:8" x14ac:dyDescent="0.2">
      <c r="D8551" s="9"/>
      <c r="G8551" s="63"/>
      <c r="H8551" s="64"/>
    </row>
    <row r="8552" spans="4:8" x14ac:dyDescent="0.2">
      <c r="D8552" s="9"/>
      <c r="G8552" s="63"/>
      <c r="H8552" s="64"/>
    </row>
    <row r="8553" spans="4:8" x14ac:dyDescent="0.2">
      <c r="D8553" s="9"/>
      <c r="G8553" s="63"/>
      <c r="H8553" s="64"/>
    </row>
    <row r="8554" spans="4:8" x14ac:dyDescent="0.2">
      <c r="D8554" s="9"/>
      <c r="G8554" s="63"/>
      <c r="H8554" s="64"/>
    </row>
    <row r="8555" spans="4:8" x14ac:dyDescent="0.2">
      <c r="D8555" s="9"/>
      <c r="G8555" s="63"/>
      <c r="H8555" s="64"/>
    </row>
    <row r="8556" spans="4:8" x14ac:dyDescent="0.2">
      <c r="D8556" s="9"/>
      <c r="G8556" s="63"/>
      <c r="H8556" s="64"/>
    </row>
    <row r="8557" spans="4:8" x14ac:dyDescent="0.2">
      <c r="D8557" s="9"/>
      <c r="G8557" s="63"/>
      <c r="H8557" s="64"/>
    </row>
    <row r="8558" spans="4:8" x14ac:dyDescent="0.2">
      <c r="D8558" s="9"/>
      <c r="G8558" s="63"/>
      <c r="H8558" s="64"/>
    </row>
    <row r="8559" spans="4:8" x14ac:dyDescent="0.2">
      <c r="D8559" s="9"/>
      <c r="G8559" s="63"/>
      <c r="H8559" s="64"/>
    </row>
    <row r="8560" spans="4:8" x14ac:dyDescent="0.2">
      <c r="D8560" s="9"/>
      <c r="G8560" s="63"/>
      <c r="H8560" s="64"/>
    </row>
    <row r="8561" spans="4:8" x14ac:dyDescent="0.2">
      <c r="D8561" s="9"/>
      <c r="G8561" s="63"/>
      <c r="H8561" s="64"/>
    </row>
    <row r="8562" spans="4:8" x14ac:dyDescent="0.2">
      <c r="D8562" s="9"/>
      <c r="G8562" s="63"/>
      <c r="H8562" s="64"/>
    </row>
    <row r="8563" spans="4:8" x14ac:dyDescent="0.2">
      <c r="D8563" s="9"/>
      <c r="G8563" s="63"/>
      <c r="H8563" s="64"/>
    </row>
    <row r="8564" spans="4:8" x14ac:dyDescent="0.2">
      <c r="D8564" s="9"/>
      <c r="G8564" s="63"/>
      <c r="H8564" s="64"/>
    </row>
    <row r="8565" spans="4:8" x14ac:dyDescent="0.2">
      <c r="D8565" s="9"/>
      <c r="G8565" s="63"/>
      <c r="H8565" s="64"/>
    </row>
    <row r="8566" spans="4:8" x14ac:dyDescent="0.2">
      <c r="D8566" s="9"/>
      <c r="G8566" s="63"/>
      <c r="H8566" s="64"/>
    </row>
    <row r="8567" spans="4:8" x14ac:dyDescent="0.2">
      <c r="D8567" s="9"/>
      <c r="G8567" s="63"/>
      <c r="H8567" s="64"/>
    </row>
    <row r="8568" spans="4:8" x14ac:dyDescent="0.2">
      <c r="D8568" s="9"/>
      <c r="G8568" s="63"/>
      <c r="H8568" s="64"/>
    </row>
    <row r="8569" spans="4:8" x14ac:dyDescent="0.2">
      <c r="D8569" s="9"/>
      <c r="G8569" s="63"/>
      <c r="H8569" s="64"/>
    </row>
    <row r="8570" spans="4:8" x14ac:dyDescent="0.2">
      <c r="D8570" s="9"/>
      <c r="G8570" s="63"/>
      <c r="H8570" s="64"/>
    </row>
    <row r="8571" spans="4:8" x14ac:dyDescent="0.2">
      <c r="D8571" s="9"/>
      <c r="G8571" s="63"/>
      <c r="H8571" s="64"/>
    </row>
    <row r="8572" spans="4:8" x14ac:dyDescent="0.2">
      <c r="D8572" s="9"/>
      <c r="G8572" s="63"/>
      <c r="H8572" s="64"/>
    </row>
    <row r="8573" spans="4:8" x14ac:dyDescent="0.2">
      <c r="D8573" s="9"/>
      <c r="G8573" s="63"/>
      <c r="H8573" s="64"/>
    </row>
    <row r="8574" spans="4:8" x14ac:dyDescent="0.2">
      <c r="D8574" s="9"/>
      <c r="G8574" s="63"/>
      <c r="H8574" s="64"/>
    </row>
    <row r="8575" spans="4:8" x14ac:dyDescent="0.2">
      <c r="D8575" s="9"/>
      <c r="G8575" s="63"/>
      <c r="H8575" s="64"/>
    </row>
    <row r="8576" spans="4:8" x14ac:dyDescent="0.2">
      <c r="D8576" s="9"/>
      <c r="G8576" s="63"/>
      <c r="H8576" s="64"/>
    </row>
    <row r="8577" spans="4:8" x14ac:dyDescent="0.2">
      <c r="D8577" s="9"/>
      <c r="G8577" s="63"/>
      <c r="H8577" s="64"/>
    </row>
    <row r="8578" spans="4:8" x14ac:dyDescent="0.2">
      <c r="D8578" s="9"/>
      <c r="G8578" s="63"/>
      <c r="H8578" s="64"/>
    </row>
    <row r="8579" spans="4:8" x14ac:dyDescent="0.2">
      <c r="D8579" s="9"/>
      <c r="G8579" s="63"/>
      <c r="H8579" s="64"/>
    </row>
    <row r="8580" spans="4:8" x14ac:dyDescent="0.2">
      <c r="D8580" s="9"/>
      <c r="G8580" s="63"/>
      <c r="H8580" s="64"/>
    </row>
    <row r="8581" spans="4:8" x14ac:dyDescent="0.2">
      <c r="D8581" s="9"/>
      <c r="G8581" s="63"/>
      <c r="H8581" s="64"/>
    </row>
    <row r="8582" spans="4:8" x14ac:dyDescent="0.2">
      <c r="D8582" s="9"/>
      <c r="G8582" s="63"/>
      <c r="H8582" s="64"/>
    </row>
    <row r="8583" spans="4:8" x14ac:dyDescent="0.2">
      <c r="D8583" s="9"/>
      <c r="G8583" s="63"/>
      <c r="H8583" s="64"/>
    </row>
    <row r="8584" spans="4:8" x14ac:dyDescent="0.2">
      <c r="D8584" s="9"/>
      <c r="G8584" s="63"/>
      <c r="H8584" s="64"/>
    </row>
    <row r="8585" spans="4:8" x14ac:dyDescent="0.2">
      <c r="D8585" s="9"/>
      <c r="G8585" s="63"/>
      <c r="H8585" s="64"/>
    </row>
    <row r="8586" spans="4:8" x14ac:dyDescent="0.2">
      <c r="D8586" s="9"/>
      <c r="G8586" s="63"/>
      <c r="H8586" s="64"/>
    </row>
    <row r="8587" spans="4:8" x14ac:dyDescent="0.2">
      <c r="D8587" s="9"/>
      <c r="G8587" s="63"/>
      <c r="H8587" s="64"/>
    </row>
    <row r="8588" spans="4:8" x14ac:dyDescent="0.2">
      <c r="D8588" s="9"/>
      <c r="G8588" s="63"/>
      <c r="H8588" s="64"/>
    </row>
    <row r="8589" spans="4:8" x14ac:dyDescent="0.2">
      <c r="D8589" s="9"/>
      <c r="G8589" s="63"/>
      <c r="H8589" s="64"/>
    </row>
    <row r="8590" spans="4:8" x14ac:dyDescent="0.2">
      <c r="D8590" s="9"/>
      <c r="G8590" s="63"/>
      <c r="H8590" s="64"/>
    </row>
    <row r="8591" spans="4:8" x14ac:dyDescent="0.2">
      <c r="D8591" s="9"/>
      <c r="G8591" s="63"/>
      <c r="H8591" s="64"/>
    </row>
    <row r="8592" spans="4:8" x14ac:dyDescent="0.2">
      <c r="D8592" s="9"/>
      <c r="G8592" s="63"/>
      <c r="H8592" s="64"/>
    </row>
    <row r="8593" spans="4:8" x14ac:dyDescent="0.2">
      <c r="D8593" s="9"/>
      <c r="G8593" s="63"/>
      <c r="H8593" s="64"/>
    </row>
    <row r="8594" spans="4:8" x14ac:dyDescent="0.2">
      <c r="D8594" s="9"/>
      <c r="G8594" s="63"/>
      <c r="H8594" s="64"/>
    </row>
    <row r="8595" spans="4:8" x14ac:dyDescent="0.2">
      <c r="D8595" s="9"/>
      <c r="G8595" s="63"/>
      <c r="H8595" s="64"/>
    </row>
    <row r="8596" spans="4:8" x14ac:dyDescent="0.2">
      <c r="D8596" s="9"/>
      <c r="G8596" s="63"/>
      <c r="H8596" s="64"/>
    </row>
    <row r="8597" spans="4:8" x14ac:dyDescent="0.2">
      <c r="D8597" s="9"/>
      <c r="G8597" s="63"/>
      <c r="H8597" s="64"/>
    </row>
    <row r="8598" spans="4:8" x14ac:dyDescent="0.2">
      <c r="D8598" s="9"/>
      <c r="G8598" s="63"/>
      <c r="H8598" s="64"/>
    </row>
    <row r="8599" spans="4:8" x14ac:dyDescent="0.2">
      <c r="D8599" s="9"/>
      <c r="G8599" s="63"/>
      <c r="H8599" s="64"/>
    </row>
    <row r="8600" spans="4:8" x14ac:dyDescent="0.2">
      <c r="D8600" s="9"/>
      <c r="G8600" s="63"/>
      <c r="H8600" s="64"/>
    </row>
    <row r="8601" spans="4:8" x14ac:dyDescent="0.2">
      <c r="D8601" s="9"/>
      <c r="G8601" s="63"/>
      <c r="H8601" s="64"/>
    </row>
    <row r="8602" spans="4:8" x14ac:dyDescent="0.2">
      <c r="D8602" s="9"/>
      <c r="G8602" s="63"/>
      <c r="H8602" s="64"/>
    </row>
    <row r="8603" spans="4:8" x14ac:dyDescent="0.2">
      <c r="D8603" s="9"/>
      <c r="G8603" s="63"/>
      <c r="H8603" s="64"/>
    </row>
    <row r="8604" spans="4:8" x14ac:dyDescent="0.2">
      <c r="D8604" s="9"/>
      <c r="G8604" s="63"/>
      <c r="H8604" s="64"/>
    </row>
    <row r="8605" spans="4:8" x14ac:dyDescent="0.2">
      <c r="D8605" s="9"/>
      <c r="G8605" s="63"/>
      <c r="H8605" s="64"/>
    </row>
    <row r="8606" spans="4:8" x14ac:dyDescent="0.2">
      <c r="D8606" s="9"/>
      <c r="G8606" s="63"/>
      <c r="H8606" s="64"/>
    </row>
    <row r="8607" spans="4:8" x14ac:dyDescent="0.2">
      <c r="D8607" s="9"/>
      <c r="G8607" s="63"/>
      <c r="H8607" s="64"/>
    </row>
    <row r="8608" spans="4:8" x14ac:dyDescent="0.2">
      <c r="D8608" s="9"/>
      <c r="G8608" s="63"/>
      <c r="H8608" s="64"/>
    </row>
    <row r="8609" spans="4:8" x14ac:dyDescent="0.2">
      <c r="D8609" s="9"/>
      <c r="G8609" s="63"/>
      <c r="H8609" s="64"/>
    </row>
    <row r="8610" spans="4:8" x14ac:dyDescent="0.2">
      <c r="D8610" s="9"/>
      <c r="G8610" s="63"/>
      <c r="H8610" s="64"/>
    </row>
    <row r="8611" spans="4:8" x14ac:dyDescent="0.2">
      <c r="D8611" s="9"/>
      <c r="G8611" s="63"/>
      <c r="H8611" s="64"/>
    </row>
    <row r="8612" spans="4:8" x14ac:dyDescent="0.2">
      <c r="D8612" s="9"/>
      <c r="G8612" s="63"/>
      <c r="H8612" s="64"/>
    </row>
    <row r="8613" spans="4:8" x14ac:dyDescent="0.2">
      <c r="D8613" s="9"/>
      <c r="G8613" s="63"/>
      <c r="H8613" s="64"/>
    </row>
    <row r="8614" spans="4:8" x14ac:dyDescent="0.2">
      <c r="D8614" s="9"/>
      <c r="G8614" s="63"/>
      <c r="H8614" s="64"/>
    </row>
    <row r="8615" spans="4:8" x14ac:dyDescent="0.2">
      <c r="D8615" s="9"/>
      <c r="G8615" s="63"/>
      <c r="H8615" s="64"/>
    </row>
    <row r="8616" spans="4:8" x14ac:dyDescent="0.2">
      <c r="D8616" s="9"/>
      <c r="G8616" s="63"/>
      <c r="H8616" s="64"/>
    </row>
    <row r="8617" spans="4:8" x14ac:dyDescent="0.2">
      <c r="D8617" s="9"/>
      <c r="G8617" s="63"/>
      <c r="H8617" s="64"/>
    </row>
    <row r="8618" spans="4:8" x14ac:dyDescent="0.2">
      <c r="D8618" s="9"/>
      <c r="G8618" s="63"/>
      <c r="H8618" s="64"/>
    </row>
    <row r="8619" spans="4:8" x14ac:dyDescent="0.2">
      <c r="D8619" s="9"/>
      <c r="G8619" s="63"/>
      <c r="H8619" s="64"/>
    </row>
    <row r="8620" spans="4:8" x14ac:dyDescent="0.2">
      <c r="D8620" s="9"/>
      <c r="G8620" s="63"/>
      <c r="H8620" s="64"/>
    </row>
    <row r="8621" spans="4:8" x14ac:dyDescent="0.2">
      <c r="D8621" s="9"/>
      <c r="G8621" s="63"/>
      <c r="H8621" s="64"/>
    </row>
    <row r="8622" spans="4:8" x14ac:dyDescent="0.2">
      <c r="D8622" s="9"/>
      <c r="G8622" s="63"/>
      <c r="H8622" s="64"/>
    </row>
    <row r="8623" spans="4:8" x14ac:dyDescent="0.2">
      <c r="D8623" s="9"/>
      <c r="G8623" s="63"/>
      <c r="H8623" s="64"/>
    </row>
    <row r="8624" spans="4:8" x14ac:dyDescent="0.2">
      <c r="D8624" s="9"/>
      <c r="G8624" s="63"/>
      <c r="H8624" s="64"/>
    </row>
    <row r="8625" spans="4:8" x14ac:dyDescent="0.2">
      <c r="D8625" s="9"/>
      <c r="G8625" s="63"/>
      <c r="H8625" s="64"/>
    </row>
    <row r="8626" spans="4:8" x14ac:dyDescent="0.2">
      <c r="D8626" s="9"/>
      <c r="G8626" s="63"/>
      <c r="H8626" s="64"/>
    </row>
    <row r="8627" spans="4:8" x14ac:dyDescent="0.2">
      <c r="D8627" s="9"/>
      <c r="G8627" s="63"/>
      <c r="H8627" s="64"/>
    </row>
    <row r="8628" spans="4:8" x14ac:dyDescent="0.2">
      <c r="D8628" s="9"/>
      <c r="G8628" s="63"/>
      <c r="H8628" s="64"/>
    </row>
    <row r="8629" spans="4:8" x14ac:dyDescent="0.2">
      <c r="D8629" s="9"/>
      <c r="G8629" s="63"/>
      <c r="H8629" s="64"/>
    </row>
    <row r="8630" spans="4:8" x14ac:dyDescent="0.2">
      <c r="D8630" s="9"/>
      <c r="G8630" s="63"/>
      <c r="H8630" s="64"/>
    </row>
    <row r="8631" spans="4:8" x14ac:dyDescent="0.2">
      <c r="D8631" s="9"/>
      <c r="G8631" s="63"/>
      <c r="H8631" s="64"/>
    </row>
    <row r="8632" spans="4:8" x14ac:dyDescent="0.2">
      <c r="D8632" s="9"/>
      <c r="G8632" s="63"/>
      <c r="H8632" s="64"/>
    </row>
    <row r="8633" spans="4:8" x14ac:dyDescent="0.2">
      <c r="D8633" s="9"/>
      <c r="G8633" s="63"/>
      <c r="H8633" s="64"/>
    </row>
    <row r="8634" spans="4:8" x14ac:dyDescent="0.2">
      <c r="D8634" s="9"/>
      <c r="G8634" s="63"/>
      <c r="H8634" s="64"/>
    </row>
    <row r="8635" spans="4:8" x14ac:dyDescent="0.2">
      <c r="D8635" s="9"/>
      <c r="G8635" s="63"/>
      <c r="H8635" s="64"/>
    </row>
    <row r="8636" spans="4:8" x14ac:dyDescent="0.2">
      <c r="D8636" s="9"/>
      <c r="G8636" s="63"/>
      <c r="H8636" s="64"/>
    </row>
    <row r="8637" spans="4:8" x14ac:dyDescent="0.2">
      <c r="D8637" s="9"/>
      <c r="G8637" s="63"/>
      <c r="H8637" s="64"/>
    </row>
    <row r="8638" spans="4:8" x14ac:dyDescent="0.2">
      <c r="D8638" s="9"/>
      <c r="G8638" s="63"/>
      <c r="H8638" s="64"/>
    </row>
    <row r="8639" spans="4:8" x14ac:dyDescent="0.2">
      <c r="D8639" s="9"/>
      <c r="G8639" s="63"/>
      <c r="H8639" s="64"/>
    </row>
    <row r="8640" spans="4:8" x14ac:dyDescent="0.2">
      <c r="D8640" s="9"/>
      <c r="G8640" s="63"/>
      <c r="H8640" s="64"/>
    </row>
    <row r="8641" spans="4:8" x14ac:dyDescent="0.2">
      <c r="D8641" s="9"/>
      <c r="G8641" s="63"/>
      <c r="H8641" s="64"/>
    </row>
    <row r="8642" spans="4:8" x14ac:dyDescent="0.2">
      <c r="D8642" s="9"/>
      <c r="G8642" s="63"/>
      <c r="H8642" s="64"/>
    </row>
    <row r="8643" spans="4:8" x14ac:dyDescent="0.2">
      <c r="D8643" s="9"/>
      <c r="G8643" s="63"/>
      <c r="H8643" s="64"/>
    </row>
    <row r="8644" spans="4:8" x14ac:dyDescent="0.2">
      <c r="D8644" s="9"/>
      <c r="G8644" s="63"/>
      <c r="H8644" s="64"/>
    </row>
    <row r="8645" spans="4:8" x14ac:dyDescent="0.2">
      <c r="D8645" s="9"/>
      <c r="G8645" s="63"/>
      <c r="H8645" s="64"/>
    </row>
    <row r="8646" spans="4:8" x14ac:dyDescent="0.2">
      <c r="D8646" s="9"/>
      <c r="G8646" s="63"/>
      <c r="H8646" s="64"/>
    </row>
    <row r="8647" spans="4:8" x14ac:dyDescent="0.2">
      <c r="D8647" s="9"/>
      <c r="G8647" s="63"/>
      <c r="H8647" s="64"/>
    </row>
    <row r="8648" spans="4:8" x14ac:dyDescent="0.2">
      <c r="D8648" s="9"/>
      <c r="G8648" s="63"/>
      <c r="H8648" s="64"/>
    </row>
    <row r="8649" spans="4:8" x14ac:dyDescent="0.2">
      <c r="D8649" s="9"/>
      <c r="G8649" s="63"/>
      <c r="H8649" s="64"/>
    </row>
    <row r="8650" spans="4:8" x14ac:dyDescent="0.2">
      <c r="D8650" s="9"/>
      <c r="G8650" s="63"/>
      <c r="H8650" s="64"/>
    </row>
    <row r="8651" spans="4:8" x14ac:dyDescent="0.2">
      <c r="D8651" s="9"/>
      <c r="G8651" s="63"/>
      <c r="H8651" s="64"/>
    </row>
    <row r="8652" spans="4:8" x14ac:dyDescent="0.2">
      <c r="D8652" s="9"/>
      <c r="G8652" s="63"/>
      <c r="H8652" s="64"/>
    </row>
    <row r="8653" spans="4:8" x14ac:dyDescent="0.2">
      <c r="D8653" s="9"/>
      <c r="G8653" s="63"/>
      <c r="H8653" s="64"/>
    </row>
    <row r="8654" spans="4:8" x14ac:dyDescent="0.2">
      <c r="D8654" s="9"/>
      <c r="G8654" s="63"/>
      <c r="H8654" s="64"/>
    </row>
    <row r="8655" spans="4:8" x14ac:dyDescent="0.2">
      <c r="D8655" s="9"/>
      <c r="G8655" s="63"/>
      <c r="H8655" s="64"/>
    </row>
    <row r="8656" spans="4:8" x14ac:dyDescent="0.2">
      <c r="D8656" s="9"/>
      <c r="G8656" s="63"/>
      <c r="H8656" s="64"/>
    </row>
    <row r="8657" spans="4:8" x14ac:dyDescent="0.2">
      <c r="D8657" s="9"/>
      <c r="G8657" s="63"/>
      <c r="H8657" s="64"/>
    </row>
    <row r="8658" spans="4:8" x14ac:dyDescent="0.2">
      <c r="D8658" s="9"/>
      <c r="G8658" s="63"/>
      <c r="H8658" s="64"/>
    </row>
    <row r="8659" spans="4:8" x14ac:dyDescent="0.2">
      <c r="D8659" s="9"/>
      <c r="G8659" s="63"/>
      <c r="H8659" s="64"/>
    </row>
    <row r="8660" spans="4:8" x14ac:dyDescent="0.2">
      <c r="D8660" s="9"/>
      <c r="G8660" s="63"/>
      <c r="H8660" s="64"/>
    </row>
    <row r="8661" spans="4:8" x14ac:dyDescent="0.2">
      <c r="D8661" s="9"/>
      <c r="G8661" s="63"/>
      <c r="H8661" s="64"/>
    </row>
    <row r="8662" spans="4:8" x14ac:dyDescent="0.2">
      <c r="D8662" s="9"/>
      <c r="G8662" s="63"/>
      <c r="H8662" s="64"/>
    </row>
    <row r="8663" spans="4:8" x14ac:dyDescent="0.2">
      <c r="D8663" s="9"/>
      <c r="G8663" s="63"/>
      <c r="H8663" s="64"/>
    </row>
    <row r="8664" spans="4:8" x14ac:dyDescent="0.2">
      <c r="D8664" s="9"/>
      <c r="G8664" s="63"/>
      <c r="H8664" s="64"/>
    </row>
    <row r="8665" spans="4:8" x14ac:dyDescent="0.2">
      <c r="D8665" s="9"/>
      <c r="G8665" s="63"/>
      <c r="H8665" s="64"/>
    </row>
    <row r="8666" spans="4:8" x14ac:dyDescent="0.2">
      <c r="D8666" s="9"/>
      <c r="G8666" s="63"/>
      <c r="H8666" s="64"/>
    </row>
    <row r="8667" spans="4:8" x14ac:dyDescent="0.2">
      <c r="D8667" s="9"/>
      <c r="G8667" s="63"/>
      <c r="H8667" s="64"/>
    </row>
    <row r="8668" spans="4:8" x14ac:dyDescent="0.2">
      <c r="D8668" s="9"/>
      <c r="G8668" s="63"/>
      <c r="H8668" s="64"/>
    </row>
    <row r="8669" spans="4:8" x14ac:dyDescent="0.2">
      <c r="D8669" s="9"/>
      <c r="G8669" s="63"/>
      <c r="H8669" s="64"/>
    </row>
    <row r="8670" spans="4:8" x14ac:dyDescent="0.2">
      <c r="D8670" s="9"/>
      <c r="G8670" s="63"/>
      <c r="H8670" s="64"/>
    </row>
    <row r="8671" spans="4:8" x14ac:dyDescent="0.2">
      <c r="D8671" s="9"/>
      <c r="G8671" s="63"/>
      <c r="H8671" s="64"/>
    </row>
    <row r="8672" spans="4:8" x14ac:dyDescent="0.2">
      <c r="D8672" s="9"/>
      <c r="G8672" s="63"/>
      <c r="H8672" s="64"/>
    </row>
    <row r="8673" spans="4:8" x14ac:dyDescent="0.2">
      <c r="D8673" s="9"/>
      <c r="G8673" s="63"/>
      <c r="H8673" s="64"/>
    </row>
    <row r="8674" spans="4:8" x14ac:dyDescent="0.2">
      <c r="D8674" s="9"/>
      <c r="G8674" s="63"/>
      <c r="H8674" s="64"/>
    </row>
    <row r="8675" spans="4:8" x14ac:dyDescent="0.2">
      <c r="D8675" s="9"/>
      <c r="G8675" s="63"/>
      <c r="H8675" s="64"/>
    </row>
    <row r="8676" spans="4:8" x14ac:dyDescent="0.2">
      <c r="D8676" s="9"/>
      <c r="G8676" s="63"/>
      <c r="H8676" s="64"/>
    </row>
    <row r="8677" spans="4:8" x14ac:dyDescent="0.2">
      <c r="D8677" s="9"/>
      <c r="G8677" s="63"/>
      <c r="H8677" s="64"/>
    </row>
    <row r="8678" spans="4:8" x14ac:dyDescent="0.2">
      <c r="D8678" s="9"/>
      <c r="G8678" s="63"/>
      <c r="H8678" s="64"/>
    </row>
    <row r="8679" spans="4:8" x14ac:dyDescent="0.2">
      <c r="D8679" s="9"/>
      <c r="G8679" s="63"/>
      <c r="H8679" s="64"/>
    </row>
    <row r="8680" spans="4:8" x14ac:dyDescent="0.2">
      <c r="D8680" s="9"/>
      <c r="G8680" s="63"/>
      <c r="H8680" s="64"/>
    </row>
    <row r="8681" spans="4:8" x14ac:dyDescent="0.2">
      <c r="D8681" s="9"/>
      <c r="G8681" s="63"/>
      <c r="H8681" s="64"/>
    </row>
    <row r="8682" spans="4:8" x14ac:dyDescent="0.2">
      <c r="D8682" s="9"/>
      <c r="G8682" s="63"/>
      <c r="H8682" s="64"/>
    </row>
    <row r="8683" spans="4:8" x14ac:dyDescent="0.2">
      <c r="D8683" s="9"/>
      <c r="G8683" s="63"/>
      <c r="H8683" s="64"/>
    </row>
    <row r="8684" spans="4:8" x14ac:dyDescent="0.2">
      <c r="D8684" s="9"/>
      <c r="G8684" s="63"/>
      <c r="H8684" s="64"/>
    </row>
    <row r="8685" spans="4:8" x14ac:dyDescent="0.2">
      <c r="D8685" s="9"/>
      <c r="G8685" s="63"/>
      <c r="H8685" s="64"/>
    </row>
    <row r="8686" spans="4:8" x14ac:dyDescent="0.2">
      <c r="D8686" s="9"/>
      <c r="G8686" s="63"/>
      <c r="H8686" s="64"/>
    </row>
    <row r="8687" spans="4:8" x14ac:dyDescent="0.2">
      <c r="D8687" s="9"/>
      <c r="G8687" s="63"/>
      <c r="H8687" s="64"/>
    </row>
    <row r="8688" spans="4:8" x14ac:dyDescent="0.2">
      <c r="D8688" s="9"/>
      <c r="G8688" s="63"/>
      <c r="H8688" s="64"/>
    </row>
    <row r="8689" spans="4:8" x14ac:dyDescent="0.2">
      <c r="D8689" s="9"/>
      <c r="G8689" s="63"/>
      <c r="H8689" s="64"/>
    </row>
    <row r="8690" spans="4:8" x14ac:dyDescent="0.2">
      <c r="D8690" s="9"/>
      <c r="G8690" s="63"/>
      <c r="H8690" s="64"/>
    </row>
    <row r="8691" spans="4:8" x14ac:dyDescent="0.2">
      <c r="D8691" s="9"/>
      <c r="G8691" s="63"/>
      <c r="H8691" s="64"/>
    </row>
    <row r="8692" spans="4:8" x14ac:dyDescent="0.2">
      <c r="D8692" s="9"/>
      <c r="G8692" s="63"/>
      <c r="H8692" s="64"/>
    </row>
    <row r="8693" spans="4:8" x14ac:dyDescent="0.2">
      <c r="D8693" s="9"/>
      <c r="G8693" s="63"/>
      <c r="H8693" s="64"/>
    </row>
    <row r="8694" spans="4:8" x14ac:dyDescent="0.2">
      <c r="D8694" s="9"/>
      <c r="G8694" s="63"/>
      <c r="H8694" s="64"/>
    </row>
    <row r="8695" spans="4:8" x14ac:dyDescent="0.2">
      <c r="D8695" s="9"/>
      <c r="G8695" s="63"/>
      <c r="H8695" s="64"/>
    </row>
    <row r="8696" spans="4:8" x14ac:dyDescent="0.2">
      <c r="D8696" s="9"/>
      <c r="G8696" s="63"/>
      <c r="H8696" s="64"/>
    </row>
    <row r="8697" spans="4:8" x14ac:dyDescent="0.2">
      <c r="D8697" s="9"/>
      <c r="G8697" s="63"/>
      <c r="H8697" s="64"/>
    </row>
    <row r="8698" spans="4:8" x14ac:dyDescent="0.2">
      <c r="D8698" s="9"/>
      <c r="G8698" s="63"/>
      <c r="H8698" s="64"/>
    </row>
    <row r="8699" spans="4:8" x14ac:dyDescent="0.2">
      <c r="D8699" s="9"/>
      <c r="G8699" s="63"/>
      <c r="H8699" s="64"/>
    </row>
    <row r="8700" spans="4:8" x14ac:dyDescent="0.2">
      <c r="D8700" s="9"/>
      <c r="G8700" s="63"/>
      <c r="H8700" s="64"/>
    </row>
    <row r="8701" spans="4:8" x14ac:dyDescent="0.2">
      <c r="D8701" s="9"/>
      <c r="G8701" s="63"/>
      <c r="H8701" s="64"/>
    </row>
    <row r="8702" spans="4:8" x14ac:dyDescent="0.2">
      <c r="D8702" s="9"/>
      <c r="G8702" s="63"/>
      <c r="H8702" s="64"/>
    </row>
    <row r="8703" spans="4:8" x14ac:dyDescent="0.2">
      <c r="D8703" s="9"/>
      <c r="G8703" s="63"/>
      <c r="H8703" s="64"/>
    </row>
    <row r="8704" spans="4:8" x14ac:dyDescent="0.2">
      <c r="D8704" s="9"/>
      <c r="G8704" s="63"/>
      <c r="H8704" s="64"/>
    </row>
    <row r="8705" spans="4:8" x14ac:dyDescent="0.2">
      <c r="D8705" s="9"/>
      <c r="G8705" s="63"/>
      <c r="H8705" s="64"/>
    </row>
    <row r="8706" spans="4:8" x14ac:dyDescent="0.2">
      <c r="D8706" s="9"/>
      <c r="G8706" s="63"/>
      <c r="H8706" s="64"/>
    </row>
    <row r="8707" spans="4:8" x14ac:dyDescent="0.2">
      <c r="D8707" s="9"/>
      <c r="G8707" s="63"/>
      <c r="H8707" s="64"/>
    </row>
    <row r="8708" spans="4:8" x14ac:dyDescent="0.2">
      <c r="D8708" s="9"/>
      <c r="G8708" s="63"/>
      <c r="H8708" s="64"/>
    </row>
    <row r="8709" spans="4:8" x14ac:dyDescent="0.2">
      <c r="D8709" s="9"/>
      <c r="G8709" s="63"/>
      <c r="H8709" s="64"/>
    </row>
    <row r="8710" spans="4:8" x14ac:dyDescent="0.2">
      <c r="D8710" s="9"/>
      <c r="G8710" s="63"/>
      <c r="H8710" s="64"/>
    </row>
    <row r="8711" spans="4:8" x14ac:dyDescent="0.2">
      <c r="D8711" s="9"/>
      <c r="G8711" s="63"/>
      <c r="H8711" s="64"/>
    </row>
    <row r="8712" spans="4:8" x14ac:dyDescent="0.2">
      <c r="D8712" s="9"/>
      <c r="G8712" s="63"/>
      <c r="H8712" s="64"/>
    </row>
    <row r="8713" spans="4:8" x14ac:dyDescent="0.2">
      <c r="D8713" s="9"/>
      <c r="G8713" s="63"/>
      <c r="H8713" s="64"/>
    </row>
    <row r="8714" spans="4:8" x14ac:dyDescent="0.2">
      <c r="D8714" s="9"/>
      <c r="G8714" s="63"/>
      <c r="H8714" s="64"/>
    </row>
    <row r="8715" spans="4:8" x14ac:dyDescent="0.2">
      <c r="D8715" s="9"/>
      <c r="G8715" s="63"/>
      <c r="H8715" s="64"/>
    </row>
    <row r="8716" spans="4:8" x14ac:dyDescent="0.2">
      <c r="D8716" s="9"/>
      <c r="G8716" s="63"/>
      <c r="H8716" s="64"/>
    </row>
    <row r="8717" spans="4:8" x14ac:dyDescent="0.2">
      <c r="D8717" s="9"/>
      <c r="G8717" s="63"/>
      <c r="H8717" s="64"/>
    </row>
    <row r="8718" spans="4:8" x14ac:dyDescent="0.2">
      <c r="D8718" s="9"/>
      <c r="G8718" s="63"/>
      <c r="H8718" s="64"/>
    </row>
    <row r="8719" spans="4:8" x14ac:dyDescent="0.2">
      <c r="D8719" s="9"/>
      <c r="G8719" s="63"/>
      <c r="H8719" s="64"/>
    </row>
    <row r="8720" spans="4:8" x14ac:dyDescent="0.2">
      <c r="D8720" s="9"/>
      <c r="G8720" s="63"/>
      <c r="H8720" s="64"/>
    </row>
    <row r="8721" spans="4:8" x14ac:dyDescent="0.2">
      <c r="D8721" s="9"/>
      <c r="G8721" s="63"/>
      <c r="H8721" s="64"/>
    </row>
    <row r="8722" spans="4:8" x14ac:dyDescent="0.2">
      <c r="D8722" s="9"/>
      <c r="G8722" s="63"/>
      <c r="H8722" s="64"/>
    </row>
    <row r="8723" spans="4:8" x14ac:dyDescent="0.2">
      <c r="D8723" s="9"/>
      <c r="G8723" s="63"/>
      <c r="H8723" s="64"/>
    </row>
    <row r="8724" spans="4:8" x14ac:dyDescent="0.2">
      <c r="D8724" s="9"/>
      <c r="G8724" s="63"/>
      <c r="H8724" s="64"/>
    </row>
    <row r="8725" spans="4:8" x14ac:dyDescent="0.2">
      <c r="D8725" s="9"/>
      <c r="G8725" s="63"/>
      <c r="H8725" s="64"/>
    </row>
    <row r="8726" spans="4:8" x14ac:dyDescent="0.2">
      <c r="D8726" s="9"/>
      <c r="G8726" s="63"/>
      <c r="H8726" s="64"/>
    </row>
    <row r="8727" spans="4:8" x14ac:dyDescent="0.2">
      <c r="D8727" s="9"/>
      <c r="G8727" s="63"/>
      <c r="H8727" s="64"/>
    </row>
    <row r="8728" spans="4:8" x14ac:dyDescent="0.2">
      <c r="D8728" s="9"/>
      <c r="G8728" s="63"/>
      <c r="H8728" s="64"/>
    </row>
    <row r="8729" spans="4:8" x14ac:dyDescent="0.2">
      <c r="D8729" s="9"/>
      <c r="G8729" s="63"/>
      <c r="H8729" s="64"/>
    </row>
    <row r="8730" spans="4:8" x14ac:dyDescent="0.2">
      <c r="D8730" s="9"/>
      <c r="G8730" s="63"/>
      <c r="H8730" s="64"/>
    </row>
    <row r="8731" spans="4:8" x14ac:dyDescent="0.2">
      <c r="D8731" s="9"/>
      <c r="G8731" s="63"/>
      <c r="H8731" s="64"/>
    </row>
    <row r="8732" spans="4:8" x14ac:dyDescent="0.2">
      <c r="D8732" s="9"/>
      <c r="G8732" s="63"/>
      <c r="H8732" s="64"/>
    </row>
    <row r="8733" spans="4:8" x14ac:dyDescent="0.2">
      <c r="D8733" s="9"/>
      <c r="G8733" s="63"/>
      <c r="H8733" s="64"/>
    </row>
    <row r="8734" spans="4:8" x14ac:dyDescent="0.2">
      <c r="D8734" s="9"/>
      <c r="G8734" s="63"/>
      <c r="H8734" s="64"/>
    </row>
    <row r="8735" spans="4:8" x14ac:dyDescent="0.2">
      <c r="D8735" s="9"/>
      <c r="G8735" s="63"/>
      <c r="H8735" s="64"/>
    </row>
    <row r="8736" spans="4:8" x14ac:dyDescent="0.2">
      <c r="D8736" s="9"/>
      <c r="G8736" s="63"/>
      <c r="H8736" s="64"/>
    </row>
    <row r="8737" spans="4:8" x14ac:dyDescent="0.2">
      <c r="D8737" s="9"/>
      <c r="G8737" s="63"/>
      <c r="H8737" s="64"/>
    </row>
    <row r="8738" spans="4:8" x14ac:dyDescent="0.2">
      <c r="D8738" s="9"/>
      <c r="G8738" s="63"/>
      <c r="H8738" s="64"/>
    </row>
    <row r="8739" spans="4:8" x14ac:dyDescent="0.2">
      <c r="D8739" s="9"/>
      <c r="G8739" s="63"/>
      <c r="H8739" s="64"/>
    </row>
    <row r="8740" spans="4:8" x14ac:dyDescent="0.2">
      <c r="D8740" s="9"/>
      <c r="G8740" s="63"/>
      <c r="H8740" s="64"/>
    </row>
    <row r="8741" spans="4:8" x14ac:dyDescent="0.2">
      <c r="D8741" s="9"/>
      <c r="G8741" s="63"/>
      <c r="H8741" s="64"/>
    </row>
    <row r="8742" spans="4:8" x14ac:dyDescent="0.2">
      <c r="D8742" s="9"/>
      <c r="G8742" s="63"/>
      <c r="H8742" s="64"/>
    </row>
    <row r="8743" spans="4:8" x14ac:dyDescent="0.2">
      <c r="D8743" s="9"/>
      <c r="G8743" s="63"/>
      <c r="H8743" s="64"/>
    </row>
    <row r="8744" spans="4:8" x14ac:dyDescent="0.2">
      <c r="D8744" s="9"/>
      <c r="G8744" s="63"/>
      <c r="H8744" s="64"/>
    </row>
    <row r="8745" spans="4:8" x14ac:dyDescent="0.2">
      <c r="D8745" s="9"/>
      <c r="G8745" s="63"/>
      <c r="H8745" s="64"/>
    </row>
    <row r="8746" spans="4:8" x14ac:dyDescent="0.2">
      <c r="D8746" s="9"/>
      <c r="G8746" s="63"/>
      <c r="H8746" s="64"/>
    </row>
    <row r="8747" spans="4:8" x14ac:dyDescent="0.2">
      <c r="D8747" s="9"/>
      <c r="G8747" s="63"/>
      <c r="H8747" s="64"/>
    </row>
    <row r="8748" spans="4:8" x14ac:dyDescent="0.2">
      <c r="D8748" s="9"/>
      <c r="G8748" s="63"/>
      <c r="H8748" s="64"/>
    </row>
    <row r="8749" spans="4:8" x14ac:dyDescent="0.2">
      <c r="D8749" s="9"/>
      <c r="G8749" s="63"/>
      <c r="H8749" s="64"/>
    </row>
    <row r="8750" spans="4:8" x14ac:dyDescent="0.2">
      <c r="D8750" s="9"/>
      <c r="G8750" s="63"/>
      <c r="H8750" s="64"/>
    </row>
    <row r="8751" spans="4:8" x14ac:dyDescent="0.2">
      <c r="D8751" s="9"/>
      <c r="G8751" s="63"/>
      <c r="H8751" s="64"/>
    </row>
    <row r="8752" spans="4:8" x14ac:dyDescent="0.2">
      <c r="D8752" s="9"/>
      <c r="G8752" s="63"/>
      <c r="H8752" s="64"/>
    </row>
    <row r="8753" spans="4:8" x14ac:dyDescent="0.2">
      <c r="D8753" s="9"/>
      <c r="G8753" s="63"/>
      <c r="H8753" s="64"/>
    </row>
    <row r="8754" spans="4:8" x14ac:dyDescent="0.2">
      <c r="D8754" s="9"/>
      <c r="G8754" s="63"/>
      <c r="H8754" s="64"/>
    </row>
    <row r="8755" spans="4:8" x14ac:dyDescent="0.2">
      <c r="D8755" s="9"/>
      <c r="G8755" s="63"/>
      <c r="H8755" s="64"/>
    </row>
    <row r="8756" spans="4:8" x14ac:dyDescent="0.2">
      <c r="D8756" s="9"/>
      <c r="G8756" s="63"/>
      <c r="H8756" s="64"/>
    </row>
    <row r="8757" spans="4:8" x14ac:dyDescent="0.2">
      <c r="D8757" s="9"/>
      <c r="G8757" s="63"/>
      <c r="H8757" s="64"/>
    </row>
    <row r="8758" spans="4:8" x14ac:dyDescent="0.2">
      <c r="D8758" s="9"/>
      <c r="G8758" s="63"/>
      <c r="H8758" s="64"/>
    </row>
    <row r="8759" spans="4:8" x14ac:dyDescent="0.2">
      <c r="D8759" s="9"/>
      <c r="G8759" s="63"/>
      <c r="H8759" s="64"/>
    </row>
    <row r="8760" spans="4:8" x14ac:dyDescent="0.2">
      <c r="D8760" s="9"/>
      <c r="G8760" s="63"/>
      <c r="H8760" s="64"/>
    </row>
    <row r="8761" spans="4:8" x14ac:dyDescent="0.2">
      <c r="D8761" s="9"/>
      <c r="G8761" s="63"/>
      <c r="H8761" s="64"/>
    </row>
    <row r="8762" spans="4:8" x14ac:dyDescent="0.2">
      <c r="D8762" s="9"/>
      <c r="G8762" s="63"/>
      <c r="H8762" s="64"/>
    </row>
    <row r="8763" spans="4:8" x14ac:dyDescent="0.2">
      <c r="D8763" s="9"/>
      <c r="G8763" s="63"/>
      <c r="H8763" s="64"/>
    </row>
    <row r="8764" spans="4:8" x14ac:dyDescent="0.2">
      <c r="D8764" s="9"/>
      <c r="G8764" s="63"/>
      <c r="H8764" s="64"/>
    </row>
    <row r="8765" spans="4:8" x14ac:dyDescent="0.2">
      <c r="D8765" s="9"/>
      <c r="G8765" s="63"/>
      <c r="H8765" s="64"/>
    </row>
    <row r="8766" spans="4:8" x14ac:dyDescent="0.2">
      <c r="D8766" s="9"/>
      <c r="G8766" s="63"/>
      <c r="H8766" s="64"/>
    </row>
    <row r="8767" spans="4:8" x14ac:dyDescent="0.2">
      <c r="D8767" s="9"/>
      <c r="G8767" s="63"/>
      <c r="H8767" s="64"/>
    </row>
    <row r="8768" spans="4:8" x14ac:dyDescent="0.2">
      <c r="D8768" s="9"/>
      <c r="G8768" s="63"/>
      <c r="H8768" s="64"/>
    </row>
    <row r="8769" spans="4:8" x14ac:dyDescent="0.2">
      <c r="D8769" s="9"/>
      <c r="G8769" s="63"/>
      <c r="H8769" s="64"/>
    </row>
    <row r="8770" spans="4:8" x14ac:dyDescent="0.2">
      <c r="D8770" s="9"/>
      <c r="G8770" s="63"/>
      <c r="H8770" s="64"/>
    </row>
    <row r="8771" spans="4:8" x14ac:dyDescent="0.2">
      <c r="D8771" s="9"/>
      <c r="G8771" s="63"/>
      <c r="H8771" s="64"/>
    </row>
    <row r="8772" spans="4:8" x14ac:dyDescent="0.2">
      <c r="D8772" s="9"/>
      <c r="G8772" s="63"/>
      <c r="H8772" s="64"/>
    </row>
    <row r="8773" spans="4:8" x14ac:dyDescent="0.2">
      <c r="D8773" s="9"/>
      <c r="G8773" s="63"/>
      <c r="H8773" s="64"/>
    </row>
    <row r="8774" spans="4:8" x14ac:dyDescent="0.2">
      <c r="D8774" s="9"/>
      <c r="G8774" s="63"/>
      <c r="H8774" s="64"/>
    </row>
    <row r="8775" spans="4:8" x14ac:dyDescent="0.2">
      <c r="D8775" s="9"/>
      <c r="G8775" s="63"/>
      <c r="H8775" s="64"/>
    </row>
    <row r="8776" spans="4:8" x14ac:dyDescent="0.2">
      <c r="D8776" s="9"/>
      <c r="G8776" s="63"/>
      <c r="H8776" s="64"/>
    </row>
    <row r="8777" spans="4:8" x14ac:dyDescent="0.2">
      <c r="D8777" s="9"/>
      <c r="G8777" s="63"/>
      <c r="H8777" s="64"/>
    </row>
    <row r="8778" spans="4:8" x14ac:dyDescent="0.2">
      <c r="D8778" s="9"/>
      <c r="G8778" s="63"/>
      <c r="H8778" s="64"/>
    </row>
    <row r="8779" spans="4:8" x14ac:dyDescent="0.2">
      <c r="D8779" s="9"/>
      <c r="G8779" s="63"/>
      <c r="H8779" s="64"/>
    </row>
    <row r="8780" spans="4:8" x14ac:dyDescent="0.2">
      <c r="D8780" s="9"/>
      <c r="G8780" s="63"/>
      <c r="H8780" s="64"/>
    </row>
    <row r="8781" spans="4:8" x14ac:dyDescent="0.2">
      <c r="D8781" s="9"/>
      <c r="G8781" s="63"/>
      <c r="H8781" s="64"/>
    </row>
    <row r="8782" spans="4:8" x14ac:dyDescent="0.2">
      <c r="D8782" s="9"/>
      <c r="G8782" s="63"/>
      <c r="H8782" s="64"/>
    </row>
    <row r="8783" spans="4:8" x14ac:dyDescent="0.2">
      <c r="D8783" s="9"/>
      <c r="G8783" s="63"/>
      <c r="H8783" s="64"/>
    </row>
    <row r="8784" spans="4:8" x14ac:dyDescent="0.2">
      <c r="D8784" s="9"/>
      <c r="G8784" s="63"/>
      <c r="H8784" s="64"/>
    </row>
    <row r="8785" spans="4:8" x14ac:dyDescent="0.2">
      <c r="D8785" s="9"/>
      <c r="G8785" s="63"/>
      <c r="H8785" s="64"/>
    </row>
    <row r="8786" spans="4:8" x14ac:dyDescent="0.2">
      <c r="D8786" s="9"/>
      <c r="G8786" s="63"/>
      <c r="H8786" s="64"/>
    </row>
    <row r="8787" spans="4:8" x14ac:dyDescent="0.2">
      <c r="D8787" s="9"/>
      <c r="G8787" s="63"/>
      <c r="H8787" s="64"/>
    </row>
    <row r="8788" spans="4:8" x14ac:dyDescent="0.2">
      <c r="D8788" s="9"/>
      <c r="G8788" s="63"/>
      <c r="H8788" s="64"/>
    </row>
    <row r="8789" spans="4:8" x14ac:dyDescent="0.2">
      <c r="D8789" s="9"/>
      <c r="G8789" s="63"/>
      <c r="H8789" s="64"/>
    </row>
    <row r="8790" spans="4:8" x14ac:dyDescent="0.2">
      <c r="D8790" s="9"/>
      <c r="G8790" s="63"/>
      <c r="H8790" s="64"/>
    </row>
    <row r="8791" spans="4:8" x14ac:dyDescent="0.2">
      <c r="D8791" s="9"/>
      <c r="G8791" s="63"/>
      <c r="H8791" s="64"/>
    </row>
    <row r="8792" spans="4:8" x14ac:dyDescent="0.2">
      <c r="D8792" s="9"/>
      <c r="G8792" s="63"/>
      <c r="H8792" s="64"/>
    </row>
    <row r="8793" spans="4:8" x14ac:dyDescent="0.2">
      <c r="D8793" s="9"/>
      <c r="G8793" s="63"/>
      <c r="H8793" s="64"/>
    </row>
    <row r="8794" spans="4:8" x14ac:dyDescent="0.2">
      <c r="D8794" s="9"/>
      <c r="G8794" s="63"/>
      <c r="H8794" s="64"/>
    </row>
    <row r="8795" spans="4:8" x14ac:dyDescent="0.2">
      <c r="D8795" s="9"/>
      <c r="G8795" s="63"/>
      <c r="H8795" s="64"/>
    </row>
    <row r="8796" spans="4:8" x14ac:dyDescent="0.2">
      <c r="D8796" s="9"/>
      <c r="G8796" s="63"/>
      <c r="H8796" s="64"/>
    </row>
    <row r="8797" spans="4:8" x14ac:dyDescent="0.2">
      <c r="D8797" s="9"/>
      <c r="G8797" s="63"/>
      <c r="H8797" s="64"/>
    </row>
    <row r="8798" spans="4:8" x14ac:dyDescent="0.2">
      <c r="D8798" s="9"/>
      <c r="G8798" s="63"/>
      <c r="H8798" s="64"/>
    </row>
    <row r="8799" spans="4:8" x14ac:dyDescent="0.2">
      <c r="D8799" s="9"/>
      <c r="G8799" s="63"/>
      <c r="H8799" s="64"/>
    </row>
    <row r="8800" spans="4:8" x14ac:dyDescent="0.2">
      <c r="D8800" s="9"/>
      <c r="G8800" s="63"/>
      <c r="H8800" s="64"/>
    </row>
    <row r="8801" spans="4:8" x14ac:dyDescent="0.2">
      <c r="D8801" s="9"/>
      <c r="G8801" s="63"/>
      <c r="H8801" s="64"/>
    </row>
    <row r="8802" spans="4:8" x14ac:dyDescent="0.2">
      <c r="D8802" s="9"/>
      <c r="G8802" s="63"/>
      <c r="H8802" s="64"/>
    </row>
    <row r="8803" spans="4:8" x14ac:dyDescent="0.2">
      <c r="D8803" s="9"/>
      <c r="G8803" s="63"/>
      <c r="H8803" s="64"/>
    </row>
    <row r="8804" spans="4:8" x14ac:dyDescent="0.2">
      <c r="D8804" s="9"/>
      <c r="G8804" s="63"/>
      <c r="H8804" s="64"/>
    </row>
    <row r="8805" spans="4:8" x14ac:dyDescent="0.2">
      <c r="D8805" s="9"/>
      <c r="G8805" s="63"/>
      <c r="H8805" s="64"/>
    </row>
    <row r="8806" spans="4:8" x14ac:dyDescent="0.2">
      <c r="D8806" s="9"/>
      <c r="G8806" s="63"/>
      <c r="H8806" s="64"/>
    </row>
    <row r="8807" spans="4:8" x14ac:dyDescent="0.2">
      <c r="D8807" s="9"/>
      <c r="G8807" s="63"/>
      <c r="H8807" s="64"/>
    </row>
    <row r="8808" spans="4:8" x14ac:dyDescent="0.2">
      <c r="D8808" s="9"/>
      <c r="G8808" s="63"/>
      <c r="H8808" s="64"/>
    </row>
    <row r="8809" spans="4:8" x14ac:dyDescent="0.2">
      <c r="D8809" s="9"/>
      <c r="G8809" s="63"/>
      <c r="H8809" s="64"/>
    </row>
    <row r="8810" spans="4:8" x14ac:dyDescent="0.2">
      <c r="D8810" s="9"/>
      <c r="G8810" s="63"/>
      <c r="H8810" s="64"/>
    </row>
    <row r="8811" spans="4:8" x14ac:dyDescent="0.2">
      <c r="D8811" s="9"/>
      <c r="G8811" s="63"/>
      <c r="H8811" s="64"/>
    </row>
    <row r="8812" spans="4:8" x14ac:dyDescent="0.2">
      <c r="D8812" s="9"/>
      <c r="G8812" s="63"/>
      <c r="H8812" s="64"/>
    </row>
    <row r="8813" spans="4:8" x14ac:dyDescent="0.2">
      <c r="D8813" s="9"/>
      <c r="G8813" s="63"/>
      <c r="H8813" s="64"/>
    </row>
    <row r="8814" spans="4:8" x14ac:dyDescent="0.2">
      <c r="D8814" s="9"/>
      <c r="G8814" s="63"/>
      <c r="H8814" s="64"/>
    </row>
    <row r="8815" spans="4:8" x14ac:dyDescent="0.2">
      <c r="D8815" s="9"/>
      <c r="G8815" s="63"/>
      <c r="H8815" s="64"/>
    </row>
    <row r="8816" spans="4:8" x14ac:dyDescent="0.2">
      <c r="D8816" s="9"/>
      <c r="G8816" s="63"/>
      <c r="H8816" s="64"/>
    </row>
    <row r="8817" spans="4:8" x14ac:dyDescent="0.2">
      <c r="D8817" s="9"/>
      <c r="G8817" s="63"/>
      <c r="H8817" s="64"/>
    </row>
    <row r="8818" spans="4:8" x14ac:dyDescent="0.2">
      <c r="D8818" s="9"/>
      <c r="G8818" s="63"/>
      <c r="H8818" s="64"/>
    </row>
    <row r="8819" spans="4:8" x14ac:dyDescent="0.2">
      <c r="D8819" s="9"/>
      <c r="G8819" s="63"/>
      <c r="H8819" s="64"/>
    </row>
    <row r="8820" spans="4:8" x14ac:dyDescent="0.2">
      <c r="D8820" s="9"/>
      <c r="G8820" s="63"/>
      <c r="H8820" s="64"/>
    </row>
    <row r="8821" spans="4:8" x14ac:dyDescent="0.2">
      <c r="D8821" s="9"/>
      <c r="G8821" s="63"/>
      <c r="H8821" s="64"/>
    </row>
    <row r="8822" spans="4:8" x14ac:dyDescent="0.2">
      <c r="D8822" s="9"/>
      <c r="G8822" s="63"/>
      <c r="H8822" s="64"/>
    </row>
    <row r="8823" spans="4:8" x14ac:dyDescent="0.2">
      <c r="D8823" s="9"/>
      <c r="G8823" s="63"/>
      <c r="H8823" s="64"/>
    </row>
    <row r="8824" spans="4:8" x14ac:dyDescent="0.2">
      <c r="D8824" s="9"/>
      <c r="G8824" s="63"/>
      <c r="H8824" s="64"/>
    </row>
    <row r="8825" spans="4:8" x14ac:dyDescent="0.2">
      <c r="D8825" s="9"/>
      <c r="G8825" s="63"/>
      <c r="H8825" s="64"/>
    </row>
    <row r="8826" spans="4:8" x14ac:dyDescent="0.2">
      <c r="D8826" s="9"/>
      <c r="G8826" s="63"/>
      <c r="H8826" s="64"/>
    </row>
    <row r="8827" spans="4:8" x14ac:dyDescent="0.2">
      <c r="D8827" s="9"/>
      <c r="G8827" s="63"/>
      <c r="H8827" s="64"/>
    </row>
    <row r="8828" spans="4:8" x14ac:dyDescent="0.2">
      <c r="D8828" s="9"/>
      <c r="G8828" s="63"/>
      <c r="H8828" s="64"/>
    </row>
    <row r="8829" spans="4:8" x14ac:dyDescent="0.2">
      <c r="D8829" s="9"/>
      <c r="G8829" s="63"/>
      <c r="H8829" s="64"/>
    </row>
    <row r="8830" spans="4:8" x14ac:dyDescent="0.2">
      <c r="D8830" s="9"/>
      <c r="G8830" s="63"/>
      <c r="H8830" s="64"/>
    </row>
    <row r="8831" spans="4:8" x14ac:dyDescent="0.2">
      <c r="D8831" s="9"/>
      <c r="G8831" s="63"/>
      <c r="H8831" s="64"/>
    </row>
    <row r="8832" spans="4:8" x14ac:dyDescent="0.2">
      <c r="D8832" s="9"/>
      <c r="G8832" s="63"/>
      <c r="H8832" s="64"/>
    </row>
    <row r="8833" spans="4:8" x14ac:dyDescent="0.2">
      <c r="D8833" s="9"/>
      <c r="G8833" s="63"/>
      <c r="H8833" s="64"/>
    </row>
    <row r="8834" spans="4:8" x14ac:dyDescent="0.2">
      <c r="D8834" s="9"/>
      <c r="G8834" s="63"/>
      <c r="H8834" s="64"/>
    </row>
    <row r="8835" spans="4:8" x14ac:dyDescent="0.2">
      <c r="D8835" s="9"/>
      <c r="G8835" s="63"/>
      <c r="H8835" s="64"/>
    </row>
    <row r="8836" spans="4:8" x14ac:dyDescent="0.2">
      <c r="D8836" s="9"/>
      <c r="G8836" s="63"/>
      <c r="H8836" s="64"/>
    </row>
    <row r="8837" spans="4:8" x14ac:dyDescent="0.2">
      <c r="D8837" s="9"/>
      <c r="G8837" s="63"/>
      <c r="H8837" s="64"/>
    </row>
    <row r="8838" spans="4:8" x14ac:dyDescent="0.2">
      <c r="D8838" s="9"/>
      <c r="G8838" s="63"/>
      <c r="H8838" s="64"/>
    </row>
    <row r="8839" spans="4:8" x14ac:dyDescent="0.2">
      <c r="D8839" s="9"/>
      <c r="G8839" s="63"/>
      <c r="H8839" s="64"/>
    </row>
    <row r="8840" spans="4:8" x14ac:dyDescent="0.2">
      <c r="D8840" s="9"/>
      <c r="G8840" s="63"/>
      <c r="H8840" s="64"/>
    </row>
    <row r="8841" spans="4:8" x14ac:dyDescent="0.2">
      <c r="D8841" s="9"/>
      <c r="G8841" s="63"/>
      <c r="H8841" s="64"/>
    </row>
    <row r="8842" spans="4:8" x14ac:dyDescent="0.2">
      <c r="D8842" s="9"/>
      <c r="G8842" s="63"/>
      <c r="H8842" s="64"/>
    </row>
    <row r="8843" spans="4:8" x14ac:dyDescent="0.2">
      <c r="D8843" s="9"/>
      <c r="G8843" s="63"/>
      <c r="H8843" s="64"/>
    </row>
    <row r="8844" spans="4:8" x14ac:dyDescent="0.2">
      <c r="D8844" s="9"/>
      <c r="G8844" s="63"/>
      <c r="H8844" s="64"/>
    </row>
    <row r="8845" spans="4:8" x14ac:dyDescent="0.2">
      <c r="D8845" s="9"/>
      <c r="G8845" s="63"/>
      <c r="H8845" s="64"/>
    </row>
    <row r="8846" spans="4:8" x14ac:dyDescent="0.2">
      <c r="D8846" s="9"/>
      <c r="G8846" s="63"/>
      <c r="H8846" s="64"/>
    </row>
    <row r="8847" spans="4:8" x14ac:dyDescent="0.2">
      <c r="D8847" s="9"/>
      <c r="G8847" s="63"/>
      <c r="H8847" s="64"/>
    </row>
    <row r="8848" spans="4:8" x14ac:dyDescent="0.2">
      <c r="D8848" s="9"/>
      <c r="G8848" s="63"/>
      <c r="H8848" s="64"/>
    </row>
    <row r="8849" spans="4:8" x14ac:dyDescent="0.2">
      <c r="D8849" s="9"/>
      <c r="G8849" s="63"/>
      <c r="H8849" s="64"/>
    </row>
    <row r="8850" spans="4:8" x14ac:dyDescent="0.2">
      <c r="D8850" s="9"/>
      <c r="G8850" s="63"/>
      <c r="H8850" s="64"/>
    </row>
    <row r="8851" spans="4:8" x14ac:dyDescent="0.2">
      <c r="D8851" s="9"/>
      <c r="G8851" s="63"/>
      <c r="H8851" s="64"/>
    </row>
    <row r="8852" spans="4:8" x14ac:dyDescent="0.2">
      <c r="D8852" s="9"/>
      <c r="G8852" s="63"/>
      <c r="H8852" s="64"/>
    </row>
    <row r="8853" spans="4:8" x14ac:dyDescent="0.2">
      <c r="D8853" s="9"/>
      <c r="G8853" s="63"/>
      <c r="H8853" s="64"/>
    </row>
    <row r="8854" spans="4:8" x14ac:dyDescent="0.2">
      <c r="D8854" s="9"/>
      <c r="G8854" s="63"/>
      <c r="H8854" s="64"/>
    </row>
    <row r="8855" spans="4:8" x14ac:dyDescent="0.2">
      <c r="D8855" s="9"/>
      <c r="G8855" s="63"/>
      <c r="H8855" s="64"/>
    </row>
    <row r="8856" spans="4:8" x14ac:dyDescent="0.2">
      <c r="D8856" s="9"/>
      <c r="G8856" s="63"/>
      <c r="H8856" s="64"/>
    </row>
    <row r="8857" spans="4:8" x14ac:dyDescent="0.2">
      <c r="D8857" s="9"/>
      <c r="G8857" s="63"/>
      <c r="H8857" s="64"/>
    </row>
    <row r="8858" spans="4:8" x14ac:dyDescent="0.2">
      <c r="D8858" s="9"/>
      <c r="G8858" s="63"/>
      <c r="H8858" s="64"/>
    </row>
    <row r="8859" spans="4:8" x14ac:dyDescent="0.2">
      <c r="D8859" s="9"/>
      <c r="G8859" s="63"/>
      <c r="H8859" s="64"/>
    </row>
    <row r="8860" spans="4:8" x14ac:dyDescent="0.2">
      <c r="D8860" s="9"/>
      <c r="G8860" s="63"/>
      <c r="H8860" s="64"/>
    </row>
    <row r="8861" spans="4:8" x14ac:dyDescent="0.2">
      <c r="D8861" s="9"/>
      <c r="G8861" s="63"/>
      <c r="H8861" s="64"/>
    </row>
    <row r="8862" spans="4:8" x14ac:dyDescent="0.2">
      <c r="D8862" s="9"/>
      <c r="G8862" s="63"/>
      <c r="H8862" s="64"/>
    </row>
    <row r="8863" spans="4:8" x14ac:dyDescent="0.2">
      <c r="D8863" s="9"/>
      <c r="G8863" s="63"/>
      <c r="H8863" s="64"/>
    </row>
    <row r="8864" spans="4:8" x14ac:dyDescent="0.2">
      <c r="D8864" s="9"/>
      <c r="G8864" s="63"/>
      <c r="H8864" s="64"/>
    </row>
    <row r="8865" spans="4:8" x14ac:dyDescent="0.2">
      <c r="D8865" s="9"/>
      <c r="G8865" s="63"/>
      <c r="H8865" s="64"/>
    </row>
    <row r="8866" spans="4:8" x14ac:dyDescent="0.2">
      <c r="D8866" s="9"/>
      <c r="G8866" s="63"/>
      <c r="H8866" s="64"/>
    </row>
    <row r="8867" spans="4:8" x14ac:dyDescent="0.2">
      <c r="D8867" s="9"/>
      <c r="G8867" s="63"/>
      <c r="H8867" s="64"/>
    </row>
    <row r="8868" spans="4:8" x14ac:dyDescent="0.2">
      <c r="D8868" s="9"/>
      <c r="G8868" s="63"/>
      <c r="H8868" s="64"/>
    </row>
    <row r="8869" spans="4:8" x14ac:dyDescent="0.2">
      <c r="D8869" s="9"/>
      <c r="G8869" s="63"/>
      <c r="H8869" s="64"/>
    </row>
    <row r="8870" spans="4:8" x14ac:dyDescent="0.2">
      <c r="D8870" s="9"/>
      <c r="G8870" s="63"/>
      <c r="H8870" s="64"/>
    </row>
    <row r="8871" spans="4:8" x14ac:dyDescent="0.2">
      <c r="D8871" s="9"/>
      <c r="G8871" s="63"/>
      <c r="H8871" s="64"/>
    </row>
    <row r="8872" spans="4:8" x14ac:dyDescent="0.2">
      <c r="D8872" s="9"/>
      <c r="G8872" s="63"/>
      <c r="H8872" s="64"/>
    </row>
    <row r="8873" spans="4:8" x14ac:dyDescent="0.2">
      <c r="D8873" s="9"/>
      <c r="G8873" s="63"/>
      <c r="H8873" s="64"/>
    </row>
    <row r="8874" spans="4:8" x14ac:dyDescent="0.2">
      <c r="D8874" s="9"/>
      <c r="G8874" s="63"/>
      <c r="H8874" s="64"/>
    </row>
    <row r="8875" spans="4:8" x14ac:dyDescent="0.2">
      <c r="D8875" s="9"/>
      <c r="G8875" s="63"/>
      <c r="H8875" s="64"/>
    </row>
    <row r="8876" spans="4:8" x14ac:dyDescent="0.2">
      <c r="D8876" s="9"/>
      <c r="G8876" s="63"/>
      <c r="H8876" s="64"/>
    </row>
    <row r="8877" spans="4:8" x14ac:dyDescent="0.2">
      <c r="D8877" s="9"/>
      <c r="G8877" s="63"/>
      <c r="H8877" s="64"/>
    </row>
    <row r="8878" spans="4:8" x14ac:dyDescent="0.2">
      <c r="D8878" s="9"/>
      <c r="G8878" s="63"/>
      <c r="H8878" s="64"/>
    </row>
    <row r="8879" spans="4:8" x14ac:dyDescent="0.2">
      <c r="D8879" s="9"/>
      <c r="G8879" s="63"/>
      <c r="H8879" s="64"/>
    </row>
    <row r="8880" spans="4:8" x14ac:dyDescent="0.2">
      <c r="D8880" s="9"/>
      <c r="G8880" s="63"/>
      <c r="H8880" s="64"/>
    </row>
    <row r="8881" spans="4:8" x14ac:dyDescent="0.2">
      <c r="D8881" s="9"/>
      <c r="G8881" s="63"/>
      <c r="H8881" s="64"/>
    </row>
    <row r="8882" spans="4:8" x14ac:dyDescent="0.2">
      <c r="D8882" s="9"/>
      <c r="G8882" s="63"/>
      <c r="H8882" s="64"/>
    </row>
    <row r="8883" spans="4:8" x14ac:dyDescent="0.2">
      <c r="D8883" s="9"/>
      <c r="G8883" s="63"/>
      <c r="H8883" s="64"/>
    </row>
    <row r="8884" spans="4:8" x14ac:dyDescent="0.2">
      <c r="D8884" s="9"/>
      <c r="G8884" s="63"/>
      <c r="H8884" s="64"/>
    </row>
    <row r="8885" spans="4:8" x14ac:dyDescent="0.2">
      <c r="D8885" s="9"/>
      <c r="G8885" s="63"/>
      <c r="H8885" s="64"/>
    </row>
    <row r="8886" spans="4:8" x14ac:dyDescent="0.2">
      <c r="D8886" s="9"/>
      <c r="G8886" s="63"/>
      <c r="H8886" s="64"/>
    </row>
    <row r="8887" spans="4:8" x14ac:dyDescent="0.2">
      <c r="D8887" s="9"/>
      <c r="G8887" s="63"/>
      <c r="H8887" s="64"/>
    </row>
    <row r="8888" spans="4:8" x14ac:dyDescent="0.2">
      <c r="D8888" s="9"/>
      <c r="G8888" s="63"/>
      <c r="H8888" s="64"/>
    </row>
    <row r="8889" spans="4:8" x14ac:dyDescent="0.2">
      <c r="D8889" s="9"/>
      <c r="G8889" s="63"/>
      <c r="H8889" s="64"/>
    </row>
    <row r="8890" spans="4:8" x14ac:dyDescent="0.2">
      <c r="D8890" s="9"/>
      <c r="G8890" s="63"/>
      <c r="H8890" s="64"/>
    </row>
    <row r="8891" spans="4:8" x14ac:dyDescent="0.2">
      <c r="D8891" s="9"/>
      <c r="G8891" s="63"/>
      <c r="H8891" s="64"/>
    </row>
    <row r="8892" spans="4:8" x14ac:dyDescent="0.2">
      <c r="D8892" s="9"/>
      <c r="G8892" s="63"/>
      <c r="H8892" s="64"/>
    </row>
    <row r="8893" spans="4:8" x14ac:dyDescent="0.2">
      <c r="D8893" s="9"/>
      <c r="G8893" s="63"/>
      <c r="H8893" s="64"/>
    </row>
    <row r="8894" spans="4:8" x14ac:dyDescent="0.2">
      <c r="D8894" s="9"/>
      <c r="G8894" s="63"/>
      <c r="H8894" s="64"/>
    </row>
    <row r="8895" spans="4:8" x14ac:dyDescent="0.2">
      <c r="D8895" s="9"/>
      <c r="G8895" s="63"/>
      <c r="H8895" s="64"/>
    </row>
    <row r="8896" spans="4:8" x14ac:dyDescent="0.2">
      <c r="D8896" s="9"/>
      <c r="G8896" s="63"/>
      <c r="H8896" s="64"/>
    </row>
    <row r="8897" spans="4:8" x14ac:dyDescent="0.2">
      <c r="D8897" s="9"/>
      <c r="G8897" s="63"/>
      <c r="H8897" s="64"/>
    </row>
    <row r="8898" spans="4:8" x14ac:dyDescent="0.2">
      <c r="D8898" s="9"/>
      <c r="G8898" s="63"/>
      <c r="H8898" s="64"/>
    </row>
    <row r="8899" spans="4:8" x14ac:dyDescent="0.2">
      <c r="D8899" s="9"/>
      <c r="G8899" s="63"/>
      <c r="H8899" s="64"/>
    </row>
    <row r="8900" spans="4:8" x14ac:dyDescent="0.2">
      <c r="D8900" s="9"/>
      <c r="G8900" s="63"/>
      <c r="H8900" s="64"/>
    </row>
    <row r="8901" spans="4:8" x14ac:dyDescent="0.2">
      <c r="D8901" s="9"/>
      <c r="G8901" s="63"/>
      <c r="H8901" s="64"/>
    </row>
    <row r="8902" spans="4:8" x14ac:dyDescent="0.2">
      <c r="D8902" s="9"/>
      <c r="G8902" s="63"/>
      <c r="H8902" s="64"/>
    </row>
    <row r="8903" spans="4:8" x14ac:dyDescent="0.2">
      <c r="D8903" s="9"/>
      <c r="G8903" s="63"/>
      <c r="H8903" s="64"/>
    </row>
    <row r="8904" spans="4:8" x14ac:dyDescent="0.2">
      <c r="D8904" s="9"/>
      <c r="G8904" s="63"/>
      <c r="H8904" s="64"/>
    </row>
    <row r="8905" spans="4:8" x14ac:dyDescent="0.2">
      <c r="D8905" s="9"/>
      <c r="G8905" s="63"/>
      <c r="H8905" s="64"/>
    </row>
    <row r="8906" spans="4:8" x14ac:dyDescent="0.2">
      <c r="D8906" s="9"/>
      <c r="G8906" s="63"/>
      <c r="H8906" s="64"/>
    </row>
    <row r="8907" spans="4:8" x14ac:dyDescent="0.2">
      <c r="D8907" s="9"/>
      <c r="G8907" s="63"/>
      <c r="H8907" s="64"/>
    </row>
    <row r="8908" spans="4:8" x14ac:dyDescent="0.2">
      <c r="D8908" s="9"/>
      <c r="G8908" s="63"/>
      <c r="H8908" s="64"/>
    </row>
    <row r="8909" spans="4:8" x14ac:dyDescent="0.2">
      <c r="D8909" s="9"/>
      <c r="G8909" s="63"/>
      <c r="H8909" s="64"/>
    </row>
    <row r="8910" spans="4:8" x14ac:dyDescent="0.2">
      <c r="D8910" s="9"/>
      <c r="G8910" s="63"/>
      <c r="H8910" s="64"/>
    </row>
    <row r="8911" spans="4:8" x14ac:dyDescent="0.2">
      <c r="D8911" s="9"/>
      <c r="G8911" s="63"/>
      <c r="H8911" s="64"/>
    </row>
    <row r="8912" spans="4:8" x14ac:dyDescent="0.2">
      <c r="D8912" s="9"/>
      <c r="G8912" s="63"/>
      <c r="H8912" s="64"/>
    </row>
    <row r="8913" spans="4:8" x14ac:dyDescent="0.2">
      <c r="D8913" s="9"/>
      <c r="G8913" s="63"/>
      <c r="H8913" s="64"/>
    </row>
    <row r="8914" spans="4:8" x14ac:dyDescent="0.2">
      <c r="D8914" s="9"/>
      <c r="G8914" s="63"/>
      <c r="H8914" s="64"/>
    </row>
    <row r="8915" spans="4:8" x14ac:dyDescent="0.2">
      <c r="D8915" s="9"/>
      <c r="G8915" s="63"/>
      <c r="H8915" s="64"/>
    </row>
    <row r="8916" spans="4:8" x14ac:dyDescent="0.2">
      <c r="D8916" s="9"/>
      <c r="G8916" s="63"/>
      <c r="H8916" s="64"/>
    </row>
    <row r="8917" spans="4:8" x14ac:dyDescent="0.2">
      <c r="D8917" s="9"/>
      <c r="G8917" s="63"/>
      <c r="H8917" s="64"/>
    </row>
    <row r="8918" spans="4:8" x14ac:dyDescent="0.2">
      <c r="D8918" s="9"/>
      <c r="G8918" s="63"/>
      <c r="H8918" s="64"/>
    </row>
    <row r="8919" spans="4:8" x14ac:dyDescent="0.2">
      <c r="D8919" s="9"/>
      <c r="G8919" s="63"/>
      <c r="H8919" s="64"/>
    </row>
    <row r="8920" spans="4:8" x14ac:dyDescent="0.2">
      <c r="D8920" s="9"/>
      <c r="G8920" s="63"/>
      <c r="H8920" s="64"/>
    </row>
    <row r="8921" spans="4:8" x14ac:dyDescent="0.2">
      <c r="D8921" s="9"/>
      <c r="G8921" s="63"/>
      <c r="H8921" s="64"/>
    </row>
    <row r="8922" spans="4:8" x14ac:dyDescent="0.2">
      <c r="D8922" s="9"/>
      <c r="G8922" s="63"/>
      <c r="H8922" s="64"/>
    </row>
    <row r="8923" spans="4:8" x14ac:dyDescent="0.2">
      <c r="D8923" s="9"/>
      <c r="G8923" s="63"/>
      <c r="H8923" s="64"/>
    </row>
    <row r="8924" spans="4:8" x14ac:dyDescent="0.2">
      <c r="D8924" s="9"/>
      <c r="G8924" s="63"/>
      <c r="H8924" s="64"/>
    </row>
    <row r="8925" spans="4:8" x14ac:dyDescent="0.2">
      <c r="D8925" s="9"/>
      <c r="G8925" s="63"/>
      <c r="H8925" s="64"/>
    </row>
    <row r="8926" spans="4:8" x14ac:dyDescent="0.2">
      <c r="D8926" s="9"/>
      <c r="G8926" s="63"/>
      <c r="H8926" s="64"/>
    </row>
    <row r="8927" spans="4:8" x14ac:dyDescent="0.2">
      <c r="D8927" s="9"/>
      <c r="G8927" s="63"/>
      <c r="H8927" s="64"/>
    </row>
    <row r="8928" spans="4:8" x14ac:dyDescent="0.2">
      <c r="D8928" s="9"/>
      <c r="G8928" s="63"/>
      <c r="H8928" s="64"/>
    </row>
    <row r="8929" spans="4:8" x14ac:dyDescent="0.2">
      <c r="D8929" s="9"/>
      <c r="G8929" s="63"/>
      <c r="H8929" s="64"/>
    </row>
    <row r="8930" spans="4:8" x14ac:dyDescent="0.2">
      <c r="D8930" s="9"/>
      <c r="G8930" s="63"/>
      <c r="H8930" s="64"/>
    </row>
    <row r="8931" spans="4:8" x14ac:dyDescent="0.2">
      <c r="D8931" s="9"/>
      <c r="G8931" s="63"/>
      <c r="H8931" s="64"/>
    </row>
    <row r="8932" spans="4:8" x14ac:dyDescent="0.2">
      <c r="D8932" s="9"/>
      <c r="G8932" s="63"/>
      <c r="H8932" s="64"/>
    </row>
    <row r="8933" spans="4:8" x14ac:dyDescent="0.2">
      <c r="D8933" s="9"/>
      <c r="G8933" s="63"/>
      <c r="H8933" s="64"/>
    </row>
    <row r="8934" spans="4:8" x14ac:dyDescent="0.2">
      <c r="D8934" s="9"/>
      <c r="G8934" s="63"/>
      <c r="H8934" s="64"/>
    </row>
    <row r="8935" spans="4:8" x14ac:dyDescent="0.2">
      <c r="D8935" s="9"/>
      <c r="G8935" s="63"/>
      <c r="H8935" s="64"/>
    </row>
    <row r="8936" spans="4:8" x14ac:dyDescent="0.2">
      <c r="D8936" s="9"/>
      <c r="G8936" s="63"/>
      <c r="H8936" s="64"/>
    </row>
    <row r="8937" spans="4:8" x14ac:dyDescent="0.2">
      <c r="D8937" s="9"/>
      <c r="G8937" s="63"/>
      <c r="H8937" s="64"/>
    </row>
    <row r="8938" spans="4:8" x14ac:dyDescent="0.2">
      <c r="D8938" s="9"/>
      <c r="G8938" s="63"/>
      <c r="H8938" s="64"/>
    </row>
    <row r="8939" spans="4:8" x14ac:dyDescent="0.2">
      <c r="D8939" s="9"/>
      <c r="G8939" s="63"/>
      <c r="H8939" s="64"/>
    </row>
    <row r="8940" spans="4:8" x14ac:dyDescent="0.2">
      <c r="D8940" s="9"/>
      <c r="G8940" s="63"/>
      <c r="H8940" s="64"/>
    </row>
    <row r="8941" spans="4:8" x14ac:dyDescent="0.2">
      <c r="D8941" s="9"/>
      <c r="G8941" s="63"/>
      <c r="H8941" s="64"/>
    </row>
    <row r="8942" spans="4:8" x14ac:dyDescent="0.2">
      <c r="D8942" s="9"/>
      <c r="G8942" s="63"/>
      <c r="H8942" s="64"/>
    </row>
    <row r="8943" spans="4:8" x14ac:dyDescent="0.2">
      <c r="D8943" s="9"/>
      <c r="G8943" s="63"/>
      <c r="H8943" s="64"/>
    </row>
    <row r="8944" spans="4:8" x14ac:dyDescent="0.2">
      <c r="D8944" s="9"/>
      <c r="G8944" s="63"/>
      <c r="H8944" s="64"/>
    </row>
    <row r="8945" spans="4:8" x14ac:dyDescent="0.2">
      <c r="D8945" s="9"/>
      <c r="G8945" s="63"/>
      <c r="H8945" s="64"/>
    </row>
    <row r="8946" spans="4:8" x14ac:dyDescent="0.2">
      <c r="D8946" s="9"/>
      <c r="G8946" s="63"/>
      <c r="H8946" s="64"/>
    </row>
    <row r="8947" spans="4:8" x14ac:dyDescent="0.2">
      <c r="D8947" s="9"/>
      <c r="G8947" s="63"/>
      <c r="H8947" s="64"/>
    </row>
    <row r="8948" spans="4:8" x14ac:dyDescent="0.2">
      <c r="D8948" s="9"/>
      <c r="G8948" s="63"/>
      <c r="H8948" s="64"/>
    </row>
    <row r="8949" spans="4:8" x14ac:dyDescent="0.2">
      <c r="D8949" s="9"/>
      <c r="G8949" s="63"/>
      <c r="H8949" s="64"/>
    </row>
    <row r="8950" spans="4:8" x14ac:dyDescent="0.2">
      <c r="D8950" s="9"/>
      <c r="G8950" s="63"/>
      <c r="H8950" s="64"/>
    </row>
    <row r="8951" spans="4:8" x14ac:dyDescent="0.2">
      <c r="D8951" s="9"/>
      <c r="G8951" s="63"/>
      <c r="H8951" s="64"/>
    </row>
    <row r="8952" spans="4:8" x14ac:dyDescent="0.2">
      <c r="D8952" s="9"/>
      <c r="G8952" s="63"/>
      <c r="H8952" s="64"/>
    </row>
    <row r="8953" spans="4:8" x14ac:dyDescent="0.2">
      <c r="D8953" s="9"/>
      <c r="G8953" s="63"/>
      <c r="H8953" s="64"/>
    </row>
    <row r="8954" spans="4:8" x14ac:dyDescent="0.2">
      <c r="D8954" s="9"/>
      <c r="G8954" s="63"/>
      <c r="H8954" s="64"/>
    </row>
    <row r="8955" spans="4:8" x14ac:dyDescent="0.2">
      <c r="D8955" s="9"/>
      <c r="G8955" s="63"/>
      <c r="H8955" s="64"/>
    </row>
    <row r="8956" spans="4:8" x14ac:dyDescent="0.2">
      <c r="D8956" s="9"/>
      <c r="G8956" s="63"/>
      <c r="H8956" s="64"/>
    </row>
    <row r="8957" spans="4:8" x14ac:dyDescent="0.2">
      <c r="D8957" s="9"/>
      <c r="G8957" s="63"/>
      <c r="H8957" s="64"/>
    </row>
    <row r="8958" spans="4:8" x14ac:dyDescent="0.2">
      <c r="D8958" s="9"/>
      <c r="G8958" s="63"/>
      <c r="H8958" s="64"/>
    </row>
    <row r="8959" spans="4:8" x14ac:dyDescent="0.2">
      <c r="D8959" s="9"/>
      <c r="G8959" s="63"/>
      <c r="H8959" s="64"/>
    </row>
    <row r="8960" spans="4:8" x14ac:dyDescent="0.2">
      <c r="D8960" s="9"/>
      <c r="G8960" s="63"/>
      <c r="H8960" s="64"/>
    </row>
    <row r="8961" spans="4:8" x14ac:dyDescent="0.2">
      <c r="D8961" s="9"/>
      <c r="G8961" s="63"/>
      <c r="H8961" s="64"/>
    </row>
    <row r="8962" spans="4:8" x14ac:dyDescent="0.2">
      <c r="D8962" s="9"/>
      <c r="G8962" s="63"/>
      <c r="H8962" s="64"/>
    </row>
    <row r="8963" spans="4:8" x14ac:dyDescent="0.2">
      <c r="D8963" s="9"/>
      <c r="G8963" s="63"/>
      <c r="H8963" s="64"/>
    </row>
    <row r="8964" spans="4:8" x14ac:dyDescent="0.2">
      <c r="D8964" s="9"/>
      <c r="G8964" s="63"/>
      <c r="H8964" s="64"/>
    </row>
    <row r="8965" spans="4:8" x14ac:dyDescent="0.2">
      <c r="D8965" s="9"/>
      <c r="G8965" s="63"/>
      <c r="H8965" s="64"/>
    </row>
    <row r="8966" spans="4:8" x14ac:dyDescent="0.2">
      <c r="D8966" s="9"/>
      <c r="G8966" s="63"/>
      <c r="H8966" s="64"/>
    </row>
    <row r="8967" spans="4:8" x14ac:dyDescent="0.2">
      <c r="D8967" s="9"/>
      <c r="G8967" s="63"/>
      <c r="H8967" s="64"/>
    </row>
    <row r="8968" spans="4:8" x14ac:dyDescent="0.2">
      <c r="D8968" s="9"/>
      <c r="G8968" s="63"/>
      <c r="H8968" s="64"/>
    </row>
    <row r="8969" spans="4:8" x14ac:dyDescent="0.2">
      <c r="D8969" s="9"/>
      <c r="G8969" s="63"/>
      <c r="H8969" s="64"/>
    </row>
    <row r="8970" spans="4:8" x14ac:dyDescent="0.2">
      <c r="D8970" s="9"/>
      <c r="G8970" s="63"/>
      <c r="H8970" s="64"/>
    </row>
    <row r="8971" spans="4:8" x14ac:dyDescent="0.2">
      <c r="D8971" s="9"/>
      <c r="G8971" s="63"/>
      <c r="H8971" s="64"/>
    </row>
    <row r="8972" spans="4:8" x14ac:dyDescent="0.2">
      <c r="D8972" s="9"/>
      <c r="G8972" s="63"/>
      <c r="H8972" s="64"/>
    </row>
    <row r="8973" spans="4:8" x14ac:dyDescent="0.2">
      <c r="D8973" s="9"/>
      <c r="G8973" s="63"/>
      <c r="H8973" s="64"/>
    </row>
    <row r="8974" spans="4:8" x14ac:dyDescent="0.2">
      <c r="D8974" s="9"/>
      <c r="G8974" s="63"/>
      <c r="H8974" s="64"/>
    </row>
    <row r="8975" spans="4:8" x14ac:dyDescent="0.2">
      <c r="D8975" s="9"/>
      <c r="G8975" s="63"/>
      <c r="H8975" s="64"/>
    </row>
    <row r="8976" spans="4:8" x14ac:dyDescent="0.2">
      <c r="D8976" s="9"/>
      <c r="G8976" s="63"/>
      <c r="H8976" s="64"/>
    </row>
    <row r="8977" spans="4:8" x14ac:dyDescent="0.2">
      <c r="D8977" s="9"/>
      <c r="G8977" s="63"/>
      <c r="H8977" s="64"/>
    </row>
    <row r="8978" spans="4:8" x14ac:dyDescent="0.2">
      <c r="D8978" s="9"/>
      <c r="G8978" s="63"/>
      <c r="H8978" s="64"/>
    </row>
    <row r="8979" spans="4:8" x14ac:dyDescent="0.2">
      <c r="D8979" s="9"/>
      <c r="G8979" s="63"/>
      <c r="H8979" s="64"/>
    </row>
    <row r="8980" spans="4:8" x14ac:dyDescent="0.2">
      <c r="D8980" s="9"/>
      <c r="G8980" s="63"/>
      <c r="H8980" s="64"/>
    </row>
    <row r="8981" spans="4:8" x14ac:dyDescent="0.2">
      <c r="D8981" s="9"/>
      <c r="G8981" s="63"/>
      <c r="H8981" s="64"/>
    </row>
    <row r="8982" spans="4:8" x14ac:dyDescent="0.2">
      <c r="D8982" s="9"/>
      <c r="G8982" s="63"/>
      <c r="H8982" s="64"/>
    </row>
    <row r="8983" spans="4:8" x14ac:dyDescent="0.2">
      <c r="D8983" s="9"/>
      <c r="G8983" s="63"/>
      <c r="H8983" s="64"/>
    </row>
    <row r="8984" spans="4:8" x14ac:dyDescent="0.2">
      <c r="D8984" s="9"/>
      <c r="G8984" s="63"/>
      <c r="H8984" s="64"/>
    </row>
    <row r="8985" spans="4:8" x14ac:dyDescent="0.2">
      <c r="D8985" s="9"/>
      <c r="G8985" s="63"/>
      <c r="H8985" s="64"/>
    </row>
    <row r="8986" spans="4:8" x14ac:dyDescent="0.2">
      <c r="D8986" s="9"/>
      <c r="G8986" s="63"/>
      <c r="H8986" s="64"/>
    </row>
    <row r="8987" spans="4:8" x14ac:dyDescent="0.2">
      <c r="D8987" s="9"/>
      <c r="G8987" s="63"/>
      <c r="H8987" s="64"/>
    </row>
    <row r="8988" spans="4:8" x14ac:dyDescent="0.2">
      <c r="D8988" s="9"/>
      <c r="G8988" s="63"/>
      <c r="H8988" s="64"/>
    </row>
    <row r="8989" spans="4:8" x14ac:dyDescent="0.2">
      <c r="D8989" s="9"/>
      <c r="G8989" s="63"/>
      <c r="H8989" s="64"/>
    </row>
    <row r="8990" spans="4:8" x14ac:dyDescent="0.2">
      <c r="D8990" s="9"/>
      <c r="G8990" s="63"/>
      <c r="H8990" s="64"/>
    </row>
    <row r="8991" spans="4:8" x14ac:dyDescent="0.2">
      <c r="D8991" s="9"/>
      <c r="G8991" s="63"/>
      <c r="H8991" s="64"/>
    </row>
    <row r="8992" spans="4:8" x14ac:dyDescent="0.2">
      <c r="D8992" s="9"/>
      <c r="G8992" s="63"/>
      <c r="H8992" s="64"/>
    </row>
    <row r="8993" spans="4:8" x14ac:dyDescent="0.2">
      <c r="D8993" s="9"/>
      <c r="G8993" s="63"/>
      <c r="H8993" s="64"/>
    </row>
    <row r="8994" spans="4:8" x14ac:dyDescent="0.2">
      <c r="D8994" s="9"/>
      <c r="G8994" s="63"/>
      <c r="H8994" s="64"/>
    </row>
    <row r="8995" spans="4:8" x14ac:dyDescent="0.2">
      <c r="D8995" s="9"/>
      <c r="G8995" s="63"/>
      <c r="H8995" s="64"/>
    </row>
    <row r="8996" spans="4:8" x14ac:dyDescent="0.2">
      <c r="D8996" s="9"/>
      <c r="G8996" s="63"/>
      <c r="H8996" s="64"/>
    </row>
    <row r="8997" spans="4:8" x14ac:dyDescent="0.2">
      <c r="D8997" s="9"/>
      <c r="G8997" s="63"/>
      <c r="H8997" s="64"/>
    </row>
    <row r="8998" spans="4:8" x14ac:dyDescent="0.2">
      <c r="D8998" s="9"/>
      <c r="G8998" s="63"/>
      <c r="H8998" s="64"/>
    </row>
    <row r="8999" spans="4:8" x14ac:dyDescent="0.2">
      <c r="D8999" s="9"/>
      <c r="G8999" s="63"/>
      <c r="H8999" s="64"/>
    </row>
    <row r="9000" spans="4:8" x14ac:dyDescent="0.2">
      <c r="D9000" s="9"/>
      <c r="G9000" s="63"/>
      <c r="H9000" s="64"/>
    </row>
    <row r="9001" spans="4:8" x14ac:dyDescent="0.2">
      <c r="D9001" s="9"/>
      <c r="G9001" s="63"/>
      <c r="H9001" s="64"/>
    </row>
    <row r="9002" spans="4:8" x14ac:dyDescent="0.2">
      <c r="D9002" s="9"/>
      <c r="G9002" s="63"/>
      <c r="H9002" s="64"/>
    </row>
    <row r="9003" spans="4:8" x14ac:dyDescent="0.2">
      <c r="D9003" s="9"/>
      <c r="G9003" s="63"/>
      <c r="H9003" s="64"/>
    </row>
    <row r="9004" spans="4:8" x14ac:dyDescent="0.2">
      <c r="D9004" s="9"/>
      <c r="G9004" s="63"/>
      <c r="H9004" s="64"/>
    </row>
    <row r="9005" spans="4:8" x14ac:dyDescent="0.2">
      <c r="D9005" s="9"/>
      <c r="G9005" s="63"/>
      <c r="H9005" s="64"/>
    </row>
    <row r="9006" spans="4:8" x14ac:dyDescent="0.2">
      <c r="D9006" s="9"/>
      <c r="G9006" s="63"/>
      <c r="H9006" s="64"/>
    </row>
    <row r="9007" spans="4:8" x14ac:dyDescent="0.2">
      <c r="D9007" s="9"/>
      <c r="G9007" s="63"/>
      <c r="H9007" s="64"/>
    </row>
    <row r="9008" spans="4:8" x14ac:dyDescent="0.2">
      <c r="D9008" s="9"/>
      <c r="G9008" s="63"/>
      <c r="H9008" s="64"/>
    </row>
    <row r="9009" spans="4:8" x14ac:dyDescent="0.2">
      <c r="D9009" s="9"/>
      <c r="G9009" s="63"/>
      <c r="H9009" s="64"/>
    </row>
    <row r="9010" spans="4:8" x14ac:dyDescent="0.2">
      <c r="D9010" s="9"/>
      <c r="G9010" s="63"/>
      <c r="H9010" s="64"/>
    </row>
    <row r="9011" spans="4:8" x14ac:dyDescent="0.2">
      <c r="D9011" s="9"/>
      <c r="G9011" s="63"/>
      <c r="H9011" s="64"/>
    </row>
    <row r="9012" spans="4:8" x14ac:dyDescent="0.2">
      <c r="D9012" s="9"/>
      <c r="G9012" s="63"/>
      <c r="H9012" s="64"/>
    </row>
    <row r="9013" spans="4:8" x14ac:dyDescent="0.2">
      <c r="D9013" s="9"/>
      <c r="G9013" s="63"/>
      <c r="H9013" s="64"/>
    </row>
    <row r="9014" spans="4:8" x14ac:dyDescent="0.2">
      <c r="D9014" s="9"/>
      <c r="G9014" s="63"/>
      <c r="H9014" s="64"/>
    </row>
    <row r="9015" spans="4:8" x14ac:dyDescent="0.2">
      <c r="D9015" s="9"/>
      <c r="G9015" s="63"/>
      <c r="H9015" s="64"/>
    </row>
    <row r="9016" spans="4:8" x14ac:dyDescent="0.2">
      <c r="D9016" s="9"/>
      <c r="G9016" s="63"/>
      <c r="H9016" s="64"/>
    </row>
    <row r="9017" spans="4:8" x14ac:dyDescent="0.2">
      <c r="D9017" s="9"/>
      <c r="G9017" s="63"/>
      <c r="H9017" s="64"/>
    </row>
    <row r="9018" spans="4:8" x14ac:dyDescent="0.2">
      <c r="D9018" s="9"/>
      <c r="G9018" s="63"/>
      <c r="H9018" s="64"/>
    </row>
    <row r="9019" spans="4:8" x14ac:dyDescent="0.2">
      <c r="D9019" s="9"/>
      <c r="G9019" s="63"/>
      <c r="H9019" s="64"/>
    </row>
    <row r="9020" spans="4:8" x14ac:dyDescent="0.2">
      <c r="D9020" s="9"/>
      <c r="G9020" s="63"/>
      <c r="H9020" s="64"/>
    </row>
    <row r="9021" spans="4:8" x14ac:dyDescent="0.2">
      <c r="D9021" s="9"/>
      <c r="G9021" s="63"/>
      <c r="H9021" s="64"/>
    </row>
    <row r="9022" spans="4:8" x14ac:dyDescent="0.2">
      <c r="D9022" s="9"/>
      <c r="G9022" s="63"/>
      <c r="H9022" s="64"/>
    </row>
    <row r="9023" spans="4:8" x14ac:dyDescent="0.2">
      <c r="D9023" s="9"/>
      <c r="G9023" s="63"/>
      <c r="H9023" s="64"/>
    </row>
    <row r="9024" spans="4:8" x14ac:dyDescent="0.2">
      <c r="D9024" s="9"/>
      <c r="G9024" s="63"/>
      <c r="H9024" s="64"/>
    </row>
    <row r="9025" spans="4:8" x14ac:dyDescent="0.2">
      <c r="D9025" s="9"/>
      <c r="G9025" s="63"/>
      <c r="H9025" s="64"/>
    </row>
    <row r="9026" spans="4:8" x14ac:dyDescent="0.2">
      <c r="D9026" s="9"/>
      <c r="G9026" s="63"/>
      <c r="H9026" s="64"/>
    </row>
    <row r="9027" spans="4:8" x14ac:dyDescent="0.2">
      <c r="D9027" s="9"/>
      <c r="G9027" s="63"/>
      <c r="H9027" s="64"/>
    </row>
    <row r="9028" spans="4:8" x14ac:dyDescent="0.2">
      <c r="D9028" s="9"/>
      <c r="G9028" s="63"/>
      <c r="H9028" s="64"/>
    </row>
    <row r="9029" spans="4:8" x14ac:dyDescent="0.2">
      <c r="D9029" s="9"/>
      <c r="G9029" s="63"/>
      <c r="H9029" s="64"/>
    </row>
    <row r="9030" spans="4:8" x14ac:dyDescent="0.2">
      <c r="D9030" s="9"/>
      <c r="G9030" s="63"/>
      <c r="H9030" s="64"/>
    </row>
    <row r="9031" spans="4:8" x14ac:dyDescent="0.2">
      <c r="D9031" s="9"/>
      <c r="G9031" s="63"/>
      <c r="H9031" s="64"/>
    </row>
    <row r="9032" spans="4:8" x14ac:dyDescent="0.2">
      <c r="D9032" s="9"/>
      <c r="G9032" s="63"/>
      <c r="H9032" s="64"/>
    </row>
    <row r="9033" spans="4:8" x14ac:dyDescent="0.2">
      <c r="D9033" s="9"/>
      <c r="G9033" s="63"/>
      <c r="H9033" s="64"/>
    </row>
    <row r="9034" spans="4:8" x14ac:dyDescent="0.2">
      <c r="D9034" s="9"/>
      <c r="G9034" s="63"/>
      <c r="H9034" s="64"/>
    </row>
    <row r="9035" spans="4:8" x14ac:dyDescent="0.2">
      <c r="D9035" s="9"/>
      <c r="G9035" s="63"/>
      <c r="H9035" s="64"/>
    </row>
    <row r="9036" spans="4:8" x14ac:dyDescent="0.2">
      <c r="D9036" s="9"/>
      <c r="G9036" s="63"/>
      <c r="H9036" s="64"/>
    </row>
    <row r="9037" spans="4:8" x14ac:dyDescent="0.2">
      <c r="D9037" s="9"/>
      <c r="G9037" s="63"/>
      <c r="H9037" s="64"/>
    </row>
    <row r="9038" spans="4:8" x14ac:dyDescent="0.2">
      <c r="D9038" s="9"/>
      <c r="G9038" s="63"/>
      <c r="H9038" s="64"/>
    </row>
    <row r="9039" spans="4:8" x14ac:dyDescent="0.2">
      <c r="D9039" s="9"/>
      <c r="G9039" s="63"/>
      <c r="H9039" s="64"/>
    </row>
    <row r="9040" spans="4:8" x14ac:dyDescent="0.2">
      <c r="D9040" s="9"/>
      <c r="G9040" s="63"/>
      <c r="H9040" s="64"/>
    </row>
    <row r="9041" spans="4:8" x14ac:dyDescent="0.2">
      <c r="D9041" s="9"/>
      <c r="G9041" s="63"/>
      <c r="H9041" s="64"/>
    </row>
    <row r="9042" spans="4:8" x14ac:dyDescent="0.2">
      <c r="D9042" s="9"/>
      <c r="G9042" s="63"/>
      <c r="H9042" s="64"/>
    </row>
    <row r="9043" spans="4:8" x14ac:dyDescent="0.2">
      <c r="D9043" s="9"/>
      <c r="G9043" s="63"/>
      <c r="H9043" s="64"/>
    </row>
    <row r="9044" spans="4:8" x14ac:dyDescent="0.2">
      <c r="D9044" s="9"/>
      <c r="G9044" s="63"/>
      <c r="H9044" s="64"/>
    </row>
    <row r="9045" spans="4:8" x14ac:dyDescent="0.2">
      <c r="D9045" s="9"/>
      <c r="G9045" s="63"/>
      <c r="H9045" s="64"/>
    </row>
    <row r="9046" spans="4:8" x14ac:dyDescent="0.2">
      <c r="D9046" s="9"/>
      <c r="G9046" s="63"/>
      <c r="H9046" s="64"/>
    </row>
    <row r="9047" spans="4:8" x14ac:dyDescent="0.2">
      <c r="D9047" s="9"/>
      <c r="G9047" s="63"/>
      <c r="H9047" s="64"/>
    </row>
    <row r="9048" spans="4:8" x14ac:dyDescent="0.2">
      <c r="D9048" s="9"/>
      <c r="G9048" s="63"/>
      <c r="H9048" s="64"/>
    </row>
    <row r="9049" spans="4:8" x14ac:dyDescent="0.2">
      <c r="D9049" s="9"/>
      <c r="G9049" s="63"/>
      <c r="H9049" s="64"/>
    </row>
    <row r="9050" spans="4:8" x14ac:dyDescent="0.2">
      <c r="D9050" s="9"/>
      <c r="G9050" s="63"/>
      <c r="H9050" s="64"/>
    </row>
    <row r="9051" spans="4:8" x14ac:dyDescent="0.2">
      <c r="D9051" s="9"/>
      <c r="G9051" s="63"/>
      <c r="H9051" s="64"/>
    </row>
    <row r="9052" spans="4:8" x14ac:dyDescent="0.2">
      <c r="D9052" s="9"/>
      <c r="G9052" s="63"/>
      <c r="H9052" s="64"/>
    </row>
    <row r="9053" spans="4:8" x14ac:dyDescent="0.2">
      <c r="D9053" s="9"/>
      <c r="G9053" s="63"/>
      <c r="H9053" s="64"/>
    </row>
    <row r="9054" spans="4:8" x14ac:dyDescent="0.2">
      <c r="D9054" s="9"/>
      <c r="G9054" s="63"/>
      <c r="H9054" s="64"/>
    </row>
    <row r="9055" spans="4:8" x14ac:dyDescent="0.2">
      <c r="D9055" s="9"/>
      <c r="G9055" s="63"/>
      <c r="H9055" s="64"/>
    </row>
    <row r="9056" spans="4:8" x14ac:dyDescent="0.2">
      <c r="D9056" s="9"/>
      <c r="G9056" s="63"/>
      <c r="H9056" s="64"/>
    </row>
    <row r="9057" spans="4:8" x14ac:dyDescent="0.2">
      <c r="D9057" s="9"/>
      <c r="G9057" s="63"/>
      <c r="H9057" s="64"/>
    </row>
    <row r="9058" spans="4:8" x14ac:dyDescent="0.2">
      <c r="D9058" s="9"/>
      <c r="G9058" s="63"/>
      <c r="H9058" s="64"/>
    </row>
    <row r="9059" spans="4:8" x14ac:dyDescent="0.2">
      <c r="D9059" s="9"/>
      <c r="G9059" s="63"/>
      <c r="H9059" s="64"/>
    </row>
    <row r="9060" spans="4:8" x14ac:dyDescent="0.2">
      <c r="D9060" s="9"/>
      <c r="G9060" s="63"/>
      <c r="H9060" s="64"/>
    </row>
    <row r="9061" spans="4:8" x14ac:dyDescent="0.2">
      <c r="D9061" s="9"/>
      <c r="G9061" s="63"/>
      <c r="H9061" s="64"/>
    </row>
    <row r="9062" spans="4:8" x14ac:dyDescent="0.2">
      <c r="D9062" s="9"/>
      <c r="G9062" s="63"/>
      <c r="H9062" s="64"/>
    </row>
    <row r="9063" spans="4:8" x14ac:dyDescent="0.2">
      <c r="D9063" s="9"/>
      <c r="G9063" s="63"/>
      <c r="H9063" s="64"/>
    </row>
    <row r="9064" spans="4:8" x14ac:dyDescent="0.2">
      <c r="D9064" s="9"/>
      <c r="G9064" s="63"/>
      <c r="H9064" s="64"/>
    </row>
    <row r="9065" spans="4:8" x14ac:dyDescent="0.2">
      <c r="D9065" s="9"/>
      <c r="G9065" s="63"/>
      <c r="H9065" s="64"/>
    </row>
    <row r="9066" spans="4:8" x14ac:dyDescent="0.2">
      <c r="D9066" s="9"/>
      <c r="G9066" s="63"/>
      <c r="H9066" s="64"/>
    </row>
    <row r="9067" spans="4:8" x14ac:dyDescent="0.2">
      <c r="D9067" s="9"/>
      <c r="G9067" s="63"/>
      <c r="H9067" s="64"/>
    </row>
    <row r="9068" spans="4:8" x14ac:dyDescent="0.2">
      <c r="D9068" s="9"/>
      <c r="G9068" s="63"/>
      <c r="H9068" s="64"/>
    </row>
    <row r="9069" spans="4:8" x14ac:dyDescent="0.2">
      <c r="D9069" s="9"/>
      <c r="G9069" s="63"/>
      <c r="H9069" s="64"/>
    </row>
    <row r="9070" spans="4:8" x14ac:dyDescent="0.2">
      <c r="D9070" s="9"/>
      <c r="G9070" s="63"/>
      <c r="H9070" s="64"/>
    </row>
    <row r="9071" spans="4:8" x14ac:dyDescent="0.2">
      <c r="D9071" s="9"/>
      <c r="G9071" s="63"/>
      <c r="H9071" s="64"/>
    </row>
    <row r="9072" spans="4:8" x14ac:dyDescent="0.2">
      <c r="D9072" s="9"/>
      <c r="G9072" s="63"/>
      <c r="H9072" s="64"/>
    </row>
    <row r="9073" spans="4:8" x14ac:dyDescent="0.2">
      <c r="D9073" s="9"/>
      <c r="G9073" s="63"/>
      <c r="H9073" s="64"/>
    </row>
    <row r="9074" spans="4:8" x14ac:dyDescent="0.2">
      <c r="D9074" s="9"/>
      <c r="G9074" s="63"/>
      <c r="H9074" s="64"/>
    </row>
    <row r="9075" spans="4:8" x14ac:dyDescent="0.2">
      <c r="D9075" s="9"/>
      <c r="G9075" s="63"/>
      <c r="H9075" s="64"/>
    </row>
    <row r="9076" spans="4:8" x14ac:dyDescent="0.2">
      <c r="D9076" s="9"/>
      <c r="G9076" s="63"/>
      <c r="H9076" s="64"/>
    </row>
    <row r="9077" spans="4:8" x14ac:dyDescent="0.2">
      <c r="D9077" s="9"/>
      <c r="G9077" s="63"/>
      <c r="H9077" s="64"/>
    </row>
    <row r="9078" spans="4:8" x14ac:dyDescent="0.2">
      <c r="D9078" s="9"/>
      <c r="G9078" s="63"/>
      <c r="H9078" s="64"/>
    </row>
    <row r="9079" spans="4:8" x14ac:dyDescent="0.2">
      <c r="D9079" s="9"/>
      <c r="G9079" s="63"/>
      <c r="H9079" s="64"/>
    </row>
    <row r="9080" spans="4:8" x14ac:dyDescent="0.2">
      <c r="D9080" s="9"/>
      <c r="G9080" s="63"/>
      <c r="H9080" s="64"/>
    </row>
    <row r="9081" spans="4:8" x14ac:dyDescent="0.2">
      <c r="D9081" s="9"/>
      <c r="G9081" s="63"/>
      <c r="H9081" s="64"/>
    </row>
    <row r="9082" spans="4:8" x14ac:dyDescent="0.2">
      <c r="D9082" s="9"/>
      <c r="G9082" s="63"/>
      <c r="H9082" s="64"/>
    </row>
    <row r="9083" spans="4:8" x14ac:dyDescent="0.2">
      <c r="D9083" s="9"/>
      <c r="G9083" s="63"/>
      <c r="H9083" s="64"/>
    </row>
    <row r="9084" spans="4:8" x14ac:dyDescent="0.2">
      <c r="D9084" s="9"/>
      <c r="G9084" s="63"/>
      <c r="H9084" s="64"/>
    </row>
    <row r="9085" spans="4:8" x14ac:dyDescent="0.2">
      <c r="D9085" s="9"/>
      <c r="G9085" s="63"/>
      <c r="H9085" s="64"/>
    </row>
    <row r="9086" spans="4:8" x14ac:dyDescent="0.2">
      <c r="D9086" s="9"/>
      <c r="G9086" s="63"/>
      <c r="H9086" s="64"/>
    </row>
    <row r="9087" spans="4:8" x14ac:dyDescent="0.2">
      <c r="D9087" s="9"/>
      <c r="G9087" s="63"/>
      <c r="H9087" s="64"/>
    </row>
    <row r="9088" spans="4:8" x14ac:dyDescent="0.2">
      <c r="D9088" s="9"/>
      <c r="G9088" s="63"/>
      <c r="H9088" s="64"/>
    </row>
    <row r="9089" spans="4:8" x14ac:dyDescent="0.2">
      <c r="D9089" s="9"/>
      <c r="G9089" s="63"/>
      <c r="H9089" s="64"/>
    </row>
    <row r="9090" spans="4:8" x14ac:dyDescent="0.2">
      <c r="D9090" s="9"/>
      <c r="G9090" s="63"/>
      <c r="H9090" s="64"/>
    </row>
    <row r="9091" spans="4:8" x14ac:dyDescent="0.2">
      <c r="D9091" s="9"/>
      <c r="G9091" s="63"/>
      <c r="H9091" s="64"/>
    </row>
    <row r="9092" spans="4:8" x14ac:dyDescent="0.2">
      <c r="D9092" s="9"/>
      <c r="G9092" s="63"/>
      <c r="H9092" s="64"/>
    </row>
    <row r="9093" spans="4:8" x14ac:dyDescent="0.2">
      <c r="D9093" s="9"/>
      <c r="G9093" s="63"/>
      <c r="H9093" s="64"/>
    </row>
    <row r="9094" spans="4:8" x14ac:dyDescent="0.2">
      <c r="D9094" s="9"/>
      <c r="G9094" s="63"/>
      <c r="H9094" s="64"/>
    </row>
    <row r="9095" spans="4:8" x14ac:dyDescent="0.2">
      <c r="D9095" s="9"/>
      <c r="G9095" s="63"/>
      <c r="H9095" s="64"/>
    </row>
    <row r="9096" spans="4:8" x14ac:dyDescent="0.2">
      <c r="D9096" s="9"/>
      <c r="G9096" s="63"/>
      <c r="H9096" s="64"/>
    </row>
    <row r="9097" spans="4:8" x14ac:dyDescent="0.2">
      <c r="D9097" s="9"/>
      <c r="G9097" s="63"/>
      <c r="H9097" s="64"/>
    </row>
    <row r="9098" spans="4:8" x14ac:dyDescent="0.2">
      <c r="D9098" s="9"/>
      <c r="G9098" s="63"/>
      <c r="H9098" s="64"/>
    </row>
    <row r="9099" spans="4:8" x14ac:dyDescent="0.2">
      <c r="D9099" s="9"/>
      <c r="G9099" s="63"/>
      <c r="H9099" s="64"/>
    </row>
    <row r="9100" spans="4:8" x14ac:dyDescent="0.2">
      <c r="D9100" s="9"/>
      <c r="G9100" s="63"/>
      <c r="H9100" s="64"/>
    </row>
    <row r="9101" spans="4:8" x14ac:dyDescent="0.2">
      <c r="D9101" s="9"/>
      <c r="G9101" s="63"/>
      <c r="H9101" s="64"/>
    </row>
    <row r="9102" spans="4:8" x14ac:dyDescent="0.2">
      <c r="D9102" s="9"/>
      <c r="G9102" s="63"/>
      <c r="H9102" s="64"/>
    </row>
    <row r="9103" spans="4:8" x14ac:dyDescent="0.2">
      <c r="D9103" s="9"/>
      <c r="G9103" s="63"/>
      <c r="H9103" s="64"/>
    </row>
    <row r="9104" spans="4:8" x14ac:dyDescent="0.2">
      <c r="D9104" s="9"/>
      <c r="G9104" s="63"/>
      <c r="H9104" s="64"/>
    </row>
    <row r="9105" spans="4:8" x14ac:dyDescent="0.2">
      <c r="D9105" s="9"/>
      <c r="G9105" s="63"/>
      <c r="H9105" s="64"/>
    </row>
    <row r="9106" spans="4:8" x14ac:dyDescent="0.2">
      <c r="D9106" s="9"/>
      <c r="G9106" s="63"/>
      <c r="H9106" s="64"/>
    </row>
    <row r="9107" spans="4:8" x14ac:dyDescent="0.2">
      <c r="D9107" s="9"/>
      <c r="G9107" s="63"/>
      <c r="H9107" s="64"/>
    </row>
    <row r="9108" spans="4:8" x14ac:dyDescent="0.2">
      <c r="D9108" s="9"/>
      <c r="G9108" s="63"/>
      <c r="H9108" s="64"/>
    </row>
    <row r="9109" spans="4:8" x14ac:dyDescent="0.2">
      <c r="D9109" s="9"/>
      <c r="G9109" s="63"/>
      <c r="H9109" s="64"/>
    </row>
    <row r="9110" spans="4:8" x14ac:dyDescent="0.2">
      <c r="D9110" s="9"/>
      <c r="G9110" s="63"/>
      <c r="H9110" s="64"/>
    </row>
    <row r="9111" spans="4:8" x14ac:dyDescent="0.2">
      <c r="D9111" s="9"/>
      <c r="G9111" s="63"/>
      <c r="H9111" s="64"/>
    </row>
    <row r="9112" spans="4:8" x14ac:dyDescent="0.2">
      <c r="D9112" s="9"/>
      <c r="G9112" s="63"/>
      <c r="H9112" s="64"/>
    </row>
    <row r="9113" spans="4:8" x14ac:dyDescent="0.2">
      <c r="D9113" s="9"/>
      <c r="G9113" s="63"/>
      <c r="H9113" s="64"/>
    </row>
    <row r="9114" spans="4:8" x14ac:dyDescent="0.2">
      <c r="D9114" s="9"/>
      <c r="G9114" s="63"/>
      <c r="H9114" s="64"/>
    </row>
    <row r="9115" spans="4:8" x14ac:dyDescent="0.2">
      <c r="D9115" s="9"/>
      <c r="G9115" s="63"/>
      <c r="H9115" s="64"/>
    </row>
    <row r="9116" spans="4:8" x14ac:dyDescent="0.2">
      <c r="D9116" s="9"/>
      <c r="G9116" s="63"/>
      <c r="H9116" s="64"/>
    </row>
    <row r="9117" spans="4:8" x14ac:dyDescent="0.2">
      <c r="D9117" s="9"/>
      <c r="G9117" s="63"/>
      <c r="H9117" s="64"/>
    </row>
    <row r="9118" spans="4:8" x14ac:dyDescent="0.2">
      <c r="D9118" s="9"/>
      <c r="G9118" s="63"/>
      <c r="H9118" s="64"/>
    </row>
    <row r="9119" spans="4:8" x14ac:dyDescent="0.2">
      <c r="D9119" s="9"/>
      <c r="G9119" s="63"/>
      <c r="H9119" s="64"/>
    </row>
    <row r="9120" spans="4:8" x14ac:dyDescent="0.2">
      <c r="D9120" s="9"/>
      <c r="G9120" s="63"/>
      <c r="H9120" s="64"/>
    </row>
    <row r="9121" spans="4:8" x14ac:dyDescent="0.2">
      <c r="D9121" s="9"/>
      <c r="G9121" s="63"/>
      <c r="H9121" s="64"/>
    </row>
    <row r="9122" spans="4:8" x14ac:dyDescent="0.2">
      <c r="D9122" s="9"/>
      <c r="G9122" s="63"/>
      <c r="H9122" s="64"/>
    </row>
    <row r="9123" spans="4:8" x14ac:dyDescent="0.2">
      <c r="D9123" s="9"/>
      <c r="G9123" s="63"/>
      <c r="H9123" s="64"/>
    </row>
    <row r="9124" spans="4:8" x14ac:dyDescent="0.2">
      <c r="D9124" s="9"/>
      <c r="G9124" s="63"/>
      <c r="H9124" s="64"/>
    </row>
    <row r="9125" spans="4:8" x14ac:dyDescent="0.2">
      <c r="D9125" s="9"/>
      <c r="G9125" s="63"/>
      <c r="H9125" s="64"/>
    </row>
    <row r="9126" spans="4:8" x14ac:dyDescent="0.2">
      <c r="D9126" s="9"/>
      <c r="G9126" s="63"/>
      <c r="H9126" s="64"/>
    </row>
    <row r="9127" spans="4:8" x14ac:dyDescent="0.2">
      <c r="D9127" s="9"/>
      <c r="G9127" s="63"/>
      <c r="H9127" s="64"/>
    </row>
    <row r="9128" spans="4:8" x14ac:dyDescent="0.2">
      <c r="D9128" s="9"/>
      <c r="G9128" s="63"/>
      <c r="H9128" s="64"/>
    </row>
    <row r="9129" spans="4:8" x14ac:dyDescent="0.2">
      <c r="D9129" s="9"/>
      <c r="G9129" s="63"/>
      <c r="H9129" s="64"/>
    </row>
    <row r="9130" spans="4:8" x14ac:dyDescent="0.2">
      <c r="D9130" s="9"/>
      <c r="G9130" s="63"/>
      <c r="H9130" s="64"/>
    </row>
    <row r="9131" spans="4:8" x14ac:dyDescent="0.2">
      <c r="D9131" s="9"/>
      <c r="G9131" s="63"/>
      <c r="H9131" s="64"/>
    </row>
    <row r="9132" spans="4:8" x14ac:dyDescent="0.2">
      <c r="D9132" s="9"/>
      <c r="G9132" s="63"/>
      <c r="H9132" s="64"/>
    </row>
    <row r="9133" spans="4:8" x14ac:dyDescent="0.2">
      <c r="D9133" s="9"/>
      <c r="G9133" s="63"/>
      <c r="H9133" s="64"/>
    </row>
    <row r="9134" spans="4:8" x14ac:dyDescent="0.2">
      <c r="D9134" s="9"/>
      <c r="G9134" s="63"/>
      <c r="H9134" s="64"/>
    </row>
    <row r="9135" spans="4:8" x14ac:dyDescent="0.2">
      <c r="D9135" s="9"/>
      <c r="G9135" s="63"/>
      <c r="H9135" s="64"/>
    </row>
    <row r="9136" spans="4:8" x14ac:dyDescent="0.2">
      <c r="D9136" s="9"/>
      <c r="G9136" s="63"/>
      <c r="H9136" s="64"/>
    </row>
    <row r="9137" spans="4:8" x14ac:dyDescent="0.2">
      <c r="D9137" s="9"/>
      <c r="G9137" s="63"/>
      <c r="H9137" s="64"/>
    </row>
    <row r="9138" spans="4:8" x14ac:dyDescent="0.2">
      <c r="D9138" s="9"/>
      <c r="G9138" s="63"/>
      <c r="H9138" s="64"/>
    </row>
    <row r="9139" spans="4:8" x14ac:dyDescent="0.2">
      <c r="D9139" s="9"/>
      <c r="G9139" s="63"/>
      <c r="H9139" s="64"/>
    </row>
    <row r="9140" spans="4:8" x14ac:dyDescent="0.2">
      <c r="D9140" s="9"/>
      <c r="G9140" s="63"/>
      <c r="H9140" s="64"/>
    </row>
    <row r="9141" spans="4:8" x14ac:dyDescent="0.2">
      <c r="D9141" s="9"/>
      <c r="G9141" s="63"/>
      <c r="H9141" s="64"/>
    </row>
    <row r="9142" spans="4:8" x14ac:dyDescent="0.2">
      <c r="D9142" s="9"/>
      <c r="G9142" s="63"/>
      <c r="H9142" s="64"/>
    </row>
    <row r="9143" spans="4:8" x14ac:dyDescent="0.2">
      <c r="D9143" s="9"/>
      <c r="G9143" s="63"/>
      <c r="H9143" s="64"/>
    </row>
    <row r="9144" spans="4:8" x14ac:dyDescent="0.2">
      <c r="D9144" s="9"/>
      <c r="G9144" s="63"/>
      <c r="H9144" s="64"/>
    </row>
    <row r="9145" spans="4:8" x14ac:dyDescent="0.2">
      <c r="D9145" s="9"/>
      <c r="G9145" s="63"/>
      <c r="H9145" s="64"/>
    </row>
    <row r="9146" spans="4:8" x14ac:dyDescent="0.2">
      <c r="D9146" s="9"/>
      <c r="G9146" s="63"/>
      <c r="H9146" s="64"/>
    </row>
    <row r="9147" spans="4:8" x14ac:dyDescent="0.2">
      <c r="D9147" s="9"/>
      <c r="G9147" s="63"/>
      <c r="H9147" s="64"/>
    </row>
    <row r="9148" spans="4:8" x14ac:dyDescent="0.2">
      <c r="D9148" s="9"/>
      <c r="G9148" s="63"/>
      <c r="H9148" s="64"/>
    </row>
    <row r="9149" spans="4:8" x14ac:dyDescent="0.2">
      <c r="D9149" s="9"/>
      <c r="G9149" s="63"/>
      <c r="H9149" s="64"/>
    </row>
    <row r="9150" spans="4:8" x14ac:dyDescent="0.2">
      <c r="D9150" s="9"/>
      <c r="G9150" s="63"/>
      <c r="H9150" s="64"/>
    </row>
    <row r="9151" spans="4:8" x14ac:dyDescent="0.2">
      <c r="D9151" s="9"/>
      <c r="G9151" s="63"/>
      <c r="H9151" s="64"/>
    </row>
    <row r="9152" spans="4:8" x14ac:dyDescent="0.2">
      <c r="D9152" s="9"/>
      <c r="G9152" s="63"/>
      <c r="H9152" s="64"/>
    </row>
    <row r="9153" spans="4:8" x14ac:dyDescent="0.2">
      <c r="D9153" s="9"/>
      <c r="G9153" s="63"/>
      <c r="H9153" s="64"/>
    </row>
    <row r="9154" spans="4:8" x14ac:dyDescent="0.2">
      <c r="D9154" s="9"/>
      <c r="G9154" s="63"/>
      <c r="H9154" s="64"/>
    </row>
    <row r="9155" spans="4:8" x14ac:dyDescent="0.2">
      <c r="D9155" s="9"/>
      <c r="G9155" s="63"/>
      <c r="H9155" s="64"/>
    </row>
    <row r="9156" spans="4:8" x14ac:dyDescent="0.2">
      <c r="D9156" s="9"/>
      <c r="G9156" s="63"/>
      <c r="H9156" s="64"/>
    </row>
    <row r="9157" spans="4:8" x14ac:dyDescent="0.2">
      <c r="D9157" s="9"/>
      <c r="G9157" s="63"/>
      <c r="H9157" s="64"/>
    </row>
    <row r="9158" spans="4:8" x14ac:dyDescent="0.2">
      <c r="D9158" s="9"/>
      <c r="G9158" s="63"/>
      <c r="H9158" s="64"/>
    </row>
    <row r="9159" spans="4:8" x14ac:dyDescent="0.2">
      <c r="D9159" s="9"/>
      <c r="G9159" s="63"/>
      <c r="H9159" s="64"/>
    </row>
    <row r="9160" spans="4:8" x14ac:dyDescent="0.2">
      <c r="D9160" s="9"/>
      <c r="G9160" s="63"/>
      <c r="H9160" s="64"/>
    </row>
    <row r="9161" spans="4:8" x14ac:dyDescent="0.2">
      <c r="D9161" s="9"/>
      <c r="G9161" s="63"/>
      <c r="H9161" s="64"/>
    </row>
    <row r="9162" spans="4:8" x14ac:dyDescent="0.2">
      <c r="D9162" s="9"/>
      <c r="G9162" s="63"/>
      <c r="H9162" s="64"/>
    </row>
    <row r="9163" spans="4:8" x14ac:dyDescent="0.2">
      <c r="D9163" s="9"/>
      <c r="G9163" s="63"/>
      <c r="H9163" s="64"/>
    </row>
    <row r="9164" spans="4:8" x14ac:dyDescent="0.2">
      <c r="D9164" s="9"/>
      <c r="G9164" s="63"/>
      <c r="H9164" s="64"/>
    </row>
    <row r="9165" spans="4:8" x14ac:dyDescent="0.2">
      <c r="D9165" s="9"/>
      <c r="G9165" s="63"/>
      <c r="H9165" s="64"/>
    </row>
    <row r="9166" spans="4:8" x14ac:dyDescent="0.2">
      <c r="D9166" s="9"/>
      <c r="G9166" s="63"/>
      <c r="H9166" s="64"/>
    </row>
    <row r="9167" spans="4:8" x14ac:dyDescent="0.2">
      <c r="D9167" s="9"/>
      <c r="G9167" s="63"/>
      <c r="H9167" s="64"/>
    </row>
    <row r="9168" spans="4:8" x14ac:dyDescent="0.2">
      <c r="D9168" s="9"/>
      <c r="G9168" s="63"/>
      <c r="H9168" s="64"/>
    </row>
    <row r="9169" spans="4:8" x14ac:dyDescent="0.2">
      <c r="D9169" s="9"/>
      <c r="G9169" s="63"/>
      <c r="H9169" s="64"/>
    </row>
    <row r="9170" spans="4:8" x14ac:dyDescent="0.2">
      <c r="D9170" s="9"/>
      <c r="G9170" s="63"/>
      <c r="H9170" s="64"/>
    </row>
    <row r="9171" spans="4:8" x14ac:dyDescent="0.2">
      <c r="D9171" s="9"/>
      <c r="G9171" s="63"/>
      <c r="H9171" s="64"/>
    </row>
    <row r="9172" spans="4:8" x14ac:dyDescent="0.2">
      <c r="D9172" s="9"/>
      <c r="G9172" s="63"/>
      <c r="H9172" s="64"/>
    </row>
    <row r="9173" spans="4:8" x14ac:dyDescent="0.2">
      <c r="D9173" s="9"/>
      <c r="G9173" s="63"/>
      <c r="H9173" s="64"/>
    </row>
    <row r="9174" spans="4:8" x14ac:dyDescent="0.2">
      <c r="D9174" s="9"/>
      <c r="G9174" s="63"/>
      <c r="H9174" s="64"/>
    </row>
    <row r="9175" spans="4:8" x14ac:dyDescent="0.2">
      <c r="D9175" s="9"/>
      <c r="G9175" s="63"/>
      <c r="H9175" s="64"/>
    </row>
    <row r="9176" spans="4:8" x14ac:dyDescent="0.2">
      <c r="D9176" s="9"/>
      <c r="G9176" s="63"/>
      <c r="H9176" s="64"/>
    </row>
    <row r="9177" spans="4:8" x14ac:dyDescent="0.2">
      <c r="D9177" s="9"/>
      <c r="G9177" s="63"/>
      <c r="H9177" s="64"/>
    </row>
    <row r="9178" spans="4:8" x14ac:dyDescent="0.2">
      <c r="D9178" s="9"/>
      <c r="G9178" s="63"/>
      <c r="H9178" s="64"/>
    </row>
    <row r="9179" spans="4:8" x14ac:dyDescent="0.2">
      <c r="D9179" s="9"/>
      <c r="G9179" s="63"/>
      <c r="H9179" s="64"/>
    </row>
    <row r="9180" spans="4:8" x14ac:dyDescent="0.2">
      <c r="D9180" s="9"/>
      <c r="G9180" s="63"/>
      <c r="H9180" s="64"/>
    </row>
    <row r="9181" spans="4:8" x14ac:dyDescent="0.2">
      <c r="D9181" s="9"/>
      <c r="G9181" s="63"/>
      <c r="H9181" s="64"/>
    </row>
    <row r="9182" spans="4:8" x14ac:dyDescent="0.2">
      <c r="D9182" s="9"/>
      <c r="G9182" s="63"/>
      <c r="H9182" s="64"/>
    </row>
    <row r="9183" spans="4:8" x14ac:dyDescent="0.2">
      <c r="D9183" s="9"/>
      <c r="G9183" s="63"/>
      <c r="H9183" s="64"/>
    </row>
    <row r="9184" spans="4:8" x14ac:dyDescent="0.2">
      <c r="D9184" s="9"/>
      <c r="G9184" s="63"/>
      <c r="H9184" s="64"/>
    </row>
    <row r="9185" spans="4:8" x14ac:dyDescent="0.2">
      <c r="D9185" s="9"/>
      <c r="G9185" s="63"/>
      <c r="H9185" s="64"/>
    </row>
    <row r="9186" spans="4:8" x14ac:dyDescent="0.2">
      <c r="D9186" s="9"/>
      <c r="G9186" s="63"/>
      <c r="H9186" s="64"/>
    </row>
    <row r="9187" spans="4:8" x14ac:dyDescent="0.2">
      <c r="D9187" s="9"/>
      <c r="G9187" s="63"/>
      <c r="H9187" s="64"/>
    </row>
    <row r="9188" spans="4:8" x14ac:dyDescent="0.2">
      <c r="D9188" s="9"/>
      <c r="G9188" s="63"/>
      <c r="H9188" s="64"/>
    </row>
    <row r="9189" spans="4:8" x14ac:dyDescent="0.2">
      <c r="D9189" s="9"/>
      <c r="G9189" s="63"/>
      <c r="H9189" s="64"/>
    </row>
    <row r="9190" spans="4:8" x14ac:dyDescent="0.2">
      <c r="D9190" s="9"/>
      <c r="G9190" s="63"/>
      <c r="H9190" s="64"/>
    </row>
    <row r="9191" spans="4:8" x14ac:dyDescent="0.2">
      <c r="D9191" s="9"/>
      <c r="G9191" s="63"/>
      <c r="H9191" s="64"/>
    </row>
    <row r="9192" spans="4:8" x14ac:dyDescent="0.2">
      <c r="D9192" s="9"/>
      <c r="G9192" s="63"/>
      <c r="H9192" s="64"/>
    </row>
    <row r="9193" spans="4:8" x14ac:dyDescent="0.2">
      <c r="D9193" s="9"/>
      <c r="G9193" s="63"/>
      <c r="H9193" s="64"/>
    </row>
    <row r="9194" spans="4:8" x14ac:dyDescent="0.2">
      <c r="D9194" s="9"/>
      <c r="G9194" s="63"/>
      <c r="H9194" s="64"/>
    </row>
    <row r="9195" spans="4:8" x14ac:dyDescent="0.2">
      <c r="D9195" s="9"/>
      <c r="G9195" s="63"/>
      <c r="H9195" s="64"/>
    </row>
    <row r="9196" spans="4:8" x14ac:dyDescent="0.2">
      <c r="D9196" s="9"/>
      <c r="G9196" s="63"/>
      <c r="H9196" s="64"/>
    </row>
    <row r="9197" spans="4:8" x14ac:dyDescent="0.2">
      <c r="D9197" s="9"/>
      <c r="G9197" s="63"/>
      <c r="H9197" s="64"/>
    </row>
    <row r="9198" spans="4:8" x14ac:dyDescent="0.2">
      <c r="D9198" s="9"/>
      <c r="G9198" s="63"/>
      <c r="H9198" s="64"/>
    </row>
    <row r="9199" spans="4:8" x14ac:dyDescent="0.2">
      <c r="D9199" s="9"/>
      <c r="G9199" s="63"/>
      <c r="H9199" s="64"/>
    </row>
    <row r="9200" spans="4:8" x14ac:dyDescent="0.2">
      <c r="D9200" s="9"/>
      <c r="G9200" s="63"/>
      <c r="H9200" s="64"/>
    </row>
    <row r="9201" spans="4:8" x14ac:dyDescent="0.2">
      <c r="D9201" s="9"/>
      <c r="G9201" s="63"/>
      <c r="H9201" s="64"/>
    </row>
    <row r="9202" spans="4:8" x14ac:dyDescent="0.2">
      <c r="D9202" s="9"/>
      <c r="G9202" s="63"/>
      <c r="H9202" s="64"/>
    </row>
    <row r="9203" spans="4:8" x14ac:dyDescent="0.2">
      <c r="D9203" s="9"/>
      <c r="G9203" s="63"/>
      <c r="H9203" s="64"/>
    </row>
    <row r="9204" spans="4:8" x14ac:dyDescent="0.2">
      <c r="D9204" s="9"/>
      <c r="G9204" s="63"/>
      <c r="H9204" s="64"/>
    </row>
    <row r="9205" spans="4:8" x14ac:dyDescent="0.2">
      <c r="D9205" s="9"/>
      <c r="G9205" s="63"/>
      <c r="H9205" s="64"/>
    </row>
    <row r="9206" spans="4:8" x14ac:dyDescent="0.2">
      <c r="D9206" s="9"/>
      <c r="G9206" s="63"/>
      <c r="H9206" s="64"/>
    </row>
    <row r="9207" spans="4:8" x14ac:dyDescent="0.2">
      <c r="D9207" s="9"/>
      <c r="G9207" s="63"/>
      <c r="H9207" s="64"/>
    </row>
    <row r="9208" spans="4:8" x14ac:dyDescent="0.2">
      <c r="D9208" s="9"/>
      <c r="G9208" s="63"/>
      <c r="H9208" s="64"/>
    </row>
    <row r="9209" spans="4:8" x14ac:dyDescent="0.2">
      <c r="D9209" s="9"/>
      <c r="G9209" s="63"/>
      <c r="H9209" s="64"/>
    </row>
    <row r="9210" spans="4:8" x14ac:dyDescent="0.2">
      <c r="D9210" s="9"/>
      <c r="G9210" s="63"/>
      <c r="H9210" s="64"/>
    </row>
    <row r="9211" spans="4:8" x14ac:dyDescent="0.2">
      <c r="D9211" s="9"/>
      <c r="G9211" s="63"/>
      <c r="H9211" s="64"/>
    </row>
    <row r="9212" spans="4:8" x14ac:dyDescent="0.2">
      <c r="D9212" s="9"/>
      <c r="G9212" s="63"/>
      <c r="H9212" s="64"/>
    </row>
    <row r="9213" spans="4:8" x14ac:dyDescent="0.2">
      <c r="D9213" s="9"/>
      <c r="G9213" s="63"/>
      <c r="H9213" s="64"/>
    </row>
    <row r="9214" spans="4:8" x14ac:dyDescent="0.2">
      <c r="D9214" s="9"/>
      <c r="G9214" s="63"/>
      <c r="H9214" s="64"/>
    </row>
    <row r="9215" spans="4:8" x14ac:dyDescent="0.2">
      <c r="D9215" s="9"/>
      <c r="G9215" s="63"/>
      <c r="H9215" s="64"/>
    </row>
    <row r="9216" spans="4:8" x14ac:dyDescent="0.2">
      <c r="D9216" s="9"/>
      <c r="G9216" s="63"/>
      <c r="H9216" s="64"/>
    </row>
    <row r="9217" spans="4:8" x14ac:dyDescent="0.2">
      <c r="D9217" s="9"/>
      <c r="G9217" s="63"/>
      <c r="H9217" s="64"/>
    </row>
    <row r="9218" spans="4:8" x14ac:dyDescent="0.2">
      <c r="D9218" s="9"/>
      <c r="G9218" s="63"/>
      <c r="H9218" s="64"/>
    </row>
    <row r="9219" spans="4:8" x14ac:dyDescent="0.2">
      <c r="D9219" s="9"/>
      <c r="G9219" s="63"/>
      <c r="H9219" s="64"/>
    </row>
    <row r="9220" spans="4:8" x14ac:dyDescent="0.2">
      <c r="D9220" s="9"/>
      <c r="G9220" s="63"/>
      <c r="H9220" s="64"/>
    </row>
    <row r="9221" spans="4:8" x14ac:dyDescent="0.2">
      <c r="D9221" s="9"/>
      <c r="G9221" s="63"/>
      <c r="H9221" s="64"/>
    </row>
    <row r="9222" spans="4:8" x14ac:dyDescent="0.2">
      <c r="D9222" s="9"/>
      <c r="G9222" s="63"/>
      <c r="H9222" s="64"/>
    </row>
    <row r="9223" spans="4:8" x14ac:dyDescent="0.2">
      <c r="D9223" s="9"/>
      <c r="G9223" s="63"/>
      <c r="H9223" s="64"/>
    </row>
    <row r="9224" spans="4:8" x14ac:dyDescent="0.2">
      <c r="D9224" s="9"/>
      <c r="G9224" s="63"/>
      <c r="H9224" s="64"/>
    </row>
    <row r="9225" spans="4:8" x14ac:dyDescent="0.2">
      <c r="D9225" s="9"/>
      <c r="G9225" s="63"/>
      <c r="H9225" s="64"/>
    </row>
    <row r="9226" spans="4:8" x14ac:dyDescent="0.2">
      <c r="D9226" s="9"/>
      <c r="G9226" s="63"/>
      <c r="H9226" s="64"/>
    </row>
    <row r="9227" spans="4:8" x14ac:dyDescent="0.2">
      <c r="D9227" s="9"/>
      <c r="G9227" s="63"/>
      <c r="H9227" s="64"/>
    </row>
    <row r="9228" spans="4:8" x14ac:dyDescent="0.2">
      <c r="D9228" s="9"/>
      <c r="G9228" s="63"/>
      <c r="H9228" s="64"/>
    </row>
    <row r="9229" spans="4:8" x14ac:dyDescent="0.2">
      <c r="D9229" s="9"/>
      <c r="G9229" s="63"/>
      <c r="H9229" s="64"/>
    </row>
    <row r="9230" spans="4:8" x14ac:dyDescent="0.2">
      <c r="D9230" s="9"/>
      <c r="G9230" s="63"/>
      <c r="H9230" s="64"/>
    </row>
    <row r="9231" spans="4:8" x14ac:dyDescent="0.2">
      <c r="D9231" s="9"/>
      <c r="G9231" s="63"/>
      <c r="H9231" s="64"/>
    </row>
    <row r="9232" spans="4:8" x14ac:dyDescent="0.2">
      <c r="D9232" s="9"/>
      <c r="G9232" s="63"/>
      <c r="H9232" s="64"/>
    </row>
    <row r="9233" spans="4:8" x14ac:dyDescent="0.2">
      <c r="D9233" s="9"/>
      <c r="G9233" s="63"/>
      <c r="H9233" s="64"/>
    </row>
    <row r="9234" spans="4:8" x14ac:dyDescent="0.2">
      <c r="D9234" s="9"/>
      <c r="G9234" s="63"/>
      <c r="H9234" s="64"/>
    </row>
    <row r="9235" spans="4:8" x14ac:dyDescent="0.2">
      <c r="D9235" s="9"/>
      <c r="G9235" s="63"/>
      <c r="H9235" s="64"/>
    </row>
    <row r="9236" spans="4:8" x14ac:dyDescent="0.2">
      <c r="D9236" s="9"/>
      <c r="G9236" s="63"/>
      <c r="H9236" s="64"/>
    </row>
    <row r="9237" spans="4:8" x14ac:dyDescent="0.2">
      <c r="D9237" s="9"/>
      <c r="G9237" s="63"/>
      <c r="H9237" s="64"/>
    </row>
    <row r="9238" spans="4:8" x14ac:dyDescent="0.2">
      <c r="D9238" s="9"/>
      <c r="G9238" s="63"/>
      <c r="H9238" s="64"/>
    </row>
    <row r="9239" spans="4:8" x14ac:dyDescent="0.2">
      <c r="D9239" s="9"/>
      <c r="G9239" s="63"/>
      <c r="H9239" s="64"/>
    </row>
    <row r="9240" spans="4:8" x14ac:dyDescent="0.2">
      <c r="D9240" s="9"/>
      <c r="G9240" s="63"/>
      <c r="H9240" s="64"/>
    </row>
    <row r="9241" spans="4:8" x14ac:dyDescent="0.2">
      <c r="D9241" s="9"/>
      <c r="G9241" s="63"/>
      <c r="H9241" s="64"/>
    </row>
    <row r="9242" spans="4:8" x14ac:dyDescent="0.2">
      <c r="D9242" s="9"/>
      <c r="G9242" s="63"/>
      <c r="H9242" s="64"/>
    </row>
    <row r="9243" spans="4:8" x14ac:dyDescent="0.2">
      <c r="D9243" s="9"/>
      <c r="G9243" s="63"/>
      <c r="H9243" s="64"/>
    </row>
    <row r="9244" spans="4:8" x14ac:dyDescent="0.2">
      <c r="D9244" s="9"/>
      <c r="G9244" s="63"/>
      <c r="H9244" s="64"/>
    </row>
    <row r="9245" spans="4:8" x14ac:dyDescent="0.2">
      <c r="D9245" s="9"/>
      <c r="G9245" s="63"/>
      <c r="H9245" s="64"/>
    </row>
    <row r="9246" spans="4:8" x14ac:dyDescent="0.2">
      <c r="D9246" s="9"/>
      <c r="G9246" s="63"/>
      <c r="H9246" s="64"/>
    </row>
    <row r="9247" spans="4:8" x14ac:dyDescent="0.2">
      <c r="D9247" s="9"/>
      <c r="G9247" s="63"/>
      <c r="H9247" s="64"/>
    </row>
    <row r="9248" spans="4:8" x14ac:dyDescent="0.2">
      <c r="D9248" s="9"/>
      <c r="G9248" s="63"/>
      <c r="H9248" s="64"/>
    </row>
    <row r="9249" spans="4:8" x14ac:dyDescent="0.2">
      <c r="D9249" s="9"/>
      <c r="G9249" s="63"/>
      <c r="H9249" s="64"/>
    </row>
    <row r="9250" spans="4:8" x14ac:dyDescent="0.2">
      <c r="D9250" s="9"/>
      <c r="G9250" s="63"/>
      <c r="H9250" s="64"/>
    </row>
    <row r="9251" spans="4:8" x14ac:dyDescent="0.2">
      <c r="D9251" s="9"/>
      <c r="G9251" s="63"/>
      <c r="H9251" s="64"/>
    </row>
    <row r="9252" spans="4:8" x14ac:dyDescent="0.2">
      <c r="D9252" s="9"/>
      <c r="G9252" s="63"/>
      <c r="H9252" s="64"/>
    </row>
    <row r="9253" spans="4:8" x14ac:dyDescent="0.2">
      <c r="D9253" s="9"/>
      <c r="G9253" s="63"/>
      <c r="H9253" s="64"/>
    </row>
    <row r="9254" spans="4:8" x14ac:dyDescent="0.2">
      <c r="D9254" s="9"/>
      <c r="G9254" s="63"/>
      <c r="H9254" s="64"/>
    </row>
    <row r="9255" spans="4:8" x14ac:dyDescent="0.2">
      <c r="D9255" s="9"/>
      <c r="G9255" s="63"/>
      <c r="H9255" s="64"/>
    </row>
    <row r="9256" spans="4:8" x14ac:dyDescent="0.2">
      <c r="D9256" s="9"/>
      <c r="G9256" s="63"/>
      <c r="H9256" s="64"/>
    </row>
    <row r="9257" spans="4:8" x14ac:dyDescent="0.2">
      <c r="D9257" s="9"/>
      <c r="G9257" s="63"/>
      <c r="H9257" s="64"/>
    </row>
    <row r="9258" spans="4:8" x14ac:dyDescent="0.2">
      <c r="D9258" s="9"/>
      <c r="G9258" s="63"/>
      <c r="H9258" s="64"/>
    </row>
    <row r="9259" spans="4:8" x14ac:dyDescent="0.2">
      <c r="D9259" s="9"/>
      <c r="G9259" s="63"/>
      <c r="H9259" s="64"/>
    </row>
    <row r="9260" spans="4:8" x14ac:dyDescent="0.2">
      <c r="D9260" s="9"/>
      <c r="G9260" s="63"/>
      <c r="H9260" s="64"/>
    </row>
    <row r="9261" spans="4:8" x14ac:dyDescent="0.2">
      <c r="D9261" s="9"/>
      <c r="G9261" s="63"/>
      <c r="H9261" s="64"/>
    </row>
    <row r="9262" spans="4:8" x14ac:dyDescent="0.2">
      <c r="D9262" s="9"/>
      <c r="G9262" s="63"/>
      <c r="H9262" s="64"/>
    </row>
    <row r="9263" spans="4:8" x14ac:dyDescent="0.2">
      <c r="D9263" s="9"/>
      <c r="G9263" s="63"/>
      <c r="H9263" s="64"/>
    </row>
    <row r="9264" spans="4:8" x14ac:dyDescent="0.2">
      <c r="D9264" s="9"/>
      <c r="G9264" s="63"/>
      <c r="H9264" s="64"/>
    </row>
    <row r="9265" spans="4:8" x14ac:dyDescent="0.2">
      <c r="D9265" s="9"/>
      <c r="G9265" s="63"/>
      <c r="H9265" s="64"/>
    </row>
    <row r="9266" spans="4:8" x14ac:dyDescent="0.2">
      <c r="D9266" s="9"/>
      <c r="G9266" s="63"/>
      <c r="H9266" s="64"/>
    </row>
    <row r="9267" spans="4:8" x14ac:dyDescent="0.2">
      <c r="D9267" s="9"/>
      <c r="G9267" s="63"/>
      <c r="H9267" s="64"/>
    </row>
    <row r="9268" spans="4:8" x14ac:dyDescent="0.2">
      <c r="D9268" s="9"/>
      <c r="G9268" s="63"/>
      <c r="H9268" s="64"/>
    </row>
    <row r="9269" spans="4:8" x14ac:dyDescent="0.2">
      <c r="D9269" s="9"/>
      <c r="G9269" s="63"/>
      <c r="H9269" s="64"/>
    </row>
    <row r="9270" spans="4:8" x14ac:dyDescent="0.2">
      <c r="D9270" s="9"/>
      <c r="G9270" s="63"/>
      <c r="H9270" s="64"/>
    </row>
    <row r="9271" spans="4:8" x14ac:dyDescent="0.2">
      <c r="D9271" s="9"/>
      <c r="G9271" s="63"/>
      <c r="H9271" s="64"/>
    </row>
    <row r="9272" spans="4:8" x14ac:dyDescent="0.2">
      <c r="D9272" s="9"/>
      <c r="G9272" s="63"/>
      <c r="H9272" s="64"/>
    </row>
    <row r="9273" spans="4:8" x14ac:dyDescent="0.2">
      <c r="D9273" s="9"/>
      <c r="G9273" s="63"/>
      <c r="H9273" s="64"/>
    </row>
    <row r="9274" spans="4:8" x14ac:dyDescent="0.2">
      <c r="D9274" s="9"/>
      <c r="G9274" s="63"/>
      <c r="H9274" s="64"/>
    </row>
    <row r="9275" spans="4:8" x14ac:dyDescent="0.2">
      <c r="D9275" s="9"/>
      <c r="G9275" s="63"/>
      <c r="H9275" s="64"/>
    </row>
    <row r="9276" spans="4:8" x14ac:dyDescent="0.2">
      <c r="D9276" s="9"/>
      <c r="G9276" s="63"/>
      <c r="H9276" s="64"/>
    </row>
    <row r="9277" spans="4:8" x14ac:dyDescent="0.2">
      <c r="D9277" s="9"/>
      <c r="G9277" s="63"/>
      <c r="H9277" s="64"/>
    </row>
    <row r="9278" spans="4:8" x14ac:dyDescent="0.2">
      <c r="D9278" s="9"/>
      <c r="G9278" s="63"/>
      <c r="H9278" s="64"/>
    </row>
    <row r="9279" spans="4:8" x14ac:dyDescent="0.2">
      <c r="D9279" s="9"/>
      <c r="G9279" s="63"/>
      <c r="H9279" s="64"/>
    </row>
    <row r="9280" spans="4:8" x14ac:dyDescent="0.2">
      <c r="D9280" s="9"/>
      <c r="G9280" s="63"/>
      <c r="H9280" s="64"/>
    </row>
    <row r="9281" spans="4:8" x14ac:dyDescent="0.2">
      <c r="D9281" s="9"/>
      <c r="G9281" s="63"/>
      <c r="H9281" s="64"/>
    </row>
    <row r="9282" spans="4:8" x14ac:dyDescent="0.2">
      <c r="D9282" s="9"/>
      <c r="G9282" s="63"/>
      <c r="H9282" s="64"/>
    </row>
    <row r="9283" spans="4:8" x14ac:dyDescent="0.2">
      <c r="D9283" s="9"/>
      <c r="G9283" s="63"/>
      <c r="H9283" s="64"/>
    </row>
    <row r="9284" spans="4:8" x14ac:dyDescent="0.2">
      <c r="D9284" s="9"/>
      <c r="G9284" s="63"/>
      <c r="H9284" s="64"/>
    </row>
    <row r="9285" spans="4:8" x14ac:dyDescent="0.2">
      <c r="D9285" s="9"/>
      <c r="G9285" s="63"/>
      <c r="H9285" s="64"/>
    </row>
    <row r="9286" spans="4:8" x14ac:dyDescent="0.2">
      <c r="D9286" s="9"/>
      <c r="G9286" s="63"/>
      <c r="H9286" s="64"/>
    </row>
    <row r="9287" spans="4:8" x14ac:dyDescent="0.2">
      <c r="D9287" s="9"/>
      <c r="G9287" s="63"/>
      <c r="H9287" s="64"/>
    </row>
    <row r="9288" spans="4:8" x14ac:dyDescent="0.2">
      <c r="D9288" s="9"/>
      <c r="G9288" s="63"/>
      <c r="H9288" s="64"/>
    </row>
    <row r="9289" spans="4:8" x14ac:dyDescent="0.2">
      <c r="D9289" s="9"/>
      <c r="G9289" s="63"/>
      <c r="H9289" s="64"/>
    </row>
    <row r="9290" spans="4:8" x14ac:dyDescent="0.2">
      <c r="D9290" s="9"/>
      <c r="G9290" s="63"/>
      <c r="H9290" s="64"/>
    </row>
    <row r="9291" spans="4:8" x14ac:dyDescent="0.2">
      <c r="D9291" s="9"/>
      <c r="G9291" s="63"/>
      <c r="H9291" s="64"/>
    </row>
    <row r="9292" spans="4:8" x14ac:dyDescent="0.2">
      <c r="D9292" s="9"/>
      <c r="G9292" s="63"/>
      <c r="H9292" s="64"/>
    </row>
    <row r="9293" spans="4:8" x14ac:dyDescent="0.2">
      <c r="D9293" s="9"/>
      <c r="G9293" s="63"/>
      <c r="H9293" s="64"/>
    </row>
    <row r="9294" spans="4:8" x14ac:dyDescent="0.2">
      <c r="D9294" s="9"/>
      <c r="G9294" s="63"/>
      <c r="H9294" s="64"/>
    </row>
    <row r="9295" spans="4:8" x14ac:dyDescent="0.2">
      <c r="D9295" s="9"/>
      <c r="G9295" s="63"/>
      <c r="H9295" s="64"/>
    </row>
    <row r="9296" spans="4:8" x14ac:dyDescent="0.2">
      <c r="D9296" s="9"/>
      <c r="G9296" s="63"/>
      <c r="H9296" s="64"/>
    </row>
    <row r="9297" spans="4:8" x14ac:dyDescent="0.2">
      <c r="D9297" s="9"/>
      <c r="G9297" s="63"/>
      <c r="H9297" s="64"/>
    </row>
    <row r="9298" spans="4:8" x14ac:dyDescent="0.2">
      <c r="D9298" s="9"/>
      <c r="G9298" s="63"/>
      <c r="H9298" s="64"/>
    </row>
    <row r="9299" spans="4:8" x14ac:dyDescent="0.2">
      <c r="D9299" s="9"/>
      <c r="G9299" s="63"/>
      <c r="H9299" s="64"/>
    </row>
    <row r="9300" spans="4:8" x14ac:dyDescent="0.2">
      <c r="D9300" s="9"/>
      <c r="G9300" s="63"/>
      <c r="H9300" s="64"/>
    </row>
    <row r="9301" spans="4:8" x14ac:dyDescent="0.2">
      <c r="D9301" s="9"/>
      <c r="G9301" s="63"/>
      <c r="H9301" s="64"/>
    </row>
    <row r="9302" spans="4:8" x14ac:dyDescent="0.2">
      <c r="D9302" s="9"/>
      <c r="G9302" s="63"/>
      <c r="H9302" s="64"/>
    </row>
    <row r="9303" spans="4:8" x14ac:dyDescent="0.2">
      <c r="D9303" s="9"/>
      <c r="G9303" s="63"/>
      <c r="H9303" s="64"/>
    </row>
    <row r="9304" spans="4:8" x14ac:dyDescent="0.2">
      <c r="D9304" s="9"/>
      <c r="G9304" s="63"/>
      <c r="H9304" s="64"/>
    </row>
    <row r="9305" spans="4:8" x14ac:dyDescent="0.2">
      <c r="D9305" s="9"/>
      <c r="G9305" s="63"/>
      <c r="H9305" s="64"/>
    </row>
    <row r="9306" spans="4:8" x14ac:dyDescent="0.2">
      <c r="D9306" s="9"/>
      <c r="G9306" s="63"/>
      <c r="H9306" s="64"/>
    </row>
    <row r="9307" spans="4:8" x14ac:dyDescent="0.2">
      <c r="D9307" s="9"/>
      <c r="G9307" s="63"/>
      <c r="H9307" s="64"/>
    </row>
    <row r="9308" spans="4:8" x14ac:dyDescent="0.2">
      <c r="D9308" s="9"/>
      <c r="G9308" s="63"/>
      <c r="H9308" s="64"/>
    </row>
    <row r="9309" spans="4:8" x14ac:dyDescent="0.2">
      <c r="D9309" s="9"/>
      <c r="G9309" s="63"/>
      <c r="H9309" s="64"/>
    </row>
    <row r="9310" spans="4:8" x14ac:dyDescent="0.2">
      <c r="D9310" s="9"/>
      <c r="G9310" s="63"/>
      <c r="H9310" s="64"/>
    </row>
    <row r="9311" spans="4:8" x14ac:dyDescent="0.2">
      <c r="D9311" s="9"/>
      <c r="G9311" s="63"/>
      <c r="H9311" s="64"/>
    </row>
    <row r="9312" spans="4:8" x14ac:dyDescent="0.2">
      <c r="D9312" s="9"/>
      <c r="G9312" s="63"/>
      <c r="H9312" s="64"/>
    </row>
    <row r="9313" spans="4:8" x14ac:dyDescent="0.2">
      <c r="D9313" s="9"/>
      <c r="G9313" s="63"/>
      <c r="H9313" s="64"/>
    </row>
    <row r="9314" spans="4:8" x14ac:dyDescent="0.2">
      <c r="D9314" s="9"/>
      <c r="G9314" s="63"/>
      <c r="H9314" s="64"/>
    </row>
    <row r="9315" spans="4:8" x14ac:dyDescent="0.2">
      <c r="D9315" s="9"/>
      <c r="G9315" s="63"/>
      <c r="H9315" s="64"/>
    </row>
    <row r="9316" spans="4:8" x14ac:dyDescent="0.2">
      <c r="D9316" s="9"/>
      <c r="G9316" s="63"/>
      <c r="H9316" s="64"/>
    </row>
    <row r="9317" spans="4:8" x14ac:dyDescent="0.2">
      <c r="D9317" s="9"/>
      <c r="G9317" s="63"/>
      <c r="H9317" s="64"/>
    </row>
    <row r="9318" spans="4:8" x14ac:dyDescent="0.2">
      <c r="D9318" s="9"/>
      <c r="G9318" s="63"/>
      <c r="H9318" s="64"/>
    </row>
    <row r="9319" spans="4:8" x14ac:dyDescent="0.2">
      <c r="D9319" s="9"/>
      <c r="G9319" s="63"/>
      <c r="H9319" s="64"/>
    </row>
    <row r="9320" spans="4:8" x14ac:dyDescent="0.2">
      <c r="D9320" s="9"/>
      <c r="G9320" s="63"/>
      <c r="H9320" s="64"/>
    </row>
    <row r="9321" spans="4:8" x14ac:dyDescent="0.2">
      <c r="D9321" s="9"/>
      <c r="G9321" s="63"/>
      <c r="H9321" s="64"/>
    </row>
    <row r="9322" spans="4:8" x14ac:dyDescent="0.2">
      <c r="D9322" s="9"/>
      <c r="G9322" s="63"/>
      <c r="H9322" s="64"/>
    </row>
    <row r="9323" spans="4:8" x14ac:dyDescent="0.2">
      <c r="D9323" s="9"/>
      <c r="G9323" s="63"/>
      <c r="H9323" s="64"/>
    </row>
    <row r="9324" spans="4:8" x14ac:dyDescent="0.2">
      <c r="D9324" s="9"/>
      <c r="G9324" s="63"/>
      <c r="H9324" s="64"/>
    </row>
    <row r="9325" spans="4:8" x14ac:dyDescent="0.2">
      <c r="D9325" s="9"/>
      <c r="G9325" s="63"/>
      <c r="H9325" s="64"/>
    </row>
    <row r="9326" spans="4:8" x14ac:dyDescent="0.2">
      <c r="D9326" s="9"/>
      <c r="G9326" s="63"/>
      <c r="H9326" s="64"/>
    </row>
    <row r="9327" spans="4:8" x14ac:dyDescent="0.2">
      <c r="D9327" s="9"/>
      <c r="G9327" s="63"/>
      <c r="H9327" s="64"/>
    </row>
    <row r="9328" spans="4:8" x14ac:dyDescent="0.2">
      <c r="D9328" s="9"/>
      <c r="G9328" s="63"/>
      <c r="H9328" s="64"/>
    </row>
    <row r="9329" spans="4:8" x14ac:dyDescent="0.2">
      <c r="D9329" s="9"/>
      <c r="G9329" s="63"/>
      <c r="H9329" s="64"/>
    </row>
    <row r="9330" spans="4:8" x14ac:dyDescent="0.2">
      <c r="D9330" s="9"/>
      <c r="G9330" s="63"/>
      <c r="H9330" s="64"/>
    </row>
    <row r="9331" spans="4:8" x14ac:dyDescent="0.2">
      <c r="D9331" s="9"/>
      <c r="G9331" s="63"/>
      <c r="H9331" s="64"/>
    </row>
    <row r="9332" spans="4:8" x14ac:dyDescent="0.2">
      <c r="D9332" s="9"/>
      <c r="G9332" s="63"/>
      <c r="H9332" s="64"/>
    </row>
    <row r="9333" spans="4:8" x14ac:dyDescent="0.2">
      <c r="D9333" s="9"/>
      <c r="G9333" s="63"/>
      <c r="H9333" s="64"/>
    </row>
    <row r="9334" spans="4:8" x14ac:dyDescent="0.2">
      <c r="D9334" s="9"/>
      <c r="G9334" s="63"/>
      <c r="H9334" s="64"/>
    </row>
    <row r="9335" spans="4:8" x14ac:dyDescent="0.2">
      <c r="D9335" s="9"/>
      <c r="G9335" s="63"/>
      <c r="H9335" s="64"/>
    </row>
    <row r="9336" spans="4:8" x14ac:dyDescent="0.2">
      <c r="D9336" s="9"/>
      <c r="G9336" s="63"/>
      <c r="H9336" s="64"/>
    </row>
    <row r="9337" spans="4:8" x14ac:dyDescent="0.2">
      <c r="D9337" s="9"/>
      <c r="G9337" s="63"/>
      <c r="H9337" s="64"/>
    </row>
    <row r="9338" spans="4:8" x14ac:dyDescent="0.2">
      <c r="D9338" s="9"/>
      <c r="G9338" s="63"/>
      <c r="H9338" s="64"/>
    </row>
    <row r="9339" spans="4:8" x14ac:dyDescent="0.2">
      <c r="D9339" s="9"/>
      <c r="G9339" s="63"/>
      <c r="H9339" s="64"/>
    </row>
    <row r="9340" spans="4:8" x14ac:dyDescent="0.2">
      <c r="D9340" s="9"/>
      <c r="G9340" s="63"/>
      <c r="H9340" s="64"/>
    </row>
    <row r="9341" spans="4:8" x14ac:dyDescent="0.2">
      <c r="D9341" s="9"/>
      <c r="G9341" s="63"/>
      <c r="H9341" s="64"/>
    </row>
    <row r="9342" spans="4:8" x14ac:dyDescent="0.2">
      <c r="D9342" s="9"/>
      <c r="G9342" s="63"/>
      <c r="H9342" s="64"/>
    </row>
    <row r="9343" spans="4:8" x14ac:dyDescent="0.2">
      <c r="D9343" s="9"/>
      <c r="G9343" s="63"/>
      <c r="H9343" s="64"/>
    </row>
    <row r="9344" spans="4:8" x14ac:dyDescent="0.2">
      <c r="D9344" s="9"/>
      <c r="G9344" s="63"/>
      <c r="H9344" s="64"/>
    </row>
    <row r="9345" spans="4:8" x14ac:dyDescent="0.2">
      <c r="D9345" s="9"/>
      <c r="G9345" s="63"/>
      <c r="H9345" s="64"/>
    </row>
    <row r="9346" spans="4:8" x14ac:dyDescent="0.2">
      <c r="D9346" s="9"/>
      <c r="G9346" s="63"/>
      <c r="H9346" s="64"/>
    </row>
    <row r="9347" spans="4:8" x14ac:dyDescent="0.2">
      <c r="D9347" s="9"/>
      <c r="G9347" s="63"/>
      <c r="H9347" s="64"/>
    </row>
    <row r="9348" spans="4:8" x14ac:dyDescent="0.2">
      <c r="D9348" s="9"/>
      <c r="G9348" s="63"/>
      <c r="H9348" s="64"/>
    </row>
    <row r="9349" spans="4:8" x14ac:dyDescent="0.2">
      <c r="D9349" s="9"/>
      <c r="G9349" s="63"/>
      <c r="H9349" s="64"/>
    </row>
    <row r="9350" spans="4:8" x14ac:dyDescent="0.2">
      <c r="D9350" s="9"/>
      <c r="G9350" s="63"/>
      <c r="H9350" s="64"/>
    </row>
    <row r="9351" spans="4:8" x14ac:dyDescent="0.2">
      <c r="D9351" s="9"/>
      <c r="G9351" s="63"/>
      <c r="H9351" s="64"/>
    </row>
    <row r="9352" spans="4:8" x14ac:dyDescent="0.2">
      <c r="D9352" s="9"/>
      <c r="G9352" s="63"/>
      <c r="H9352" s="64"/>
    </row>
    <row r="9353" spans="4:8" x14ac:dyDescent="0.2">
      <c r="D9353" s="9"/>
      <c r="G9353" s="63"/>
      <c r="H9353" s="64"/>
    </row>
    <row r="9354" spans="4:8" x14ac:dyDescent="0.2">
      <c r="D9354" s="9"/>
      <c r="G9354" s="63"/>
      <c r="H9354" s="64"/>
    </row>
    <row r="9355" spans="4:8" x14ac:dyDescent="0.2">
      <c r="D9355" s="9"/>
      <c r="G9355" s="63"/>
      <c r="H9355" s="64"/>
    </row>
    <row r="9356" spans="4:8" x14ac:dyDescent="0.2">
      <c r="D9356" s="9"/>
      <c r="G9356" s="63"/>
      <c r="H9356" s="64"/>
    </row>
    <row r="9357" spans="4:8" x14ac:dyDescent="0.2">
      <c r="D9357" s="9"/>
      <c r="G9357" s="63"/>
      <c r="H9357" s="64"/>
    </row>
    <row r="9358" spans="4:8" x14ac:dyDescent="0.2">
      <c r="D9358" s="9"/>
      <c r="G9358" s="63"/>
      <c r="H9358" s="64"/>
    </row>
    <row r="9359" spans="4:8" x14ac:dyDescent="0.2">
      <c r="D9359" s="9"/>
      <c r="G9359" s="63"/>
      <c r="H9359" s="64"/>
    </row>
    <row r="9360" spans="4:8" x14ac:dyDescent="0.2">
      <c r="D9360" s="9"/>
      <c r="G9360" s="63"/>
      <c r="H9360" s="64"/>
    </row>
    <row r="9361" spans="4:8" x14ac:dyDescent="0.2">
      <c r="D9361" s="9"/>
      <c r="G9361" s="63"/>
      <c r="H9361" s="64"/>
    </row>
    <row r="9362" spans="4:8" x14ac:dyDescent="0.2">
      <c r="D9362" s="9"/>
      <c r="G9362" s="63"/>
      <c r="H9362" s="64"/>
    </row>
    <row r="9363" spans="4:8" x14ac:dyDescent="0.2">
      <c r="D9363" s="9"/>
      <c r="G9363" s="63"/>
      <c r="H9363" s="64"/>
    </row>
    <row r="9364" spans="4:8" x14ac:dyDescent="0.2">
      <c r="D9364" s="9"/>
      <c r="G9364" s="63"/>
      <c r="H9364" s="64"/>
    </row>
    <row r="9365" spans="4:8" x14ac:dyDescent="0.2">
      <c r="D9365" s="9"/>
      <c r="G9365" s="63"/>
      <c r="H9365" s="64"/>
    </row>
    <row r="9366" spans="4:8" x14ac:dyDescent="0.2">
      <c r="D9366" s="9"/>
      <c r="G9366" s="63"/>
      <c r="H9366" s="64"/>
    </row>
    <row r="9367" spans="4:8" x14ac:dyDescent="0.2">
      <c r="D9367" s="9"/>
      <c r="G9367" s="63"/>
      <c r="H9367" s="64"/>
    </row>
    <row r="9368" spans="4:8" x14ac:dyDescent="0.2">
      <c r="D9368" s="9"/>
      <c r="G9368" s="63"/>
      <c r="H9368" s="64"/>
    </row>
    <row r="9369" spans="4:8" x14ac:dyDescent="0.2">
      <c r="D9369" s="9"/>
      <c r="G9369" s="63"/>
      <c r="H9369" s="64"/>
    </row>
    <row r="9370" spans="4:8" x14ac:dyDescent="0.2">
      <c r="D9370" s="9"/>
      <c r="G9370" s="63"/>
      <c r="H9370" s="64"/>
    </row>
    <row r="9371" spans="4:8" x14ac:dyDescent="0.2">
      <c r="D9371" s="9"/>
      <c r="G9371" s="63"/>
      <c r="H9371" s="64"/>
    </row>
    <row r="9372" spans="4:8" x14ac:dyDescent="0.2">
      <c r="D9372" s="9"/>
      <c r="G9372" s="63"/>
      <c r="H9372" s="64"/>
    </row>
    <row r="9373" spans="4:8" x14ac:dyDescent="0.2">
      <c r="D9373" s="9"/>
      <c r="G9373" s="63"/>
      <c r="H9373" s="64"/>
    </row>
    <row r="9374" spans="4:8" x14ac:dyDescent="0.2">
      <c r="D9374" s="9"/>
      <c r="G9374" s="63"/>
      <c r="H9374" s="64"/>
    </row>
    <row r="9375" spans="4:8" x14ac:dyDescent="0.2">
      <c r="D9375" s="9"/>
      <c r="G9375" s="63"/>
      <c r="H9375" s="64"/>
    </row>
    <row r="9376" spans="4:8" x14ac:dyDescent="0.2">
      <c r="D9376" s="9"/>
      <c r="G9376" s="63"/>
      <c r="H9376" s="64"/>
    </row>
    <row r="9377" spans="4:8" x14ac:dyDescent="0.2">
      <c r="D9377" s="9"/>
      <c r="G9377" s="63"/>
      <c r="H9377" s="64"/>
    </row>
    <row r="9378" spans="4:8" x14ac:dyDescent="0.2">
      <c r="D9378" s="9"/>
      <c r="G9378" s="63"/>
      <c r="H9378" s="64"/>
    </row>
    <row r="9379" spans="4:8" x14ac:dyDescent="0.2">
      <c r="D9379" s="9"/>
      <c r="G9379" s="63"/>
      <c r="H9379" s="64"/>
    </row>
    <row r="9380" spans="4:8" x14ac:dyDescent="0.2">
      <c r="D9380" s="9"/>
      <c r="G9380" s="63"/>
      <c r="H9380" s="64"/>
    </row>
    <row r="9381" spans="4:8" x14ac:dyDescent="0.2">
      <c r="D9381" s="9"/>
      <c r="G9381" s="63"/>
      <c r="H9381" s="64"/>
    </row>
    <row r="9382" spans="4:8" x14ac:dyDescent="0.2">
      <c r="D9382" s="9"/>
      <c r="G9382" s="63"/>
      <c r="H9382" s="64"/>
    </row>
    <row r="9383" spans="4:8" x14ac:dyDescent="0.2">
      <c r="D9383" s="9"/>
      <c r="G9383" s="63"/>
      <c r="H9383" s="64"/>
    </row>
    <row r="9384" spans="4:8" x14ac:dyDescent="0.2">
      <c r="D9384" s="9"/>
      <c r="G9384" s="63"/>
      <c r="H9384" s="64"/>
    </row>
    <row r="9385" spans="4:8" x14ac:dyDescent="0.2">
      <c r="D9385" s="9"/>
      <c r="G9385" s="63"/>
      <c r="H9385" s="64"/>
    </row>
    <row r="9386" spans="4:8" x14ac:dyDescent="0.2">
      <c r="D9386" s="9"/>
      <c r="G9386" s="63"/>
      <c r="H9386" s="64"/>
    </row>
    <row r="9387" spans="4:8" x14ac:dyDescent="0.2">
      <c r="D9387" s="9"/>
      <c r="G9387" s="63"/>
      <c r="H9387" s="64"/>
    </row>
    <row r="9388" spans="4:8" x14ac:dyDescent="0.2">
      <c r="D9388" s="9"/>
      <c r="G9388" s="63"/>
      <c r="H9388" s="64"/>
    </row>
    <row r="9389" spans="4:8" x14ac:dyDescent="0.2">
      <c r="D9389" s="9"/>
      <c r="G9389" s="63"/>
      <c r="H9389" s="64"/>
    </row>
    <row r="9390" spans="4:8" x14ac:dyDescent="0.2">
      <c r="D9390" s="9"/>
      <c r="G9390" s="63"/>
      <c r="H9390" s="64"/>
    </row>
    <row r="9391" spans="4:8" x14ac:dyDescent="0.2">
      <c r="D9391" s="9"/>
      <c r="G9391" s="63"/>
      <c r="H9391" s="64"/>
    </row>
    <row r="9392" spans="4:8" x14ac:dyDescent="0.2">
      <c r="D9392" s="9"/>
      <c r="G9392" s="63"/>
      <c r="H9392" s="64"/>
    </row>
    <row r="9393" spans="4:8" x14ac:dyDescent="0.2">
      <c r="D9393" s="9"/>
      <c r="G9393" s="63"/>
      <c r="H9393" s="64"/>
    </row>
    <row r="9394" spans="4:8" x14ac:dyDescent="0.2">
      <c r="D9394" s="9"/>
      <c r="G9394" s="63"/>
      <c r="H9394" s="64"/>
    </row>
    <row r="9395" spans="4:8" x14ac:dyDescent="0.2">
      <c r="D9395" s="9"/>
      <c r="G9395" s="63"/>
      <c r="H9395" s="64"/>
    </row>
    <row r="9396" spans="4:8" x14ac:dyDescent="0.2">
      <c r="D9396" s="9"/>
      <c r="G9396" s="63"/>
      <c r="H9396" s="64"/>
    </row>
    <row r="9397" spans="4:8" x14ac:dyDescent="0.2">
      <c r="D9397" s="9"/>
      <c r="G9397" s="63"/>
      <c r="H9397" s="64"/>
    </row>
    <row r="9398" spans="4:8" x14ac:dyDescent="0.2">
      <c r="D9398" s="9"/>
      <c r="G9398" s="63"/>
      <c r="H9398" s="64"/>
    </row>
    <row r="9399" spans="4:8" x14ac:dyDescent="0.2">
      <c r="D9399" s="9"/>
      <c r="G9399" s="63"/>
      <c r="H9399" s="64"/>
    </row>
    <row r="9400" spans="4:8" x14ac:dyDescent="0.2">
      <c r="D9400" s="9"/>
      <c r="G9400" s="63"/>
      <c r="H9400" s="64"/>
    </row>
    <row r="9401" spans="4:8" x14ac:dyDescent="0.2">
      <c r="D9401" s="9"/>
      <c r="G9401" s="63"/>
      <c r="H9401" s="64"/>
    </row>
    <row r="9402" spans="4:8" x14ac:dyDescent="0.2">
      <c r="D9402" s="9"/>
      <c r="G9402" s="63"/>
      <c r="H9402" s="64"/>
    </row>
    <row r="9403" spans="4:8" x14ac:dyDescent="0.2">
      <c r="D9403" s="9"/>
      <c r="G9403" s="63"/>
      <c r="H9403" s="64"/>
    </row>
    <row r="9404" spans="4:8" x14ac:dyDescent="0.2">
      <c r="D9404" s="9"/>
      <c r="G9404" s="63"/>
      <c r="H9404" s="64"/>
    </row>
    <row r="9405" spans="4:8" x14ac:dyDescent="0.2">
      <c r="D9405" s="9"/>
      <c r="G9405" s="63"/>
      <c r="H9405" s="64"/>
    </row>
    <row r="9406" spans="4:8" x14ac:dyDescent="0.2">
      <c r="D9406" s="9"/>
      <c r="G9406" s="63"/>
      <c r="H9406" s="64"/>
    </row>
    <row r="9407" spans="4:8" x14ac:dyDescent="0.2">
      <c r="D9407" s="9"/>
      <c r="G9407" s="63"/>
      <c r="H9407" s="64"/>
    </row>
    <row r="9408" spans="4:8" x14ac:dyDescent="0.2">
      <c r="D9408" s="9"/>
      <c r="G9408" s="63"/>
      <c r="H9408" s="64"/>
    </row>
    <row r="9409" spans="4:8" x14ac:dyDescent="0.2">
      <c r="D9409" s="9"/>
      <c r="G9409" s="63"/>
      <c r="H9409" s="64"/>
    </row>
    <row r="9410" spans="4:8" x14ac:dyDescent="0.2">
      <c r="D9410" s="9"/>
      <c r="G9410" s="63"/>
      <c r="H9410" s="64"/>
    </row>
    <row r="9411" spans="4:8" x14ac:dyDescent="0.2">
      <c r="D9411" s="9"/>
      <c r="G9411" s="63"/>
      <c r="H9411" s="64"/>
    </row>
    <row r="9412" spans="4:8" x14ac:dyDescent="0.2">
      <c r="D9412" s="9"/>
      <c r="G9412" s="63"/>
      <c r="H9412" s="64"/>
    </row>
    <row r="9413" spans="4:8" x14ac:dyDescent="0.2">
      <c r="D9413" s="9"/>
      <c r="G9413" s="63"/>
      <c r="H9413" s="64"/>
    </row>
    <row r="9414" spans="4:8" x14ac:dyDescent="0.2">
      <c r="D9414" s="9"/>
      <c r="G9414" s="63"/>
      <c r="H9414" s="64"/>
    </row>
    <row r="9415" spans="4:8" x14ac:dyDescent="0.2">
      <c r="D9415" s="9"/>
      <c r="G9415" s="63"/>
      <c r="H9415" s="64"/>
    </row>
    <row r="9416" spans="4:8" x14ac:dyDescent="0.2">
      <c r="D9416" s="9"/>
      <c r="G9416" s="63"/>
      <c r="H9416" s="64"/>
    </row>
    <row r="9417" spans="4:8" x14ac:dyDescent="0.2">
      <c r="D9417" s="9"/>
      <c r="G9417" s="63"/>
      <c r="H9417" s="64"/>
    </row>
    <row r="9418" spans="4:8" x14ac:dyDescent="0.2">
      <c r="D9418" s="9"/>
      <c r="G9418" s="63"/>
      <c r="H9418" s="64"/>
    </row>
    <row r="9419" spans="4:8" x14ac:dyDescent="0.2">
      <c r="D9419" s="9"/>
      <c r="G9419" s="63"/>
      <c r="H9419" s="64"/>
    </row>
    <row r="9420" spans="4:8" x14ac:dyDescent="0.2">
      <c r="D9420" s="9"/>
      <c r="G9420" s="63"/>
      <c r="H9420" s="64"/>
    </row>
    <row r="9421" spans="4:8" x14ac:dyDescent="0.2">
      <c r="D9421" s="9"/>
      <c r="G9421" s="63"/>
      <c r="H9421" s="64"/>
    </row>
    <row r="9422" spans="4:8" x14ac:dyDescent="0.2">
      <c r="D9422" s="9"/>
      <c r="G9422" s="63"/>
      <c r="H9422" s="64"/>
    </row>
    <row r="9423" spans="4:8" x14ac:dyDescent="0.2">
      <c r="D9423" s="9"/>
      <c r="G9423" s="63"/>
      <c r="H9423" s="64"/>
    </row>
    <row r="9424" spans="4:8" x14ac:dyDescent="0.2">
      <c r="D9424" s="9"/>
      <c r="G9424" s="63"/>
      <c r="H9424" s="64"/>
    </row>
    <row r="9425" spans="4:8" x14ac:dyDescent="0.2">
      <c r="D9425" s="9"/>
      <c r="G9425" s="63"/>
      <c r="H9425" s="64"/>
    </row>
    <row r="9426" spans="4:8" x14ac:dyDescent="0.2">
      <c r="D9426" s="9"/>
      <c r="G9426" s="63"/>
      <c r="H9426" s="64"/>
    </row>
    <row r="9427" spans="4:8" x14ac:dyDescent="0.2">
      <c r="D9427" s="9"/>
      <c r="G9427" s="63"/>
      <c r="H9427" s="64"/>
    </row>
    <row r="9428" spans="4:8" x14ac:dyDescent="0.2">
      <c r="D9428" s="9"/>
      <c r="G9428" s="63"/>
      <c r="H9428" s="64"/>
    </row>
    <row r="9429" spans="4:8" x14ac:dyDescent="0.2">
      <c r="D9429" s="9"/>
      <c r="G9429" s="63"/>
      <c r="H9429" s="64"/>
    </row>
    <row r="9430" spans="4:8" x14ac:dyDescent="0.2">
      <c r="D9430" s="9"/>
      <c r="G9430" s="63"/>
      <c r="H9430" s="64"/>
    </row>
    <row r="9431" spans="4:8" x14ac:dyDescent="0.2">
      <c r="D9431" s="9"/>
      <c r="G9431" s="63"/>
      <c r="H9431" s="64"/>
    </row>
    <row r="9432" spans="4:8" x14ac:dyDescent="0.2">
      <c r="D9432" s="9"/>
      <c r="G9432" s="63"/>
      <c r="H9432" s="64"/>
    </row>
    <row r="9433" spans="4:8" x14ac:dyDescent="0.2">
      <c r="D9433" s="9"/>
      <c r="G9433" s="63"/>
      <c r="H9433" s="64"/>
    </row>
    <row r="9434" spans="4:8" x14ac:dyDescent="0.2">
      <c r="D9434" s="9"/>
      <c r="G9434" s="63"/>
      <c r="H9434" s="64"/>
    </row>
    <row r="9435" spans="4:8" x14ac:dyDescent="0.2">
      <c r="D9435" s="9"/>
      <c r="G9435" s="63"/>
      <c r="H9435" s="64"/>
    </row>
    <row r="9436" spans="4:8" x14ac:dyDescent="0.2">
      <c r="D9436" s="9"/>
      <c r="G9436" s="63"/>
      <c r="H9436" s="64"/>
    </row>
    <row r="9437" spans="4:8" x14ac:dyDescent="0.2">
      <c r="D9437" s="9"/>
      <c r="G9437" s="63"/>
      <c r="H9437" s="64"/>
    </row>
    <row r="9438" spans="4:8" x14ac:dyDescent="0.2">
      <c r="D9438" s="9"/>
      <c r="G9438" s="63"/>
      <c r="H9438" s="64"/>
    </row>
    <row r="9439" spans="4:8" x14ac:dyDescent="0.2">
      <c r="D9439" s="9"/>
      <c r="G9439" s="63"/>
      <c r="H9439" s="64"/>
    </row>
    <row r="9440" spans="4:8" x14ac:dyDescent="0.2">
      <c r="D9440" s="9"/>
      <c r="G9440" s="63"/>
      <c r="H9440" s="64"/>
    </row>
    <row r="9441" spans="4:8" x14ac:dyDescent="0.2">
      <c r="D9441" s="9"/>
      <c r="G9441" s="63"/>
      <c r="H9441" s="64"/>
    </row>
    <row r="9442" spans="4:8" x14ac:dyDescent="0.2">
      <c r="D9442" s="9"/>
      <c r="G9442" s="63"/>
      <c r="H9442" s="64"/>
    </row>
    <row r="9443" spans="4:8" x14ac:dyDescent="0.2">
      <c r="D9443" s="9"/>
      <c r="G9443" s="63"/>
      <c r="H9443" s="64"/>
    </row>
    <row r="9444" spans="4:8" x14ac:dyDescent="0.2">
      <c r="D9444" s="9"/>
      <c r="G9444" s="63"/>
      <c r="H9444" s="64"/>
    </row>
    <row r="9445" spans="4:8" x14ac:dyDescent="0.2">
      <c r="D9445" s="9"/>
      <c r="G9445" s="63"/>
      <c r="H9445" s="64"/>
    </row>
    <row r="9446" spans="4:8" x14ac:dyDescent="0.2">
      <c r="D9446" s="9"/>
      <c r="G9446" s="63"/>
      <c r="H9446" s="64"/>
    </row>
    <row r="9447" spans="4:8" x14ac:dyDescent="0.2">
      <c r="D9447" s="9"/>
      <c r="G9447" s="63"/>
      <c r="H9447" s="64"/>
    </row>
    <row r="9448" spans="4:8" x14ac:dyDescent="0.2">
      <c r="D9448" s="9"/>
      <c r="G9448" s="63"/>
      <c r="H9448" s="64"/>
    </row>
    <row r="9449" spans="4:8" x14ac:dyDescent="0.2">
      <c r="D9449" s="9"/>
      <c r="G9449" s="63"/>
      <c r="H9449" s="64"/>
    </row>
    <row r="9450" spans="4:8" x14ac:dyDescent="0.2">
      <c r="D9450" s="9"/>
      <c r="G9450" s="63"/>
      <c r="H9450" s="64"/>
    </row>
    <row r="9451" spans="4:8" x14ac:dyDescent="0.2">
      <c r="D9451" s="9"/>
      <c r="G9451" s="63"/>
      <c r="H9451" s="64"/>
    </row>
    <row r="9452" spans="4:8" x14ac:dyDescent="0.2">
      <c r="D9452" s="9"/>
      <c r="G9452" s="63"/>
      <c r="H9452" s="64"/>
    </row>
    <row r="9453" spans="4:8" x14ac:dyDescent="0.2">
      <c r="D9453" s="9"/>
      <c r="G9453" s="63"/>
      <c r="H9453" s="64"/>
    </row>
    <row r="9454" spans="4:8" x14ac:dyDescent="0.2">
      <c r="D9454" s="9"/>
      <c r="G9454" s="63"/>
      <c r="H9454" s="64"/>
    </row>
    <row r="9455" spans="4:8" x14ac:dyDescent="0.2">
      <c r="D9455" s="9"/>
      <c r="G9455" s="63"/>
      <c r="H9455" s="64"/>
    </row>
    <row r="9456" spans="4:8" x14ac:dyDescent="0.2">
      <c r="D9456" s="9"/>
      <c r="G9456" s="63"/>
      <c r="H9456" s="64"/>
    </row>
    <row r="9457" spans="4:8" x14ac:dyDescent="0.2">
      <c r="D9457" s="9"/>
      <c r="G9457" s="63"/>
      <c r="H9457" s="64"/>
    </row>
    <row r="9458" spans="4:8" x14ac:dyDescent="0.2">
      <c r="D9458" s="9"/>
      <c r="G9458" s="63"/>
      <c r="H9458" s="64"/>
    </row>
    <row r="9459" spans="4:8" x14ac:dyDescent="0.2">
      <c r="D9459" s="9"/>
      <c r="G9459" s="63"/>
      <c r="H9459" s="64"/>
    </row>
    <row r="9460" spans="4:8" x14ac:dyDescent="0.2">
      <c r="D9460" s="9"/>
      <c r="G9460" s="63"/>
      <c r="H9460" s="64"/>
    </row>
    <row r="9461" spans="4:8" x14ac:dyDescent="0.2">
      <c r="D9461" s="9"/>
      <c r="G9461" s="63"/>
      <c r="H9461" s="64"/>
    </row>
    <row r="9462" spans="4:8" x14ac:dyDescent="0.2">
      <c r="D9462" s="9"/>
      <c r="G9462" s="63"/>
      <c r="H9462" s="64"/>
    </row>
    <row r="9463" spans="4:8" x14ac:dyDescent="0.2">
      <c r="D9463" s="9"/>
      <c r="G9463" s="63"/>
      <c r="H9463" s="64"/>
    </row>
    <row r="9464" spans="4:8" x14ac:dyDescent="0.2">
      <c r="D9464" s="9"/>
      <c r="G9464" s="63"/>
      <c r="H9464" s="64"/>
    </row>
    <row r="9465" spans="4:8" x14ac:dyDescent="0.2">
      <c r="D9465" s="9"/>
      <c r="G9465" s="63"/>
      <c r="H9465" s="64"/>
    </row>
    <row r="9466" spans="4:8" x14ac:dyDescent="0.2">
      <c r="D9466" s="9"/>
      <c r="G9466" s="63"/>
      <c r="H9466" s="64"/>
    </row>
    <row r="9467" spans="4:8" x14ac:dyDescent="0.2">
      <c r="D9467" s="9"/>
      <c r="G9467" s="63"/>
      <c r="H9467" s="64"/>
    </row>
    <row r="9468" spans="4:8" x14ac:dyDescent="0.2">
      <c r="D9468" s="9"/>
      <c r="G9468" s="63"/>
      <c r="H9468" s="64"/>
    </row>
    <row r="9469" spans="4:8" x14ac:dyDescent="0.2">
      <c r="D9469" s="9"/>
      <c r="G9469" s="63"/>
      <c r="H9469" s="64"/>
    </row>
    <row r="9470" spans="4:8" x14ac:dyDescent="0.2">
      <c r="D9470" s="9"/>
      <c r="G9470" s="63"/>
      <c r="H9470" s="64"/>
    </row>
    <row r="9471" spans="4:8" x14ac:dyDescent="0.2">
      <c r="D9471" s="9"/>
      <c r="G9471" s="63"/>
      <c r="H9471" s="64"/>
    </row>
    <row r="9472" spans="4:8" x14ac:dyDescent="0.2">
      <c r="D9472" s="9"/>
      <c r="G9472" s="63"/>
      <c r="H9472" s="64"/>
    </row>
    <row r="9473" spans="4:8" x14ac:dyDescent="0.2">
      <c r="D9473" s="9"/>
      <c r="G9473" s="63"/>
      <c r="H9473" s="64"/>
    </row>
    <row r="9474" spans="4:8" x14ac:dyDescent="0.2">
      <c r="D9474" s="9"/>
      <c r="G9474" s="63"/>
      <c r="H9474" s="64"/>
    </row>
    <row r="9475" spans="4:8" x14ac:dyDescent="0.2">
      <c r="D9475" s="9"/>
      <c r="G9475" s="63"/>
      <c r="H9475" s="64"/>
    </row>
    <row r="9476" spans="4:8" x14ac:dyDescent="0.2">
      <c r="D9476" s="9"/>
      <c r="G9476" s="63"/>
      <c r="H9476" s="64"/>
    </row>
    <row r="9477" spans="4:8" x14ac:dyDescent="0.2">
      <c r="D9477" s="9"/>
      <c r="G9477" s="63"/>
      <c r="H9477" s="64"/>
    </row>
    <row r="9478" spans="4:8" x14ac:dyDescent="0.2">
      <c r="D9478" s="9"/>
      <c r="G9478" s="63"/>
      <c r="H9478" s="64"/>
    </row>
    <row r="9479" spans="4:8" x14ac:dyDescent="0.2">
      <c r="D9479" s="9"/>
      <c r="G9479" s="63"/>
      <c r="H9479" s="64"/>
    </row>
    <row r="9480" spans="4:8" x14ac:dyDescent="0.2">
      <c r="D9480" s="9"/>
      <c r="G9480" s="63"/>
      <c r="H9480" s="64"/>
    </row>
    <row r="9481" spans="4:8" x14ac:dyDescent="0.2">
      <c r="D9481" s="9"/>
      <c r="G9481" s="63"/>
      <c r="H9481" s="64"/>
    </row>
    <row r="9482" spans="4:8" x14ac:dyDescent="0.2">
      <c r="D9482" s="9"/>
      <c r="G9482" s="63"/>
      <c r="H9482" s="64"/>
    </row>
    <row r="9483" spans="4:8" x14ac:dyDescent="0.2">
      <c r="D9483" s="9"/>
      <c r="G9483" s="63"/>
      <c r="H9483" s="64"/>
    </row>
    <row r="9484" spans="4:8" x14ac:dyDescent="0.2">
      <c r="D9484" s="9"/>
      <c r="G9484" s="63"/>
      <c r="H9484" s="64"/>
    </row>
    <row r="9485" spans="4:8" x14ac:dyDescent="0.2">
      <c r="D9485" s="9"/>
      <c r="G9485" s="63"/>
      <c r="H9485" s="64"/>
    </row>
    <row r="9486" spans="4:8" x14ac:dyDescent="0.2">
      <c r="D9486" s="9"/>
      <c r="G9486" s="63"/>
      <c r="H9486" s="64"/>
    </row>
    <row r="9487" spans="4:8" x14ac:dyDescent="0.2">
      <c r="D9487" s="9"/>
      <c r="G9487" s="63"/>
      <c r="H9487" s="64"/>
    </row>
    <row r="9488" spans="4:8" x14ac:dyDescent="0.2">
      <c r="D9488" s="9"/>
      <c r="G9488" s="63"/>
      <c r="H9488" s="64"/>
    </row>
    <row r="9489" spans="4:8" x14ac:dyDescent="0.2">
      <c r="D9489" s="9"/>
      <c r="G9489" s="63"/>
      <c r="H9489" s="64"/>
    </row>
    <row r="9490" spans="4:8" x14ac:dyDescent="0.2">
      <c r="D9490" s="9"/>
      <c r="G9490" s="63"/>
      <c r="H9490" s="64"/>
    </row>
    <row r="9491" spans="4:8" x14ac:dyDescent="0.2">
      <c r="D9491" s="9"/>
      <c r="G9491" s="63"/>
      <c r="H9491" s="64"/>
    </row>
    <row r="9492" spans="4:8" x14ac:dyDescent="0.2">
      <c r="D9492" s="9"/>
      <c r="G9492" s="63"/>
      <c r="H9492" s="64"/>
    </row>
    <row r="9493" spans="4:8" x14ac:dyDescent="0.2">
      <c r="D9493" s="9"/>
      <c r="G9493" s="63"/>
      <c r="H9493" s="64"/>
    </row>
    <row r="9494" spans="4:8" x14ac:dyDescent="0.2">
      <c r="D9494" s="9"/>
      <c r="G9494" s="63"/>
      <c r="H9494" s="64"/>
    </row>
    <row r="9495" spans="4:8" x14ac:dyDescent="0.2">
      <c r="D9495" s="9"/>
      <c r="G9495" s="63"/>
      <c r="H9495" s="64"/>
    </row>
    <row r="9496" spans="4:8" x14ac:dyDescent="0.2">
      <c r="D9496" s="9"/>
      <c r="G9496" s="63"/>
      <c r="H9496" s="64"/>
    </row>
    <row r="9497" spans="4:8" x14ac:dyDescent="0.2">
      <c r="D9497" s="9"/>
      <c r="G9497" s="63"/>
      <c r="H9497" s="64"/>
    </row>
    <row r="9498" spans="4:8" x14ac:dyDescent="0.2">
      <c r="D9498" s="9"/>
      <c r="G9498" s="63"/>
      <c r="H9498" s="64"/>
    </row>
    <row r="9499" spans="4:8" x14ac:dyDescent="0.2">
      <c r="D9499" s="9"/>
      <c r="G9499" s="63"/>
      <c r="H9499" s="64"/>
    </row>
    <row r="9500" spans="4:8" x14ac:dyDescent="0.2">
      <c r="D9500" s="9"/>
      <c r="G9500" s="63"/>
      <c r="H9500" s="64"/>
    </row>
    <row r="9501" spans="4:8" x14ac:dyDescent="0.2">
      <c r="D9501" s="9"/>
      <c r="G9501" s="63"/>
      <c r="H9501" s="64"/>
    </row>
    <row r="9502" spans="4:8" x14ac:dyDescent="0.2">
      <c r="D9502" s="9"/>
      <c r="G9502" s="63"/>
      <c r="H9502" s="64"/>
    </row>
    <row r="9503" spans="4:8" x14ac:dyDescent="0.2">
      <c r="D9503" s="9"/>
      <c r="G9503" s="63"/>
      <c r="H9503" s="64"/>
    </row>
    <row r="9504" spans="4:8" x14ac:dyDescent="0.2">
      <c r="D9504" s="9"/>
      <c r="G9504" s="63"/>
      <c r="H9504" s="64"/>
    </row>
    <row r="9505" spans="4:8" x14ac:dyDescent="0.2">
      <c r="D9505" s="9"/>
      <c r="G9505" s="63"/>
      <c r="H9505" s="64"/>
    </row>
    <row r="9506" spans="4:8" x14ac:dyDescent="0.2">
      <c r="D9506" s="9"/>
      <c r="G9506" s="63"/>
      <c r="H9506" s="64"/>
    </row>
    <row r="9507" spans="4:8" x14ac:dyDescent="0.2">
      <c r="D9507" s="9"/>
      <c r="G9507" s="63"/>
      <c r="H9507" s="64"/>
    </row>
    <row r="9508" spans="4:8" x14ac:dyDescent="0.2">
      <c r="D9508" s="9"/>
      <c r="G9508" s="63"/>
      <c r="H9508" s="64"/>
    </row>
    <row r="9509" spans="4:8" x14ac:dyDescent="0.2">
      <c r="D9509" s="9"/>
      <c r="G9509" s="63"/>
      <c r="H9509" s="64"/>
    </row>
    <row r="9510" spans="4:8" x14ac:dyDescent="0.2">
      <c r="D9510" s="9"/>
      <c r="G9510" s="63"/>
      <c r="H9510" s="64"/>
    </row>
    <row r="9511" spans="4:8" x14ac:dyDescent="0.2">
      <c r="D9511" s="9"/>
      <c r="G9511" s="63"/>
      <c r="H9511" s="64"/>
    </row>
    <row r="9512" spans="4:8" x14ac:dyDescent="0.2">
      <c r="D9512" s="9"/>
      <c r="G9512" s="63"/>
      <c r="H9512" s="64"/>
    </row>
    <row r="9513" spans="4:8" x14ac:dyDescent="0.2">
      <c r="D9513" s="9"/>
      <c r="G9513" s="63"/>
      <c r="H9513" s="64"/>
    </row>
    <row r="9514" spans="4:8" x14ac:dyDescent="0.2">
      <c r="D9514" s="9"/>
      <c r="G9514" s="63"/>
      <c r="H9514" s="64"/>
    </row>
    <row r="9515" spans="4:8" x14ac:dyDescent="0.2">
      <c r="D9515" s="9"/>
      <c r="G9515" s="63"/>
      <c r="H9515" s="64"/>
    </row>
    <row r="9516" spans="4:8" x14ac:dyDescent="0.2">
      <c r="D9516" s="9"/>
      <c r="G9516" s="63"/>
      <c r="H9516" s="64"/>
    </row>
    <row r="9517" spans="4:8" x14ac:dyDescent="0.2">
      <c r="D9517" s="9"/>
      <c r="G9517" s="63"/>
      <c r="H9517" s="64"/>
    </row>
    <row r="9518" spans="4:8" x14ac:dyDescent="0.2">
      <c r="D9518" s="9"/>
      <c r="G9518" s="63"/>
      <c r="H9518" s="64"/>
    </row>
    <row r="9519" spans="4:8" x14ac:dyDescent="0.2">
      <c r="D9519" s="9"/>
      <c r="G9519" s="63"/>
      <c r="H9519" s="64"/>
    </row>
    <row r="9520" spans="4:8" x14ac:dyDescent="0.2">
      <c r="D9520" s="9"/>
      <c r="G9520" s="63"/>
      <c r="H9520" s="64"/>
    </row>
    <row r="9521" spans="4:8" x14ac:dyDescent="0.2">
      <c r="D9521" s="9"/>
      <c r="G9521" s="63"/>
      <c r="H9521" s="64"/>
    </row>
    <row r="9522" spans="4:8" x14ac:dyDescent="0.2">
      <c r="D9522" s="9"/>
      <c r="G9522" s="63"/>
      <c r="H9522" s="64"/>
    </row>
    <row r="9523" spans="4:8" x14ac:dyDescent="0.2">
      <c r="D9523" s="9"/>
      <c r="G9523" s="63"/>
      <c r="H9523" s="64"/>
    </row>
    <row r="9524" spans="4:8" x14ac:dyDescent="0.2">
      <c r="D9524" s="9"/>
      <c r="G9524" s="63"/>
      <c r="H9524" s="64"/>
    </row>
    <row r="9525" spans="4:8" x14ac:dyDescent="0.2">
      <c r="D9525" s="9"/>
      <c r="G9525" s="63"/>
      <c r="H9525" s="64"/>
    </row>
    <row r="9526" spans="4:8" x14ac:dyDescent="0.2">
      <c r="D9526" s="9"/>
      <c r="G9526" s="63"/>
      <c r="H9526" s="64"/>
    </row>
    <row r="9527" spans="4:8" x14ac:dyDescent="0.2">
      <c r="D9527" s="9"/>
      <c r="G9527" s="63"/>
      <c r="H9527" s="64"/>
    </row>
    <row r="9528" spans="4:8" x14ac:dyDescent="0.2">
      <c r="D9528" s="9"/>
      <c r="G9528" s="63"/>
      <c r="H9528" s="64"/>
    </row>
    <row r="9529" spans="4:8" x14ac:dyDescent="0.2">
      <c r="D9529" s="9"/>
      <c r="G9529" s="63"/>
      <c r="H9529" s="64"/>
    </row>
    <row r="9530" spans="4:8" x14ac:dyDescent="0.2">
      <c r="D9530" s="9"/>
      <c r="G9530" s="63"/>
      <c r="H9530" s="64"/>
    </row>
    <row r="9531" spans="4:8" x14ac:dyDescent="0.2">
      <c r="D9531" s="9"/>
      <c r="G9531" s="63"/>
      <c r="H9531" s="64"/>
    </row>
    <row r="9532" spans="4:8" x14ac:dyDescent="0.2">
      <c r="D9532" s="9"/>
      <c r="G9532" s="63"/>
      <c r="H9532" s="64"/>
    </row>
    <row r="9533" spans="4:8" x14ac:dyDescent="0.2">
      <c r="D9533" s="9"/>
      <c r="G9533" s="63"/>
      <c r="H9533" s="64"/>
    </row>
    <row r="9534" spans="4:8" x14ac:dyDescent="0.2">
      <c r="D9534" s="9"/>
      <c r="G9534" s="63"/>
      <c r="H9534" s="64"/>
    </row>
    <row r="9535" spans="4:8" x14ac:dyDescent="0.2">
      <c r="D9535" s="9"/>
      <c r="G9535" s="63"/>
      <c r="H9535" s="64"/>
    </row>
    <row r="9536" spans="4:8" x14ac:dyDescent="0.2">
      <c r="D9536" s="9"/>
      <c r="G9536" s="63"/>
      <c r="H9536" s="64"/>
    </row>
    <row r="9537" spans="4:8" x14ac:dyDescent="0.2">
      <c r="D9537" s="9"/>
      <c r="G9537" s="63"/>
      <c r="H9537" s="64"/>
    </row>
    <row r="9538" spans="4:8" x14ac:dyDescent="0.2">
      <c r="D9538" s="9"/>
      <c r="G9538" s="63"/>
      <c r="H9538" s="64"/>
    </row>
    <row r="9539" spans="4:8" x14ac:dyDescent="0.2">
      <c r="D9539" s="9"/>
      <c r="G9539" s="63"/>
      <c r="H9539" s="64"/>
    </row>
    <row r="9540" spans="4:8" x14ac:dyDescent="0.2">
      <c r="D9540" s="9"/>
      <c r="G9540" s="63"/>
      <c r="H9540" s="64"/>
    </row>
    <row r="9541" spans="4:8" x14ac:dyDescent="0.2">
      <c r="D9541" s="9"/>
      <c r="G9541" s="63"/>
      <c r="H9541" s="64"/>
    </row>
    <row r="9542" spans="4:8" x14ac:dyDescent="0.2">
      <c r="D9542" s="9"/>
      <c r="G9542" s="63"/>
      <c r="H9542" s="64"/>
    </row>
    <row r="9543" spans="4:8" x14ac:dyDescent="0.2">
      <c r="D9543" s="9"/>
      <c r="G9543" s="63"/>
      <c r="H9543" s="64"/>
    </row>
    <row r="9544" spans="4:8" x14ac:dyDescent="0.2">
      <c r="D9544" s="9"/>
      <c r="G9544" s="63"/>
      <c r="H9544" s="64"/>
    </row>
    <row r="9545" spans="4:8" x14ac:dyDescent="0.2">
      <c r="D9545" s="9"/>
      <c r="G9545" s="63"/>
      <c r="H9545" s="64"/>
    </row>
    <row r="9546" spans="4:8" x14ac:dyDescent="0.2">
      <c r="D9546" s="9"/>
      <c r="G9546" s="63"/>
      <c r="H9546" s="64"/>
    </row>
    <row r="9547" spans="4:8" x14ac:dyDescent="0.2">
      <c r="D9547" s="9"/>
      <c r="G9547" s="63"/>
      <c r="H9547" s="64"/>
    </row>
    <row r="9548" spans="4:8" x14ac:dyDescent="0.2">
      <c r="D9548" s="9"/>
      <c r="G9548" s="63"/>
      <c r="H9548" s="64"/>
    </row>
    <row r="9549" spans="4:8" x14ac:dyDescent="0.2">
      <c r="D9549" s="9"/>
      <c r="G9549" s="63"/>
      <c r="H9549" s="64"/>
    </row>
    <row r="9550" spans="4:8" x14ac:dyDescent="0.2">
      <c r="D9550" s="9"/>
      <c r="G9550" s="63"/>
      <c r="H9550" s="64"/>
    </row>
    <row r="9551" spans="4:8" x14ac:dyDescent="0.2">
      <c r="D9551" s="9"/>
      <c r="G9551" s="63"/>
      <c r="H9551" s="64"/>
    </row>
    <row r="9552" spans="4:8" x14ac:dyDescent="0.2">
      <c r="D9552" s="9"/>
      <c r="G9552" s="63"/>
      <c r="H9552" s="64"/>
    </row>
    <row r="9553" spans="4:8" x14ac:dyDescent="0.2">
      <c r="D9553" s="9"/>
      <c r="G9553" s="63"/>
      <c r="H9553" s="64"/>
    </row>
    <row r="9554" spans="4:8" x14ac:dyDescent="0.2">
      <c r="D9554" s="9"/>
      <c r="G9554" s="63"/>
      <c r="H9554" s="64"/>
    </row>
    <row r="9555" spans="4:8" x14ac:dyDescent="0.2">
      <c r="D9555" s="9"/>
      <c r="G9555" s="63"/>
      <c r="H9555" s="64"/>
    </row>
    <row r="9556" spans="4:8" x14ac:dyDescent="0.2">
      <c r="D9556" s="9"/>
      <c r="G9556" s="63"/>
      <c r="H9556" s="64"/>
    </row>
    <row r="9557" spans="4:8" x14ac:dyDescent="0.2">
      <c r="D9557" s="9"/>
      <c r="G9557" s="63"/>
      <c r="H9557" s="64"/>
    </row>
    <row r="9558" spans="4:8" x14ac:dyDescent="0.2">
      <c r="D9558" s="9"/>
      <c r="G9558" s="63"/>
      <c r="H9558" s="64"/>
    </row>
    <row r="9559" spans="4:8" x14ac:dyDescent="0.2">
      <c r="D9559" s="9"/>
      <c r="G9559" s="63"/>
      <c r="H9559" s="64"/>
    </row>
    <row r="9560" spans="4:8" x14ac:dyDescent="0.2">
      <c r="D9560" s="9"/>
      <c r="G9560" s="63"/>
      <c r="H9560" s="64"/>
    </row>
    <row r="9561" spans="4:8" x14ac:dyDescent="0.2">
      <c r="D9561" s="9"/>
      <c r="G9561" s="63"/>
      <c r="H9561" s="64"/>
    </row>
    <row r="9562" spans="4:8" x14ac:dyDescent="0.2">
      <c r="D9562" s="9"/>
      <c r="G9562" s="63"/>
      <c r="H9562" s="64"/>
    </row>
    <row r="9563" spans="4:8" x14ac:dyDescent="0.2">
      <c r="D9563" s="9"/>
      <c r="G9563" s="63"/>
      <c r="H9563" s="64"/>
    </row>
    <row r="9564" spans="4:8" x14ac:dyDescent="0.2">
      <c r="D9564" s="9"/>
      <c r="G9564" s="63"/>
      <c r="H9564" s="64"/>
    </row>
    <row r="9565" spans="4:8" x14ac:dyDescent="0.2">
      <c r="D9565" s="9"/>
      <c r="G9565" s="63"/>
      <c r="H9565" s="64"/>
    </row>
    <row r="9566" spans="4:8" x14ac:dyDescent="0.2">
      <c r="D9566" s="9"/>
      <c r="G9566" s="63"/>
      <c r="H9566" s="64"/>
    </row>
    <row r="9567" spans="4:8" x14ac:dyDescent="0.2">
      <c r="D9567" s="9"/>
      <c r="G9567" s="63"/>
      <c r="H9567" s="64"/>
    </row>
    <row r="9568" spans="4:8" x14ac:dyDescent="0.2">
      <c r="D9568" s="9"/>
      <c r="G9568" s="63"/>
      <c r="H9568" s="64"/>
    </row>
    <row r="9569" spans="4:8" x14ac:dyDescent="0.2">
      <c r="D9569" s="9"/>
      <c r="G9569" s="63"/>
      <c r="H9569" s="64"/>
    </row>
    <row r="9570" spans="4:8" x14ac:dyDescent="0.2">
      <c r="D9570" s="9"/>
      <c r="G9570" s="63"/>
      <c r="H9570" s="64"/>
    </row>
    <row r="9571" spans="4:8" x14ac:dyDescent="0.2">
      <c r="D9571" s="9"/>
      <c r="G9571" s="63"/>
      <c r="H9571" s="64"/>
    </row>
    <row r="9572" spans="4:8" x14ac:dyDescent="0.2">
      <c r="D9572" s="9"/>
      <c r="G9572" s="63"/>
      <c r="H9572" s="64"/>
    </row>
    <row r="9573" spans="4:8" x14ac:dyDescent="0.2">
      <c r="D9573" s="9"/>
      <c r="G9573" s="63"/>
      <c r="H9573" s="64"/>
    </row>
    <row r="9574" spans="4:8" x14ac:dyDescent="0.2">
      <c r="D9574" s="9"/>
      <c r="G9574" s="63"/>
      <c r="H9574" s="64"/>
    </row>
    <row r="9575" spans="4:8" x14ac:dyDescent="0.2">
      <c r="D9575" s="9"/>
      <c r="G9575" s="63"/>
      <c r="H9575" s="64"/>
    </row>
    <row r="9576" spans="4:8" x14ac:dyDescent="0.2">
      <c r="D9576" s="9"/>
      <c r="G9576" s="63"/>
      <c r="H9576" s="64"/>
    </row>
    <row r="9577" spans="4:8" x14ac:dyDescent="0.2">
      <c r="D9577" s="9"/>
      <c r="G9577" s="63"/>
      <c r="H9577" s="64"/>
    </row>
    <row r="9578" spans="4:8" x14ac:dyDescent="0.2">
      <c r="D9578" s="9"/>
      <c r="G9578" s="63"/>
      <c r="H9578" s="64"/>
    </row>
    <row r="9579" spans="4:8" x14ac:dyDescent="0.2">
      <c r="D9579" s="9"/>
      <c r="G9579" s="63"/>
      <c r="H9579" s="64"/>
    </row>
    <row r="9580" spans="4:8" x14ac:dyDescent="0.2">
      <c r="D9580" s="9"/>
      <c r="G9580" s="63"/>
      <c r="H9580" s="64"/>
    </row>
    <row r="9581" spans="4:8" x14ac:dyDescent="0.2">
      <c r="D9581" s="9"/>
      <c r="G9581" s="63"/>
      <c r="H9581" s="64"/>
    </row>
    <row r="9582" spans="4:8" x14ac:dyDescent="0.2">
      <c r="D9582" s="9"/>
      <c r="G9582" s="63"/>
      <c r="H9582" s="64"/>
    </row>
    <row r="9583" spans="4:8" x14ac:dyDescent="0.2">
      <c r="D9583" s="9"/>
      <c r="G9583" s="63"/>
      <c r="H9583" s="64"/>
    </row>
    <row r="9584" spans="4:8" x14ac:dyDescent="0.2">
      <c r="D9584" s="9"/>
      <c r="G9584" s="63"/>
      <c r="H9584" s="64"/>
    </row>
    <row r="9585" spans="4:8" x14ac:dyDescent="0.2">
      <c r="D9585" s="9"/>
      <c r="G9585" s="63"/>
      <c r="H9585" s="64"/>
    </row>
    <row r="9586" spans="4:8" x14ac:dyDescent="0.2">
      <c r="D9586" s="9"/>
      <c r="G9586" s="63"/>
      <c r="H9586" s="64"/>
    </row>
    <row r="9587" spans="4:8" x14ac:dyDescent="0.2">
      <c r="D9587" s="9"/>
      <c r="G9587" s="63"/>
      <c r="H9587" s="64"/>
    </row>
    <row r="9588" spans="4:8" x14ac:dyDescent="0.2">
      <c r="D9588" s="9"/>
      <c r="G9588" s="63"/>
      <c r="H9588" s="64"/>
    </row>
    <row r="9589" spans="4:8" x14ac:dyDescent="0.2">
      <c r="D9589" s="9"/>
      <c r="G9589" s="63"/>
      <c r="H9589" s="64"/>
    </row>
    <row r="9590" spans="4:8" x14ac:dyDescent="0.2">
      <c r="D9590" s="9"/>
      <c r="G9590" s="63"/>
      <c r="H9590" s="64"/>
    </row>
    <row r="9591" spans="4:8" x14ac:dyDescent="0.2">
      <c r="D9591" s="9"/>
      <c r="G9591" s="63"/>
      <c r="H9591" s="64"/>
    </row>
    <row r="9592" spans="4:8" x14ac:dyDescent="0.2">
      <c r="D9592" s="9"/>
      <c r="G9592" s="63"/>
      <c r="H9592" s="64"/>
    </row>
    <row r="9593" spans="4:8" x14ac:dyDescent="0.2">
      <c r="D9593" s="9"/>
      <c r="G9593" s="63"/>
      <c r="H9593" s="64"/>
    </row>
    <row r="9594" spans="4:8" x14ac:dyDescent="0.2">
      <c r="D9594" s="9"/>
      <c r="G9594" s="63"/>
      <c r="H9594" s="64"/>
    </row>
    <row r="9595" spans="4:8" x14ac:dyDescent="0.2">
      <c r="D9595" s="9"/>
      <c r="G9595" s="63"/>
      <c r="H9595" s="64"/>
    </row>
    <row r="9596" spans="4:8" x14ac:dyDescent="0.2">
      <c r="D9596" s="9"/>
      <c r="G9596" s="63"/>
      <c r="H9596" s="64"/>
    </row>
    <row r="9597" spans="4:8" x14ac:dyDescent="0.2">
      <c r="D9597" s="9"/>
      <c r="G9597" s="63"/>
      <c r="H9597" s="64"/>
    </row>
    <row r="9598" spans="4:8" x14ac:dyDescent="0.2">
      <c r="D9598" s="9"/>
      <c r="G9598" s="63"/>
      <c r="H9598" s="64"/>
    </row>
    <row r="9599" spans="4:8" x14ac:dyDescent="0.2">
      <c r="D9599" s="9"/>
      <c r="G9599" s="63"/>
      <c r="H9599" s="64"/>
    </row>
    <row r="9600" spans="4:8" x14ac:dyDescent="0.2">
      <c r="D9600" s="9"/>
      <c r="G9600" s="63"/>
      <c r="H9600" s="64"/>
    </row>
    <row r="9601" spans="4:8" x14ac:dyDescent="0.2">
      <c r="D9601" s="9"/>
      <c r="G9601" s="63"/>
      <c r="H9601" s="64"/>
    </row>
    <row r="9602" spans="4:8" x14ac:dyDescent="0.2">
      <c r="D9602" s="9"/>
      <c r="G9602" s="63"/>
      <c r="H9602" s="64"/>
    </row>
    <row r="9603" spans="4:8" x14ac:dyDescent="0.2">
      <c r="D9603" s="9"/>
      <c r="G9603" s="63"/>
      <c r="H9603" s="64"/>
    </row>
    <row r="9604" spans="4:8" x14ac:dyDescent="0.2">
      <c r="D9604" s="9"/>
      <c r="G9604" s="63"/>
      <c r="H9604" s="64"/>
    </row>
    <row r="9605" spans="4:8" x14ac:dyDescent="0.2">
      <c r="D9605" s="9"/>
      <c r="G9605" s="63"/>
      <c r="H9605" s="64"/>
    </row>
    <row r="9606" spans="4:8" x14ac:dyDescent="0.2">
      <c r="D9606" s="9"/>
      <c r="G9606" s="63"/>
      <c r="H9606" s="64"/>
    </row>
    <row r="9607" spans="4:8" x14ac:dyDescent="0.2">
      <c r="D9607" s="9"/>
      <c r="G9607" s="63"/>
      <c r="H9607" s="64"/>
    </row>
    <row r="9608" spans="4:8" x14ac:dyDescent="0.2">
      <c r="D9608" s="9"/>
      <c r="G9608" s="63"/>
      <c r="H9608" s="64"/>
    </row>
    <row r="9609" spans="4:8" x14ac:dyDescent="0.2">
      <c r="D9609" s="9"/>
      <c r="G9609" s="63"/>
      <c r="H9609" s="64"/>
    </row>
    <row r="9610" spans="4:8" x14ac:dyDescent="0.2">
      <c r="D9610" s="9"/>
      <c r="G9610" s="63"/>
      <c r="H9610" s="64"/>
    </row>
    <row r="9611" spans="4:8" x14ac:dyDescent="0.2">
      <c r="D9611" s="9"/>
      <c r="G9611" s="63"/>
      <c r="H9611" s="64"/>
    </row>
    <row r="9612" spans="4:8" x14ac:dyDescent="0.2">
      <c r="D9612" s="9"/>
      <c r="G9612" s="63"/>
      <c r="H9612" s="64"/>
    </row>
    <row r="9613" spans="4:8" x14ac:dyDescent="0.2">
      <c r="D9613" s="9"/>
      <c r="G9613" s="63"/>
      <c r="H9613" s="64"/>
    </row>
    <row r="9614" spans="4:8" x14ac:dyDescent="0.2">
      <c r="D9614" s="9"/>
      <c r="G9614" s="63"/>
      <c r="H9614" s="64"/>
    </row>
    <row r="9615" spans="4:8" x14ac:dyDescent="0.2">
      <c r="D9615" s="9"/>
      <c r="G9615" s="63"/>
      <c r="H9615" s="64"/>
    </row>
    <row r="9616" spans="4:8" x14ac:dyDescent="0.2">
      <c r="D9616" s="9"/>
      <c r="G9616" s="63"/>
      <c r="H9616" s="64"/>
    </row>
    <row r="9617" spans="4:8" x14ac:dyDescent="0.2">
      <c r="D9617" s="9"/>
      <c r="G9617" s="63"/>
      <c r="H9617" s="64"/>
    </row>
    <row r="9618" spans="4:8" x14ac:dyDescent="0.2">
      <c r="D9618" s="9"/>
      <c r="G9618" s="63"/>
      <c r="H9618" s="64"/>
    </row>
    <row r="9619" spans="4:8" x14ac:dyDescent="0.2">
      <c r="D9619" s="9"/>
      <c r="G9619" s="63"/>
      <c r="H9619" s="64"/>
    </row>
    <row r="9620" spans="4:8" x14ac:dyDescent="0.2">
      <c r="D9620" s="9"/>
      <c r="G9620" s="63"/>
      <c r="H9620" s="64"/>
    </row>
    <row r="9621" spans="4:8" x14ac:dyDescent="0.2">
      <c r="D9621" s="9"/>
      <c r="G9621" s="63"/>
      <c r="H9621" s="64"/>
    </row>
    <row r="9622" spans="4:8" x14ac:dyDescent="0.2">
      <c r="D9622" s="9"/>
      <c r="G9622" s="63"/>
      <c r="H9622" s="64"/>
    </row>
    <row r="9623" spans="4:8" x14ac:dyDescent="0.2">
      <c r="D9623" s="9"/>
      <c r="G9623" s="63"/>
      <c r="H9623" s="64"/>
    </row>
    <row r="9624" spans="4:8" x14ac:dyDescent="0.2">
      <c r="D9624" s="9"/>
      <c r="G9624" s="63"/>
      <c r="H9624" s="64"/>
    </row>
    <row r="9625" spans="4:8" x14ac:dyDescent="0.2">
      <c r="D9625" s="9"/>
      <c r="G9625" s="63"/>
      <c r="H9625" s="64"/>
    </row>
    <row r="9626" spans="4:8" x14ac:dyDescent="0.2">
      <c r="D9626" s="9"/>
      <c r="G9626" s="63"/>
      <c r="H9626" s="64"/>
    </row>
    <row r="9627" spans="4:8" x14ac:dyDescent="0.2">
      <c r="D9627" s="9"/>
      <c r="G9627" s="63"/>
      <c r="H9627" s="64"/>
    </row>
    <row r="9628" spans="4:8" x14ac:dyDescent="0.2">
      <c r="D9628" s="9"/>
      <c r="G9628" s="63"/>
      <c r="H9628" s="64"/>
    </row>
    <row r="9629" spans="4:8" x14ac:dyDescent="0.2">
      <c r="D9629" s="9"/>
      <c r="G9629" s="63"/>
      <c r="H9629" s="64"/>
    </row>
    <row r="9630" spans="4:8" x14ac:dyDescent="0.2">
      <c r="D9630" s="9"/>
      <c r="G9630" s="63"/>
      <c r="H9630" s="64"/>
    </row>
    <row r="9631" spans="4:8" x14ac:dyDescent="0.2">
      <c r="D9631" s="9"/>
      <c r="G9631" s="63"/>
      <c r="H9631" s="64"/>
    </row>
    <row r="9632" spans="4:8" x14ac:dyDescent="0.2">
      <c r="D9632" s="9"/>
      <c r="G9632" s="63"/>
      <c r="H9632" s="64"/>
    </row>
    <row r="9633" spans="4:8" x14ac:dyDescent="0.2">
      <c r="D9633" s="9"/>
      <c r="G9633" s="63"/>
      <c r="H9633" s="64"/>
    </row>
    <row r="9634" spans="4:8" x14ac:dyDescent="0.2">
      <c r="D9634" s="9"/>
      <c r="G9634" s="63"/>
      <c r="H9634" s="64"/>
    </row>
    <row r="9635" spans="4:8" x14ac:dyDescent="0.2">
      <c r="D9635" s="9"/>
      <c r="G9635" s="63"/>
      <c r="H9635" s="64"/>
    </row>
    <row r="9636" spans="4:8" x14ac:dyDescent="0.2">
      <c r="D9636" s="9"/>
      <c r="G9636" s="63"/>
      <c r="H9636" s="64"/>
    </row>
    <row r="9637" spans="4:8" x14ac:dyDescent="0.2">
      <c r="D9637" s="9"/>
      <c r="G9637" s="63"/>
      <c r="H9637" s="64"/>
    </row>
    <row r="9638" spans="4:8" x14ac:dyDescent="0.2">
      <c r="D9638" s="9"/>
      <c r="G9638" s="63"/>
      <c r="H9638" s="64"/>
    </row>
    <row r="9639" spans="4:8" x14ac:dyDescent="0.2">
      <c r="D9639" s="9"/>
      <c r="G9639" s="63"/>
      <c r="H9639" s="64"/>
    </row>
    <row r="9640" spans="4:8" x14ac:dyDescent="0.2">
      <c r="D9640" s="9"/>
      <c r="G9640" s="63"/>
      <c r="H9640" s="64"/>
    </row>
    <row r="9641" spans="4:8" x14ac:dyDescent="0.2">
      <c r="D9641" s="9"/>
      <c r="G9641" s="63"/>
      <c r="H9641" s="64"/>
    </row>
    <row r="9642" spans="4:8" x14ac:dyDescent="0.2">
      <c r="D9642" s="9"/>
      <c r="G9642" s="63"/>
      <c r="H9642" s="64"/>
    </row>
    <row r="9643" spans="4:8" x14ac:dyDescent="0.2">
      <c r="D9643" s="9"/>
      <c r="G9643" s="63"/>
      <c r="H9643" s="64"/>
    </row>
    <row r="9644" spans="4:8" x14ac:dyDescent="0.2">
      <c r="D9644" s="9"/>
      <c r="G9644" s="63"/>
      <c r="H9644" s="64"/>
    </row>
    <row r="9645" spans="4:8" x14ac:dyDescent="0.2">
      <c r="D9645" s="9"/>
      <c r="G9645" s="63"/>
      <c r="H9645" s="64"/>
    </row>
    <row r="9646" spans="4:8" x14ac:dyDescent="0.2">
      <c r="D9646" s="9"/>
      <c r="G9646" s="63"/>
      <c r="H9646" s="64"/>
    </row>
    <row r="9647" spans="4:8" x14ac:dyDescent="0.2">
      <c r="D9647" s="9"/>
      <c r="G9647" s="63"/>
      <c r="H9647" s="64"/>
    </row>
    <row r="9648" spans="4:8" x14ac:dyDescent="0.2">
      <c r="D9648" s="9"/>
      <c r="G9648" s="63"/>
      <c r="H9648" s="64"/>
    </row>
    <row r="9649" spans="4:8" x14ac:dyDescent="0.2">
      <c r="D9649" s="9"/>
      <c r="G9649" s="63"/>
      <c r="H9649" s="64"/>
    </row>
    <row r="9650" spans="4:8" x14ac:dyDescent="0.2">
      <c r="D9650" s="9"/>
      <c r="G9650" s="63"/>
      <c r="H9650" s="64"/>
    </row>
    <row r="9651" spans="4:8" x14ac:dyDescent="0.2">
      <c r="D9651" s="9"/>
      <c r="G9651" s="63"/>
      <c r="H9651" s="64"/>
    </row>
    <row r="9652" spans="4:8" x14ac:dyDescent="0.2">
      <c r="D9652" s="9"/>
      <c r="G9652" s="63"/>
      <c r="H9652" s="64"/>
    </row>
    <row r="9653" spans="4:8" x14ac:dyDescent="0.2">
      <c r="D9653" s="9"/>
      <c r="G9653" s="63"/>
      <c r="H9653" s="64"/>
    </row>
    <row r="9654" spans="4:8" x14ac:dyDescent="0.2">
      <c r="D9654" s="9"/>
      <c r="G9654" s="63"/>
      <c r="H9654" s="64"/>
    </row>
    <row r="9655" spans="4:8" x14ac:dyDescent="0.2">
      <c r="D9655" s="9"/>
      <c r="G9655" s="63"/>
      <c r="H9655" s="64"/>
    </row>
    <row r="9656" spans="4:8" x14ac:dyDescent="0.2">
      <c r="D9656" s="9"/>
      <c r="G9656" s="63"/>
      <c r="H9656" s="64"/>
    </row>
    <row r="9657" spans="4:8" x14ac:dyDescent="0.2">
      <c r="D9657" s="9"/>
      <c r="G9657" s="63"/>
      <c r="H9657" s="64"/>
    </row>
    <row r="9658" spans="4:8" x14ac:dyDescent="0.2">
      <c r="D9658" s="9"/>
      <c r="G9658" s="63"/>
      <c r="H9658" s="64"/>
    </row>
    <row r="9659" spans="4:8" x14ac:dyDescent="0.2">
      <c r="D9659" s="9"/>
      <c r="G9659" s="63"/>
      <c r="H9659" s="64"/>
    </row>
    <row r="9660" spans="4:8" x14ac:dyDescent="0.2">
      <c r="D9660" s="9"/>
      <c r="G9660" s="63"/>
      <c r="H9660" s="64"/>
    </row>
    <row r="9661" spans="4:8" x14ac:dyDescent="0.2">
      <c r="D9661" s="9"/>
      <c r="G9661" s="63"/>
      <c r="H9661" s="64"/>
    </row>
    <row r="9662" spans="4:8" x14ac:dyDescent="0.2">
      <c r="D9662" s="9"/>
      <c r="G9662" s="63"/>
      <c r="H9662" s="64"/>
    </row>
    <row r="9663" spans="4:8" x14ac:dyDescent="0.2">
      <c r="D9663" s="9"/>
      <c r="G9663" s="63"/>
      <c r="H9663" s="64"/>
    </row>
    <row r="9664" spans="4:8" x14ac:dyDescent="0.2">
      <c r="D9664" s="9"/>
      <c r="G9664" s="63"/>
      <c r="H9664" s="64"/>
    </row>
    <row r="9665" spans="4:8" x14ac:dyDescent="0.2">
      <c r="D9665" s="9"/>
      <c r="G9665" s="63"/>
      <c r="H9665" s="64"/>
    </row>
    <row r="9666" spans="4:8" x14ac:dyDescent="0.2">
      <c r="D9666" s="9"/>
      <c r="G9666" s="63"/>
      <c r="H9666" s="64"/>
    </row>
    <row r="9667" spans="4:8" x14ac:dyDescent="0.2">
      <c r="D9667" s="9"/>
      <c r="G9667" s="63"/>
      <c r="H9667" s="64"/>
    </row>
    <row r="9668" spans="4:8" x14ac:dyDescent="0.2">
      <c r="D9668" s="9"/>
      <c r="G9668" s="63"/>
      <c r="H9668" s="64"/>
    </row>
    <row r="9669" spans="4:8" x14ac:dyDescent="0.2">
      <c r="D9669" s="9"/>
      <c r="G9669" s="63"/>
      <c r="H9669" s="64"/>
    </row>
    <row r="9670" spans="4:8" x14ac:dyDescent="0.2">
      <c r="D9670" s="9"/>
      <c r="G9670" s="63"/>
      <c r="H9670" s="64"/>
    </row>
    <row r="9671" spans="4:8" x14ac:dyDescent="0.2">
      <c r="D9671" s="9"/>
      <c r="G9671" s="63"/>
      <c r="H9671" s="64"/>
    </row>
    <row r="9672" spans="4:8" x14ac:dyDescent="0.2">
      <c r="D9672" s="9"/>
      <c r="G9672" s="63"/>
      <c r="H9672" s="64"/>
    </row>
    <row r="9673" spans="4:8" x14ac:dyDescent="0.2">
      <c r="D9673" s="9"/>
      <c r="G9673" s="63"/>
      <c r="H9673" s="64"/>
    </row>
    <row r="9674" spans="4:8" x14ac:dyDescent="0.2">
      <c r="D9674" s="9"/>
      <c r="G9674" s="63"/>
      <c r="H9674" s="64"/>
    </row>
    <row r="9675" spans="4:8" x14ac:dyDescent="0.2">
      <c r="D9675" s="9"/>
      <c r="G9675" s="63"/>
      <c r="H9675" s="64"/>
    </row>
    <row r="9676" spans="4:8" x14ac:dyDescent="0.2">
      <c r="D9676" s="9"/>
      <c r="G9676" s="63"/>
      <c r="H9676" s="64"/>
    </row>
    <row r="9677" spans="4:8" x14ac:dyDescent="0.2">
      <c r="D9677" s="9"/>
      <c r="G9677" s="63"/>
      <c r="H9677" s="64"/>
    </row>
    <row r="9678" spans="4:8" x14ac:dyDescent="0.2">
      <c r="D9678" s="9"/>
      <c r="G9678" s="63"/>
      <c r="H9678" s="64"/>
    </row>
    <row r="9679" spans="4:8" x14ac:dyDescent="0.2">
      <c r="D9679" s="9"/>
      <c r="G9679" s="63"/>
      <c r="H9679" s="64"/>
    </row>
    <row r="9680" spans="4:8" x14ac:dyDescent="0.2">
      <c r="D9680" s="9"/>
      <c r="G9680" s="63"/>
      <c r="H9680" s="64"/>
    </row>
    <row r="9681" spans="4:8" x14ac:dyDescent="0.2">
      <c r="D9681" s="9"/>
      <c r="G9681" s="63"/>
      <c r="H9681" s="64"/>
    </row>
    <row r="9682" spans="4:8" x14ac:dyDescent="0.2">
      <c r="D9682" s="9"/>
      <c r="G9682" s="63"/>
      <c r="H9682" s="64"/>
    </row>
    <row r="9683" spans="4:8" x14ac:dyDescent="0.2">
      <c r="D9683" s="9"/>
      <c r="G9683" s="63"/>
      <c r="H9683" s="64"/>
    </row>
    <row r="9684" spans="4:8" x14ac:dyDescent="0.2">
      <c r="D9684" s="9"/>
      <c r="G9684" s="63"/>
      <c r="H9684" s="64"/>
    </row>
    <row r="9685" spans="4:8" x14ac:dyDescent="0.2">
      <c r="D9685" s="9"/>
      <c r="G9685" s="63"/>
      <c r="H9685" s="64"/>
    </row>
    <row r="9686" spans="4:8" x14ac:dyDescent="0.2">
      <c r="D9686" s="9"/>
      <c r="G9686" s="63"/>
      <c r="H9686" s="64"/>
    </row>
    <row r="9687" spans="4:8" x14ac:dyDescent="0.2">
      <c r="D9687" s="9"/>
      <c r="G9687" s="63"/>
      <c r="H9687" s="64"/>
    </row>
    <row r="9688" spans="4:8" x14ac:dyDescent="0.2">
      <c r="D9688" s="9"/>
      <c r="G9688" s="63"/>
      <c r="H9688" s="64"/>
    </row>
    <row r="9689" spans="4:8" x14ac:dyDescent="0.2">
      <c r="D9689" s="9"/>
      <c r="G9689" s="63"/>
      <c r="H9689" s="64"/>
    </row>
    <row r="9690" spans="4:8" x14ac:dyDescent="0.2">
      <c r="D9690" s="9"/>
      <c r="G9690" s="63"/>
      <c r="H9690" s="64"/>
    </row>
    <row r="9691" spans="4:8" x14ac:dyDescent="0.2">
      <c r="D9691" s="9"/>
      <c r="G9691" s="63"/>
      <c r="H9691" s="64"/>
    </row>
    <row r="9692" spans="4:8" x14ac:dyDescent="0.2">
      <c r="D9692" s="9"/>
      <c r="G9692" s="63"/>
      <c r="H9692" s="64"/>
    </row>
    <row r="9693" spans="4:8" x14ac:dyDescent="0.2">
      <c r="D9693" s="9"/>
      <c r="G9693" s="63"/>
      <c r="H9693" s="64"/>
    </row>
    <row r="9694" spans="4:8" x14ac:dyDescent="0.2">
      <c r="D9694" s="9"/>
      <c r="G9694" s="63"/>
      <c r="H9694" s="64"/>
    </row>
    <row r="9695" spans="4:8" x14ac:dyDescent="0.2">
      <c r="D9695" s="9"/>
      <c r="G9695" s="63"/>
      <c r="H9695" s="64"/>
    </row>
    <row r="9696" spans="4:8" x14ac:dyDescent="0.2">
      <c r="D9696" s="9"/>
      <c r="G9696" s="63"/>
      <c r="H9696" s="64"/>
    </row>
    <row r="9697" spans="4:8" x14ac:dyDescent="0.2">
      <c r="D9697" s="9"/>
      <c r="G9697" s="63"/>
      <c r="H9697" s="64"/>
    </row>
    <row r="9698" spans="4:8" x14ac:dyDescent="0.2">
      <c r="D9698" s="9"/>
      <c r="G9698" s="63"/>
      <c r="H9698" s="64"/>
    </row>
    <row r="9699" spans="4:8" x14ac:dyDescent="0.2">
      <c r="D9699" s="9"/>
      <c r="G9699" s="63"/>
      <c r="H9699" s="64"/>
    </row>
    <row r="9700" spans="4:8" x14ac:dyDescent="0.2">
      <c r="D9700" s="9"/>
      <c r="G9700" s="63"/>
      <c r="H9700" s="64"/>
    </row>
    <row r="9701" spans="4:8" x14ac:dyDescent="0.2">
      <c r="D9701" s="9"/>
      <c r="G9701" s="63"/>
      <c r="H9701" s="64"/>
    </row>
    <row r="9702" spans="4:8" x14ac:dyDescent="0.2">
      <c r="D9702" s="9"/>
      <c r="G9702" s="63"/>
      <c r="H9702" s="64"/>
    </row>
    <row r="9703" spans="4:8" x14ac:dyDescent="0.2">
      <c r="D9703" s="9"/>
      <c r="G9703" s="63"/>
      <c r="H9703" s="64"/>
    </row>
    <row r="9704" spans="4:8" x14ac:dyDescent="0.2">
      <c r="D9704" s="9"/>
      <c r="G9704" s="63"/>
      <c r="H9704" s="64"/>
    </row>
    <row r="9705" spans="4:8" x14ac:dyDescent="0.2">
      <c r="D9705" s="9"/>
      <c r="G9705" s="63"/>
      <c r="H9705" s="64"/>
    </row>
    <row r="9706" spans="4:8" x14ac:dyDescent="0.2">
      <c r="D9706" s="9"/>
      <c r="G9706" s="63"/>
      <c r="H9706" s="64"/>
    </row>
    <row r="9707" spans="4:8" x14ac:dyDescent="0.2">
      <c r="D9707" s="9"/>
      <c r="G9707" s="63"/>
      <c r="H9707" s="64"/>
    </row>
    <row r="9708" spans="4:8" x14ac:dyDescent="0.2">
      <c r="D9708" s="9"/>
      <c r="G9708" s="63"/>
      <c r="H9708" s="64"/>
    </row>
    <row r="9709" spans="4:8" x14ac:dyDescent="0.2">
      <c r="D9709" s="9"/>
      <c r="G9709" s="63"/>
      <c r="H9709" s="64"/>
    </row>
    <row r="9710" spans="4:8" x14ac:dyDescent="0.2">
      <c r="D9710" s="9"/>
      <c r="G9710" s="63"/>
      <c r="H9710" s="64"/>
    </row>
    <row r="9711" spans="4:8" x14ac:dyDescent="0.2">
      <c r="D9711" s="9"/>
      <c r="G9711" s="63"/>
      <c r="H9711" s="64"/>
    </row>
    <row r="9712" spans="4:8" x14ac:dyDescent="0.2">
      <c r="D9712" s="9"/>
      <c r="G9712" s="63"/>
      <c r="H9712" s="64"/>
    </row>
    <row r="9713" spans="4:8" x14ac:dyDescent="0.2">
      <c r="D9713" s="9"/>
      <c r="G9713" s="63"/>
      <c r="H9713" s="64"/>
    </row>
    <row r="9714" spans="4:8" x14ac:dyDescent="0.2">
      <c r="D9714" s="9"/>
      <c r="G9714" s="63"/>
      <c r="H9714" s="64"/>
    </row>
    <row r="9715" spans="4:8" x14ac:dyDescent="0.2">
      <c r="D9715" s="9"/>
      <c r="G9715" s="63"/>
      <c r="H9715" s="64"/>
    </row>
    <row r="9716" spans="4:8" x14ac:dyDescent="0.2">
      <c r="D9716" s="9"/>
      <c r="G9716" s="63"/>
      <c r="H9716" s="64"/>
    </row>
    <row r="9717" spans="4:8" x14ac:dyDescent="0.2">
      <c r="D9717" s="9"/>
      <c r="G9717" s="63"/>
      <c r="H9717" s="64"/>
    </row>
    <row r="9718" spans="4:8" x14ac:dyDescent="0.2">
      <c r="D9718" s="9"/>
      <c r="G9718" s="63"/>
      <c r="H9718" s="64"/>
    </row>
    <row r="9719" spans="4:8" x14ac:dyDescent="0.2">
      <c r="D9719" s="9"/>
      <c r="G9719" s="63"/>
      <c r="H9719" s="64"/>
    </row>
    <row r="9720" spans="4:8" x14ac:dyDescent="0.2">
      <c r="D9720" s="9"/>
      <c r="G9720" s="63"/>
      <c r="H9720" s="64"/>
    </row>
    <row r="9721" spans="4:8" x14ac:dyDescent="0.2">
      <c r="D9721" s="9"/>
      <c r="G9721" s="63"/>
      <c r="H9721" s="64"/>
    </row>
    <row r="9722" spans="4:8" x14ac:dyDescent="0.2">
      <c r="D9722" s="9"/>
      <c r="G9722" s="63"/>
      <c r="H9722" s="64"/>
    </row>
    <row r="9723" spans="4:8" x14ac:dyDescent="0.2">
      <c r="D9723" s="9"/>
      <c r="G9723" s="63"/>
      <c r="H9723" s="64"/>
    </row>
    <row r="9724" spans="4:8" x14ac:dyDescent="0.2">
      <c r="D9724" s="9"/>
      <c r="G9724" s="63"/>
      <c r="H9724" s="64"/>
    </row>
    <row r="9725" spans="4:8" x14ac:dyDescent="0.2">
      <c r="D9725" s="9"/>
      <c r="G9725" s="63"/>
      <c r="H9725" s="64"/>
    </row>
    <row r="9726" spans="4:8" x14ac:dyDescent="0.2">
      <c r="D9726" s="9"/>
      <c r="G9726" s="63"/>
      <c r="H9726" s="64"/>
    </row>
    <row r="9727" spans="4:8" x14ac:dyDescent="0.2">
      <c r="D9727" s="9"/>
      <c r="G9727" s="63"/>
      <c r="H9727" s="64"/>
    </row>
    <row r="9728" spans="4:8" x14ac:dyDescent="0.2">
      <c r="D9728" s="9"/>
      <c r="G9728" s="63"/>
      <c r="H9728" s="64"/>
    </row>
    <row r="9729" spans="4:8" x14ac:dyDescent="0.2">
      <c r="D9729" s="9"/>
      <c r="G9729" s="63"/>
      <c r="H9729" s="64"/>
    </row>
    <row r="9730" spans="4:8" x14ac:dyDescent="0.2">
      <c r="D9730" s="9"/>
      <c r="G9730" s="63"/>
      <c r="H9730" s="64"/>
    </row>
    <row r="9731" spans="4:8" x14ac:dyDescent="0.2">
      <c r="D9731" s="9"/>
      <c r="G9731" s="63"/>
      <c r="H9731" s="64"/>
    </row>
    <row r="9732" spans="4:8" x14ac:dyDescent="0.2">
      <c r="D9732" s="9"/>
      <c r="G9732" s="63"/>
      <c r="H9732" s="64"/>
    </row>
    <row r="9733" spans="4:8" x14ac:dyDescent="0.2">
      <c r="D9733" s="9"/>
      <c r="G9733" s="63"/>
      <c r="H9733" s="64"/>
    </row>
    <row r="9734" spans="4:8" x14ac:dyDescent="0.2">
      <c r="D9734" s="9"/>
      <c r="G9734" s="63"/>
      <c r="H9734" s="64"/>
    </row>
    <row r="9735" spans="4:8" x14ac:dyDescent="0.2">
      <c r="D9735" s="9"/>
      <c r="G9735" s="63"/>
      <c r="H9735" s="64"/>
    </row>
    <row r="9736" spans="4:8" x14ac:dyDescent="0.2">
      <c r="D9736" s="9"/>
      <c r="G9736" s="63"/>
      <c r="H9736" s="64"/>
    </row>
    <row r="9737" spans="4:8" x14ac:dyDescent="0.2">
      <c r="D9737" s="9"/>
      <c r="G9737" s="63"/>
      <c r="H9737" s="64"/>
    </row>
    <row r="9738" spans="4:8" x14ac:dyDescent="0.2">
      <c r="D9738" s="9"/>
      <c r="G9738" s="63"/>
      <c r="H9738" s="64"/>
    </row>
    <row r="9739" spans="4:8" x14ac:dyDescent="0.2">
      <c r="D9739" s="9"/>
      <c r="G9739" s="63"/>
      <c r="H9739" s="64"/>
    </row>
    <row r="9740" spans="4:8" x14ac:dyDescent="0.2">
      <c r="D9740" s="9"/>
      <c r="G9740" s="63"/>
      <c r="H9740" s="64"/>
    </row>
    <row r="9741" spans="4:8" x14ac:dyDescent="0.2">
      <c r="D9741" s="9"/>
      <c r="G9741" s="63"/>
      <c r="H9741" s="64"/>
    </row>
    <row r="9742" spans="4:8" x14ac:dyDescent="0.2">
      <c r="D9742" s="9"/>
      <c r="G9742" s="63"/>
      <c r="H9742" s="64"/>
    </row>
    <row r="9743" spans="4:8" x14ac:dyDescent="0.2">
      <c r="D9743" s="9"/>
      <c r="G9743" s="63"/>
      <c r="H9743" s="64"/>
    </row>
    <row r="9744" spans="4:8" x14ac:dyDescent="0.2">
      <c r="D9744" s="9"/>
      <c r="G9744" s="63"/>
      <c r="H9744" s="64"/>
    </row>
    <row r="9745" spans="4:8" x14ac:dyDescent="0.2">
      <c r="D9745" s="9"/>
      <c r="G9745" s="63"/>
      <c r="H9745" s="64"/>
    </row>
    <row r="9746" spans="4:8" x14ac:dyDescent="0.2">
      <c r="D9746" s="9"/>
      <c r="G9746" s="63"/>
      <c r="H9746" s="64"/>
    </row>
    <row r="9747" spans="4:8" x14ac:dyDescent="0.2">
      <c r="D9747" s="9"/>
      <c r="G9747" s="63"/>
      <c r="H9747" s="64"/>
    </row>
    <row r="9748" spans="4:8" x14ac:dyDescent="0.2">
      <c r="D9748" s="9"/>
      <c r="G9748" s="63"/>
      <c r="H9748" s="64"/>
    </row>
    <row r="9749" spans="4:8" x14ac:dyDescent="0.2">
      <c r="D9749" s="9"/>
      <c r="G9749" s="63"/>
      <c r="H9749" s="64"/>
    </row>
    <row r="9750" spans="4:8" x14ac:dyDescent="0.2">
      <c r="D9750" s="9"/>
      <c r="G9750" s="63"/>
      <c r="H9750" s="64"/>
    </row>
    <row r="9751" spans="4:8" x14ac:dyDescent="0.2">
      <c r="D9751" s="9"/>
      <c r="G9751" s="63"/>
      <c r="H9751" s="64"/>
    </row>
    <row r="9752" spans="4:8" x14ac:dyDescent="0.2">
      <c r="D9752" s="9"/>
      <c r="G9752" s="63"/>
      <c r="H9752" s="64"/>
    </row>
    <row r="9753" spans="4:8" x14ac:dyDescent="0.2">
      <c r="D9753" s="9"/>
      <c r="G9753" s="63"/>
      <c r="H9753" s="64"/>
    </row>
    <row r="9754" spans="4:8" x14ac:dyDescent="0.2">
      <c r="D9754" s="9"/>
      <c r="G9754" s="63"/>
      <c r="H9754" s="64"/>
    </row>
    <row r="9755" spans="4:8" x14ac:dyDescent="0.2">
      <c r="D9755" s="9"/>
      <c r="G9755" s="63"/>
      <c r="H9755" s="64"/>
    </row>
    <row r="9756" spans="4:8" x14ac:dyDescent="0.2">
      <c r="D9756" s="9"/>
      <c r="G9756" s="63"/>
      <c r="H9756" s="64"/>
    </row>
    <row r="9757" spans="4:8" x14ac:dyDescent="0.2">
      <c r="D9757" s="9"/>
      <c r="G9757" s="63"/>
      <c r="H9757" s="64"/>
    </row>
    <row r="9758" spans="4:8" x14ac:dyDescent="0.2">
      <c r="D9758" s="9"/>
      <c r="G9758" s="63"/>
      <c r="H9758" s="64"/>
    </row>
    <row r="9759" spans="4:8" x14ac:dyDescent="0.2">
      <c r="D9759" s="9"/>
      <c r="G9759" s="63"/>
      <c r="H9759" s="64"/>
    </row>
    <row r="9760" spans="4:8" x14ac:dyDescent="0.2">
      <c r="D9760" s="9"/>
      <c r="G9760" s="63"/>
      <c r="H9760" s="64"/>
    </row>
    <row r="9761" spans="4:8" x14ac:dyDescent="0.2">
      <c r="D9761" s="9"/>
      <c r="G9761" s="63"/>
      <c r="H9761" s="64"/>
    </row>
    <row r="9762" spans="4:8" x14ac:dyDescent="0.2">
      <c r="D9762" s="9"/>
      <c r="G9762" s="63"/>
      <c r="H9762" s="64"/>
    </row>
    <row r="9763" spans="4:8" x14ac:dyDescent="0.2">
      <c r="D9763" s="9"/>
      <c r="G9763" s="63"/>
      <c r="H9763" s="64"/>
    </row>
    <row r="9764" spans="4:8" x14ac:dyDescent="0.2">
      <c r="D9764" s="9"/>
      <c r="G9764" s="63"/>
      <c r="H9764" s="64"/>
    </row>
    <row r="9765" spans="4:8" x14ac:dyDescent="0.2">
      <c r="D9765" s="9"/>
      <c r="G9765" s="63"/>
      <c r="H9765" s="64"/>
    </row>
    <row r="9766" spans="4:8" x14ac:dyDescent="0.2">
      <c r="D9766" s="9"/>
      <c r="G9766" s="63"/>
      <c r="H9766" s="64"/>
    </row>
    <row r="9767" spans="4:8" x14ac:dyDescent="0.2">
      <c r="D9767" s="9"/>
      <c r="G9767" s="63"/>
      <c r="H9767" s="64"/>
    </row>
    <row r="9768" spans="4:8" x14ac:dyDescent="0.2">
      <c r="D9768" s="9"/>
      <c r="G9768" s="63"/>
      <c r="H9768" s="64"/>
    </row>
    <row r="9769" spans="4:8" x14ac:dyDescent="0.2">
      <c r="D9769" s="9"/>
      <c r="G9769" s="63"/>
      <c r="H9769" s="64"/>
    </row>
    <row r="9770" spans="4:8" x14ac:dyDescent="0.2">
      <c r="D9770" s="9"/>
      <c r="G9770" s="63"/>
      <c r="H9770" s="64"/>
    </row>
    <row r="9771" spans="4:8" x14ac:dyDescent="0.2">
      <c r="D9771" s="9"/>
      <c r="G9771" s="63"/>
      <c r="H9771" s="64"/>
    </row>
    <row r="9772" spans="4:8" x14ac:dyDescent="0.2">
      <c r="D9772" s="9"/>
      <c r="G9772" s="63"/>
      <c r="H9772" s="64"/>
    </row>
    <row r="9773" spans="4:8" x14ac:dyDescent="0.2">
      <c r="D9773" s="9"/>
      <c r="G9773" s="63"/>
      <c r="H9773" s="64"/>
    </row>
    <row r="9774" spans="4:8" x14ac:dyDescent="0.2">
      <c r="D9774" s="9"/>
      <c r="G9774" s="63"/>
      <c r="H9774" s="64"/>
    </row>
    <row r="9775" spans="4:8" x14ac:dyDescent="0.2">
      <c r="D9775" s="9"/>
      <c r="G9775" s="63"/>
      <c r="H9775" s="64"/>
    </row>
    <row r="9776" spans="4:8" x14ac:dyDescent="0.2">
      <c r="D9776" s="9"/>
      <c r="G9776" s="63"/>
      <c r="H9776" s="64"/>
    </row>
    <row r="9777" spans="4:8" x14ac:dyDescent="0.2">
      <c r="D9777" s="9"/>
      <c r="G9777" s="63"/>
      <c r="H9777" s="64"/>
    </row>
    <row r="9778" spans="4:8" x14ac:dyDescent="0.2">
      <c r="D9778" s="9"/>
      <c r="G9778" s="63"/>
      <c r="H9778" s="64"/>
    </row>
    <row r="9779" spans="4:8" x14ac:dyDescent="0.2">
      <c r="D9779" s="9"/>
      <c r="G9779" s="63"/>
      <c r="H9779" s="64"/>
    </row>
    <row r="9780" spans="4:8" x14ac:dyDescent="0.2">
      <c r="D9780" s="9"/>
      <c r="G9780" s="63"/>
      <c r="H9780" s="64"/>
    </row>
    <row r="9781" spans="4:8" x14ac:dyDescent="0.2">
      <c r="D9781" s="9"/>
      <c r="G9781" s="63"/>
      <c r="H9781" s="64"/>
    </row>
    <row r="9782" spans="4:8" x14ac:dyDescent="0.2">
      <c r="D9782" s="9"/>
      <c r="G9782" s="63"/>
      <c r="H9782" s="64"/>
    </row>
    <row r="9783" spans="4:8" x14ac:dyDescent="0.2">
      <c r="D9783" s="9"/>
      <c r="G9783" s="63"/>
      <c r="H9783" s="64"/>
    </row>
    <row r="9784" spans="4:8" x14ac:dyDescent="0.2">
      <c r="D9784" s="9"/>
      <c r="G9784" s="63"/>
      <c r="H9784" s="64"/>
    </row>
    <row r="9785" spans="4:8" x14ac:dyDescent="0.2">
      <c r="D9785" s="9"/>
      <c r="G9785" s="63"/>
      <c r="H9785" s="64"/>
    </row>
    <row r="9786" spans="4:8" x14ac:dyDescent="0.2">
      <c r="D9786" s="9"/>
      <c r="G9786" s="63"/>
      <c r="H9786" s="64"/>
    </row>
    <row r="9787" spans="4:8" x14ac:dyDescent="0.2">
      <c r="D9787" s="9"/>
      <c r="G9787" s="63"/>
      <c r="H9787" s="64"/>
    </row>
    <row r="9788" spans="4:8" x14ac:dyDescent="0.2">
      <c r="D9788" s="9"/>
      <c r="G9788" s="63"/>
      <c r="H9788" s="64"/>
    </row>
    <row r="9789" spans="4:8" x14ac:dyDescent="0.2">
      <c r="D9789" s="9"/>
      <c r="G9789" s="63"/>
      <c r="H9789" s="64"/>
    </row>
    <row r="9790" spans="4:8" x14ac:dyDescent="0.2">
      <c r="D9790" s="9"/>
      <c r="G9790" s="63"/>
      <c r="H9790" s="64"/>
    </row>
    <row r="9791" spans="4:8" x14ac:dyDescent="0.2">
      <c r="D9791" s="9"/>
      <c r="G9791" s="63"/>
      <c r="H9791" s="64"/>
    </row>
    <row r="9792" spans="4:8" x14ac:dyDescent="0.2">
      <c r="D9792" s="9"/>
      <c r="G9792" s="63"/>
      <c r="H9792" s="64"/>
    </row>
    <row r="9793" spans="4:8" x14ac:dyDescent="0.2">
      <c r="D9793" s="9"/>
      <c r="G9793" s="63"/>
      <c r="H9793" s="64"/>
    </row>
    <row r="9794" spans="4:8" x14ac:dyDescent="0.2">
      <c r="D9794" s="9"/>
      <c r="G9794" s="63"/>
      <c r="H9794" s="64"/>
    </row>
    <row r="9795" spans="4:8" x14ac:dyDescent="0.2">
      <c r="D9795" s="9"/>
      <c r="G9795" s="63"/>
      <c r="H9795" s="64"/>
    </row>
    <row r="9796" spans="4:8" x14ac:dyDescent="0.2">
      <c r="D9796" s="9"/>
      <c r="G9796" s="63"/>
      <c r="H9796" s="64"/>
    </row>
    <row r="9797" spans="4:8" x14ac:dyDescent="0.2">
      <c r="D9797" s="9"/>
      <c r="G9797" s="63"/>
      <c r="H9797" s="64"/>
    </row>
    <row r="9798" spans="4:8" x14ac:dyDescent="0.2">
      <c r="D9798" s="9"/>
      <c r="G9798" s="63"/>
      <c r="H9798" s="64"/>
    </row>
    <row r="9799" spans="4:8" x14ac:dyDescent="0.2">
      <c r="D9799" s="9"/>
      <c r="G9799" s="63"/>
      <c r="H9799" s="64"/>
    </row>
    <row r="9800" spans="4:8" x14ac:dyDescent="0.2">
      <c r="D9800" s="9"/>
      <c r="G9800" s="63"/>
      <c r="H9800" s="64"/>
    </row>
    <row r="9801" spans="4:8" x14ac:dyDescent="0.2">
      <c r="D9801" s="9"/>
      <c r="G9801" s="63"/>
      <c r="H9801" s="64"/>
    </row>
    <row r="9802" spans="4:8" x14ac:dyDescent="0.2">
      <c r="D9802" s="9"/>
      <c r="G9802" s="63"/>
      <c r="H9802" s="64"/>
    </row>
    <row r="9803" spans="4:8" x14ac:dyDescent="0.2">
      <c r="D9803" s="9"/>
      <c r="G9803" s="63"/>
      <c r="H9803" s="64"/>
    </row>
    <row r="9804" spans="4:8" x14ac:dyDescent="0.2">
      <c r="D9804" s="9"/>
      <c r="G9804" s="63"/>
      <c r="H9804" s="64"/>
    </row>
    <row r="9805" spans="4:8" x14ac:dyDescent="0.2">
      <c r="D9805" s="9"/>
      <c r="G9805" s="63"/>
      <c r="H9805" s="64"/>
    </row>
    <row r="9806" spans="4:8" x14ac:dyDescent="0.2">
      <c r="D9806" s="9"/>
      <c r="G9806" s="63"/>
      <c r="H9806" s="64"/>
    </row>
    <row r="9807" spans="4:8" x14ac:dyDescent="0.2">
      <c r="D9807" s="9"/>
      <c r="G9807" s="63"/>
      <c r="H9807" s="64"/>
    </row>
    <row r="9808" spans="4:8" x14ac:dyDescent="0.2">
      <c r="D9808" s="9"/>
      <c r="G9808" s="63"/>
      <c r="H9808" s="64"/>
    </row>
    <row r="9809" spans="4:8" x14ac:dyDescent="0.2">
      <c r="D9809" s="9"/>
      <c r="G9809" s="63"/>
      <c r="H9809" s="64"/>
    </row>
    <row r="9810" spans="4:8" x14ac:dyDescent="0.2">
      <c r="D9810" s="9"/>
      <c r="G9810" s="63"/>
      <c r="H9810" s="64"/>
    </row>
    <row r="9811" spans="4:8" x14ac:dyDescent="0.2">
      <c r="D9811" s="9"/>
      <c r="G9811" s="63"/>
      <c r="H9811" s="64"/>
    </row>
    <row r="9812" spans="4:8" x14ac:dyDescent="0.2">
      <c r="D9812" s="9"/>
      <c r="G9812" s="63"/>
      <c r="H9812" s="64"/>
    </row>
    <row r="9813" spans="4:8" x14ac:dyDescent="0.2">
      <c r="D9813" s="9"/>
      <c r="G9813" s="63"/>
      <c r="H9813" s="64"/>
    </row>
    <row r="9814" spans="4:8" x14ac:dyDescent="0.2">
      <c r="D9814" s="9"/>
      <c r="G9814" s="63"/>
      <c r="H9814" s="64"/>
    </row>
    <row r="9815" spans="4:8" x14ac:dyDescent="0.2">
      <c r="D9815" s="9"/>
      <c r="G9815" s="63"/>
      <c r="H9815" s="64"/>
    </row>
    <row r="9816" spans="4:8" x14ac:dyDescent="0.2">
      <c r="D9816" s="9"/>
      <c r="G9816" s="63"/>
      <c r="H9816" s="64"/>
    </row>
    <row r="9817" spans="4:8" x14ac:dyDescent="0.2">
      <c r="D9817" s="9"/>
      <c r="G9817" s="63"/>
      <c r="H9817" s="64"/>
    </row>
    <row r="9818" spans="4:8" x14ac:dyDescent="0.2">
      <c r="D9818" s="9"/>
      <c r="G9818" s="63"/>
      <c r="H9818" s="64"/>
    </row>
    <row r="9819" spans="4:8" x14ac:dyDescent="0.2">
      <c r="D9819" s="9"/>
      <c r="G9819" s="63"/>
      <c r="H9819" s="64"/>
    </row>
    <row r="9820" spans="4:8" x14ac:dyDescent="0.2">
      <c r="D9820" s="9"/>
      <c r="G9820" s="63"/>
      <c r="H9820" s="64"/>
    </row>
    <row r="9821" spans="4:8" x14ac:dyDescent="0.2">
      <c r="D9821" s="9"/>
      <c r="G9821" s="63"/>
      <c r="H9821" s="64"/>
    </row>
    <row r="9822" spans="4:8" x14ac:dyDescent="0.2">
      <c r="D9822" s="9"/>
      <c r="G9822" s="63"/>
      <c r="H9822" s="64"/>
    </row>
    <row r="9823" spans="4:8" x14ac:dyDescent="0.2">
      <c r="D9823" s="9"/>
      <c r="G9823" s="63"/>
      <c r="H9823" s="64"/>
    </row>
    <row r="9824" spans="4:8" x14ac:dyDescent="0.2">
      <c r="D9824" s="9"/>
      <c r="G9824" s="63"/>
      <c r="H9824" s="64"/>
    </row>
    <row r="9825" spans="4:8" x14ac:dyDescent="0.2">
      <c r="D9825" s="9"/>
      <c r="G9825" s="63"/>
      <c r="H9825" s="64"/>
    </row>
    <row r="9826" spans="4:8" x14ac:dyDescent="0.2">
      <c r="D9826" s="9"/>
      <c r="G9826" s="63"/>
      <c r="H9826" s="64"/>
    </row>
    <row r="9827" spans="4:8" x14ac:dyDescent="0.2">
      <c r="D9827" s="9"/>
      <c r="G9827" s="63"/>
      <c r="H9827" s="64"/>
    </row>
    <row r="9828" spans="4:8" x14ac:dyDescent="0.2">
      <c r="D9828" s="9"/>
      <c r="G9828" s="63"/>
      <c r="H9828" s="64"/>
    </row>
    <row r="9829" spans="4:8" x14ac:dyDescent="0.2">
      <c r="D9829" s="9"/>
      <c r="G9829" s="63"/>
      <c r="H9829" s="64"/>
    </row>
    <row r="9830" spans="4:8" x14ac:dyDescent="0.2">
      <c r="D9830" s="9"/>
      <c r="G9830" s="63"/>
      <c r="H9830" s="64"/>
    </row>
    <row r="9831" spans="4:8" x14ac:dyDescent="0.2">
      <c r="D9831" s="9"/>
      <c r="G9831" s="63"/>
      <c r="H9831" s="64"/>
    </row>
    <row r="9832" spans="4:8" x14ac:dyDescent="0.2">
      <c r="D9832" s="9"/>
      <c r="G9832" s="63"/>
      <c r="H9832" s="64"/>
    </row>
    <row r="9833" spans="4:8" x14ac:dyDescent="0.2">
      <c r="D9833" s="9"/>
      <c r="G9833" s="63"/>
      <c r="H9833" s="64"/>
    </row>
    <row r="9834" spans="4:8" x14ac:dyDescent="0.2">
      <c r="D9834" s="9"/>
      <c r="G9834" s="63"/>
      <c r="H9834" s="64"/>
    </row>
    <row r="9835" spans="4:8" x14ac:dyDescent="0.2">
      <c r="D9835" s="9"/>
      <c r="G9835" s="63"/>
      <c r="H9835" s="64"/>
    </row>
    <row r="9836" spans="4:8" x14ac:dyDescent="0.2">
      <c r="D9836" s="9"/>
      <c r="G9836" s="63"/>
      <c r="H9836" s="64"/>
    </row>
    <row r="9837" spans="4:8" x14ac:dyDescent="0.2">
      <c r="D9837" s="9"/>
      <c r="G9837" s="63"/>
      <c r="H9837" s="64"/>
    </row>
    <row r="9838" spans="4:8" x14ac:dyDescent="0.2">
      <c r="D9838" s="9"/>
      <c r="G9838" s="63"/>
      <c r="H9838" s="64"/>
    </row>
    <row r="9839" spans="4:8" x14ac:dyDescent="0.2">
      <c r="D9839" s="9"/>
      <c r="G9839" s="63"/>
      <c r="H9839" s="64"/>
    </row>
    <row r="9840" spans="4:8" x14ac:dyDescent="0.2">
      <c r="D9840" s="9"/>
      <c r="G9840" s="63"/>
      <c r="H9840" s="64"/>
    </row>
    <row r="9841" spans="4:8" x14ac:dyDescent="0.2">
      <c r="D9841" s="9"/>
      <c r="G9841" s="63"/>
      <c r="H9841" s="64"/>
    </row>
    <row r="9842" spans="4:8" x14ac:dyDescent="0.2">
      <c r="D9842" s="9"/>
      <c r="G9842" s="63"/>
      <c r="H9842" s="64"/>
    </row>
    <row r="9843" spans="4:8" x14ac:dyDescent="0.2">
      <c r="D9843" s="9"/>
      <c r="G9843" s="63"/>
      <c r="H9843" s="64"/>
    </row>
    <row r="9844" spans="4:8" x14ac:dyDescent="0.2">
      <c r="D9844" s="9"/>
      <c r="G9844" s="63"/>
      <c r="H9844" s="64"/>
    </row>
    <row r="9845" spans="4:8" x14ac:dyDescent="0.2">
      <c r="D9845" s="9"/>
      <c r="G9845" s="63"/>
      <c r="H9845" s="64"/>
    </row>
    <row r="9846" spans="4:8" x14ac:dyDescent="0.2">
      <c r="D9846" s="9"/>
      <c r="G9846" s="63"/>
      <c r="H9846" s="64"/>
    </row>
    <row r="9847" spans="4:8" x14ac:dyDescent="0.2">
      <c r="D9847" s="9"/>
      <c r="G9847" s="63"/>
      <c r="H9847" s="64"/>
    </row>
    <row r="9848" spans="4:8" x14ac:dyDescent="0.2">
      <c r="D9848" s="9"/>
      <c r="G9848" s="63"/>
      <c r="H9848" s="64"/>
    </row>
    <row r="9849" spans="4:8" x14ac:dyDescent="0.2">
      <c r="D9849" s="9"/>
      <c r="G9849" s="63"/>
      <c r="H9849" s="64"/>
    </row>
    <row r="9850" spans="4:8" x14ac:dyDescent="0.2">
      <c r="D9850" s="9"/>
      <c r="G9850" s="63"/>
      <c r="H9850" s="64"/>
    </row>
    <row r="9851" spans="4:8" x14ac:dyDescent="0.2">
      <c r="D9851" s="9"/>
      <c r="G9851" s="63"/>
      <c r="H9851" s="64"/>
    </row>
    <row r="9852" spans="4:8" x14ac:dyDescent="0.2">
      <c r="D9852" s="9"/>
      <c r="G9852" s="63"/>
      <c r="H9852" s="64"/>
    </row>
    <row r="9853" spans="4:8" x14ac:dyDescent="0.2">
      <c r="D9853" s="9"/>
      <c r="G9853" s="63"/>
      <c r="H9853" s="64"/>
    </row>
    <row r="9854" spans="4:8" x14ac:dyDescent="0.2">
      <c r="D9854" s="9"/>
      <c r="G9854" s="63"/>
      <c r="H9854" s="64"/>
    </row>
    <row r="9855" spans="4:8" x14ac:dyDescent="0.2">
      <c r="D9855" s="9"/>
      <c r="G9855" s="63"/>
      <c r="H9855" s="64"/>
    </row>
    <row r="9856" spans="4:8" x14ac:dyDescent="0.2">
      <c r="D9856" s="9"/>
      <c r="G9856" s="63"/>
      <c r="H9856" s="64"/>
    </row>
    <row r="9857" spans="4:8" x14ac:dyDescent="0.2">
      <c r="D9857" s="9"/>
      <c r="G9857" s="63"/>
      <c r="H9857" s="64"/>
    </row>
    <row r="9858" spans="4:8" x14ac:dyDescent="0.2">
      <c r="D9858" s="9"/>
      <c r="G9858" s="63"/>
      <c r="H9858" s="64"/>
    </row>
    <row r="9859" spans="4:8" x14ac:dyDescent="0.2">
      <c r="D9859" s="9"/>
      <c r="G9859" s="63"/>
      <c r="H9859" s="64"/>
    </row>
    <row r="9860" spans="4:8" x14ac:dyDescent="0.2">
      <c r="D9860" s="9"/>
      <c r="G9860" s="63"/>
      <c r="H9860" s="64"/>
    </row>
    <row r="9861" spans="4:8" x14ac:dyDescent="0.2">
      <c r="D9861" s="9"/>
      <c r="G9861" s="63"/>
      <c r="H9861" s="64"/>
    </row>
    <row r="9862" spans="4:8" x14ac:dyDescent="0.2">
      <c r="D9862" s="9"/>
      <c r="G9862" s="63"/>
      <c r="H9862" s="64"/>
    </row>
    <row r="9863" spans="4:8" x14ac:dyDescent="0.2">
      <c r="D9863" s="9"/>
      <c r="G9863" s="63"/>
      <c r="H9863" s="64"/>
    </row>
    <row r="9864" spans="4:8" x14ac:dyDescent="0.2">
      <c r="D9864" s="9"/>
      <c r="G9864" s="63"/>
      <c r="H9864" s="64"/>
    </row>
    <row r="9865" spans="4:8" x14ac:dyDescent="0.2">
      <c r="D9865" s="9"/>
      <c r="G9865" s="63"/>
      <c r="H9865" s="64"/>
    </row>
    <row r="9866" spans="4:8" x14ac:dyDescent="0.2">
      <c r="D9866" s="9"/>
      <c r="G9866" s="63"/>
      <c r="H9866" s="64"/>
    </row>
    <row r="9867" spans="4:8" x14ac:dyDescent="0.2">
      <c r="D9867" s="9"/>
      <c r="G9867" s="63"/>
      <c r="H9867" s="64"/>
    </row>
    <row r="9868" spans="4:8" x14ac:dyDescent="0.2">
      <c r="D9868" s="9"/>
      <c r="G9868" s="63"/>
      <c r="H9868" s="64"/>
    </row>
    <row r="9869" spans="4:8" x14ac:dyDescent="0.2">
      <c r="D9869" s="9"/>
      <c r="G9869" s="63"/>
      <c r="H9869" s="64"/>
    </row>
    <row r="9870" spans="4:8" x14ac:dyDescent="0.2">
      <c r="D9870" s="9"/>
      <c r="G9870" s="63"/>
      <c r="H9870" s="64"/>
    </row>
    <row r="9871" spans="4:8" x14ac:dyDescent="0.2">
      <c r="D9871" s="9"/>
      <c r="G9871" s="63"/>
      <c r="H9871" s="64"/>
    </row>
    <row r="9872" spans="4:8" x14ac:dyDescent="0.2">
      <c r="D9872" s="9"/>
      <c r="G9872" s="63"/>
      <c r="H9872" s="64"/>
    </row>
    <row r="9873" spans="4:8" x14ac:dyDescent="0.2">
      <c r="D9873" s="9"/>
      <c r="G9873" s="63"/>
      <c r="H9873" s="64"/>
    </row>
    <row r="9874" spans="4:8" x14ac:dyDescent="0.2">
      <c r="D9874" s="9"/>
      <c r="G9874" s="63"/>
      <c r="H9874" s="64"/>
    </row>
    <row r="9875" spans="4:8" x14ac:dyDescent="0.2">
      <c r="D9875" s="9"/>
      <c r="G9875" s="63"/>
      <c r="H9875" s="64"/>
    </row>
    <row r="9876" spans="4:8" x14ac:dyDescent="0.2">
      <c r="D9876" s="9"/>
      <c r="G9876" s="63"/>
      <c r="H9876" s="64"/>
    </row>
    <row r="9877" spans="4:8" x14ac:dyDescent="0.2">
      <c r="D9877" s="9"/>
      <c r="G9877" s="63"/>
      <c r="H9877" s="64"/>
    </row>
    <row r="9878" spans="4:8" x14ac:dyDescent="0.2">
      <c r="D9878" s="9"/>
      <c r="G9878" s="63"/>
      <c r="H9878" s="64"/>
    </row>
    <row r="9879" spans="4:8" x14ac:dyDescent="0.2">
      <c r="D9879" s="9"/>
      <c r="G9879" s="63"/>
      <c r="H9879" s="64"/>
    </row>
    <row r="9880" spans="4:8" x14ac:dyDescent="0.2">
      <c r="D9880" s="9"/>
      <c r="G9880" s="63"/>
      <c r="H9880" s="64"/>
    </row>
    <row r="9881" spans="4:8" x14ac:dyDescent="0.2">
      <c r="D9881" s="9"/>
      <c r="G9881" s="63"/>
      <c r="H9881" s="64"/>
    </row>
    <row r="9882" spans="4:8" x14ac:dyDescent="0.2">
      <c r="D9882" s="9"/>
      <c r="G9882" s="63"/>
      <c r="H9882" s="64"/>
    </row>
    <row r="9883" spans="4:8" x14ac:dyDescent="0.2">
      <c r="D9883" s="9"/>
      <c r="G9883" s="63"/>
      <c r="H9883" s="64"/>
    </row>
    <row r="9884" spans="4:8" x14ac:dyDescent="0.2">
      <c r="D9884" s="9"/>
      <c r="G9884" s="63"/>
      <c r="H9884" s="64"/>
    </row>
    <row r="9885" spans="4:8" x14ac:dyDescent="0.2">
      <c r="D9885" s="9"/>
      <c r="G9885" s="63"/>
      <c r="H9885" s="64"/>
    </row>
    <row r="9886" spans="4:8" x14ac:dyDescent="0.2">
      <c r="D9886" s="9"/>
      <c r="G9886" s="63"/>
      <c r="H9886" s="64"/>
    </row>
    <row r="9887" spans="4:8" x14ac:dyDescent="0.2">
      <c r="D9887" s="9"/>
      <c r="G9887" s="63"/>
      <c r="H9887" s="64"/>
    </row>
    <row r="9888" spans="4:8" x14ac:dyDescent="0.2">
      <c r="D9888" s="9"/>
      <c r="G9888" s="63"/>
      <c r="H9888" s="64"/>
    </row>
    <row r="9889" spans="4:8" x14ac:dyDescent="0.2">
      <c r="D9889" s="9"/>
      <c r="G9889" s="63"/>
      <c r="H9889" s="64"/>
    </row>
    <row r="9890" spans="4:8" x14ac:dyDescent="0.2">
      <c r="D9890" s="9"/>
      <c r="G9890" s="63"/>
      <c r="H9890" s="64"/>
    </row>
    <row r="9891" spans="4:8" x14ac:dyDescent="0.2">
      <c r="D9891" s="9"/>
      <c r="G9891" s="63"/>
      <c r="H9891" s="64"/>
    </row>
    <row r="9892" spans="4:8" x14ac:dyDescent="0.2">
      <c r="D9892" s="9"/>
      <c r="G9892" s="63"/>
      <c r="H9892" s="64"/>
    </row>
    <row r="9893" spans="4:8" x14ac:dyDescent="0.2">
      <c r="D9893" s="9"/>
      <c r="G9893" s="63"/>
      <c r="H9893" s="64"/>
    </row>
    <row r="9894" spans="4:8" x14ac:dyDescent="0.2">
      <c r="D9894" s="9"/>
      <c r="G9894" s="63"/>
      <c r="H9894" s="64"/>
    </row>
    <row r="9895" spans="4:8" x14ac:dyDescent="0.2">
      <c r="D9895" s="9"/>
      <c r="G9895" s="63"/>
      <c r="H9895" s="64"/>
    </row>
    <row r="9896" spans="4:8" x14ac:dyDescent="0.2">
      <c r="D9896" s="9"/>
      <c r="G9896" s="63"/>
      <c r="H9896" s="64"/>
    </row>
    <row r="9897" spans="4:8" x14ac:dyDescent="0.2">
      <c r="D9897" s="9"/>
      <c r="G9897" s="63"/>
      <c r="H9897" s="64"/>
    </row>
    <row r="9898" spans="4:8" x14ac:dyDescent="0.2">
      <c r="D9898" s="9"/>
      <c r="G9898" s="63"/>
      <c r="H9898" s="64"/>
    </row>
    <row r="9899" spans="4:8" x14ac:dyDescent="0.2">
      <c r="D9899" s="9"/>
      <c r="G9899" s="63"/>
      <c r="H9899" s="64"/>
    </row>
    <row r="9900" spans="4:8" x14ac:dyDescent="0.2">
      <c r="D9900" s="9"/>
      <c r="G9900" s="63"/>
      <c r="H9900" s="64"/>
    </row>
    <row r="9901" spans="4:8" x14ac:dyDescent="0.2">
      <c r="D9901" s="9"/>
      <c r="G9901" s="63"/>
      <c r="H9901" s="64"/>
    </row>
    <row r="9902" spans="4:8" x14ac:dyDescent="0.2">
      <c r="D9902" s="9"/>
      <c r="G9902" s="63"/>
      <c r="H9902" s="64"/>
    </row>
    <row r="9903" spans="4:8" x14ac:dyDescent="0.2">
      <c r="D9903" s="9"/>
      <c r="G9903" s="63"/>
      <c r="H9903" s="64"/>
    </row>
    <row r="9904" spans="4:8" x14ac:dyDescent="0.2">
      <c r="D9904" s="9"/>
      <c r="G9904" s="63"/>
      <c r="H9904" s="64"/>
    </row>
    <row r="9905" spans="4:8" x14ac:dyDescent="0.2">
      <c r="D9905" s="9"/>
      <c r="G9905" s="63"/>
      <c r="H9905" s="64"/>
    </row>
    <row r="9906" spans="4:8" x14ac:dyDescent="0.2">
      <c r="D9906" s="9"/>
      <c r="G9906" s="63"/>
      <c r="H9906" s="64"/>
    </row>
    <row r="9907" spans="4:8" x14ac:dyDescent="0.2">
      <c r="D9907" s="9"/>
      <c r="G9907" s="63"/>
      <c r="H9907" s="64"/>
    </row>
    <row r="9908" spans="4:8" x14ac:dyDescent="0.2">
      <c r="D9908" s="9"/>
      <c r="G9908" s="63"/>
      <c r="H9908" s="64"/>
    </row>
    <row r="9909" spans="4:8" x14ac:dyDescent="0.2">
      <c r="D9909" s="9"/>
      <c r="G9909" s="63"/>
      <c r="H9909" s="64"/>
    </row>
    <row r="9910" spans="4:8" x14ac:dyDescent="0.2">
      <c r="D9910" s="9"/>
      <c r="G9910" s="63"/>
      <c r="H9910" s="64"/>
    </row>
    <row r="9911" spans="4:8" x14ac:dyDescent="0.2">
      <c r="D9911" s="9"/>
      <c r="G9911" s="63"/>
      <c r="H9911" s="64"/>
    </row>
    <row r="9912" spans="4:8" x14ac:dyDescent="0.2">
      <c r="D9912" s="9"/>
      <c r="G9912" s="63"/>
      <c r="H9912" s="64"/>
    </row>
    <row r="9913" spans="4:8" x14ac:dyDescent="0.2">
      <c r="D9913" s="9"/>
      <c r="G9913" s="63"/>
      <c r="H9913" s="64"/>
    </row>
    <row r="9914" spans="4:8" x14ac:dyDescent="0.2">
      <c r="D9914" s="9"/>
      <c r="G9914" s="63"/>
      <c r="H9914" s="64"/>
    </row>
    <row r="9915" spans="4:8" x14ac:dyDescent="0.2">
      <c r="D9915" s="9"/>
      <c r="G9915" s="63"/>
      <c r="H9915" s="64"/>
    </row>
    <row r="9916" spans="4:8" x14ac:dyDescent="0.2">
      <c r="D9916" s="9"/>
      <c r="G9916" s="63"/>
      <c r="H9916" s="64"/>
    </row>
    <row r="9917" spans="4:8" x14ac:dyDescent="0.2">
      <c r="D9917" s="9"/>
      <c r="G9917" s="63"/>
      <c r="H9917" s="64"/>
    </row>
    <row r="9918" spans="4:8" x14ac:dyDescent="0.2">
      <c r="D9918" s="9"/>
      <c r="G9918" s="63"/>
      <c r="H9918" s="64"/>
    </row>
    <row r="9919" spans="4:8" x14ac:dyDescent="0.2">
      <c r="D9919" s="9"/>
      <c r="G9919" s="63"/>
      <c r="H9919" s="64"/>
    </row>
    <row r="9920" spans="4:8" x14ac:dyDescent="0.2">
      <c r="D9920" s="9"/>
      <c r="G9920" s="63"/>
      <c r="H9920" s="64"/>
    </row>
    <row r="9921" spans="4:8" x14ac:dyDescent="0.2">
      <c r="D9921" s="9"/>
      <c r="G9921" s="63"/>
      <c r="H9921" s="64"/>
    </row>
    <row r="9922" spans="4:8" x14ac:dyDescent="0.2">
      <c r="D9922" s="9"/>
      <c r="G9922" s="63"/>
      <c r="H9922" s="64"/>
    </row>
    <row r="9923" spans="4:8" x14ac:dyDescent="0.2">
      <c r="D9923" s="9"/>
      <c r="G9923" s="63"/>
      <c r="H9923" s="64"/>
    </row>
    <row r="9924" spans="4:8" x14ac:dyDescent="0.2">
      <c r="D9924" s="9"/>
      <c r="G9924" s="63"/>
      <c r="H9924" s="64"/>
    </row>
    <row r="9925" spans="4:8" x14ac:dyDescent="0.2">
      <c r="D9925" s="9"/>
      <c r="G9925" s="63"/>
      <c r="H9925" s="64"/>
    </row>
    <row r="9926" spans="4:8" x14ac:dyDescent="0.2">
      <c r="D9926" s="9"/>
      <c r="G9926" s="63"/>
      <c r="H9926" s="64"/>
    </row>
    <row r="9927" spans="4:8" x14ac:dyDescent="0.2">
      <c r="D9927" s="9"/>
      <c r="G9927" s="63"/>
      <c r="H9927" s="64"/>
    </row>
    <row r="9928" spans="4:8" x14ac:dyDescent="0.2">
      <c r="D9928" s="9"/>
      <c r="G9928" s="63"/>
      <c r="H9928" s="64"/>
    </row>
    <row r="9929" spans="4:8" x14ac:dyDescent="0.2">
      <c r="D9929" s="9"/>
      <c r="G9929" s="63"/>
      <c r="H9929" s="64"/>
    </row>
    <row r="9930" spans="4:8" x14ac:dyDescent="0.2">
      <c r="D9930" s="9"/>
      <c r="G9930" s="63"/>
      <c r="H9930" s="64"/>
    </row>
    <row r="9931" spans="4:8" x14ac:dyDescent="0.2">
      <c r="D9931" s="9"/>
      <c r="G9931" s="63"/>
      <c r="H9931" s="64"/>
    </row>
    <row r="9932" spans="4:8" x14ac:dyDescent="0.2">
      <c r="D9932" s="9"/>
      <c r="G9932" s="63"/>
      <c r="H9932" s="64"/>
    </row>
    <row r="9933" spans="4:8" x14ac:dyDescent="0.2">
      <c r="D9933" s="9"/>
      <c r="G9933" s="63"/>
      <c r="H9933" s="64"/>
    </row>
    <row r="9934" spans="4:8" x14ac:dyDescent="0.2">
      <c r="D9934" s="9"/>
      <c r="G9934" s="63"/>
      <c r="H9934" s="64"/>
    </row>
    <row r="9935" spans="4:8" x14ac:dyDescent="0.2">
      <c r="D9935" s="9"/>
      <c r="G9935" s="63"/>
      <c r="H9935" s="64"/>
    </row>
    <row r="9936" spans="4:8" x14ac:dyDescent="0.2">
      <c r="D9936" s="9"/>
      <c r="G9936" s="63"/>
      <c r="H9936" s="64"/>
    </row>
    <row r="9937" spans="4:8" x14ac:dyDescent="0.2">
      <c r="D9937" s="9"/>
      <c r="G9937" s="63"/>
      <c r="H9937" s="64"/>
    </row>
    <row r="9938" spans="4:8" x14ac:dyDescent="0.2">
      <c r="D9938" s="9"/>
      <c r="G9938" s="63"/>
      <c r="H9938" s="64"/>
    </row>
    <row r="9939" spans="4:8" x14ac:dyDescent="0.2">
      <c r="D9939" s="9"/>
      <c r="G9939" s="63"/>
      <c r="H9939" s="64"/>
    </row>
    <row r="9940" spans="4:8" x14ac:dyDescent="0.2">
      <c r="D9940" s="9"/>
      <c r="G9940" s="63"/>
      <c r="H9940" s="64"/>
    </row>
    <row r="9941" spans="4:8" x14ac:dyDescent="0.2">
      <c r="D9941" s="9"/>
      <c r="G9941" s="63"/>
      <c r="H9941" s="64"/>
    </row>
    <row r="9942" spans="4:8" x14ac:dyDescent="0.2">
      <c r="D9942" s="9"/>
      <c r="G9942" s="63"/>
      <c r="H9942" s="64"/>
    </row>
    <row r="9943" spans="4:8" x14ac:dyDescent="0.2">
      <c r="D9943" s="9"/>
      <c r="G9943" s="63"/>
      <c r="H9943" s="64"/>
    </row>
    <row r="9944" spans="4:8" x14ac:dyDescent="0.2">
      <c r="D9944" s="9"/>
      <c r="G9944" s="63"/>
      <c r="H9944" s="64"/>
    </row>
    <row r="9945" spans="4:8" x14ac:dyDescent="0.2">
      <c r="D9945" s="9"/>
      <c r="G9945" s="63"/>
      <c r="H9945" s="64"/>
    </row>
    <row r="9946" spans="4:8" x14ac:dyDescent="0.2">
      <c r="D9946" s="9"/>
      <c r="G9946" s="63"/>
      <c r="H9946" s="64"/>
    </row>
    <row r="9947" spans="4:8" x14ac:dyDescent="0.2">
      <c r="D9947" s="9"/>
      <c r="G9947" s="63"/>
      <c r="H9947" s="64"/>
    </row>
    <row r="9948" spans="4:8" x14ac:dyDescent="0.2">
      <c r="D9948" s="9"/>
      <c r="G9948" s="63"/>
      <c r="H9948" s="64"/>
    </row>
    <row r="9949" spans="4:8" x14ac:dyDescent="0.2">
      <c r="D9949" s="9"/>
      <c r="G9949" s="63"/>
      <c r="H9949" s="64"/>
    </row>
    <row r="9950" spans="4:8" x14ac:dyDescent="0.2">
      <c r="D9950" s="9"/>
      <c r="G9950" s="63"/>
      <c r="H9950" s="64"/>
    </row>
    <row r="9951" spans="4:8" x14ac:dyDescent="0.2">
      <c r="D9951" s="9"/>
      <c r="G9951" s="63"/>
      <c r="H9951" s="64"/>
    </row>
    <row r="9952" spans="4:8" x14ac:dyDescent="0.2">
      <c r="D9952" s="9"/>
      <c r="G9952" s="63"/>
      <c r="H9952" s="64"/>
    </row>
    <row r="9953" spans="4:8" x14ac:dyDescent="0.2">
      <c r="D9953" s="9"/>
      <c r="G9953" s="63"/>
      <c r="H9953" s="64"/>
    </row>
    <row r="9954" spans="4:8" x14ac:dyDescent="0.2">
      <c r="D9954" s="9"/>
      <c r="G9954" s="63"/>
      <c r="H9954" s="64"/>
    </row>
    <row r="9955" spans="4:8" x14ac:dyDescent="0.2">
      <c r="D9955" s="9"/>
      <c r="G9955" s="63"/>
      <c r="H9955" s="64"/>
    </row>
    <row r="9956" spans="4:8" x14ac:dyDescent="0.2">
      <c r="D9956" s="9"/>
      <c r="G9956" s="63"/>
      <c r="H9956" s="64"/>
    </row>
    <row r="9957" spans="4:8" x14ac:dyDescent="0.2">
      <c r="D9957" s="9"/>
      <c r="G9957" s="63"/>
      <c r="H9957" s="64"/>
    </row>
    <row r="9958" spans="4:8" x14ac:dyDescent="0.2">
      <c r="D9958" s="9"/>
      <c r="G9958" s="63"/>
      <c r="H9958" s="64"/>
    </row>
    <row r="9959" spans="4:8" x14ac:dyDescent="0.2">
      <c r="D9959" s="9"/>
      <c r="G9959" s="63"/>
      <c r="H9959" s="64"/>
    </row>
    <row r="9960" spans="4:8" x14ac:dyDescent="0.2">
      <c r="D9960" s="9"/>
      <c r="G9960" s="63"/>
      <c r="H9960" s="64"/>
    </row>
    <row r="9961" spans="4:8" x14ac:dyDescent="0.2">
      <c r="D9961" s="9"/>
      <c r="G9961" s="63"/>
      <c r="H9961" s="64"/>
    </row>
    <row r="9962" spans="4:8" x14ac:dyDescent="0.2">
      <c r="D9962" s="9"/>
      <c r="G9962" s="63"/>
      <c r="H9962" s="64"/>
    </row>
    <row r="9963" spans="4:8" x14ac:dyDescent="0.2">
      <c r="D9963" s="9"/>
      <c r="G9963" s="63"/>
      <c r="H9963" s="64"/>
    </row>
    <row r="9964" spans="4:8" x14ac:dyDescent="0.2">
      <c r="D9964" s="9"/>
      <c r="G9964" s="63"/>
      <c r="H9964" s="64"/>
    </row>
    <row r="9965" spans="4:8" x14ac:dyDescent="0.2">
      <c r="D9965" s="9"/>
      <c r="G9965" s="63"/>
      <c r="H9965" s="64"/>
    </row>
    <row r="9966" spans="4:8" x14ac:dyDescent="0.2">
      <c r="D9966" s="9"/>
      <c r="G9966" s="63"/>
      <c r="H9966" s="64"/>
    </row>
    <row r="9967" spans="4:8" x14ac:dyDescent="0.2">
      <c r="D9967" s="9"/>
      <c r="G9967" s="63"/>
      <c r="H9967" s="64"/>
    </row>
    <row r="9968" spans="4:8" x14ac:dyDescent="0.2">
      <c r="D9968" s="9"/>
      <c r="G9968" s="63"/>
      <c r="H9968" s="64"/>
    </row>
    <row r="9969" spans="4:8" x14ac:dyDescent="0.2">
      <c r="D9969" s="9"/>
      <c r="G9969" s="63"/>
      <c r="H9969" s="64"/>
    </row>
    <row r="9970" spans="4:8" x14ac:dyDescent="0.2">
      <c r="D9970" s="9"/>
      <c r="G9970" s="63"/>
      <c r="H9970" s="64"/>
    </row>
    <row r="9971" spans="4:8" x14ac:dyDescent="0.2">
      <c r="D9971" s="9"/>
      <c r="G9971" s="63"/>
      <c r="H9971" s="64"/>
    </row>
    <row r="9972" spans="4:8" x14ac:dyDescent="0.2">
      <c r="D9972" s="9"/>
      <c r="G9972" s="63"/>
      <c r="H9972" s="64"/>
    </row>
    <row r="9973" spans="4:8" x14ac:dyDescent="0.2">
      <c r="D9973" s="9"/>
      <c r="G9973" s="63"/>
      <c r="H9973" s="64"/>
    </row>
    <row r="9974" spans="4:8" x14ac:dyDescent="0.2">
      <c r="D9974" s="9"/>
      <c r="G9974" s="63"/>
      <c r="H9974" s="64"/>
    </row>
    <row r="9975" spans="4:8" x14ac:dyDescent="0.2">
      <c r="D9975" s="9"/>
      <c r="G9975" s="63"/>
      <c r="H9975" s="64"/>
    </row>
    <row r="9976" spans="4:8" x14ac:dyDescent="0.2">
      <c r="D9976" s="9"/>
      <c r="G9976" s="63"/>
      <c r="H9976" s="64"/>
    </row>
    <row r="9977" spans="4:8" x14ac:dyDescent="0.2">
      <c r="D9977" s="9"/>
      <c r="G9977" s="63"/>
      <c r="H9977" s="64"/>
    </row>
    <row r="9978" spans="4:8" x14ac:dyDescent="0.2">
      <c r="D9978" s="9"/>
      <c r="G9978" s="63"/>
      <c r="H9978" s="64"/>
    </row>
    <row r="9979" spans="4:8" x14ac:dyDescent="0.2">
      <c r="D9979" s="9"/>
      <c r="G9979" s="63"/>
      <c r="H9979" s="64"/>
    </row>
    <row r="9980" spans="4:8" x14ac:dyDescent="0.2">
      <c r="D9980" s="9"/>
      <c r="G9980" s="63"/>
      <c r="H9980" s="64"/>
    </row>
    <row r="9981" spans="4:8" x14ac:dyDescent="0.2">
      <c r="D9981" s="9"/>
      <c r="G9981" s="63"/>
      <c r="H9981" s="64"/>
    </row>
    <row r="9982" spans="4:8" x14ac:dyDescent="0.2">
      <c r="D9982" s="9"/>
      <c r="G9982" s="63"/>
      <c r="H9982" s="64"/>
    </row>
    <row r="9983" spans="4:8" x14ac:dyDescent="0.2">
      <c r="D9983" s="9"/>
      <c r="G9983" s="63"/>
      <c r="H9983" s="64"/>
    </row>
    <row r="9984" spans="4:8" x14ac:dyDescent="0.2">
      <c r="D9984" s="9"/>
      <c r="G9984" s="63"/>
      <c r="H9984" s="64"/>
    </row>
    <row r="9985" spans="4:8" x14ac:dyDescent="0.2">
      <c r="D9985" s="9"/>
      <c r="G9985" s="63"/>
      <c r="H9985" s="64"/>
    </row>
    <row r="9986" spans="4:8" x14ac:dyDescent="0.2">
      <c r="D9986" s="9"/>
      <c r="G9986" s="63"/>
      <c r="H9986" s="64"/>
    </row>
    <row r="9987" spans="4:8" x14ac:dyDescent="0.2">
      <c r="D9987" s="9"/>
      <c r="G9987" s="63"/>
      <c r="H9987" s="64"/>
    </row>
    <row r="9988" spans="4:8" x14ac:dyDescent="0.2">
      <c r="D9988" s="9"/>
      <c r="G9988" s="63"/>
      <c r="H9988" s="64"/>
    </row>
    <row r="9989" spans="4:8" x14ac:dyDescent="0.2">
      <c r="D9989" s="9"/>
      <c r="G9989" s="63"/>
      <c r="H9989" s="64"/>
    </row>
    <row r="9990" spans="4:8" x14ac:dyDescent="0.2">
      <c r="D9990" s="9"/>
      <c r="G9990" s="63"/>
      <c r="H9990" s="64"/>
    </row>
    <row r="9991" spans="4:8" x14ac:dyDescent="0.2">
      <c r="D9991" s="9"/>
      <c r="G9991" s="63"/>
      <c r="H9991" s="64"/>
    </row>
    <row r="9992" spans="4:8" x14ac:dyDescent="0.2">
      <c r="D9992" s="9"/>
      <c r="G9992" s="63"/>
      <c r="H9992" s="64"/>
    </row>
    <row r="9993" spans="4:8" x14ac:dyDescent="0.2">
      <c r="D9993" s="9"/>
      <c r="G9993" s="63"/>
      <c r="H9993" s="64"/>
    </row>
    <row r="9994" spans="4:8" x14ac:dyDescent="0.2">
      <c r="D9994" s="9"/>
      <c r="G9994" s="63"/>
      <c r="H9994" s="64"/>
    </row>
    <row r="9995" spans="4:8" x14ac:dyDescent="0.2">
      <c r="D9995" s="9"/>
      <c r="G9995" s="63"/>
      <c r="H9995" s="64"/>
    </row>
    <row r="9996" spans="4:8" x14ac:dyDescent="0.2">
      <c r="D9996" s="9"/>
      <c r="G9996" s="63"/>
      <c r="H9996" s="64"/>
    </row>
    <row r="9997" spans="4:8" x14ac:dyDescent="0.2">
      <c r="D9997" s="9"/>
      <c r="G9997" s="63"/>
      <c r="H9997" s="64"/>
    </row>
    <row r="9998" spans="4:8" x14ac:dyDescent="0.2">
      <c r="D9998" s="9"/>
      <c r="G9998" s="63"/>
      <c r="H9998" s="64"/>
    </row>
    <row r="9999" spans="4:8" x14ac:dyDescent="0.2">
      <c r="D9999" s="9"/>
      <c r="G9999" s="63"/>
      <c r="H9999" s="64"/>
    </row>
    <row r="10000" spans="4:8" x14ac:dyDescent="0.2">
      <c r="D10000" s="9"/>
      <c r="G10000" s="63"/>
      <c r="H10000" s="64"/>
    </row>
    <row r="10001" spans="4:8" x14ac:dyDescent="0.2">
      <c r="D10001" s="9"/>
      <c r="G10001" s="63"/>
      <c r="H10001" s="64"/>
    </row>
    <row r="10002" spans="4:8" x14ac:dyDescent="0.2">
      <c r="D10002" s="9"/>
      <c r="G10002" s="63"/>
      <c r="H10002" s="64"/>
    </row>
    <row r="10003" spans="4:8" x14ac:dyDescent="0.2">
      <c r="D10003" s="9"/>
      <c r="G10003" s="63"/>
      <c r="H10003" s="64"/>
    </row>
    <row r="10004" spans="4:8" x14ac:dyDescent="0.2">
      <c r="D10004" s="9"/>
      <c r="G10004" s="63"/>
      <c r="H10004" s="64"/>
    </row>
    <row r="10005" spans="4:8" x14ac:dyDescent="0.2">
      <c r="D10005" s="9"/>
      <c r="G10005" s="63"/>
      <c r="H10005" s="64"/>
    </row>
    <row r="10006" spans="4:8" x14ac:dyDescent="0.2">
      <c r="D10006" s="9"/>
      <c r="G10006" s="63"/>
      <c r="H10006" s="64"/>
    </row>
    <row r="10007" spans="4:8" x14ac:dyDescent="0.2">
      <c r="D10007" s="9"/>
      <c r="G10007" s="63"/>
      <c r="H10007" s="64"/>
    </row>
    <row r="10008" spans="4:8" x14ac:dyDescent="0.2">
      <c r="D10008" s="9"/>
      <c r="G10008" s="63"/>
      <c r="H10008" s="64"/>
    </row>
    <row r="10009" spans="4:8" x14ac:dyDescent="0.2">
      <c r="D10009" s="9"/>
      <c r="G10009" s="63"/>
      <c r="H10009" s="64"/>
    </row>
    <row r="10010" spans="4:8" x14ac:dyDescent="0.2">
      <c r="D10010" s="9"/>
      <c r="G10010" s="63"/>
      <c r="H10010" s="64"/>
    </row>
    <row r="10011" spans="4:8" x14ac:dyDescent="0.2">
      <c r="D10011" s="9"/>
      <c r="G10011" s="63"/>
      <c r="H10011" s="64"/>
    </row>
    <row r="10012" spans="4:8" x14ac:dyDescent="0.2">
      <c r="D10012" s="9"/>
      <c r="G10012" s="63"/>
      <c r="H10012" s="64"/>
    </row>
    <row r="10013" spans="4:8" x14ac:dyDescent="0.2">
      <c r="D10013" s="9"/>
      <c r="G10013" s="63"/>
      <c r="H10013" s="64"/>
    </row>
    <row r="10014" spans="4:8" x14ac:dyDescent="0.2">
      <c r="D10014" s="9"/>
      <c r="G10014" s="63"/>
      <c r="H10014" s="64"/>
    </row>
    <row r="10015" spans="4:8" x14ac:dyDescent="0.2">
      <c r="D10015" s="9"/>
      <c r="G10015" s="63"/>
      <c r="H10015" s="64"/>
    </row>
    <row r="10016" spans="4:8" x14ac:dyDescent="0.2">
      <c r="D10016" s="9"/>
      <c r="G10016" s="63"/>
      <c r="H10016" s="64"/>
    </row>
    <row r="10017" spans="4:8" x14ac:dyDescent="0.2">
      <c r="D10017" s="9"/>
      <c r="G10017" s="63"/>
      <c r="H10017" s="64"/>
    </row>
    <row r="10018" spans="4:8" x14ac:dyDescent="0.2">
      <c r="D10018" s="9"/>
      <c r="G10018" s="63"/>
      <c r="H10018" s="64"/>
    </row>
    <row r="10019" spans="4:8" x14ac:dyDescent="0.2">
      <c r="D10019" s="9"/>
      <c r="G10019" s="63"/>
      <c r="H10019" s="64"/>
    </row>
    <row r="10020" spans="4:8" x14ac:dyDescent="0.2">
      <c r="D10020" s="9"/>
      <c r="G10020" s="63"/>
      <c r="H10020" s="64"/>
    </row>
    <row r="10021" spans="4:8" x14ac:dyDescent="0.2">
      <c r="D10021" s="9"/>
      <c r="G10021" s="63"/>
      <c r="H10021" s="64"/>
    </row>
    <row r="10022" spans="4:8" x14ac:dyDescent="0.2">
      <c r="D10022" s="9"/>
      <c r="G10022" s="63"/>
      <c r="H10022" s="64"/>
    </row>
    <row r="10023" spans="4:8" x14ac:dyDescent="0.2">
      <c r="D10023" s="9"/>
      <c r="G10023" s="63"/>
      <c r="H10023" s="64"/>
    </row>
    <row r="10024" spans="4:8" x14ac:dyDescent="0.2">
      <c r="D10024" s="9"/>
      <c r="G10024" s="63"/>
      <c r="H10024" s="64"/>
    </row>
    <row r="10025" spans="4:8" x14ac:dyDescent="0.2">
      <c r="D10025" s="9"/>
      <c r="G10025" s="63"/>
      <c r="H10025" s="64"/>
    </row>
    <row r="10026" spans="4:8" x14ac:dyDescent="0.2">
      <c r="D10026" s="9"/>
      <c r="G10026" s="63"/>
      <c r="H10026" s="64"/>
    </row>
    <row r="10027" spans="4:8" x14ac:dyDescent="0.2">
      <c r="D10027" s="9"/>
      <c r="G10027" s="63"/>
      <c r="H10027" s="64"/>
    </row>
    <row r="10028" spans="4:8" x14ac:dyDescent="0.2">
      <c r="D10028" s="9"/>
      <c r="G10028" s="63"/>
      <c r="H10028" s="64"/>
    </row>
    <row r="10029" spans="4:8" x14ac:dyDescent="0.2">
      <c r="D10029" s="9"/>
      <c r="G10029" s="63"/>
      <c r="H10029" s="64"/>
    </row>
    <row r="10030" spans="4:8" x14ac:dyDescent="0.2">
      <c r="D10030" s="9"/>
      <c r="G10030" s="63"/>
      <c r="H10030" s="64"/>
    </row>
    <row r="10031" spans="4:8" x14ac:dyDescent="0.2">
      <c r="D10031" s="9"/>
      <c r="G10031" s="63"/>
      <c r="H10031" s="64"/>
    </row>
    <row r="10032" spans="4:8" x14ac:dyDescent="0.2">
      <c r="D10032" s="9"/>
      <c r="G10032" s="63"/>
      <c r="H10032" s="64"/>
    </row>
    <row r="10033" spans="4:8" x14ac:dyDescent="0.2">
      <c r="D10033" s="9"/>
      <c r="G10033" s="63"/>
      <c r="H10033" s="64"/>
    </row>
    <row r="10034" spans="4:8" x14ac:dyDescent="0.2">
      <c r="D10034" s="9"/>
      <c r="G10034" s="63"/>
      <c r="H10034" s="64"/>
    </row>
    <row r="10035" spans="4:8" x14ac:dyDescent="0.2">
      <c r="D10035" s="9"/>
      <c r="G10035" s="63"/>
      <c r="H10035" s="64"/>
    </row>
    <row r="10036" spans="4:8" x14ac:dyDescent="0.2">
      <c r="D10036" s="9"/>
      <c r="G10036" s="63"/>
      <c r="H10036" s="64"/>
    </row>
    <row r="10037" spans="4:8" x14ac:dyDescent="0.2">
      <c r="D10037" s="9"/>
      <c r="G10037" s="63"/>
      <c r="H10037" s="64"/>
    </row>
    <row r="10038" spans="4:8" x14ac:dyDescent="0.2">
      <c r="D10038" s="9"/>
      <c r="G10038" s="63"/>
      <c r="H10038" s="64"/>
    </row>
    <row r="10039" spans="4:8" x14ac:dyDescent="0.2">
      <c r="D10039" s="9"/>
      <c r="G10039" s="63"/>
      <c r="H10039" s="64"/>
    </row>
    <row r="10040" spans="4:8" x14ac:dyDescent="0.2">
      <c r="D10040" s="9"/>
      <c r="G10040" s="63"/>
      <c r="H10040" s="64"/>
    </row>
    <row r="10041" spans="4:8" x14ac:dyDescent="0.2">
      <c r="D10041" s="9"/>
      <c r="G10041" s="63"/>
      <c r="H10041" s="64"/>
    </row>
    <row r="10042" spans="4:8" x14ac:dyDescent="0.2">
      <c r="D10042" s="9"/>
      <c r="G10042" s="63"/>
      <c r="H10042" s="64"/>
    </row>
    <row r="10043" spans="4:8" x14ac:dyDescent="0.2">
      <c r="D10043" s="9"/>
      <c r="G10043" s="63"/>
      <c r="H10043" s="64"/>
    </row>
    <row r="10044" spans="4:8" x14ac:dyDescent="0.2">
      <c r="D10044" s="9"/>
      <c r="G10044" s="63"/>
      <c r="H10044" s="64"/>
    </row>
    <row r="10045" spans="4:8" x14ac:dyDescent="0.2">
      <c r="D10045" s="9"/>
      <c r="G10045" s="63"/>
      <c r="H10045" s="64"/>
    </row>
    <row r="10046" spans="4:8" x14ac:dyDescent="0.2">
      <c r="D10046" s="9"/>
      <c r="G10046" s="63"/>
      <c r="H10046" s="64"/>
    </row>
    <row r="10047" spans="4:8" x14ac:dyDescent="0.2">
      <c r="D10047" s="9"/>
      <c r="G10047" s="63"/>
      <c r="H10047" s="64"/>
    </row>
    <row r="10048" spans="4:8" x14ac:dyDescent="0.2">
      <c r="D10048" s="9"/>
      <c r="G10048" s="63"/>
      <c r="H10048" s="64"/>
    </row>
    <row r="10049" spans="4:8" x14ac:dyDescent="0.2">
      <c r="D10049" s="9"/>
      <c r="G10049" s="63"/>
      <c r="H10049" s="64"/>
    </row>
    <row r="10050" spans="4:8" x14ac:dyDescent="0.2">
      <c r="D10050" s="9"/>
      <c r="G10050" s="63"/>
      <c r="H10050" s="64"/>
    </row>
    <row r="10051" spans="4:8" x14ac:dyDescent="0.2">
      <c r="D10051" s="9"/>
      <c r="G10051" s="63"/>
      <c r="H10051" s="64"/>
    </row>
    <row r="10052" spans="4:8" x14ac:dyDescent="0.2">
      <c r="D10052" s="9"/>
      <c r="G10052" s="63"/>
      <c r="H10052" s="64"/>
    </row>
    <row r="10053" spans="4:8" x14ac:dyDescent="0.2">
      <c r="D10053" s="9"/>
      <c r="G10053" s="63"/>
      <c r="H10053" s="64"/>
    </row>
    <row r="10054" spans="4:8" x14ac:dyDescent="0.2">
      <c r="D10054" s="9"/>
      <c r="G10054" s="63"/>
      <c r="H10054" s="64"/>
    </row>
    <row r="10055" spans="4:8" x14ac:dyDescent="0.2">
      <c r="D10055" s="9"/>
      <c r="G10055" s="63"/>
      <c r="H10055" s="64"/>
    </row>
    <row r="10056" spans="4:8" x14ac:dyDescent="0.2">
      <c r="D10056" s="9"/>
      <c r="G10056" s="63"/>
      <c r="H10056" s="64"/>
    </row>
    <row r="10057" spans="4:8" x14ac:dyDescent="0.2">
      <c r="D10057" s="9"/>
      <c r="G10057" s="63"/>
      <c r="H10057" s="64"/>
    </row>
    <row r="10058" spans="4:8" x14ac:dyDescent="0.2">
      <c r="D10058" s="9"/>
      <c r="G10058" s="63"/>
      <c r="H10058" s="64"/>
    </row>
    <row r="10059" spans="4:8" x14ac:dyDescent="0.2">
      <c r="D10059" s="9"/>
      <c r="G10059" s="63"/>
      <c r="H10059" s="64"/>
    </row>
    <row r="10060" spans="4:8" x14ac:dyDescent="0.2">
      <c r="D10060" s="9"/>
      <c r="G10060" s="63"/>
      <c r="H10060" s="64"/>
    </row>
    <row r="10061" spans="4:8" x14ac:dyDescent="0.2">
      <c r="D10061" s="9"/>
      <c r="G10061" s="63"/>
      <c r="H10061" s="64"/>
    </row>
    <row r="10062" spans="4:8" x14ac:dyDescent="0.2">
      <c r="D10062" s="9"/>
      <c r="G10062" s="63"/>
      <c r="H10062" s="64"/>
    </row>
    <row r="10063" spans="4:8" x14ac:dyDescent="0.2">
      <c r="D10063" s="9"/>
      <c r="G10063" s="63"/>
      <c r="H10063" s="64"/>
    </row>
    <row r="10064" spans="4:8" x14ac:dyDescent="0.2">
      <c r="D10064" s="9"/>
      <c r="G10064" s="63"/>
      <c r="H10064" s="64"/>
    </row>
    <row r="10065" spans="4:8" x14ac:dyDescent="0.2">
      <c r="D10065" s="9"/>
      <c r="G10065" s="63"/>
      <c r="H10065" s="64"/>
    </row>
    <row r="10066" spans="4:8" x14ac:dyDescent="0.2">
      <c r="D10066" s="9"/>
      <c r="G10066" s="63"/>
      <c r="H10066" s="64"/>
    </row>
    <row r="10067" spans="4:8" x14ac:dyDescent="0.2">
      <c r="D10067" s="9"/>
      <c r="G10067" s="63"/>
      <c r="H10067" s="64"/>
    </row>
    <row r="10068" spans="4:8" x14ac:dyDescent="0.2">
      <c r="D10068" s="9"/>
      <c r="G10068" s="63"/>
      <c r="H10068" s="64"/>
    </row>
    <row r="10069" spans="4:8" x14ac:dyDescent="0.2">
      <c r="D10069" s="9"/>
      <c r="G10069" s="63"/>
      <c r="H10069" s="64"/>
    </row>
    <row r="10070" spans="4:8" x14ac:dyDescent="0.2">
      <c r="D10070" s="9"/>
      <c r="G10070" s="63"/>
      <c r="H10070" s="64"/>
    </row>
    <row r="10071" spans="4:8" x14ac:dyDescent="0.2">
      <c r="D10071" s="9"/>
      <c r="G10071" s="63"/>
      <c r="H10071" s="64"/>
    </row>
    <row r="10072" spans="4:8" x14ac:dyDescent="0.2">
      <c r="D10072" s="9"/>
      <c r="G10072" s="63"/>
      <c r="H10072" s="64"/>
    </row>
    <row r="10073" spans="4:8" x14ac:dyDescent="0.2">
      <c r="D10073" s="9"/>
      <c r="G10073" s="63"/>
      <c r="H10073" s="64"/>
    </row>
    <row r="10074" spans="4:8" x14ac:dyDescent="0.2">
      <c r="D10074" s="9"/>
      <c r="G10074" s="63"/>
      <c r="H10074" s="64"/>
    </row>
    <row r="10075" spans="4:8" x14ac:dyDescent="0.2">
      <c r="D10075" s="9"/>
      <c r="G10075" s="63"/>
      <c r="H10075" s="64"/>
    </row>
    <row r="10076" spans="4:8" x14ac:dyDescent="0.2">
      <c r="D10076" s="9"/>
      <c r="G10076" s="63"/>
      <c r="H10076" s="64"/>
    </row>
    <row r="10077" spans="4:8" x14ac:dyDescent="0.2">
      <c r="D10077" s="9"/>
      <c r="G10077" s="63"/>
      <c r="H10077" s="64"/>
    </row>
    <row r="10078" spans="4:8" x14ac:dyDescent="0.2">
      <c r="D10078" s="9"/>
      <c r="G10078" s="63"/>
      <c r="H10078" s="64"/>
    </row>
    <row r="10079" spans="4:8" x14ac:dyDescent="0.2">
      <c r="D10079" s="9"/>
      <c r="G10079" s="63"/>
      <c r="H10079" s="64"/>
    </row>
    <row r="10080" spans="4:8" x14ac:dyDescent="0.2">
      <c r="D10080" s="9"/>
      <c r="G10080" s="63"/>
      <c r="H10080" s="64"/>
    </row>
    <row r="10081" spans="4:8" x14ac:dyDescent="0.2">
      <c r="D10081" s="9"/>
      <c r="G10081" s="63"/>
      <c r="H10081" s="64"/>
    </row>
    <row r="10082" spans="4:8" x14ac:dyDescent="0.2">
      <c r="D10082" s="9"/>
      <c r="G10082" s="63"/>
      <c r="H10082" s="64"/>
    </row>
    <row r="10083" spans="4:8" x14ac:dyDescent="0.2">
      <c r="D10083" s="9"/>
      <c r="G10083" s="63"/>
      <c r="H10083" s="64"/>
    </row>
    <row r="10084" spans="4:8" x14ac:dyDescent="0.2">
      <c r="D10084" s="9"/>
      <c r="G10084" s="63"/>
      <c r="H10084" s="64"/>
    </row>
    <row r="10085" spans="4:8" x14ac:dyDescent="0.2">
      <c r="D10085" s="9"/>
      <c r="G10085" s="63"/>
      <c r="H10085" s="64"/>
    </row>
    <row r="10086" spans="4:8" x14ac:dyDescent="0.2">
      <c r="D10086" s="9"/>
      <c r="G10086" s="63"/>
      <c r="H10086" s="64"/>
    </row>
    <row r="10087" spans="4:8" x14ac:dyDescent="0.2">
      <c r="D10087" s="9"/>
      <c r="G10087" s="63"/>
      <c r="H10087" s="64"/>
    </row>
    <row r="10088" spans="4:8" x14ac:dyDescent="0.2">
      <c r="D10088" s="9"/>
      <c r="G10088" s="63"/>
      <c r="H10088" s="64"/>
    </row>
    <row r="10089" spans="4:8" x14ac:dyDescent="0.2">
      <c r="D10089" s="9"/>
      <c r="G10089" s="63"/>
      <c r="H10089" s="64"/>
    </row>
    <row r="10090" spans="4:8" x14ac:dyDescent="0.2">
      <c r="D10090" s="9"/>
      <c r="G10090" s="63"/>
      <c r="H10090" s="64"/>
    </row>
    <row r="10091" spans="4:8" x14ac:dyDescent="0.2">
      <c r="D10091" s="9"/>
      <c r="G10091" s="63"/>
      <c r="H10091" s="64"/>
    </row>
    <row r="10092" spans="4:8" x14ac:dyDescent="0.2">
      <c r="D10092" s="9"/>
      <c r="G10092" s="63"/>
      <c r="H10092" s="64"/>
    </row>
    <row r="10093" spans="4:8" x14ac:dyDescent="0.2">
      <c r="D10093" s="9"/>
      <c r="G10093" s="63"/>
      <c r="H10093" s="64"/>
    </row>
    <row r="10094" spans="4:8" x14ac:dyDescent="0.2">
      <c r="D10094" s="9"/>
      <c r="G10094" s="63"/>
      <c r="H10094" s="64"/>
    </row>
    <row r="10095" spans="4:8" x14ac:dyDescent="0.2">
      <c r="D10095" s="9"/>
      <c r="G10095" s="63"/>
      <c r="H10095" s="64"/>
    </row>
    <row r="10096" spans="4:8" x14ac:dyDescent="0.2">
      <c r="D10096" s="9"/>
      <c r="G10096" s="63"/>
      <c r="H10096" s="64"/>
    </row>
    <row r="10097" spans="4:8" x14ac:dyDescent="0.2">
      <c r="D10097" s="9"/>
      <c r="G10097" s="63"/>
      <c r="H10097" s="64"/>
    </row>
    <row r="10098" spans="4:8" x14ac:dyDescent="0.2">
      <c r="D10098" s="9"/>
      <c r="G10098" s="63"/>
      <c r="H10098" s="64"/>
    </row>
    <row r="10099" spans="4:8" x14ac:dyDescent="0.2">
      <c r="D10099" s="9"/>
      <c r="G10099" s="63"/>
      <c r="H10099" s="64"/>
    </row>
    <row r="10100" spans="4:8" x14ac:dyDescent="0.2">
      <c r="D10100" s="9"/>
      <c r="G10100" s="63"/>
      <c r="H10100" s="64"/>
    </row>
    <row r="10101" spans="4:8" x14ac:dyDescent="0.2">
      <c r="D10101" s="9"/>
      <c r="G10101" s="63"/>
      <c r="H10101" s="64"/>
    </row>
    <row r="10102" spans="4:8" x14ac:dyDescent="0.2">
      <c r="D10102" s="9"/>
      <c r="G10102" s="63"/>
      <c r="H10102" s="64"/>
    </row>
    <row r="10103" spans="4:8" x14ac:dyDescent="0.2">
      <c r="D10103" s="9"/>
      <c r="G10103" s="63"/>
      <c r="H10103" s="64"/>
    </row>
    <row r="10104" spans="4:8" x14ac:dyDescent="0.2">
      <c r="D10104" s="9"/>
      <c r="G10104" s="63"/>
      <c r="H10104" s="64"/>
    </row>
    <row r="10105" spans="4:8" x14ac:dyDescent="0.2">
      <c r="D10105" s="9"/>
      <c r="G10105" s="63"/>
      <c r="H10105" s="64"/>
    </row>
    <row r="10106" spans="4:8" x14ac:dyDescent="0.2">
      <c r="D10106" s="9"/>
      <c r="G10106" s="63"/>
      <c r="H10106" s="64"/>
    </row>
    <row r="10107" spans="4:8" x14ac:dyDescent="0.2">
      <c r="D10107" s="9"/>
      <c r="G10107" s="63"/>
      <c r="H10107" s="64"/>
    </row>
    <row r="10108" spans="4:8" x14ac:dyDescent="0.2">
      <c r="D10108" s="9"/>
      <c r="G10108" s="63"/>
      <c r="H10108" s="64"/>
    </row>
    <row r="10109" spans="4:8" x14ac:dyDescent="0.2">
      <c r="D10109" s="9"/>
      <c r="G10109" s="63"/>
      <c r="H10109" s="64"/>
    </row>
    <row r="10110" spans="4:8" x14ac:dyDescent="0.2">
      <c r="D10110" s="9"/>
      <c r="G10110" s="63"/>
      <c r="H10110" s="64"/>
    </row>
    <row r="10111" spans="4:8" x14ac:dyDescent="0.2">
      <c r="D10111" s="9"/>
      <c r="G10111" s="63"/>
      <c r="H10111" s="64"/>
    </row>
    <row r="10112" spans="4:8" x14ac:dyDescent="0.2">
      <c r="D10112" s="9"/>
      <c r="G10112" s="63"/>
      <c r="H10112" s="64"/>
    </row>
    <row r="10113" spans="4:8" x14ac:dyDescent="0.2">
      <c r="D10113" s="9"/>
      <c r="G10113" s="63"/>
      <c r="H10113" s="64"/>
    </row>
    <row r="10114" spans="4:8" x14ac:dyDescent="0.2">
      <c r="D10114" s="9"/>
      <c r="G10114" s="63"/>
      <c r="H10114" s="64"/>
    </row>
    <row r="10115" spans="4:8" x14ac:dyDescent="0.2">
      <c r="D10115" s="9"/>
      <c r="G10115" s="63"/>
      <c r="H10115" s="64"/>
    </row>
    <row r="10116" spans="4:8" x14ac:dyDescent="0.2">
      <c r="D10116" s="9"/>
      <c r="G10116" s="63"/>
      <c r="H10116" s="64"/>
    </row>
    <row r="10117" spans="4:8" x14ac:dyDescent="0.2">
      <c r="D10117" s="9"/>
      <c r="G10117" s="63"/>
      <c r="H10117" s="64"/>
    </row>
    <row r="10118" spans="4:8" x14ac:dyDescent="0.2">
      <c r="D10118" s="9"/>
      <c r="G10118" s="63"/>
      <c r="H10118" s="64"/>
    </row>
    <row r="10119" spans="4:8" x14ac:dyDescent="0.2">
      <c r="D10119" s="9"/>
      <c r="G10119" s="63"/>
      <c r="H10119" s="64"/>
    </row>
    <row r="10120" spans="4:8" x14ac:dyDescent="0.2">
      <c r="D10120" s="9"/>
      <c r="G10120" s="63"/>
      <c r="H10120" s="64"/>
    </row>
    <row r="10121" spans="4:8" x14ac:dyDescent="0.2">
      <c r="D10121" s="9"/>
      <c r="G10121" s="63"/>
      <c r="H10121" s="64"/>
    </row>
    <row r="10122" spans="4:8" x14ac:dyDescent="0.2">
      <c r="D10122" s="9"/>
      <c r="G10122" s="63"/>
      <c r="H10122" s="64"/>
    </row>
    <row r="10123" spans="4:8" x14ac:dyDescent="0.2">
      <c r="D10123" s="9"/>
      <c r="G10123" s="63"/>
      <c r="H10123" s="64"/>
    </row>
    <row r="10124" spans="4:8" x14ac:dyDescent="0.2">
      <c r="D10124" s="9"/>
      <c r="G10124" s="63"/>
      <c r="H10124" s="64"/>
    </row>
    <row r="10125" spans="4:8" x14ac:dyDescent="0.2">
      <c r="D10125" s="9"/>
      <c r="G10125" s="63"/>
      <c r="H10125" s="64"/>
    </row>
    <row r="10126" spans="4:8" x14ac:dyDescent="0.2">
      <c r="D10126" s="9"/>
      <c r="G10126" s="63"/>
      <c r="H10126" s="64"/>
    </row>
    <row r="10127" spans="4:8" x14ac:dyDescent="0.2">
      <c r="D10127" s="9"/>
      <c r="G10127" s="63"/>
      <c r="H10127" s="64"/>
    </row>
    <row r="10128" spans="4:8" x14ac:dyDescent="0.2">
      <c r="D10128" s="9"/>
      <c r="G10128" s="63"/>
      <c r="H10128" s="64"/>
    </row>
    <row r="10129" spans="4:8" x14ac:dyDescent="0.2">
      <c r="D10129" s="9"/>
      <c r="G10129" s="63"/>
      <c r="H10129" s="64"/>
    </row>
    <row r="10130" spans="4:8" x14ac:dyDescent="0.2">
      <c r="D10130" s="9"/>
      <c r="G10130" s="63"/>
      <c r="H10130" s="64"/>
    </row>
    <row r="10131" spans="4:8" x14ac:dyDescent="0.2">
      <c r="D10131" s="9"/>
      <c r="G10131" s="63"/>
      <c r="H10131" s="64"/>
    </row>
    <row r="10132" spans="4:8" x14ac:dyDescent="0.2">
      <c r="D10132" s="9"/>
      <c r="G10132" s="63"/>
      <c r="H10132" s="64"/>
    </row>
    <row r="10133" spans="4:8" x14ac:dyDescent="0.2">
      <c r="D10133" s="9"/>
      <c r="G10133" s="63"/>
      <c r="H10133" s="64"/>
    </row>
    <row r="10134" spans="4:8" x14ac:dyDescent="0.2">
      <c r="D10134" s="9"/>
      <c r="G10134" s="63"/>
      <c r="H10134" s="64"/>
    </row>
    <row r="10135" spans="4:8" x14ac:dyDescent="0.2">
      <c r="D10135" s="9"/>
      <c r="G10135" s="63"/>
      <c r="H10135" s="64"/>
    </row>
    <row r="10136" spans="4:8" x14ac:dyDescent="0.2">
      <c r="D10136" s="9"/>
      <c r="G10136" s="63"/>
      <c r="H10136" s="64"/>
    </row>
    <row r="10137" spans="4:8" x14ac:dyDescent="0.2">
      <c r="D10137" s="9"/>
      <c r="G10137" s="63"/>
      <c r="H10137" s="64"/>
    </row>
    <row r="10138" spans="4:8" x14ac:dyDescent="0.2">
      <c r="D10138" s="9"/>
      <c r="G10138" s="63"/>
      <c r="H10138" s="64"/>
    </row>
    <row r="10139" spans="4:8" x14ac:dyDescent="0.2">
      <c r="D10139" s="9"/>
      <c r="G10139" s="63"/>
      <c r="H10139" s="64"/>
    </row>
    <row r="10140" spans="4:8" x14ac:dyDescent="0.2">
      <c r="D10140" s="9"/>
      <c r="G10140" s="63"/>
      <c r="H10140" s="64"/>
    </row>
    <row r="10141" spans="4:8" x14ac:dyDescent="0.2">
      <c r="D10141" s="9"/>
      <c r="G10141" s="63"/>
      <c r="H10141" s="64"/>
    </row>
    <row r="10142" spans="4:8" x14ac:dyDescent="0.2">
      <c r="D10142" s="9"/>
      <c r="G10142" s="63"/>
      <c r="H10142" s="64"/>
    </row>
    <row r="10143" spans="4:8" x14ac:dyDescent="0.2">
      <c r="D10143" s="9"/>
      <c r="G10143" s="63"/>
      <c r="H10143" s="64"/>
    </row>
    <row r="10144" spans="4:8" x14ac:dyDescent="0.2">
      <c r="D10144" s="9"/>
      <c r="G10144" s="63"/>
      <c r="H10144" s="64"/>
    </row>
    <row r="10145" spans="4:8" x14ac:dyDescent="0.2">
      <c r="D10145" s="9"/>
      <c r="G10145" s="63"/>
      <c r="H10145" s="64"/>
    </row>
    <row r="10146" spans="4:8" x14ac:dyDescent="0.2">
      <c r="D10146" s="9"/>
      <c r="G10146" s="63"/>
      <c r="H10146" s="64"/>
    </row>
    <row r="10147" spans="4:8" x14ac:dyDescent="0.2">
      <c r="D10147" s="9"/>
      <c r="G10147" s="63"/>
      <c r="H10147" s="64"/>
    </row>
    <row r="10148" spans="4:8" x14ac:dyDescent="0.2">
      <c r="D10148" s="9"/>
      <c r="G10148" s="63"/>
      <c r="H10148" s="64"/>
    </row>
    <row r="10149" spans="4:8" x14ac:dyDescent="0.2">
      <c r="D10149" s="9"/>
      <c r="G10149" s="63"/>
      <c r="H10149" s="64"/>
    </row>
    <row r="10150" spans="4:8" x14ac:dyDescent="0.2">
      <c r="D10150" s="9"/>
      <c r="G10150" s="63"/>
      <c r="H10150" s="64"/>
    </row>
    <row r="10151" spans="4:8" x14ac:dyDescent="0.2">
      <c r="D10151" s="9"/>
      <c r="G10151" s="63"/>
      <c r="H10151" s="64"/>
    </row>
    <row r="10152" spans="4:8" x14ac:dyDescent="0.2">
      <c r="D10152" s="9"/>
      <c r="G10152" s="63"/>
      <c r="H10152" s="64"/>
    </row>
    <row r="10153" spans="4:8" x14ac:dyDescent="0.2">
      <c r="D10153" s="9"/>
      <c r="G10153" s="63"/>
      <c r="H10153" s="64"/>
    </row>
    <row r="10154" spans="4:8" x14ac:dyDescent="0.2">
      <c r="D10154" s="9"/>
      <c r="G10154" s="63"/>
      <c r="H10154" s="64"/>
    </row>
    <row r="10155" spans="4:8" x14ac:dyDescent="0.2">
      <c r="D10155" s="9"/>
      <c r="G10155" s="63"/>
      <c r="H10155" s="64"/>
    </row>
    <row r="10156" spans="4:8" x14ac:dyDescent="0.2">
      <c r="D10156" s="9"/>
      <c r="G10156" s="63"/>
      <c r="H10156" s="64"/>
    </row>
    <row r="10157" spans="4:8" x14ac:dyDescent="0.2">
      <c r="D10157" s="9"/>
      <c r="G10157" s="63"/>
      <c r="H10157" s="64"/>
    </row>
    <row r="10158" spans="4:8" x14ac:dyDescent="0.2">
      <c r="D10158" s="9"/>
      <c r="G10158" s="63"/>
      <c r="H10158" s="64"/>
    </row>
    <row r="10159" spans="4:8" x14ac:dyDescent="0.2">
      <c r="D10159" s="9"/>
      <c r="G10159" s="63"/>
      <c r="H10159" s="64"/>
    </row>
    <row r="10160" spans="4:8" x14ac:dyDescent="0.2">
      <c r="D10160" s="9"/>
      <c r="G10160" s="63"/>
      <c r="H10160" s="64"/>
    </row>
    <row r="10161" spans="4:8" x14ac:dyDescent="0.2">
      <c r="D10161" s="9"/>
      <c r="G10161" s="63"/>
      <c r="H10161" s="64"/>
    </row>
    <row r="10162" spans="4:8" x14ac:dyDescent="0.2">
      <c r="D10162" s="9"/>
      <c r="G10162" s="63"/>
      <c r="H10162" s="64"/>
    </row>
    <row r="10163" spans="4:8" x14ac:dyDescent="0.2">
      <c r="D10163" s="9"/>
      <c r="G10163" s="63"/>
      <c r="H10163" s="64"/>
    </row>
    <row r="10164" spans="4:8" x14ac:dyDescent="0.2">
      <c r="D10164" s="9"/>
      <c r="G10164" s="63"/>
      <c r="H10164" s="64"/>
    </row>
    <row r="10165" spans="4:8" x14ac:dyDescent="0.2">
      <c r="D10165" s="9"/>
      <c r="G10165" s="63"/>
      <c r="H10165" s="64"/>
    </row>
    <row r="10166" spans="4:8" x14ac:dyDescent="0.2">
      <c r="D10166" s="9"/>
      <c r="G10166" s="63"/>
      <c r="H10166" s="64"/>
    </row>
    <row r="10167" spans="4:8" x14ac:dyDescent="0.2">
      <c r="D10167" s="9"/>
      <c r="G10167" s="63"/>
      <c r="H10167" s="64"/>
    </row>
    <row r="10168" spans="4:8" x14ac:dyDescent="0.2">
      <c r="D10168" s="9"/>
      <c r="G10168" s="63"/>
      <c r="H10168" s="64"/>
    </row>
    <row r="10169" spans="4:8" x14ac:dyDescent="0.2">
      <c r="D10169" s="9"/>
      <c r="G10169" s="63"/>
      <c r="H10169" s="64"/>
    </row>
    <row r="10170" spans="4:8" x14ac:dyDescent="0.2">
      <c r="D10170" s="9"/>
      <c r="G10170" s="63"/>
      <c r="H10170" s="64"/>
    </row>
    <row r="10171" spans="4:8" x14ac:dyDescent="0.2">
      <c r="D10171" s="9"/>
      <c r="G10171" s="63"/>
      <c r="H10171" s="64"/>
    </row>
    <row r="10172" spans="4:8" x14ac:dyDescent="0.2">
      <c r="D10172" s="9"/>
      <c r="G10172" s="63"/>
      <c r="H10172" s="64"/>
    </row>
    <row r="10173" spans="4:8" x14ac:dyDescent="0.2">
      <c r="D10173" s="9"/>
      <c r="G10173" s="63"/>
      <c r="H10173" s="64"/>
    </row>
    <row r="10174" spans="4:8" x14ac:dyDescent="0.2">
      <c r="D10174" s="9"/>
      <c r="G10174" s="63"/>
      <c r="H10174" s="64"/>
    </row>
    <row r="10175" spans="4:8" x14ac:dyDescent="0.2">
      <c r="D10175" s="9"/>
      <c r="G10175" s="63"/>
      <c r="H10175" s="64"/>
    </row>
    <row r="10176" spans="4:8" x14ac:dyDescent="0.2">
      <c r="D10176" s="9"/>
      <c r="G10176" s="63"/>
      <c r="H10176" s="64"/>
    </row>
    <row r="10177" spans="4:8" x14ac:dyDescent="0.2">
      <c r="D10177" s="9"/>
      <c r="G10177" s="63"/>
      <c r="H10177" s="64"/>
    </row>
    <row r="10178" spans="4:8" x14ac:dyDescent="0.2">
      <c r="D10178" s="9"/>
      <c r="G10178" s="63"/>
      <c r="H10178" s="64"/>
    </row>
    <row r="10179" spans="4:8" x14ac:dyDescent="0.2">
      <c r="D10179" s="9"/>
      <c r="G10179" s="63"/>
      <c r="H10179" s="64"/>
    </row>
    <row r="10180" spans="4:8" x14ac:dyDescent="0.2">
      <c r="D10180" s="9"/>
      <c r="G10180" s="63"/>
      <c r="H10180" s="64"/>
    </row>
    <row r="10181" spans="4:8" x14ac:dyDescent="0.2">
      <c r="D10181" s="9"/>
      <c r="G10181" s="63"/>
      <c r="H10181" s="64"/>
    </row>
    <row r="10182" spans="4:8" x14ac:dyDescent="0.2">
      <c r="D10182" s="9"/>
      <c r="G10182" s="63"/>
      <c r="H10182" s="64"/>
    </row>
    <row r="10183" spans="4:8" x14ac:dyDescent="0.2">
      <c r="D10183" s="9"/>
      <c r="G10183" s="63"/>
      <c r="H10183" s="64"/>
    </row>
    <row r="10184" spans="4:8" x14ac:dyDescent="0.2">
      <c r="D10184" s="9"/>
      <c r="G10184" s="63"/>
      <c r="H10184" s="64"/>
    </row>
    <row r="10185" spans="4:8" x14ac:dyDescent="0.2">
      <c r="D10185" s="9"/>
      <c r="G10185" s="63"/>
      <c r="H10185" s="64"/>
    </row>
    <row r="10186" spans="4:8" x14ac:dyDescent="0.2">
      <c r="D10186" s="9"/>
      <c r="G10186" s="63"/>
      <c r="H10186" s="64"/>
    </row>
    <row r="10187" spans="4:8" x14ac:dyDescent="0.2">
      <c r="D10187" s="9"/>
      <c r="G10187" s="63"/>
      <c r="H10187" s="64"/>
    </row>
    <row r="10188" spans="4:8" x14ac:dyDescent="0.2">
      <c r="D10188" s="9"/>
      <c r="G10188" s="63"/>
      <c r="H10188" s="64"/>
    </row>
    <row r="10189" spans="4:8" x14ac:dyDescent="0.2">
      <c r="D10189" s="9"/>
      <c r="G10189" s="63"/>
      <c r="H10189" s="64"/>
    </row>
    <row r="10190" spans="4:8" x14ac:dyDescent="0.2">
      <c r="D10190" s="9"/>
      <c r="G10190" s="63"/>
      <c r="H10190" s="64"/>
    </row>
    <row r="10191" spans="4:8" x14ac:dyDescent="0.2">
      <c r="D10191" s="9"/>
      <c r="G10191" s="63"/>
      <c r="H10191" s="64"/>
    </row>
    <row r="10192" spans="4:8" x14ac:dyDescent="0.2">
      <c r="D10192" s="9"/>
      <c r="G10192" s="63"/>
      <c r="H10192" s="64"/>
    </row>
    <row r="10193" spans="4:8" x14ac:dyDescent="0.2">
      <c r="D10193" s="9"/>
      <c r="G10193" s="63"/>
      <c r="H10193" s="64"/>
    </row>
    <row r="10194" spans="4:8" x14ac:dyDescent="0.2">
      <c r="D10194" s="9"/>
      <c r="G10194" s="63"/>
      <c r="H10194" s="64"/>
    </row>
    <row r="10195" spans="4:8" x14ac:dyDescent="0.2">
      <c r="D10195" s="9"/>
      <c r="G10195" s="63"/>
      <c r="H10195" s="64"/>
    </row>
    <row r="10196" spans="4:8" x14ac:dyDescent="0.2">
      <c r="D10196" s="9"/>
      <c r="G10196" s="63"/>
      <c r="H10196" s="64"/>
    </row>
    <row r="10197" spans="4:8" x14ac:dyDescent="0.2">
      <c r="D10197" s="9"/>
      <c r="G10197" s="63"/>
      <c r="H10197" s="64"/>
    </row>
    <row r="10198" spans="4:8" x14ac:dyDescent="0.2">
      <c r="D10198" s="9"/>
      <c r="G10198" s="63"/>
      <c r="H10198" s="64"/>
    </row>
    <row r="10199" spans="4:8" x14ac:dyDescent="0.2">
      <c r="D10199" s="9"/>
      <c r="G10199" s="63"/>
      <c r="H10199" s="64"/>
    </row>
    <row r="10200" spans="4:8" x14ac:dyDescent="0.2">
      <c r="D10200" s="9"/>
      <c r="G10200" s="63"/>
      <c r="H10200" s="64"/>
    </row>
    <row r="10201" spans="4:8" x14ac:dyDescent="0.2">
      <c r="D10201" s="9"/>
      <c r="G10201" s="63"/>
      <c r="H10201" s="64"/>
    </row>
    <row r="10202" spans="4:8" x14ac:dyDescent="0.2">
      <c r="D10202" s="9"/>
      <c r="G10202" s="63"/>
      <c r="H10202" s="64"/>
    </row>
    <row r="10203" spans="4:8" x14ac:dyDescent="0.2">
      <c r="D10203" s="9"/>
      <c r="G10203" s="63"/>
      <c r="H10203" s="64"/>
    </row>
    <row r="10204" spans="4:8" x14ac:dyDescent="0.2">
      <c r="D10204" s="9"/>
      <c r="G10204" s="63"/>
      <c r="H10204" s="64"/>
    </row>
    <row r="10205" spans="4:8" x14ac:dyDescent="0.2">
      <c r="D10205" s="9"/>
      <c r="G10205" s="63"/>
      <c r="H10205" s="64"/>
    </row>
    <row r="10206" spans="4:8" x14ac:dyDescent="0.2">
      <c r="D10206" s="9"/>
      <c r="G10206" s="63"/>
      <c r="H10206" s="64"/>
    </row>
    <row r="10207" spans="4:8" x14ac:dyDescent="0.2">
      <c r="D10207" s="9"/>
      <c r="G10207" s="63"/>
      <c r="H10207" s="64"/>
    </row>
    <row r="10208" spans="4:8" x14ac:dyDescent="0.2">
      <c r="D10208" s="9"/>
      <c r="G10208" s="63"/>
      <c r="H10208" s="64"/>
    </row>
    <row r="10209" spans="4:8" x14ac:dyDescent="0.2">
      <c r="D10209" s="9"/>
      <c r="G10209" s="63"/>
      <c r="H10209" s="64"/>
    </row>
    <row r="10210" spans="4:8" x14ac:dyDescent="0.2">
      <c r="D10210" s="9"/>
      <c r="G10210" s="63"/>
      <c r="H10210" s="64"/>
    </row>
    <row r="10211" spans="4:8" x14ac:dyDescent="0.2">
      <c r="D10211" s="9"/>
      <c r="G10211" s="63"/>
      <c r="H10211" s="64"/>
    </row>
    <row r="10212" spans="4:8" x14ac:dyDescent="0.2">
      <c r="D10212" s="9"/>
      <c r="G10212" s="63"/>
      <c r="H10212" s="64"/>
    </row>
    <row r="10213" spans="4:8" x14ac:dyDescent="0.2">
      <c r="D10213" s="9"/>
      <c r="G10213" s="63"/>
      <c r="H10213" s="64"/>
    </row>
    <row r="10214" spans="4:8" x14ac:dyDescent="0.2">
      <c r="D10214" s="9"/>
      <c r="G10214" s="63"/>
      <c r="H10214" s="64"/>
    </row>
    <row r="10215" spans="4:8" x14ac:dyDescent="0.2">
      <c r="D10215" s="9"/>
      <c r="G10215" s="63"/>
      <c r="H10215" s="64"/>
    </row>
    <row r="10216" spans="4:8" x14ac:dyDescent="0.2">
      <c r="D10216" s="9"/>
      <c r="G10216" s="63"/>
      <c r="H10216" s="64"/>
    </row>
    <row r="10217" spans="4:8" x14ac:dyDescent="0.2">
      <c r="D10217" s="9"/>
      <c r="G10217" s="63"/>
      <c r="H10217" s="64"/>
    </row>
    <row r="10218" spans="4:8" x14ac:dyDescent="0.2">
      <c r="D10218" s="9"/>
      <c r="G10218" s="63"/>
      <c r="H10218" s="64"/>
    </row>
    <row r="10219" spans="4:8" x14ac:dyDescent="0.2">
      <c r="D10219" s="9"/>
      <c r="G10219" s="63"/>
      <c r="H10219" s="64"/>
    </row>
    <row r="10220" spans="4:8" x14ac:dyDescent="0.2">
      <c r="D10220" s="9"/>
      <c r="G10220" s="63"/>
      <c r="H10220" s="64"/>
    </row>
    <row r="10221" spans="4:8" x14ac:dyDescent="0.2">
      <c r="D10221" s="9"/>
      <c r="G10221" s="63"/>
      <c r="H10221" s="64"/>
    </row>
    <row r="10222" spans="4:8" x14ac:dyDescent="0.2">
      <c r="D10222" s="9"/>
      <c r="G10222" s="63"/>
      <c r="H10222" s="64"/>
    </row>
    <row r="10223" spans="4:8" x14ac:dyDescent="0.2">
      <c r="D10223" s="9"/>
      <c r="G10223" s="63"/>
      <c r="H10223" s="64"/>
    </row>
    <row r="10224" spans="4:8" x14ac:dyDescent="0.2">
      <c r="D10224" s="9"/>
      <c r="G10224" s="63"/>
      <c r="H10224" s="64"/>
    </row>
    <row r="10225" spans="4:8" x14ac:dyDescent="0.2">
      <c r="D10225" s="9"/>
      <c r="G10225" s="63"/>
      <c r="H10225" s="64"/>
    </row>
    <row r="10226" spans="4:8" x14ac:dyDescent="0.2">
      <c r="D10226" s="9"/>
      <c r="G10226" s="63"/>
      <c r="H10226" s="64"/>
    </row>
    <row r="10227" spans="4:8" x14ac:dyDescent="0.2">
      <c r="D10227" s="9"/>
      <c r="G10227" s="63"/>
      <c r="H10227" s="64"/>
    </row>
    <row r="10228" spans="4:8" x14ac:dyDescent="0.2">
      <c r="D10228" s="9"/>
      <c r="G10228" s="63"/>
      <c r="H10228" s="64"/>
    </row>
    <row r="10229" spans="4:8" x14ac:dyDescent="0.2">
      <c r="D10229" s="9"/>
      <c r="G10229" s="63"/>
      <c r="H10229" s="64"/>
    </row>
    <row r="10230" spans="4:8" x14ac:dyDescent="0.2">
      <c r="D10230" s="9"/>
      <c r="G10230" s="63"/>
      <c r="H10230" s="64"/>
    </row>
    <row r="10231" spans="4:8" x14ac:dyDescent="0.2">
      <c r="D10231" s="9"/>
      <c r="G10231" s="63"/>
      <c r="H10231" s="64"/>
    </row>
    <row r="10232" spans="4:8" x14ac:dyDescent="0.2">
      <c r="D10232" s="9"/>
      <c r="G10232" s="63"/>
      <c r="H10232" s="64"/>
    </row>
    <row r="10233" spans="4:8" x14ac:dyDescent="0.2">
      <c r="D10233" s="9"/>
      <c r="G10233" s="63"/>
      <c r="H10233" s="64"/>
    </row>
    <row r="10234" spans="4:8" x14ac:dyDescent="0.2">
      <c r="D10234" s="9"/>
      <c r="G10234" s="63"/>
      <c r="H10234" s="64"/>
    </row>
    <row r="10235" spans="4:8" x14ac:dyDescent="0.2">
      <c r="D10235" s="9"/>
      <c r="G10235" s="63"/>
      <c r="H10235" s="64"/>
    </row>
    <row r="10236" spans="4:8" x14ac:dyDescent="0.2">
      <c r="D10236" s="9"/>
      <c r="G10236" s="63"/>
      <c r="H10236" s="64"/>
    </row>
    <row r="10237" spans="4:8" x14ac:dyDescent="0.2">
      <c r="D10237" s="9"/>
      <c r="G10237" s="63"/>
      <c r="H10237" s="64"/>
    </row>
    <row r="10238" spans="4:8" x14ac:dyDescent="0.2">
      <c r="D10238" s="9"/>
      <c r="G10238" s="63"/>
      <c r="H10238" s="64"/>
    </row>
    <row r="10239" spans="4:8" x14ac:dyDescent="0.2">
      <c r="D10239" s="9"/>
      <c r="G10239" s="63"/>
      <c r="H10239" s="64"/>
    </row>
    <row r="10240" spans="4:8" x14ac:dyDescent="0.2">
      <c r="D10240" s="9"/>
      <c r="G10240" s="63"/>
      <c r="H10240" s="64"/>
    </row>
    <row r="10241" spans="4:8" x14ac:dyDescent="0.2">
      <c r="D10241" s="9"/>
      <c r="G10241" s="63"/>
      <c r="H10241" s="64"/>
    </row>
    <row r="10242" spans="4:8" x14ac:dyDescent="0.2">
      <c r="D10242" s="9"/>
      <c r="G10242" s="63"/>
      <c r="H10242" s="64"/>
    </row>
    <row r="10243" spans="4:8" x14ac:dyDescent="0.2">
      <c r="D10243" s="9"/>
      <c r="G10243" s="63"/>
      <c r="H10243" s="64"/>
    </row>
    <row r="10244" spans="4:8" x14ac:dyDescent="0.2">
      <c r="D10244" s="9"/>
      <c r="G10244" s="63"/>
      <c r="H10244" s="64"/>
    </row>
    <row r="10245" spans="4:8" x14ac:dyDescent="0.2">
      <c r="D10245" s="9"/>
      <c r="G10245" s="63"/>
      <c r="H10245" s="64"/>
    </row>
    <row r="10246" spans="4:8" x14ac:dyDescent="0.2">
      <c r="D10246" s="9"/>
      <c r="G10246" s="63"/>
      <c r="H10246" s="64"/>
    </row>
    <row r="10247" spans="4:8" x14ac:dyDescent="0.2">
      <c r="D10247" s="9"/>
      <c r="G10247" s="63"/>
      <c r="H10247" s="64"/>
    </row>
    <row r="10248" spans="4:8" x14ac:dyDescent="0.2">
      <c r="D10248" s="9"/>
      <c r="G10248" s="63"/>
      <c r="H10248" s="64"/>
    </row>
    <row r="10249" spans="4:8" x14ac:dyDescent="0.2">
      <c r="D10249" s="9"/>
      <c r="G10249" s="63"/>
      <c r="H10249" s="64"/>
    </row>
    <row r="10250" spans="4:8" x14ac:dyDescent="0.2">
      <c r="D10250" s="9"/>
      <c r="G10250" s="63"/>
      <c r="H10250" s="64"/>
    </row>
    <row r="10251" spans="4:8" x14ac:dyDescent="0.2">
      <c r="D10251" s="9"/>
      <c r="G10251" s="63"/>
      <c r="H10251" s="64"/>
    </row>
    <row r="10252" spans="4:8" x14ac:dyDescent="0.2">
      <c r="D10252" s="9"/>
      <c r="G10252" s="63"/>
      <c r="H10252" s="64"/>
    </row>
    <row r="10253" spans="4:8" x14ac:dyDescent="0.2">
      <c r="D10253" s="9"/>
      <c r="G10253" s="63"/>
      <c r="H10253" s="64"/>
    </row>
    <row r="10254" spans="4:8" x14ac:dyDescent="0.2">
      <c r="D10254" s="9"/>
      <c r="G10254" s="63"/>
      <c r="H10254" s="64"/>
    </row>
    <row r="10255" spans="4:8" x14ac:dyDescent="0.2">
      <c r="D10255" s="9"/>
      <c r="G10255" s="63"/>
      <c r="H10255" s="64"/>
    </row>
    <row r="10256" spans="4:8" x14ac:dyDescent="0.2">
      <c r="D10256" s="9"/>
      <c r="G10256" s="63"/>
      <c r="H10256" s="64"/>
    </row>
    <row r="10257" spans="4:8" x14ac:dyDescent="0.2">
      <c r="D10257" s="9"/>
      <c r="G10257" s="63"/>
      <c r="H10257" s="64"/>
    </row>
    <row r="10258" spans="4:8" x14ac:dyDescent="0.2">
      <c r="D10258" s="9"/>
      <c r="G10258" s="63"/>
      <c r="H10258" s="64"/>
    </row>
    <row r="10259" spans="4:8" x14ac:dyDescent="0.2">
      <c r="D10259" s="9"/>
      <c r="G10259" s="63"/>
      <c r="H10259" s="64"/>
    </row>
    <row r="10260" spans="4:8" x14ac:dyDescent="0.2">
      <c r="D10260" s="9"/>
      <c r="G10260" s="63"/>
      <c r="H10260" s="64"/>
    </row>
    <row r="10261" spans="4:8" x14ac:dyDescent="0.2">
      <c r="D10261" s="9"/>
      <c r="G10261" s="63"/>
      <c r="H10261" s="64"/>
    </row>
    <row r="10262" spans="4:8" x14ac:dyDescent="0.2">
      <c r="D10262" s="9"/>
      <c r="G10262" s="63"/>
      <c r="H10262" s="64"/>
    </row>
    <row r="10263" spans="4:8" x14ac:dyDescent="0.2">
      <c r="D10263" s="9"/>
      <c r="G10263" s="63"/>
      <c r="H10263" s="64"/>
    </row>
    <row r="10264" spans="4:8" x14ac:dyDescent="0.2">
      <c r="D10264" s="9"/>
      <c r="G10264" s="63"/>
      <c r="H10264" s="64"/>
    </row>
    <row r="10265" spans="4:8" x14ac:dyDescent="0.2">
      <c r="D10265" s="9"/>
      <c r="G10265" s="63"/>
      <c r="H10265" s="64"/>
    </row>
    <row r="10266" spans="4:8" x14ac:dyDescent="0.2">
      <c r="D10266" s="9"/>
      <c r="G10266" s="63"/>
      <c r="H10266" s="64"/>
    </row>
    <row r="10267" spans="4:8" x14ac:dyDescent="0.2">
      <c r="D10267" s="9"/>
      <c r="G10267" s="63"/>
      <c r="H10267" s="64"/>
    </row>
    <row r="10268" spans="4:8" x14ac:dyDescent="0.2">
      <c r="D10268" s="9"/>
      <c r="G10268" s="63"/>
      <c r="H10268" s="64"/>
    </row>
    <row r="10269" spans="4:8" x14ac:dyDescent="0.2">
      <c r="D10269" s="9"/>
      <c r="G10269" s="63"/>
      <c r="H10269" s="64"/>
    </row>
    <row r="10270" spans="4:8" x14ac:dyDescent="0.2">
      <c r="D10270" s="9"/>
      <c r="G10270" s="63"/>
      <c r="H10270" s="64"/>
    </row>
    <row r="10271" spans="4:8" x14ac:dyDescent="0.2">
      <c r="D10271" s="9"/>
      <c r="G10271" s="63"/>
      <c r="H10271" s="64"/>
    </row>
    <row r="10272" spans="4:8" x14ac:dyDescent="0.2">
      <c r="D10272" s="9"/>
      <c r="G10272" s="63"/>
      <c r="H10272" s="64"/>
    </row>
    <row r="10273" spans="4:8" x14ac:dyDescent="0.2">
      <c r="D10273" s="9"/>
      <c r="G10273" s="63"/>
      <c r="H10273" s="64"/>
    </row>
    <row r="10274" spans="4:8" x14ac:dyDescent="0.2">
      <c r="D10274" s="9"/>
      <c r="G10274" s="63"/>
      <c r="H10274" s="64"/>
    </row>
    <row r="10275" spans="4:8" x14ac:dyDescent="0.2">
      <c r="D10275" s="9"/>
      <c r="G10275" s="63"/>
      <c r="H10275" s="64"/>
    </row>
    <row r="10276" spans="4:8" x14ac:dyDescent="0.2">
      <c r="D10276" s="9"/>
      <c r="G10276" s="63"/>
      <c r="H10276" s="64"/>
    </row>
    <row r="10277" spans="4:8" x14ac:dyDescent="0.2">
      <c r="D10277" s="9"/>
      <c r="G10277" s="63"/>
      <c r="H10277" s="64"/>
    </row>
    <row r="10278" spans="4:8" x14ac:dyDescent="0.2">
      <c r="D10278" s="9"/>
      <c r="G10278" s="63"/>
      <c r="H10278" s="64"/>
    </row>
    <row r="10279" spans="4:8" x14ac:dyDescent="0.2">
      <c r="D10279" s="9"/>
      <c r="G10279" s="63"/>
      <c r="H10279" s="64"/>
    </row>
    <row r="10280" spans="4:8" x14ac:dyDescent="0.2">
      <c r="D10280" s="9"/>
      <c r="G10280" s="63"/>
      <c r="H10280" s="64"/>
    </row>
    <row r="10281" spans="4:8" x14ac:dyDescent="0.2">
      <c r="D10281" s="9"/>
      <c r="G10281" s="63"/>
      <c r="H10281" s="64"/>
    </row>
    <row r="10282" spans="4:8" x14ac:dyDescent="0.2">
      <c r="D10282" s="9"/>
      <c r="G10282" s="63"/>
      <c r="H10282" s="64"/>
    </row>
    <row r="10283" spans="4:8" x14ac:dyDescent="0.2">
      <c r="D10283" s="9"/>
      <c r="G10283" s="63"/>
      <c r="H10283" s="64"/>
    </row>
    <row r="10284" spans="4:8" x14ac:dyDescent="0.2">
      <c r="D10284" s="9"/>
      <c r="G10284" s="63"/>
      <c r="H10284" s="64"/>
    </row>
    <row r="10285" spans="4:8" x14ac:dyDescent="0.2">
      <c r="D10285" s="9"/>
      <c r="G10285" s="63"/>
      <c r="H10285" s="64"/>
    </row>
    <row r="10286" spans="4:8" x14ac:dyDescent="0.2">
      <c r="D10286" s="9"/>
      <c r="G10286" s="63"/>
      <c r="H10286" s="64"/>
    </row>
    <row r="10287" spans="4:8" x14ac:dyDescent="0.2">
      <c r="D10287" s="9"/>
      <c r="G10287" s="63"/>
      <c r="H10287" s="64"/>
    </row>
    <row r="10288" spans="4:8" x14ac:dyDescent="0.2">
      <c r="D10288" s="9"/>
      <c r="G10288" s="63"/>
      <c r="H10288" s="64"/>
    </row>
    <row r="10289" spans="4:8" x14ac:dyDescent="0.2">
      <c r="D10289" s="9"/>
      <c r="G10289" s="63"/>
      <c r="H10289" s="64"/>
    </row>
    <row r="10290" spans="4:8" x14ac:dyDescent="0.2">
      <c r="D10290" s="9"/>
      <c r="G10290" s="63"/>
      <c r="H10290" s="64"/>
    </row>
    <row r="10291" spans="4:8" x14ac:dyDescent="0.2">
      <c r="D10291" s="9"/>
      <c r="G10291" s="63"/>
      <c r="H10291" s="64"/>
    </row>
    <row r="10292" spans="4:8" x14ac:dyDescent="0.2">
      <c r="D10292" s="9"/>
      <c r="G10292" s="63"/>
      <c r="H10292" s="64"/>
    </row>
    <row r="10293" spans="4:8" x14ac:dyDescent="0.2">
      <c r="D10293" s="9"/>
      <c r="G10293" s="63"/>
      <c r="H10293" s="64"/>
    </row>
    <row r="10294" spans="4:8" x14ac:dyDescent="0.2">
      <c r="D10294" s="9"/>
      <c r="G10294" s="63"/>
      <c r="H10294" s="64"/>
    </row>
    <row r="10295" spans="4:8" x14ac:dyDescent="0.2">
      <c r="D10295" s="9"/>
      <c r="G10295" s="63"/>
      <c r="H10295" s="64"/>
    </row>
    <row r="10296" spans="4:8" x14ac:dyDescent="0.2">
      <c r="D10296" s="9"/>
      <c r="G10296" s="63"/>
      <c r="H10296" s="64"/>
    </row>
    <row r="10297" spans="4:8" x14ac:dyDescent="0.2">
      <c r="D10297" s="9"/>
      <c r="G10297" s="63"/>
      <c r="H10297" s="64"/>
    </row>
    <row r="10298" spans="4:8" x14ac:dyDescent="0.2">
      <c r="D10298" s="9"/>
      <c r="G10298" s="63"/>
      <c r="H10298" s="64"/>
    </row>
    <row r="10299" spans="4:8" x14ac:dyDescent="0.2">
      <c r="D10299" s="9"/>
      <c r="G10299" s="63"/>
      <c r="H10299" s="64"/>
    </row>
    <row r="10300" spans="4:8" x14ac:dyDescent="0.2">
      <c r="D10300" s="9"/>
      <c r="G10300" s="63"/>
      <c r="H10300" s="64"/>
    </row>
    <row r="10301" spans="4:8" x14ac:dyDescent="0.2">
      <c r="D10301" s="9"/>
      <c r="G10301" s="63"/>
      <c r="H10301" s="64"/>
    </row>
    <row r="10302" spans="4:8" x14ac:dyDescent="0.2">
      <c r="D10302" s="9"/>
      <c r="G10302" s="63"/>
      <c r="H10302" s="64"/>
    </row>
    <row r="10303" spans="4:8" x14ac:dyDescent="0.2">
      <c r="D10303" s="9"/>
      <c r="G10303" s="63"/>
      <c r="H10303" s="64"/>
    </row>
    <row r="10304" spans="4:8" x14ac:dyDescent="0.2">
      <c r="D10304" s="9"/>
      <c r="G10304" s="63"/>
      <c r="H10304" s="64"/>
    </row>
    <row r="10305" spans="4:8" x14ac:dyDescent="0.2">
      <c r="D10305" s="9"/>
      <c r="G10305" s="63"/>
      <c r="H10305" s="64"/>
    </row>
    <row r="10306" spans="4:8" x14ac:dyDescent="0.2">
      <c r="D10306" s="9"/>
      <c r="G10306" s="63"/>
      <c r="H10306" s="64"/>
    </row>
    <row r="10307" spans="4:8" x14ac:dyDescent="0.2">
      <c r="D10307" s="9"/>
      <c r="G10307" s="63"/>
      <c r="H10307" s="64"/>
    </row>
    <row r="10308" spans="4:8" x14ac:dyDescent="0.2">
      <c r="D10308" s="9"/>
      <c r="G10308" s="63"/>
      <c r="H10308" s="64"/>
    </row>
    <row r="10309" spans="4:8" x14ac:dyDescent="0.2">
      <c r="D10309" s="9"/>
      <c r="G10309" s="63"/>
      <c r="H10309" s="64"/>
    </row>
    <row r="10310" spans="4:8" x14ac:dyDescent="0.2">
      <c r="D10310" s="9"/>
      <c r="G10310" s="63"/>
      <c r="H10310" s="64"/>
    </row>
    <row r="10311" spans="4:8" x14ac:dyDescent="0.2">
      <c r="D10311" s="9"/>
      <c r="G10311" s="63"/>
      <c r="H10311" s="64"/>
    </row>
    <row r="10312" spans="4:8" x14ac:dyDescent="0.2">
      <c r="D10312" s="9"/>
      <c r="G10312" s="63"/>
      <c r="H10312" s="64"/>
    </row>
    <row r="10313" spans="4:8" x14ac:dyDescent="0.2">
      <c r="D10313" s="9"/>
      <c r="G10313" s="63"/>
      <c r="H10313" s="64"/>
    </row>
    <row r="10314" spans="4:8" x14ac:dyDescent="0.2">
      <c r="D10314" s="9"/>
      <c r="G10314" s="63"/>
      <c r="H10314" s="64"/>
    </row>
    <row r="10315" spans="4:8" x14ac:dyDescent="0.2">
      <c r="D10315" s="9"/>
      <c r="G10315" s="63"/>
      <c r="H10315" s="64"/>
    </row>
    <row r="10316" spans="4:8" x14ac:dyDescent="0.2">
      <c r="D10316" s="9"/>
      <c r="G10316" s="63"/>
      <c r="H10316" s="64"/>
    </row>
    <row r="10317" spans="4:8" x14ac:dyDescent="0.2">
      <c r="D10317" s="9"/>
      <c r="G10317" s="63"/>
      <c r="H10317" s="64"/>
    </row>
    <row r="10318" spans="4:8" x14ac:dyDescent="0.2">
      <c r="D10318" s="9"/>
      <c r="G10318" s="63"/>
      <c r="H10318" s="64"/>
    </row>
    <row r="10319" spans="4:8" x14ac:dyDescent="0.2">
      <c r="D10319" s="9"/>
      <c r="G10319" s="63"/>
      <c r="H10319" s="64"/>
    </row>
    <row r="10320" spans="4:8" x14ac:dyDescent="0.2">
      <c r="D10320" s="9"/>
      <c r="G10320" s="63"/>
      <c r="H10320" s="64"/>
    </row>
    <row r="10321" spans="4:8" x14ac:dyDescent="0.2">
      <c r="D10321" s="9"/>
      <c r="G10321" s="63"/>
      <c r="H10321" s="64"/>
    </row>
    <row r="10322" spans="4:8" x14ac:dyDescent="0.2">
      <c r="D10322" s="9"/>
      <c r="G10322" s="63"/>
      <c r="H10322" s="64"/>
    </row>
    <row r="10323" spans="4:8" x14ac:dyDescent="0.2">
      <c r="D10323" s="9"/>
      <c r="G10323" s="63"/>
      <c r="H10323" s="64"/>
    </row>
    <row r="10324" spans="4:8" x14ac:dyDescent="0.2">
      <c r="D10324" s="9"/>
      <c r="G10324" s="63"/>
      <c r="H10324" s="64"/>
    </row>
    <row r="10325" spans="4:8" x14ac:dyDescent="0.2">
      <c r="D10325" s="9"/>
      <c r="G10325" s="63"/>
      <c r="H10325" s="64"/>
    </row>
    <row r="10326" spans="4:8" x14ac:dyDescent="0.2">
      <c r="D10326" s="9"/>
      <c r="G10326" s="63"/>
      <c r="H10326" s="64"/>
    </row>
    <row r="10327" spans="4:8" x14ac:dyDescent="0.2">
      <c r="D10327" s="9"/>
      <c r="G10327" s="63"/>
      <c r="H10327" s="64"/>
    </row>
    <row r="10328" spans="4:8" x14ac:dyDescent="0.2">
      <c r="D10328" s="9"/>
      <c r="G10328" s="63"/>
      <c r="H10328" s="64"/>
    </row>
    <row r="10329" spans="4:8" x14ac:dyDescent="0.2">
      <c r="D10329" s="9"/>
      <c r="G10329" s="63"/>
      <c r="H10329" s="64"/>
    </row>
    <row r="10330" spans="4:8" x14ac:dyDescent="0.2">
      <c r="D10330" s="9"/>
      <c r="G10330" s="63"/>
      <c r="H10330" s="64"/>
    </row>
    <row r="10331" spans="4:8" x14ac:dyDescent="0.2">
      <c r="D10331" s="9"/>
      <c r="G10331" s="63"/>
      <c r="H10331" s="64"/>
    </row>
    <row r="10332" spans="4:8" x14ac:dyDescent="0.2">
      <c r="D10332" s="9"/>
      <c r="G10332" s="63"/>
      <c r="H10332" s="64"/>
    </row>
    <row r="10333" spans="4:8" x14ac:dyDescent="0.2">
      <c r="D10333" s="9"/>
      <c r="G10333" s="63"/>
      <c r="H10333" s="64"/>
    </row>
    <row r="10334" spans="4:8" x14ac:dyDescent="0.2">
      <c r="D10334" s="9"/>
      <c r="G10334" s="63"/>
      <c r="H10334" s="64"/>
    </row>
    <row r="10335" spans="4:8" x14ac:dyDescent="0.2">
      <c r="D10335" s="9"/>
      <c r="G10335" s="63"/>
      <c r="H10335" s="64"/>
    </row>
    <row r="10336" spans="4:8" x14ac:dyDescent="0.2">
      <c r="D10336" s="9"/>
      <c r="G10336" s="63"/>
      <c r="H10336" s="64"/>
    </row>
    <row r="10337" spans="4:8" x14ac:dyDescent="0.2">
      <c r="D10337" s="9"/>
      <c r="G10337" s="63"/>
      <c r="H10337" s="64"/>
    </row>
    <row r="10338" spans="4:8" x14ac:dyDescent="0.2">
      <c r="D10338" s="9"/>
      <c r="G10338" s="63"/>
      <c r="H10338" s="64"/>
    </row>
    <row r="10339" spans="4:8" x14ac:dyDescent="0.2">
      <c r="D10339" s="9"/>
      <c r="G10339" s="63"/>
      <c r="H10339" s="64"/>
    </row>
    <row r="10340" spans="4:8" x14ac:dyDescent="0.2">
      <c r="D10340" s="9"/>
      <c r="G10340" s="63"/>
      <c r="H10340" s="64"/>
    </row>
    <row r="10341" spans="4:8" x14ac:dyDescent="0.2">
      <c r="D10341" s="9"/>
      <c r="G10341" s="63"/>
      <c r="H10341" s="64"/>
    </row>
    <row r="10342" spans="4:8" x14ac:dyDescent="0.2">
      <c r="D10342" s="9"/>
      <c r="G10342" s="63"/>
      <c r="H10342" s="64"/>
    </row>
    <row r="10343" spans="4:8" x14ac:dyDescent="0.2">
      <c r="D10343" s="9"/>
      <c r="G10343" s="63"/>
      <c r="H10343" s="64"/>
    </row>
    <row r="10344" spans="4:8" x14ac:dyDescent="0.2">
      <c r="D10344" s="9"/>
      <c r="G10344" s="63"/>
      <c r="H10344" s="64"/>
    </row>
    <row r="10345" spans="4:8" x14ac:dyDescent="0.2">
      <c r="D10345" s="9"/>
      <c r="G10345" s="63"/>
      <c r="H10345" s="64"/>
    </row>
    <row r="10346" spans="4:8" x14ac:dyDescent="0.2">
      <c r="D10346" s="9"/>
      <c r="G10346" s="63"/>
      <c r="H10346" s="64"/>
    </row>
    <row r="10347" spans="4:8" x14ac:dyDescent="0.2">
      <c r="D10347" s="9"/>
      <c r="G10347" s="63"/>
      <c r="H10347" s="64"/>
    </row>
    <row r="10348" spans="4:8" x14ac:dyDescent="0.2">
      <c r="D10348" s="9"/>
      <c r="G10348" s="63"/>
      <c r="H10348" s="64"/>
    </row>
    <row r="10349" spans="4:8" x14ac:dyDescent="0.2">
      <c r="D10349" s="9"/>
      <c r="G10349" s="63"/>
      <c r="H10349" s="64"/>
    </row>
    <row r="10350" spans="4:8" x14ac:dyDescent="0.2">
      <c r="D10350" s="9"/>
      <c r="G10350" s="63"/>
      <c r="H10350" s="64"/>
    </row>
    <row r="10351" spans="4:8" x14ac:dyDescent="0.2">
      <c r="D10351" s="9"/>
      <c r="G10351" s="63"/>
      <c r="H10351" s="64"/>
    </row>
    <row r="10352" spans="4:8" x14ac:dyDescent="0.2">
      <c r="D10352" s="9"/>
      <c r="G10352" s="63"/>
      <c r="H10352" s="64"/>
    </row>
    <row r="10353" spans="4:8" x14ac:dyDescent="0.2">
      <c r="D10353" s="9"/>
      <c r="G10353" s="63"/>
      <c r="H10353" s="64"/>
    </row>
    <row r="10354" spans="4:8" x14ac:dyDescent="0.2">
      <c r="D10354" s="9"/>
      <c r="G10354" s="63"/>
      <c r="H10354" s="64"/>
    </row>
    <row r="10355" spans="4:8" x14ac:dyDescent="0.2">
      <c r="D10355" s="9"/>
      <c r="G10355" s="63"/>
      <c r="H10355" s="64"/>
    </row>
    <row r="10356" spans="4:8" x14ac:dyDescent="0.2">
      <c r="D10356" s="9"/>
      <c r="G10356" s="63"/>
      <c r="H10356" s="64"/>
    </row>
    <row r="10357" spans="4:8" x14ac:dyDescent="0.2">
      <c r="D10357" s="9"/>
      <c r="G10357" s="63"/>
      <c r="H10357" s="64"/>
    </row>
    <row r="10358" spans="4:8" x14ac:dyDescent="0.2">
      <c r="D10358" s="9"/>
      <c r="G10358" s="63"/>
      <c r="H10358" s="64"/>
    </row>
    <row r="10359" spans="4:8" x14ac:dyDescent="0.2">
      <c r="D10359" s="9"/>
      <c r="G10359" s="63"/>
      <c r="H10359" s="64"/>
    </row>
    <row r="10360" spans="4:8" x14ac:dyDescent="0.2">
      <c r="D10360" s="9"/>
      <c r="G10360" s="63"/>
      <c r="H10360" s="64"/>
    </row>
    <row r="10361" spans="4:8" x14ac:dyDescent="0.2">
      <c r="D10361" s="9"/>
      <c r="G10361" s="63"/>
      <c r="H10361" s="64"/>
    </row>
    <row r="10362" spans="4:8" x14ac:dyDescent="0.2">
      <c r="D10362" s="9"/>
      <c r="G10362" s="63"/>
      <c r="H10362" s="64"/>
    </row>
    <row r="10363" spans="4:8" x14ac:dyDescent="0.2">
      <c r="D10363" s="9"/>
      <c r="G10363" s="63"/>
      <c r="H10363" s="64"/>
    </row>
    <row r="10364" spans="4:8" x14ac:dyDescent="0.2">
      <c r="D10364" s="9"/>
      <c r="G10364" s="63"/>
      <c r="H10364" s="64"/>
    </row>
    <row r="10365" spans="4:8" x14ac:dyDescent="0.2">
      <c r="D10365" s="9"/>
      <c r="G10365" s="63"/>
      <c r="H10365" s="64"/>
    </row>
    <row r="10366" spans="4:8" x14ac:dyDescent="0.2">
      <c r="D10366" s="9"/>
      <c r="G10366" s="63"/>
      <c r="H10366" s="64"/>
    </row>
    <row r="10367" spans="4:8" x14ac:dyDescent="0.2">
      <c r="D10367" s="9"/>
      <c r="G10367" s="63"/>
      <c r="H10367" s="64"/>
    </row>
    <row r="10368" spans="4:8" x14ac:dyDescent="0.2">
      <c r="D10368" s="9"/>
      <c r="G10368" s="63"/>
      <c r="H10368" s="64"/>
    </row>
    <row r="10369" spans="4:8" x14ac:dyDescent="0.2">
      <c r="D10369" s="9"/>
      <c r="G10369" s="63"/>
      <c r="H10369" s="64"/>
    </row>
    <row r="10370" spans="4:8" x14ac:dyDescent="0.2">
      <c r="D10370" s="9"/>
      <c r="G10370" s="63"/>
      <c r="H10370" s="64"/>
    </row>
    <row r="10371" spans="4:8" x14ac:dyDescent="0.2">
      <c r="D10371" s="9"/>
      <c r="G10371" s="63"/>
      <c r="H10371" s="64"/>
    </row>
    <row r="10372" spans="4:8" x14ac:dyDescent="0.2">
      <c r="D10372" s="9"/>
      <c r="G10372" s="63"/>
      <c r="H10372" s="64"/>
    </row>
    <row r="10373" spans="4:8" x14ac:dyDescent="0.2">
      <c r="D10373" s="9"/>
      <c r="G10373" s="63"/>
      <c r="H10373" s="64"/>
    </row>
    <row r="10374" spans="4:8" x14ac:dyDescent="0.2">
      <c r="D10374" s="9"/>
      <c r="G10374" s="63"/>
      <c r="H10374" s="64"/>
    </row>
    <row r="10375" spans="4:8" x14ac:dyDescent="0.2">
      <c r="D10375" s="9"/>
      <c r="G10375" s="63"/>
      <c r="H10375" s="64"/>
    </row>
    <row r="10376" spans="4:8" x14ac:dyDescent="0.2">
      <c r="D10376" s="9"/>
      <c r="G10376" s="63"/>
      <c r="H10376" s="64"/>
    </row>
    <row r="10377" spans="4:8" x14ac:dyDescent="0.2">
      <c r="D10377" s="9"/>
      <c r="G10377" s="63"/>
      <c r="H10377" s="64"/>
    </row>
    <row r="10378" spans="4:8" x14ac:dyDescent="0.2">
      <c r="D10378" s="9"/>
      <c r="G10378" s="63"/>
      <c r="H10378" s="64"/>
    </row>
    <row r="10379" spans="4:8" x14ac:dyDescent="0.2">
      <c r="D10379" s="9"/>
      <c r="G10379" s="63"/>
      <c r="H10379" s="64"/>
    </row>
    <row r="10380" spans="4:8" x14ac:dyDescent="0.2">
      <c r="D10380" s="9"/>
      <c r="G10380" s="63"/>
      <c r="H10380" s="64"/>
    </row>
    <row r="10381" spans="4:8" x14ac:dyDescent="0.2">
      <c r="D10381" s="9"/>
      <c r="G10381" s="63"/>
      <c r="H10381" s="64"/>
    </row>
    <row r="10382" spans="4:8" x14ac:dyDescent="0.2">
      <c r="D10382" s="9"/>
      <c r="G10382" s="63"/>
      <c r="H10382" s="64"/>
    </row>
    <row r="10383" spans="4:8" x14ac:dyDescent="0.2">
      <c r="D10383" s="9"/>
      <c r="G10383" s="63"/>
      <c r="H10383" s="64"/>
    </row>
    <row r="10384" spans="4:8" x14ac:dyDescent="0.2">
      <c r="D10384" s="9"/>
      <c r="G10384" s="63"/>
      <c r="H10384" s="64"/>
    </row>
    <row r="10385" spans="4:8" x14ac:dyDescent="0.2">
      <c r="D10385" s="9"/>
      <c r="G10385" s="63"/>
      <c r="H10385" s="64"/>
    </row>
    <row r="10386" spans="4:8" x14ac:dyDescent="0.2">
      <c r="D10386" s="9"/>
      <c r="G10386" s="63"/>
      <c r="H10386" s="64"/>
    </row>
    <row r="10387" spans="4:8" x14ac:dyDescent="0.2">
      <c r="D10387" s="9"/>
      <c r="G10387" s="63"/>
      <c r="H10387" s="64"/>
    </row>
    <row r="10388" spans="4:8" x14ac:dyDescent="0.2">
      <c r="D10388" s="9"/>
      <c r="G10388" s="63"/>
      <c r="H10388" s="64"/>
    </row>
    <row r="10389" spans="4:8" x14ac:dyDescent="0.2">
      <c r="D10389" s="9"/>
      <c r="G10389" s="63"/>
      <c r="H10389" s="64"/>
    </row>
    <row r="10390" spans="4:8" x14ac:dyDescent="0.2">
      <c r="D10390" s="9"/>
      <c r="G10390" s="63"/>
      <c r="H10390" s="64"/>
    </row>
    <row r="10391" spans="4:8" x14ac:dyDescent="0.2">
      <c r="D10391" s="9"/>
      <c r="G10391" s="63"/>
      <c r="H10391" s="64"/>
    </row>
    <row r="10392" spans="4:8" x14ac:dyDescent="0.2">
      <c r="D10392" s="9"/>
      <c r="G10392" s="63"/>
      <c r="H10392" s="64"/>
    </row>
    <row r="10393" spans="4:8" x14ac:dyDescent="0.2">
      <c r="D10393" s="9"/>
      <c r="G10393" s="63"/>
      <c r="H10393" s="64"/>
    </row>
    <row r="10394" spans="4:8" x14ac:dyDescent="0.2">
      <c r="D10394" s="9"/>
      <c r="G10394" s="63"/>
      <c r="H10394" s="64"/>
    </row>
    <row r="10395" spans="4:8" x14ac:dyDescent="0.2">
      <c r="D10395" s="9"/>
      <c r="G10395" s="63"/>
      <c r="H10395" s="64"/>
    </row>
    <row r="10396" spans="4:8" x14ac:dyDescent="0.2">
      <c r="D10396" s="9"/>
      <c r="G10396" s="63"/>
      <c r="H10396" s="64"/>
    </row>
    <row r="10397" spans="4:8" x14ac:dyDescent="0.2">
      <c r="D10397" s="9"/>
      <c r="G10397" s="63"/>
      <c r="H10397" s="64"/>
    </row>
    <row r="10398" spans="4:8" x14ac:dyDescent="0.2">
      <c r="D10398" s="9"/>
      <c r="G10398" s="63"/>
      <c r="H10398" s="64"/>
    </row>
    <row r="10399" spans="4:8" x14ac:dyDescent="0.2">
      <c r="D10399" s="9"/>
      <c r="G10399" s="63"/>
      <c r="H10399" s="64"/>
    </row>
    <row r="10400" spans="4:8" x14ac:dyDescent="0.2">
      <c r="D10400" s="9"/>
      <c r="G10400" s="63"/>
      <c r="H10400" s="64"/>
    </row>
    <row r="10401" spans="4:8" x14ac:dyDescent="0.2">
      <c r="D10401" s="9"/>
      <c r="G10401" s="63"/>
      <c r="H10401" s="64"/>
    </row>
    <row r="10402" spans="4:8" x14ac:dyDescent="0.2">
      <c r="D10402" s="9"/>
      <c r="G10402" s="63"/>
      <c r="H10402" s="64"/>
    </row>
    <row r="10403" spans="4:8" x14ac:dyDescent="0.2">
      <c r="D10403" s="9"/>
      <c r="G10403" s="63"/>
      <c r="H10403" s="64"/>
    </row>
    <row r="10404" spans="4:8" x14ac:dyDescent="0.2">
      <c r="D10404" s="9"/>
      <c r="G10404" s="63"/>
      <c r="H10404" s="64"/>
    </row>
    <row r="10405" spans="4:8" x14ac:dyDescent="0.2">
      <c r="D10405" s="9"/>
      <c r="G10405" s="63"/>
      <c r="H10405" s="64"/>
    </row>
    <row r="10406" spans="4:8" x14ac:dyDescent="0.2">
      <c r="D10406" s="9"/>
      <c r="G10406" s="63"/>
      <c r="H10406" s="64"/>
    </row>
    <row r="10407" spans="4:8" x14ac:dyDescent="0.2">
      <c r="D10407" s="9"/>
      <c r="G10407" s="63"/>
      <c r="H10407" s="64"/>
    </row>
    <row r="10408" spans="4:8" x14ac:dyDescent="0.2">
      <c r="D10408" s="9"/>
      <c r="G10408" s="63"/>
      <c r="H10408" s="64"/>
    </row>
    <row r="10409" spans="4:8" x14ac:dyDescent="0.2">
      <c r="D10409" s="9"/>
      <c r="G10409" s="63"/>
      <c r="H10409" s="64"/>
    </row>
    <row r="10410" spans="4:8" x14ac:dyDescent="0.2">
      <c r="D10410" s="9"/>
      <c r="G10410" s="63"/>
      <c r="H10410" s="64"/>
    </row>
    <row r="10411" spans="4:8" x14ac:dyDescent="0.2">
      <c r="D10411" s="9"/>
      <c r="G10411" s="63"/>
      <c r="H10411" s="64"/>
    </row>
    <row r="10412" spans="4:8" x14ac:dyDescent="0.2">
      <c r="D10412" s="9"/>
      <c r="G10412" s="63"/>
      <c r="H10412" s="64"/>
    </row>
    <row r="10413" spans="4:8" x14ac:dyDescent="0.2">
      <c r="D10413" s="9"/>
      <c r="G10413" s="63"/>
      <c r="H10413" s="64"/>
    </row>
    <row r="10414" spans="4:8" x14ac:dyDescent="0.2">
      <c r="D10414" s="9"/>
      <c r="G10414" s="63"/>
      <c r="H10414" s="64"/>
    </row>
    <row r="10415" spans="4:8" x14ac:dyDescent="0.2">
      <c r="D10415" s="9"/>
      <c r="G10415" s="63"/>
      <c r="H10415" s="64"/>
    </row>
    <row r="10416" spans="4:8" x14ac:dyDescent="0.2">
      <c r="D10416" s="9"/>
      <c r="G10416" s="63"/>
      <c r="H10416" s="64"/>
    </row>
    <row r="10417" spans="4:8" x14ac:dyDescent="0.2">
      <c r="D10417" s="9"/>
      <c r="G10417" s="63"/>
      <c r="H10417" s="64"/>
    </row>
    <row r="10418" spans="4:8" x14ac:dyDescent="0.2">
      <c r="D10418" s="9"/>
      <c r="G10418" s="63"/>
      <c r="H10418" s="64"/>
    </row>
    <row r="10419" spans="4:8" x14ac:dyDescent="0.2">
      <c r="D10419" s="9"/>
      <c r="G10419" s="63"/>
      <c r="H10419" s="64"/>
    </row>
    <row r="10420" spans="4:8" x14ac:dyDescent="0.2">
      <c r="D10420" s="9"/>
      <c r="G10420" s="63"/>
      <c r="H10420" s="64"/>
    </row>
    <row r="10421" spans="4:8" x14ac:dyDescent="0.2">
      <c r="D10421" s="9"/>
      <c r="G10421" s="63"/>
      <c r="H10421" s="64"/>
    </row>
    <row r="10422" spans="4:8" x14ac:dyDescent="0.2">
      <c r="D10422" s="9"/>
      <c r="G10422" s="63"/>
      <c r="H10422" s="64"/>
    </row>
    <row r="10423" spans="4:8" x14ac:dyDescent="0.2">
      <c r="D10423" s="9"/>
      <c r="G10423" s="63"/>
      <c r="H10423" s="64"/>
    </row>
    <row r="10424" spans="4:8" x14ac:dyDescent="0.2">
      <c r="D10424" s="9"/>
      <c r="G10424" s="63"/>
      <c r="H10424" s="64"/>
    </row>
    <row r="10425" spans="4:8" x14ac:dyDescent="0.2">
      <c r="D10425" s="9"/>
      <c r="G10425" s="63"/>
      <c r="H10425" s="64"/>
    </row>
    <row r="10426" spans="4:8" x14ac:dyDescent="0.2">
      <c r="D10426" s="9"/>
      <c r="G10426" s="63"/>
      <c r="H10426" s="64"/>
    </row>
    <row r="10427" spans="4:8" x14ac:dyDescent="0.2">
      <c r="D10427" s="9"/>
      <c r="G10427" s="63"/>
      <c r="H10427" s="64"/>
    </row>
    <row r="10428" spans="4:8" x14ac:dyDescent="0.2">
      <c r="D10428" s="9"/>
      <c r="G10428" s="63"/>
      <c r="H10428" s="64"/>
    </row>
    <row r="10429" spans="4:8" x14ac:dyDescent="0.2">
      <c r="D10429" s="9"/>
      <c r="G10429" s="63"/>
      <c r="H10429" s="64"/>
    </row>
    <row r="10430" spans="4:8" x14ac:dyDescent="0.2">
      <c r="D10430" s="9"/>
      <c r="G10430" s="63"/>
      <c r="H10430" s="64"/>
    </row>
    <row r="10431" spans="4:8" x14ac:dyDescent="0.2">
      <c r="D10431" s="9"/>
      <c r="G10431" s="63"/>
      <c r="H10431" s="64"/>
    </row>
    <row r="10432" spans="4:8" x14ac:dyDescent="0.2">
      <c r="D10432" s="9"/>
      <c r="G10432" s="63"/>
      <c r="H10432" s="64"/>
    </row>
    <row r="10433" spans="4:8" x14ac:dyDescent="0.2">
      <c r="D10433" s="9"/>
      <c r="G10433" s="63"/>
      <c r="H10433" s="64"/>
    </row>
    <row r="10434" spans="4:8" x14ac:dyDescent="0.2">
      <c r="D10434" s="9"/>
      <c r="G10434" s="63"/>
      <c r="H10434" s="64"/>
    </row>
    <row r="10435" spans="4:8" x14ac:dyDescent="0.2">
      <c r="D10435" s="9"/>
      <c r="G10435" s="63"/>
      <c r="H10435" s="64"/>
    </row>
    <row r="10436" spans="4:8" x14ac:dyDescent="0.2">
      <c r="D10436" s="9"/>
      <c r="G10436" s="63"/>
      <c r="H10436" s="64"/>
    </row>
    <row r="10437" spans="4:8" x14ac:dyDescent="0.2">
      <c r="D10437" s="9"/>
      <c r="G10437" s="63"/>
      <c r="H10437" s="64"/>
    </row>
    <row r="10438" spans="4:8" x14ac:dyDescent="0.2">
      <c r="D10438" s="9"/>
      <c r="G10438" s="63"/>
      <c r="H10438" s="64"/>
    </row>
    <row r="10439" spans="4:8" x14ac:dyDescent="0.2">
      <c r="D10439" s="9"/>
      <c r="G10439" s="63"/>
      <c r="H10439" s="64"/>
    </row>
    <row r="10440" spans="4:8" x14ac:dyDescent="0.2">
      <c r="D10440" s="9"/>
      <c r="G10440" s="63"/>
      <c r="H10440" s="64"/>
    </row>
    <row r="10441" spans="4:8" x14ac:dyDescent="0.2">
      <c r="D10441" s="9"/>
      <c r="G10441" s="63"/>
      <c r="H10441" s="64"/>
    </row>
    <row r="10442" spans="4:8" x14ac:dyDescent="0.2">
      <c r="D10442" s="9"/>
      <c r="G10442" s="63"/>
      <c r="H10442" s="64"/>
    </row>
    <row r="10443" spans="4:8" x14ac:dyDescent="0.2">
      <c r="D10443" s="9"/>
      <c r="G10443" s="63"/>
      <c r="H10443" s="64"/>
    </row>
    <row r="10444" spans="4:8" x14ac:dyDescent="0.2">
      <c r="D10444" s="9"/>
      <c r="G10444" s="63"/>
      <c r="H10444" s="64"/>
    </row>
    <row r="10445" spans="4:8" x14ac:dyDescent="0.2">
      <c r="D10445" s="9"/>
      <c r="G10445" s="63"/>
      <c r="H10445" s="64"/>
    </row>
    <row r="10446" spans="4:8" x14ac:dyDescent="0.2">
      <c r="D10446" s="9"/>
      <c r="G10446" s="63"/>
      <c r="H10446" s="64"/>
    </row>
    <row r="10447" spans="4:8" x14ac:dyDescent="0.2">
      <c r="D10447" s="9"/>
      <c r="G10447" s="63"/>
      <c r="H10447" s="64"/>
    </row>
    <row r="10448" spans="4:8" x14ac:dyDescent="0.2">
      <c r="D10448" s="9"/>
      <c r="G10448" s="63"/>
      <c r="H10448" s="64"/>
    </row>
    <row r="10449" spans="4:8" x14ac:dyDescent="0.2">
      <c r="D10449" s="9"/>
      <c r="G10449" s="63"/>
      <c r="H10449" s="64"/>
    </row>
    <row r="10450" spans="4:8" x14ac:dyDescent="0.2">
      <c r="D10450" s="9"/>
      <c r="G10450" s="63"/>
      <c r="H10450" s="64"/>
    </row>
    <row r="10451" spans="4:8" x14ac:dyDescent="0.2">
      <c r="D10451" s="9"/>
      <c r="G10451" s="63"/>
      <c r="H10451" s="64"/>
    </row>
    <row r="10452" spans="4:8" x14ac:dyDescent="0.2">
      <c r="D10452" s="9"/>
      <c r="G10452" s="63"/>
      <c r="H10452" s="64"/>
    </row>
    <row r="10453" spans="4:8" x14ac:dyDescent="0.2">
      <c r="D10453" s="9"/>
      <c r="G10453" s="63"/>
      <c r="H10453" s="64"/>
    </row>
    <row r="10454" spans="4:8" x14ac:dyDescent="0.2">
      <c r="D10454" s="9"/>
      <c r="G10454" s="63"/>
      <c r="H10454" s="64"/>
    </row>
    <row r="10455" spans="4:8" x14ac:dyDescent="0.2">
      <c r="D10455" s="9"/>
      <c r="G10455" s="63"/>
      <c r="H10455" s="64"/>
    </row>
    <row r="10456" spans="4:8" x14ac:dyDescent="0.2">
      <c r="D10456" s="9"/>
      <c r="G10456" s="63"/>
      <c r="H10456" s="64"/>
    </row>
    <row r="10457" spans="4:8" x14ac:dyDescent="0.2">
      <c r="D10457" s="9"/>
      <c r="G10457" s="63"/>
      <c r="H10457" s="64"/>
    </row>
    <row r="10458" spans="4:8" x14ac:dyDescent="0.2">
      <c r="D10458" s="9"/>
      <c r="G10458" s="63"/>
      <c r="H10458" s="64"/>
    </row>
    <row r="10459" spans="4:8" x14ac:dyDescent="0.2">
      <c r="D10459" s="9"/>
      <c r="G10459" s="63"/>
      <c r="H10459" s="64"/>
    </row>
    <row r="10460" spans="4:8" x14ac:dyDescent="0.2">
      <c r="D10460" s="9"/>
      <c r="G10460" s="63"/>
      <c r="H10460" s="64"/>
    </row>
    <row r="10461" spans="4:8" x14ac:dyDescent="0.2">
      <c r="D10461" s="9"/>
      <c r="G10461" s="63"/>
      <c r="H10461" s="64"/>
    </row>
    <row r="10462" spans="4:8" x14ac:dyDescent="0.2">
      <c r="D10462" s="9"/>
      <c r="G10462" s="63"/>
      <c r="H10462" s="64"/>
    </row>
    <row r="10463" spans="4:8" x14ac:dyDescent="0.2">
      <c r="D10463" s="9"/>
      <c r="G10463" s="63"/>
      <c r="H10463" s="64"/>
    </row>
    <row r="10464" spans="4:8" x14ac:dyDescent="0.2">
      <c r="D10464" s="9"/>
      <c r="G10464" s="63"/>
      <c r="H10464" s="64"/>
    </row>
    <row r="10465" spans="4:8" x14ac:dyDescent="0.2">
      <c r="D10465" s="9"/>
      <c r="G10465" s="63"/>
      <c r="H10465" s="64"/>
    </row>
    <row r="10466" spans="4:8" x14ac:dyDescent="0.2">
      <c r="D10466" s="9"/>
      <c r="G10466" s="63"/>
      <c r="H10466" s="64"/>
    </row>
    <row r="10467" spans="4:8" x14ac:dyDescent="0.2">
      <c r="D10467" s="9"/>
      <c r="G10467" s="63"/>
      <c r="H10467" s="64"/>
    </row>
    <row r="10468" spans="4:8" x14ac:dyDescent="0.2">
      <c r="D10468" s="9"/>
      <c r="G10468" s="63"/>
      <c r="H10468" s="64"/>
    </row>
    <row r="10469" spans="4:8" x14ac:dyDescent="0.2">
      <c r="D10469" s="9"/>
      <c r="G10469" s="63"/>
      <c r="H10469" s="64"/>
    </row>
    <row r="10470" spans="4:8" x14ac:dyDescent="0.2">
      <c r="D10470" s="9"/>
      <c r="G10470" s="63"/>
      <c r="H10470" s="64"/>
    </row>
    <row r="10471" spans="4:8" x14ac:dyDescent="0.2">
      <c r="D10471" s="9"/>
      <c r="G10471" s="63"/>
      <c r="H10471" s="64"/>
    </row>
    <row r="10472" spans="4:8" x14ac:dyDescent="0.2">
      <c r="D10472" s="9"/>
      <c r="G10472" s="63"/>
      <c r="H10472" s="64"/>
    </row>
    <row r="10473" spans="4:8" x14ac:dyDescent="0.2">
      <c r="D10473" s="9"/>
      <c r="G10473" s="63"/>
      <c r="H10473" s="64"/>
    </row>
    <row r="10474" spans="4:8" x14ac:dyDescent="0.2">
      <c r="D10474" s="9"/>
      <c r="G10474" s="63"/>
      <c r="H10474" s="64"/>
    </row>
    <row r="10475" spans="4:8" x14ac:dyDescent="0.2">
      <c r="D10475" s="9"/>
      <c r="G10475" s="63"/>
      <c r="H10475" s="64"/>
    </row>
    <row r="10476" spans="4:8" x14ac:dyDescent="0.2">
      <c r="D10476" s="9"/>
      <c r="G10476" s="63"/>
      <c r="H10476" s="64"/>
    </row>
    <row r="10477" spans="4:8" x14ac:dyDescent="0.2">
      <c r="D10477" s="9"/>
      <c r="G10477" s="63"/>
      <c r="H10477" s="64"/>
    </row>
    <row r="10478" spans="4:8" x14ac:dyDescent="0.2">
      <c r="D10478" s="9"/>
      <c r="G10478" s="63"/>
      <c r="H10478" s="64"/>
    </row>
    <row r="10479" spans="4:8" x14ac:dyDescent="0.2">
      <c r="D10479" s="9"/>
      <c r="G10479" s="63"/>
      <c r="H10479" s="64"/>
    </row>
    <row r="10480" spans="4:8" x14ac:dyDescent="0.2">
      <c r="D10480" s="9"/>
      <c r="G10480" s="63"/>
      <c r="H10480" s="64"/>
    </row>
    <row r="10481" spans="4:8" x14ac:dyDescent="0.2">
      <c r="D10481" s="9"/>
      <c r="G10481" s="63"/>
      <c r="H10481" s="64"/>
    </row>
    <row r="10482" spans="4:8" x14ac:dyDescent="0.2">
      <c r="D10482" s="9"/>
      <c r="G10482" s="63"/>
      <c r="H10482" s="64"/>
    </row>
    <row r="10483" spans="4:8" x14ac:dyDescent="0.2">
      <c r="D10483" s="9"/>
      <c r="G10483" s="63"/>
      <c r="H10483" s="64"/>
    </row>
    <row r="10484" spans="4:8" x14ac:dyDescent="0.2">
      <c r="D10484" s="9"/>
      <c r="G10484" s="63"/>
      <c r="H10484" s="64"/>
    </row>
    <row r="10485" spans="4:8" x14ac:dyDescent="0.2">
      <c r="D10485" s="9"/>
      <c r="G10485" s="63"/>
      <c r="H10485" s="64"/>
    </row>
    <row r="10486" spans="4:8" x14ac:dyDescent="0.2">
      <c r="D10486" s="9"/>
      <c r="G10486" s="63"/>
      <c r="H10486" s="64"/>
    </row>
    <row r="10487" spans="4:8" x14ac:dyDescent="0.2">
      <c r="D10487" s="9"/>
      <c r="G10487" s="63"/>
      <c r="H10487" s="64"/>
    </row>
    <row r="10488" spans="4:8" x14ac:dyDescent="0.2">
      <c r="D10488" s="9"/>
      <c r="G10488" s="63"/>
      <c r="H10488" s="64"/>
    </row>
    <row r="10489" spans="4:8" x14ac:dyDescent="0.2">
      <c r="D10489" s="9"/>
      <c r="G10489" s="63"/>
      <c r="H10489" s="64"/>
    </row>
    <row r="10490" spans="4:8" x14ac:dyDescent="0.2">
      <c r="D10490" s="9"/>
      <c r="G10490" s="63"/>
      <c r="H10490" s="64"/>
    </row>
    <row r="10491" spans="4:8" x14ac:dyDescent="0.2">
      <c r="D10491" s="9"/>
      <c r="G10491" s="63"/>
      <c r="H10491" s="64"/>
    </row>
    <row r="10492" spans="4:8" x14ac:dyDescent="0.2">
      <c r="D10492" s="9"/>
      <c r="G10492" s="63"/>
      <c r="H10492" s="64"/>
    </row>
    <row r="10493" spans="4:8" x14ac:dyDescent="0.2">
      <c r="D10493" s="9"/>
      <c r="G10493" s="63"/>
      <c r="H10493" s="64"/>
    </row>
    <row r="10494" spans="4:8" x14ac:dyDescent="0.2">
      <c r="D10494" s="9"/>
      <c r="G10494" s="63"/>
      <c r="H10494" s="64"/>
    </row>
    <row r="10495" spans="4:8" x14ac:dyDescent="0.2">
      <c r="D10495" s="9"/>
      <c r="G10495" s="63"/>
      <c r="H10495" s="64"/>
    </row>
    <row r="10496" spans="4:8" x14ac:dyDescent="0.2">
      <c r="D10496" s="9"/>
      <c r="G10496" s="63"/>
      <c r="H10496" s="64"/>
    </row>
    <row r="10497" spans="4:8" x14ac:dyDescent="0.2">
      <c r="D10497" s="9"/>
      <c r="G10497" s="63"/>
      <c r="H10497" s="64"/>
    </row>
    <row r="10498" spans="4:8" x14ac:dyDescent="0.2">
      <c r="D10498" s="9"/>
      <c r="G10498" s="63"/>
      <c r="H10498" s="64"/>
    </row>
    <row r="10499" spans="4:8" x14ac:dyDescent="0.2">
      <c r="D10499" s="9"/>
      <c r="G10499" s="63"/>
      <c r="H10499" s="64"/>
    </row>
    <row r="10500" spans="4:8" x14ac:dyDescent="0.2">
      <c r="D10500" s="9"/>
      <c r="G10500" s="63"/>
      <c r="H10500" s="64"/>
    </row>
    <row r="10501" spans="4:8" x14ac:dyDescent="0.2">
      <c r="D10501" s="9"/>
      <c r="G10501" s="63"/>
      <c r="H10501" s="64"/>
    </row>
    <row r="10502" spans="4:8" x14ac:dyDescent="0.2">
      <c r="D10502" s="9"/>
      <c r="G10502" s="63"/>
      <c r="H10502" s="64"/>
    </row>
    <row r="10503" spans="4:8" x14ac:dyDescent="0.2">
      <c r="D10503" s="9"/>
      <c r="G10503" s="63"/>
      <c r="H10503" s="64"/>
    </row>
    <row r="10504" spans="4:8" x14ac:dyDescent="0.2">
      <c r="D10504" s="9"/>
      <c r="G10504" s="63"/>
      <c r="H10504" s="64"/>
    </row>
    <row r="10505" spans="4:8" x14ac:dyDescent="0.2">
      <c r="D10505" s="9"/>
      <c r="G10505" s="63"/>
      <c r="H10505" s="64"/>
    </row>
    <row r="10506" spans="4:8" x14ac:dyDescent="0.2">
      <c r="D10506" s="9"/>
      <c r="G10506" s="63"/>
      <c r="H10506" s="64"/>
    </row>
    <row r="10507" spans="4:8" x14ac:dyDescent="0.2">
      <c r="D10507" s="9"/>
      <c r="G10507" s="63"/>
      <c r="H10507" s="64"/>
    </row>
    <row r="10508" spans="4:8" x14ac:dyDescent="0.2">
      <c r="D10508" s="9"/>
      <c r="G10508" s="63"/>
      <c r="H10508" s="64"/>
    </row>
    <row r="10509" spans="4:8" x14ac:dyDescent="0.2">
      <c r="D10509" s="9"/>
      <c r="G10509" s="63"/>
      <c r="H10509" s="64"/>
    </row>
    <row r="10510" spans="4:8" x14ac:dyDescent="0.2">
      <c r="D10510" s="9"/>
      <c r="G10510" s="63"/>
      <c r="H10510" s="64"/>
    </row>
    <row r="10511" spans="4:8" x14ac:dyDescent="0.2">
      <c r="D10511" s="9"/>
      <c r="G10511" s="63"/>
      <c r="H10511" s="64"/>
    </row>
    <row r="10512" spans="4:8" x14ac:dyDescent="0.2">
      <c r="D10512" s="9"/>
      <c r="G10512" s="63"/>
      <c r="H10512" s="64"/>
    </row>
    <row r="10513" spans="4:8" x14ac:dyDescent="0.2">
      <c r="D10513" s="9"/>
      <c r="G10513" s="63"/>
      <c r="H10513" s="64"/>
    </row>
    <row r="10514" spans="4:8" x14ac:dyDescent="0.2">
      <c r="D10514" s="9"/>
      <c r="G10514" s="63"/>
      <c r="H10514" s="64"/>
    </row>
    <row r="10515" spans="4:8" x14ac:dyDescent="0.2">
      <c r="D10515" s="9"/>
      <c r="G10515" s="63"/>
      <c r="H10515" s="64"/>
    </row>
    <row r="10516" spans="4:8" x14ac:dyDescent="0.2">
      <c r="D10516" s="9"/>
      <c r="G10516" s="63"/>
      <c r="H10516" s="64"/>
    </row>
    <row r="10517" spans="4:8" x14ac:dyDescent="0.2">
      <c r="D10517" s="9"/>
      <c r="G10517" s="63"/>
      <c r="H10517" s="64"/>
    </row>
    <row r="10518" spans="4:8" x14ac:dyDescent="0.2">
      <c r="D10518" s="9"/>
      <c r="G10518" s="63"/>
      <c r="H10518" s="64"/>
    </row>
    <row r="10519" spans="4:8" x14ac:dyDescent="0.2">
      <c r="D10519" s="9"/>
      <c r="G10519" s="63"/>
      <c r="H10519" s="64"/>
    </row>
    <row r="10520" spans="4:8" x14ac:dyDescent="0.2">
      <c r="D10520" s="9"/>
      <c r="G10520" s="63"/>
      <c r="H10520" s="64"/>
    </row>
    <row r="10521" spans="4:8" x14ac:dyDescent="0.2">
      <c r="D10521" s="9"/>
      <c r="G10521" s="63"/>
      <c r="H10521" s="64"/>
    </row>
    <row r="10522" spans="4:8" x14ac:dyDescent="0.2">
      <c r="D10522" s="9"/>
      <c r="G10522" s="63"/>
      <c r="H10522" s="64"/>
    </row>
    <row r="10523" spans="4:8" x14ac:dyDescent="0.2">
      <c r="D10523" s="9"/>
      <c r="G10523" s="63"/>
      <c r="H10523" s="64"/>
    </row>
    <row r="10524" spans="4:8" x14ac:dyDescent="0.2">
      <c r="D10524" s="9"/>
      <c r="G10524" s="63"/>
      <c r="H10524" s="64"/>
    </row>
    <row r="10525" spans="4:8" x14ac:dyDescent="0.2">
      <c r="D10525" s="9"/>
      <c r="G10525" s="63"/>
      <c r="H10525" s="64"/>
    </row>
    <row r="10526" spans="4:8" x14ac:dyDescent="0.2">
      <c r="D10526" s="9"/>
      <c r="G10526" s="63"/>
      <c r="H10526" s="64"/>
    </row>
    <row r="10527" spans="4:8" x14ac:dyDescent="0.2">
      <c r="D10527" s="9"/>
      <c r="G10527" s="63"/>
      <c r="H10527" s="64"/>
    </row>
    <row r="10528" spans="4:8" x14ac:dyDescent="0.2">
      <c r="D10528" s="9"/>
      <c r="G10528" s="63"/>
      <c r="H10528" s="64"/>
    </row>
    <row r="10529" spans="4:8" x14ac:dyDescent="0.2">
      <c r="D10529" s="9"/>
      <c r="G10529" s="63"/>
      <c r="H10529" s="64"/>
    </row>
    <row r="10530" spans="4:8" x14ac:dyDescent="0.2">
      <c r="D10530" s="9"/>
      <c r="G10530" s="63"/>
      <c r="H10530" s="64"/>
    </row>
    <row r="10531" spans="4:8" x14ac:dyDescent="0.2">
      <c r="D10531" s="9"/>
      <c r="G10531" s="63"/>
      <c r="H10531" s="64"/>
    </row>
    <row r="10532" spans="4:8" x14ac:dyDescent="0.2">
      <c r="D10532" s="9"/>
      <c r="G10532" s="63"/>
      <c r="H10532" s="64"/>
    </row>
    <row r="10533" spans="4:8" x14ac:dyDescent="0.2">
      <c r="D10533" s="9"/>
      <c r="G10533" s="63"/>
      <c r="H10533" s="64"/>
    </row>
    <row r="10534" spans="4:8" x14ac:dyDescent="0.2">
      <c r="D10534" s="9"/>
      <c r="G10534" s="63"/>
      <c r="H10534" s="64"/>
    </row>
    <row r="10535" spans="4:8" x14ac:dyDescent="0.2">
      <c r="D10535" s="9"/>
      <c r="G10535" s="63"/>
      <c r="H10535" s="64"/>
    </row>
    <row r="10536" spans="4:8" x14ac:dyDescent="0.2">
      <c r="D10536" s="9"/>
      <c r="G10536" s="63"/>
      <c r="H10536" s="64"/>
    </row>
    <row r="10537" spans="4:8" x14ac:dyDescent="0.2">
      <c r="D10537" s="9"/>
      <c r="G10537" s="63"/>
      <c r="H10537" s="64"/>
    </row>
    <row r="10538" spans="4:8" x14ac:dyDescent="0.2">
      <c r="D10538" s="9"/>
      <c r="G10538" s="63"/>
      <c r="H10538" s="64"/>
    </row>
    <row r="10539" spans="4:8" x14ac:dyDescent="0.2">
      <c r="D10539" s="9"/>
      <c r="G10539" s="63"/>
      <c r="H10539" s="64"/>
    </row>
    <row r="10540" spans="4:8" x14ac:dyDescent="0.2">
      <c r="D10540" s="9"/>
      <c r="G10540" s="63"/>
      <c r="H10540" s="64"/>
    </row>
    <row r="10541" spans="4:8" x14ac:dyDescent="0.2">
      <c r="D10541" s="9"/>
      <c r="G10541" s="63"/>
      <c r="H10541" s="64"/>
    </row>
    <row r="10542" spans="4:8" x14ac:dyDescent="0.2">
      <c r="D10542" s="9"/>
      <c r="G10542" s="63"/>
      <c r="H10542" s="64"/>
    </row>
    <row r="10543" spans="4:8" x14ac:dyDescent="0.2">
      <c r="D10543" s="9"/>
      <c r="G10543" s="63"/>
      <c r="H10543" s="64"/>
    </row>
    <row r="10544" spans="4:8" x14ac:dyDescent="0.2">
      <c r="D10544" s="9"/>
      <c r="G10544" s="63"/>
      <c r="H10544" s="64"/>
    </row>
    <row r="10545" spans="4:8" x14ac:dyDescent="0.2">
      <c r="D10545" s="9"/>
      <c r="G10545" s="63"/>
      <c r="H10545" s="64"/>
    </row>
    <row r="10546" spans="4:8" x14ac:dyDescent="0.2">
      <c r="D10546" s="9"/>
      <c r="G10546" s="63"/>
      <c r="H10546" s="64"/>
    </row>
    <row r="10547" spans="4:8" x14ac:dyDescent="0.2">
      <c r="D10547" s="9"/>
      <c r="G10547" s="63"/>
      <c r="H10547" s="64"/>
    </row>
    <row r="10548" spans="4:8" x14ac:dyDescent="0.2">
      <c r="D10548" s="9"/>
      <c r="G10548" s="63"/>
      <c r="H10548" s="64"/>
    </row>
    <row r="10549" spans="4:8" x14ac:dyDescent="0.2">
      <c r="D10549" s="9"/>
      <c r="G10549" s="63"/>
      <c r="H10549" s="64"/>
    </row>
    <row r="10550" spans="4:8" x14ac:dyDescent="0.2">
      <c r="D10550" s="9"/>
      <c r="G10550" s="63"/>
      <c r="H10550" s="64"/>
    </row>
    <row r="10551" spans="4:8" x14ac:dyDescent="0.2">
      <c r="D10551" s="9"/>
      <c r="G10551" s="63"/>
      <c r="H10551" s="64"/>
    </row>
    <row r="10552" spans="4:8" x14ac:dyDescent="0.2">
      <c r="D10552" s="9"/>
      <c r="G10552" s="63"/>
      <c r="H10552" s="64"/>
    </row>
    <row r="10553" spans="4:8" x14ac:dyDescent="0.2">
      <c r="D10553" s="9"/>
      <c r="G10553" s="63"/>
      <c r="H10553" s="64"/>
    </row>
    <row r="10554" spans="4:8" x14ac:dyDescent="0.2">
      <c r="D10554" s="9"/>
      <c r="G10554" s="63"/>
      <c r="H10554" s="64"/>
    </row>
    <row r="10555" spans="4:8" x14ac:dyDescent="0.2">
      <c r="D10555" s="9"/>
      <c r="G10555" s="63"/>
      <c r="H10555" s="64"/>
    </row>
    <row r="10556" spans="4:8" x14ac:dyDescent="0.2">
      <c r="D10556" s="9"/>
      <c r="G10556" s="63"/>
      <c r="H10556" s="64"/>
    </row>
    <row r="10557" spans="4:8" x14ac:dyDescent="0.2">
      <c r="D10557" s="9"/>
      <c r="G10557" s="63"/>
      <c r="H10557" s="64"/>
    </row>
    <row r="10558" spans="4:8" x14ac:dyDescent="0.2">
      <c r="D10558" s="9"/>
      <c r="G10558" s="63"/>
      <c r="H10558" s="64"/>
    </row>
    <row r="10559" spans="4:8" x14ac:dyDescent="0.2">
      <c r="D10559" s="9"/>
      <c r="G10559" s="63"/>
      <c r="H10559" s="64"/>
    </row>
    <row r="10560" spans="4:8" x14ac:dyDescent="0.2">
      <c r="D10560" s="9"/>
      <c r="G10560" s="63"/>
      <c r="H10560" s="64"/>
    </row>
    <row r="10561" spans="4:8" x14ac:dyDescent="0.2">
      <c r="D10561" s="9"/>
      <c r="G10561" s="63"/>
      <c r="H10561" s="64"/>
    </row>
    <row r="10562" spans="4:8" x14ac:dyDescent="0.2">
      <c r="D10562" s="9"/>
      <c r="G10562" s="63"/>
      <c r="H10562" s="64"/>
    </row>
    <row r="10563" spans="4:8" x14ac:dyDescent="0.2">
      <c r="D10563" s="9"/>
      <c r="G10563" s="63"/>
      <c r="H10563" s="64"/>
    </row>
    <row r="10564" spans="4:8" x14ac:dyDescent="0.2">
      <c r="D10564" s="9"/>
      <c r="G10564" s="63"/>
      <c r="H10564" s="64"/>
    </row>
    <row r="10565" spans="4:8" x14ac:dyDescent="0.2">
      <c r="D10565" s="9"/>
      <c r="G10565" s="63"/>
      <c r="H10565" s="64"/>
    </row>
    <row r="10566" spans="4:8" x14ac:dyDescent="0.2">
      <c r="D10566" s="9"/>
      <c r="G10566" s="63"/>
      <c r="H10566" s="64"/>
    </row>
    <row r="10567" spans="4:8" x14ac:dyDescent="0.2">
      <c r="D10567" s="9"/>
      <c r="G10567" s="63"/>
      <c r="H10567" s="64"/>
    </row>
    <row r="10568" spans="4:8" x14ac:dyDescent="0.2">
      <c r="D10568" s="9"/>
      <c r="G10568" s="63"/>
      <c r="H10568" s="64"/>
    </row>
    <row r="10569" spans="4:8" x14ac:dyDescent="0.2">
      <c r="D10569" s="9"/>
      <c r="G10569" s="63"/>
      <c r="H10569" s="64"/>
    </row>
    <row r="10570" spans="4:8" x14ac:dyDescent="0.2">
      <c r="D10570" s="9"/>
      <c r="G10570" s="63"/>
      <c r="H10570" s="64"/>
    </row>
    <row r="10571" spans="4:8" x14ac:dyDescent="0.2">
      <c r="D10571" s="9"/>
      <c r="G10571" s="63"/>
      <c r="H10571" s="64"/>
    </row>
    <row r="10572" spans="4:8" x14ac:dyDescent="0.2">
      <c r="D10572" s="9"/>
      <c r="G10572" s="63"/>
      <c r="H10572" s="64"/>
    </row>
    <row r="10573" spans="4:8" x14ac:dyDescent="0.2">
      <c r="D10573" s="9"/>
      <c r="G10573" s="63"/>
      <c r="H10573" s="64"/>
    </row>
    <row r="10574" spans="4:8" x14ac:dyDescent="0.2">
      <c r="D10574" s="9"/>
      <c r="G10574" s="63"/>
      <c r="H10574" s="64"/>
    </row>
    <row r="10575" spans="4:8" x14ac:dyDescent="0.2">
      <c r="D10575" s="9"/>
      <c r="G10575" s="63"/>
      <c r="H10575" s="64"/>
    </row>
    <row r="10576" spans="4:8" x14ac:dyDescent="0.2">
      <c r="D10576" s="9"/>
      <c r="G10576" s="63"/>
      <c r="H10576" s="64"/>
    </row>
    <row r="10577" spans="4:8" x14ac:dyDescent="0.2">
      <c r="D10577" s="9"/>
      <c r="G10577" s="63"/>
      <c r="H10577" s="64"/>
    </row>
    <row r="10578" spans="4:8" x14ac:dyDescent="0.2">
      <c r="D10578" s="9"/>
      <c r="G10578" s="63"/>
      <c r="H10578" s="64"/>
    </row>
    <row r="10579" spans="4:8" x14ac:dyDescent="0.2">
      <c r="D10579" s="9"/>
      <c r="G10579" s="63"/>
      <c r="H10579" s="64"/>
    </row>
    <row r="10580" spans="4:8" x14ac:dyDescent="0.2">
      <c r="D10580" s="9"/>
      <c r="G10580" s="63"/>
      <c r="H10580" s="64"/>
    </row>
    <row r="10581" spans="4:8" x14ac:dyDescent="0.2">
      <c r="D10581" s="9"/>
      <c r="G10581" s="63"/>
      <c r="H10581" s="64"/>
    </row>
    <row r="10582" spans="4:8" x14ac:dyDescent="0.2">
      <c r="D10582" s="9"/>
      <c r="G10582" s="63"/>
      <c r="H10582" s="64"/>
    </row>
    <row r="10583" spans="4:8" x14ac:dyDescent="0.2">
      <c r="D10583" s="9"/>
      <c r="G10583" s="63"/>
      <c r="H10583" s="64"/>
    </row>
    <row r="10584" spans="4:8" x14ac:dyDescent="0.2">
      <c r="D10584" s="9"/>
      <c r="G10584" s="63"/>
      <c r="H10584" s="64"/>
    </row>
    <row r="10585" spans="4:8" x14ac:dyDescent="0.2">
      <c r="D10585" s="9"/>
      <c r="G10585" s="63"/>
      <c r="H10585" s="64"/>
    </row>
    <row r="10586" spans="4:8" x14ac:dyDescent="0.2">
      <c r="D10586" s="9"/>
      <c r="G10586" s="63"/>
      <c r="H10586" s="64"/>
    </row>
    <row r="10587" spans="4:8" x14ac:dyDescent="0.2">
      <c r="D10587" s="9"/>
      <c r="G10587" s="63"/>
      <c r="H10587" s="64"/>
    </row>
    <row r="10588" spans="4:8" x14ac:dyDescent="0.2">
      <c r="D10588" s="9"/>
      <c r="G10588" s="63"/>
      <c r="H10588" s="64"/>
    </row>
    <row r="10589" spans="4:8" x14ac:dyDescent="0.2">
      <c r="D10589" s="9"/>
      <c r="G10589" s="63"/>
      <c r="H10589" s="64"/>
    </row>
    <row r="10590" spans="4:8" x14ac:dyDescent="0.2">
      <c r="D10590" s="9"/>
      <c r="G10590" s="63"/>
      <c r="H10590" s="64"/>
    </row>
    <row r="10591" spans="4:8" x14ac:dyDescent="0.2">
      <c r="D10591" s="9"/>
      <c r="G10591" s="63"/>
      <c r="H10591" s="64"/>
    </row>
    <row r="10592" spans="4:8" x14ac:dyDescent="0.2">
      <c r="D10592" s="9"/>
      <c r="G10592" s="63"/>
      <c r="H10592" s="64"/>
    </row>
    <row r="10593" spans="4:8" x14ac:dyDescent="0.2">
      <c r="D10593" s="9"/>
      <c r="G10593" s="63"/>
      <c r="H10593" s="64"/>
    </row>
    <row r="10594" spans="4:8" x14ac:dyDescent="0.2">
      <c r="D10594" s="9"/>
      <c r="G10594" s="63"/>
      <c r="H10594" s="64"/>
    </row>
    <row r="10595" spans="4:8" x14ac:dyDescent="0.2">
      <c r="D10595" s="9"/>
      <c r="G10595" s="63"/>
      <c r="H10595" s="64"/>
    </row>
    <row r="10596" spans="4:8" x14ac:dyDescent="0.2">
      <c r="D10596" s="9"/>
      <c r="G10596" s="63"/>
      <c r="H10596" s="64"/>
    </row>
    <row r="10597" spans="4:8" x14ac:dyDescent="0.2">
      <c r="D10597" s="9"/>
      <c r="G10597" s="63"/>
      <c r="H10597" s="64"/>
    </row>
    <row r="10598" spans="4:8" x14ac:dyDescent="0.2">
      <c r="D10598" s="9"/>
      <c r="G10598" s="63"/>
      <c r="H10598" s="64"/>
    </row>
    <row r="10599" spans="4:8" x14ac:dyDescent="0.2">
      <c r="D10599" s="9"/>
      <c r="G10599" s="63"/>
      <c r="H10599" s="64"/>
    </row>
    <row r="10600" spans="4:8" x14ac:dyDescent="0.2">
      <c r="D10600" s="9"/>
      <c r="G10600" s="63"/>
      <c r="H10600" s="64"/>
    </row>
    <row r="10601" spans="4:8" x14ac:dyDescent="0.2">
      <c r="D10601" s="9"/>
      <c r="G10601" s="63"/>
      <c r="H10601" s="64"/>
    </row>
    <row r="10602" spans="4:8" x14ac:dyDescent="0.2">
      <c r="D10602" s="9"/>
      <c r="G10602" s="63"/>
      <c r="H10602" s="64"/>
    </row>
    <row r="10603" spans="4:8" x14ac:dyDescent="0.2">
      <c r="D10603" s="9"/>
      <c r="G10603" s="63"/>
      <c r="H10603" s="64"/>
    </row>
    <row r="10604" spans="4:8" x14ac:dyDescent="0.2">
      <c r="D10604" s="9"/>
      <c r="G10604" s="63"/>
      <c r="H10604" s="64"/>
    </row>
    <row r="10605" spans="4:8" x14ac:dyDescent="0.2">
      <c r="D10605" s="9"/>
      <c r="G10605" s="63"/>
      <c r="H10605" s="64"/>
    </row>
    <row r="10606" spans="4:8" x14ac:dyDescent="0.2">
      <c r="D10606" s="9"/>
      <c r="G10606" s="63"/>
      <c r="H10606" s="64"/>
    </row>
    <row r="10607" spans="4:8" x14ac:dyDescent="0.2">
      <c r="D10607" s="9"/>
      <c r="G10607" s="63"/>
      <c r="H10607" s="64"/>
    </row>
    <row r="10608" spans="4:8" x14ac:dyDescent="0.2">
      <c r="D10608" s="9"/>
      <c r="G10608" s="63"/>
      <c r="H10608" s="64"/>
    </row>
    <row r="10609" spans="4:8" x14ac:dyDescent="0.2">
      <c r="D10609" s="9"/>
      <c r="G10609" s="63"/>
      <c r="H10609" s="64"/>
    </row>
    <row r="10610" spans="4:8" x14ac:dyDescent="0.2">
      <c r="D10610" s="9"/>
      <c r="G10610" s="63"/>
      <c r="H10610" s="64"/>
    </row>
    <row r="10611" spans="4:8" x14ac:dyDescent="0.2">
      <c r="D10611" s="9"/>
      <c r="G10611" s="63"/>
      <c r="H10611" s="64"/>
    </row>
    <row r="10612" spans="4:8" x14ac:dyDescent="0.2">
      <c r="D10612" s="9"/>
      <c r="G10612" s="63"/>
      <c r="H10612" s="64"/>
    </row>
    <row r="10613" spans="4:8" x14ac:dyDescent="0.2">
      <c r="D10613" s="9"/>
      <c r="G10613" s="63"/>
      <c r="H10613" s="64"/>
    </row>
    <row r="10614" spans="4:8" x14ac:dyDescent="0.2">
      <c r="D10614" s="9"/>
      <c r="G10614" s="63"/>
      <c r="H10614" s="64"/>
    </row>
    <row r="10615" spans="4:8" x14ac:dyDescent="0.2">
      <c r="D10615" s="9"/>
      <c r="G10615" s="63"/>
      <c r="H10615" s="64"/>
    </row>
    <row r="10616" spans="4:8" x14ac:dyDescent="0.2">
      <c r="D10616" s="9"/>
      <c r="G10616" s="63"/>
      <c r="H10616" s="64"/>
    </row>
    <row r="10617" spans="4:8" x14ac:dyDescent="0.2">
      <c r="D10617" s="9"/>
      <c r="G10617" s="63"/>
      <c r="H10617" s="64"/>
    </row>
    <row r="10618" spans="4:8" x14ac:dyDescent="0.2">
      <c r="D10618" s="9"/>
      <c r="G10618" s="63"/>
      <c r="H10618" s="64"/>
    </row>
    <row r="10619" spans="4:8" x14ac:dyDescent="0.2">
      <c r="D10619" s="9"/>
      <c r="G10619" s="63"/>
      <c r="H10619" s="64"/>
    </row>
    <row r="10620" spans="4:8" x14ac:dyDescent="0.2">
      <c r="D10620" s="9"/>
      <c r="G10620" s="63"/>
      <c r="H10620" s="64"/>
    </row>
    <row r="10621" spans="4:8" x14ac:dyDescent="0.2">
      <c r="D10621" s="9"/>
      <c r="G10621" s="63"/>
      <c r="H10621" s="64"/>
    </row>
    <row r="10622" spans="4:8" x14ac:dyDescent="0.2">
      <c r="D10622" s="9"/>
      <c r="G10622" s="63"/>
      <c r="H10622" s="64"/>
    </row>
    <row r="10623" spans="4:8" x14ac:dyDescent="0.2">
      <c r="D10623" s="9"/>
      <c r="G10623" s="63"/>
      <c r="H10623" s="64"/>
    </row>
    <row r="10624" spans="4:8" x14ac:dyDescent="0.2">
      <c r="D10624" s="9"/>
      <c r="G10624" s="63"/>
      <c r="H10624" s="64"/>
    </row>
    <row r="10625" spans="4:8" x14ac:dyDescent="0.2">
      <c r="D10625" s="9"/>
      <c r="G10625" s="63"/>
      <c r="H10625" s="64"/>
    </row>
    <row r="10626" spans="4:8" x14ac:dyDescent="0.2">
      <c r="D10626" s="9"/>
      <c r="G10626" s="63"/>
      <c r="H10626" s="64"/>
    </row>
    <row r="10627" spans="4:8" x14ac:dyDescent="0.2">
      <c r="D10627" s="9"/>
      <c r="G10627" s="63"/>
      <c r="H10627" s="64"/>
    </row>
    <row r="10628" spans="4:8" x14ac:dyDescent="0.2">
      <c r="D10628" s="9"/>
      <c r="G10628" s="63"/>
      <c r="H10628" s="64"/>
    </row>
    <row r="10629" spans="4:8" x14ac:dyDescent="0.2">
      <c r="D10629" s="9"/>
      <c r="G10629" s="63"/>
      <c r="H10629" s="64"/>
    </row>
    <row r="10630" spans="4:8" x14ac:dyDescent="0.2">
      <c r="D10630" s="9"/>
      <c r="G10630" s="63"/>
      <c r="H10630" s="64"/>
    </row>
    <row r="10631" spans="4:8" x14ac:dyDescent="0.2">
      <c r="D10631" s="9"/>
      <c r="G10631" s="63"/>
      <c r="H10631" s="64"/>
    </row>
    <row r="10632" spans="4:8" x14ac:dyDescent="0.2">
      <c r="D10632" s="9"/>
      <c r="G10632" s="63"/>
      <c r="H10632" s="64"/>
    </row>
    <row r="10633" spans="4:8" x14ac:dyDescent="0.2">
      <c r="D10633" s="9"/>
      <c r="G10633" s="63"/>
      <c r="H10633" s="64"/>
    </row>
    <row r="10634" spans="4:8" x14ac:dyDescent="0.2">
      <c r="D10634" s="9"/>
      <c r="G10634" s="63"/>
      <c r="H10634" s="64"/>
    </row>
    <row r="10635" spans="4:8" x14ac:dyDescent="0.2">
      <c r="D10635" s="9"/>
      <c r="G10635" s="63"/>
      <c r="H10635" s="64"/>
    </row>
    <row r="10636" spans="4:8" x14ac:dyDescent="0.2">
      <c r="D10636" s="9"/>
      <c r="G10636" s="63"/>
      <c r="H10636" s="64"/>
    </row>
    <row r="10637" spans="4:8" x14ac:dyDescent="0.2">
      <c r="D10637" s="9"/>
      <c r="G10637" s="63"/>
      <c r="H10637" s="64"/>
    </row>
    <row r="10638" spans="4:8" x14ac:dyDescent="0.2">
      <c r="D10638" s="9"/>
      <c r="G10638" s="63"/>
      <c r="H10638" s="64"/>
    </row>
    <row r="10639" spans="4:8" x14ac:dyDescent="0.2">
      <c r="D10639" s="9"/>
      <c r="G10639" s="63"/>
      <c r="H10639" s="64"/>
    </row>
    <row r="10640" spans="4:8" x14ac:dyDescent="0.2">
      <c r="D10640" s="9"/>
      <c r="G10640" s="63"/>
      <c r="H10640" s="64"/>
    </row>
    <row r="10641" spans="4:8" x14ac:dyDescent="0.2">
      <c r="D10641" s="9"/>
      <c r="G10641" s="63"/>
      <c r="H10641" s="64"/>
    </row>
    <row r="10642" spans="4:8" x14ac:dyDescent="0.2">
      <c r="D10642" s="9"/>
      <c r="G10642" s="63"/>
      <c r="H10642" s="64"/>
    </row>
    <row r="10643" spans="4:8" x14ac:dyDescent="0.2">
      <c r="D10643" s="9"/>
      <c r="G10643" s="63"/>
      <c r="H10643" s="64"/>
    </row>
    <row r="10644" spans="4:8" x14ac:dyDescent="0.2">
      <c r="D10644" s="9"/>
      <c r="G10644" s="63"/>
      <c r="H10644" s="64"/>
    </row>
    <row r="10645" spans="4:8" x14ac:dyDescent="0.2">
      <c r="D10645" s="9"/>
      <c r="G10645" s="63"/>
      <c r="H10645" s="64"/>
    </row>
    <row r="10646" spans="4:8" x14ac:dyDescent="0.2">
      <c r="D10646" s="9"/>
      <c r="G10646" s="63"/>
      <c r="H10646" s="64"/>
    </row>
    <row r="10647" spans="4:8" x14ac:dyDescent="0.2">
      <c r="D10647" s="9"/>
      <c r="G10647" s="63"/>
      <c r="H10647" s="64"/>
    </row>
    <row r="10648" spans="4:8" x14ac:dyDescent="0.2">
      <c r="D10648" s="9"/>
      <c r="G10648" s="63"/>
      <c r="H10648" s="64"/>
    </row>
    <row r="10649" spans="4:8" x14ac:dyDescent="0.2">
      <c r="D10649" s="9"/>
      <c r="G10649" s="63"/>
      <c r="H10649" s="64"/>
    </row>
    <row r="10650" spans="4:8" x14ac:dyDescent="0.2">
      <c r="D10650" s="9"/>
      <c r="G10650" s="63"/>
      <c r="H10650" s="64"/>
    </row>
    <row r="10651" spans="4:8" x14ac:dyDescent="0.2">
      <c r="D10651" s="9"/>
      <c r="G10651" s="63"/>
      <c r="H10651" s="64"/>
    </row>
    <row r="10652" spans="4:8" x14ac:dyDescent="0.2">
      <c r="D10652" s="9"/>
      <c r="G10652" s="63"/>
      <c r="H10652" s="64"/>
    </row>
    <row r="10653" spans="4:8" x14ac:dyDescent="0.2">
      <c r="D10653" s="9"/>
      <c r="G10653" s="63"/>
      <c r="H10653" s="64"/>
    </row>
    <row r="10654" spans="4:8" x14ac:dyDescent="0.2">
      <c r="D10654" s="9"/>
      <c r="G10654" s="63"/>
      <c r="H10654" s="64"/>
    </row>
    <row r="10655" spans="4:8" x14ac:dyDescent="0.2">
      <c r="D10655" s="9"/>
      <c r="G10655" s="63"/>
      <c r="H10655" s="64"/>
    </row>
    <row r="10656" spans="4:8" x14ac:dyDescent="0.2">
      <c r="D10656" s="9"/>
      <c r="G10656" s="63"/>
      <c r="H10656" s="64"/>
    </row>
    <row r="10657" spans="4:8" x14ac:dyDescent="0.2">
      <c r="D10657" s="9"/>
      <c r="G10657" s="63"/>
      <c r="H10657" s="64"/>
    </row>
    <row r="10658" spans="4:8" x14ac:dyDescent="0.2">
      <c r="D10658" s="9"/>
      <c r="G10658" s="63"/>
      <c r="H10658" s="64"/>
    </row>
    <row r="10659" spans="4:8" x14ac:dyDescent="0.2">
      <c r="D10659" s="9"/>
      <c r="G10659" s="63"/>
      <c r="H10659" s="64"/>
    </row>
    <row r="10660" spans="4:8" x14ac:dyDescent="0.2">
      <c r="D10660" s="9"/>
      <c r="G10660" s="63"/>
      <c r="H10660" s="64"/>
    </row>
    <row r="10661" spans="4:8" x14ac:dyDescent="0.2">
      <c r="D10661" s="9"/>
      <c r="G10661" s="63"/>
      <c r="H10661" s="64"/>
    </row>
    <row r="10662" spans="4:8" x14ac:dyDescent="0.2">
      <c r="D10662" s="9"/>
      <c r="G10662" s="63"/>
      <c r="H10662" s="64"/>
    </row>
    <row r="10663" spans="4:8" x14ac:dyDescent="0.2">
      <c r="D10663" s="9"/>
      <c r="G10663" s="63"/>
      <c r="H10663" s="64"/>
    </row>
    <row r="10664" spans="4:8" x14ac:dyDescent="0.2">
      <c r="D10664" s="9"/>
      <c r="G10664" s="63"/>
      <c r="H10664" s="64"/>
    </row>
    <row r="10665" spans="4:8" x14ac:dyDescent="0.2">
      <c r="D10665" s="9"/>
      <c r="G10665" s="63"/>
      <c r="H10665" s="64"/>
    </row>
    <row r="10666" spans="4:8" x14ac:dyDescent="0.2">
      <c r="D10666" s="9"/>
      <c r="G10666" s="63"/>
      <c r="H10666" s="64"/>
    </row>
    <row r="10667" spans="4:8" x14ac:dyDescent="0.2">
      <c r="D10667" s="9"/>
      <c r="G10667" s="63"/>
      <c r="H10667" s="64"/>
    </row>
    <row r="10668" spans="4:8" x14ac:dyDescent="0.2">
      <c r="D10668" s="9"/>
      <c r="G10668" s="63"/>
      <c r="H10668" s="64"/>
    </row>
    <row r="10669" spans="4:8" x14ac:dyDescent="0.2">
      <c r="D10669" s="9"/>
      <c r="G10669" s="63"/>
      <c r="H10669" s="64"/>
    </row>
    <row r="10670" spans="4:8" x14ac:dyDescent="0.2">
      <c r="D10670" s="9"/>
      <c r="G10670" s="63"/>
      <c r="H10670" s="64"/>
    </row>
    <row r="10671" spans="4:8" x14ac:dyDescent="0.2">
      <c r="D10671" s="9"/>
      <c r="G10671" s="63"/>
      <c r="H10671" s="64"/>
    </row>
    <row r="10672" spans="4:8" x14ac:dyDescent="0.2">
      <c r="D10672" s="9"/>
      <c r="G10672" s="63"/>
      <c r="H10672" s="64"/>
    </row>
    <row r="10673" spans="4:8" x14ac:dyDescent="0.2">
      <c r="D10673" s="9"/>
      <c r="G10673" s="63"/>
      <c r="H10673" s="64"/>
    </row>
    <row r="10674" spans="4:8" x14ac:dyDescent="0.2">
      <c r="D10674" s="9"/>
      <c r="G10674" s="63"/>
      <c r="H10674" s="64"/>
    </row>
    <row r="10675" spans="4:8" x14ac:dyDescent="0.2">
      <c r="D10675" s="9"/>
      <c r="G10675" s="63"/>
      <c r="H10675" s="64"/>
    </row>
    <row r="10676" spans="4:8" x14ac:dyDescent="0.2">
      <c r="D10676" s="9"/>
      <c r="G10676" s="63"/>
      <c r="H10676" s="64"/>
    </row>
    <row r="10677" spans="4:8" x14ac:dyDescent="0.2">
      <c r="D10677" s="9"/>
      <c r="G10677" s="63"/>
      <c r="H10677" s="64"/>
    </row>
    <row r="10678" spans="4:8" x14ac:dyDescent="0.2">
      <c r="D10678" s="9"/>
      <c r="G10678" s="63"/>
      <c r="H10678" s="64"/>
    </row>
    <row r="10679" spans="4:8" x14ac:dyDescent="0.2">
      <c r="D10679" s="9"/>
      <c r="G10679" s="63"/>
      <c r="H10679" s="64"/>
    </row>
    <row r="10680" spans="4:8" x14ac:dyDescent="0.2">
      <c r="D10680" s="9"/>
      <c r="G10680" s="63"/>
      <c r="H10680" s="64"/>
    </row>
    <row r="10681" spans="4:8" x14ac:dyDescent="0.2">
      <c r="D10681" s="9"/>
      <c r="G10681" s="63"/>
      <c r="H10681" s="64"/>
    </row>
    <row r="10682" spans="4:8" x14ac:dyDescent="0.2">
      <c r="D10682" s="9"/>
      <c r="G10682" s="63"/>
      <c r="H10682" s="64"/>
    </row>
    <row r="10683" spans="4:8" x14ac:dyDescent="0.2">
      <c r="D10683" s="9"/>
      <c r="G10683" s="63"/>
      <c r="H10683" s="64"/>
    </row>
    <row r="10684" spans="4:8" x14ac:dyDescent="0.2">
      <c r="D10684" s="9"/>
      <c r="G10684" s="63"/>
      <c r="H10684" s="64"/>
    </row>
    <row r="10685" spans="4:8" x14ac:dyDescent="0.2">
      <c r="D10685" s="9"/>
      <c r="G10685" s="63"/>
      <c r="H10685" s="64"/>
    </row>
    <row r="10686" spans="4:8" x14ac:dyDescent="0.2">
      <c r="D10686" s="9"/>
      <c r="G10686" s="63"/>
      <c r="H10686" s="64"/>
    </row>
    <row r="10687" spans="4:8" x14ac:dyDescent="0.2">
      <c r="D10687" s="9"/>
      <c r="G10687" s="63"/>
      <c r="H10687" s="64"/>
    </row>
    <row r="10688" spans="4:8" x14ac:dyDescent="0.2">
      <c r="D10688" s="9"/>
      <c r="G10688" s="63"/>
      <c r="H10688" s="64"/>
    </row>
    <row r="10689" spans="4:8" x14ac:dyDescent="0.2">
      <c r="D10689" s="9"/>
      <c r="G10689" s="63"/>
      <c r="H10689" s="64"/>
    </row>
    <row r="10690" spans="4:8" x14ac:dyDescent="0.2">
      <c r="D10690" s="9"/>
      <c r="G10690" s="63"/>
      <c r="H10690" s="64"/>
    </row>
    <row r="10691" spans="4:8" x14ac:dyDescent="0.2">
      <c r="D10691" s="9"/>
      <c r="G10691" s="63"/>
      <c r="H10691" s="64"/>
    </row>
    <row r="10692" spans="4:8" x14ac:dyDescent="0.2">
      <c r="D10692" s="9"/>
      <c r="G10692" s="63"/>
      <c r="H10692" s="64"/>
    </row>
    <row r="10693" spans="4:8" x14ac:dyDescent="0.2">
      <c r="D10693" s="9"/>
      <c r="G10693" s="63"/>
      <c r="H10693" s="64"/>
    </row>
    <row r="10694" spans="4:8" x14ac:dyDescent="0.2">
      <c r="D10694" s="9"/>
      <c r="G10694" s="63"/>
      <c r="H10694" s="64"/>
    </row>
    <row r="10695" spans="4:8" x14ac:dyDescent="0.2">
      <c r="D10695" s="9"/>
      <c r="G10695" s="63"/>
      <c r="H10695" s="64"/>
    </row>
    <row r="10696" spans="4:8" x14ac:dyDescent="0.2">
      <c r="D10696" s="9"/>
      <c r="G10696" s="63"/>
      <c r="H10696" s="64"/>
    </row>
    <row r="10697" spans="4:8" x14ac:dyDescent="0.2">
      <c r="D10697" s="9"/>
      <c r="G10697" s="63"/>
      <c r="H10697" s="64"/>
    </row>
    <row r="10698" spans="4:8" x14ac:dyDescent="0.2">
      <c r="D10698" s="9"/>
      <c r="G10698" s="63"/>
      <c r="H10698" s="64"/>
    </row>
    <row r="10699" spans="4:8" x14ac:dyDescent="0.2">
      <c r="D10699" s="9"/>
      <c r="G10699" s="63"/>
      <c r="H10699" s="64"/>
    </row>
    <row r="10700" spans="4:8" x14ac:dyDescent="0.2">
      <c r="D10700" s="9"/>
      <c r="G10700" s="63"/>
      <c r="H10700" s="64"/>
    </row>
    <row r="10701" spans="4:8" x14ac:dyDescent="0.2">
      <c r="D10701" s="9"/>
      <c r="G10701" s="63"/>
      <c r="H10701" s="64"/>
    </row>
    <row r="10702" spans="4:8" x14ac:dyDescent="0.2">
      <c r="D10702" s="9"/>
      <c r="G10702" s="63"/>
      <c r="H10702" s="64"/>
    </row>
    <row r="10703" spans="4:8" x14ac:dyDescent="0.2">
      <c r="D10703" s="9"/>
      <c r="G10703" s="63"/>
      <c r="H10703" s="64"/>
    </row>
    <row r="10704" spans="4:8" x14ac:dyDescent="0.2">
      <c r="D10704" s="9"/>
      <c r="G10704" s="63"/>
      <c r="H10704" s="64"/>
    </row>
    <row r="10705" spans="4:8" x14ac:dyDescent="0.2">
      <c r="D10705" s="9"/>
      <c r="G10705" s="63"/>
      <c r="H10705" s="64"/>
    </row>
    <row r="10706" spans="4:8" x14ac:dyDescent="0.2">
      <c r="D10706" s="9"/>
      <c r="G10706" s="63"/>
      <c r="H10706" s="64"/>
    </row>
    <row r="10707" spans="4:8" x14ac:dyDescent="0.2">
      <c r="D10707" s="9"/>
      <c r="G10707" s="63"/>
      <c r="H10707" s="64"/>
    </row>
    <row r="10708" spans="4:8" x14ac:dyDescent="0.2">
      <c r="D10708" s="9"/>
      <c r="G10708" s="63"/>
      <c r="H10708" s="64"/>
    </row>
    <row r="10709" spans="4:8" x14ac:dyDescent="0.2">
      <c r="D10709" s="9"/>
      <c r="G10709" s="63"/>
      <c r="H10709" s="64"/>
    </row>
    <row r="10710" spans="4:8" x14ac:dyDescent="0.2">
      <c r="D10710" s="9"/>
      <c r="G10710" s="63"/>
      <c r="H10710" s="64"/>
    </row>
    <row r="10711" spans="4:8" x14ac:dyDescent="0.2">
      <c r="D10711" s="9"/>
      <c r="G10711" s="63"/>
      <c r="H10711" s="64"/>
    </row>
    <row r="10712" spans="4:8" x14ac:dyDescent="0.2">
      <c r="D10712" s="9"/>
      <c r="G10712" s="63"/>
      <c r="H10712" s="64"/>
    </row>
    <row r="10713" spans="4:8" x14ac:dyDescent="0.2">
      <c r="D10713" s="9"/>
      <c r="G10713" s="63"/>
      <c r="H10713" s="64"/>
    </row>
    <row r="10714" spans="4:8" x14ac:dyDescent="0.2">
      <c r="D10714" s="9"/>
      <c r="G10714" s="63"/>
      <c r="H10714" s="64"/>
    </row>
    <row r="10715" spans="4:8" x14ac:dyDescent="0.2">
      <c r="D10715" s="9"/>
      <c r="G10715" s="63"/>
      <c r="H10715" s="64"/>
    </row>
    <row r="10716" spans="4:8" x14ac:dyDescent="0.2">
      <c r="D10716" s="9"/>
      <c r="G10716" s="63"/>
      <c r="H10716" s="64"/>
    </row>
    <row r="10717" spans="4:8" x14ac:dyDescent="0.2">
      <c r="D10717" s="9"/>
      <c r="G10717" s="63"/>
      <c r="H10717" s="64"/>
    </row>
    <row r="10718" spans="4:8" x14ac:dyDescent="0.2">
      <c r="D10718" s="9"/>
      <c r="G10718" s="63"/>
      <c r="H10718" s="64"/>
    </row>
    <row r="10719" spans="4:8" x14ac:dyDescent="0.2">
      <c r="D10719" s="9"/>
      <c r="G10719" s="63"/>
      <c r="H10719" s="64"/>
    </row>
    <row r="10720" spans="4:8" x14ac:dyDescent="0.2">
      <c r="D10720" s="9"/>
      <c r="G10720" s="63"/>
      <c r="H10720" s="64"/>
    </row>
    <row r="10721" spans="4:8" x14ac:dyDescent="0.2">
      <c r="D10721" s="9"/>
      <c r="G10721" s="63"/>
      <c r="H10721" s="64"/>
    </row>
    <row r="10722" spans="4:8" x14ac:dyDescent="0.2">
      <c r="D10722" s="9"/>
      <c r="G10722" s="63"/>
      <c r="H10722" s="64"/>
    </row>
    <row r="10723" spans="4:8" x14ac:dyDescent="0.2">
      <c r="D10723" s="9"/>
      <c r="G10723" s="63"/>
      <c r="H10723" s="64"/>
    </row>
    <row r="10724" spans="4:8" x14ac:dyDescent="0.2">
      <c r="D10724" s="9"/>
      <c r="G10724" s="63"/>
      <c r="H10724" s="64"/>
    </row>
    <row r="10725" spans="4:8" x14ac:dyDescent="0.2">
      <c r="D10725" s="9"/>
      <c r="G10725" s="63"/>
      <c r="H10725" s="64"/>
    </row>
    <row r="10726" spans="4:8" x14ac:dyDescent="0.2">
      <c r="D10726" s="9"/>
      <c r="G10726" s="63"/>
      <c r="H10726" s="64"/>
    </row>
    <row r="10727" spans="4:8" x14ac:dyDescent="0.2">
      <c r="D10727" s="9"/>
      <c r="G10727" s="63"/>
      <c r="H10727" s="64"/>
    </row>
    <row r="10728" spans="4:8" x14ac:dyDescent="0.2">
      <c r="D10728" s="9"/>
      <c r="G10728" s="63"/>
      <c r="H10728" s="64"/>
    </row>
    <row r="10729" spans="4:8" x14ac:dyDescent="0.2">
      <c r="D10729" s="9"/>
      <c r="G10729" s="63"/>
      <c r="H10729" s="64"/>
    </row>
    <row r="10730" spans="4:8" x14ac:dyDescent="0.2">
      <c r="D10730" s="9"/>
      <c r="G10730" s="63"/>
      <c r="H10730" s="64"/>
    </row>
    <row r="10731" spans="4:8" x14ac:dyDescent="0.2">
      <c r="D10731" s="9"/>
      <c r="G10731" s="63"/>
      <c r="H10731" s="64"/>
    </row>
    <row r="10732" spans="4:8" x14ac:dyDescent="0.2">
      <c r="D10732" s="9"/>
      <c r="G10732" s="63"/>
      <c r="H10732" s="64"/>
    </row>
    <row r="10733" spans="4:8" x14ac:dyDescent="0.2">
      <c r="D10733" s="9"/>
      <c r="G10733" s="63"/>
      <c r="H10733" s="64"/>
    </row>
    <row r="10734" spans="4:8" x14ac:dyDescent="0.2">
      <c r="D10734" s="9"/>
      <c r="G10734" s="63"/>
      <c r="H10734" s="64"/>
    </row>
    <row r="10735" spans="4:8" x14ac:dyDescent="0.2">
      <c r="D10735" s="9"/>
      <c r="G10735" s="63"/>
      <c r="H10735" s="64"/>
    </row>
    <row r="10736" spans="4:8" x14ac:dyDescent="0.2">
      <c r="D10736" s="9"/>
      <c r="G10736" s="63"/>
      <c r="H10736" s="64"/>
    </row>
    <row r="10737" spans="4:8" x14ac:dyDescent="0.2">
      <c r="D10737" s="9"/>
      <c r="G10737" s="63"/>
      <c r="H10737" s="64"/>
    </row>
    <row r="10738" spans="4:8" x14ac:dyDescent="0.2">
      <c r="D10738" s="9"/>
      <c r="G10738" s="63"/>
      <c r="H10738" s="64"/>
    </row>
    <row r="10739" spans="4:8" x14ac:dyDescent="0.2">
      <c r="D10739" s="9"/>
      <c r="G10739" s="63"/>
      <c r="H10739" s="64"/>
    </row>
    <row r="10740" spans="4:8" x14ac:dyDescent="0.2">
      <c r="D10740" s="9"/>
      <c r="G10740" s="63"/>
      <c r="H10740" s="64"/>
    </row>
    <row r="10741" spans="4:8" x14ac:dyDescent="0.2">
      <c r="D10741" s="9"/>
      <c r="G10741" s="63"/>
      <c r="H10741" s="64"/>
    </row>
    <row r="10742" spans="4:8" x14ac:dyDescent="0.2">
      <c r="D10742" s="9"/>
      <c r="G10742" s="63"/>
      <c r="H10742" s="64"/>
    </row>
    <row r="10743" spans="4:8" x14ac:dyDescent="0.2">
      <c r="D10743" s="9"/>
      <c r="G10743" s="63"/>
      <c r="H10743" s="64"/>
    </row>
    <row r="10744" spans="4:8" x14ac:dyDescent="0.2">
      <c r="D10744" s="9"/>
      <c r="G10744" s="63"/>
      <c r="H10744" s="64"/>
    </row>
    <row r="10745" spans="4:8" x14ac:dyDescent="0.2">
      <c r="D10745" s="9"/>
      <c r="G10745" s="63"/>
      <c r="H10745" s="64"/>
    </row>
    <row r="10746" spans="4:8" x14ac:dyDescent="0.2">
      <c r="D10746" s="9"/>
      <c r="G10746" s="63"/>
      <c r="H10746" s="64"/>
    </row>
    <row r="10747" spans="4:8" x14ac:dyDescent="0.2">
      <c r="D10747" s="9"/>
      <c r="G10747" s="63"/>
      <c r="H10747" s="64"/>
    </row>
    <row r="10748" spans="4:8" x14ac:dyDescent="0.2">
      <c r="D10748" s="9"/>
      <c r="G10748" s="63"/>
      <c r="H10748" s="64"/>
    </row>
    <row r="10749" spans="4:8" x14ac:dyDescent="0.2">
      <c r="D10749" s="9"/>
      <c r="G10749" s="63"/>
      <c r="H10749" s="64"/>
    </row>
    <row r="10750" spans="4:8" x14ac:dyDescent="0.2">
      <c r="D10750" s="9"/>
      <c r="G10750" s="63"/>
      <c r="H10750" s="64"/>
    </row>
    <row r="10751" spans="4:8" x14ac:dyDescent="0.2">
      <c r="D10751" s="9"/>
      <c r="G10751" s="63"/>
      <c r="H10751" s="64"/>
    </row>
    <row r="10752" spans="4:8" x14ac:dyDescent="0.2">
      <c r="D10752" s="9"/>
      <c r="G10752" s="63"/>
      <c r="H10752" s="64"/>
    </row>
    <row r="10753" spans="4:8" x14ac:dyDescent="0.2">
      <c r="D10753" s="9"/>
      <c r="G10753" s="63"/>
      <c r="H10753" s="64"/>
    </row>
    <row r="10754" spans="4:8" x14ac:dyDescent="0.2">
      <c r="D10754" s="9"/>
      <c r="G10754" s="63"/>
      <c r="H10754" s="64"/>
    </row>
    <row r="10755" spans="4:8" x14ac:dyDescent="0.2">
      <c r="D10755" s="9"/>
      <c r="G10755" s="63"/>
      <c r="H10755" s="64"/>
    </row>
    <row r="10756" spans="4:8" x14ac:dyDescent="0.2">
      <c r="D10756" s="9"/>
      <c r="G10756" s="63"/>
      <c r="H10756" s="64"/>
    </row>
    <row r="10757" spans="4:8" x14ac:dyDescent="0.2">
      <c r="D10757" s="9"/>
      <c r="G10757" s="63"/>
      <c r="H10757" s="64"/>
    </row>
    <row r="10758" spans="4:8" x14ac:dyDescent="0.2">
      <c r="D10758" s="9"/>
      <c r="G10758" s="63"/>
      <c r="H10758" s="64"/>
    </row>
    <row r="10759" spans="4:8" x14ac:dyDescent="0.2">
      <c r="D10759" s="9"/>
      <c r="G10759" s="63"/>
      <c r="H10759" s="64"/>
    </row>
    <row r="10760" spans="4:8" x14ac:dyDescent="0.2">
      <c r="D10760" s="9"/>
      <c r="G10760" s="63"/>
      <c r="H10760" s="64"/>
    </row>
    <row r="10761" spans="4:8" x14ac:dyDescent="0.2">
      <c r="D10761" s="9"/>
      <c r="G10761" s="63"/>
      <c r="H10761" s="64"/>
    </row>
    <row r="10762" spans="4:8" x14ac:dyDescent="0.2">
      <c r="D10762" s="9"/>
      <c r="G10762" s="63"/>
      <c r="H10762" s="64"/>
    </row>
    <row r="10763" spans="4:8" x14ac:dyDescent="0.2">
      <c r="D10763" s="9"/>
      <c r="G10763" s="63"/>
      <c r="H10763" s="64"/>
    </row>
    <row r="10764" spans="4:8" x14ac:dyDescent="0.2">
      <c r="D10764" s="9"/>
      <c r="G10764" s="63"/>
      <c r="H10764" s="64"/>
    </row>
    <row r="10765" spans="4:8" x14ac:dyDescent="0.2">
      <c r="D10765" s="9"/>
      <c r="G10765" s="63"/>
      <c r="H10765" s="64"/>
    </row>
    <row r="10766" spans="4:8" x14ac:dyDescent="0.2">
      <c r="D10766" s="9"/>
      <c r="G10766" s="63"/>
      <c r="H10766" s="64"/>
    </row>
    <row r="10767" spans="4:8" x14ac:dyDescent="0.2">
      <c r="D10767" s="9"/>
      <c r="G10767" s="63"/>
      <c r="H10767" s="64"/>
    </row>
    <row r="10768" spans="4:8" x14ac:dyDescent="0.2">
      <c r="D10768" s="9"/>
      <c r="G10768" s="63"/>
      <c r="H10768" s="64"/>
    </row>
    <row r="10769" spans="4:8" x14ac:dyDescent="0.2">
      <c r="D10769" s="9"/>
      <c r="G10769" s="63"/>
      <c r="H10769" s="64"/>
    </row>
    <row r="10770" spans="4:8" x14ac:dyDescent="0.2">
      <c r="D10770" s="9"/>
      <c r="G10770" s="63"/>
      <c r="H10770" s="64"/>
    </row>
    <row r="10771" spans="4:8" x14ac:dyDescent="0.2">
      <c r="D10771" s="9"/>
      <c r="G10771" s="63"/>
      <c r="H10771" s="64"/>
    </row>
    <row r="10772" spans="4:8" x14ac:dyDescent="0.2">
      <c r="D10772" s="9"/>
      <c r="G10772" s="63"/>
      <c r="H10772" s="64"/>
    </row>
    <row r="10773" spans="4:8" x14ac:dyDescent="0.2">
      <c r="D10773" s="9"/>
      <c r="G10773" s="63"/>
      <c r="H10773" s="64"/>
    </row>
    <row r="10774" spans="4:8" x14ac:dyDescent="0.2">
      <c r="D10774" s="9"/>
      <c r="G10774" s="63"/>
      <c r="H10774" s="64"/>
    </row>
    <row r="10775" spans="4:8" x14ac:dyDescent="0.2">
      <c r="D10775" s="9"/>
      <c r="G10775" s="63"/>
      <c r="H10775" s="64"/>
    </row>
    <row r="10776" spans="4:8" x14ac:dyDescent="0.2">
      <c r="D10776" s="9"/>
      <c r="G10776" s="63"/>
      <c r="H10776" s="64"/>
    </row>
    <row r="10777" spans="4:8" x14ac:dyDescent="0.2">
      <c r="D10777" s="9"/>
      <c r="G10777" s="63"/>
      <c r="H10777" s="64"/>
    </row>
    <row r="10778" spans="4:8" x14ac:dyDescent="0.2">
      <c r="D10778" s="9"/>
      <c r="G10778" s="63"/>
      <c r="H10778" s="64"/>
    </row>
    <row r="10779" spans="4:8" x14ac:dyDescent="0.2">
      <c r="D10779" s="9"/>
      <c r="G10779" s="63"/>
      <c r="H10779" s="64"/>
    </row>
    <row r="10780" spans="4:8" x14ac:dyDescent="0.2">
      <c r="D10780" s="9"/>
      <c r="G10780" s="63"/>
      <c r="H10780" s="64"/>
    </row>
    <row r="10781" spans="4:8" x14ac:dyDescent="0.2">
      <c r="D10781" s="9"/>
      <c r="G10781" s="63"/>
      <c r="H10781" s="64"/>
    </row>
    <row r="10782" spans="4:8" x14ac:dyDescent="0.2">
      <c r="D10782" s="9"/>
      <c r="G10782" s="63"/>
      <c r="H10782" s="64"/>
    </row>
    <row r="10783" spans="4:8" x14ac:dyDescent="0.2">
      <c r="D10783" s="9"/>
      <c r="G10783" s="63"/>
      <c r="H10783" s="64"/>
    </row>
    <row r="10784" spans="4:8" x14ac:dyDescent="0.2">
      <c r="D10784" s="9"/>
      <c r="G10784" s="63"/>
      <c r="H10784" s="64"/>
    </row>
    <row r="10785" spans="4:8" x14ac:dyDescent="0.2">
      <c r="D10785" s="9"/>
      <c r="G10785" s="63"/>
      <c r="H10785" s="64"/>
    </row>
    <row r="10786" spans="4:8" x14ac:dyDescent="0.2">
      <c r="D10786" s="9"/>
      <c r="G10786" s="63"/>
      <c r="H10786" s="64"/>
    </row>
    <row r="10787" spans="4:8" x14ac:dyDescent="0.2">
      <c r="D10787" s="9"/>
      <c r="G10787" s="63"/>
      <c r="H10787" s="64"/>
    </row>
    <row r="10788" spans="4:8" x14ac:dyDescent="0.2">
      <c r="D10788" s="9"/>
      <c r="G10788" s="63"/>
      <c r="H10788" s="64"/>
    </row>
    <row r="10789" spans="4:8" x14ac:dyDescent="0.2">
      <c r="D10789" s="9"/>
      <c r="G10789" s="63"/>
      <c r="H10789" s="64"/>
    </row>
    <row r="10790" spans="4:8" x14ac:dyDescent="0.2">
      <c r="D10790" s="9"/>
      <c r="G10790" s="63"/>
      <c r="H10790" s="64"/>
    </row>
    <row r="10791" spans="4:8" x14ac:dyDescent="0.2">
      <c r="D10791" s="9"/>
      <c r="G10791" s="63"/>
      <c r="H10791" s="64"/>
    </row>
    <row r="10792" spans="4:8" x14ac:dyDescent="0.2">
      <c r="D10792" s="9"/>
      <c r="G10792" s="63"/>
      <c r="H10792" s="64"/>
    </row>
    <row r="10793" spans="4:8" x14ac:dyDescent="0.2">
      <c r="D10793" s="9"/>
      <c r="G10793" s="63"/>
      <c r="H10793" s="64"/>
    </row>
    <row r="10794" spans="4:8" x14ac:dyDescent="0.2">
      <c r="D10794" s="9"/>
      <c r="G10794" s="63"/>
      <c r="H10794" s="64"/>
    </row>
    <row r="10795" spans="4:8" x14ac:dyDescent="0.2">
      <c r="D10795" s="9"/>
      <c r="G10795" s="63"/>
      <c r="H10795" s="64"/>
    </row>
    <row r="10796" spans="4:8" x14ac:dyDescent="0.2">
      <c r="D10796" s="9"/>
      <c r="G10796" s="63"/>
      <c r="H10796" s="64"/>
    </row>
    <row r="10797" spans="4:8" x14ac:dyDescent="0.2">
      <c r="D10797" s="9"/>
      <c r="G10797" s="63"/>
      <c r="H10797" s="64"/>
    </row>
    <row r="10798" spans="4:8" x14ac:dyDescent="0.2">
      <c r="D10798" s="9"/>
      <c r="G10798" s="63"/>
      <c r="H10798" s="64"/>
    </row>
    <row r="10799" spans="4:8" x14ac:dyDescent="0.2">
      <c r="D10799" s="9"/>
      <c r="G10799" s="63"/>
      <c r="H10799" s="64"/>
    </row>
    <row r="10800" spans="4:8" x14ac:dyDescent="0.2">
      <c r="D10800" s="9"/>
      <c r="G10800" s="63"/>
      <c r="H10800" s="64"/>
    </row>
    <row r="10801" spans="4:8" x14ac:dyDescent="0.2">
      <c r="D10801" s="9"/>
      <c r="G10801" s="63"/>
      <c r="H10801" s="64"/>
    </row>
    <row r="10802" spans="4:8" x14ac:dyDescent="0.2">
      <c r="D10802" s="9"/>
      <c r="G10802" s="63"/>
      <c r="H10802" s="64"/>
    </row>
    <row r="10803" spans="4:8" x14ac:dyDescent="0.2">
      <c r="D10803" s="9"/>
      <c r="G10803" s="63"/>
      <c r="H10803" s="64"/>
    </row>
    <row r="10804" spans="4:8" x14ac:dyDescent="0.2">
      <c r="D10804" s="9"/>
      <c r="G10804" s="63"/>
      <c r="H10804" s="64"/>
    </row>
    <row r="10805" spans="4:8" x14ac:dyDescent="0.2">
      <c r="D10805" s="9"/>
      <c r="G10805" s="63"/>
      <c r="H10805" s="64"/>
    </row>
    <row r="10806" spans="4:8" x14ac:dyDescent="0.2">
      <c r="D10806" s="9"/>
      <c r="G10806" s="63"/>
      <c r="H10806" s="64"/>
    </row>
    <row r="10807" spans="4:8" x14ac:dyDescent="0.2">
      <c r="D10807" s="9"/>
      <c r="G10807" s="63"/>
      <c r="H10807" s="64"/>
    </row>
    <row r="10808" spans="4:8" x14ac:dyDescent="0.2">
      <c r="D10808" s="9"/>
      <c r="G10808" s="63"/>
      <c r="H10808" s="64"/>
    </row>
    <row r="10809" spans="4:8" x14ac:dyDescent="0.2">
      <c r="D10809" s="9"/>
      <c r="G10809" s="63"/>
      <c r="H10809" s="64"/>
    </row>
    <row r="10810" spans="4:8" x14ac:dyDescent="0.2">
      <c r="D10810" s="9"/>
      <c r="G10810" s="63"/>
      <c r="H10810" s="64"/>
    </row>
    <row r="10811" spans="4:8" x14ac:dyDescent="0.2">
      <c r="D10811" s="9"/>
      <c r="G10811" s="63"/>
      <c r="H10811" s="64"/>
    </row>
    <row r="10812" spans="4:8" x14ac:dyDescent="0.2">
      <c r="D10812" s="9"/>
      <c r="G10812" s="63"/>
      <c r="H10812" s="64"/>
    </row>
    <row r="10813" spans="4:8" x14ac:dyDescent="0.2">
      <c r="D10813" s="9"/>
      <c r="G10813" s="63"/>
      <c r="H10813" s="64"/>
    </row>
    <row r="10814" spans="4:8" x14ac:dyDescent="0.2">
      <c r="D10814" s="9"/>
      <c r="G10814" s="63"/>
      <c r="H10814" s="64"/>
    </row>
    <row r="10815" spans="4:8" x14ac:dyDescent="0.2">
      <c r="D10815" s="9"/>
      <c r="G10815" s="63"/>
      <c r="H10815" s="64"/>
    </row>
    <row r="10816" spans="4:8" x14ac:dyDescent="0.2">
      <c r="D10816" s="9"/>
      <c r="G10816" s="63"/>
      <c r="H10816" s="64"/>
    </row>
    <row r="10817" spans="4:8" x14ac:dyDescent="0.2">
      <c r="D10817" s="9"/>
      <c r="G10817" s="63"/>
      <c r="H10817" s="64"/>
    </row>
    <row r="10818" spans="4:8" x14ac:dyDescent="0.2">
      <c r="D10818" s="9"/>
      <c r="G10818" s="63"/>
      <c r="H10818" s="64"/>
    </row>
    <row r="10819" spans="4:8" x14ac:dyDescent="0.2">
      <c r="D10819" s="9"/>
      <c r="G10819" s="63"/>
      <c r="H10819" s="64"/>
    </row>
    <row r="10820" spans="4:8" x14ac:dyDescent="0.2">
      <c r="D10820" s="9"/>
      <c r="G10820" s="63"/>
      <c r="H10820" s="64"/>
    </row>
    <row r="10821" spans="4:8" x14ac:dyDescent="0.2">
      <c r="D10821" s="9"/>
      <c r="G10821" s="63"/>
      <c r="H10821" s="64"/>
    </row>
    <row r="10822" spans="4:8" x14ac:dyDescent="0.2">
      <c r="D10822" s="9"/>
      <c r="G10822" s="63"/>
      <c r="H10822" s="64"/>
    </row>
    <row r="10823" spans="4:8" x14ac:dyDescent="0.2">
      <c r="D10823" s="9"/>
      <c r="G10823" s="63"/>
      <c r="H10823" s="64"/>
    </row>
    <row r="10824" spans="4:8" x14ac:dyDescent="0.2">
      <c r="D10824" s="9"/>
      <c r="G10824" s="63"/>
      <c r="H10824" s="64"/>
    </row>
    <row r="10825" spans="4:8" x14ac:dyDescent="0.2">
      <c r="D10825" s="9"/>
      <c r="G10825" s="63"/>
      <c r="H10825" s="64"/>
    </row>
    <row r="10826" spans="4:8" x14ac:dyDescent="0.2">
      <c r="D10826" s="9"/>
      <c r="G10826" s="63"/>
      <c r="H10826" s="64"/>
    </row>
    <row r="10827" spans="4:8" x14ac:dyDescent="0.2">
      <c r="D10827" s="9"/>
      <c r="G10827" s="63"/>
      <c r="H10827" s="64"/>
    </row>
    <row r="10828" spans="4:8" x14ac:dyDescent="0.2">
      <c r="D10828" s="9"/>
      <c r="G10828" s="63"/>
      <c r="H10828" s="64"/>
    </row>
    <row r="10829" spans="4:8" x14ac:dyDescent="0.2">
      <c r="D10829" s="9"/>
      <c r="G10829" s="63"/>
      <c r="H10829" s="64"/>
    </row>
    <row r="10830" spans="4:8" x14ac:dyDescent="0.2">
      <c r="D10830" s="9"/>
      <c r="G10830" s="63"/>
      <c r="H10830" s="64"/>
    </row>
    <row r="10831" spans="4:8" x14ac:dyDescent="0.2">
      <c r="D10831" s="9"/>
      <c r="G10831" s="63"/>
      <c r="H10831" s="64"/>
    </row>
    <row r="10832" spans="4:8" x14ac:dyDescent="0.2">
      <c r="D10832" s="9"/>
      <c r="G10832" s="63"/>
      <c r="H10832" s="64"/>
    </row>
    <row r="10833" spans="4:8" x14ac:dyDescent="0.2">
      <c r="D10833" s="9"/>
      <c r="G10833" s="63"/>
      <c r="H10833" s="64"/>
    </row>
    <row r="10834" spans="4:8" x14ac:dyDescent="0.2">
      <c r="D10834" s="9"/>
      <c r="G10834" s="63"/>
      <c r="H10834" s="64"/>
    </row>
    <row r="10835" spans="4:8" x14ac:dyDescent="0.2">
      <c r="D10835" s="9"/>
      <c r="G10835" s="63"/>
      <c r="H10835" s="64"/>
    </row>
    <row r="10836" spans="4:8" x14ac:dyDescent="0.2">
      <c r="D10836" s="9"/>
      <c r="G10836" s="63"/>
      <c r="H10836" s="64"/>
    </row>
    <row r="10837" spans="4:8" x14ac:dyDescent="0.2">
      <c r="D10837" s="9"/>
      <c r="G10837" s="63"/>
      <c r="H10837" s="64"/>
    </row>
    <row r="10838" spans="4:8" x14ac:dyDescent="0.2">
      <c r="D10838" s="9"/>
      <c r="G10838" s="63"/>
      <c r="H10838" s="64"/>
    </row>
    <row r="10839" spans="4:8" x14ac:dyDescent="0.2">
      <c r="D10839" s="9"/>
      <c r="G10839" s="63"/>
      <c r="H10839" s="64"/>
    </row>
    <row r="10840" spans="4:8" x14ac:dyDescent="0.2">
      <c r="D10840" s="9"/>
      <c r="G10840" s="63"/>
      <c r="H10840" s="64"/>
    </row>
    <row r="10841" spans="4:8" x14ac:dyDescent="0.2">
      <c r="D10841" s="9"/>
      <c r="G10841" s="63"/>
      <c r="H10841" s="64"/>
    </row>
    <row r="10842" spans="4:8" x14ac:dyDescent="0.2">
      <c r="D10842" s="9"/>
      <c r="G10842" s="63"/>
      <c r="H10842" s="64"/>
    </row>
    <row r="10843" spans="4:8" x14ac:dyDescent="0.2">
      <c r="D10843" s="9"/>
      <c r="G10843" s="63"/>
      <c r="H10843" s="64"/>
    </row>
    <row r="10844" spans="4:8" x14ac:dyDescent="0.2">
      <c r="D10844" s="9"/>
      <c r="G10844" s="63"/>
      <c r="H10844" s="64"/>
    </row>
    <row r="10845" spans="4:8" x14ac:dyDescent="0.2">
      <c r="D10845" s="9"/>
      <c r="G10845" s="63"/>
      <c r="H10845" s="64"/>
    </row>
    <row r="10846" spans="4:8" x14ac:dyDescent="0.2">
      <c r="D10846" s="9"/>
      <c r="G10846" s="63"/>
      <c r="H10846" s="64"/>
    </row>
    <row r="10847" spans="4:8" x14ac:dyDescent="0.2">
      <c r="D10847" s="9"/>
      <c r="G10847" s="63"/>
      <c r="H10847" s="64"/>
    </row>
    <row r="10848" spans="4:8" x14ac:dyDescent="0.2">
      <c r="D10848" s="9"/>
      <c r="G10848" s="63"/>
      <c r="H10848" s="64"/>
    </row>
    <row r="10849" spans="4:8" x14ac:dyDescent="0.2">
      <c r="D10849" s="9"/>
      <c r="G10849" s="63"/>
      <c r="H10849" s="64"/>
    </row>
    <row r="10850" spans="4:8" x14ac:dyDescent="0.2">
      <c r="D10850" s="9"/>
      <c r="G10850" s="63"/>
      <c r="H10850" s="64"/>
    </row>
    <row r="10851" spans="4:8" x14ac:dyDescent="0.2">
      <c r="D10851" s="9"/>
      <c r="G10851" s="63"/>
      <c r="H10851" s="64"/>
    </row>
    <row r="10852" spans="4:8" x14ac:dyDescent="0.2">
      <c r="D10852" s="9"/>
      <c r="G10852" s="63"/>
      <c r="H10852" s="64"/>
    </row>
    <row r="10853" spans="4:8" x14ac:dyDescent="0.2">
      <c r="D10853" s="9"/>
      <c r="G10853" s="63"/>
      <c r="H10853" s="64"/>
    </row>
    <row r="10854" spans="4:8" x14ac:dyDescent="0.2">
      <c r="D10854" s="9"/>
      <c r="G10854" s="63"/>
      <c r="H10854" s="64"/>
    </row>
    <row r="10855" spans="4:8" x14ac:dyDescent="0.2">
      <c r="D10855" s="9"/>
      <c r="G10855" s="63"/>
      <c r="H10855" s="64"/>
    </row>
    <row r="10856" spans="4:8" x14ac:dyDescent="0.2">
      <c r="D10856" s="9"/>
      <c r="G10856" s="63"/>
      <c r="H10856" s="64"/>
    </row>
    <row r="10857" spans="4:8" x14ac:dyDescent="0.2">
      <c r="D10857" s="9"/>
      <c r="G10857" s="63"/>
      <c r="H10857" s="64"/>
    </row>
    <row r="10858" spans="4:8" x14ac:dyDescent="0.2">
      <c r="D10858" s="9"/>
      <c r="G10858" s="63"/>
      <c r="H10858" s="64"/>
    </row>
    <row r="10859" spans="4:8" x14ac:dyDescent="0.2">
      <c r="D10859" s="9"/>
      <c r="G10859" s="63"/>
      <c r="H10859" s="64"/>
    </row>
    <row r="10860" spans="4:8" x14ac:dyDescent="0.2">
      <c r="D10860" s="9"/>
      <c r="G10860" s="63"/>
      <c r="H10860" s="64"/>
    </row>
    <row r="10861" spans="4:8" x14ac:dyDescent="0.2">
      <c r="D10861" s="9"/>
      <c r="G10861" s="63"/>
      <c r="H10861" s="64"/>
    </row>
    <row r="10862" spans="4:8" x14ac:dyDescent="0.2">
      <c r="D10862" s="9"/>
      <c r="G10862" s="63"/>
      <c r="H10862" s="64"/>
    </row>
    <row r="10863" spans="4:8" x14ac:dyDescent="0.2">
      <c r="D10863" s="9"/>
      <c r="G10863" s="63"/>
      <c r="H10863" s="64"/>
    </row>
    <row r="10864" spans="4:8" x14ac:dyDescent="0.2">
      <c r="D10864" s="9"/>
      <c r="G10864" s="63"/>
      <c r="H10864" s="64"/>
    </row>
    <row r="10865" spans="4:8" x14ac:dyDescent="0.2">
      <c r="D10865" s="9"/>
      <c r="G10865" s="63"/>
      <c r="H10865" s="64"/>
    </row>
    <row r="10866" spans="4:8" x14ac:dyDescent="0.2">
      <c r="D10866" s="9"/>
      <c r="G10866" s="63"/>
      <c r="H10866" s="64"/>
    </row>
    <row r="10867" spans="4:8" x14ac:dyDescent="0.2">
      <c r="D10867" s="9"/>
      <c r="G10867" s="63"/>
      <c r="H10867" s="64"/>
    </row>
    <row r="10868" spans="4:8" x14ac:dyDescent="0.2">
      <c r="D10868" s="9"/>
      <c r="G10868" s="63"/>
      <c r="H10868" s="64"/>
    </row>
    <row r="10869" spans="4:8" x14ac:dyDescent="0.2">
      <c r="D10869" s="9"/>
      <c r="G10869" s="63"/>
      <c r="H10869" s="64"/>
    </row>
    <row r="10870" spans="4:8" x14ac:dyDescent="0.2">
      <c r="D10870" s="9"/>
      <c r="G10870" s="63"/>
      <c r="H10870" s="64"/>
    </row>
    <row r="10871" spans="4:8" x14ac:dyDescent="0.2">
      <c r="D10871" s="9"/>
      <c r="G10871" s="63"/>
      <c r="H10871" s="64"/>
    </row>
    <row r="10872" spans="4:8" x14ac:dyDescent="0.2">
      <c r="D10872" s="9"/>
      <c r="G10872" s="63"/>
      <c r="H10872" s="64"/>
    </row>
    <row r="10873" spans="4:8" x14ac:dyDescent="0.2">
      <c r="D10873" s="9"/>
      <c r="G10873" s="63"/>
      <c r="H10873" s="64"/>
    </row>
    <row r="10874" spans="4:8" x14ac:dyDescent="0.2">
      <c r="D10874" s="9"/>
      <c r="G10874" s="63"/>
      <c r="H10874" s="64"/>
    </row>
    <row r="10875" spans="4:8" x14ac:dyDescent="0.2">
      <c r="D10875" s="9"/>
      <c r="G10875" s="63"/>
      <c r="H10875" s="64"/>
    </row>
    <row r="10876" spans="4:8" x14ac:dyDescent="0.2">
      <c r="D10876" s="9"/>
      <c r="G10876" s="63"/>
      <c r="H10876" s="64"/>
    </row>
    <row r="10877" spans="4:8" x14ac:dyDescent="0.2">
      <c r="D10877" s="9"/>
      <c r="G10877" s="63"/>
      <c r="H10877" s="64"/>
    </row>
    <row r="10878" spans="4:8" x14ac:dyDescent="0.2">
      <c r="D10878" s="9"/>
      <c r="G10878" s="63"/>
      <c r="H10878" s="64"/>
    </row>
    <row r="10879" spans="4:8" x14ac:dyDescent="0.2">
      <c r="D10879" s="9"/>
      <c r="G10879" s="63"/>
      <c r="H10879" s="64"/>
    </row>
    <row r="10880" spans="4:8" x14ac:dyDescent="0.2">
      <c r="D10880" s="9"/>
      <c r="G10880" s="63"/>
      <c r="H10880" s="64"/>
    </row>
    <row r="10881" spans="4:8" x14ac:dyDescent="0.2">
      <c r="D10881" s="9"/>
      <c r="G10881" s="63"/>
      <c r="H10881" s="64"/>
    </row>
    <row r="10882" spans="4:8" x14ac:dyDescent="0.2">
      <c r="D10882" s="9"/>
      <c r="G10882" s="63"/>
      <c r="H10882" s="64"/>
    </row>
    <row r="10883" spans="4:8" x14ac:dyDescent="0.2">
      <c r="D10883" s="9"/>
      <c r="G10883" s="63"/>
      <c r="H10883" s="64"/>
    </row>
    <row r="10884" spans="4:8" x14ac:dyDescent="0.2">
      <c r="D10884" s="9"/>
      <c r="G10884" s="63"/>
      <c r="H10884" s="64"/>
    </row>
    <row r="10885" spans="4:8" x14ac:dyDescent="0.2">
      <c r="D10885" s="9"/>
      <c r="G10885" s="63"/>
      <c r="H10885" s="64"/>
    </row>
    <row r="10886" spans="4:8" x14ac:dyDescent="0.2">
      <c r="D10886" s="9"/>
      <c r="G10886" s="63"/>
      <c r="H10886" s="64"/>
    </row>
    <row r="10887" spans="4:8" x14ac:dyDescent="0.2">
      <c r="D10887" s="9"/>
      <c r="G10887" s="63"/>
      <c r="H10887" s="64"/>
    </row>
    <row r="10888" spans="4:8" x14ac:dyDescent="0.2">
      <c r="D10888" s="9"/>
      <c r="G10888" s="63"/>
      <c r="H10888" s="64"/>
    </row>
    <row r="10889" spans="4:8" x14ac:dyDescent="0.2">
      <c r="D10889" s="9"/>
      <c r="G10889" s="63"/>
      <c r="H10889" s="64"/>
    </row>
    <row r="10890" spans="4:8" x14ac:dyDescent="0.2">
      <c r="D10890" s="9"/>
      <c r="G10890" s="63"/>
      <c r="H10890" s="64"/>
    </row>
    <row r="10891" spans="4:8" x14ac:dyDescent="0.2">
      <c r="D10891" s="9"/>
      <c r="G10891" s="63"/>
      <c r="H10891" s="64"/>
    </row>
    <row r="10892" spans="4:8" x14ac:dyDescent="0.2">
      <c r="D10892" s="9"/>
      <c r="G10892" s="63"/>
      <c r="H10892" s="64"/>
    </row>
    <row r="10893" spans="4:8" x14ac:dyDescent="0.2">
      <c r="D10893" s="9"/>
      <c r="G10893" s="63"/>
      <c r="H10893" s="64"/>
    </row>
    <row r="10894" spans="4:8" x14ac:dyDescent="0.2">
      <c r="D10894" s="9"/>
      <c r="G10894" s="63"/>
      <c r="H10894" s="64"/>
    </row>
    <row r="10895" spans="4:8" x14ac:dyDescent="0.2">
      <c r="D10895" s="9"/>
      <c r="G10895" s="63"/>
      <c r="H10895" s="64"/>
    </row>
    <row r="10896" spans="4:8" x14ac:dyDescent="0.2">
      <c r="D10896" s="9"/>
      <c r="G10896" s="63"/>
      <c r="H10896" s="64"/>
    </row>
    <row r="10897" spans="4:8" x14ac:dyDescent="0.2">
      <c r="D10897" s="9"/>
      <c r="G10897" s="63"/>
      <c r="H10897" s="64"/>
    </row>
    <row r="10898" spans="4:8" x14ac:dyDescent="0.2">
      <c r="D10898" s="9"/>
      <c r="G10898" s="63"/>
      <c r="H10898" s="64"/>
    </row>
    <row r="10899" spans="4:8" x14ac:dyDescent="0.2">
      <c r="D10899" s="9"/>
      <c r="G10899" s="63"/>
      <c r="H10899" s="64"/>
    </row>
    <row r="10900" spans="4:8" x14ac:dyDescent="0.2">
      <c r="D10900" s="9"/>
      <c r="G10900" s="63"/>
      <c r="H10900" s="64"/>
    </row>
    <row r="10901" spans="4:8" x14ac:dyDescent="0.2">
      <c r="D10901" s="9"/>
      <c r="G10901" s="63"/>
      <c r="H10901" s="64"/>
    </row>
    <row r="10902" spans="4:8" x14ac:dyDescent="0.2">
      <c r="D10902" s="9"/>
      <c r="G10902" s="63"/>
      <c r="H10902" s="64"/>
    </row>
    <row r="10903" spans="4:8" x14ac:dyDescent="0.2">
      <c r="D10903" s="9"/>
      <c r="G10903" s="63"/>
      <c r="H10903" s="64"/>
    </row>
    <row r="10904" spans="4:8" x14ac:dyDescent="0.2">
      <c r="D10904" s="9"/>
      <c r="G10904" s="63"/>
      <c r="H10904" s="64"/>
    </row>
    <row r="10905" spans="4:8" x14ac:dyDescent="0.2">
      <c r="D10905" s="9"/>
      <c r="G10905" s="63"/>
      <c r="H10905" s="64"/>
    </row>
    <row r="10906" spans="4:8" x14ac:dyDescent="0.2">
      <c r="D10906" s="9"/>
      <c r="G10906" s="63"/>
      <c r="H10906" s="64"/>
    </row>
    <row r="10907" spans="4:8" x14ac:dyDescent="0.2">
      <c r="D10907" s="9"/>
      <c r="G10907" s="63"/>
      <c r="H10907" s="64"/>
    </row>
    <row r="10908" spans="4:8" x14ac:dyDescent="0.2">
      <c r="D10908" s="9"/>
      <c r="G10908" s="63"/>
      <c r="H10908" s="64"/>
    </row>
    <row r="10909" spans="4:8" x14ac:dyDescent="0.2">
      <c r="D10909" s="9"/>
      <c r="G10909" s="63"/>
      <c r="H10909" s="64"/>
    </row>
    <row r="10910" spans="4:8" x14ac:dyDescent="0.2">
      <c r="D10910" s="9"/>
      <c r="G10910" s="63"/>
      <c r="H10910" s="64"/>
    </row>
    <row r="10911" spans="4:8" x14ac:dyDescent="0.2">
      <c r="D10911" s="9"/>
      <c r="G10911" s="63"/>
      <c r="H10911" s="64"/>
    </row>
    <row r="10912" spans="4:8" x14ac:dyDescent="0.2">
      <c r="D10912" s="9"/>
      <c r="G10912" s="63"/>
      <c r="H10912" s="64"/>
    </row>
    <row r="10913" spans="4:8" x14ac:dyDescent="0.2">
      <c r="D10913" s="9"/>
      <c r="G10913" s="63"/>
      <c r="H10913" s="64"/>
    </row>
    <row r="10914" spans="4:8" x14ac:dyDescent="0.2">
      <c r="D10914" s="9"/>
      <c r="G10914" s="63"/>
      <c r="H10914" s="64"/>
    </row>
    <row r="10915" spans="4:8" x14ac:dyDescent="0.2">
      <c r="D10915" s="9"/>
      <c r="G10915" s="63"/>
      <c r="H10915" s="64"/>
    </row>
    <row r="10916" spans="4:8" x14ac:dyDescent="0.2">
      <c r="D10916" s="9"/>
      <c r="G10916" s="63"/>
      <c r="H10916" s="64"/>
    </row>
    <row r="10917" spans="4:8" x14ac:dyDescent="0.2">
      <c r="D10917" s="9"/>
      <c r="G10917" s="63"/>
      <c r="H10917" s="64"/>
    </row>
    <row r="10918" spans="4:8" x14ac:dyDescent="0.2">
      <c r="D10918" s="9"/>
      <c r="G10918" s="63"/>
      <c r="H10918" s="64"/>
    </row>
    <row r="10919" spans="4:8" x14ac:dyDescent="0.2">
      <c r="D10919" s="9"/>
      <c r="G10919" s="63"/>
      <c r="H10919" s="64"/>
    </row>
    <row r="10920" spans="4:8" x14ac:dyDescent="0.2">
      <c r="D10920" s="9"/>
      <c r="G10920" s="63"/>
      <c r="H10920" s="64"/>
    </row>
    <row r="10921" spans="4:8" x14ac:dyDescent="0.2">
      <c r="D10921" s="9"/>
      <c r="G10921" s="63"/>
      <c r="H10921" s="64"/>
    </row>
    <row r="10922" spans="4:8" x14ac:dyDescent="0.2">
      <c r="D10922" s="9"/>
      <c r="G10922" s="63"/>
      <c r="H10922" s="64"/>
    </row>
    <row r="10923" spans="4:8" x14ac:dyDescent="0.2">
      <c r="D10923" s="9"/>
      <c r="G10923" s="63"/>
      <c r="H10923" s="64"/>
    </row>
    <row r="10924" spans="4:8" x14ac:dyDescent="0.2">
      <c r="D10924" s="9"/>
      <c r="G10924" s="63"/>
      <c r="H10924" s="64"/>
    </row>
    <row r="10925" spans="4:8" x14ac:dyDescent="0.2">
      <c r="D10925" s="9"/>
      <c r="G10925" s="63"/>
      <c r="H10925" s="64"/>
    </row>
    <row r="10926" spans="4:8" x14ac:dyDescent="0.2">
      <c r="D10926" s="9"/>
      <c r="G10926" s="63"/>
      <c r="H10926" s="64"/>
    </row>
    <row r="10927" spans="4:8" x14ac:dyDescent="0.2">
      <c r="D10927" s="9"/>
      <c r="G10927" s="63"/>
      <c r="H10927" s="64"/>
    </row>
    <row r="10928" spans="4:8" x14ac:dyDescent="0.2">
      <c r="D10928" s="9"/>
      <c r="G10928" s="63"/>
      <c r="H10928" s="64"/>
    </row>
    <row r="10929" spans="4:8" x14ac:dyDescent="0.2">
      <c r="D10929" s="9"/>
      <c r="G10929" s="63"/>
      <c r="H10929" s="64"/>
    </row>
    <row r="10930" spans="4:8" x14ac:dyDescent="0.2">
      <c r="D10930" s="9"/>
      <c r="G10930" s="63"/>
      <c r="H10930" s="64"/>
    </row>
    <row r="10931" spans="4:8" x14ac:dyDescent="0.2">
      <c r="D10931" s="9"/>
      <c r="G10931" s="63"/>
      <c r="H10931" s="64"/>
    </row>
    <row r="10932" spans="4:8" x14ac:dyDescent="0.2">
      <c r="D10932" s="9"/>
      <c r="G10932" s="63"/>
      <c r="H10932" s="64"/>
    </row>
    <row r="10933" spans="4:8" x14ac:dyDescent="0.2">
      <c r="D10933" s="9"/>
      <c r="G10933" s="63"/>
      <c r="H10933" s="64"/>
    </row>
    <row r="10934" spans="4:8" x14ac:dyDescent="0.2">
      <c r="D10934" s="9"/>
      <c r="G10934" s="63"/>
      <c r="H10934" s="64"/>
    </row>
    <row r="10935" spans="4:8" x14ac:dyDescent="0.2">
      <c r="D10935" s="9"/>
      <c r="G10935" s="63"/>
      <c r="H10935" s="64"/>
    </row>
    <row r="10936" spans="4:8" x14ac:dyDescent="0.2">
      <c r="D10936" s="9"/>
      <c r="G10936" s="63"/>
      <c r="H10936" s="64"/>
    </row>
    <row r="10937" spans="4:8" x14ac:dyDescent="0.2">
      <c r="D10937" s="9"/>
      <c r="G10937" s="63"/>
      <c r="H10937" s="64"/>
    </row>
    <row r="10938" spans="4:8" x14ac:dyDescent="0.2">
      <c r="D10938" s="9"/>
      <c r="G10938" s="63"/>
      <c r="H10938" s="64"/>
    </row>
    <row r="10939" spans="4:8" x14ac:dyDescent="0.2">
      <c r="D10939" s="9"/>
      <c r="G10939" s="63"/>
      <c r="H10939" s="64"/>
    </row>
    <row r="10940" spans="4:8" x14ac:dyDescent="0.2">
      <c r="D10940" s="9"/>
      <c r="G10940" s="63"/>
      <c r="H10940" s="64"/>
    </row>
    <row r="10941" spans="4:8" x14ac:dyDescent="0.2">
      <c r="D10941" s="9"/>
      <c r="G10941" s="63"/>
      <c r="H10941" s="64"/>
    </row>
    <row r="10942" spans="4:8" x14ac:dyDescent="0.2">
      <c r="D10942" s="9"/>
      <c r="G10942" s="63"/>
      <c r="H10942" s="64"/>
    </row>
    <row r="10943" spans="4:8" x14ac:dyDescent="0.2">
      <c r="D10943" s="9"/>
      <c r="G10943" s="63"/>
      <c r="H10943" s="64"/>
    </row>
    <row r="10944" spans="4:8" x14ac:dyDescent="0.2">
      <c r="D10944" s="9"/>
      <c r="G10944" s="63"/>
      <c r="H10944" s="64"/>
    </row>
    <row r="10945" spans="4:8" x14ac:dyDescent="0.2">
      <c r="D10945" s="9"/>
      <c r="G10945" s="63"/>
      <c r="H10945" s="64"/>
    </row>
    <row r="10946" spans="4:8" x14ac:dyDescent="0.2">
      <c r="D10946" s="9"/>
      <c r="G10946" s="63"/>
      <c r="H10946" s="64"/>
    </row>
    <row r="10947" spans="4:8" x14ac:dyDescent="0.2">
      <c r="D10947" s="9"/>
      <c r="G10947" s="63"/>
      <c r="H10947" s="64"/>
    </row>
    <row r="10948" spans="4:8" x14ac:dyDescent="0.2">
      <c r="D10948" s="9"/>
      <c r="G10948" s="63"/>
      <c r="H10948" s="64"/>
    </row>
    <row r="10949" spans="4:8" x14ac:dyDescent="0.2">
      <c r="D10949" s="9"/>
      <c r="G10949" s="63"/>
      <c r="H10949" s="64"/>
    </row>
    <row r="10950" spans="4:8" x14ac:dyDescent="0.2">
      <c r="D10950" s="9"/>
      <c r="G10950" s="63"/>
      <c r="H10950" s="64"/>
    </row>
    <row r="10951" spans="4:8" x14ac:dyDescent="0.2">
      <c r="D10951" s="9"/>
      <c r="G10951" s="63"/>
      <c r="H10951" s="64"/>
    </row>
    <row r="10952" spans="4:8" x14ac:dyDescent="0.2">
      <c r="D10952" s="9"/>
      <c r="G10952" s="63"/>
      <c r="H10952" s="64"/>
    </row>
    <row r="10953" spans="4:8" x14ac:dyDescent="0.2">
      <c r="D10953" s="9"/>
      <c r="G10953" s="63"/>
      <c r="H10953" s="64"/>
    </row>
    <row r="10954" spans="4:8" x14ac:dyDescent="0.2">
      <c r="D10954" s="9"/>
      <c r="G10954" s="63"/>
      <c r="H10954" s="64"/>
    </row>
    <row r="10955" spans="4:8" x14ac:dyDescent="0.2">
      <c r="D10955" s="9"/>
      <c r="G10955" s="63"/>
      <c r="H10955" s="64"/>
    </row>
    <row r="10956" spans="4:8" x14ac:dyDescent="0.2">
      <c r="D10956" s="9"/>
      <c r="G10956" s="63"/>
      <c r="H10956" s="64"/>
    </row>
    <row r="10957" spans="4:8" x14ac:dyDescent="0.2">
      <c r="D10957" s="9"/>
      <c r="G10957" s="63"/>
      <c r="H10957" s="64"/>
    </row>
    <row r="10958" spans="4:8" x14ac:dyDescent="0.2">
      <c r="D10958" s="9"/>
      <c r="G10958" s="63"/>
      <c r="H10958" s="64"/>
    </row>
    <row r="10959" spans="4:8" x14ac:dyDescent="0.2">
      <c r="D10959" s="9"/>
      <c r="G10959" s="63"/>
      <c r="H10959" s="64"/>
    </row>
    <row r="10960" spans="4:8" x14ac:dyDescent="0.2">
      <c r="D10960" s="9"/>
      <c r="G10960" s="63"/>
      <c r="H10960" s="64"/>
    </row>
    <row r="10961" spans="4:8" x14ac:dyDescent="0.2">
      <c r="D10961" s="9"/>
      <c r="G10961" s="63"/>
      <c r="H10961" s="64"/>
    </row>
    <row r="10962" spans="4:8" x14ac:dyDescent="0.2">
      <c r="D10962" s="9"/>
      <c r="G10962" s="63"/>
      <c r="H10962" s="64"/>
    </row>
    <row r="10963" spans="4:8" x14ac:dyDescent="0.2">
      <c r="D10963" s="9"/>
      <c r="G10963" s="63"/>
      <c r="H10963" s="64"/>
    </row>
    <row r="10964" spans="4:8" x14ac:dyDescent="0.2">
      <c r="D10964" s="9"/>
      <c r="G10964" s="63"/>
      <c r="H10964" s="64"/>
    </row>
    <row r="10965" spans="4:8" x14ac:dyDescent="0.2">
      <c r="D10965" s="9"/>
      <c r="G10965" s="63"/>
      <c r="H10965" s="64"/>
    </row>
    <row r="10966" spans="4:8" x14ac:dyDescent="0.2">
      <c r="D10966" s="9"/>
      <c r="G10966" s="63"/>
      <c r="H10966" s="64"/>
    </row>
    <row r="10967" spans="4:8" x14ac:dyDescent="0.2">
      <c r="D10967" s="9"/>
      <c r="G10967" s="63"/>
      <c r="H10967" s="64"/>
    </row>
    <row r="10968" spans="4:8" x14ac:dyDescent="0.2">
      <c r="D10968" s="9"/>
      <c r="G10968" s="63"/>
      <c r="H10968" s="64"/>
    </row>
    <row r="10969" spans="4:8" x14ac:dyDescent="0.2">
      <c r="D10969" s="9"/>
      <c r="G10969" s="63"/>
      <c r="H10969" s="64"/>
    </row>
    <row r="10970" spans="4:8" x14ac:dyDescent="0.2">
      <c r="D10970" s="9"/>
      <c r="G10970" s="63"/>
      <c r="H10970" s="64"/>
    </row>
    <row r="10971" spans="4:8" x14ac:dyDescent="0.2">
      <c r="D10971" s="9"/>
      <c r="G10971" s="63"/>
      <c r="H10971" s="64"/>
    </row>
    <row r="10972" spans="4:8" x14ac:dyDescent="0.2">
      <c r="D10972" s="9"/>
      <c r="G10972" s="63"/>
      <c r="H10972" s="64"/>
    </row>
    <row r="10973" spans="4:8" x14ac:dyDescent="0.2">
      <c r="D10973" s="9"/>
      <c r="G10973" s="63"/>
      <c r="H10973" s="64"/>
    </row>
    <row r="10974" spans="4:8" x14ac:dyDescent="0.2">
      <c r="D10974" s="9"/>
      <c r="G10974" s="63"/>
      <c r="H10974" s="64"/>
    </row>
    <row r="10975" spans="4:8" x14ac:dyDescent="0.2">
      <c r="D10975" s="9"/>
      <c r="G10975" s="63"/>
      <c r="H10975" s="64"/>
    </row>
    <row r="10976" spans="4:8" x14ac:dyDescent="0.2">
      <c r="D10976" s="9"/>
      <c r="G10976" s="63"/>
      <c r="H10976" s="64"/>
    </row>
    <row r="10977" spans="4:8" x14ac:dyDescent="0.2">
      <c r="D10977" s="9"/>
      <c r="G10977" s="63"/>
      <c r="H10977" s="64"/>
    </row>
    <row r="10978" spans="4:8" x14ac:dyDescent="0.2">
      <c r="D10978" s="9"/>
      <c r="G10978" s="63"/>
      <c r="H10978" s="64"/>
    </row>
    <row r="10979" spans="4:8" x14ac:dyDescent="0.2">
      <c r="D10979" s="9"/>
      <c r="G10979" s="63"/>
      <c r="H10979" s="64"/>
    </row>
    <row r="10980" spans="4:8" x14ac:dyDescent="0.2">
      <c r="D10980" s="9"/>
      <c r="G10980" s="63"/>
      <c r="H10980" s="64"/>
    </row>
    <row r="10981" spans="4:8" x14ac:dyDescent="0.2">
      <c r="D10981" s="9"/>
      <c r="G10981" s="63"/>
      <c r="H10981" s="64"/>
    </row>
    <row r="10982" spans="4:8" x14ac:dyDescent="0.2">
      <c r="D10982" s="9"/>
      <c r="G10982" s="63"/>
      <c r="H10982" s="64"/>
    </row>
    <row r="10983" spans="4:8" x14ac:dyDescent="0.2">
      <c r="D10983" s="9"/>
      <c r="G10983" s="63"/>
      <c r="H10983" s="64"/>
    </row>
    <row r="10984" spans="4:8" x14ac:dyDescent="0.2">
      <c r="D10984" s="9"/>
      <c r="G10984" s="63"/>
      <c r="H10984" s="64"/>
    </row>
    <row r="10985" spans="4:8" x14ac:dyDescent="0.2">
      <c r="D10985" s="9"/>
      <c r="G10985" s="63"/>
      <c r="H10985" s="64"/>
    </row>
    <row r="10986" spans="4:8" x14ac:dyDescent="0.2">
      <c r="D10986" s="9"/>
      <c r="G10986" s="63"/>
      <c r="H10986" s="64"/>
    </row>
    <row r="10987" spans="4:8" x14ac:dyDescent="0.2">
      <c r="D10987" s="9"/>
      <c r="G10987" s="63"/>
      <c r="H10987" s="64"/>
    </row>
    <row r="10988" spans="4:8" x14ac:dyDescent="0.2">
      <c r="D10988" s="9"/>
      <c r="G10988" s="63"/>
      <c r="H10988" s="64"/>
    </row>
    <row r="10989" spans="4:8" x14ac:dyDescent="0.2">
      <c r="D10989" s="9"/>
      <c r="G10989" s="63"/>
      <c r="H10989" s="64"/>
    </row>
    <row r="10990" spans="4:8" x14ac:dyDescent="0.2">
      <c r="D10990" s="9"/>
      <c r="G10990" s="63"/>
      <c r="H10990" s="64"/>
    </row>
    <row r="10991" spans="4:8" x14ac:dyDescent="0.2">
      <c r="D10991" s="9"/>
      <c r="G10991" s="63"/>
      <c r="H10991" s="64"/>
    </row>
    <row r="10992" spans="4:8" x14ac:dyDescent="0.2">
      <c r="D10992" s="9"/>
      <c r="G10992" s="63"/>
      <c r="H10992" s="64"/>
    </row>
    <row r="10993" spans="4:8" x14ac:dyDescent="0.2">
      <c r="D10993" s="9"/>
      <c r="G10993" s="63"/>
      <c r="H10993" s="64"/>
    </row>
    <row r="10994" spans="4:8" x14ac:dyDescent="0.2">
      <c r="D10994" s="9"/>
      <c r="G10994" s="63"/>
      <c r="H10994" s="64"/>
    </row>
    <row r="10995" spans="4:8" x14ac:dyDescent="0.2">
      <c r="D10995" s="9"/>
      <c r="G10995" s="63"/>
      <c r="H10995" s="64"/>
    </row>
    <row r="10996" spans="4:8" x14ac:dyDescent="0.2">
      <c r="D10996" s="9"/>
      <c r="G10996" s="63"/>
      <c r="H10996" s="64"/>
    </row>
    <row r="10997" spans="4:8" x14ac:dyDescent="0.2">
      <c r="D10997" s="9"/>
      <c r="G10997" s="63"/>
      <c r="H10997" s="64"/>
    </row>
    <row r="10998" spans="4:8" x14ac:dyDescent="0.2">
      <c r="D10998" s="9"/>
      <c r="G10998" s="63"/>
      <c r="H10998" s="64"/>
    </row>
    <row r="10999" spans="4:8" x14ac:dyDescent="0.2">
      <c r="D10999" s="9"/>
      <c r="G10999" s="63"/>
      <c r="H10999" s="64"/>
    </row>
    <row r="11000" spans="4:8" x14ac:dyDescent="0.2">
      <c r="D11000" s="9"/>
      <c r="G11000" s="63"/>
      <c r="H11000" s="64"/>
    </row>
    <row r="11001" spans="4:8" x14ac:dyDescent="0.2">
      <c r="D11001" s="9"/>
      <c r="G11001" s="63"/>
      <c r="H11001" s="64"/>
    </row>
    <row r="11002" spans="4:8" x14ac:dyDescent="0.2">
      <c r="D11002" s="9"/>
      <c r="G11002" s="63"/>
      <c r="H11002" s="64"/>
    </row>
    <row r="11003" spans="4:8" x14ac:dyDescent="0.2">
      <c r="D11003" s="9"/>
      <c r="G11003" s="63"/>
      <c r="H11003" s="64"/>
    </row>
    <row r="11004" spans="4:8" x14ac:dyDescent="0.2">
      <c r="D11004" s="9"/>
      <c r="G11004" s="63"/>
      <c r="H11004" s="64"/>
    </row>
    <row r="11005" spans="4:8" x14ac:dyDescent="0.2">
      <c r="D11005" s="9"/>
      <c r="G11005" s="63"/>
      <c r="H11005" s="64"/>
    </row>
    <row r="11006" spans="4:8" x14ac:dyDescent="0.2">
      <c r="D11006" s="9"/>
      <c r="G11006" s="63"/>
      <c r="H11006" s="64"/>
    </row>
    <row r="11007" spans="4:8" x14ac:dyDescent="0.2">
      <c r="D11007" s="9"/>
      <c r="G11007" s="63"/>
      <c r="H11007" s="64"/>
    </row>
    <row r="11008" spans="4:8" x14ac:dyDescent="0.2">
      <c r="D11008" s="9"/>
      <c r="G11008" s="63"/>
      <c r="H11008" s="64"/>
    </row>
    <row r="11009" spans="4:8" x14ac:dyDescent="0.2">
      <c r="D11009" s="9"/>
      <c r="G11009" s="63"/>
      <c r="H11009" s="64"/>
    </row>
    <row r="11010" spans="4:8" x14ac:dyDescent="0.2">
      <c r="D11010" s="9"/>
      <c r="G11010" s="63"/>
      <c r="H11010" s="64"/>
    </row>
    <row r="11011" spans="4:8" x14ac:dyDescent="0.2">
      <c r="D11011" s="9"/>
      <c r="G11011" s="63"/>
      <c r="H11011" s="64"/>
    </row>
    <row r="11012" spans="4:8" x14ac:dyDescent="0.2">
      <c r="D11012" s="9"/>
      <c r="G11012" s="63"/>
      <c r="H11012" s="64"/>
    </row>
    <row r="11013" spans="4:8" x14ac:dyDescent="0.2">
      <c r="D11013" s="9"/>
      <c r="G11013" s="63"/>
      <c r="H11013" s="64"/>
    </row>
    <row r="11014" spans="4:8" x14ac:dyDescent="0.2">
      <c r="D11014" s="9"/>
      <c r="G11014" s="63"/>
      <c r="H11014" s="64"/>
    </row>
    <row r="11015" spans="4:8" x14ac:dyDescent="0.2">
      <c r="D11015" s="9"/>
      <c r="G11015" s="63"/>
      <c r="H11015" s="64"/>
    </row>
    <row r="11016" spans="4:8" x14ac:dyDescent="0.2">
      <c r="D11016" s="9"/>
      <c r="G11016" s="63"/>
      <c r="H11016" s="64"/>
    </row>
    <row r="11017" spans="4:8" x14ac:dyDescent="0.2">
      <c r="D11017" s="9"/>
      <c r="G11017" s="63"/>
      <c r="H11017" s="64"/>
    </row>
    <row r="11018" spans="4:8" x14ac:dyDescent="0.2">
      <c r="D11018" s="9"/>
      <c r="G11018" s="63"/>
      <c r="H11018" s="64"/>
    </row>
    <row r="11019" spans="4:8" x14ac:dyDescent="0.2">
      <c r="D11019" s="9"/>
      <c r="G11019" s="63"/>
      <c r="H11019" s="64"/>
    </row>
    <row r="11020" spans="4:8" x14ac:dyDescent="0.2">
      <c r="D11020" s="9"/>
      <c r="G11020" s="63"/>
      <c r="H11020" s="64"/>
    </row>
    <row r="11021" spans="4:8" x14ac:dyDescent="0.2">
      <c r="D11021" s="9"/>
      <c r="G11021" s="63"/>
      <c r="H11021" s="64"/>
    </row>
    <row r="11022" spans="4:8" x14ac:dyDescent="0.2">
      <c r="D11022" s="9"/>
      <c r="G11022" s="63"/>
      <c r="H11022" s="64"/>
    </row>
    <row r="11023" spans="4:8" x14ac:dyDescent="0.2">
      <c r="D11023" s="9"/>
      <c r="G11023" s="63"/>
      <c r="H11023" s="64"/>
    </row>
    <row r="11024" spans="4:8" x14ac:dyDescent="0.2">
      <c r="D11024" s="9"/>
      <c r="G11024" s="63"/>
      <c r="H11024" s="64"/>
    </row>
    <row r="11025" spans="4:8" x14ac:dyDescent="0.2">
      <c r="D11025" s="9"/>
      <c r="G11025" s="63"/>
      <c r="H11025" s="64"/>
    </row>
    <row r="11026" spans="4:8" x14ac:dyDescent="0.2">
      <c r="D11026" s="9"/>
      <c r="G11026" s="63"/>
      <c r="H11026" s="64"/>
    </row>
    <row r="11027" spans="4:8" x14ac:dyDescent="0.2">
      <c r="D11027" s="9"/>
      <c r="G11027" s="63"/>
      <c r="H11027" s="64"/>
    </row>
    <row r="11028" spans="4:8" x14ac:dyDescent="0.2">
      <c r="D11028" s="9"/>
      <c r="G11028" s="63"/>
      <c r="H11028" s="64"/>
    </row>
    <row r="11029" spans="4:8" x14ac:dyDescent="0.2">
      <c r="D11029" s="9"/>
      <c r="G11029" s="63"/>
      <c r="H11029" s="64"/>
    </row>
    <row r="11030" spans="4:8" x14ac:dyDescent="0.2">
      <c r="D11030" s="9"/>
      <c r="G11030" s="63"/>
      <c r="H11030" s="64"/>
    </row>
    <row r="11031" spans="4:8" x14ac:dyDescent="0.2">
      <c r="D11031" s="9"/>
      <c r="G11031" s="63"/>
      <c r="H11031" s="64"/>
    </row>
    <row r="11032" spans="4:8" x14ac:dyDescent="0.2">
      <c r="D11032" s="9"/>
      <c r="G11032" s="63"/>
      <c r="H11032" s="64"/>
    </row>
    <row r="11033" spans="4:8" x14ac:dyDescent="0.2">
      <c r="D11033" s="9"/>
      <c r="G11033" s="63"/>
      <c r="H11033" s="64"/>
    </row>
    <row r="11034" spans="4:8" x14ac:dyDescent="0.2">
      <c r="D11034" s="9"/>
      <c r="G11034" s="63"/>
      <c r="H11034" s="64"/>
    </row>
    <row r="11035" spans="4:8" x14ac:dyDescent="0.2">
      <c r="D11035" s="9"/>
      <c r="G11035" s="63"/>
      <c r="H11035" s="64"/>
    </row>
    <row r="11036" spans="4:8" x14ac:dyDescent="0.2">
      <c r="D11036" s="9"/>
      <c r="G11036" s="63"/>
      <c r="H11036" s="64"/>
    </row>
    <row r="11037" spans="4:8" x14ac:dyDescent="0.2">
      <c r="D11037" s="9"/>
      <c r="G11037" s="63"/>
      <c r="H11037" s="64"/>
    </row>
    <row r="11038" spans="4:8" x14ac:dyDescent="0.2">
      <c r="D11038" s="9"/>
      <c r="G11038" s="63"/>
      <c r="H11038" s="64"/>
    </row>
    <row r="11039" spans="4:8" x14ac:dyDescent="0.2">
      <c r="D11039" s="9"/>
      <c r="G11039" s="63"/>
      <c r="H11039" s="64"/>
    </row>
    <row r="11040" spans="4:8" x14ac:dyDescent="0.2">
      <c r="D11040" s="9"/>
      <c r="G11040" s="63"/>
      <c r="H11040" s="64"/>
    </row>
    <row r="11041" spans="4:8" x14ac:dyDescent="0.2">
      <c r="D11041" s="9"/>
      <c r="G11041" s="63"/>
      <c r="H11041" s="64"/>
    </row>
    <row r="11042" spans="4:8" x14ac:dyDescent="0.2">
      <c r="D11042" s="9"/>
      <c r="G11042" s="63"/>
      <c r="H11042" s="64"/>
    </row>
    <row r="11043" spans="4:8" x14ac:dyDescent="0.2">
      <c r="D11043" s="9"/>
      <c r="G11043" s="63"/>
      <c r="H11043" s="64"/>
    </row>
    <row r="11044" spans="4:8" x14ac:dyDescent="0.2">
      <c r="D11044" s="9"/>
      <c r="G11044" s="63"/>
      <c r="H11044" s="64"/>
    </row>
    <row r="11045" spans="4:8" x14ac:dyDescent="0.2">
      <c r="D11045" s="9"/>
      <c r="G11045" s="63"/>
      <c r="H11045" s="64"/>
    </row>
    <row r="11046" spans="4:8" x14ac:dyDescent="0.2">
      <c r="D11046" s="9"/>
      <c r="G11046" s="63"/>
      <c r="H11046" s="64"/>
    </row>
    <row r="11047" spans="4:8" x14ac:dyDescent="0.2">
      <c r="D11047" s="9"/>
      <c r="G11047" s="63"/>
      <c r="H11047" s="64"/>
    </row>
    <row r="11048" spans="4:8" x14ac:dyDescent="0.2">
      <c r="D11048" s="9"/>
      <c r="G11048" s="63"/>
      <c r="H11048" s="64"/>
    </row>
    <row r="11049" spans="4:8" x14ac:dyDescent="0.2">
      <c r="D11049" s="9"/>
      <c r="G11049" s="63"/>
      <c r="H11049" s="64"/>
    </row>
    <row r="11050" spans="4:8" x14ac:dyDescent="0.2">
      <c r="D11050" s="9"/>
      <c r="G11050" s="63"/>
      <c r="H11050" s="64"/>
    </row>
    <row r="11051" spans="4:8" x14ac:dyDescent="0.2">
      <c r="D11051" s="9"/>
      <c r="G11051" s="63"/>
      <c r="H11051" s="64"/>
    </row>
    <row r="11052" spans="4:8" x14ac:dyDescent="0.2">
      <c r="D11052" s="9"/>
      <c r="G11052" s="63"/>
      <c r="H11052" s="64"/>
    </row>
    <row r="11053" spans="4:8" x14ac:dyDescent="0.2">
      <c r="D11053" s="9"/>
      <c r="G11053" s="63"/>
      <c r="H11053" s="64"/>
    </row>
    <row r="11054" spans="4:8" x14ac:dyDescent="0.2">
      <c r="D11054" s="9"/>
      <c r="G11054" s="63"/>
      <c r="H11054" s="64"/>
    </row>
    <row r="11055" spans="4:8" x14ac:dyDescent="0.2">
      <c r="D11055" s="9"/>
      <c r="G11055" s="63"/>
      <c r="H11055" s="64"/>
    </row>
    <row r="11056" spans="4:8" x14ac:dyDescent="0.2">
      <c r="D11056" s="9"/>
      <c r="G11056" s="63"/>
      <c r="H11056" s="64"/>
    </row>
    <row r="11057" spans="4:8" x14ac:dyDescent="0.2">
      <c r="D11057" s="9"/>
      <c r="G11057" s="63"/>
      <c r="H11057" s="64"/>
    </row>
    <row r="11058" spans="4:8" x14ac:dyDescent="0.2">
      <c r="D11058" s="9"/>
      <c r="G11058" s="63"/>
      <c r="H11058" s="64"/>
    </row>
    <row r="11059" spans="4:8" x14ac:dyDescent="0.2">
      <c r="D11059" s="9"/>
      <c r="G11059" s="63"/>
      <c r="H11059" s="64"/>
    </row>
    <row r="11060" spans="4:8" x14ac:dyDescent="0.2">
      <c r="D11060" s="9"/>
      <c r="G11060" s="63"/>
      <c r="H11060" s="64"/>
    </row>
    <row r="11061" spans="4:8" x14ac:dyDescent="0.2">
      <c r="D11061" s="9"/>
      <c r="G11061" s="63"/>
      <c r="H11061" s="64"/>
    </row>
    <row r="11062" spans="4:8" x14ac:dyDescent="0.2">
      <c r="D11062" s="9"/>
      <c r="G11062" s="63"/>
      <c r="H11062" s="64"/>
    </row>
    <row r="11063" spans="4:8" x14ac:dyDescent="0.2">
      <c r="D11063" s="9"/>
      <c r="G11063" s="63"/>
      <c r="H11063" s="64"/>
    </row>
    <row r="11064" spans="4:8" x14ac:dyDescent="0.2">
      <c r="D11064" s="9"/>
      <c r="G11064" s="63"/>
      <c r="H11064" s="64"/>
    </row>
    <row r="11065" spans="4:8" x14ac:dyDescent="0.2">
      <c r="D11065" s="9"/>
      <c r="G11065" s="63"/>
      <c r="H11065" s="64"/>
    </row>
    <row r="11066" spans="4:8" x14ac:dyDescent="0.2">
      <c r="D11066" s="9"/>
      <c r="G11066" s="63"/>
      <c r="H11066" s="64"/>
    </row>
    <row r="11067" spans="4:8" x14ac:dyDescent="0.2">
      <c r="D11067" s="9"/>
      <c r="G11067" s="63"/>
      <c r="H11067" s="64"/>
    </row>
    <row r="11068" spans="4:8" x14ac:dyDescent="0.2">
      <c r="D11068" s="9"/>
      <c r="G11068" s="63"/>
      <c r="H11068" s="64"/>
    </row>
    <row r="11069" spans="4:8" x14ac:dyDescent="0.2">
      <c r="D11069" s="9"/>
      <c r="G11069" s="63"/>
      <c r="H11069" s="64"/>
    </row>
    <row r="11070" spans="4:8" x14ac:dyDescent="0.2">
      <c r="D11070" s="9"/>
      <c r="G11070" s="63"/>
      <c r="H11070" s="64"/>
    </row>
    <row r="11071" spans="4:8" x14ac:dyDescent="0.2">
      <c r="D11071" s="9"/>
      <c r="G11071" s="63"/>
      <c r="H11071" s="64"/>
    </row>
    <row r="11072" spans="4:8" x14ac:dyDescent="0.2">
      <c r="D11072" s="9"/>
      <c r="G11072" s="63"/>
      <c r="H11072" s="64"/>
    </row>
    <row r="11073" spans="4:8" x14ac:dyDescent="0.2">
      <c r="D11073" s="9"/>
      <c r="G11073" s="63"/>
      <c r="H11073" s="64"/>
    </row>
    <row r="11074" spans="4:8" x14ac:dyDescent="0.2">
      <c r="D11074" s="9"/>
      <c r="G11074" s="63"/>
      <c r="H11074" s="64"/>
    </row>
    <row r="11075" spans="4:8" x14ac:dyDescent="0.2">
      <c r="D11075" s="9"/>
      <c r="G11075" s="63"/>
      <c r="H11075" s="64"/>
    </row>
    <row r="11076" spans="4:8" x14ac:dyDescent="0.2">
      <c r="D11076" s="9"/>
      <c r="G11076" s="63"/>
      <c r="H11076" s="64"/>
    </row>
    <row r="11077" spans="4:8" x14ac:dyDescent="0.2">
      <c r="D11077" s="9"/>
      <c r="G11077" s="63"/>
      <c r="H11077" s="64"/>
    </row>
    <row r="11078" spans="4:8" x14ac:dyDescent="0.2">
      <c r="D11078" s="9"/>
      <c r="G11078" s="63"/>
      <c r="H11078" s="64"/>
    </row>
    <row r="11079" spans="4:8" x14ac:dyDescent="0.2">
      <c r="D11079" s="9"/>
      <c r="G11079" s="63"/>
      <c r="H11079" s="64"/>
    </row>
    <row r="11080" spans="4:8" x14ac:dyDescent="0.2">
      <c r="D11080" s="9"/>
      <c r="G11080" s="63"/>
      <c r="H11080" s="64"/>
    </row>
    <row r="11081" spans="4:8" x14ac:dyDescent="0.2">
      <c r="D11081" s="9"/>
      <c r="G11081" s="63"/>
      <c r="H11081" s="64"/>
    </row>
    <row r="11082" spans="4:8" x14ac:dyDescent="0.2">
      <c r="D11082" s="9"/>
      <c r="G11082" s="63"/>
      <c r="H11082" s="64"/>
    </row>
    <row r="11083" spans="4:8" x14ac:dyDescent="0.2">
      <c r="D11083" s="9"/>
      <c r="G11083" s="63"/>
      <c r="H11083" s="64"/>
    </row>
    <row r="11084" spans="4:8" x14ac:dyDescent="0.2">
      <c r="D11084" s="9"/>
      <c r="G11084" s="63"/>
      <c r="H11084" s="64"/>
    </row>
    <row r="11085" spans="4:8" x14ac:dyDescent="0.2">
      <c r="D11085" s="9"/>
      <c r="G11085" s="63"/>
      <c r="H11085" s="64"/>
    </row>
    <row r="11086" spans="4:8" x14ac:dyDescent="0.2">
      <c r="D11086" s="9"/>
      <c r="G11086" s="63"/>
      <c r="H11086" s="64"/>
    </row>
    <row r="11087" spans="4:8" x14ac:dyDescent="0.2">
      <c r="D11087" s="9"/>
      <c r="G11087" s="63"/>
      <c r="H11087" s="64"/>
    </row>
    <row r="11088" spans="4:8" x14ac:dyDescent="0.2">
      <c r="D11088" s="9"/>
      <c r="G11088" s="63"/>
      <c r="H11088" s="64"/>
    </row>
    <row r="11089" spans="4:8" x14ac:dyDescent="0.2">
      <c r="D11089" s="9"/>
      <c r="G11089" s="63"/>
      <c r="H11089" s="64"/>
    </row>
    <row r="11090" spans="4:8" x14ac:dyDescent="0.2">
      <c r="D11090" s="9"/>
      <c r="G11090" s="63"/>
      <c r="H11090" s="64"/>
    </row>
    <row r="11091" spans="4:8" x14ac:dyDescent="0.2">
      <c r="D11091" s="9"/>
      <c r="G11091" s="63"/>
      <c r="H11091" s="64"/>
    </row>
    <row r="11092" spans="4:8" x14ac:dyDescent="0.2">
      <c r="D11092" s="9"/>
      <c r="G11092" s="63"/>
      <c r="H11092" s="64"/>
    </row>
    <row r="11093" spans="4:8" x14ac:dyDescent="0.2">
      <c r="D11093" s="9"/>
      <c r="G11093" s="63"/>
      <c r="H11093" s="64"/>
    </row>
    <row r="11094" spans="4:8" x14ac:dyDescent="0.2">
      <c r="D11094" s="9"/>
      <c r="G11094" s="63"/>
      <c r="H11094" s="64"/>
    </row>
    <row r="11095" spans="4:8" x14ac:dyDescent="0.2">
      <c r="D11095" s="9"/>
      <c r="G11095" s="63"/>
      <c r="H11095" s="64"/>
    </row>
    <row r="11096" spans="4:8" x14ac:dyDescent="0.2">
      <c r="D11096" s="9"/>
      <c r="G11096" s="63"/>
      <c r="H11096" s="64"/>
    </row>
    <row r="11097" spans="4:8" x14ac:dyDescent="0.2">
      <c r="D11097" s="9"/>
      <c r="G11097" s="63"/>
      <c r="H11097" s="64"/>
    </row>
    <row r="11098" spans="4:8" x14ac:dyDescent="0.2">
      <c r="D11098" s="9"/>
      <c r="G11098" s="63"/>
      <c r="H11098" s="64"/>
    </row>
    <row r="11099" spans="4:8" x14ac:dyDescent="0.2">
      <c r="D11099" s="9"/>
      <c r="G11099" s="63"/>
      <c r="H11099" s="64"/>
    </row>
    <row r="11100" spans="4:8" x14ac:dyDescent="0.2">
      <c r="D11100" s="9"/>
      <c r="G11100" s="63"/>
      <c r="H11100" s="64"/>
    </row>
    <row r="11101" spans="4:8" x14ac:dyDescent="0.2">
      <c r="D11101" s="9"/>
      <c r="G11101" s="63"/>
      <c r="H11101" s="64"/>
    </row>
    <row r="11102" spans="4:8" x14ac:dyDescent="0.2">
      <c r="D11102" s="9"/>
      <c r="G11102" s="63"/>
      <c r="H11102" s="64"/>
    </row>
    <row r="11103" spans="4:8" x14ac:dyDescent="0.2">
      <c r="D11103" s="9"/>
      <c r="G11103" s="63"/>
      <c r="H11103" s="64"/>
    </row>
    <row r="11104" spans="4:8" x14ac:dyDescent="0.2">
      <c r="D11104" s="9"/>
      <c r="G11104" s="63"/>
      <c r="H11104" s="64"/>
    </row>
    <row r="11105" spans="4:8" x14ac:dyDescent="0.2">
      <c r="D11105" s="9"/>
      <c r="G11105" s="63"/>
      <c r="H11105" s="64"/>
    </row>
    <row r="11106" spans="4:8" x14ac:dyDescent="0.2">
      <c r="D11106" s="9"/>
      <c r="G11106" s="63"/>
      <c r="H11106" s="64"/>
    </row>
    <row r="11107" spans="4:8" x14ac:dyDescent="0.2">
      <c r="D11107" s="9"/>
      <c r="G11107" s="63"/>
      <c r="H11107" s="64"/>
    </row>
    <row r="11108" spans="4:8" x14ac:dyDescent="0.2">
      <c r="D11108" s="9"/>
      <c r="G11108" s="63"/>
      <c r="H11108" s="64"/>
    </row>
    <row r="11109" spans="4:8" x14ac:dyDescent="0.2">
      <c r="D11109" s="9"/>
      <c r="G11109" s="63"/>
      <c r="H11109" s="64"/>
    </row>
    <row r="11110" spans="4:8" x14ac:dyDescent="0.2">
      <c r="D11110" s="9"/>
      <c r="G11110" s="63"/>
      <c r="H11110" s="64"/>
    </row>
    <row r="11111" spans="4:8" x14ac:dyDescent="0.2">
      <c r="D11111" s="9"/>
      <c r="G11111" s="63"/>
      <c r="H11111" s="64"/>
    </row>
    <row r="11112" spans="4:8" x14ac:dyDescent="0.2">
      <c r="D11112" s="9"/>
      <c r="G11112" s="63"/>
      <c r="H11112" s="64"/>
    </row>
    <row r="11113" spans="4:8" x14ac:dyDescent="0.2">
      <c r="D11113" s="9"/>
      <c r="G11113" s="63"/>
      <c r="H11113" s="64"/>
    </row>
    <row r="11114" spans="4:8" x14ac:dyDescent="0.2">
      <c r="D11114" s="9"/>
      <c r="G11114" s="63"/>
      <c r="H11114" s="64"/>
    </row>
    <row r="11115" spans="4:8" x14ac:dyDescent="0.2">
      <c r="D11115" s="9"/>
      <c r="G11115" s="63"/>
      <c r="H11115" s="64"/>
    </row>
    <row r="11116" spans="4:8" x14ac:dyDescent="0.2">
      <c r="D11116" s="9"/>
      <c r="G11116" s="63"/>
      <c r="H11116" s="64"/>
    </row>
    <row r="11117" spans="4:8" x14ac:dyDescent="0.2">
      <c r="D11117" s="9"/>
      <c r="G11117" s="63"/>
      <c r="H11117" s="64"/>
    </row>
    <row r="11118" spans="4:8" x14ac:dyDescent="0.2">
      <c r="D11118" s="9"/>
      <c r="G11118" s="63"/>
      <c r="H11118" s="64"/>
    </row>
    <row r="11119" spans="4:8" x14ac:dyDescent="0.2">
      <c r="D11119" s="9"/>
      <c r="G11119" s="63"/>
      <c r="H11119" s="64"/>
    </row>
    <row r="11120" spans="4:8" x14ac:dyDescent="0.2">
      <c r="D11120" s="9"/>
      <c r="G11120" s="63"/>
      <c r="H11120" s="64"/>
    </row>
    <row r="11121" spans="4:8" x14ac:dyDescent="0.2">
      <c r="D11121" s="9"/>
      <c r="G11121" s="63"/>
      <c r="H11121" s="64"/>
    </row>
    <row r="11122" spans="4:8" x14ac:dyDescent="0.2">
      <c r="D11122" s="9"/>
      <c r="G11122" s="63"/>
      <c r="H11122" s="64"/>
    </row>
    <row r="11123" spans="4:8" x14ac:dyDescent="0.2">
      <c r="D11123" s="9"/>
      <c r="G11123" s="63"/>
      <c r="H11123" s="64"/>
    </row>
    <row r="11124" spans="4:8" x14ac:dyDescent="0.2">
      <c r="D11124" s="9"/>
      <c r="G11124" s="63"/>
      <c r="H11124" s="64"/>
    </row>
    <row r="11125" spans="4:8" x14ac:dyDescent="0.2">
      <c r="D11125" s="9"/>
      <c r="G11125" s="63"/>
      <c r="H11125" s="64"/>
    </row>
    <row r="11126" spans="4:8" x14ac:dyDescent="0.2">
      <c r="D11126" s="9"/>
      <c r="G11126" s="63"/>
      <c r="H11126" s="64"/>
    </row>
    <row r="11127" spans="4:8" x14ac:dyDescent="0.2">
      <c r="D11127" s="9"/>
      <c r="G11127" s="63"/>
      <c r="H11127" s="64"/>
    </row>
    <row r="11128" spans="4:8" x14ac:dyDescent="0.2">
      <c r="D11128" s="9"/>
      <c r="G11128" s="63"/>
      <c r="H11128" s="64"/>
    </row>
    <row r="11129" spans="4:8" x14ac:dyDescent="0.2">
      <c r="D11129" s="9"/>
      <c r="G11129" s="63"/>
      <c r="H11129" s="64"/>
    </row>
    <row r="11130" spans="4:8" x14ac:dyDescent="0.2">
      <c r="D11130" s="9"/>
      <c r="G11130" s="63"/>
      <c r="H11130" s="64"/>
    </row>
    <row r="11131" spans="4:8" x14ac:dyDescent="0.2">
      <c r="D11131" s="9"/>
      <c r="G11131" s="63"/>
      <c r="H11131" s="64"/>
    </row>
    <row r="11132" spans="4:8" x14ac:dyDescent="0.2">
      <c r="D11132" s="9"/>
      <c r="G11132" s="63"/>
      <c r="H11132" s="64"/>
    </row>
    <row r="11133" spans="4:8" x14ac:dyDescent="0.2">
      <c r="D11133" s="9"/>
      <c r="G11133" s="63"/>
      <c r="H11133" s="64"/>
    </row>
    <row r="11134" spans="4:8" x14ac:dyDescent="0.2">
      <c r="D11134" s="9"/>
      <c r="G11134" s="63"/>
      <c r="H11134" s="64"/>
    </row>
    <row r="11135" spans="4:8" x14ac:dyDescent="0.2">
      <c r="D11135" s="9"/>
      <c r="G11135" s="63"/>
      <c r="H11135" s="64"/>
    </row>
    <row r="11136" spans="4:8" x14ac:dyDescent="0.2">
      <c r="D11136" s="9"/>
      <c r="G11136" s="63"/>
      <c r="H11136" s="64"/>
    </row>
    <row r="11137" spans="4:8" x14ac:dyDescent="0.2">
      <c r="D11137" s="9"/>
      <c r="G11137" s="63"/>
      <c r="H11137" s="64"/>
    </row>
    <row r="11138" spans="4:8" x14ac:dyDescent="0.2">
      <c r="D11138" s="9"/>
      <c r="G11138" s="63"/>
      <c r="H11138" s="64"/>
    </row>
    <row r="11139" spans="4:8" x14ac:dyDescent="0.2">
      <c r="D11139" s="9"/>
      <c r="G11139" s="63"/>
      <c r="H11139" s="64"/>
    </row>
    <row r="11140" spans="4:8" x14ac:dyDescent="0.2">
      <c r="D11140" s="9"/>
      <c r="G11140" s="63"/>
      <c r="H11140" s="64"/>
    </row>
    <row r="11141" spans="4:8" x14ac:dyDescent="0.2">
      <c r="D11141" s="9"/>
      <c r="G11141" s="63"/>
      <c r="H11141" s="64"/>
    </row>
    <row r="11142" spans="4:8" x14ac:dyDescent="0.2">
      <c r="D11142" s="9"/>
      <c r="G11142" s="63"/>
      <c r="H11142" s="64"/>
    </row>
    <row r="11143" spans="4:8" x14ac:dyDescent="0.2">
      <c r="D11143" s="9"/>
      <c r="G11143" s="63"/>
      <c r="H11143" s="64"/>
    </row>
    <row r="11144" spans="4:8" x14ac:dyDescent="0.2">
      <c r="D11144" s="9"/>
      <c r="G11144" s="63"/>
      <c r="H11144" s="64"/>
    </row>
    <row r="11145" spans="4:8" x14ac:dyDescent="0.2">
      <c r="D11145" s="9"/>
      <c r="G11145" s="63"/>
      <c r="H11145" s="64"/>
    </row>
    <row r="11146" spans="4:8" x14ac:dyDescent="0.2">
      <c r="D11146" s="9"/>
      <c r="G11146" s="63"/>
      <c r="H11146" s="64"/>
    </row>
    <row r="11147" spans="4:8" x14ac:dyDescent="0.2">
      <c r="D11147" s="9"/>
      <c r="G11147" s="63"/>
      <c r="H11147" s="64"/>
    </row>
    <row r="11148" spans="4:8" x14ac:dyDescent="0.2">
      <c r="D11148" s="9"/>
      <c r="G11148" s="63"/>
      <c r="H11148" s="64"/>
    </row>
    <row r="11149" spans="4:8" x14ac:dyDescent="0.2">
      <c r="D11149" s="9"/>
      <c r="G11149" s="63"/>
      <c r="H11149" s="64"/>
    </row>
    <row r="11150" spans="4:8" x14ac:dyDescent="0.2">
      <c r="D11150" s="9"/>
      <c r="G11150" s="63"/>
      <c r="H11150" s="64"/>
    </row>
    <row r="11151" spans="4:8" x14ac:dyDescent="0.2">
      <c r="D11151" s="9"/>
      <c r="G11151" s="63"/>
      <c r="H11151" s="64"/>
    </row>
    <row r="11152" spans="4:8" x14ac:dyDescent="0.2">
      <c r="D11152" s="9"/>
      <c r="G11152" s="63"/>
      <c r="H11152" s="64"/>
    </row>
    <row r="11153" spans="4:8" x14ac:dyDescent="0.2">
      <c r="D11153" s="9"/>
      <c r="G11153" s="63"/>
      <c r="H11153" s="64"/>
    </row>
    <row r="11154" spans="4:8" x14ac:dyDescent="0.2">
      <c r="D11154" s="9"/>
      <c r="G11154" s="63"/>
      <c r="H11154" s="64"/>
    </row>
    <row r="11155" spans="4:8" x14ac:dyDescent="0.2">
      <c r="D11155" s="9"/>
      <c r="G11155" s="63"/>
      <c r="H11155" s="64"/>
    </row>
    <row r="11156" spans="4:8" x14ac:dyDescent="0.2">
      <c r="D11156" s="9"/>
      <c r="G11156" s="63"/>
      <c r="H11156" s="64"/>
    </row>
    <row r="11157" spans="4:8" x14ac:dyDescent="0.2">
      <c r="D11157" s="9"/>
      <c r="G11157" s="63"/>
      <c r="H11157" s="64"/>
    </row>
    <row r="11158" spans="4:8" x14ac:dyDescent="0.2">
      <c r="D11158" s="9"/>
      <c r="G11158" s="63"/>
      <c r="H11158" s="64"/>
    </row>
    <row r="11159" spans="4:8" x14ac:dyDescent="0.2">
      <c r="D11159" s="9"/>
      <c r="G11159" s="63"/>
      <c r="H11159" s="64"/>
    </row>
    <row r="11160" spans="4:8" x14ac:dyDescent="0.2">
      <c r="D11160" s="9"/>
      <c r="G11160" s="63"/>
      <c r="H11160" s="64"/>
    </row>
    <row r="11161" spans="4:8" x14ac:dyDescent="0.2">
      <c r="D11161" s="9"/>
      <c r="G11161" s="63"/>
      <c r="H11161" s="64"/>
    </row>
    <row r="11162" spans="4:8" x14ac:dyDescent="0.2">
      <c r="D11162" s="9"/>
      <c r="G11162" s="63"/>
      <c r="H11162" s="64"/>
    </row>
    <row r="11163" spans="4:8" x14ac:dyDescent="0.2">
      <c r="D11163" s="9"/>
      <c r="G11163" s="63"/>
      <c r="H11163" s="64"/>
    </row>
    <row r="11164" spans="4:8" x14ac:dyDescent="0.2">
      <c r="D11164" s="9"/>
      <c r="G11164" s="63"/>
      <c r="H11164" s="64"/>
    </row>
    <row r="11165" spans="4:8" x14ac:dyDescent="0.2">
      <c r="D11165" s="9"/>
      <c r="G11165" s="63"/>
      <c r="H11165" s="64"/>
    </row>
    <row r="11166" spans="4:8" x14ac:dyDescent="0.2">
      <c r="D11166" s="9"/>
      <c r="G11166" s="63"/>
      <c r="H11166" s="64"/>
    </row>
    <row r="11167" spans="4:8" x14ac:dyDescent="0.2">
      <c r="D11167" s="9"/>
      <c r="G11167" s="63"/>
      <c r="H11167" s="64"/>
    </row>
    <row r="11168" spans="4:8" x14ac:dyDescent="0.2">
      <c r="D11168" s="9"/>
      <c r="G11168" s="63"/>
      <c r="H11168" s="64"/>
    </row>
    <row r="11169" spans="4:8" x14ac:dyDescent="0.2">
      <c r="D11169" s="9"/>
      <c r="G11169" s="63"/>
      <c r="H11169" s="64"/>
    </row>
    <row r="11170" spans="4:8" x14ac:dyDescent="0.2">
      <c r="D11170" s="9"/>
      <c r="G11170" s="63"/>
      <c r="H11170" s="64"/>
    </row>
    <row r="11171" spans="4:8" x14ac:dyDescent="0.2">
      <c r="D11171" s="9"/>
      <c r="G11171" s="63"/>
      <c r="H11171" s="64"/>
    </row>
    <row r="11172" spans="4:8" x14ac:dyDescent="0.2">
      <c r="D11172" s="9"/>
      <c r="G11172" s="63"/>
      <c r="H11172" s="64"/>
    </row>
    <row r="11173" spans="4:8" x14ac:dyDescent="0.2">
      <c r="D11173" s="9"/>
      <c r="G11173" s="63"/>
      <c r="H11173" s="64"/>
    </row>
    <row r="11174" spans="4:8" x14ac:dyDescent="0.2">
      <c r="D11174" s="9"/>
      <c r="G11174" s="63"/>
      <c r="H11174" s="64"/>
    </row>
    <row r="11175" spans="4:8" x14ac:dyDescent="0.2">
      <c r="D11175" s="9"/>
      <c r="G11175" s="63"/>
      <c r="H11175" s="64"/>
    </row>
    <row r="11176" spans="4:8" x14ac:dyDescent="0.2">
      <c r="D11176" s="9"/>
      <c r="G11176" s="63"/>
      <c r="H11176" s="64"/>
    </row>
    <row r="11177" spans="4:8" x14ac:dyDescent="0.2">
      <c r="D11177" s="9"/>
      <c r="G11177" s="63"/>
      <c r="H11177" s="64"/>
    </row>
    <row r="11178" spans="4:8" x14ac:dyDescent="0.2">
      <c r="D11178" s="9"/>
      <c r="G11178" s="63"/>
      <c r="H11178" s="64"/>
    </row>
    <row r="11179" spans="4:8" x14ac:dyDescent="0.2">
      <c r="D11179" s="9"/>
      <c r="G11179" s="63"/>
      <c r="H11179" s="64"/>
    </row>
    <row r="11180" spans="4:8" x14ac:dyDescent="0.2">
      <c r="D11180" s="9"/>
      <c r="G11180" s="63"/>
      <c r="H11180" s="64"/>
    </row>
    <row r="11181" spans="4:8" x14ac:dyDescent="0.2">
      <c r="D11181" s="9"/>
      <c r="G11181" s="63"/>
      <c r="H11181" s="64"/>
    </row>
    <row r="11182" spans="4:8" x14ac:dyDescent="0.2">
      <c r="D11182" s="9"/>
      <c r="G11182" s="63"/>
      <c r="H11182" s="64"/>
    </row>
    <row r="11183" spans="4:8" x14ac:dyDescent="0.2">
      <c r="D11183" s="9"/>
      <c r="G11183" s="63"/>
      <c r="H11183" s="64"/>
    </row>
    <row r="11184" spans="4:8" x14ac:dyDescent="0.2">
      <c r="D11184" s="9"/>
      <c r="G11184" s="63"/>
      <c r="H11184" s="64"/>
    </row>
    <row r="11185" spans="4:8" x14ac:dyDescent="0.2">
      <c r="D11185" s="9"/>
      <c r="G11185" s="63"/>
      <c r="H11185" s="64"/>
    </row>
    <row r="11186" spans="4:8" x14ac:dyDescent="0.2">
      <c r="D11186" s="9"/>
      <c r="G11186" s="63"/>
      <c r="H11186" s="64"/>
    </row>
    <row r="11187" spans="4:8" x14ac:dyDescent="0.2">
      <c r="D11187" s="9"/>
      <c r="G11187" s="63"/>
      <c r="H11187" s="64"/>
    </row>
    <row r="11188" spans="4:8" x14ac:dyDescent="0.2">
      <c r="D11188" s="9"/>
      <c r="G11188" s="63"/>
      <c r="H11188" s="64"/>
    </row>
    <row r="11189" spans="4:8" x14ac:dyDescent="0.2">
      <c r="D11189" s="9"/>
      <c r="G11189" s="63"/>
      <c r="H11189" s="64"/>
    </row>
    <row r="11190" spans="4:8" x14ac:dyDescent="0.2">
      <c r="D11190" s="9"/>
      <c r="G11190" s="63"/>
      <c r="H11190" s="64"/>
    </row>
    <row r="11191" spans="4:8" x14ac:dyDescent="0.2">
      <c r="D11191" s="9"/>
      <c r="G11191" s="63"/>
      <c r="H11191" s="64"/>
    </row>
    <row r="11192" spans="4:8" x14ac:dyDescent="0.2">
      <c r="D11192" s="9"/>
      <c r="G11192" s="63"/>
      <c r="H11192" s="64"/>
    </row>
    <row r="11193" spans="4:8" x14ac:dyDescent="0.2">
      <c r="D11193" s="9"/>
      <c r="G11193" s="63"/>
      <c r="H11193" s="64"/>
    </row>
    <row r="11194" spans="4:8" x14ac:dyDescent="0.2">
      <c r="D11194" s="9"/>
      <c r="G11194" s="63"/>
      <c r="H11194" s="64"/>
    </row>
    <row r="11195" spans="4:8" x14ac:dyDescent="0.2">
      <c r="D11195" s="9"/>
      <c r="G11195" s="63"/>
      <c r="H11195" s="64"/>
    </row>
    <row r="11196" spans="4:8" x14ac:dyDescent="0.2">
      <c r="D11196" s="9"/>
      <c r="G11196" s="63"/>
      <c r="H11196" s="64"/>
    </row>
    <row r="11197" spans="4:8" x14ac:dyDescent="0.2">
      <c r="D11197" s="9"/>
      <c r="G11197" s="63"/>
      <c r="H11197" s="64"/>
    </row>
    <row r="11198" spans="4:8" x14ac:dyDescent="0.2">
      <c r="D11198" s="9"/>
      <c r="G11198" s="63"/>
      <c r="H11198" s="64"/>
    </row>
    <row r="11199" spans="4:8" x14ac:dyDescent="0.2">
      <c r="D11199" s="9"/>
      <c r="G11199" s="63"/>
      <c r="H11199" s="64"/>
    </row>
    <row r="11200" spans="4:8" x14ac:dyDescent="0.2">
      <c r="D11200" s="9"/>
      <c r="G11200" s="63"/>
      <c r="H11200" s="64"/>
    </row>
    <row r="11201" spans="4:8" x14ac:dyDescent="0.2">
      <c r="D11201" s="9"/>
      <c r="G11201" s="63"/>
      <c r="H11201" s="64"/>
    </row>
    <row r="11202" spans="4:8" x14ac:dyDescent="0.2">
      <c r="D11202" s="9"/>
      <c r="G11202" s="63"/>
      <c r="H11202" s="64"/>
    </row>
    <row r="11203" spans="4:8" x14ac:dyDescent="0.2">
      <c r="D11203" s="9"/>
      <c r="G11203" s="63"/>
      <c r="H11203" s="64"/>
    </row>
    <row r="11204" spans="4:8" x14ac:dyDescent="0.2">
      <c r="D11204" s="9"/>
      <c r="G11204" s="63"/>
      <c r="H11204" s="64"/>
    </row>
    <row r="11205" spans="4:8" x14ac:dyDescent="0.2">
      <c r="D11205" s="9"/>
      <c r="G11205" s="63"/>
      <c r="H11205" s="64"/>
    </row>
    <row r="11206" spans="4:8" x14ac:dyDescent="0.2">
      <c r="D11206" s="9"/>
      <c r="G11206" s="63"/>
      <c r="H11206" s="64"/>
    </row>
    <row r="11207" spans="4:8" x14ac:dyDescent="0.2">
      <c r="D11207" s="9"/>
      <c r="G11207" s="63"/>
      <c r="H11207" s="64"/>
    </row>
    <row r="11208" spans="4:8" x14ac:dyDescent="0.2">
      <c r="D11208" s="9"/>
      <c r="G11208" s="63"/>
      <c r="H11208" s="64"/>
    </row>
    <row r="11209" spans="4:8" x14ac:dyDescent="0.2">
      <c r="D11209" s="9"/>
      <c r="G11209" s="63"/>
      <c r="H11209" s="64"/>
    </row>
    <row r="11210" spans="4:8" x14ac:dyDescent="0.2">
      <c r="D11210" s="9"/>
      <c r="G11210" s="63"/>
      <c r="H11210" s="64"/>
    </row>
    <row r="11211" spans="4:8" x14ac:dyDescent="0.2">
      <c r="D11211" s="9"/>
      <c r="G11211" s="63"/>
      <c r="H11211" s="64"/>
    </row>
    <row r="11212" spans="4:8" x14ac:dyDescent="0.2">
      <c r="D11212" s="9"/>
      <c r="G11212" s="63"/>
      <c r="H11212" s="64"/>
    </row>
    <row r="11213" spans="4:8" x14ac:dyDescent="0.2">
      <c r="D11213" s="9"/>
      <c r="G11213" s="63"/>
      <c r="H11213" s="64"/>
    </row>
    <row r="11214" spans="4:8" x14ac:dyDescent="0.2">
      <c r="D11214" s="9"/>
      <c r="G11214" s="63"/>
      <c r="H11214" s="64"/>
    </row>
    <row r="11215" spans="4:8" x14ac:dyDescent="0.2">
      <c r="D11215" s="9"/>
      <c r="G11215" s="63"/>
      <c r="H11215" s="64"/>
    </row>
    <row r="11216" spans="4:8" x14ac:dyDescent="0.2">
      <c r="D11216" s="9"/>
      <c r="G11216" s="63"/>
      <c r="H11216" s="64"/>
    </row>
    <row r="11217" spans="4:8" x14ac:dyDescent="0.2">
      <c r="D11217" s="9"/>
      <c r="G11217" s="63"/>
      <c r="H11217" s="64"/>
    </row>
    <row r="11218" spans="4:8" x14ac:dyDescent="0.2">
      <c r="D11218" s="9"/>
      <c r="G11218" s="63"/>
      <c r="H11218" s="64"/>
    </row>
    <row r="11219" spans="4:8" x14ac:dyDescent="0.2">
      <c r="D11219" s="9"/>
      <c r="G11219" s="63"/>
      <c r="H11219" s="64"/>
    </row>
    <row r="11220" spans="4:8" x14ac:dyDescent="0.2">
      <c r="D11220" s="9"/>
      <c r="G11220" s="63"/>
      <c r="H11220" s="64"/>
    </row>
    <row r="11221" spans="4:8" x14ac:dyDescent="0.2">
      <c r="D11221" s="9"/>
      <c r="G11221" s="63"/>
      <c r="H11221" s="64"/>
    </row>
    <row r="11222" spans="4:8" x14ac:dyDescent="0.2">
      <c r="D11222" s="9"/>
      <c r="G11222" s="63"/>
      <c r="H11222" s="64"/>
    </row>
    <row r="11223" spans="4:8" x14ac:dyDescent="0.2">
      <c r="D11223" s="9"/>
      <c r="G11223" s="63"/>
      <c r="H11223" s="64"/>
    </row>
    <row r="11224" spans="4:8" x14ac:dyDescent="0.2">
      <c r="D11224" s="9"/>
      <c r="G11224" s="63"/>
      <c r="H11224" s="64"/>
    </row>
    <row r="11225" spans="4:8" x14ac:dyDescent="0.2">
      <c r="D11225" s="9"/>
      <c r="G11225" s="63"/>
      <c r="H11225" s="64"/>
    </row>
    <row r="11226" spans="4:8" x14ac:dyDescent="0.2">
      <c r="D11226" s="9"/>
      <c r="G11226" s="63"/>
      <c r="H11226" s="64"/>
    </row>
    <row r="11227" spans="4:8" x14ac:dyDescent="0.2">
      <c r="D11227" s="9"/>
      <c r="G11227" s="63"/>
      <c r="H11227" s="64"/>
    </row>
    <row r="11228" spans="4:8" x14ac:dyDescent="0.2">
      <c r="D11228" s="9"/>
      <c r="G11228" s="63"/>
      <c r="H11228" s="64"/>
    </row>
    <row r="11229" spans="4:8" x14ac:dyDescent="0.2">
      <c r="D11229" s="9"/>
      <c r="G11229" s="63"/>
      <c r="H11229" s="64"/>
    </row>
    <row r="11230" spans="4:8" x14ac:dyDescent="0.2">
      <c r="D11230" s="9"/>
      <c r="G11230" s="63"/>
      <c r="H11230" s="64"/>
    </row>
    <row r="11231" spans="4:8" x14ac:dyDescent="0.2">
      <c r="D11231" s="9"/>
      <c r="G11231" s="63"/>
      <c r="H11231" s="64"/>
    </row>
    <row r="11232" spans="4:8" x14ac:dyDescent="0.2">
      <c r="D11232" s="9"/>
      <c r="G11232" s="63"/>
      <c r="H11232" s="64"/>
    </row>
    <row r="11233" spans="4:8" x14ac:dyDescent="0.2">
      <c r="D11233" s="9"/>
      <c r="G11233" s="63"/>
      <c r="H11233" s="64"/>
    </row>
    <row r="11234" spans="4:8" x14ac:dyDescent="0.2">
      <c r="D11234" s="9"/>
      <c r="G11234" s="63"/>
      <c r="H11234" s="64"/>
    </row>
    <row r="11235" spans="4:8" x14ac:dyDescent="0.2">
      <c r="D11235" s="9"/>
      <c r="G11235" s="63"/>
      <c r="H11235" s="64"/>
    </row>
    <row r="11236" spans="4:8" x14ac:dyDescent="0.2">
      <c r="D11236" s="9"/>
      <c r="G11236" s="63"/>
      <c r="H11236" s="64"/>
    </row>
    <row r="11237" spans="4:8" x14ac:dyDescent="0.2">
      <c r="D11237" s="9"/>
      <c r="G11237" s="63"/>
      <c r="H11237" s="64"/>
    </row>
    <row r="11238" spans="4:8" x14ac:dyDescent="0.2">
      <c r="D11238" s="9"/>
      <c r="G11238" s="63"/>
      <c r="H11238" s="64"/>
    </row>
    <row r="11239" spans="4:8" x14ac:dyDescent="0.2">
      <c r="D11239" s="9"/>
      <c r="G11239" s="63"/>
      <c r="H11239" s="64"/>
    </row>
    <row r="11240" spans="4:8" x14ac:dyDescent="0.2">
      <c r="D11240" s="9"/>
      <c r="G11240" s="63"/>
      <c r="H11240" s="64"/>
    </row>
    <row r="11241" spans="4:8" x14ac:dyDescent="0.2">
      <c r="D11241" s="9"/>
      <c r="G11241" s="63"/>
      <c r="H11241" s="64"/>
    </row>
    <row r="11242" spans="4:8" x14ac:dyDescent="0.2">
      <c r="D11242" s="9"/>
      <c r="G11242" s="63"/>
      <c r="H11242" s="64"/>
    </row>
    <row r="11243" spans="4:8" x14ac:dyDescent="0.2">
      <c r="D11243" s="9"/>
      <c r="G11243" s="63"/>
      <c r="H11243" s="64"/>
    </row>
    <row r="11244" spans="4:8" x14ac:dyDescent="0.2">
      <c r="D11244" s="9"/>
      <c r="G11244" s="63"/>
      <c r="H11244" s="64"/>
    </row>
    <row r="11245" spans="4:8" x14ac:dyDescent="0.2">
      <c r="D11245" s="9"/>
      <c r="G11245" s="63"/>
      <c r="H11245" s="64"/>
    </row>
    <row r="11246" spans="4:8" x14ac:dyDescent="0.2">
      <c r="D11246" s="9"/>
      <c r="G11246" s="63"/>
      <c r="H11246" s="64"/>
    </row>
    <row r="11247" spans="4:8" x14ac:dyDescent="0.2">
      <c r="D11247" s="9"/>
      <c r="G11247" s="63"/>
      <c r="H11247" s="64"/>
    </row>
    <row r="11248" spans="4:8" x14ac:dyDescent="0.2">
      <c r="D11248" s="9"/>
      <c r="G11248" s="63"/>
      <c r="H11248" s="64"/>
    </row>
    <row r="11249" spans="4:8" x14ac:dyDescent="0.2">
      <c r="D11249" s="9"/>
      <c r="G11249" s="63"/>
      <c r="H11249" s="64"/>
    </row>
    <row r="11250" spans="4:8" x14ac:dyDescent="0.2">
      <c r="D11250" s="9"/>
      <c r="G11250" s="63"/>
      <c r="H11250" s="64"/>
    </row>
    <row r="11251" spans="4:8" x14ac:dyDescent="0.2">
      <c r="D11251" s="9"/>
      <c r="G11251" s="63"/>
      <c r="H11251" s="64"/>
    </row>
    <row r="11252" spans="4:8" x14ac:dyDescent="0.2">
      <c r="D11252" s="9"/>
      <c r="G11252" s="63"/>
      <c r="H11252" s="64"/>
    </row>
    <row r="11253" spans="4:8" x14ac:dyDescent="0.2">
      <c r="D11253" s="9"/>
      <c r="G11253" s="63"/>
      <c r="H11253" s="64"/>
    </row>
    <row r="11254" spans="4:8" x14ac:dyDescent="0.2">
      <c r="D11254" s="9"/>
      <c r="G11254" s="63"/>
      <c r="H11254" s="64"/>
    </row>
    <row r="11255" spans="4:8" x14ac:dyDescent="0.2">
      <c r="D11255" s="9"/>
      <c r="G11255" s="63"/>
      <c r="H11255" s="64"/>
    </row>
    <row r="11256" spans="4:8" x14ac:dyDescent="0.2">
      <c r="D11256" s="9"/>
      <c r="G11256" s="63"/>
      <c r="H11256" s="64"/>
    </row>
    <row r="11257" spans="4:8" x14ac:dyDescent="0.2">
      <c r="D11257" s="9"/>
      <c r="G11257" s="63"/>
      <c r="H11257" s="64"/>
    </row>
    <row r="11258" spans="4:8" x14ac:dyDescent="0.2">
      <c r="D11258" s="9"/>
      <c r="G11258" s="63"/>
      <c r="H11258" s="64"/>
    </row>
    <row r="11259" spans="4:8" x14ac:dyDescent="0.2">
      <c r="D11259" s="9"/>
      <c r="G11259" s="63"/>
      <c r="H11259" s="64"/>
    </row>
    <row r="11260" spans="4:8" x14ac:dyDescent="0.2">
      <c r="D11260" s="9"/>
      <c r="G11260" s="63"/>
      <c r="H11260" s="64"/>
    </row>
    <row r="11261" spans="4:8" x14ac:dyDescent="0.2">
      <c r="D11261" s="9"/>
      <c r="G11261" s="63"/>
      <c r="H11261" s="64"/>
    </row>
    <row r="11262" spans="4:8" x14ac:dyDescent="0.2">
      <c r="D11262" s="9"/>
      <c r="G11262" s="63"/>
      <c r="H11262" s="64"/>
    </row>
    <row r="11263" spans="4:8" x14ac:dyDescent="0.2">
      <c r="D11263" s="9"/>
      <c r="G11263" s="63"/>
      <c r="H11263" s="64"/>
    </row>
    <row r="11264" spans="4:8" x14ac:dyDescent="0.2">
      <c r="D11264" s="9"/>
      <c r="G11264" s="63"/>
      <c r="H11264" s="64"/>
    </row>
    <row r="11265" spans="4:8" x14ac:dyDescent="0.2">
      <c r="D11265" s="9"/>
      <c r="G11265" s="63"/>
      <c r="H11265" s="64"/>
    </row>
    <row r="11266" spans="4:8" x14ac:dyDescent="0.2">
      <c r="D11266" s="9"/>
      <c r="G11266" s="63"/>
      <c r="H11266" s="64"/>
    </row>
    <row r="11267" spans="4:8" x14ac:dyDescent="0.2">
      <c r="D11267" s="9"/>
      <c r="G11267" s="63"/>
      <c r="H11267" s="64"/>
    </row>
    <row r="11268" spans="4:8" x14ac:dyDescent="0.2">
      <c r="D11268" s="9"/>
      <c r="G11268" s="63"/>
      <c r="H11268" s="64"/>
    </row>
    <row r="11269" spans="4:8" x14ac:dyDescent="0.2">
      <c r="D11269" s="9"/>
      <c r="G11269" s="63"/>
      <c r="H11269" s="64"/>
    </row>
    <row r="11270" spans="4:8" x14ac:dyDescent="0.2">
      <c r="D11270" s="9"/>
      <c r="G11270" s="63"/>
      <c r="H11270" s="64"/>
    </row>
    <row r="11271" spans="4:8" x14ac:dyDescent="0.2">
      <c r="D11271" s="9"/>
      <c r="G11271" s="63"/>
      <c r="H11271" s="64"/>
    </row>
    <row r="11272" spans="4:8" x14ac:dyDescent="0.2">
      <c r="D11272" s="9"/>
      <c r="G11272" s="63"/>
      <c r="H11272" s="64"/>
    </row>
    <row r="11273" spans="4:8" x14ac:dyDescent="0.2">
      <c r="D11273" s="9"/>
      <c r="G11273" s="63"/>
      <c r="H11273" s="64"/>
    </row>
    <row r="11274" spans="4:8" x14ac:dyDescent="0.2">
      <c r="D11274" s="9"/>
      <c r="G11274" s="63"/>
      <c r="H11274" s="64"/>
    </row>
    <row r="11275" spans="4:8" x14ac:dyDescent="0.2">
      <c r="D11275" s="9"/>
      <c r="G11275" s="63"/>
      <c r="H11275" s="64"/>
    </row>
    <row r="11276" spans="4:8" x14ac:dyDescent="0.2">
      <c r="D11276" s="9"/>
      <c r="G11276" s="63"/>
      <c r="H11276" s="64"/>
    </row>
    <row r="11277" spans="4:8" x14ac:dyDescent="0.2">
      <c r="D11277" s="9"/>
      <c r="G11277" s="63"/>
      <c r="H11277" s="64"/>
    </row>
    <row r="11278" spans="4:8" x14ac:dyDescent="0.2">
      <c r="D11278" s="9"/>
      <c r="G11278" s="63"/>
      <c r="H11278" s="64"/>
    </row>
    <row r="11279" spans="4:8" x14ac:dyDescent="0.2">
      <c r="D11279" s="9"/>
      <c r="G11279" s="63"/>
      <c r="H11279" s="64"/>
    </row>
    <row r="11280" spans="4:8" x14ac:dyDescent="0.2">
      <c r="D11280" s="9"/>
      <c r="G11280" s="63"/>
      <c r="H11280" s="64"/>
    </row>
    <row r="11281" spans="4:8" x14ac:dyDescent="0.2">
      <c r="D11281" s="9"/>
      <c r="G11281" s="63"/>
      <c r="H11281" s="64"/>
    </row>
    <row r="11282" spans="4:8" x14ac:dyDescent="0.2">
      <c r="D11282" s="9"/>
      <c r="G11282" s="63"/>
      <c r="H11282" s="64"/>
    </row>
    <row r="11283" spans="4:8" x14ac:dyDescent="0.2">
      <c r="D11283" s="9"/>
      <c r="G11283" s="63"/>
      <c r="H11283" s="64"/>
    </row>
    <row r="11284" spans="4:8" x14ac:dyDescent="0.2">
      <c r="D11284" s="9"/>
      <c r="G11284" s="63"/>
      <c r="H11284" s="64"/>
    </row>
    <row r="11285" spans="4:8" x14ac:dyDescent="0.2">
      <c r="D11285" s="9"/>
      <c r="G11285" s="63"/>
      <c r="H11285" s="64"/>
    </row>
    <row r="11286" spans="4:8" x14ac:dyDescent="0.2">
      <c r="D11286" s="9"/>
      <c r="G11286" s="63"/>
      <c r="H11286" s="64"/>
    </row>
    <row r="11287" spans="4:8" x14ac:dyDescent="0.2">
      <c r="D11287" s="9"/>
      <c r="G11287" s="63"/>
      <c r="H11287" s="64"/>
    </row>
    <row r="11288" spans="4:8" x14ac:dyDescent="0.2">
      <c r="D11288" s="9"/>
      <c r="G11288" s="63"/>
      <c r="H11288" s="64"/>
    </row>
    <row r="11289" spans="4:8" x14ac:dyDescent="0.2">
      <c r="D11289" s="9"/>
      <c r="G11289" s="63"/>
      <c r="H11289" s="64"/>
    </row>
    <row r="11290" spans="4:8" x14ac:dyDescent="0.2">
      <c r="D11290" s="9"/>
      <c r="G11290" s="63"/>
      <c r="H11290" s="64"/>
    </row>
    <row r="11291" spans="4:8" x14ac:dyDescent="0.2">
      <c r="D11291" s="9"/>
      <c r="G11291" s="63"/>
      <c r="H11291" s="64"/>
    </row>
    <row r="11292" spans="4:8" x14ac:dyDescent="0.2">
      <c r="D11292" s="9"/>
      <c r="G11292" s="63"/>
      <c r="H11292" s="64"/>
    </row>
    <row r="11293" spans="4:8" x14ac:dyDescent="0.2">
      <c r="D11293" s="9"/>
      <c r="G11293" s="63"/>
      <c r="H11293" s="64"/>
    </row>
    <row r="11294" spans="4:8" x14ac:dyDescent="0.2">
      <c r="D11294" s="9"/>
      <c r="G11294" s="63"/>
      <c r="H11294" s="64"/>
    </row>
    <row r="11295" spans="4:8" x14ac:dyDescent="0.2">
      <c r="D11295" s="9"/>
      <c r="G11295" s="63"/>
      <c r="H11295" s="64"/>
    </row>
    <row r="11296" spans="4:8" x14ac:dyDescent="0.2">
      <c r="D11296" s="9"/>
      <c r="G11296" s="63"/>
      <c r="H11296" s="64"/>
    </row>
    <row r="11297" spans="4:8" x14ac:dyDescent="0.2">
      <c r="D11297" s="9"/>
      <c r="G11297" s="63"/>
      <c r="H11297" s="64"/>
    </row>
    <row r="11298" spans="4:8" x14ac:dyDescent="0.2">
      <c r="D11298" s="9"/>
      <c r="G11298" s="63"/>
      <c r="H11298" s="64"/>
    </row>
    <row r="11299" spans="4:8" x14ac:dyDescent="0.2">
      <c r="D11299" s="9"/>
      <c r="G11299" s="63"/>
      <c r="H11299" s="64"/>
    </row>
    <row r="11300" spans="4:8" x14ac:dyDescent="0.2">
      <c r="D11300" s="9"/>
      <c r="G11300" s="63"/>
      <c r="H11300" s="64"/>
    </row>
    <row r="11301" spans="4:8" x14ac:dyDescent="0.2">
      <c r="D11301" s="9"/>
      <c r="G11301" s="63"/>
      <c r="H11301" s="64"/>
    </row>
    <row r="11302" spans="4:8" x14ac:dyDescent="0.2">
      <c r="D11302" s="9"/>
      <c r="G11302" s="63"/>
      <c r="H11302" s="64"/>
    </row>
    <row r="11303" spans="4:8" x14ac:dyDescent="0.2">
      <c r="D11303" s="9"/>
      <c r="G11303" s="63"/>
      <c r="H11303" s="64"/>
    </row>
    <row r="11304" spans="4:8" x14ac:dyDescent="0.2">
      <c r="D11304" s="9"/>
      <c r="G11304" s="63"/>
      <c r="H11304" s="64"/>
    </row>
    <row r="11305" spans="4:8" x14ac:dyDescent="0.2">
      <c r="D11305" s="9"/>
      <c r="G11305" s="63"/>
      <c r="H11305" s="64"/>
    </row>
    <row r="11306" spans="4:8" x14ac:dyDescent="0.2">
      <c r="D11306" s="9"/>
      <c r="G11306" s="63"/>
      <c r="H11306" s="64"/>
    </row>
    <row r="11307" spans="4:8" x14ac:dyDescent="0.2">
      <c r="D11307" s="9"/>
      <c r="G11307" s="63"/>
      <c r="H11307" s="64"/>
    </row>
    <row r="11308" spans="4:8" x14ac:dyDescent="0.2">
      <c r="D11308" s="9"/>
      <c r="G11308" s="63"/>
      <c r="H11308" s="64"/>
    </row>
    <row r="11309" spans="4:8" x14ac:dyDescent="0.2">
      <c r="D11309" s="9"/>
      <c r="G11309" s="63"/>
      <c r="H11309" s="64"/>
    </row>
    <row r="11310" spans="4:8" x14ac:dyDescent="0.2">
      <c r="D11310" s="9"/>
      <c r="G11310" s="63"/>
      <c r="H11310" s="64"/>
    </row>
    <row r="11311" spans="4:8" x14ac:dyDescent="0.2">
      <c r="D11311" s="9"/>
      <c r="G11311" s="63"/>
      <c r="H11311" s="64"/>
    </row>
    <row r="11312" spans="4:8" x14ac:dyDescent="0.2">
      <c r="D11312" s="9"/>
      <c r="G11312" s="63"/>
      <c r="H11312" s="64"/>
    </row>
    <row r="11313" spans="4:8" x14ac:dyDescent="0.2">
      <c r="D11313" s="9"/>
      <c r="G11313" s="63"/>
      <c r="H11313" s="64"/>
    </row>
    <row r="11314" spans="4:8" x14ac:dyDescent="0.2">
      <c r="D11314" s="9"/>
      <c r="G11314" s="63"/>
      <c r="H11314" s="64"/>
    </row>
    <row r="11315" spans="4:8" x14ac:dyDescent="0.2">
      <c r="D11315" s="9"/>
      <c r="G11315" s="63"/>
      <c r="H11315" s="64"/>
    </row>
    <row r="11316" spans="4:8" x14ac:dyDescent="0.2">
      <c r="D11316" s="9"/>
      <c r="G11316" s="63"/>
      <c r="H11316" s="64"/>
    </row>
    <row r="11317" spans="4:8" x14ac:dyDescent="0.2">
      <c r="D11317" s="9"/>
      <c r="G11317" s="63"/>
      <c r="H11317" s="64"/>
    </row>
    <row r="11318" spans="4:8" x14ac:dyDescent="0.2">
      <c r="D11318" s="9"/>
      <c r="G11318" s="63"/>
      <c r="H11318" s="64"/>
    </row>
    <row r="11319" spans="4:8" x14ac:dyDescent="0.2">
      <c r="D11319" s="9"/>
      <c r="G11319" s="63"/>
      <c r="H11319" s="64"/>
    </row>
    <row r="11320" spans="4:8" x14ac:dyDescent="0.2">
      <c r="D11320" s="9"/>
      <c r="G11320" s="63"/>
      <c r="H11320" s="64"/>
    </row>
    <row r="11321" spans="4:8" x14ac:dyDescent="0.2">
      <c r="D11321" s="9"/>
      <c r="G11321" s="63"/>
      <c r="H11321" s="64"/>
    </row>
    <row r="11322" spans="4:8" x14ac:dyDescent="0.2">
      <c r="D11322" s="9"/>
      <c r="G11322" s="63"/>
      <c r="H11322" s="64"/>
    </row>
    <row r="11323" spans="4:8" x14ac:dyDescent="0.2">
      <c r="D11323" s="9"/>
      <c r="G11323" s="63"/>
      <c r="H11323" s="64"/>
    </row>
    <row r="11324" spans="4:8" x14ac:dyDescent="0.2">
      <c r="D11324" s="9"/>
      <c r="G11324" s="63"/>
      <c r="H11324" s="64"/>
    </row>
    <row r="11325" spans="4:8" x14ac:dyDescent="0.2">
      <c r="D11325" s="9"/>
      <c r="G11325" s="63"/>
      <c r="H11325" s="64"/>
    </row>
    <row r="11326" spans="4:8" x14ac:dyDescent="0.2">
      <c r="D11326" s="9"/>
      <c r="G11326" s="63"/>
      <c r="H11326" s="64"/>
    </row>
    <row r="11327" spans="4:8" x14ac:dyDescent="0.2">
      <c r="D11327" s="9"/>
      <c r="G11327" s="63"/>
      <c r="H11327" s="64"/>
    </row>
    <row r="11328" spans="4:8" x14ac:dyDescent="0.2">
      <c r="D11328" s="9"/>
      <c r="G11328" s="63"/>
      <c r="H11328" s="64"/>
    </row>
    <row r="11329" spans="4:8" x14ac:dyDescent="0.2">
      <c r="D11329" s="9"/>
      <c r="G11329" s="63"/>
      <c r="H11329" s="64"/>
    </row>
    <row r="11330" spans="4:8" x14ac:dyDescent="0.2">
      <c r="D11330" s="9"/>
      <c r="G11330" s="63"/>
      <c r="H11330" s="64"/>
    </row>
    <row r="11331" spans="4:8" x14ac:dyDescent="0.2">
      <c r="D11331" s="9"/>
      <c r="G11331" s="63"/>
      <c r="H11331" s="64"/>
    </row>
    <row r="11332" spans="4:8" x14ac:dyDescent="0.2">
      <c r="D11332" s="9"/>
      <c r="G11332" s="63"/>
      <c r="H11332" s="64"/>
    </row>
    <row r="11333" spans="4:8" x14ac:dyDescent="0.2">
      <c r="D11333" s="9"/>
      <c r="G11333" s="63"/>
      <c r="H11333" s="64"/>
    </row>
    <row r="11334" spans="4:8" x14ac:dyDescent="0.2">
      <c r="D11334" s="9"/>
      <c r="G11334" s="63"/>
      <c r="H11334" s="64"/>
    </row>
    <row r="11335" spans="4:8" x14ac:dyDescent="0.2">
      <c r="D11335" s="9"/>
      <c r="G11335" s="63"/>
      <c r="H11335" s="64"/>
    </row>
    <row r="11336" spans="4:8" x14ac:dyDescent="0.2">
      <c r="D11336" s="9"/>
      <c r="G11336" s="63"/>
      <c r="H11336" s="64"/>
    </row>
    <row r="11337" spans="4:8" x14ac:dyDescent="0.2">
      <c r="D11337" s="9"/>
      <c r="G11337" s="63"/>
      <c r="H11337" s="64"/>
    </row>
    <row r="11338" spans="4:8" x14ac:dyDescent="0.2">
      <c r="D11338" s="9"/>
      <c r="G11338" s="63"/>
      <c r="H11338" s="64"/>
    </row>
    <row r="11339" spans="4:8" x14ac:dyDescent="0.2">
      <c r="D11339" s="9"/>
      <c r="G11339" s="63"/>
      <c r="H11339" s="64"/>
    </row>
    <row r="11340" spans="4:8" x14ac:dyDescent="0.2">
      <c r="D11340" s="9"/>
      <c r="G11340" s="63"/>
      <c r="H11340" s="64"/>
    </row>
    <row r="11341" spans="4:8" x14ac:dyDescent="0.2">
      <c r="D11341" s="9"/>
      <c r="G11341" s="63"/>
      <c r="H11341" s="64"/>
    </row>
    <row r="11342" spans="4:8" x14ac:dyDescent="0.2">
      <c r="D11342" s="9"/>
      <c r="G11342" s="63"/>
      <c r="H11342" s="64"/>
    </row>
    <row r="11343" spans="4:8" x14ac:dyDescent="0.2">
      <c r="D11343" s="9"/>
      <c r="G11343" s="63"/>
      <c r="H11343" s="64"/>
    </row>
    <row r="11344" spans="4:8" x14ac:dyDescent="0.2">
      <c r="D11344" s="9"/>
      <c r="G11344" s="63"/>
      <c r="H11344" s="64"/>
    </row>
    <row r="11345" spans="4:8" x14ac:dyDescent="0.2">
      <c r="D11345" s="9"/>
      <c r="G11345" s="63"/>
      <c r="H11345" s="64"/>
    </row>
    <row r="11346" spans="4:8" x14ac:dyDescent="0.2">
      <c r="D11346" s="9"/>
      <c r="G11346" s="63"/>
      <c r="H11346" s="64"/>
    </row>
    <row r="11347" spans="4:8" x14ac:dyDescent="0.2">
      <c r="D11347" s="9"/>
      <c r="G11347" s="63"/>
      <c r="H11347" s="64"/>
    </row>
    <row r="11348" spans="4:8" x14ac:dyDescent="0.2">
      <c r="D11348" s="9"/>
      <c r="G11348" s="63"/>
      <c r="H11348" s="64"/>
    </row>
    <row r="11349" spans="4:8" x14ac:dyDescent="0.2">
      <c r="D11349" s="9"/>
      <c r="G11349" s="63"/>
      <c r="H11349" s="64"/>
    </row>
    <row r="11350" spans="4:8" x14ac:dyDescent="0.2">
      <c r="D11350" s="9"/>
      <c r="G11350" s="63"/>
      <c r="H11350" s="64"/>
    </row>
    <row r="11351" spans="4:8" x14ac:dyDescent="0.2">
      <c r="D11351" s="9"/>
      <c r="G11351" s="63"/>
      <c r="H11351" s="64"/>
    </row>
    <row r="11352" spans="4:8" x14ac:dyDescent="0.2">
      <c r="D11352" s="9"/>
      <c r="G11352" s="63"/>
      <c r="H11352" s="64"/>
    </row>
    <row r="11353" spans="4:8" x14ac:dyDescent="0.2">
      <c r="D11353" s="9"/>
      <c r="G11353" s="63"/>
      <c r="H11353" s="64"/>
    </row>
    <row r="11354" spans="4:8" x14ac:dyDescent="0.2">
      <c r="D11354" s="9"/>
      <c r="G11354" s="63"/>
      <c r="H11354" s="64"/>
    </row>
    <row r="11355" spans="4:8" x14ac:dyDescent="0.2">
      <c r="D11355" s="9"/>
      <c r="G11355" s="63"/>
      <c r="H11355" s="64"/>
    </row>
    <row r="11356" spans="4:8" x14ac:dyDescent="0.2">
      <c r="D11356" s="9"/>
      <c r="G11356" s="63"/>
      <c r="H11356" s="64"/>
    </row>
    <row r="11357" spans="4:8" x14ac:dyDescent="0.2">
      <c r="D11357" s="9"/>
      <c r="G11357" s="63"/>
      <c r="H11357" s="64"/>
    </row>
    <row r="11358" spans="4:8" x14ac:dyDescent="0.2">
      <c r="D11358" s="9"/>
      <c r="G11358" s="63"/>
      <c r="H11358" s="64"/>
    </row>
    <row r="11359" spans="4:8" x14ac:dyDescent="0.2">
      <c r="D11359" s="9"/>
      <c r="G11359" s="63"/>
      <c r="H11359" s="64"/>
    </row>
    <row r="11360" spans="4:8" x14ac:dyDescent="0.2">
      <c r="D11360" s="9"/>
      <c r="G11360" s="63"/>
      <c r="H11360" s="64"/>
    </row>
    <row r="11361" spans="4:8" x14ac:dyDescent="0.2">
      <c r="D11361" s="9"/>
      <c r="G11361" s="63"/>
      <c r="H11361" s="64"/>
    </row>
    <row r="11362" spans="4:8" x14ac:dyDescent="0.2">
      <c r="D11362" s="9"/>
      <c r="G11362" s="63"/>
      <c r="H11362" s="64"/>
    </row>
    <row r="11363" spans="4:8" x14ac:dyDescent="0.2">
      <c r="D11363" s="9"/>
      <c r="G11363" s="63"/>
      <c r="H11363" s="64"/>
    </row>
    <row r="11364" spans="4:8" x14ac:dyDescent="0.2">
      <c r="D11364" s="9"/>
      <c r="G11364" s="63"/>
      <c r="H11364" s="64"/>
    </row>
    <row r="11365" spans="4:8" x14ac:dyDescent="0.2">
      <c r="D11365" s="9"/>
      <c r="G11365" s="63"/>
      <c r="H11365" s="64"/>
    </row>
    <row r="11366" spans="4:8" x14ac:dyDescent="0.2">
      <c r="D11366" s="9"/>
      <c r="G11366" s="63"/>
      <c r="H11366" s="64"/>
    </row>
    <row r="11367" spans="4:8" x14ac:dyDescent="0.2">
      <c r="D11367" s="9"/>
      <c r="G11367" s="63"/>
      <c r="H11367" s="64"/>
    </row>
    <row r="11368" spans="4:8" x14ac:dyDescent="0.2">
      <c r="D11368" s="9"/>
      <c r="G11368" s="63"/>
      <c r="H11368" s="64"/>
    </row>
    <row r="11369" spans="4:8" x14ac:dyDescent="0.2">
      <c r="D11369" s="9"/>
      <c r="G11369" s="63"/>
      <c r="H11369" s="64"/>
    </row>
    <row r="11370" spans="4:8" x14ac:dyDescent="0.2">
      <c r="D11370" s="9"/>
      <c r="G11370" s="63"/>
      <c r="H11370" s="64"/>
    </row>
    <row r="11371" spans="4:8" x14ac:dyDescent="0.2">
      <c r="D11371" s="9"/>
      <c r="G11371" s="63"/>
      <c r="H11371" s="64"/>
    </row>
    <row r="11372" spans="4:8" x14ac:dyDescent="0.2">
      <c r="D11372" s="9"/>
      <c r="G11372" s="63"/>
      <c r="H11372" s="64"/>
    </row>
    <row r="11373" spans="4:8" x14ac:dyDescent="0.2">
      <c r="D11373" s="9"/>
      <c r="G11373" s="63"/>
      <c r="H11373" s="64"/>
    </row>
    <row r="11374" spans="4:8" x14ac:dyDescent="0.2">
      <c r="D11374" s="9"/>
      <c r="G11374" s="63"/>
      <c r="H11374" s="64"/>
    </row>
    <row r="11375" spans="4:8" x14ac:dyDescent="0.2">
      <c r="D11375" s="9"/>
      <c r="G11375" s="63"/>
      <c r="H11375" s="64"/>
    </row>
    <row r="11376" spans="4:8" x14ac:dyDescent="0.2">
      <c r="D11376" s="9"/>
      <c r="G11376" s="63"/>
      <c r="H11376" s="64"/>
    </row>
    <row r="11377" spans="4:8" x14ac:dyDescent="0.2">
      <c r="D11377" s="9"/>
      <c r="G11377" s="63"/>
      <c r="H11377" s="64"/>
    </row>
    <row r="11378" spans="4:8" x14ac:dyDescent="0.2">
      <c r="D11378" s="9"/>
      <c r="G11378" s="63"/>
      <c r="H11378" s="64"/>
    </row>
    <row r="11379" spans="4:8" x14ac:dyDescent="0.2">
      <c r="D11379" s="9"/>
      <c r="G11379" s="63"/>
      <c r="H11379" s="64"/>
    </row>
    <row r="11380" spans="4:8" x14ac:dyDescent="0.2">
      <c r="D11380" s="9"/>
      <c r="G11380" s="63"/>
      <c r="H11380" s="64"/>
    </row>
    <row r="11381" spans="4:8" x14ac:dyDescent="0.2">
      <c r="D11381" s="9"/>
      <c r="G11381" s="63"/>
      <c r="H11381" s="64"/>
    </row>
    <row r="11382" spans="4:8" x14ac:dyDescent="0.2">
      <c r="D11382" s="9"/>
      <c r="G11382" s="63"/>
      <c r="H11382" s="64"/>
    </row>
    <row r="11383" spans="4:8" x14ac:dyDescent="0.2">
      <c r="D11383" s="9"/>
      <c r="G11383" s="63"/>
      <c r="H11383" s="64"/>
    </row>
    <row r="11384" spans="4:8" x14ac:dyDescent="0.2">
      <c r="D11384" s="9"/>
      <c r="G11384" s="63"/>
      <c r="H11384" s="64"/>
    </row>
    <row r="11385" spans="4:8" x14ac:dyDescent="0.2">
      <c r="D11385" s="9"/>
      <c r="G11385" s="63"/>
      <c r="H11385" s="64"/>
    </row>
    <row r="11386" spans="4:8" x14ac:dyDescent="0.2">
      <c r="D11386" s="9"/>
      <c r="G11386" s="63"/>
      <c r="H11386" s="64"/>
    </row>
    <row r="11387" spans="4:8" x14ac:dyDescent="0.2">
      <c r="D11387" s="9"/>
      <c r="G11387" s="63"/>
      <c r="H11387" s="64"/>
    </row>
    <row r="11388" spans="4:8" x14ac:dyDescent="0.2">
      <c r="D11388" s="9"/>
      <c r="G11388" s="63"/>
      <c r="H11388" s="64"/>
    </row>
    <row r="11389" spans="4:8" x14ac:dyDescent="0.2">
      <c r="D11389" s="9"/>
      <c r="G11389" s="63"/>
      <c r="H11389" s="64"/>
    </row>
    <row r="11390" spans="4:8" x14ac:dyDescent="0.2">
      <c r="D11390" s="9"/>
      <c r="G11390" s="63"/>
      <c r="H11390" s="64"/>
    </row>
    <row r="11391" spans="4:8" x14ac:dyDescent="0.2">
      <c r="D11391" s="9"/>
      <c r="G11391" s="63"/>
      <c r="H11391" s="64"/>
    </row>
    <row r="11392" spans="4:8" x14ac:dyDescent="0.2">
      <c r="D11392" s="9"/>
      <c r="G11392" s="63"/>
      <c r="H11392" s="64"/>
    </row>
    <row r="11393" spans="4:8" x14ac:dyDescent="0.2">
      <c r="D11393" s="9"/>
      <c r="G11393" s="63"/>
      <c r="H11393" s="64"/>
    </row>
    <row r="11394" spans="4:8" x14ac:dyDescent="0.2">
      <c r="D11394" s="9"/>
      <c r="G11394" s="63"/>
      <c r="H11394" s="64"/>
    </row>
    <row r="11395" spans="4:8" x14ac:dyDescent="0.2">
      <c r="D11395" s="9"/>
      <c r="G11395" s="63"/>
      <c r="H11395" s="64"/>
    </row>
    <row r="11396" spans="4:8" x14ac:dyDescent="0.2">
      <c r="D11396" s="9"/>
      <c r="G11396" s="63"/>
      <c r="H11396" s="64"/>
    </row>
    <row r="11397" spans="4:8" x14ac:dyDescent="0.2">
      <c r="D11397" s="9"/>
      <c r="G11397" s="63"/>
      <c r="H11397" s="64"/>
    </row>
    <row r="11398" spans="4:8" x14ac:dyDescent="0.2">
      <c r="D11398" s="9"/>
      <c r="G11398" s="63"/>
      <c r="H11398" s="64"/>
    </row>
    <row r="11399" spans="4:8" x14ac:dyDescent="0.2">
      <c r="D11399" s="9"/>
      <c r="G11399" s="63"/>
      <c r="H11399" s="64"/>
    </row>
    <row r="11400" spans="4:8" x14ac:dyDescent="0.2">
      <c r="D11400" s="9"/>
      <c r="G11400" s="63"/>
      <c r="H11400" s="64"/>
    </row>
    <row r="11401" spans="4:8" x14ac:dyDescent="0.2">
      <c r="D11401" s="9"/>
      <c r="G11401" s="63"/>
      <c r="H11401" s="64"/>
    </row>
    <row r="11402" spans="4:8" x14ac:dyDescent="0.2">
      <c r="D11402" s="9"/>
      <c r="G11402" s="63"/>
      <c r="H11402" s="64"/>
    </row>
    <row r="11403" spans="4:8" x14ac:dyDescent="0.2">
      <c r="D11403" s="9"/>
      <c r="G11403" s="63"/>
      <c r="H11403" s="64"/>
    </row>
    <row r="11404" spans="4:8" x14ac:dyDescent="0.2">
      <c r="D11404" s="9"/>
      <c r="G11404" s="63"/>
      <c r="H11404" s="64"/>
    </row>
    <row r="11405" spans="4:8" x14ac:dyDescent="0.2">
      <c r="D11405" s="9"/>
      <c r="G11405" s="63"/>
      <c r="H11405" s="64"/>
    </row>
    <row r="11406" spans="4:8" x14ac:dyDescent="0.2">
      <c r="D11406" s="9"/>
      <c r="G11406" s="63"/>
      <c r="H11406" s="64"/>
    </row>
    <row r="11407" spans="4:8" x14ac:dyDescent="0.2">
      <c r="D11407" s="9"/>
      <c r="G11407" s="63"/>
      <c r="H11407" s="64"/>
    </row>
    <row r="11408" spans="4:8" x14ac:dyDescent="0.2">
      <c r="D11408" s="9"/>
      <c r="G11408" s="63"/>
      <c r="H11408" s="64"/>
    </row>
    <row r="11409" spans="4:8" x14ac:dyDescent="0.2">
      <c r="D11409" s="9"/>
      <c r="G11409" s="63"/>
      <c r="H11409" s="64"/>
    </row>
    <row r="11410" spans="4:8" x14ac:dyDescent="0.2">
      <c r="D11410" s="9"/>
      <c r="G11410" s="63"/>
      <c r="H11410" s="64"/>
    </row>
    <row r="11411" spans="4:8" x14ac:dyDescent="0.2">
      <c r="D11411" s="9"/>
      <c r="G11411" s="63"/>
      <c r="H11411" s="64"/>
    </row>
    <row r="11412" spans="4:8" x14ac:dyDescent="0.2">
      <c r="D11412" s="9"/>
      <c r="G11412" s="63"/>
      <c r="H11412" s="64"/>
    </row>
    <row r="11413" spans="4:8" x14ac:dyDescent="0.2">
      <c r="D11413" s="9"/>
      <c r="G11413" s="63"/>
      <c r="H11413" s="64"/>
    </row>
    <row r="11414" spans="4:8" x14ac:dyDescent="0.2">
      <c r="D11414" s="9"/>
      <c r="G11414" s="63"/>
      <c r="H11414" s="64"/>
    </row>
    <row r="11415" spans="4:8" x14ac:dyDescent="0.2">
      <c r="D11415" s="9"/>
      <c r="G11415" s="63"/>
      <c r="H11415" s="64"/>
    </row>
    <row r="11416" spans="4:8" x14ac:dyDescent="0.2">
      <c r="D11416" s="9"/>
      <c r="G11416" s="63"/>
      <c r="H11416" s="64"/>
    </row>
    <row r="11417" spans="4:8" x14ac:dyDescent="0.2">
      <c r="D11417" s="9"/>
      <c r="G11417" s="63"/>
      <c r="H11417" s="64"/>
    </row>
    <row r="11418" spans="4:8" x14ac:dyDescent="0.2">
      <c r="D11418" s="9"/>
      <c r="G11418" s="63"/>
      <c r="H11418" s="64"/>
    </row>
    <row r="11419" spans="4:8" x14ac:dyDescent="0.2">
      <c r="D11419" s="9"/>
      <c r="G11419" s="63"/>
      <c r="H11419" s="64"/>
    </row>
    <row r="11420" spans="4:8" x14ac:dyDescent="0.2">
      <c r="D11420" s="9"/>
      <c r="G11420" s="63"/>
      <c r="H11420" s="64"/>
    </row>
    <row r="11421" spans="4:8" x14ac:dyDescent="0.2">
      <c r="D11421" s="9"/>
      <c r="G11421" s="63"/>
      <c r="H11421" s="64"/>
    </row>
    <row r="11422" spans="4:8" x14ac:dyDescent="0.2">
      <c r="D11422" s="9"/>
      <c r="G11422" s="63"/>
      <c r="H11422" s="64"/>
    </row>
    <row r="11423" spans="4:8" x14ac:dyDescent="0.2">
      <c r="D11423" s="9"/>
      <c r="G11423" s="63"/>
      <c r="H11423" s="64"/>
    </row>
    <row r="11424" spans="4:8" x14ac:dyDescent="0.2">
      <c r="D11424" s="9"/>
      <c r="G11424" s="63"/>
      <c r="H11424" s="64"/>
    </row>
    <row r="11425" spans="4:8" x14ac:dyDescent="0.2">
      <c r="D11425" s="9"/>
      <c r="G11425" s="63"/>
      <c r="H11425" s="64"/>
    </row>
    <row r="11426" spans="4:8" x14ac:dyDescent="0.2">
      <c r="D11426" s="9"/>
      <c r="G11426" s="63"/>
      <c r="H11426" s="64"/>
    </row>
    <row r="11427" spans="4:8" x14ac:dyDescent="0.2">
      <c r="D11427" s="9"/>
      <c r="G11427" s="63"/>
      <c r="H11427" s="64"/>
    </row>
    <row r="11428" spans="4:8" x14ac:dyDescent="0.2">
      <c r="D11428" s="9"/>
      <c r="G11428" s="63"/>
      <c r="H11428" s="64"/>
    </row>
    <row r="11429" spans="4:8" x14ac:dyDescent="0.2">
      <c r="D11429" s="9"/>
      <c r="G11429" s="63"/>
      <c r="H11429" s="64"/>
    </row>
    <row r="11430" spans="4:8" x14ac:dyDescent="0.2">
      <c r="D11430" s="9"/>
      <c r="G11430" s="63"/>
      <c r="H11430" s="64"/>
    </row>
    <row r="11431" spans="4:8" x14ac:dyDescent="0.2">
      <c r="D11431" s="9"/>
      <c r="G11431" s="63"/>
      <c r="H11431" s="64"/>
    </row>
    <row r="11432" spans="4:8" x14ac:dyDescent="0.2">
      <c r="D11432" s="9"/>
      <c r="G11432" s="63"/>
      <c r="H11432" s="64"/>
    </row>
    <row r="11433" spans="4:8" x14ac:dyDescent="0.2">
      <c r="D11433" s="9"/>
      <c r="G11433" s="63"/>
      <c r="H11433" s="64"/>
    </row>
    <row r="11434" spans="4:8" x14ac:dyDescent="0.2">
      <c r="D11434" s="9"/>
      <c r="G11434" s="63"/>
      <c r="H11434" s="64"/>
    </row>
    <row r="11435" spans="4:8" x14ac:dyDescent="0.2">
      <c r="D11435" s="9"/>
      <c r="G11435" s="63"/>
      <c r="H11435" s="64"/>
    </row>
    <row r="11436" spans="4:8" x14ac:dyDescent="0.2">
      <c r="D11436" s="9"/>
      <c r="G11436" s="63"/>
      <c r="H11436" s="64"/>
    </row>
    <row r="11437" spans="4:8" x14ac:dyDescent="0.2">
      <c r="D11437" s="9"/>
      <c r="G11437" s="63"/>
      <c r="H11437" s="64"/>
    </row>
    <row r="11438" spans="4:8" x14ac:dyDescent="0.2">
      <c r="D11438" s="9"/>
      <c r="G11438" s="63"/>
      <c r="H11438" s="64"/>
    </row>
    <row r="11439" spans="4:8" x14ac:dyDescent="0.2">
      <c r="D11439" s="9"/>
      <c r="G11439" s="63"/>
      <c r="H11439" s="64"/>
    </row>
    <row r="11440" spans="4:8" x14ac:dyDescent="0.2">
      <c r="D11440" s="9"/>
      <c r="G11440" s="63"/>
      <c r="H11440" s="64"/>
    </row>
    <row r="11441" spans="4:8" x14ac:dyDescent="0.2">
      <c r="D11441" s="9"/>
      <c r="G11441" s="63"/>
      <c r="H11441" s="64"/>
    </row>
    <row r="11442" spans="4:8" x14ac:dyDescent="0.2">
      <c r="D11442" s="9"/>
      <c r="G11442" s="63"/>
      <c r="H11442" s="64"/>
    </row>
    <row r="11443" spans="4:8" x14ac:dyDescent="0.2">
      <c r="D11443" s="9"/>
      <c r="G11443" s="63"/>
      <c r="H11443" s="64"/>
    </row>
    <row r="11444" spans="4:8" x14ac:dyDescent="0.2">
      <c r="D11444" s="9"/>
      <c r="G11444" s="63"/>
      <c r="H11444" s="64"/>
    </row>
    <row r="11445" spans="4:8" x14ac:dyDescent="0.2">
      <c r="D11445" s="9"/>
      <c r="G11445" s="63"/>
      <c r="H11445" s="64"/>
    </row>
    <row r="11446" spans="4:8" x14ac:dyDescent="0.2">
      <c r="D11446" s="9"/>
      <c r="G11446" s="63"/>
      <c r="H11446" s="64"/>
    </row>
    <row r="11447" spans="4:8" x14ac:dyDescent="0.2">
      <c r="D11447" s="9"/>
      <c r="G11447" s="63"/>
      <c r="H11447" s="64"/>
    </row>
    <row r="11448" spans="4:8" x14ac:dyDescent="0.2">
      <c r="D11448" s="9"/>
      <c r="G11448" s="63"/>
      <c r="H11448" s="64"/>
    </row>
    <row r="11449" spans="4:8" x14ac:dyDescent="0.2">
      <c r="D11449" s="9"/>
      <c r="G11449" s="63"/>
      <c r="H11449" s="64"/>
    </row>
    <row r="11450" spans="4:8" x14ac:dyDescent="0.2">
      <c r="D11450" s="9"/>
      <c r="G11450" s="63"/>
      <c r="H11450" s="64"/>
    </row>
    <row r="11451" spans="4:8" x14ac:dyDescent="0.2">
      <c r="D11451" s="9"/>
      <c r="G11451" s="63"/>
      <c r="H11451" s="64"/>
    </row>
    <row r="11452" spans="4:8" x14ac:dyDescent="0.2">
      <c r="D11452" s="9"/>
      <c r="G11452" s="63"/>
      <c r="H11452" s="64"/>
    </row>
    <row r="11453" spans="4:8" x14ac:dyDescent="0.2">
      <c r="D11453" s="9"/>
      <c r="G11453" s="63"/>
      <c r="H11453" s="64"/>
    </row>
    <row r="11454" spans="4:8" x14ac:dyDescent="0.2">
      <c r="D11454" s="9"/>
      <c r="G11454" s="63"/>
      <c r="H11454" s="64"/>
    </row>
    <row r="11455" spans="4:8" x14ac:dyDescent="0.2">
      <c r="D11455" s="9"/>
      <c r="G11455" s="63"/>
      <c r="H11455" s="64"/>
    </row>
    <row r="11456" spans="4:8" x14ac:dyDescent="0.2">
      <c r="D11456" s="9"/>
      <c r="G11456" s="63"/>
      <c r="H11456" s="64"/>
    </row>
    <row r="11457" spans="4:8" x14ac:dyDescent="0.2">
      <c r="D11457" s="9"/>
      <c r="G11457" s="63"/>
      <c r="H11457" s="64"/>
    </row>
    <row r="11458" spans="4:8" x14ac:dyDescent="0.2">
      <c r="D11458" s="9"/>
      <c r="G11458" s="63"/>
      <c r="H11458" s="64"/>
    </row>
    <row r="11459" spans="4:8" x14ac:dyDescent="0.2">
      <c r="D11459" s="9"/>
      <c r="G11459" s="63"/>
      <c r="H11459" s="64"/>
    </row>
    <row r="11460" spans="4:8" x14ac:dyDescent="0.2">
      <c r="D11460" s="9"/>
      <c r="G11460" s="63"/>
      <c r="H11460" s="64"/>
    </row>
    <row r="11461" spans="4:8" x14ac:dyDescent="0.2">
      <c r="D11461" s="9"/>
      <c r="G11461" s="63"/>
      <c r="H11461" s="64"/>
    </row>
    <row r="11462" spans="4:8" x14ac:dyDescent="0.2">
      <c r="D11462" s="9"/>
      <c r="G11462" s="63"/>
      <c r="H11462" s="64"/>
    </row>
    <row r="11463" spans="4:8" x14ac:dyDescent="0.2">
      <c r="D11463" s="9"/>
      <c r="G11463" s="63"/>
      <c r="H11463" s="64"/>
    </row>
    <row r="11464" spans="4:8" x14ac:dyDescent="0.2">
      <c r="D11464" s="9"/>
      <c r="G11464" s="63"/>
      <c r="H11464" s="64"/>
    </row>
    <row r="11465" spans="4:8" x14ac:dyDescent="0.2">
      <c r="D11465" s="9"/>
      <c r="G11465" s="63"/>
      <c r="H11465" s="64"/>
    </row>
    <row r="11466" spans="4:8" x14ac:dyDescent="0.2">
      <c r="D11466" s="9"/>
      <c r="G11466" s="63"/>
      <c r="H11466" s="64"/>
    </row>
    <row r="11467" spans="4:8" x14ac:dyDescent="0.2">
      <c r="D11467" s="9"/>
      <c r="G11467" s="63"/>
      <c r="H11467" s="64"/>
    </row>
    <row r="11468" spans="4:8" x14ac:dyDescent="0.2">
      <c r="D11468" s="9"/>
      <c r="G11468" s="63"/>
      <c r="H11468" s="64"/>
    </row>
    <row r="11469" spans="4:8" x14ac:dyDescent="0.2">
      <c r="D11469" s="9"/>
      <c r="G11469" s="63"/>
      <c r="H11469" s="64"/>
    </row>
    <row r="11470" spans="4:8" x14ac:dyDescent="0.2">
      <c r="D11470" s="9"/>
      <c r="G11470" s="63"/>
      <c r="H11470" s="64"/>
    </row>
    <row r="11471" spans="4:8" x14ac:dyDescent="0.2">
      <c r="D11471" s="9"/>
      <c r="G11471" s="63"/>
      <c r="H11471" s="64"/>
    </row>
    <row r="11472" spans="4:8" x14ac:dyDescent="0.2">
      <c r="D11472" s="9"/>
      <c r="G11472" s="63"/>
      <c r="H11472" s="64"/>
    </row>
    <row r="11473" spans="4:8" x14ac:dyDescent="0.2">
      <c r="D11473" s="9"/>
      <c r="G11473" s="63"/>
      <c r="H11473" s="64"/>
    </row>
    <row r="11474" spans="4:8" x14ac:dyDescent="0.2">
      <c r="D11474" s="9"/>
      <c r="G11474" s="63"/>
      <c r="H11474" s="64"/>
    </row>
    <row r="11475" spans="4:8" x14ac:dyDescent="0.2">
      <c r="D11475" s="9"/>
      <c r="G11475" s="63"/>
      <c r="H11475" s="64"/>
    </row>
    <row r="11476" spans="4:8" x14ac:dyDescent="0.2">
      <c r="D11476" s="9"/>
      <c r="G11476" s="63"/>
      <c r="H11476" s="64"/>
    </row>
    <row r="11477" spans="4:8" x14ac:dyDescent="0.2">
      <c r="D11477" s="9"/>
      <c r="G11477" s="63"/>
      <c r="H11477" s="64"/>
    </row>
    <row r="11478" spans="4:8" x14ac:dyDescent="0.2">
      <c r="D11478" s="9"/>
      <c r="G11478" s="63"/>
      <c r="H11478" s="64"/>
    </row>
    <row r="11479" spans="4:8" x14ac:dyDescent="0.2">
      <c r="D11479" s="9"/>
      <c r="G11479" s="63"/>
      <c r="H11479" s="64"/>
    </row>
    <row r="11480" spans="4:8" x14ac:dyDescent="0.2">
      <c r="D11480" s="9"/>
      <c r="G11480" s="63"/>
      <c r="H11480" s="64"/>
    </row>
    <row r="11481" spans="4:8" x14ac:dyDescent="0.2">
      <c r="D11481" s="9"/>
      <c r="G11481" s="63"/>
      <c r="H11481" s="64"/>
    </row>
    <row r="11482" spans="4:8" x14ac:dyDescent="0.2">
      <c r="D11482" s="9"/>
      <c r="G11482" s="63"/>
      <c r="H11482" s="64"/>
    </row>
    <row r="11483" spans="4:8" x14ac:dyDescent="0.2">
      <c r="D11483" s="9"/>
      <c r="G11483" s="63"/>
      <c r="H11483" s="64"/>
    </row>
    <row r="11484" spans="4:8" x14ac:dyDescent="0.2">
      <c r="D11484" s="9"/>
      <c r="G11484" s="63"/>
      <c r="H11484" s="64"/>
    </row>
    <row r="11485" spans="4:8" x14ac:dyDescent="0.2">
      <c r="D11485" s="9"/>
      <c r="G11485" s="63"/>
      <c r="H11485" s="64"/>
    </row>
    <row r="11486" spans="4:8" x14ac:dyDescent="0.2">
      <c r="D11486" s="9"/>
      <c r="G11486" s="63"/>
      <c r="H11486" s="64"/>
    </row>
    <row r="11487" spans="4:8" x14ac:dyDescent="0.2">
      <c r="D11487" s="9"/>
      <c r="G11487" s="63"/>
      <c r="H11487" s="64"/>
    </row>
    <row r="11488" spans="4:8" x14ac:dyDescent="0.2">
      <c r="D11488" s="9"/>
      <c r="G11488" s="63"/>
      <c r="H11488" s="64"/>
    </row>
    <row r="11489" spans="4:8" x14ac:dyDescent="0.2">
      <c r="D11489" s="9"/>
      <c r="G11489" s="63"/>
      <c r="H11489" s="64"/>
    </row>
    <row r="11490" spans="4:8" x14ac:dyDescent="0.2">
      <c r="D11490" s="9"/>
      <c r="G11490" s="63"/>
      <c r="H11490" s="64"/>
    </row>
    <row r="11491" spans="4:8" x14ac:dyDescent="0.2">
      <c r="D11491" s="9"/>
      <c r="G11491" s="63"/>
      <c r="H11491" s="64"/>
    </row>
    <row r="11492" spans="4:8" x14ac:dyDescent="0.2">
      <c r="D11492" s="9"/>
      <c r="G11492" s="63"/>
      <c r="H11492" s="64"/>
    </row>
    <row r="11493" spans="4:8" x14ac:dyDescent="0.2">
      <c r="D11493" s="9"/>
      <c r="G11493" s="63"/>
      <c r="H11493" s="64"/>
    </row>
    <row r="11494" spans="4:8" x14ac:dyDescent="0.2">
      <c r="D11494" s="9"/>
      <c r="G11494" s="63"/>
      <c r="H11494" s="64"/>
    </row>
    <row r="11495" spans="4:8" x14ac:dyDescent="0.2">
      <c r="D11495" s="9"/>
      <c r="G11495" s="63"/>
      <c r="H11495" s="64"/>
    </row>
    <row r="11496" spans="4:8" x14ac:dyDescent="0.2">
      <c r="D11496" s="9"/>
      <c r="G11496" s="63"/>
      <c r="H11496" s="64"/>
    </row>
    <row r="11497" spans="4:8" x14ac:dyDescent="0.2">
      <c r="D11497" s="9"/>
      <c r="G11497" s="63"/>
      <c r="H11497" s="64"/>
    </row>
    <row r="11498" spans="4:8" x14ac:dyDescent="0.2">
      <c r="D11498" s="9"/>
      <c r="G11498" s="63"/>
      <c r="H11498" s="64"/>
    </row>
    <row r="11499" spans="4:8" x14ac:dyDescent="0.2">
      <c r="D11499" s="9"/>
      <c r="G11499" s="63"/>
      <c r="H11499" s="64"/>
    </row>
    <row r="11500" spans="4:8" x14ac:dyDescent="0.2">
      <c r="D11500" s="9"/>
      <c r="G11500" s="63"/>
      <c r="H11500" s="64"/>
    </row>
    <row r="11501" spans="4:8" x14ac:dyDescent="0.2">
      <c r="D11501" s="9"/>
      <c r="G11501" s="63"/>
      <c r="H11501" s="64"/>
    </row>
    <row r="11502" spans="4:8" x14ac:dyDescent="0.2">
      <c r="D11502" s="9"/>
      <c r="G11502" s="63"/>
      <c r="H11502" s="64"/>
    </row>
    <row r="11503" spans="4:8" x14ac:dyDescent="0.2">
      <c r="D11503" s="9"/>
      <c r="G11503" s="63"/>
      <c r="H11503" s="64"/>
    </row>
    <row r="11504" spans="4:8" x14ac:dyDescent="0.2">
      <c r="D11504" s="9"/>
      <c r="G11504" s="63"/>
      <c r="H11504" s="64"/>
    </row>
    <row r="11505" spans="4:8" x14ac:dyDescent="0.2">
      <c r="D11505" s="9"/>
      <c r="G11505" s="63"/>
      <c r="H11505" s="64"/>
    </row>
    <row r="11506" spans="4:8" x14ac:dyDescent="0.2">
      <c r="D11506" s="9"/>
      <c r="G11506" s="63"/>
      <c r="H11506" s="64"/>
    </row>
    <row r="11507" spans="4:8" x14ac:dyDescent="0.2">
      <c r="D11507" s="9"/>
      <c r="G11507" s="63"/>
      <c r="H11507" s="64"/>
    </row>
    <row r="11508" spans="4:8" x14ac:dyDescent="0.2">
      <c r="D11508" s="9"/>
      <c r="G11508" s="63"/>
      <c r="H11508" s="64"/>
    </row>
    <row r="11509" spans="4:8" x14ac:dyDescent="0.2">
      <c r="D11509" s="9"/>
      <c r="G11509" s="63"/>
      <c r="H11509" s="64"/>
    </row>
    <row r="11510" spans="4:8" x14ac:dyDescent="0.2">
      <c r="D11510" s="9"/>
      <c r="G11510" s="63"/>
      <c r="H11510" s="64"/>
    </row>
    <row r="11511" spans="4:8" x14ac:dyDescent="0.2">
      <c r="D11511" s="9"/>
      <c r="G11511" s="63"/>
      <c r="H11511" s="64"/>
    </row>
    <row r="11512" spans="4:8" x14ac:dyDescent="0.2">
      <c r="D11512" s="9"/>
      <c r="G11512" s="63"/>
      <c r="H11512" s="64"/>
    </row>
    <row r="11513" spans="4:8" x14ac:dyDescent="0.2">
      <c r="D11513" s="9"/>
      <c r="G11513" s="63"/>
      <c r="H11513" s="64"/>
    </row>
    <row r="11514" spans="4:8" x14ac:dyDescent="0.2">
      <c r="D11514" s="9"/>
      <c r="G11514" s="63"/>
      <c r="H11514" s="64"/>
    </row>
    <row r="11515" spans="4:8" x14ac:dyDescent="0.2">
      <c r="D11515" s="9"/>
      <c r="G11515" s="63"/>
      <c r="H11515" s="64"/>
    </row>
    <row r="11516" spans="4:8" x14ac:dyDescent="0.2">
      <c r="D11516" s="9"/>
      <c r="G11516" s="63"/>
      <c r="H11516" s="64"/>
    </row>
    <row r="11517" spans="4:8" x14ac:dyDescent="0.2">
      <c r="D11517" s="9"/>
      <c r="G11517" s="63"/>
      <c r="H11517" s="64"/>
    </row>
    <row r="11518" spans="4:8" x14ac:dyDescent="0.2">
      <c r="D11518" s="9"/>
      <c r="G11518" s="63"/>
      <c r="H11518" s="64"/>
    </row>
    <row r="11519" spans="4:8" x14ac:dyDescent="0.2">
      <c r="D11519" s="9"/>
      <c r="G11519" s="63"/>
      <c r="H11519" s="64"/>
    </row>
    <row r="11520" spans="4:8" x14ac:dyDescent="0.2">
      <c r="D11520" s="9"/>
      <c r="G11520" s="63"/>
      <c r="H11520" s="64"/>
    </row>
    <row r="11521" spans="4:8" x14ac:dyDescent="0.2">
      <c r="D11521" s="9"/>
      <c r="G11521" s="63"/>
      <c r="H11521" s="64"/>
    </row>
    <row r="11522" spans="4:8" x14ac:dyDescent="0.2">
      <c r="D11522" s="9"/>
      <c r="G11522" s="63"/>
      <c r="H11522" s="64"/>
    </row>
    <row r="11523" spans="4:8" x14ac:dyDescent="0.2">
      <c r="D11523" s="9"/>
      <c r="G11523" s="63"/>
      <c r="H11523" s="64"/>
    </row>
    <row r="11524" spans="4:8" x14ac:dyDescent="0.2">
      <c r="D11524" s="9"/>
      <c r="G11524" s="63"/>
      <c r="H11524" s="64"/>
    </row>
    <row r="11525" spans="4:8" x14ac:dyDescent="0.2">
      <c r="D11525" s="9"/>
      <c r="G11525" s="63"/>
      <c r="H11525" s="64"/>
    </row>
    <row r="11526" spans="4:8" x14ac:dyDescent="0.2">
      <c r="D11526" s="9"/>
      <c r="G11526" s="63"/>
      <c r="H11526" s="64"/>
    </row>
    <row r="11527" spans="4:8" x14ac:dyDescent="0.2">
      <c r="D11527" s="9"/>
      <c r="G11527" s="63"/>
      <c r="H11527" s="64"/>
    </row>
    <row r="11528" spans="4:8" x14ac:dyDescent="0.2">
      <c r="D11528" s="9"/>
      <c r="G11528" s="63"/>
      <c r="H11528" s="64"/>
    </row>
    <row r="11529" spans="4:8" x14ac:dyDescent="0.2">
      <c r="D11529" s="9"/>
      <c r="G11529" s="63"/>
      <c r="H11529" s="64"/>
    </row>
    <row r="11530" spans="4:8" x14ac:dyDescent="0.2">
      <c r="D11530" s="9"/>
      <c r="G11530" s="63"/>
      <c r="H11530" s="64"/>
    </row>
    <row r="11531" spans="4:8" x14ac:dyDescent="0.2">
      <c r="D11531" s="9"/>
      <c r="G11531" s="63"/>
      <c r="H11531" s="64"/>
    </row>
    <row r="11532" spans="4:8" x14ac:dyDescent="0.2">
      <c r="D11532" s="9"/>
      <c r="G11532" s="63"/>
      <c r="H11532" s="64"/>
    </row>
    <row r="11533" spans="4:8" x14ac:dyDescent="0.2">
      <c r="D11533" s="9"/>
      <c r="G11533" s="63"/>
      <c r="H11533" s="64"/>
    </row>
    <row r="11534" spans="4:8" x14ac:dyDescent="0.2">
      <c r="D11534" s="9"/>
      <c r="G11534" s="63"/>
      <c r="H11534" s="64"/>
    </row>
    <row r="11535" spans="4:8" x14ac:dyDescent="0.2">
      <c r="D11535" s="9"/>
      <c r="G11535" s="63"/>
      <c r="H11535" s="64"/>
    </row>
    <row r="11536" spans="4:8" x14ac:dyDescent="0.2">
      <c r="D11536" s="9"/>
      <c r="G11536" s="63"/>
      <c r="H11536" s="64"/>
    </row>
    <row r="11537" spans="4:8" x14ac:dyDescent="0.2">
      <c r="D11537" s="9"/>
      <c r="G11537" s="63"/>
      <c r="H11537" s="64"/>
    </row>
    <row r="11538" spans="4:8" x14ac:dyDescent="0.2">
      <c r="D11538" s="9"/>
      <c r="G11538" s="63"/>
      <c r="H11538" s="64"/>
    </row>
    <row r="11539" spans="4:8" x14ac:dyDescent="0.2">
      <c r="D11539" s="9"/>
      <c r="G11539" s="63"/>
      <c r="H11539" s="64"/>
    </row>
    <row r="11540" spans="4:8" x14ac:dyDescent="0.2">
      <c r="D11540" s="9"/>
      <c r="G11540" s="63"/>
      <c r="H11540" s="64"/>
    </row>
    <row r="11541" spans="4:8" x14ac:dyDescent="0.2">
      <c r="D11541" s="9"/>
      <c r="G11541" s="63"/>
      <c r="H11541" s="64"/>
    </row>
    <row r="11542" spans="4:8" x14ac:dyDescent="0.2">
      <c r="D11542" s="9"/>
      <c r="G11542" s="63"/>
      <c r="H11542" s="64"/>
    </row>
    <row r="11543" spans="4:8" x14ac:dyDescent="0.2">
      <c r="D11543" s="9"/>
      <c r="G11543" s="63"/>
      <c r="H11543" s="64"/>
    </row>
    <row r="11544" spans="4:8" x14ac:dyDescent="0.2">
      <c r="D11544" s="9"/>
      <c r="G11544" s="63"/>
      <c r="H11544" s="64"/>
    </row>
    <row r="11545" spans="4:8" x14ac:dyDescent="0.2">
      <c r="D11545" s="9"/>
      <c r="G11545" s="63"/>
      <c r="H11545" s="64"/>
    </row>
    <row r="11546" spans="4:8" x14ac:dyDescent="0.2">
      <c r="D11546" s="9"/>
      <c r="G11546" s="63"/>
      <c r="H11546" s="64"/>
    </row>
    <row r="11547" spans="4:8" x14ac:dyDescent="0.2">
      <c r="D11547" s="9"/>
      <c r="G11547" s="63"/>
      <c r="H11547" s="64"/>
    </row>
    <row r="11548" spans="4:8" x14ac:dyDescent="0.2">
      <c r="D11548" s="9"/>
      <c r="G11548" s="63"/>
      <c r="H11548" s="64"/>
    </row>
    <row r="11549" spans="4:8" x14ac:dyDescent="0.2">
      <c r="D11549" s="9"/>
      <c r="G11549" s="63"/>
      <c r="H11549" s="64"/>
    </row>
    <row r="11550" spans="4:8" x14ac:dyDescent="0.2">
      <c r="D11550" s="9"/>
      <c r="G11550" s="63"/>
      <c r="H11550" s="64"/>
    </row>
    <row r="11551" spans="4:8" x14ac:dyDescent="0.2">
      <c r="D11551" s="9"/>
      <c r="G11551" s="63"/>
      <c r="H11551" s="64"/>
    </row>
    <row r="11552" spans="4:8" x14ac:dyDescent="0.2">
      <c r="D11552" s="9"/>
      <c r="G11552" s="63"/>
      <c r="H11552" s="64"/>
    </row>
    <row r="11553" spans="4:8" x14ac:dyDescent="0.2">
      <c r="D11553" s="9"/>
      <c r="G11553" s="63"/>
      <c r="H11553" s="64"/>
    </row>
    <row r="11554" spans="4:8" x14ac:dyDescent="0.2">
      <c r="D11554" s="9"/>
      <c r="G11554" s="63"/>
      <c r="H11554" s="64"/>
    </row>
    <row r="11555" spans="4:8" x14ac:dyDescent="0.2">
      <c r="D11555" s="9"/>
      <c r="G11555" s="63"/>
      <c r="H11555" s="64"/>
    </row>
    <row r="11556" spans="4:8" x14ac:dyDescent="0.2">
      <c r="D11556" s="9"/>
      <c r="G11556" s="63"/>
      <c r="H11556" s="64"/>
    </row>
    <row r="11557" spans="4:8" x14ac:dyDescent="0.2">
      <c r="D11557" s="9"/>
      <c r="G11557" s="63"/>
      <c r="H11557" s="64"/>
    </row>
    <row r="11558" spans="4:8" x14ac:dyDescent="0.2">
      <c r="D11558" s="9"/>
      <c r="G11558" s="63"/>
      <c r="H11558" s="64"/>
    </row>
    <row r="11559" spans="4:8" x14ac:dyDescent="0.2">
      <c r="D11559" s="9"/>
      <c r="G11559" s="63"/>
      <c r="H11559" s="64"/>
    </row>
    <row r="11560" spans="4:8" x14ac:dyDescent="0.2">
      <c r="D11560" s="9"/>
      <c r="G11560" s="63"/>
      <c r="H11560" s="64"/>
    </row>
    <row r="11561" spans="4:8" x14ac:dyDescent="0.2">
      <c r="D11561" s="9"/>
      <c r="G11561" s="63"/>
      <c r="H11561" s="64"/>
    </row>
    <row r="11562" spans="4:8" x14ac:dyDescent="0.2">
      <c r="D11562" s="9"/>
      <c r="G11562" s="63"/>
      <c r="H11562" s="64"/>
    </row>
    <row r="11563" spans="4:8" x14ac:dyDescent="0.2">
      <c r="D11563" s="9"/>
      <c r="G11563" s="63"/>
      <c r="H11563" s="64"/>
    </row>
    <row r="11564" spans="4:8" x14ac:dyDescent="0.2">
      <c r="D11564" s="9"/>
      <c r="G11564" s="63"/>
      <c r="H11564" s="64"/>
    </row>
    <row r="11565" spans="4:8" x14ac:dyDescent="0.2">
      <c r="D11565" s="9"/>
      <c r="G11565" s="63"/>
      <c r="H11565" s="64"/>
    </row>
    <row r="11566" spans="4:8" x14ac:dyDescent="0.2">
      <c r="D11566" s="9"/>
      <c r="G11566" s="63"/>
      <c r="H11566" s="64"/>
    </row>
    <row r="11567" spans="4:8" x14ac:dyDescent="0.2">
      <c r="D11567" s="9"/>
      <c r="G11567" s="63"/>
      <c r="H11567" s="64"/>
    </row>
    <row r="11568" spans="4:8" x14ac:dyDescent="0.2">
      <c r="D11568" s="9"/>
      <c r="G11568" s="63"/>
      <c r="H11568" s="64"/>
    </row>
    <row r="11569" spans="4:8" x14ac:dyDescent="0.2">
      <c r="D11569" s="9"/>
      <c r="G11569" s="63"/>
      <c r="H11569" s="64"/>
    </row>
    <row r="11570" spans="4:8" x14ac:dyDescent="0.2">
      <c r="D11570" s="9"/>
      <c r="G11570" s="63"/>
      <c r="H11570" s="64"/>
    </row>
    <row r="11571" spans="4:8" x14ac:dyDescent="0.2">
      <c r="D11571" s="9"/>
      <c r="G11571" s="63"/>
      <c r="H11571" s="64"/>
    </row>
    <row r="11572" spans="4:8" x14ac:dyDescent="0.2">
      <c r="D11572" s="9"/>
      <c r="G11572" s="63"/>
      <c r="H11572" s="64"/>
    </row>
    <row r="11573" spans="4:8" x14ac:dyDescent="0.2">
      <c r="D11573" s="9"/>
      <c r="G11573" s="63"/>
      <c r="H11573" s="64"/>
    </row>
    <row r="11574" spans="4:8" x14ac:dyDescent="0.2">
      <c r="D11574" s="9"/>
      <c r="G11574" s="63"/>
      <c r="H11574" s="64"/>
    </row>
    <row r="11575" spans="4:8" x14ac:dyDescent="0.2">
      <c r="D11575" s="9"/>
      <c r="G11575" s="63"/>
      <c r="H11575" s="64"/>
    </row>
    <row r="11576" spans="4:8" x14ac:dyDescent="0.2">
      <c r="D11576" s="9"/>
      <c r="G11576" s="63"/>
      <c r="H11576" s="64"/>
    </row>
    <row r="11577" spans="4:8" x14ac:dyDescent="0.2">
      <c r="D11577" s="9"/>
      <c r="G11577" s="63"/>
      <c r="H11577" s="64"/>
    </row>
    <row r="11578" spans="4:8" x14ac:dyDescent="0.2">
      <c r="D11578" s="9"/>
      <c r="G11578" s="63"/>
      <c r="H11578" s="64"/>
    </row>
    <row r="11579" spans="4:8" x14ac:dyDescent="0.2">
      <c r="D11579" s="9"/>
      <c r="G11579" s="63"/>
      <c r="H11579" s="64"/>
    </row>
    <row r="11580" spans="4:8" x14ac:dyDescent="0.2">
      <c r="D11580" s="9"/>
      <c r="G11580" s="63"/>
      <c r="H11580" s="64"/>
    </row>
    <row r="11581" spans="4:8" x14ac:dyDescent="0.2">
      <c r="D11581" s="9"/>
      <c r="G11581" s="63"/>
      <c r="H11581" s="64"/>
    </row>
    <row r="11582" spans="4:8" x14ac:dyDescent="0.2">
      <c r="D11582" s="9"/>
      <c r="G11582" s="63"/>
      <c r="H11582" s="64"/>
    </row>
    <row r="11583" spans="4:8" x14ac:dyDescent="0.2">
      <c r="D11583" s="9"/>
      <c r="G11583" s="63"/>
      <c r="H11583" s="64"/>
    </row>
    <row r="11584" spans="4:8" x14ac:dyDescent="0.2">
      <c r="D11584" s="9"/>
      <c r="G11584" s="63"/>
      <c r="H11584" s="64"/>
    </row>
    <row r="11585" spans="4:8" x14ac:dyDescent="0.2">
      <c r="D11585" s="9"/>
      <c r="G11585" s="63"/>
      <c r="H11585" s="64"/>
    </row>
    <row r="11586" spans="4:8" x14ac:dyDescent="0.2">
      <c r="D11586" s="9"/>
      <c r="G11586" s="63"/>
      <c r="H11586" s="64"/>
    </row>
    <row r="11587" spans="4:8" x14ac:dyDescent="0.2">
      <c r="D11587" s="9"/>
      <c r="G11587" s="63"/>
      <c r="H11587" s="64"/>
    </row>
    <row r="11588" spans="4:8" x14ac:dyDescent="0.2">
      <c r="D11588" s="9"/>
      <c r="G11588" s="63"/>
      <c r="H11588" s="64"/>
    </row>
    <row r="11589" spans="4:8" x14ac:dyDescent="0.2">
      <c r="D11589" s="9"/>
      <c r="G11589" s="63"/>
      <c r="H11589" s="64"/>
    </row>
    <row r="11590" spans="4:8" x14ac:dyDescent="0.2">
      <c r="D11590" s="9"/>
      <c r="G11590" s="63"/>
      <c r="H11590" s="64"/>
    </row>
    <row r="11591" spans="4:8" x14ac:dyDescent="0.2">
      <c r="D11591" s="9"/>
      <c r="G11591" s="63"/>
      <c r="H11591" s="64"/>
    </row>
    <row r="11592" spans="4:8" x14ac:dyDescent="0.2">
      <c r="D11592" s="9"/>
      <c r="G11592" s="63"/>
      <c r="H11592" s="64"/>
    </row>
    <row r="11593" spans="4:8" x14ac:dyDescent="0.2">
      <c r="D11593" s="9"/>
      <c r="G11593" s="63"/>
      <c r="H11593" s="64"/>
    </row>
    <row r="11594" spans="4:8" x14ac:dyDescent="0.2">
      <c r="D11594" s="9"/>
      <c r="G11594" s="63"/>
      <c r="H11594" s="64"/>
    </row>
    <row r="11595" spans="4:8" x14ac:dyDescent="0.2">
      <c r="D11595" s="9"/>
      <c r="G11595" s="63"/>
      <c r="H11595" s="64"/>
    </row>
    <row r="11596" spans="4:8" x14ac:dyDescent="0.2">
      <c r="D11596" s="9"/>
      <c r="G11596" s="63"/>
      <c r="H11596" s="64"/>
    </row>
    <row r="11597" spans="4:8" x14ac:dyDescent="0.2">
      <c r="D11597" s="9"/>
      <c r="G11597" s="63"/>
      <c r="H11597" s="64"/>
    </row>
    <row r="11598" spans="4:8" x14ac:dyDescent="0.2">
      <c r="D11598" s="9"/>
      <c r="G11598" s="63"/>
      <c r="H11598" s="64"/>
    </row>
    <row r="11599" spans="4:8" x14ac:dyDescent="0.2">
      <c r="D11599" s="9"/>
      <c r="G11599" s="63"/>
      <c r="H11599" s="64"/>
    </row>
    <row r="11600" spans="4:8" x14ac:dyDescent="0.2">
      <c r="D11600" s="9"/>
      <c r="G11600" s="63"/>
      <c r="H11600" s="64"/>
    </row>
    <row r="11601" spans="4:8" x14ac:dyDescent="0.2">
      <c r="D11601" s="9"/>
      <c r="G11601" s="63"/>
      <c r="H11601" s="64"/>
    </row>
    <row r="11602" spans="4:8" x14ac:dyDescent="0.2">
      <c r="D11602" s="9"/>
      <c r="G11602" s="63"/>
      <c r="H11602" s="64"/>
    </row>
    <row r="11603" spans="4:8" x14ac:dyDescent="0.2">
      <c r="D11603" s="9"/>
      <c r="G11603" s="63"/>
      <c r="H11603" s="64"/>
    </row>
    <row r="11604" spans="4:8" x14ac:dyDescent="0.2">
      <c r="D11604" s="9"/>
      <c r="G11604" s="63"/>
      <c r="H11604" s="64"/>
    </row>
    <row r="11605" spans="4:8" x14ac:dyDescent="0.2">
      <c r="D11605" s="9"/>
      <c r="G11605" s="63"/>
      <c r="H11605" s="64"/>
    </row>
    <row r="11606" spans="4:8" x14ac:dyDescent="0.2">
      <c r="D11606" s="9"/>
      <c r="G11606" s="63"/>
      <c r="H11606" s="64"/>
    </row>
    <row r="11607" spans="4:8" x14ac:dyDescent="0.2">
      <c r="D11607" s="9"/>
      <c r="G11607" s="63"/>
      <c r="H11607" s="64"/>
    </row>
    <row r="11608" spans="4:8" x14ac:dyDescent="0.2">
      <c r="D11608" s="9"/>
      <c r="G11608" s="63"/>
      <c r="H11608" s="64"/>
    </row>
    <row r="11609" spans="4:8" x14ac:dyDescent="0.2">
      <c r="D11609" s="9"/>
      <c r="G11609" s="63"/>
      <c r="H11609" s="64"/>
    </row>
    <row r="11610" spans="4:8" x14ac:dyDescent="0.2">
      <c r="D11610" s="9"/>
      <c r="G11610" s="63"/>
      <c r="H11610" s="64"/>
    </row>
    <row r="11611" spans="4:8" x14ac:dyDescent="0.2">
      <c r="D11611" s="9"/>
      <c r="G11611" s="63"/>
      <c r="H11611" s="64"/>
    </row>
    <row r="11612" spans="4:8" x14ac:dyDescent="0.2">
      <c r="D11612" s="9"/>
      <c r="G11612" s="63"/>
      <c r="H11612" s="64"/>
    </row>
    <row r="11613" spans="4:8" x14ac:dyDescent="0.2">
      <c r="D11613" s="9"/>
      <c r="G11613" s="63"/>
      <c r="H11613" s="64"/>
    </row>
    <row r="11614" spans="4:8" x14ac:dyDescent="0.2">
      <c r="D11614" s="9"/>
      <c r="G11614" s="63"/>
      <c r="H11614" s="64"/>
    </row>
    <row r="11615" spans="4:8" x14ac:dyDescent="0.2">
      <c r="D11615" s="9"/>
      <c r="G11615" s="63"/>
      <c r="H11615" s="64"/>
    </row>
    <row r="11616" spans="4:8" x14ac:dyDescent="0.2">
      <c r="D11616" s="9"/>
      <c r="G11616" s="63"/>
      <c r="H11616" s="64"/>
    </row>
    <row r="11617" spans="4:8" x14ac:dyDescent="0.2">
      <c r="D11617" s="9"/>
      <c r="G11617" s="63"/>
      <c r="H11617" s="64"/>
    </row>
    <row r="11618" spans="4:8" x14ac:dyDescent="0.2">
      <c r="D11618" s="9"/>
      <c r="G11618" s="63"/>
      <c r="H11618" s="64"/>
    </row>
    <row r="11619" spans="4:8" x14ac:dyDescent="0.2">
      <c r="D11619" s="9"/>
      <c r="G11619" s="63"/>
      <c r="H11619" s="64"/>
    </row>
    <row r="11620" spans="4:8" x14ac:dyDescent="0.2">
      <c r="D11620" s="9"/>
      <c r="G11620" s="63"/>
      <c r="H11620" s="64"/>
    </row>
    <row r="11621" spans="4:8" x14ac:dyDescent="0.2">
      <c r="D11621" s="9"/>
      <c r="G11621" s="63"/>
      <c r="H11621" s="64"/>
    </row>
    <row r="11622" spans="4:8" x14ac:dyDescent="0.2">
      <c r="D11622" s="9"/>
      <c r="G11622" s="63"/>
      <c r="H11622" s="64"/>
    </row>
    <row r="11623" spans="4:8" x14ac:dyDescent="0.2">
      <c r="D11623" s="9"/>
      <c r="G11623" s="63"/>
      <c r="H11623" s="64"/>
    </row>
    <row r="11624" spans="4:8" x14ac:dyDescent="0.2">
      <c r="D11624" s="9"/>
      <c r="G11624" s="63"/>
      <c r="H11624" s="64"/>
    </row>
    <row r="11625" spans="4:8" x14ac:dyDescent="0.2">
      <c r="D11625" s="9"/>
      <c r="G11625" s="63"/>
      <c r="H11625" s="64"/>
    </row>
    <row r="11626" spans="4:8" x14ac:dyDescent="0.2">
      <c r="D11626" s="9"/>
      <c r="G11626" s="63"/>
      <c r="H11626" s="64"/>
    </row>
    <row r="11627" spans="4:8" x14ac:dyDescent="0.2">
      <c r="D11627" s="9"/>
      <c r="G11627" s="63"/>
      <c r="H11627" s="64"/>
    </row>
    <row r="11628" spans="4:8" x14ac:dyDescent="0.2">
      <c r="D11628" s="9"/>
      <c r="G11628" s="63"/>
      <c r="H11628" s="64"/>
    </row>
    <row r="11629" spans="4:8" x14ac:dyDescent="0.2">
      <c r="D11629" s="9"/>
      <c r="G11629" s="63"/>
      <c r="H11629" s="64"/>
    </row>
    <row r="11630" spans="4:8" x14ac:dyDescent="0.2">
      <c r="D11630" s="9"/>
      <c r="G11630" s="63"/>
      <c r="H11630" s="64"/>
    </row>
    <row r="11631" spans="4:8" x14ac:dyDescent="0.2">
      <c r="D11631" s="9"/>
      <c r="G11631" s="63"/>
      <c r="H11631" s="64"/>
    </row>
    <row r="11632" spans="4:8" x14ac:dyDescent="0.2">
      <c r="D11632" s="9"/>
      <c r="G11632" s="63"/>
      <c r="H11632" s="64"/>
    </row>
    <row r="11633" spans="4:8" x14ac:dyDescent="0.2">
      <c r="D11633" s="9"/>
      <c r="G11633" s="63"/>
      <c r="H11633" s="64"/>
    </row>
    <row r="11634" spans="4:8" x14ac:dyDescent="0.2">
      <c r="D11634" s="9"/>
      <c r="G11634" s="63"/>
      <c r="H11634" s="64"/>
    </row>
    <row r="11635" spans="4:8" x14ac:dyDescent="0.2">
      <c r="D11635" s="9"/>
      <c r="G11635" s="63"/>
      <c r="H11635" s="64"/>
    </row>
    <row r="11636" spans="4:8" x14ac:dyDescent="0.2">
      <c r="D11636" s="9"/>
      <c r="G11636" s="63"/>
      <c r="H11636" s="64"/>
    </row>
    <row r="11637" spans="4:8" x14ac:dyDescent="0.2">
      <c r="D11637" s="9"/>
      <c r="G11637" s="63"/>
      <c r="H11637" s="64"/>
    </row>
    <row r="11638" spans="4:8" x14ac:dyDescent="0.2">
      <c r="D11638" s="9"/>
      <c r="G11638" s="63"/>
      <c r="H11638" s="64"/>
    </row>
    <row r="11639" spans="4:8" x14ac:dyDescent="0.2">
      <c r="D11639" s="9"/>
      <c r="G11639" s="63"/>
      <c r="H11639" s="64"/>
    </row>
    <row r="11640" spans="4:8" x14ac:dyDescent="0.2">
      <c r="D11640" s="9"/>
      <c r="G11640" s="63"/>
      <c r="H11640" s="64"/>
    </row>
    <row r="11641" spans="4:8" x14ac:dyDescent="0.2">
      <c r="D11641" s="9"/>
      <c r="G11641" s="63"/>
      <c r="H11641" s="64"/>
    </row>
    <row r="11642" spans="4:8" x14ac:dyDescent="0.2">
      <c r="D11642" s="9"/>
      <c r="G11642" s="63"/>
      <c r="H11642" s="64"/>
    </row>
    <row r="11643" spans="4:8" x14ac:dyDescent="0.2">
      <c r="D11643" s="9"/>
      <c r="G11643" s="63"/>
      <c r="H11643" s="64"/>
    </row>
    <row r="11644" spans="4:8" x14ac:dyDescent="0.2">
      <c r="D11644" s="9"/>
      <c r="G11644" s="63"/>
      <c r="H11644" s="64"/>
    </row>
    <row r="11645" spans="4:8" x14ac:dyDescent="0.2">
      <c r="D11645" s="9"/>
      <c r="G11645" s="63"/>
      <c r="H11645" s="64"/>
    </row>
    <row r="11646" spans="4:8" x14ac:dyDescent="0.2">
      <c r="D11646" s="9"/>
      <c r="G11646" s="63"/>
      <c r="H11646" s="64"/>
    </row>
    <row r="11647" spans="4:8" x14ac:dyDescent="0.2">
      <c r="D11647" s="9"/>
      <c r="G11647" s="63"/>
      <c r="H11647" s="64"/>
    </row>
    <row r="11648" spans="4:8" x14ac:dyDescent="0.2">
      <c r="D11648" s="9"/>
      <c r="G11648" s="63"/>
      <c r="H11648" s="64"/>
    </row>
    <row r="11649" spans="4:8" x14ac:dyDescent="0.2">
      <c r="D11649" s="9"/>
      <c r="G11649" s="63"/>
      <c r="H11649" s="64"/>
    </row>
    <row r="11650" spans="4:8" x14ac:dyDescent="0.2">
      <c r="D11650" s="9"/>
      <c r="G11650" s="63"/>
      <c r="H11650" s="64"/>
    </row>
    <row r="11651" spans="4:8" x14ac:dyDescent="0.2">
      <c r="D11651" s="9"/>
      <c r="G11651" s="63"/>
      <c r="H11651" s="64"/>
    </row>
    <row r="11652" spans="4:8" x14ac:dyDescent="0.2">
      <c r="D11652" s="9"/>
      <c r="G11652" s="63"/>
      <c r="H11652" s="64"/>
    </row>
    <row r="11653" spans="4:8" x14ac:dyDescent="0.2">
      <c r="D11653" s="9"/>
      <c r="G11653" s="63"/>
      <c r="H11653" s="64"/>
    </row>
    <row r="11654" spans="4:8" x14ac:dyDescent="0.2">
      <c r="D11654" s="9"/>
      <c r="G11654" s="63"/>
      <c r="H11654" s="64"/>
    </row>
    <row r="11655" spans="4:8" x14ac:dyDescent="0.2">
      <c r="D11655" s="9"/>
      <c r="G11655" s="63"/>
      <c r="H11655" s="64"/>
    </row>
    <row r="11656" spans="4:8" x14ac:dyDescent="0.2">
      <c r="D11656" s="9"/>
      <c r="G11656" s="63"/>
      <c r="H11656" s="64"/>
    </row>
    <row r="11657" spans="4:8" x14ac:dyDescent="0.2">
      <c r="D11657" s="9"/>
      <c r="G11657" s="63"/>
      <c r="H11657" s="64"/>
    </row>
    <row r="11658" spans="4:8" x14ac:dyDescent="0.2">
      <c r="D11658" s="9"/>
      <c r="G11658" s="63"/>
      <c r="H11658" s="64"/>
    </row>
    <row r="11659" spans="4:8" x14ac:dyDescent="0.2">
      <c r="D11659" s="9"/>
      <c r="G11659" s="63"/>
      <c r="H11659" s="64"/>
    </row>
    <row r="11660" spans="4:8" x14ac:dyDescent="0.2">
      <c r="D11660" s="9"/>
      <c r="G11660" s="63"/>
      <c r="H11660" s="64"/>
    </row>
    <row r="11661" spans="4:8" x14ac:dyDescent="0.2">
      <c r="D11661" s="9"/>
      <c r="G11661" s="63"/>
      <c r="H11661" s="64"/>
    </row>
    <row r="11662" spans="4:8" x14ac:dyDescent="0.2">
      <c r="D11662" s="9"/>
      <c r="G11662" s="63"/>
      <c r="H11662" s="64"/>
    </row>
    <row r="11663" spans="4:8" x14ac:dyDescent="0.2">
      <c r="D11663" s="9"/>
      <c r="G11663" s="63"/>
      <c r="H11663" s="64"/>
    </row>
    <row r="11664" spans="4:8" x14ac:dyDescent="0.2">
      <c r="D11664" s="9"/>
      <c r="G11664" s="63"/>
      <c r="H11664" s="64"/>
    </row>
    <row r="11665" spans="4:8" x14ac:dyDescent="0.2">
      <c r="D11665" s="9"/>
      <c r="G11665" s="63"/>
      <c r="H11665" s="64"/>
    </row>
    <row r="11666" spans="4:8" x14ac:dyDescent="0.2">
      <c r="D11666" s="9"/>
      <c r="G11666" s="63"/>
      <c r="H11666" s="64"/>
    </row>
    <row r="11667" spans="4:8" x14ac:dyDescent="0.2">
      <c r="D11667" s="9"/>
      <c r="G11667" s="63"/>
      <c r="H11667" s="64"/>
    </row>
    <row r="11668" spans="4:8" x14ac:dyDescent="0.2">
      <c r="D11668" s="9"/>
      <c r="G11668" s="63"/>
      <c r="H11668" s="64"/>
    </row>
    <row r="11669" spans="4:8" x14ac:dyDescent="0.2">
      <c r="D11669" s="9"/>
      <c r="G11669" s="63"/>
      <c r="H11669" s="64"/>
    </row>
    <row r="11670" spans="4:8" x14ac:dyDescent="0.2">
      <c r="D11670" s="9"/>
      <c r="G11670" s="63"/>
      <c r="H11670" s="64"/>
    </row>
    <row r="11671" spans="4:8" x14ac:dyDescent="0.2">
      <c r="D11671" s="9"/>
      <c r="G11671" s="63"/>
      <c r="H11671" s="64"/>
    </row>
    <row r="11672" spans="4:8" x14ac:dyDescent="0.2">
      <c r="D11672" s="9"/>
      <c r="G11672" s="63"/>
      <c r="H11672" s="64"/>
    </row>
    <row r="11673" spans="4:8" x14ac:dyDescent="0.2">
      <c r="D11673" s="9"/>
      <c r="G11673" s="63"/>
      <c r="H11673" s="64"/>
    </row>
    <row r="11674" spans="4:8" x14ac:dyDescent="0.2">
      <c r="D11674" s="9"/>
      <c r="G11674" s="63"/>
      <c r="H11674" s="64"/>
    </row>
    <row r="11675" spans="4:8" x14ac:dyDescent="0.2">
      <c r="D11675" s="9"/>
      <c r="G11675" s="63"/>
      <c r="H11675" s="64"/>
    </row>
    <row r="11676" spans="4:8" x14ac:dyDescent="0.2">
      <c r="D11676" s="9"/>
      <c r="G11676" s="63"/>
      <c r="H11676" s="64"/>
    </row>
    <row r="11677" spans="4:8" x14ac:dyDescent="0.2">
      <c r="D11677" s="9"/>
      <c r="G11677" s="63"/>
      <c r="H11677" s="64"/>
    </row>
    <row r="11678" spans="4:8" x14ac:dyDescent="0.2">
      <c r="D11678" s="9"/>
      <c r="G11678" s="63"/>
      <c r="H11678" s="64"/>
    </row>
    <row r="11679" spans="4:8" x14ac:dyDescent="0.2">
      <c r="D11679" s="9"/>
      <c r="G11679" s="63"/>
      <c r="H11679" s="64"/>
    </row>
    <row r="11680" spans="4:8" x14ac:dyDescent="0.2">
      <c r="D11680" s="9"/>
      <c r="G11680" s="63"/>
      <c r="H11680" s="64"/>
    </row>
    <row r="11681" spans="4:8" x14ac:dyDescent="0.2">
      <c r="D11681" s="9"/>
      <c r="G11681" s="63"/>
      <c r="H11681" s="64"/>
    </row>
    <row r="11682" spans="4:8" x14ac:dyDescent="0.2">
      <c r="D11682" s="9"/>
      <c r="G11682" s="63"/>
      <c r="H11682" s="64"/>
    </row>
    <row r="11683" spans="4:8" x14ac:dyDescent="0.2">
      <c r="D11683" s="9"/>
      <c r="G11683" s="63"/>
      <c r="H11683" s="64"/>
    </row>
    <row r="11684" spans="4:8" x14ac:dyDescent="0.2">
      <c r="D11684" s="9"/>
      <c r="G11684" s="63"/>
      <c r="H11684" s="64"/>
    </row>
    <row r="11685" spans="4:8" x14ac:dyDescent="0.2">
      <c r="D11685" s="9"/>
      <c r="G11685" s="63"/>
      <c r="H11685" s="64"/>
    </row>
    <row r="11686" spans="4:8" x14ac:dyDescent="0.2">
      <c r="D11686" s="9"/>
      <c r="G11686" s="63"/>
      <c r="H11686" s="64"/>
    </row>
    <row r="11687" spans="4:8" x14ac:dyDescent="0.2">
      <c r="D11687" s="9"/>
      <c r="G11687" s="63"/>
      <c r="H11687" s="64"/>
    </row>
    <row r="11688" spans="4:8" x14ac:dyDescent="0.2">
      <c r="D11688" s="9"/>
      <c r="G11688" s="63"/>
      <c r="H11688" s="64"/>
    </row>
    <row r="11689" spans="4:8" x14ac:dyDescent="0.2">
      <c r="D11689" s="9"/>
      <c r="G11689" s="63"/>
      <c r="H11689" s="64"/>
    </row>
    <row r="11690" spans="4:8" x14ac:dyDescent="0.2">
      <c r="D11690" s="9"/>
      <c r="G11690" s="63"/>
      <c r="H11690" s="64"/>
    </row>
    <row r="11691" spans="4:8" x14ac:dyDescent="0.2">
      <c r="D11691" s="9"/>
      <c r="G11691" s="63"/>
      <c r="H11691" s="64"/>
    </row>
    <row r="11692" spans="4:8" x14ac:dyDescent="0.2">
      <c r="D11692" s="9"/>
      <c r="G11692" s="63"/>
      <c r="H11692" s="64"/>
    </row>
    <row r="11693" spans="4:8" x14ac:dyDescent="0.2">
      <c r="D11693" s="9"/>
      <c r="G11693" s="63"/>
      <c r="H11693" s="64"/>
    </row>
    <row r="11694" spans="4:8" x14ac:dyDescent="0.2">
      <c r="D11694" s="9"/>
      <c r="G11694" s="63"/>
      <c r="H11694" s="64"/>
    </row>
    <row r="11695" spans="4:8" x14ac:dyDescent="0.2">
      <c r="D11695" s="9"/>
      <c r="G11695" s="63"/>
      <c r="H11695" s="64"/>
    </row>
    <row r="11696" spans="4:8" x14ac:dyDescent="0.2">
      <c r="D11696" s="9"/>
      <c r="G11696" s="63"/>
      <c r="H11696" s="64"/>
    </row>
    <row r="11697" spans="4:8" x14ac:dyDescent="0.2">
      <c r="D11697" s="9"/>
      <c r="G11697" s="63"/>
      <c r="H11697" s="64"/>
    </row>
    <row r="11698" spans="4:8" x14ac:dyDescent="0.2">
      <c r="D11698" s="9"/>
      <c r="G11698" s="63"/>
      <c r="H11698" s="64"/>
    </row>
    <row r="11699" spans="4:8" x14ac:dyDescent="0.2">
      <c r="D11699" s="9"/>
      <c r="G11699" s="63"/>
      <c r="H11699" s="64"/>
    </row>
    <row r="11700" spans="4:8" x14ac:dyDescent="0.2">
      <c r="D11700" s="9"/>
      <c r="G11700" s="63"/>
      <c r="H11700" s="64"/>
    </row>
    <row r="11701" spans="4:8" x14ac:dyDescent="0.2">
      <c r="D11701" s="9"/>
      <c r="G11701" s="63"/>
      <c r="H11701" s="64"/>
    </row>
    <row r="11702" spans="4:8" x14ac:dyDescent="0.2">
      <c r="D11702" s="9"/>
      <c r="G11702" s="63"/>
      <c r="H11702" s="64"/>
    </row>
    <row r="11703" spans="4:8" x14ac:dyDescent="0.2">
      <c r="D11703" s="9"/>
      <c r="G11703" s="63"/>
      <c r="H11703" s="64"/>
    </row>
    <row r="11704" spans="4:8" x14ac:dyDescent="0.2">
      <c r="D11704" s="9"/>
      <c r="G11704" s="63"/>
      <c r="H11704" s="64"/>
    </row>
    <row r="11705" spans="4:8" x14ac:dyDescent="0.2">
      <c r="D11705" s="9"/>
      <c r="G11705" s="63"/>
      <c r="H11705" s="64"/>
    </row>
    <row r="11706" spans="4:8" x14ac:dyDescent="0.2">
      <c r="D11706" s="9"/>
      <c r="G11706" s="63"/>
      <c r="H11706" s="64"/>
    </row>
    <row r="11707" spans="4:8" x14ac:dyDescent="0.2">
      <c r="D11707" s="9"/>
      <c r="G11707" s="63"/>
      <c r="H11707" s="64"/>
    </row>
    <row r="11708" spans="4:8" x14ac:dyDescent="0.2">
      <c r="D11708" s="9"/>
      <c r="G11708" s="63"/>
      <c r="H11708" s="64"/>
    </row>
    <row r="11709" spans="4:8" x14ac:dyDescent="0.2">
      <c r="D11709" s="9"/>
      <c r="G11709" s="63"/>
      <c r="H11709" s="64"/>
    </row>
    <row r="11710" spans="4:8" x14ac:dyDescent="0.2">
      <c r="D11710" s="9"/>
      <c r="G11710" s="63"/>
      <c r="H11710" s="64"/>
    </row>
    <row r="11711" spans="4:8" x14ac:dyDescent="0.2">
      <c r="D11711" s="9"/>
      <c r="G11711" s="63"/>
      <c r="H11711" s="64"/>
    </row>
    <row r="11712" spans="4:8" x14ac:dyDescent="0.2">
      <c r="D11712" s="9"/>
      <c r="G11712" s="63"/>
      <c r="H11712" s="64"/>
    </row>
    <row r="11713" spans="4:8" x14ac:dyDescent="0.2">
      <c r="D11713" s="9"/>
      <c r="G11713" s="63"/>
      <c r="H11713" s="64"/>
    </row>
    <row r="11714" spans="4:8" x14ac:dyDescent="0.2">
      <c r="D11714" s="9"/>
      <c r="G11714" s="63"/>
      <c r="H11714" s="64"/>
    </row>
    <row r="11715" spans="4:8" x14ac:dyDescent="0.2">
      <c r="D11715" s="9"/>
      <c r="G11715" s="63"/>
      <c r="H11715" s="64"/>
    </row>
    <row r="11716" spans="4:8" x14ac:dyDescent="0.2">
      <c r="D11716" s="9"/>
      <c r="G11716" s="63"/>
      <c r="H11716" s="64"/>
    </row>
    <row r="11717" spans="4:8" x14ac:dyDescent="0.2">
      <c r="D11717" s="9"/>
      <c r="G11717" s="63"/>
      <c r="H11717" s="64"/>
    </row>
    <row r="11718" spans="4:8" x14ac:dyDescent="0.2">
      <c r="D11718" s="9"/>
      <c r="G11718" s="63"/>
      <c r="H11718" s="64"/>
    </row>
    <row r="11719" spans="4:8" x14ac:dyDescent="0.2">
      <c r="D11719" s="9"/>
      <c r="G11719" s="63"/>
      <c r="H11719" s="64"/>
    </row>
    <row r="11720" spans="4:8" x14ac:dyDescent="0.2">
      <c r="D11720" s="9"/>
      <c r="G11720" s="63"/>
      <c r="H11720" s="64"/>
    </row>
    <row r="11721" spans="4:8" x14ac:dyDescent="0.2">
      <c r="D11721" s="9"/>
      <c r="G11721" s="63"/>
      <c r="H11721" s="64"/>
    </row>
    <row r="11722" spans="4:8" x14ac:dyDescent="0.2">
      <c r="D11722" s="9"/>
      <c r="G11722" s="63"/>
      <c r="H11722" s="64"/>
    </row>
    <row r="11723" spans="4:8" x14ac:dyDescent="0.2">
      <c r="D11723" s="9"/>
      <c r="G11723" s="63"/>
      <c r="H11723" s="64"/>
    </row>
    <row r="11724" spans="4:8" x14ac:dyDescent="0.2">
      <c r="D11724" s="9"/>
      <c r="G11724" s="63"/>
      <c r="H11724" s="64"/>
    </row>
    <row r="11725" spans="4:8" x14ac:dyDescent="0.2">
      <c r="D11725" s="9"/>
      <c r="G11725" s="63"/>
      <c r="H11725" s="64"/>
    </row>
    <row r="11726" spans="4:8" x14ac:dyDescent="0.2">
      <c r="D11726" s="9"/>
      <c r="G11726" s="63"/>
      <c r="H11726" s="64"/>
    </row>
    <row r="11727" spans="4:8" x14ac:dyDescent="0.2">
      <c r="D11727" s="9"/>
      <c r="G11727" s="63"/>
      <c r="H11727" s="64"/>
    </row>
    <row r="11728" spans="4:8" x14ac:dyDescent="0.2">
      <c r="D11728" s="9"/>
      <c r="G11728" s="63"/>
      <c r="H11728" s="64"/>
    </row>
    <row r="11729" spans="4:8" x14ac:dyDescent="0.2">
      <c r="D11729" s="9"/>
      <c r="G11729" s="63"/>
      <c r="H11729" s="64"/>
    </row>
    <row r="11730" spans="4:8" x14ac:dyDescent="0.2">
      <c r="D11730" s="9"/>
      <c r="G11730" s="63"/>
      <c r="H11730" s="64"/>
    </row>
    <row r="11731" spans="4:8" x14ac:dyDescent="0.2">
      <c r="D11731" s="9"/>
      <c r="G11731" s="63"/>
      <c r="H11731" s="64"/>
    </row>
    <row r="11732" spans="4:8" x14ac:dyDescent="0.2">
      <c r="D11732" s="9"/>
      <c r="G11732" s="63"/>
      <c r="H11732" s="64"/>
    </row>
    <row r="11733" spans="4:8" x14ac:dyDescent="0.2">
      <c r="D11733" s="9"/>
      <c r="G11733" s="63"/>
      <c r="H11733" s="64"/>
    </row>
    <row r="11734" spans="4:8" x14ac:dyDescent="0.2">
      <c r="D11734" s="9"/>
      <c r="G11734" s="63"/>
      <c r="H11734" s="64"/>
    </row>
    <row r="11735" spans="4:8" x14ac:dyDescent="0.2">
      <c r="D11735" s="9"/>
      <c r="G11735" s="63"/>
      <c r="H11735" s="64"/>
    </row>
    <row r="11736" spans="4:8" x14ac:dyDescent="0.2">
      <c r="D11736" s="9"/>
      <c r="G11736" s="63"/>
      <c r="H11736" s="64"/>
    </row>
    <row r="11737" spans="4:8" x14ac:dyDescent="0.2">
      <c r="D11737" s="9"/>
      <c r="G11737" s="63"/>
      <c r="H11737" s="64"/>
    </row>
    <row r="11738" spans="4:8" x14ac:dyDescent="0.2">
      <c r="D11738" s="9"/>
      <c r="G11738" s="63"/>
      <c r="H11738" s="64"/>
    </row>
    <row r="11739" spans="4:8" x14ac:dyDescent="0.2">
      <c r="D11739" s="9"/>
      <c r="G11739" s="63"/>
      <c r="H11739" s="64"/>
    </row>
    <row r="11740" spans="4:8" x14ac:dyDescent="0.2">
      <c r="D11740" s="9"/>
      <c r="G11740" s="63"/>
      <c r="H11740" s="64"/>
    </row>
    <row r="11741" spans="4:8" x14ac:dyDescent="0.2">
      <c r="D11741" s="9"/>
      <c r="G11741" s="63"/>
      <c r="H11741" s="64"/>
    </row>
    <row r="11742" spans="4:8" x14ac:dyDescent="0.2">
      <c r="D11742" s="9"/>
      <c r="G11742" s="63"/>
      <c r="H11742" s="64"/>
    </row>
    <row r="11743" spans="4:8" x14ac:dyDescent="0.2">
      <c r="D11743" s="9"/>
      <c r="G11743" s="63"/>
      <c r="H11743" s="64"/>
    </row>
    <row r="11744" spans="4:8" x14ac:dyDescent="0.2">
      <c r="D11744" s="9"/>
      <c r="G11744" s="63"/>
      <c r="H11744" s="64"/>
    </row>
    <row r="11745" spans="4:8" x14ac:dyDescent="0.2">
      <c r="D11745" s="9"/>
      <c r="G11745" s="63"/>
      <c r="H11745" s="64"/>
    </row>
    <row r="11746" spans="4:8" x14ac:dyDescent="0.2">
      <c r="D11746" s="9"/>
      <c r="G11746" s="63"/>
      <c r="H11746" s="64"/>
    </row>
    <row r="11747" spans="4:8" x14ac:dyDescent="0.2">
      <c r="D11747" s="9"/>
      <c r="G11747" s="63"/>
      <c r="H11747" s="64"/>
    </row>
    <row r="11748" spans="4:8" x14ac:dyDescent="0.2">
      <c r="D11748" s="9"/>
      <c r="G11748" s="63"/>
      <c r="H11748" s="64"/>
    </row>
    <row r="11749" spans="4:8" x14ac:dyDescent="0.2">
      <c r="D11749" s="9"/>
      <c r="G11749" s="63"/>
      <c r="H11749" s="64"/>
    </row>
    <row r="11750" spans="4:8" x14ac:dyDescent="0.2">
      <c r="D11750" s="9"/>
      <c r="G11750" s="63"/>
      <c r="H11750" s="64"/>
    </row>
    <row r="11751" spans="4:8" x14ac:dyDescent="0.2">
      <c r="D11751" s="9"/>
      <c r="G11751" s="63"/>
      <c r="H11751" s="64"/>
    </row>
    <row r="11752" spans="4:8" x14ac:dyDescent="0.2">
      <c r="D11752" s="9"/>
      <c r="G11752" s="63"/>
      <c r="H11752" s="64"/>
    </row>
    <row r="11753" spans="4:8" x14ac:dyDescent="0.2">
      <c r="D11753" s="9"/>
      <c r="G11753" s="63"/>
      <c r="H11753" s="64"/>
    </row>
    <row r="11754" spans="4:8" x14ac:dyDescent="0.2">
      <c r="D11754" s="9"/>
      <c r="G11754" s="63"/>
      <c r="H11754" s="64"/>
    </row>
    <row r="11755" spans="4:8" x14ac:dyDescent="0.2">
      <c r="D11755" s="9"/>
      <c r="G11755" s="63"/>
      <c r="H11755" s="64"/>
    </row>
    <row r="11756" spans="4:8" x14ac:dyDescent="0.2">
      <c r="D11756" s="9"/>
      <c r="G11756" s="63"/>
      <c r="H11756" s="64"/>
    </row>
    <row r="11757" spans="4:8" x14ac:dyDescent="0.2">
      <c r="D11757" s="9"/>
      <c r="G11757" s="63"/>
      <c r="H11757" s="64"/>
    </row>
    <row r="11758" spans="4:8" x14ac:dyDescent="0.2">
      <c r="D11758" s="9"/>
      <c r="G11758" s="63"/>
      <c r="H11758" s="64"/>
    </row>
    <row r="11759" spans="4:8" x14ac:dyDescent="0.2">
      <c r="D11759" s="9"/>
      <c r="G11759" s="63"/>
      <c r="H11759" s="64"/>
    </row>
    <row r="11760" spans="4:8" x14ac:dyDescent="0.2">
      <c r="D11760" s="9"/>
      <c r="G11760" s="63"/>
      <c r="H11760" s="64"/>
    </row>
    <row r="11761" spans="4:8" x14ac:dyDescent="0.2">
      <c r="D11761" s="9"/>
      <c r="G11761" s="63"/>
      <c r="H11761" s="64"/>
    </row>
    <row r="11762" spans="4:8" x14ac:dyDescent="0.2">
      <c r="D11762" s="9"/>
      <c r="G11762" s="63"/>
      <c r="H11762" s="64"/>
    </row>
    <row r="11763" spans="4:8" x14ac:dyDescent="0.2">
      <c r="D11763" s="9"/>
      <c r="G11763" s="63"/>
      <c r="H11763" s="64"/>
    </row>
    <row r="11764" spans="4:8" x14ac:dyDescent="0.2">
      <c r="D11764" s="9"/>
      <c r="G11764" s="63"/>
      <c r="H11764" s="64"/>
    </row>
    <row r="11765" spans="4:8" x14ac:dyDescent="0.2">
      <c r="D11765" s="9"/>
      <c r="G11765" s="63"/>
      <c r="H11765" s="64"/>
    </row>
    <row r="11766" spans="4:8" x14ac:dyDescent="0.2">
      <c r="D11766" s="9"/>
      <c r="G11766" s="63"/>
      <c r="H11766" s="64"/>
    </row>
    <row r="11767" spans="4:8" x14ac:dyDescent="0.2">
      <c r="D11767" s="9"/>
      <c r="G11767" s="63"/>
      <c r="H11767" s="64"/>
    </row>
    <row r="11768" spans="4:8" x14ac:dyDescent="0.2">
      <c r="D11768" s="9"/>
      <c r="G11768" s="63"/>
      <c r="H11768" s="64"/>
    </row>
    <row r="11769" spans="4:8" x14ac:dyDescent="0.2">
      <c r="D11769" s="9"/>
      <c r="G11769" s="63"/>
      <c r="H11769" s="64"/>
    </row>
    <row r="11770" spans="4:8" x14ac:dyDescent="0.2">
      <c r="D11770" s="9"/>
      <c r="G11770" s="63"/>
      <c r="H11770" s="64"/>
    </row>
    <row r="11771" spans="4:8" x14ac:dyDescent="0.2">
      <c r="D11771" s="9"/>
      <c r="G11771" s="63"/>
      <c r="H11771" s="64"/>
    </row>
    <row r="11772" spans="4:8" x14ac:dyDescent="0.2">
      <c r="D11772" s="9"/>
      <c r="G11772" s="63"/>
      <c r="H11772" s="64"/>
    </row>
    <row r="11773" spans="4:8" x14ac:dyDescent="0.2">
      <c r="D11773" s="9"/>
      <c r="G11773" s="63"/>
      <c r="H11773" s="64"/>
    </row>
    <row r="11774" spans="4:8" x14ac:dyDescent="0.2">
      <c r="D11774" s="9"/>
      <c r="G11774" s="63"/>
      <c r="H11774" s="64"/>
    </row>
    <row r="11775" spans="4:8" x14ac:dyDescent="0.2">
      <c r="D11775" s="9"/>
      <c r="G11775" s="63"/>
      <c r="H11775" s="64"/>
    </row>
    <row r="11776" spans="4:8" x14ac:dyDescent="0.2">
      <c r="D11776" s="9"/>
      <c r="G11776" s="63"/>
      <c r="H11776" s="64"/>
    </row>
    <row r="11777" spans="4:8" x14ac:dyDescent="0.2">
      <c r="D11777" s="9"/>
      <c r="G11777" s="63"/>
      <c r="H11777" s="64"/>
    </row>
    <row r="11778" spans="4:8" x14ac:dyDescent="0.2">
      <c r="D11778" s="9"/>
      <c r="G11778" s="63"/>
      <c r="H11778" s="64"/>
    </row>
    <row r="11779" spans="4:8" x14ac:dyDescent="0.2">
      <c r="D11779" s="9"/>
      <c r="G11779" s="63"/>
      <c r="H11779" s="64"/>
    </row>
    <row r="11780" spans="4:8" x14ac:dyDescent="0.2">
      <c r="D11780" s="9"/>
      <c r="G11780" s="63"/>
      <c r="H11780" s="64"/>
    </row>
    <row r="11781" spans="4:8" x14ac:dyDescent="0.2">
      <c r="D11781" s="9"/>
      <c r="G11781" s="63"/>
      <c r="H11781" s="64"/>
    </row>
    <row r="11782" spans="4:8" x14ac:dyDescent="0.2">
      <c r="D11782" s="9"/>
      <c r="G11782" s="63"/>
      <c r="H11782" s="64"/>
    </row>
    <row r="11783" spans="4:8" x14ac:dyDescent="0.2">
      <c r="D11783" s="9"/>
      <c r="G11783" s="63"/>
      <c r="H11783" s="64"/>
    </row>
    <row r="11784" spans="4:8" x14ac:dyDescent="0.2">
      <c r="D11784" s="9"/>
      <c r="G11784" s="63"/>
      <c r="H11784" s="64"/>
    </row>
    <row r="11785" spans="4:8" x14ac:dyDescent="0.2">
      <c r="D11785" s="9"/>
      <c r="G11785" s="63"/>
      <c r="H11785" s="64"/>
    </row>
    <row r="11786" spans="4:8" x14ac:dyDescent="0.2">
      <c r="D11786" s="9"/>
      <c r="G11786" s="63"/>
      <c r="H11786" s="64"/>
    </row>
    <row r="11787" spans="4:8" x14ac:dyDescent="0.2">
      <c r="D11787" s="9"/>
      <c r="G11787" s="63"/>
      <c r="H11787" s="64"/>
    </row>
    <row r="11788" spans="4:8" x14ac:dyDescent="0.2">
      <c r="D11788" s="9"/>
      <c r="G11788" s="63"/>
      <c r="H11788" s="64"/>
    </row>
    <row r="11789" spans="4:8" x14ac:dyDescent="0.2">
      <c r="D11789" s="9"/>
      <c r="G11789" s="63"/>
      <c r="H11789" s="64"/>
    </row>
    <row r="11790" spans="4:8" x14ac:dyDescent="0.2">
      <c r="D11790" s="9"/>
      <c r="G11790" s="63"/>
      <c r="H11790" s="64"/>
    </row>
    <row r="11791" spans="4:8" x14ac:dyDescent="0.2">
      <c r="D11791" s="9"/>
      <c r="G11791" s="63"/>
      <c r="H11791" s="64"/>
    </row>
    <row r="11792" spans="4:8" x14ac:dyDescent="0.2">
      <c r="D11792" s="9"/>
      <c r="G11792" s="63"/>
      <c r="H11792" s="64"/>
    </row>
    <row r="11793" spans="4:8" x14ac:dyDescent="0.2">
      <c r="D11793" s="9"/>
      <c r="G11793" s="63"/>
      <c r="H11793" s="64"/>
    </row>
    <row r="11794" spans="4:8" x14ac:dyDescent="0.2">
      <c r="D11794" s="9"/>
      <c r="G11794" s="63"/>
      <c r="H11794" s="64"/>
    </row>
    <row r="11795" spans="4:8" x14ac:dyDescent="0.2">
      <c r="D11795" s="9"/>
      <c r="G11795" s="63"/>
      <c r="H11795" s="64"/>
    </row>
    <row r="11796" spans="4:8" x14ac:dyDescent="0.2">
      <c r="D11796" s="9"/>
      <c r="G11796" s="63"/>
      <c r="H11796" s="64"/>
    </row>
    <row r="11797" spans="4:8" x14ac:dyDescent="0.2">
      <c r="D11797" s="9"/>
      <c r="G11797" s="63"/>
      <c r="H11797" s="64"/>
    </row>
    <row r="11798" spans="4:8" x14ac:dyDescent="0.2">
      <c r="D11798" s="9"/>
      <c r="G11798" s="63"/>
      <c r="H11798" s="64"/>
    </row>
    <row r="11799" spans="4:8" x14ac:dyDescent="0.2">
      <c r="D11799" s="9"/>
      <c r="G11799" s="63"/>
      <c r="H11799" s="64"/>
    </row>
    <row r="11800" spans="4:8" x14ac:dyDescent="0.2">
      <c r="D11800" s="9"/>
      <c r="G11800" s="63"/>
      <c r="H11800" s="64"/>
    </row>
    <row r="11801" spans="4:8" x14ac:dyDescent="0.2">
      <c r="D11801" s="9"/>
      <c r="G11801" s="63"/>
      <c r="H11801" s="64"/>
    </row>
    <row r="11802" spans="4:8" x14ac:dyDescent="0.2">
      <c r="D11802" s="9"/>
      <c r="G11802" s="63"/>
      <c r="H11802" s="64"/>
    </row>
    <row r="11803" spans="4:8" x14ac:dyDescent="0.2">
      <c r="D11803" s="9"/>
      <c r="G11803" s="63"/>
      <c r="H11803" s="64"/>
    </row>
    <row r="11804" spans="4:8" x14ac:dyDescent="0.2">
      <c r="D11804" s="9"/>
      <c r="G11804" s="63"/>
      <c r="H11804" s="64"/>
    </row>
    <row r="11805" spans="4:8" x14ac:dyDescent="0.2">
      <c r="D11805" s="9"/>
      <c r="G11805" s="63"/>
      <c r="H11805" s="64"/>
    </row>
    <row r="11806" spans="4:8" x14ac:dyDescent="0.2">
      <c r="D11806" s="9"/>
      <c r="G11806" s="63"/>
      <c r="H11806" s="64"/>
    </row>
    <row r="11807" spans="4:8" x14ac:dyDescent="0.2">
      <c r="D11807" s="9"/>
      <c r="G11807" s="63"/>
      <c r="H11807" s="64"/>
    </row>
    <row r="11808" spans="4:8" x14ac:dyDescent="0.2">
      <c r="D11808" s="9"/>
      <c r="G11808" s="63"/>
      <c r="H11808" s="64"/>
    </row>
    <row r="11809" spans="4:8" x14ac:dyDescent="0.2">
      <c r="D11809" s="9"/>
      <c r="G11809" s="63"/>
      <c r="H11809" s="64"/>
    </row>
    <row r="11810" spans="4:8" x14ac:dyDescent="0.2">
      <c r="D11810" s="9"/>
      <c r="G11810" s="63"/>
      <c r="H11810" s="64"/>
    </row>
    <row r="11811" spans="4:8" x14ac:dyDescent="0.2">
      <c r="D11811" s="9"/>
      <c r="G11811" s="63"/>
      <c r="H11811" s="64"/>
    </row>
    <row r="11812" spans="4:8" x14ac:dyDescent="0.2">
      <c r="D11812" s="9"/>
      <c r="G11812" s="63"/>
      <c r="H11812" s="64"/>
    </row>
    <row r="11813" spans="4:8" x14ac:dyDescent="0.2">
      <c r="D11813" s="9"/>
      <c r="G11813" s="63"/>
      <c r="H11813" s="64"/>
    </row>
    <row r="11814" spans="4:8" x14ac:dyDescent="0.2">
      <c r="D11814" s="9"/>
      <c r="G11814" s="63"/>
      <c r="H11814" s="64"/>
    </row>
    <row r="11815" spans="4:8" x14ac:dyDescent="0.2">
      <c r="D11815" s="9"/>
      <c r="G11815" s="63"/>
      <c r="H11815" s="64"/>
    </row>
    <row r="11816" spans="4:8" x14ac:dyDescent="0.2">
      <c r="D11816" s="9"/>
      <c r="G11816" s="63"/>
      <c r="H11816" s="64"/>
    </row>
    <row r="11817" spans="4:8" x14ac:dyDescent="0.2">
      <c r="D11817" s="9"/>
      <c r="G11817" s="63"/>
      <c r="H11817" s="64"/>
    </row>
    <row r="11818" spans="4:8" x14ac:dyDescent="0.2">
      <c r="D11818" s="9"/>
      <c r="G11818" s="63"/>
      <c r="H11818" s="64"/>
    </row>
    <row r="11819" spans="4:8" x14ac:dyDescent="0.2">
      <c r="D11819" s="9"/>
      <c r="G11819" s="63"/>
      <c r="H11819" s="64"/>
    </row>
    <row r="11820" spans="4:8" x14ac:dyDescent="0.2">
      <c r="D11820" s="9"/>
      <c r="G11820" s="63"/>
      <c r="H11820" s="64"/>
    </row>
    <row r="11821" spans="4:8" x14ac:dyDescent="0.2">
      <c r="D11821" s="9"/>
      <c r="G11821" s="63"/>
      <c r="H11821" s="64"/>
    </row>
    <row r="11822" spans="4:8" x14ac:dyDescent="0.2">
      <c r="D11822" s="9"/>
      <c r="G11822" s="63"/>
      <c r="H11822" s="64"/>
    </row>
    <row r="11823" spans="4:8" x14ac:dyDescent="0.2">
      <c r="D11823" s="9"/>
      <c r="G11823" s="63"/>
      <c r="H11823" s="64"/>
    </row>
    <row r="11824" spans="4:8" x14ac:dyDescent="0.2">
      <c r="D11824" s="9"/>
      <c r="G11824" s="63"/>
      <c r="H11824" s="64"/>
    </row>
    <row r="11825" spans="4:8" x14ac:dyDescent="0.2">
      <c r="D11825" s="9"/>
      <c r="G11825" s="63"/>
      <c r="H11825" s="64"/>
    </row>
    <row r="11826" spans="4:8" x14ac:dyDescent="0.2">
      <c r="D11826" s="9"/>
      <c r="G11826" s="63"/>
      <c r="H11826" s="64"/>
    </row>
    <row r="11827" spans="4:8" x14ac:dyDescent="0.2">
      <c r="D11827" s="9"/>
      <c r="G11827" s="63"/>
      <c r="H11827" s="64"/>
    </row>
    <row r="11828" spans="4:8" x14ac:dyDescent="0.2">
      <c r="D11828" s="9"/>
      <c r="G11828" s="63"/>
      <c r="H11828" s="64"/>
    </row>
    <row r="11829" spans="4:8" x14ac:dyDescent="0.2">
      <c r="D11829" s="9"/>
      <c r="G11829" s="63"/>
      <c r="H11829" s="64"/>
    </row>
    <row r="11830" spans="4:8" x14ac:dyDescent="0.2">
      <c r="D11830" s="9"/>
      <c r="G11830" s="63"/>
      <c r="H11830" s="64"/>
    </row>
    <row r="11831" spans="4:8" x14ac:dyDescent="0.2">
      <c r="D11831" s="9"/>
      <c r="G11831" s="63"/>
      <c r="H11831" s="64"/>
    </row>
    <row r="11832" spans="4:8" x14ac:dyDescent="0.2">
      <c r="D11832" s="9"/>
      <c r="G11832" s="63"/>
      <c r="H11832" s="64"/>
    </row>
    <row r="11833" spans="4:8" x14ac:dyDescent="0.2">
      <c r="D11833" s="9"/>
      <c r="G11833" s="63"/>
      <c r="H11833" s="64"/>
    </row>
    <row r="11834" spans="4:8" x14ac:dyDescent="0.2">
      <c r="D11834" s="9"/>
      <c r="G11834" s="63"/>
      <c r="H11834" s="64"/>
    </row>
    <row r="11835" spans="4:8" x14ac:dyDescent="0.2">
      <c r="D11835" s="9"/>
      <c r="G11835" s="63"/>
      <c r="H11835" s="64"/>
    </row>
    <row r="11836" spans="4:8" x14ac:dyDescent="0.2">
      <c r="D11836" s="9"/>
      <c r="G11836" s="63"/>
      <c r="H11836" s="64"/>
    </row>
    <row r="11837" spans="4:8" x14ac:dyDescent="0.2">
      <c r="D11837" s="9"/>
      <c r="G11837" s="63"/>
      <c r="H11837" s="64"/>
    </row>
    <row r="11838" spans="4:8" x14ac:dyDescent="0.2">
      <c r="D11838" s="9"/>
      <c r="G11838" s="63"/>
      <c r="H11838" s="64"/>
    </row>
    <row r="11839" spans="4:8" x14ac:dyDescent="0.2">
      <c r="D11839" s="9"/>
      <c r="G11839" s="63"/>
      <c r="H11839" s="64"/>
    </row>
    <row r="11840" spans="4:8" x14ac:dyDescent="0.2">
      <c r="D11840" s="9"/>
      <c r="G11840" s="63"/>
      <c r="H11840" s="64"/>
    </row>
    <row r="11841" spans="4:8" x14ac:dyDescent="0.2">
      <c r="D11841" s="9"/>
      <c r="G11841" s="63"/>
      <c r="H11841" s="64"/>
    </row>
    <row r="11842" spans="4:8" x14ac:dyDescent="0.2">
      <c r="D11842" s="9"/>
      <c r="G11842" s="63"/>
      <c r="H11842" s="64"/>
    </row>
    <row r="11843" spans="4:8" x14ac:dyDescent="0.2">
      <c r="D11843" s="9"/>
      <c r="G11843" s="63"/>
      <c r="H11843" s="64"/>
    </row>
    <row r="11844" spans="4:8" x14ac:dyDescent="0.2">
      <c r="D11844" s="9"/>
      <c r="G11844" s="63"/>
      <c r="H11844" s="64"/>
    </row>
    <row r="11845" spans="4:8" x14ac:dyDescent="0.2">
      <c r="D11845" s="9"/>
      <c r="G11845" s="63"/>
      <c r="H11845" s="64"/>
    </row>
    <row r="11846" spans="4:8" x14ac:dyDescent="0.2">
      <c r="D11846" s="9"/>
      <c r="G11846" s="63"/>
      <c r="H11846" s="64"/>
    </row>
    <row r="11847" spans="4:8" x14ac:dyDescent="0.2">
      <c r="D11847" s="9"/>
      <c r="G11847" s="63"/>
      <c r="H11847" s="64"/>
    </row>
    <row r="11848" spans="4:8" x14ac:dyDescent="0.2">
      <c r="D11848" s="9"/>
      <c r="G11848" s="63"/>
      <c r="H11848" s="64"/>
    </row>
    <row r="11849" spans="4:8" x14ac:dyDescent="0.2">
      <c r="D11849" s="9"/>
      <c r="G11849" s="63"/>
      <c r="H11849" s="64"/>
    </row>
    <row r="11850" spans="4:8" x14ac:dyDescent="0.2">
      <c r="D11850" s="9"/>
      <c r="G11850" s="63"/>
      <c r="H11850" s="64"/>
    </row>
    <row r="11851" spans="4:8" x14ac:dyDescent="0.2">
      <c r="D11851" s="9"/>
      <c r="G11851" s="63"/>
      <c r="H11851" s="64"/>
    </row>
    <row r="11852" spans="4:8" x14ac:dyDescent="0.2">
      <c r="D11852" s="9"/>
      <c r="G11852" s="63"/>
      <c r="H11852" s="64"/>
    </row>
    <row r="11853" spans="4:8" x14ac:dyDescent="0.2">
      <c r="D11853" s="9"/>
      <c r="G11853" s="63"/>
      <c r="H11853" s="64"/>
    </row>
    <row r="11854" spans="4:8" x14ac:dyDescent="0.2">
      <c r="D11854" s="9"/>
      <c r="G11854" s="63"/>
      <c r="H11854" s="64"/>
    </row>
    <row r="11855" spans="4:8" x14ac:dyDescent="0.2">
      <c r="D11855" s="9"/>
      <c r="G11855" s="63"/>
      <c r="H11855" s="64"/>
    </row>
    <row r="11856" spans="4:8" x14ac:dyDescent="0.2">
      <c r="D11856" s="9"/>
      <c r="G11856" s="63"/>
      <c r="H11856" s="64"/>
    </row>
    <row r="11857" spans="4:8" x14ac:dyDescent="0.2">
      <c r="D11857" s="9"/>
      <c r="G11857" s="63"/>
      <c r="H11857" s="64"/>
    </row>
    <row r="11858" spans="4:8" x14ac:dyDescent="0.2">
      <c r="D11858" s="9"/>
      <c r="G11858" s="63"/>
      <c r="H11858" s="64"/>
    </row>
    <row r="11859" spans="4:8" x14ac:dyDescent="0.2">
      <c r="D11859" s="9"/>
      <c r="G11859" s="63"/>
      <c r="H11859" s="64"/>
    </row>
    <row r="11860" spans="4:8" x14ac:dyDescent="0.2">
      <c r="D11860" s="9"/>
      <c r="G11860" s="63"/>
      <c r="H11860" s="64"/>
    </row>
    <row r="11861" spans="4:8" x14ac:dyDescent="0.2">
      <c r="D11861" s="9"/>
      <c r="G11861" s="63"/>
      <c r="H11861" s="64"/>
    </row>
    <row r="11862" spans="4:8" x14ac:dyDescent="0.2">
      <c r="D11862" s="9"/>
      <c r="G11862" s="63"/>
      <c r="H11862" s="64"/>
    </row>
    <row r="11863" spans="4:8" x14ac:dyDescent="0.2">
      <c r="D11863" s="9"/>
      <c r="G11863" s="63"/>
      <c r="H11863" s="64"/>
    </row>
    <row r="11864" spans="4:8" x14ac:dyDescent="0.2">
      <c r="D11864" s="9"/>
      <c r="G11864" s="63"/>
      <c r="H11864" s="64"/>
    </row>
    <row r="11865" spans="4:8" x14ac:dyDescent="0.2">
      <c r="D11865" s="9"/>
      <c r="G11865" s="63"/>
      <c r="H11865" s="64"/>
    </row>
    <row r="11866" spans="4:8" x14ac:dyDescent="0.2">
      <c r="D11866" s="9"/>
      <c r="G11866" s="63"/>
      <c r="H11866" s="64"/>
    </row>
    <row r="11867" spans="4:8" x14ac:dyDescent="0.2">
      <c r="D11867" s="9"/>
      <c r="G11867" s="63"/>
      <c r="H11867" s="64"/>
    </row>
    <row r="11868" spans="4:8" x14ac:dyDescent="0.2">
      <c r="D11868" s="9"/>
      <c r="G11868" s="63"/>
      <c r="H11868" s="64"/>
    </row>
    <row r="11869" spans="4:8" x14ac:dyDescent="0.2">
      <c r="D11869" s="9"/>
      <c r="G11869" s="63"/>
      <c r="H11869" s="64"/>
    </row>
    <row r="11870" spans="4:8" x14ac:dyDescent="0.2">
      <c r="D11870" s="9"/>
      <c r="G11870" s="63"/>
      <c r="H11870" s="64"/>
    </row>
    <row r="11871" spans="4:8" x14ac:dyDescent="0.2">
      <c r="D11871" s="9"/>
      <c r="G11871" s="63"/>
      <c r="H11871" s="64"/>
    </row>
    <row r="11872" spans="4:8" x14ac:dyDescent="0.2">
      <c r="D11872" s="9"/>
      <c r="G11872" s="63"/>
      <c r="H11872" s="64"/>
    </row>
    <row r="11873" spans="4:8" x14ac:dyDescent="0.2">
      <c r="D11873" s="9"/>
      <c r="G11873" s="63"/>
      <c r="H11873" s="64"/>
    </row>
    <row r="11874" spans="4:8" x14ac:dyDescent="0.2">
      <c r="D11874" s="9"/>
      <c r="G11874" s="63"/>
      <c r="H11874" s="64"/>
    </row>
    <row r="11875" spans="4:8" x14ac:dyDescent="0.2">
      <c r="D11875" s="9"/>
      <c r="G11875" s="63"/>
      <c r="H11875" s="64"/>
    </row>
    <row r="11876" spans="4:8" x14ac:dyDescent="0.2">
      <c r="D11876" s="9"/>
      <c r="G11876" s="63"/>
      <c r="H11876" s="64"/>
    </row>
    <row r="11877" spans="4:8" x14ac:dyDescent="0.2">
      <c r="D11877" s="9"/>
      <c r="G11877" s="63"/>
      <c r="H11877" s="64"/>
    </row>
    <row r="11878" spans="4:8" x14ac:dyDescent="0.2">
      <c r="D11878" s="9"/>
      <c r="G11878" s="63"/>
      <c r="H11878" s="64"/>
    </row>
    <row r="11879" spans="4:8" x14ac:dyDescent="0.2">
      <c r="D11879" s="9"/>
      <c r="G11879" s="63"/>
      <c r="H11879" s="64"/>
    </row>
    <row r="11880" spans="4:8" x14ac:dyDescent="0.2">
      <c r="D11880" s="9"/>
      <c r="G11880" s="63"/>
      <c r="H11880" s="64"/>
    </row>
    <row r="11881" spans="4:8" x14ac:dyDescent="0.2">
      <c r="D11881" s="9"/>
      <c r="G11881" s="63"/>
      <c r="H11881" s="64"/>
    </row>
    <row r="11882" spans="4:8" x14ac:dyDescent="0.2">
      <c r="D11882" s="9"/>
      <c r="G11882" s="63"/>
      <c r="H11882" s="64"/>
    </row>
    <row r="11883" spans="4:8" x14ac:dyDescent="0.2">
      <c r="D11883" s="9"/>
      <c r="G11883" s="63"/>
      <c r="H11883" s="64"/>
    </row>
    <row r="11884" spans="4:8" x14ac:dyDescent="0.2">
      <c r="D11884" s="9"/>
      <c r="G11884" s="63"/>
      <c r="H11884" s="64"/>
    </row>
    <row r="11885" spans="4:8" x14ac:dyDescent="0.2">
      <c r="D11885" s="9"/>
      <c r="G11885" s="63"/>
      <c r="H11885" s="64"/>
    </row>
    <row r="11886" spans="4:8" x14ac:dyDescent="0.2">
      <c r="D11886" s="9"/>
      <c r="G11886" s="63"/>
      <c r="H11886" s="64"/>
    </row>
    <row r="11887" spans="4:8" x14ac:dyDescent="0.2">
      <c r="D11887" s="9"/>
      <c r="G11887" s="63"/>
      <c r="H11887" s="64"/>
    </row>
    <row r="11888" spans="4:8" x14ac:dyDescent="0.2">
      <c r="D11888" s="9"/>
      <c r="G11888" s="63"/>
      <c r="H11888" s="64"/>
    </row>
    <row r="11889" spans="4:8" x14ac:dyDescent="0.2">
      <c r="D11889" s="9"/>
      <c r="G11889" s="63"/>
      <c r="H11889" s="64"/>
    </row>
    <row r="11890" spans="4:8" x14ac:dyDescent="0.2">
      <c r="D11890" s="9"/>
      <c r="G11890" s="63"/>
      <c r="H11890" s="64"/>
    </row>
    <row r="11891" spans="4:8" x14ac:dyDescent="0.2">
      <c r="D11891" s="9"/>
      <c r="G11891" s="63"/>
      <c r="H11891" s="64"/>
    </row>
    <row r="11892" spans="4:8" x14ac:dyDescent="0.2">
      <c r="D11892" s="9"/>
      <c r="G11892" s="63"/>
      <c r="H11892" s="64"/>
    </row>
    <row r="11893" spans="4:8" x14ac:dyDescent="0.2">
      <c r="D11893" s="9"/>
      <c r="G11893" s="63"/>
      <c r="H11893" s="64"/>
    </row>
    <row r="11894" spans="4:8" x14ac:dyDescent="0.2">
      <c r="D11894" s="9"/>
      <c r="G11894" s="63"/>
      <c r="H11894" s="64"/>
    </row>
    <row r="11895" spans="4:8" x14ac:dyDescent="0.2">
      <c r="D11895" s="9"/>
      <c r="G11895" s="63"/>
      <c r="H11895" s="64"/>
    </row>
    <row r="11896" spans="4:8" x14ac:dyDescent="0.2">
      <c r="D11896" s="9"/>
      <c r="G11896" s="63"/>
      <c r="H11896" s="64"/>
    </row>
    <row r="11897" spans="4:8" x14ac:dyDescent="0.2">
      <c r="D11897" s="9"/>
      <c r="G11897" s="63"/>
      <c r="H11897" s="64"/>
    </row>
    <row r="11898" spans="4:8" x14ac:dyDescent="0.2">
      <c r="D11898" s="9"/>
      <c r="G11898" s="63"/>
      <c r="H11898" s="64"/>
    </row>
    <row r="11899" spans="4:8" x14ac:dyDescent="0.2">
      <c r="D11899" s="9"/>
      <c r="G11899" s="63"/>
      <c r="H11899" s="64"/>
    </row>
    <row r="11900" spans="4:8" x14ac:dyDescent="0.2">
      <c r="D11900" s="9"/>
      <c r="G11900" s="63"/>
      <c r="H11900" s="64"/>
    </row>
    <row r="11901" spans="4:8" x14ac:dyDescent="0.2">
      <c r="D11901" s="9"/>
      <c r="G11901" s="63"/>
      <c r="H11901" s="64"/>
    </row>
    <row r="11902" spans="4:8" x14ac:dyDescent="0.2">
      <c r="D11902" s="9"/>
      <c r="G11902" s="63"/>
      <c r="H11902" s="64"/>
    </row>
    <row r="11903" spans="4:8" x14ac:dyDescent="0.2">
      <c r="D11903" s="9"/>
      <c r="G11903" s="63"/>
      <c r="H11903" s="64"/>
    </row>
    <row r="11904" spans="4:8" x14ac:dyDescent="0.2">
      <c r="D11904" s="9"/>
      <c r="G11904" s="63"/>
      <c r="H11904" s="64"/>
    </row>
    <row r="11905" spans="4:8" x14ac:dyDescent="0.2">
      <c r="D11905" s="9"/>
      <c r="G11905" s="63"/>
      <c r="H11905" s="64"/>
    </row>
    <row r="11906" spans="4:8" x14ac:dyDescent="0.2">
      <c r="D11906" s="9"/>
      <c r="G11906" s="63"/>
      <c r="H11906" s="64"/>
    </row>
    <row r="11907" spans="4:8" x14ac:dyDescent="0.2">
      <c r="D11907" s="9"/>
      <c r="G11907" s="63"/>
      <c r="H11907" s="64"/>
    </row>
    <row r="11908" spans="4:8" x14ac:dyDescent="0.2">
      <c r="D11908" s="9"/>
      <c r="G11908" s="63"/>
      <c r="H11908" s="64"/>
    </row>
    <row r="11909" spans="4:8" x14ac:dyDescent="0.2">
      <c r="D11909" s="9"/>
      <c r="G11909" s="63"/>
      <c r="H11909" s="64"/>
    </row>
    <row r="11910" spans="4:8" x14ac:dyDescent="0.2">
      <c r="D11910" s="9"/>
      <c r="G11910" s="63"/>
      <c r="H11910" s="64"/>
    </row>
    <row r="11911" spans="4:8" x14ac:dyDescent="0.2">
      <c r="D11911" s="9"/>
      <c r="G11911" s="63"/>
      <c r="H11911" s="64"/>
    </row>
    <row r="11912" spans="4:8" x14ac:dyDescent="0.2">
      <c r="D11912" s="9"/>
      <c r="G11912" s="63"/>
      <c r="H11912" s="64"/>
    </row>
    <row r="11913" spans="4:8" x14ac:dyDescent="0.2">
      <c r="D11913" s="9"/>
      <c r="G11913" s="63"/>
      <c r="H11913" s="64"/>
    </row>
    <row r="11914" spans="4:8" x14ac:dyDescent="0.2">
      <c r="D11914" s="9"/>
      <c r="G11914" s="63"/>
      <c r="H11914" s="64"/>
    </row>
    <row r="11915" spans="4:8" x14ac:dyDescent="0.2">
      <c r="D11915" s="9"/>
      <c r="G11915" s="63"/>
      <c r="H11915" s="64"/>
    </row>
    <row r="11916" spans="4:8" x14ac:dyDescent="0.2">
      <c r="D11916" s="9"/>
      <c r="G11916" s="63"/>
      <c r="H11916" s="64"/>
    </row>
    <row r="11917" spans="4:8" x14ac:dyDescent="0.2">
      <c r="D11917" s="9"/>
      <c r="G11917" s="63"/>
      <c r="H11917" s="64"/>
    </row>
    <row r="11918" spans="4:8" x14ac:dyDescent="0.2">
      <c r="D11918" s="9"/>
      <c r="G11918" s="63"/>
      <c r="H11918" s="64"/>
    </row>
    <row r="11919" spans="4:8" x14ac:dyDescent="0.2">
      <c r="D11919" s="9"/>
      <c r="G11919" s="63"/>
      <c r="H11919" s="64"/>
    </row>
    <row r="11920" spans="4:8" x14ac:dyDescent="0.2">
      <c r="D11920" s="9"/>
      <c r="G11920" s="63"/>
      <c r="H11920" s="64"/>
    </row>
    <row r="11921" spans="4:8" x14ac:dyDescent="0.2">
      <c r="D11921" s="9"/>
      <c r="G11921" s="63"/>
      <c r="H11921" s="64"/>
    </row>
    <row r="11922" spans="4:8" x14ac:dyDescent="0.2">
      <c r="D11922" s="9"/>
      <c r="G11922" s="63"/>
      <c r="H11922" s="64"/>
    </row>
    <row r="11923" spans="4:8" x14ac:dyDescent="0.2">
      <c r="D11923" s="9"/>
      <c r="G11923" s="63"/>
      <c r="H11923" s="64"/>
    </row>
    <row r="11924" spans="4:8" x14ac:dyDescent="0.2">
      <c r="D11924" s="9"/>
      <c r="G11924" s="63"/>
      <c r="H11924" s="64"/>
    </row>
    <row r="11925" spans="4:8" x14ac:dyDescent="0.2">
      <c r="D11925" s="9"/>
      <c r="G11925" s="63"/>
      <c r="H11925" s="64"/>
    </row>
    <row r="11926" spans="4:8" x14ac:dyDescent="0.2">
      <c r="D11926" s="9"/>
      <c r="G11926" s="63"/>
      <c r="H11926" s="64"/>
    </row>
    <row r="11927" spans="4:8" x14ac:dyDescent="0.2">
      <c r="D11927" s="9"/>
      <c r="G11927" s="63"/>
      <c r="H11927" s="64"/>
    </row>
    <row r="11928" spans="4:8" x14ac:dyDescent="0.2">
      <c r="D11928" s="9"/>
      <c r="G11928" s="63"/>
      <c r="H11928" s="64"/>
    </row>
    <row r="11929" spans="4:8" x14ac:dyDescent="0.2">
      <c r="D11929" s="9"/>
      <c r="G11929" s="63"/>
      <c r="H11929" s="64"/>
    </row>
    <row r="11930" spans="4:8" x14ac:dyDescent="0.2">
      <c r="D11930" s="9"/>
      <c r="G11930" s="63"/>
      <c r="H11930" s="64"/>
    </row>
    <row r="11931" spans="4:8" x14ac:dyDescent="0.2">
      <c r="D11931" s="9"/>
      <c r="G11931" s="63"/>
      <c r="H11931" s="64"/>
    </row>
    <row r="11932" spans="4:8" x14ac:dyDescent="0.2">
      <c r="D11932" s="9"/>
      <c r="G11932" s="63"/>
      <c r="H11932" s="64"/>
    </row>
    <row r="11933" spans="4:8" x14ac:dyDescent="0.2">
      <c r="D11933" s="9"/>
      <c r="G11933" s="63"/>
      <c r="H11933" s="64"/>
    </row>
    <row r="11934" spans="4:8" x14ac:dyDescent="0.2">
      <c r="D11934" s="9"/>
      <c r="G11934" s="63"/>
      <c r="H11934" s="64"/>
    </row>
    <row r="11935" spans="4:8" x14ac:dyDescent="0.2">
      <c r="D11935" s="9"/>
      <c r="G11935" s="63"/>
      <c r="H11935" s="64"/>
    </row>
    <row r="11936" spans="4:8" x14ac:dyDescent="0.2">
      <c r="D11936" s="9"/>
      <c r="G11936" s="63"/>
      <c r="H11936" s="64"/>
    </row>
    <row r="11937" spans="4:8" x14ac:dyDescent="0.2">
      <c r="D11937" s="9"/>
      <c r="G11937" s="63"/>
      <c r="H11937" s="64"/>
    </row>
    <row r="11938" spans="4:8" x14ac:dyDescent="0.2">
      <c r="D11938" s="9"/>
      <c r="G11938" s="63"/>
      <c r="H11938" s="64"/>
    </row>
    <row r="11939" spans="4:8" x14ac:dyDescent="0.2">
      <c r="D11939" s="9"/>
      <c r="G11939" s="63"/>
      <c r="H11939" s="64"/>
    </row>
    <row r="11940" spans="4:8" x14ac:dyDescent="0.2">
      <c r="D11940" s="9"/>
      <c r="G11940" s="63"/>
      <c r="H11940" s="64"/>
    </row>
    <row r="11941" spans="4:8" x14ac:dyDescent="0.2">
      <c r="D11941" s="9"/>
      <c r="G11941" s="63"/>
      <c r="H11941" s="64"/>
    </row>
    <row r="11942" spans="4:8" x14ac:dyDescent="0.2">
      <c r="D11942" s="9"/>
      <c r="G11942" s="63"/>
      <c r="H11942" s="64"/>
    </row>
    <row r="11943" spans="4:8" x14ac:dyDescent="0.2">
      <c r="D11943" s="9"/>
      <c r="G11943" s="63"/>
      <c r="H11943" s="64"/>
    </row>
    <row r="11944" spans="4:8" x14ac:dyDescent="0.2">
      <c r="D11944" s="9"/>
      <c r="G11944" s="63"/>
      <c r="H11944" s="64"/>
    </row>
    <row r="11945" spans="4:8" x14ac:dyDescent="0.2">
      <c r="D11945" s="9"/>
      <c r="G11945" s="63"/>
      <c r="H11945" s="64"/>
    </row>
    <row r="11946" spans="4:8" x14ac:dyDescent="0.2">
      <c r="D11946" s="9"/>
      <c r="G11946" s="63"/>
      <c r="H11946" s="64"/>
    </row>
    <row r="11947" spans="4:8" x14ac:dyDescent="0.2">
      <c r="D11947" s="9"/>
      <c r="G11947" s="63"/>
      <c r="H11947" s="64"/>
    </row>
    <row r="11948" spans="4:8" x14ac:dyDescent="0.2">
      <c r="D11948" s="9"/>
      <c r="G11948" s="63"/>
      <c r="H11948" s="64"/>
    </row>
    <row r="11949" spans="4:8" x14ac:dyDescent="0.2">
      <c r="D11949" s="9"/>
      <c r="G11949" s="63"/>
      <c r="H11949" s="64"/>
    </row>
    <row r="11950" spans="4:8" x14ac:dyDescent="0.2">
      <c r="D11950" s="9"/>
      <c r="G11950" s="63"/>
      <c r="H11950" s="64"/>
    </row>
    <row r="11951" spans="4:8" x14ac:dyDescent="0.2">
      <c r="D11951" s="9"/>
      <c r="G11951" s="63"/>
      <c r="H11951" s="64"/>
    </row>
    <row r="11952" spans="4:8" x14ac:dyDescent="0.2">
      <c r="D11952" s="9"/>
      <c r="G11952" s="63"/>
      <c r="H11952" s="64"/>
    </row>
    <row r="11953" spans="4:8" x14ac:dyDescent="0.2">
      <c r="D11953" s="9"/>
      <c r="G11953" s="63"/>
      <c r="H11953" s="64"/>
    </row>
    <row r="11954" spans="4:8" x14ac:dyDescent="0.2">
      <c r="D11954" s="9"/>
      <c r="G11954" s="63"/>
      <c r="H11954" s="64"/>
    </row>
    <row r="11955" spans="4:8" x14ac:dyDescent="0.2">
      <c r="D11955" s="9"/>
      <c r="G11955" s="63"/>
      <c r="H11955" s="64"/>
    </row>
    <row r="11956" spans="4:8" x14ac:dyDescent="0.2">
      <c r="D11956" s="9"/>
      <c r="G11956" s="63"/>
      <c r="H11956" s="64"/>
    </row>
    <row r="11957" spans="4:8" x14ac:dyDescent="0.2">
      <c r="D11957" s="9"/>
      <c r="G11957" s="63"/>
      <c r="H11957" s="64"/>
    </row>
    <row r="11958" spans="4:8" x14ac:dyDescent="0.2">
      <c r="D11958" s="9"/>
      <c r="G11958" s="63"/>
      <c r="H11958" s="64"/>
    </row>
    <row r="11959" spans="4:8" x14ac:dyDescent="0.2">
      <c r="D11959" s="9"/>
      <c r="G11959" s="63"/>
      <c r="H11959" s="64"/>
    </row>
    <row r="11960" spans="4:8" x14ac:dyDescent="0.2">
      <c r="D11960" s="9"/>
      <c r="G11960" s="63"/>
      <c r="H11960" s="64"/>
    </row>
    <row r="11961" spans="4:8" x14ac:dyDescent="0.2">
      <c r="D11961" s="9"/>
      <c r="G11961" s="63"/>
      <c r="H11961" s="64"/>
    </row>
    <row r="11962" spans="4:8" x14ac:dyDescent="0.2">
      <c r="D11962" s="9"/>
      <c r="G11962" s="63"/>
      <c r="H11962" s="64"/>
    </row>
    <row r="11963" spans="4:8" x14ac:dyDescent="0.2">
      <c r="D11963" s="9"/>
      <c r="G11963" s="63"/>
      <c r="H11963" s="64"/>
    </row>
    <row r="11964" spans="4:8" x14ac:dyDescent="0.2">
      <c r="D11964" s="9"/>
      <c r="G11964" s="63"/>
      <c r="H11964" s="64"/>
    </row>
    <row r="11965" spans="4:8" x14ac:dyDescent="0.2">
      <c r="D11965" s="9"/>
      <c r="G11965" s="63"/>
      <c r="H11965" s="64"/>
    </row>
    <row r="11966" spans="4:8" x14ac:dyDescent="0.2">
      <c r="D11966" s="9"/>
      <c r="G11966" s="63"/>
      <c r="H11966" s="64"/>
    </row>
    <row r="11967" spans="4:8" x14ac:dyDescent="0.2">
      <c r="D11967" s="9"/>
      <c r="G11967" s="63"/>
      <c r="H11967" s="64"/>
    </row>
    <row r="11968" spans="4:8" x14ac:dyDescent="0.2">
      <c r="D11968" s="9"/>
      <c r="G11968" s="63"/>
      <c r="H11968" s="64"/>
    </row>
    <row r="11969" spans="4:8" x14ac:dyDescent="0.2">
      <c r="D11969" s="9"/>
      <c r="G11969" s="63"/>
      <c r="H11969" s="64"/>
    </row>
    <row r="11970" spans="4:8" x14ac:dyDescent="0.2">
      <c r="D11970" s="9"/>
      <c r="G11970" s="63"/>
      <c r="H11970" s="64"/>
    </row>
    <row r="11971" spans="4:8" x14ac:dyDescent="0.2">
      <c r="D11971" s="9"/>
      <c r="G11971" s="63"/>
      <c r="H11971" s="64"/>
    </row>
    <row r="11972" spans="4:8" x14ac:dyDescent="0.2">
      <c r="D11972" s="9"/>
      <c r="G11972" s="63"/>
      <c r="H11972" s="64"/>
    </row>
    <row r="11973" spans="4:8" x14ac:dyDescent="0.2">
      <c r="D11973" s="9"/>
      <c r="G11973" s="63"/>
      <c r="H11973" s="64"/>
    </row>
    <row r="11974" spans="4:8" x14ac:dyDescent="0.2">
      <c r="D11974" s="9"/>
      <c r="G11974" s="63"/>
      <c r="H11974" s="64"/>
    </row>
    <row r="11975" spans="4:8" x14ac:dyDescent="0.2">
      <c r="D11975" s="9"/>
      <c r="G11975" s="63"/>
      <c r="H11975" s="64"/>
    </row>
    <row r="11976" spans="4:8" x14ac:dyDescent="0.2">
      <c r="D11976" s="9"/>
      <c r="G11976" s="63"/>
      <c r="H11976" s="64"/>
    </row>
    <row r="11977" spans="4:8" x14ac:dyDescent="0.2">
      <c r="D11977" s="9"/>
      <c r="G11977" s="63"/>
      <c r="H11977" s="64"/>
    </row>
    <row r="11978" spans="4:8" x14ac:dyDescent="0.2">
      <c r="D11978" s="9"/>
      <c r="G11978" s="63"/>
      <c r="H11978" s="64"/>
    </row>
    <row r="11979" spans="4:8" x14ac:dyDescent="0.2">
      <c r="D11979" s="9"/>
      <c r="G11979" s="63"/>
      <c r="H11979" s="64"/>
    </row>
    <row r="11980" spans="4:8" x14ac:dyDescent="0.2">
      <c r="D11980" s="9"/>
      <c r="G11980" s="63"/>
      <c r="H11980" s="64"/>
    </row>
    <row r="11981" spans="4:8" x14ac:dyDescent="0.2">
      <c r="D11981" s="9"/>
      <c r="G11981" s="63"/>
      <c r="H11981" s="64"/>
    </row>
    <row r="11982" spans="4:8" x14ac:dyDescent="0.2">
      <c r="D11982" s="9"/>
      <c r="G11982" s="63"/>
      <c r="H11982" s="64"/>
    </row>
    <row r="11983" spans="4:8" x14ac:dyDescent="0.2">
      <c r="D11983" s="9"/>
      <c r="G11983" s="63"/>
      <c r="H11983" s="64"/>
    </row>
    <row r="11984" spans="4:8" x14ac:dyDescent="0.2">
      <c r="D11984" s="9"/>
      <c r="G11984" s="63"/>
      <c r="H11984" s="64"/>
    </row>
    <row r="11985" spans="4:8" x14ac:dyDescent="0.2">
      <c r="D11985" s="9"/>
      <c r="G11985" s="63"/>
      <c r="H11985" s="64"/>
    </row>
    <row r="11986" spans="4:8" x14ac:dyDescent="0.2">
      <c r="D11986" s="9"/>
      <c r="G11986" s="63"/>
      <c r="H11986" s="64"/>
    </row>
    <row r="11987" spans="4:8" x14ac:dyDescent="0.2">
      <c r="D11987" s="9"/>
      <c r="G11987" s="63"/>
      <c r="H11987" s="64"/>
    </row>
    <row r="11988" spans="4:8" x14ac:dyDescent="0.2">
      <c r="D11988" s="9"/>
      <c r="G11988" s="63"/>
      <c r="H11988" s="64"/>
    </row>
    <row r="11989" spans="4:8" x14ac:dyDescent="0.2">
      <c r="D11989" s="9"/>
      <c r="G11989" s="63"/>
      <c r="H11989" s="64"/>
    </row>
    <row r="11990" spans="4:8" x14ac:dyDescent="0.2">
      <c r="D11990" s="9"/>
      <c r="G11990" s="63"/>
      <c r="H11990" s="64"/>
    </row>
    <row r="11991" spans="4:8" x14ac:dyDescent="0.2">
      <c r="D11991" s="9"/>
      <c r="G11991" s="63"/>
      <c r="H11991" s="64"/>
    </row>
    <row r="11992" spans="4:8" x14ac:dyDescent="0.2">
      <c r="D11992" s="9"/>
      <c r="G11992" s="63"/>
      <c r="H11992" s="64"/>
    </row>
    <row r="11993" spans="4:8" x14ac:dyDescent="0.2">
      <c r="D11993" s="9"/>
      <c r="G11993" s="63"/>
      <c r="H11993" s="64"/>
    </row>
    <row r="11994" spans="4:8" x14ac:dyDescent="0.2">
      <c r="D11994" s="9"/>
      <c r="G11994" s="63"/>
      <c r="H11994" s="64"/>
    </row>
    <row r="11995" spans="4:8" x14ac:dyDescent="0.2">
      <c r="D11995" s="9"/>
      <c r="G11995" s="63"/>
      <c r="H11995" s="64"/>
    </row>
    <row r="11996" spans="4:8" x14ac:dyDescent="0.2">
      <c r="D11996" s="9"/>
      <c r="G11996" s="63"/>
      <c r="H11996" s="64"/>
    </row>
    <row r="11997" spans="4:8" x14ac:dyDescent="0.2">
      <c r="D11997" s="9"/>
      <c r="G11997" s="63"/>
      <c r="H11997" s="64"/>
    </row>
    <row r="11998" spans="4:8" x14ac:dyDescent="0.2">
      <c r="D11998" s="9"/>
      <c r="G11998" s="63"/>
      <c r="H11998" s="64"/>
    </row>
    <row r="11999" spans="4:8" x14ac:dyDescent="0.2">
      <c r="D11999" s="9"/>
      <c r="G11999" s="63"/>
      <c r="H11999" s="64"/>
    </row>
    <row r="12000" spans="4:8" x14ac:dyDescent="0.2">
      <c r="D12000" s="9"/>
      <c r="G12000" s="63"/>
      <c r="H12000" s="64"/>
    </row>
    <row r="12001" spans="4:8" x14ac:dyDescent="0.2">
      <c r="D12001" s="9"/>
      <c r="G12001" s="63"/>
      <c r="H12001" s="64"/>
    </row>
    <row r="12002" spans="4:8" x14ac:dyDescent="0.2">
      <c r="D12002" s="9"/>
      <c r="G12002" s="63"/>
      <c r="H12002" s="64"/>
    </row>
    <row r="12003" spans="4:8" x14ac:dyDescent="0.2">
      <c r="D12003" s="9"/>
      <c r="G12003" s="63"/>
      <c r="H12003" s="64"/>
    </row>
    <row r="12004" spans="4:8" x14ac:dyDescent="0.2">
      <c r="D12004" s="9"/>
      <c r="G12004" s="63"/>
      <c r="H12004" s="64"/>
    </row>
    <row r="12005" spans="4:8" x14ac:dyDescent="0.2">
      <c r="D12005" s="9"/>
      <c r="G12005" s="63"/>
      <c r="H12005" s="64"/>
    </row>
    <row r="12006" spans="4:8" x14ac:dyDescent="0.2">
      <c r="D12006" s="9"/>
      <c r="G12006" s="63"/>
      <c r="H12006" s="64"/>
    </row>
    <row r="12007" spans="4:8" x14ac:dyDescent="0.2">
      <c r="D12007" s="9"/>
      <c r="G12007" s="63"/>
      <c r="H12007" s="64"/>
    </row>
    <row r="12008" spans="4:8" x14ac:dyDescent="0.2">
      <c r="D12008" s="9"/>
      <c r="G12008" s="63"/>
      <c r="H12008" s="64"/>
    </row>
    <row r="12009" spans="4:8" x14ac:dyDescent="0.2">
      <c r="D12009" s="9"/>
      <c r="G12009" s="63"/>
      <c r="H12009" s="64"/>
    </row>
    <row r="12010" spans="4:8" x14ac:dyDescent="0.2">
      <c r="D12010" s="9"/>
      <c r="G12010" s="63"/>
      <c r="H12010" s="64"/>
    </row>
    <row r="12011" spans="4:8" x14ac:dyDescent="0.2">
      <c r="D12011" s="9"/>
      <c r="G12011" s="63"/>
      <c r="H12011" s="64"/>
    </row>
    <row r="12012" spans="4:8" x14ac:dyDescent="0.2">
      <c r="D12012" s="9"/>
      <c r="G12012" s="63"/>
      <c r="H12012" s="64"/>
    </row>
    <row r="12013" spans="4:8" x14ac:dyDescent="0.2">
      <c r="D12013" s="9"/>
      <c r="G12013" s="63"/>
      <c r="H12013" s="64"/>
    </row>
    <row r="12014" spans="4:8" x14ac:dyDescent="0.2">
      <c r="D12014" s="9"/>
      <c r="G12014" s="63"/>
      <c r="H12014" s="64"/>
    </row>
    <row r="12015" spans="4:8" x14ac:dyDescent="0.2">
      <c r="D12015" s="9"/>
      <c r="G12015" s="63"/>
      <c r="H12015" s="64"/>
    </row>
    <row r="12016" spans="4:8" x14ac:dyDescent="0.2">
      <c r="D12016" s="9"/>
      <c r="G12016" s="63"/>
      <c r="H12016" s="64"/>
    </row>
    <row r="12017" spans="4:8" x14ac:dyDescent="0.2">
      <c r="D12017" s="9"/>
      <c r="G12017" s="63"/>
      <c r="H12017" s="64"/>
    </row>
    <row r="12018" spans="4:8" x14ac:dyDescent="0.2">
      <c r="D12018" s="9"/>
      <c r="G12018" s="63"/>
      <c r="H12018" s="64"/>
    </row>
    <row r="12019" spans="4:8" x14ac:dyDescent="0.2">
      <c r="D12019" s="9"/>
      <c r="G12019" s="63"/>
      <c r="H12019" s="64"/>
    </row>
    <row r="12020" spans="4:8" x14ac:dyDescent="0.2">
      <c r="D12020" s="9"/>
      <c r="G12020" s="63"/>
      <c r="H12020" s="64"/>
    </row>
    <row r="12021" spans="4:8" x14ac:dyDescent="0.2">
      <c r="D12021" s="9"/>
      <c r="G12021" s="63"/>
      <c r="H12021" s="64"/>
    </row>
    <row r="12022" spans="4:8" x14ac:dyDescent="0.2">
      <c r="D12022" s="9"/>
      <c r="G12022" s="63"/>
      <c r="H12022" s="64"/>
    </row>
    <row r="12023" spans="4:8" x14ac:dyDescent="0.2">
      <c r="D12023" s="9"/>
      <c r="G12023" s="63"/>
      <c r="H12023" s="64"/>
    </row>
    <row r="12024" spans="4:8" x14ac:dyDescent="0.2">
      <c r="D12024" s="9"/>
      <c r="G12024" s="63"/>
      <c r="H12024" s="64"/>
    </row>
    <row r="12025" spans="4:8" x14ac:dyDescent="0.2">
      <c r="D12025" s="9"/>
      <c r="G12025" s="63"/>
      <c r="H12025" s="64"/>
    </row>
    <row r="12026" spans="4:8" x14ac:dyDescent="0.2">
      <c r="D12026" s="9"/>
      <c r="G12026" s="63"/>
      <c r="H12026" s="64"/>
    </row>
    <row r="12027" spans="4:8" x14ac:dyDescent="0.2">
      <c r="D12027" s="9"/>
      <c r="G12027" s="63"/>
      <c r="H12027" s="64"/>
    </row>
    <row r="12028" spans="4:8" x14ac:dyDescent="0.2">
      <c r="D12028" s="9"/>
      <c r="G12028" s="63"/>
      <c r="H12028" s="64"/>
    </row>
    <row r="12029" spans="4:8" x14ac:dyDescent="0.2">
      <c r="D12029" s="9"/>
      <c r="G12029" s="63"/>
      <c r="H12029" s="64"/>
    </row>
    <row r="12030" spans="4:8" x14ac:dyDescent="0.2">
      <c r="D12030" s="9"/>
      <c r="G12030" s="63"/>
      <c r="H12030" s="64"/>
    </row>
    <row r="12031" spans="4:8" x14ac:dyDescent="0.2">
      <c r="D12031" s="9"/>
      <c r="G12031" s="63"/>
      <c r="H12031" s="64"/>
    </row>
    <row r="12032" spans="4:8" x14ac:dyDescent="0.2">
      <c r="D12032" s="9"/>
      <c r="G12032" s="63"/>
      <c r="H12032" s="64"/>
    </row>
    <row r="12033" spans="4:8" x14ac:dyDescent="0.2">
      <c r="D12033" s="9"/>
      <c r="G12033" s="63"/>
      <c r="H12033" s="64"/>
    </row>
    <row r="12034" spans="4:8" x14ac:dyDescent="0.2">
      <c r="D12034" s="9"/>
      <c r="G12034" s="63"/>
      <c r="H12034" s="64"/>
    </row>
    <row r="12035" spans="4:8" x14ac:dyDescent="0.2">
      <c r="D12035" s="9"/>
      <c r="G12035" s="63"/>
      <c r="H12035" s="64"/>
    </row>
    <row r="12036" spans="4:8" x14ac:dyDescent="0.2">
      <c r="D12036" s="9"/>
      <c r="G12036" s="63"/>
      <c r="H12036" s="64"/>
    </row>
    <row r="12037" spans="4:8" x14ac:dyDescent="0.2">
      <c r="D12037" s="9"/>
      <c r="G12037" s="63"/>
      <c r="H12037" s="64"/>
    </row>
    <row r="12038" spans="4:8" x14ac:dyDescent="0.2">
      <c r="D12038" s="9"/>
      <c r="G12038" s="63"/>
      <c r="H12038" s="64"/>
    </row>
    <row r="12039" spans="4:8" x14ac:dyDescent="0.2">
      <c r="D12039" s="9"/>
      <c r="G12039" s="63"/>
      <c r="H12039" s="64"/>
    </row>
    <row r="12040" spans="4:8" x14ac:dyDescent="0.2">
      <c r="D12040" s="9"/>
      <c r="G12040" s="63"/>
      <c r="H12040" s="64"/>
    </row>
    <row r="12041" spans="4:8" x14ac:dyDescent="0.2">
      <c r="D12041" s="9"/>
      <c r="G12041" s="63"/>
      <c r="H12041" s="64"/>
    </row>
    <row r="12042" spans="4:8" x14ac:dyDescent="0.2">
      <c r="D12042" s="9"/>
      <c r="G12042" s="63"/>
      <c r="H12042" s="64"/>
    </row>
    <row r="12043" spans="4:8" x14ac:dyDescent="0.2">
      <c r="D12043" s="9"/>
      <c r="G12043" s="63"/>
      <c r="H12043" s="64"/>
    </row>
    <row r="12044" spans="4:8" x14ac:dyDescent="0.2">
      <c r="D12044" s="9"/>
      <c r="G12044" s="63"/>
      <c r="H12044" s="64"/>
    </row>
    <row r="12045" spans="4:8" x14ac:dyDescent="0.2">
      <c r="D12045" s="9"/>
      <c r="G12045" s="63"/>
      <c r="H12045" s="64"/>
    </row>
    <row r="12046" spans="4:8" x14ac:dyDescent="0.2">
      <c r="D12046" s="9"/>
      <c r="G12046" s="63"/>
      <c r="H12046" s="64"/>
    </row>
    <row r="12047" spans="4:8" x14ac:dyDescent="0.2">
      <c r="D12047" s="9"/>
      <c r="G12047" s="63"/>
      <c r="H12047" s="64"/>
    </row>
    <row r="12048" spans="4:8" x14ac:dyDescent="0.2">
      <c r="D12048" s="9"/>
      <c r="G12048" s="63"/>
      <c r="H12048" s="64"/>
    </row>
    <row r="12049" spans="4:8" x14ac:dyDescent="0.2">
      <c r="D12049" s="9"/>
      <c r="G12049" s="63"/>
      <c r="H12049" s="64"/>
    </row>
    <row r="12050" spans="4:8" x14ac:dyDescent="0.2">
      <c r="D12050" s="9"/>
      <c r="G12050" s="63"/>
      <c r="H12050" s="64"/>
    </row>
    <row r="12051" spans="4:8" x14ac:dyDescent="0.2">
      <c r="D12051" s="9"/>
      <c r="G12051" s="63"/>
      <c r="H12051" s="64"/>
    </row>
    <row r="12052" spans="4:8" x14ac:dyDescent="0.2">
      <c r="D12052" s="9"/>
      <c r="G12052" s="63"/>
      <c r="H12052" s="64"/>
    </row>
    <row r="12053" spans="4:8" x14ac:dyDescent="0.2">
      <c r="D12053" s="9"/>
      <c r="G12053" s="63"/>
      <c r="H12053" s="64"/>
    </row>
    <row r="12054" spans="4:8" x14ac:dyDescent="0.2">
      <c r="D12054" s="9"/>
      <c r="G12054" s="63"/>
      <c r="H12054" s="64"/>
    </row>
    <row r="12055" spans="4:8" x14ac:dyDescent="0.2">
      <c r="D12055" s="9"/>
      <c r="G12055" s="63"/>
      <c r="H12055" s="64"/>
    </row>
    <row r="12056" spans="4:8" x14ac:dyDescent="0.2">
      <c r="D12056" s="9"/>
      <c r="G12056" s="63"/>
      <c r="H12056" s="64"/>
    </row>
    <row r="12057" spans="4:8" x14ac:dyDescent="0.2">
      <c r="D12057" s="9"/>
      <c r="G12057" s="63"/>
      <c r="H12057" s="64"/>
    </row>
    <row r="12058" spans="4:8" x14ac:dyDescent="0.2">
      <c r="D12058" s="9"/>
      <c r="G12058" s="63"/>
      <c r="H12058" s="64"/>
    </row>
    <row r="12059" spans="4:8" x14ac:dyDescent="0.2">
      <c r="D12059" s="9"/>
      <c r="G12059" s="63"/>
      <c r="H12059" s="64"/>
    </row>
    <row r="12060" spans="4:8" x14ac:dyDescent="0.2">
      <c r="D12060" s="9"/>
      <c r="G12060" s="63"/>
      <c r="H12060" s="64"/>
    </row>
    <row r="12061" spans="4:8" x14ac:dyDescent="0.2">
      <c r="D12061" s="9"/>
      <c r="G12061" s="63"/>
      <c r="H12061" s="64"/>
    </row>
    <row r="12062" spans="4:8" x14ac:dyDescent="0.2">
      <c r="D12062" s="9"/>
      <c r="G12062" s="63"/>
      <c r="H12062" s="64"/>
    </row>
    <row r="12063" spans="4:8" x14ac:dyDescent="0.2">
      <c r="D12063" s="9"/>
      <c r="G12063" s="63"/>
      <c r="H12063" s="64"/>
    </row>
    <row r="12064" spans="4:8" x14ac:dyDescent="0.2">
      <c r="D12064" s="9"/>
      <c r="G12064" s="63"/>
      <c r="H12064" s="64"/>
    </row>
    <row r="12065" spans="4:8" x14ac:dyDescent="0.2">
      <c r="D12065" s="9"/>
      <c r="G12065" s="63"/>
      <c r="H12065" s="64"/>
    </row>
    <row r="12066" spans="4:8" x14ac:dyDescent="0.2">
      <c r="D12066" s="9"/>
      <c r="G12066" s="63"/>
      <c r="H12066" s="64"/>
    </row>
    <row r="12067" spans="4:8" x14ac:dyDescent="0.2">
      <c r="D12067" s="9"/>
      <c r="G12067" s="63"/>
      <c r="H12067" s="64"/>
    </row>
    <row r="12068" spans="4:8" x14ac:dyDescent="0.2">
      <c r="D12068" s="9"/>
      <c r="G12068" s="63"/>
      <c r="H12068" s="64"/>
    </row>
    <row r="12069" spans="4:8" x14ac:dyDescent="0.2">
      <c r="D12069" s="9"/>
      <c r="G12069" s="63"/>
      <c r="H12069" s="64"/>
    </row>
    <row r="12070" spans="4:8" x14ac:dyDescent="0.2">
      <c r="D12070" s="9"/>
      <c r="G12070" s="63"/>
      <c r="H12070" s="64"/>
    </row>
    <row r="12071" spans="4:8" x14ac:dyDescent="0.2">
      <c r="D12071" s="9"/>
      <c r="G12071" s="63"/>
      <c r="H12071" s="64"/>
    </row>
    <row r="12072" spans="4:8" x14ac:dyDescent="0.2">
      <c r="D12072" s="9"/>
      <c r="G12072" s="63"/>
      <c r="H12072" s="64"/>
    </row>
    <row r="12073" spans="4:8" x14ac:dyDescent="0.2">
      <c r="D12073" s="9"/>
      <c r="G12073" s="63"/>
      <c r="H12073" s="64"/>
    </row>
    <row r="12074" spans="4:8" x14ac:dyDescent="0.2">
      <c r="D12074" s="9"/>
      <c r="G12074" s="63"/>
      <c r="H12074" s="64"/>
    </row>
    <row r="12075" spans="4:8" x14ac:dyDescent="0.2">
      <c r="D12075" s="9"/>
      <c r="G12075" s="63"/>
      <c r="H12075" s="64"/>
    </row>
    <row r="12076" spans="4:8" x14ac:dyDescent="0.2">
      <c r="D12076" s="9"/>
      <c r="G12076" s="63"/>
      <c r="H12076" s="64"/>
    </row>
    <row r="12077" spans="4:8" x14ac:dyDescent="0.2">
      <c r="D12077" s="9"/>
      <c r="G12077" s="63"/>
      <c r="H12077" s="64"/>
    </row>
    <row r="12078" spans="4:8" x14ac:dyDescent="0.2">
      <c r="D12078" s="9"/>
      <c r="G12078" s="63"/>
      <c r="H12078" s="64"/>
    </row>
    <row r="12079" spans="4:8" x14ac:dyDescent="0.2">
      <c r="D12079" s="9"/>
      <c r="G12079" s="63"/>
      <c r="H12079" s="64"/>
    </row>
    <row r="12080" spans="4:8" x14ac:dyDescent="0.2">
      <c r="D12080" s="9"/>
      <c r="G12080" s="63"/>
      <c r="H12080" s="64"/>
    </row>
    <row r="12081" spans="4:8" x14ac:dyDescent="0.2">
      <c r="D12081" s="9"/>
      <c r="G12081" s="63"/>
      <c r="H12081" s="64"/>
    </row>
    <row r="12082" spans="4:8" x14ac:dyDescent="0.2">
      <c r="D12082" s="9"/>
      <c r="G12082" s="63"/>
      <c r="H12082" s="64"/>
    </row>
    <row r="12083" spans="4:8" x14ac:dyDescent="0.2">
      <c r="D12083" s="9"/>
      <c r="G12083" s="63"/>
      <c r="H12083" s="64"/>
    </row>
    <row r="12084" spans="4:8" x14ac:dyDescent="0.2">
      <c r="D12084" s="9"/>
      <c r="G12084" s="63"/>
      <c r="H12084" s="64"/>
    </row>
    <row r="12085" spans="4:8" x14ac:dyDescent="0.2">
      <c r="D12085" s="9"/>
      <c r="G12085" s="63"/>
      <c r="H12085" s="64"/>
    </row>
    <row r="12086" spans="4:8" x14ac:dyDescent="0.2">
      <c r="D12086" s="9"/>
      <c r="G12086" s="63"/>
      <c r="H12086" s="64"/>
    </row>
    <row r="12087" spans="4:8" x14ac:dyDescent="0.2">
      <c r="D12087" s="9"/>
      <c r="G12087" s="63"/>
      <c r="H12087" s="64"/>
    </row>
    <row r="12088" spans="4:8" x14ac:dyDescent="0.2">
      <c r="D12088" s="9"/>
      <c r="G12088" s="63"/>
      <c r="H12088" s="64"/>
    </row>
    <row r="12089" spans="4:8" x14ac:dyDescent="0.2">
      <c r="D12089" s="9"/>
      <c r="G12089" s="63"/>
      <c r="H12089" s="64"/>
    </row>
    <row r="12090" spans="4:8" x14ac:dyDescent="0.2">
      <c r="D12090" s="9"/>
      <c r="G12090" s="63"/>
      <c r="H12090" s="64"/>
    </row>
    <row r="12091" spans="4:8" x14ac:dyDescent="0.2">
      <c r="D12091" s="9"/>
      <c r="G12091" s="63"/>
      <c r="H12091" s="64"/>
    </row>
    <row r="12092" spans="4:8" x14ac:dyDescent="0.2">
      <c r="D12092" s="9"/>
      <c r="G12092" s="63"/>
      <c r="H12092" s="64"/>
    </row>
    <row r="12093" spans="4:8" x14ac:dyDescent="0.2">
      <c r="D12093" s="9"/>
      <c r="G12093" s="63"/>
      <c r="H12093" s="64"/>
    </row>
    <row r="12094" spans="4:8" x14ac:dyDescent="0.2">
      <c r="D12094" s="9"/>
      <c r="G12094" s="63"/>
      <c r="H12094" s="64"/>
    </row>
    <row r="12095" spans="4:8" x14ac:dyDescent="0.2">
      <c r="D12095" s="9"/>
      <c r="G12095" s="63"/>
      <c r="H12095" s="64"/>
    </row>
    <row r="12096" spans="4:8" x14ac:dyDescent="0.2">
      <c r="D12096" s="9"/>
      <c r="G12096" s="63"/>
      <c r="H12096" s="64"/>
    </row>
    <row r="12097" spans="4:8" x14ac:dyDescent="0.2">
      <c r="D12097" s="9"/>
      <c r="G12097" s="63"/>
      <c r="H12097" s="64"/>
    </row>
    <row r="12098" spans="4:8" x14ac:dyDescent="0.2">
      <c r="D12098" s="9"/>
      <c r="G12098" s="63"/>
      <c r="H12098" s="64"/>
    </row>
    <row r="12099" spans="4:8" x14ac:dyDescent="0.2">
      <c r="D12099" s="9"/>
      <c r="G12099" s="63"/>
      <c r="H12099" s="64"/>
    </row>
    <row r="12100" spans="4:8" x14ac:dyDescent="0.2">
      <c r="D12100" s="9"/>
      <c r="G12100" s="63"/>
      <c r="H12100" s="64"/>
    </row>
    <row r="12101" spans="4:8" x14ac:dyDescent="0.2">
      <c r="D12101" s="9"/>
      <c r="G12101" s="63"/>
      <c r="H12101" s="64"/>
    </row>
    <row r="12102" spans="4:8" x14ac:dyDescent="0.2">
      <c r="D12102" s="9"/>
      <c r="G12102" s="63"/>
      <c r="H12102" s="64"/>
    </row>
    <row r="12103" spans="4:8" x14ac:dyDescent="0.2">
      <c r="D12103" s="9"/>
      <c r="G12103" s="63"/>
      <c r="H12103" s="64"/>
    </row>
    <row r="12104" spans="4:8" x14ac:dyDescent="0.2">
      <c r="D12104" s="9"/>
      <c r="G12104" s="63"/>
      <c r="H12104" s="64"/>
    </row>
    <row r="12105" spans="4:8" x14ac:dyDescent="0.2">
      <c r="D12105" s="9"/>
      <c r="G12105" s="63"/>
      <c r="H12105" s="64"/>
    </row>
    <row r="12106" spans="4:8" x14ac:dyDescent="0.2">
      <c r="D12106" s="9"/>
      <c r="G12106" s="63"/>
      <c r="H12106" s="64"/>
    </row>
    <row r="12107" spans="4:8" x14ac:dyDescent="0.2">
      <c r="D12107" s="9"/>
      <c r="G12107" s="63"/>
      <c r="H12107" s="64"/>
    </row>
    <row r="12108" spans="4:8" x14ac:dyDescent="0.2">
      <c r="D12108" s="9"/>
      <c r="G12108" s="63"/>
      <c r="H12108" s="64"/>
    </row>
    <row r="12109" spans="4:8" x14ac:dyDescent="0.2">
      <c r="D12109" s="9"/>
      <c r="G12109" s="63"/>
      <c r="H12109" s="64"/>
    </row>
    <row r="12110" spans="4:8" x14ac:dyDescent="0.2">
      <c r="D12110" s="9"/>
      <c r="G12110" s="63"/>
      <c r="H12110" s="64"/>
    </row>
    <row r="12111" spans="4:8" x14ac:dyDescent="0.2">
      <c r="D12111" s="9"/>
      <c r="G12111" s="63"/>
      <c r="H12111" s="64"/>
    </row>
    <row r="12112" spans="4:8" x14ac:dyDescent="0.2">
      <c r="D12112" s="9"/>
      <c r="G12112" s="63"/>
      <c r="H12112" s="64"/>
    </row>
    <row r="12113" spans="4:8" x14ac:dyDescent="0.2">
      <c r="D12113" s="9"/>
      <c r="G12113" s="63"/>
      <c r="H12113" s="64"/>
    </row>
    <row r="12114" spans="4:8" x14ac:dyDescent="0.2">
      <c r="D12114" s="9"/>
      <c r="G12114" s="63"/>
      <c r="H12114" s="64"/>
    </row>
    <row r="12115" spans="4:8" x14ac:dyDescent="0.2">
      <c r="D12115" s="9"/>
      <c r="G12115" s="63"/>
      <c r="H12115" s="64"/>
    </row>
    <row r="12116" spans="4:8" x14ac:dyDescent="0.2">
      <c r="D12116" s="9"/>
      <c r="G12116" s="63"/>
      <c r="H12116" s="64"/>
    </row>
    <row r="12117" spans="4:8" x14ac:dyDescent="0.2">
      <c r="D12117" s="9"/>
      <c r="G12117" s="63"/>
      <c r="H12117" s="64"/>
    </row>
    <row r="12118" spans="4:8" x14ac:dyDescent="0.2">
      <c r="D12118" s="9"/>
      <c r="G12118" s="63"/>
      <c r="H12118" s="64"/>
    </row>
    <row r="12119" spans="4:8" x14ac:dyDescent="0.2">
      <c r="D12119" s="9"/>
      <c r="G12119" s="63"/>
      <c r="H12119" s="64"/>
    </row>
    <row r="12120" spans="4:8" x14ac:dyDescent="0.2">
      <c r="D12120" s="9"/>
      <c r="G12120" s="63"/>
      <c r="H12120" s="64"/>
    </row>
    <row r="12121" spans="4:8" x14ac:dyDescent="0.2">
      <c r="D12121" s="9"/>
      <c r="G12121" s="63"/>
      <c r="H12121" s="64"/>
    </row>
    <row r="12122" spans="4:8" x14ac:dyDescent="0.2">
      <c r="D12122" s="9"/>
      <c r="G12122" s="63"/>
      <c r="H12122" s="64"/>
    </row>
    <row r="12123" spans="4:8" x14ac:dyDescent="0.2">
      <c r="D12123" s="9"/>
      <c r="G12123" s="63"/>
      <c r="H12123" s="64"/>
    </row>
    <row r="12124" spans="4:8" x14ac:dyDescent="0.2">
      <c r="D12124" s="9"/>
      <c r="G12124" s="63"/>
      <c r="H12124" s="64"/>
    </row>
    <row r="12125" spans="4:8" x14ac:dyDescent="0.2">
      <c r="D12125" s="9"/>
      <c r="G12125" s="63"/>
      <c r="H12125" s="64"/>
    </row>
    <row r="12126" spans="4:8" x14ac:dyDescent="0.2">
      <c r="D12126" s="9"/>
      <c r="G12126" s="63"/>
      <c r="H12126" s="64"/>
    </row>
    <row r="12127" spans="4:8" x14ac:dyDescent="0.2">
      <c r="D12127" s="9"/>
      <c r="G12127" s="63"/>
      <c r="H12127" s="64"/>
    </row>
    <row r="12128" spans="4:8" x14ac:dyDescent="0.2">
      <c r="D12128" s="9"/>
      <c r="G12128" s="63"/>
      <c r="H12128" s="64"/>
    </row>
    <row r="12129" spans="4:8" x14ac:dyDescent="0.2">
      <c r="D12129" s="9"/>
      <c r="G12129" s="63"/>
      <c r="H12129" s="64"/>
    </row>
    <row r="12130" spans="4:8" x14ac:dyDescent="0.2">
      <c r="D12130" s="9"/>
      <c r="G12130" s="63"/>
      <c r="H12130" s="64"/>
    </row>
    <row r="12131" spans="4:8" x14ac:dyDescent="0.2">
      <c r="D12131" s="9"/>
      <c r="G12131" s="63"/>
      <c r="H12131" s="64"/>
    </row>
    <row r="12132" spans="4:8" x14ac:dyDescent="0.2">
      <c r="D12132" s="9"/>
      <c r="G12132" s="63"/>
      <c r="H12132" s="64"/>
    </row>
    <row r="12133" spans="4:8" x14ac:dyDescent="0.2">
      <c r="D12133" s="9"/>
      <c r="G12133" s="63"/>
      <c r="H12133" s="64"/>
    </row>
    <row r="12134" spans="4:8" x14ac:dyDescent="0.2">
      <c r="D12134" s="9"/>
      <c r="G12134" s="63"/>
      <c r="H12134" s="64"/>
    </row>
    <row r="12135" spans="4:8" x14ac:dyDescent="0.2">
      <c r="D12135" s="9"/>
      <c r="G12135" s="63"/>
      <c r="H12135" s="64"/>
    </row>
    <row r="12136" spans="4:8" x14ac:dyDescent="0.2">
      <c r="D12136" s="9"/>
      <c r="G12136" s="63"/>
      <c r="H12136" s="64"/>
    </row>
    <row r="12137" spans="4:8" x14ac:dyDescent="0.2">
      <c r="D12137" s="9"/>
      <c r="G12137" s="63"/>
      <c r="H12137" s="64"/>
    </row>
    <row r="12138" spans="4:8" x14ac:dyDescent="0.2">
      <c r="D12138" s="9"/>
      <c r="G12138" s="63"/>
      <c r="H12138" s="64"/>
    </row>
    <row r="12139" spans="4:8" x14ac:dyDescent="0.2">
      <c r="D12139" s="9"/>
      <c r="G12139" s="63"/>
      <c r="H12139" s="64"/>
    </row>
    <row r="12140" spans="4:8" x14ac:dyDescent="0.2">
      <c r="D12140" s="9"/>
      <c r="G12140" s="63"/>
      <c r="H12140" s="64"/>
    </row>
    <row r="12141" spans="4:8" x14ac:dyDescent="0.2">
      <c r="D12141" s="9"/>
      <c r="G12141" s="63"/>
      <c r="H12141" s="64"/>
    </row>
    <row r="12142" spans="4:8" x14ac:dyDescent="0.2">
      <c r="D12142" s="9"/>
      <c r="G12142" s="63"/>
      <c r="H12142" s="64"/>
    </row>
    <row r="12143" spans="4:8" x14ac:dyDescent="0.2">
      <c r="D12143" s="9"/>
      <c r="G12143" s="63"/>
      <c r="H12143" s="64"/>
    </row>
    <row r="12144" spans="4:8" x14ac:dyDescent="0.2">
      <c r="D12144" s="9"/>
      <c r="G12144" s="63"/>
      <c r="H12144" s="64"/>
    </row>
    <row r="12145" spans="4:8" x14ac:dyDescent="0.2">
      <c r="D12145" s="9"/>
      <c r="G12145" s="63"/>
      <c r="H12145" s="64"/>
    </row>
    <row r="12146" spans="4:8" x14ac:dyDescent="0.2">
      <c r="D12146" s="9"/>
      <c r="G12146" s="63"/>
      <c r="H12146" s="64"/>
    </row>
    <row r="12147" spans="4:8" x14ac:dyDescent="0.2">
      <c r="D12147" s="9"/>
      <c r="G12147" s="63"/>
      <c r="H12147" s="64"/>
    </row>
    <row r="12148" spans="4:8" x14ac:dyDescent="0.2">
      <c r="D12148" s="9"/>
      <c r="G12148" s="63"/>
      <c r="H12148" s="64"/>
    </row>
    <row r="12149" spans="4:8" x14ac:dyDescent="0.2">
      <c r="D12149" s="9"/>
      <c r="G12149" s="63"/>
      <c r="H12149" s="64"/>
    </row>
    <row r="12150" spans="4:8" x14ac:dyDescent="0.2">
      <c r="D12150" s="9"/>
      <c r="G12150" s="63"/>
      <c r="H12150" s="64"/>
    </row>
    <row r="12151" spans="4:8" x14ac:dyDescent="0.2">
      <c r="D12151" s="9"/>
      <c r="G12151" s="63"/>
      <c r="H12151" s="64"/>
    </row>
    <row r="12152" spans="4:8" x14ac:dyDescent="0.2">
      <c r="D12152" s="9"/>
      <c r="G12152" s="63"/>
      <c r="H12152" s="64"/>
    </row>
    <row r="12153" spans="4:8" x14ac:dyDescent="0.2">
      <c r="D12153" s="9"/>
      <c r="G12153" s="63"/>
      <c r="H12153" s="64"/>
    </row>
    <row r="12154" spans="4:8" x14ac:dyDescent="0.2">
      <c r="D12154" s="9"/>
      <c r="G12154" s="63"/>
      <c r="H12154" s="64"/>
    </row>
    <row r="12155" spans="4:8" x14ac:dyDescent="0.2">
      <c r="D12155" s="9"/>
      <c r="G12155" s="63"/>
      <c r="H12155" s="64"/>
    </row>
    <row r="12156" spans="4:8" x14ac:dyDescent="0.2">
      <c r="D12156" s="9"/>
      <c r="G12156" s="63"/>
      <c r="H12156" s="64"/>
    </row>
    <row r="12157" spans="4:8" x14ac:dyDescent="0.2">
      <c r="D12157" s="9"/>
      <c r="G12157" s="63"/>
      <c r="H12157" s="64"/>
    </row>
    <row r="12158" spans="4:8" x14ac:dyDescent="0.2">
      <c r="D12158" s="9"/>
      <c r="G12158" s="63"/>
      <c r="H12158" s="64"/>
    </row>
    <row r="12159" spans="4:8" x14ac:dyDescent="0.2">
      <c r="D12159" s="9"/>
      <c r="G12159" s="63"/>
      <c r="H12159" s="64"/>
    </row>
    <row r="12160" spans="4:8" x14ac:dyDescent="0.2">
      <c r="D12160" s="9"/>
      <c r="G12160" s="63"/>
      <c r="H12160" s="64"/>
    </row>
    <row r="12161" spans="4:8" x14ac:dyDescent="0.2">
      <c r="D12161" s="9"/>
      <c r="G12161" s="63"/>
      <c r="H12161" s="64"/>
    </row>
    <row r="12162" spans="4:8" x14ac:dyDescent="0.2">
      <c r="D12162" s="9"/>
      <c r="G12162" s="63"/>
      <c r="H12162" s="64"/>
    </row>
    <row r="12163" spans="4:8" x14ac:dyDescent="0.2">
      <c r="D12163" s="9"/>
      <c r="G12163" s="63"/>
      <c r="H12163" s="64"/>
    </row>
    <row r="12164" spans="4:8" x14ac:dyDescent="0.2">
      <c r="D12164" s="9"/>
      <c r="G12164" s="63"/>
      <c r="H12164" s="64"/>
    </row>
    <row r="12165" spans="4:8" x14ac:dyDescent="0.2">
      <c r="D12165" s="9"/>
      <c r="G12165" s="63"/>
      <c r="H12165" s="64"/>
    </row>
    <row r="12166" spans="4:8" x14ac:dyDescent="0.2">
      <c r="D12166" s="9"/>
      <c r="G12166" s="63"/>
      <c r="H12166" s="64"/>
    </row>
    <row r="12167" spans="4:8" x14ac:dyDescent="0.2">
      <c r="D12167" s="9"/>
      <c r="G12167" s="63"/>
      <c r="H12167" s="64"/>
    </row>
    <row r="12168" spans="4:8" x14ac:dyDescent="0.2">
      <c r="D12168" s="9"/>
      <c r="G12168" s="63"/>
      <c r="H12168" s="64"/>
    </row>
    <row r="12169" spans="4:8" x14ac:dyDescent="0.2">
      <c r="D12169" s="9"/>
      <c r="G12169" s="63"/>
      <c r="H12169" s="64"/>
    </row>
    <row r="12170" spans="4:8" x14ac:dyDescent="0.2">
      <c r="D12170" s="9"/>
      <c r="G12170" s="63"/>
      <c r="H12170" s="64"/>
    </row>
    <row r="12171" spans="4:8" x14ac:dyDescent="0.2">
      <c r="D12171" s="9"/>
      <c r="G12171" s="63"/>
      <c r="H12171" s="64"/>
    </row>
    <row r="12172" spans="4:8" x14ac:dyDescent="0.2">
      <c r="D12172" s="9"/>
      <c r="G12172" s="63"/>
      <c r="H12172" s="64"/>
    </row>
    <row r="12173" spans="4:8" x14ac:dyDescent="0.2">
      <c r="D12173" s="9"/>
      <c r="G12173" s="63"/>
      <c r="H12173" s="64"/>
    </row>
    <row r="12174" spans="4:8" x14ac:dyDescent="0.2">
      <c r="D12174" s="9"/>
      <c r="G12174" s="63"/>
      <c r="H12174" s="64"/>
    </row>
    <row r="12175" spans="4:8" x14ac:dyDescent="0.2">
      <c r="D12175" s="9"/>
      <c r="G12175" s="63"/>
      <c r="H12175" s="64"/>
    </row>
    <row r="12176" spans="4:8" x14ac:dyDescent="0.2">
      <c r="D12176" s="9"/>
      <c r="G12176" s="63"/>
      <c r="H12176" s="64"/>
    </row>
    <row r="12177" spans="4:8" x14ac:dyDescent="0.2">
      <c r="D12177" s="9"/>
      <c r="G12177" s="63"/>
      <c r="H12177" s="64"/>
    </row>
    <row r="12178" spans="4:8" x14ac:dyDescent="0.2">
      <c r="D12178" s="9"/>
      <c r="G12178" s="63"/>
      <c r="H12178" s="64"/>
    </row>
    <row r="12179" spans="4:8" x14ac:dyDescent="0.2">
      <c r="D12179" s="9"/>
      <c r="G12179" s="63"/>
      <c r="H12179" s="64"/>
    </row>
    <row r="12180" spans="4:8" x14ac:dyDescent="0.2">
      <c r="D12180" s="9"/>
      <c r="G12180" s="63"/>
      <c r="H12180" s="64"/>
    </row>
    <row r="12181" spans="4:8" x14ac:dyDescent="0.2">
      <c r="D12181" s="9"/>
      <c r="G12181" s="63"/>
      <c r="H12181" s="64"/>
    </row>
    <row r="12182" spans="4:8" x14ac:dyDescent="0.2">
      <c r="D12182" s="9"/>
      <c r="G12182" s="63"/>
      <c r="H12182" s="64"/>
    </row>
    <row r="12183" spans="4:8" x14ac:dyDescent="0.2">
      <c r="D12183" s="9"/>
      <c r="G12183" s="63"/>
      <c r="H12183" s="64"/>
    </row>
    <row r="12184" spans="4:8" x14ac:dyDescent="0.2">
      <c r="D12184" s="9"/>
      <c r="G12184" s="63"/>
      <c r="H12184" s="64"/>
    </row>
    <row r="12185" spans="4:8" x14ac:dyDescent="0.2">
      <c r="D12185" s="9"/>
      <c r="G12185" s="63"/>
      <c r="H12185" s="64"/>
    </row>
    <row r="12186" spans="4:8" x14ac:dyDescent="0.2">
      <c r="D12186" s="9"/>
      <c r="G12186" s="63"/>
      <c r="H12186" s="64"/>
    </row>
    <row r="12187" spans="4:8" x14ac:dyDescent="0.2">
      <c r="D12187" s="9"/>
      <c r="G12187" s="63"/>
      <c r="H12187" s="64"/>
    </row>
    <row r="12188" spans="4:8" x14ac:dyDescent="0.2">
      <c r="D12188" s="9"/>
      <c r="G12188" s="63"/>
      <c r="H12188" s="64"/>
    </row>
    <row r="12189" spans="4:8" x14ac:dyDescent="0.2">
      <c r="D12189" s="9"/>
      <c r="G12189" s="63"/>
      <c r="H12189" s="64"/>
    </row>
    <row r="12190" spans="4:8" x14ac:dyDescent="0.2">
      <c r="D12190" s="9"/>
      <c r="G12190" s="63"/>
      <c r="H12190" s="64"/>
    </row>
    <row r="12191" spans="4:8" x14ac:dyDescent="0.2">
      <c r="D12191" s="9"/>
      <c r="G12191" s="63"/>
      <c r="H12191" s="64"/>
    </row>
    <row r="12192" spans="4:8" x14ac:dyDescent="0.2">
      <c r="D12192" s="9"/>
      <c r="G12192" s="63"/>
      <c r="H12192" s="64"/>
    </row>
    <row r="12193" spans="4:8" x14ac:dyDescent="0.2">
      <c r="D12193" s="9"/>
      <c r="G12193" s="63"/>
      <c r="H12193" s="64"/>
    </row>
    <row r="12194" spans="4:8" x14ac:dyDescent="0.2">
      <c r="D12194" s="9"/>
      <c r="G12194" s="63"/>
      <c r="H12194" s="64"/>
    </row>
    <row r="12195" spans="4:8" x14ac:dyDescent="0.2">
      <c r="D12195" s="9"/>
      <c r="G12195" s="63"/>
      <c r="H12195" s="64"/>
    </row>
    <row r="12196" spans="4:8" x14ac:dyDescent="0.2">
      <c r="D12196" s="9"/>
      <c r="G12196" s="63"/>
      <c r="H12196" s="64"/>
    </row>
    <row r="12197" spans="4:8" x14ac:dyDescent="0.2">
      <c r="D12197" s="9"/>
      <c r="G12197" s="63"/>
      <c r="H12197" s="64"/>
    </row>
    <row r="12198" spans="4:8" x14ac:dyDescent="0.2">
      <c r="D12198" s="9"/>
      <c r="G12198" s="63"/>
      <c r="H12198" s="64"/>
    </row>
    <row r="12199" spans="4:8" x14ac:dyDescent="0.2">
      <c r="D12199" s="9"/>
      <c r="G12199" s="63"/>
      <c r="H12199" s="64"/>
    </row>
    <row r="12200" spans="4:8" x14ac:dyDescent="0.2">
      <c r="D12200" s="9"/>
      <c r="G12200" s="63"/>
      <c r="H12200" s="64"/>
    </row>
    <row r="12201" spans="4:8" x14ac:dyDescent="0.2">
      <c r="D12201" s="9"/>
      <c r="G12201" s="63"/>
      <c r="H12201" s="64"/>
    </row>
    <row r="12202" spans="4:8" x14ac:dyDescent="0.2">
      <c r="D12202" s="9"/>
      <c r="G12202" s="63"/>
      <c r="H12202" s="64"/>
    </row>
    <row r="12203" spans="4:8" x14ac:dyDescent="0.2">
      <c r="D12203" s="9"/>
      <c r="G12203" s="63"/>
      <c r="H12203" s="64"/>
    </row>
    <row r="12204" spans="4:8" x14ac:dyDescent="0.2">
      <c r="D12204" s="9"/>
      <c r="G12204" s="63"/>
      <c r="H12204" s="64"/>
    </row>
    <row r="12205" spans="4:8" x14ac:dyDescent="0.2">
      <c r="D12205" s="9"/>
      <c r="G12205" s="63"/>
      <c r="H12205" s="64"/>
    </row>
    <row r="12206" spans="4:8" x14ac:dyDescent="0.2">
      <c r="D12206" s="9"/>
      <c r="G12206" s="63"/>
      <c r="H12206" s="64"/>
    </row>
    <row r="12207" spans="4:8" x14ac:dyDescent="0.2">
      <c r="D12207" s="9"/>
      <c r="G12207" s="63"/>
      <c r="H12207" s="64"/>
    </row>
    <row r="12208" spans="4:8" x14ac:dyDescent="0.2">
      <c r="D12208" s="9"/>
      <c r="G12208" s="63"/>
      <c r="H12208" s="64"/>
    </row>
    <row r="12209" spans="4:8" x14ac:dyDescent="0.2">
      <c r="D12209" s="9"/>
      <c r="G12209" s="63"/>
      <c r="H12209" s="64"/>
    </row>
    <row r="12210" spans="4:8" x14ac:dyDescent="0.2">
      <c r="D12210" s="9"/>
      <c r="G12210" s="63"/>
      <c r="H12210" s="64"/>
    </row>
    <row r="12211" spans="4:8" x14ac:dyDescent="0.2">
      <c r="D12211" s="9"/>
      <c r="G12211" s="63"/>
      <c r="H12211" s="64"/>
    </row>
    <row r="12212" spans="4:8" x14ac:dyDescent="0.2">
      <c r="D12212" s="9"/>
      <c r="G12212" s="63"/>
      <c r="H12212" s="64"/>
    </row>
    <row r="12213" spans="4:8" x14ac:dyDescent="0.2">
      <c r="D12213" s="9"/>
      <c r="G12213" s="63"/>
      <c r="H12213" s="64"/>
    </row>
    <row r="12214" spans="4:8" x14ac:dyDescent="0.2">
      <c r="D12214" s="9"/>
      <c r="G12214" s="63"/>
      <c r="H12214" s="64"/>
    </row>
    <row r="12215" spans="4:8" x14ac:dyDescent="0.2">
      <c r="D12215" s="9"/>
      <c r="G12215" s="63"/>
      <c r="H12215" s="64"/>
    </row>
    <row r="12216" spans="4:8" x14ac:dyDescent="0.2">
      <c r="D12216" s="9"/>
      <c r="G12216" s="63"/>
      <c r="H12216" s="64"/>
    </row>
    <row r="12217" spans="4:8" x14ac:dyDescent="0.2">
      <c r="D12217" s="9"/>
      <c r="G12217" s="63"/>
      <c r="H12217" s="64"/>
    </row>
    <row r="12218" spans="4:8" x14ac:dyDescent="0.2">
      <c r="D12218" s="9"/>
      <c r="G12218" s="63"/>
      <c r="H12218" s="64"/>
    </row>
    <row r="12219" spans="4:8" x14ac:dyDescent="0.2">
      <c r="D12219" s="9"/>
      <c r="G12219" s="63"/>
      <c r="H12219" s="64"/>
    </row>
    <row r="12220" spans="4:8" x14ac:dyDescent="0.2">
      <c r="D12220" s="9"/>
      <c r="G12220" s="63"/>
      <c r="H12220" s="64"/>
    </row>
    <row r="12221" spans="4:8" x14ac:dyDescent="0.2">
      <c r="D12221" s="9"/>
      <c r="G12221" s="63"/>
      <c r="H12221" s="64"/>
    </row>
    <row r="12222" spans="4:8" x14ac:dyDescent="0.2">
      <c r="D12222" s="9"/>
      <c r="G12222" s="63"/>
      <c r="H12222" s="64"/>
    </row>
    <row r="12223" spans="4:8" x14ac:dyDescent="0.2">
      <c r="D12223" s="9"/>
      <c r="G12223" s="63"/>
      <c r="H12223" s="64"/>
    </row>
    <row r="12224" spans="4:8" x14ac:dyDescent="0.2">
      <c r="D12224" s="9"/>
      <c r="G12224" s="63"/>
      <c r="H12224" s="64"/>
    </row>
    <row r="12225" spans="4:8" x14ac:dyDescent="0.2">
      <c r="D12225" s="9"/>
      <c r="G12225" s="63"/>
      <c r="H12225" s="64"/>
    </row>
    <row r="12226" spans="4:8" x14ac:dyDescent="0.2">
      <c r="D12226" s="9"/>
      <c r="G12226" s="63"/>
      <c r="H12226" s="64"/>
    </row>
    <row r="12227" spans="4:8" x14ac:dyDescent="0.2">
      <c r="D12227" s="9"/>
      <c r="G12227" s="63"/>
      <c r="H12227" s="64"/>
    </row>
    <row r="12228" spans="4:8" x14ac:dyDescent="0.2">
      <c r="D12228" s="9"/>
      <c r="G12228" s="63"/>
      <c r="H12228" s="64"/>
    </row>
    <row r="12229" spans="4:8" x14ac:dyDescent="0.2">
      <c r="D12229" s="9"/>
      <c r="G12229" s="63"/>
      <c r="H12229" s="64"/>
    </row>
    <row r="12230" spans="4:8" x14ac:dyDescent="0.2">
      <c r="D12230" s="9"/>
      <c r="G12230" s="63"/>
      <c r="H12230" s="64"/>
    </row>
    <row r="12231" spans="4:8" x14ac:dyDescent="0.2">
      <c r="D12231" s="9"/>
      <c r="G12231" s="63"/>
      <c r="H12231" s="64"/>
    </row>
    <row r="12232" spans="4:8" x14ac:dyDescent="0.2">
      <c r="D12232" s="9"/>
      <c r="G12232" s="63"/>
      <c r="H12232" s="64"/>
    </row>
    <row r="12233" spans="4:8" x14ac:dyDescent="0.2">
      <c r="D12233" s="9"/>
      <c r="G12233" s="63"/>
      <c r="H12233" s="64"/>
    </row>
    <row r="12234" spans="4:8" x14ac:dyDescent="0.2">
      <c r="D12234" s="9"/>
      <c r="G12234" s="63"/>
      <c r="H12234" s="64"/>
    </row>
    <row r="12235" spans="4:8" x14ac:dyDescent="0.2">
      <c r="D12235" s="9"/>
      <c r="G12235" s="63"/>
      <c r="H12235" s="64"/>
    </row>
    <row r="12236" spans="4:8" x14ac:dyDescent="0.2">
      <c r="D12236" s="9"/>
      <c r="G12236" s="63"/>
      <c r="H12236" s="64"/>
    </row>
    <row r="12237" spans="4:8" x14ac:dyDescent="0.2">
      <c r="D12237" s="9"/>
      <c r="G12237" s="63"/>
      <c r="H12237" s="64"/>
    </row>
    <row r="12238" spans="4:8" x14ac:dyDescent="0.2">
      <c r="D12238" s="9"/>
      <c r="G12238" s="63"/>
      <c r="H12238" s="64"/>
    </row>
    <row r="12239" spans="4:8" x14ac:dyDescent="0.2">
      <c r="D12239" s="9"/>
      <c r="G12239" s="63"/>
      <c r="H12239" s="64"/>
    </row>
    <row r="12240" spans="4:8" x14ac:dyDescent="0.2">
      <c r="D12240" s="9"/>
      <c r="G12240" s="63"/>
      <c r="H12240" s="64"/>
    </row>
    <row r="12241" spans="4:8" x14ac:dyDescent="0.2">
      <c r="D12241" s="9"/>
      <c r="G12241" s="63"/>
      <c r="H12241" s="64"/>
    </row>
    <row r="12242" spans="4:8" x14ac:dyDescent="0.2">
      <c r="D12242" s="9"/>
      <c r="G12242" s="63"/>
      <c r="H12242" s="64"/>
    </row>
    <row r="12243" spans="4:8" x14ac:dyDescent="0.2">
      <c r="D12243" s="9"/>
      <c r="G12243" s="63"/>
      <c r="H12243" s="64"/>
    </row>
    <row r="12244" spans="4:8" x14ac:dyDescent="0.2">
      <c r="D12244" s="9"/>
      <c r="G12244" s="63"/>
      <c r="H12244" s="64"/>
    </row>
    <row r="12245" spans="4:8" x14ac:dyDescent="0.2">
      <c r="D12245" s="9"/>
      <c r="G12245" s="63"/>
      <c r="H12245" s="64"/>
    </row>
    <row r="12246" spans="4:8" x14ac:dyDescent="0.2">
      <c r="D12246" s="9"/>
      <c r="G12246" s="63"/>
      <c r="H12246" s="64"/>
    </row>
    <row r="12247" spans="4:8" x14ac:dyDescent="0.2">
      <c r="D12247" s="9"/>
      <c r="G12247" s="63"/>
      <c r="H12247" s="64"/>
    </row>
    <row r="12248" spans="4:8" x14ac:dyDescent="0.2">
      <c r="D12248" s="9"/>
      <c r="G12248" s="63"/>
      <c r="H12248" s="64"/>
    </row>
    <row r="12249" spans="4:8" x14ac:dyDescent="0.2">
      <c r="D12249" s="9"/>
      <c r="G12249" s="63"/>
      <c r="H12249" s="64"/>
    </row>
    <row r="12250" spans="4:8" x14ac:dyDescent="0.2">
      <c r="D12250" s="9"/>
      <c r="G12250" s="63"/>
      <c r="H12250" s="64"/>
    </row>
    <row r="12251" spans="4:8" x14ac:dyDescent="0.2">
      <c r="D12251" s="9"/>
      <c r="G12251" s="63"/>
      <c r="H12251" s="64"/>
    </row>
    <row r="12252" spans="4:8" x14ac:dyDescent="0.2">
      <c r="D12252" s="9"/>
      <c r="G12252" s="63"/>
      <c r="H12252" s="64"/>
    </row>
    <row r="12253" spans="4:8" x14ac:dyDescent="0.2">
      <c r="D12253" s="9"/>
      <c r="G12253" s="63"/>
      <c r="H12253" s="64"/>
    </row>
    <row r="12254" spans="4:8" x14ac:dyDescent="0.2">
      <c r="D12254" s="9"/>
      <c r="G12254" s="63"/>
      <c r="H12254" s="64"/>
    </row>
    <row r="12255" spans="4:8" x14ac:dyDescent="0.2">
      <c r="D12255" s="9"/>
      <c r="G12255" s="63"/>
      <c r="H12255" s="64"/>
    </row>
    <row r="12256" spans="4:8" x14ac:dyDescent="0.2">
      <c r="D12256" s="9"/>
      <c r="G12256" s="63"/>
      <c r="H12256" s="64"/>
    </row>
    <row r="12257" spans="4:8" x14ac:dyDescent="0.2">
      <c r="D12257" s="9"/>
      <c r="G12257" s="63"/>
      <c r="H12257" s="64"/>
    </row>
    <row r="12258" spans="4:8" x14ac:dyDescent="0.2">
      <c r="D12258" s="9"/>
      <c r="G12258" s="63"/>
      <c r="H12258" s="64"/>
    </row>
    <row r="12259" spans="4:8" x14ac:dyDescent="0.2">
      <c r="D12259" s="9"/>
      <c r="G12259" s="63"/>
      <c r="H12259" s="64"/>
    </row>
    <row r="12260" spans="4:8" x14ac:dyDescent="0.2">
      <c r="D12260" s="9"/>
      <c r="G12260" s="63"/>
      <c r="H12260" s="64"/>
    </row>
    <row r="12261" spans="4:8" x14ac:dyDescent="0.2">
      <c r="D12261" s="9"/>
      <c r="G12261" s="63"/>
      <c r="H12261" s="64"/>
    </row>
    <row r="12262" spans="4:8" x14ac:dyDescent="0.2">
      <c r="D12262" s="9"/>
      <c r="G12262" s="63"/>
      <c r="H12262" s="64"/>
    </row>
    <row r="12263" spans="4:8" x14ac:dyDescent="0.2">
      <c r="D12263" s="9"/>
      <c r="G12263" s="63"/>
      <c r="H12263" s="64"/>
    </row>
    <row r="12264" spans="4:8" x14ac:dyDescent="0.2">
      <c r="D12264" s="9"/>
      <c r="G12264" s="63"/>
      <c r="H12264" s="64"/>
    </row>
    <row r="12265" spans="4:8" x14ac:dyDescent="0.2">
      <c r="D12265" s="9"/>
      <c r="G12265" s="63"/>
      <c r="H12265" s="64"/>
    </row>
    <row r="12266" spans="4:8" x14ac:dyDescent="0.2">
      <c r="D12266" s="9"/>
      <c r="G12266" s="63"/>
      <c r="H12266" s="64"/>
    </row>
    <row r="12267" spans="4:8" x14ac:dyDescent="0.2">
      <c r="D12267" s="9"/>
      <c r="G12267" s="63"/>
      <c r="H12267" s="64"/>
    </row>
    <row r="12268" spans="4:8" x14ac:dyDescent="0.2">
      <c r="D12268" s="9"/>
      <c r="G12268" s="63"/>
      <c r="H12268" s="64"/>
    </row>
    <row r="12269" spans="4:8" x14ac:dyDescent="0.2">
      <c r="D12269" s="9"/>
      <c r="G12269" s="63"/>
      <c r="H12269" s="64"/>
    </row>
    <row r="12270" spans="4:8" x14ac:dyDescent="0.2">
      <c r="D12270" s="9"/>
      <c r="G12270" s="63"/>
      <c r="H12270" s="64"/>
    </row>
    <row r="12271" spans="4:8" x14ac:dyDescent="0.2">
      <c r="D12271" s="9"/>
      <c r="G12271" s="63"/>
      <c r="H12271" s="64"/>
    </row>
    <row r="12272" spans="4:8" x14ac:dyDescent="0.2">
      <c r="D12272" s="9"/>
      <c r="G12272" s="63"/>
      <c r="H12272" s="64"/>
    </row>
    <row r="12273" spans="4:8" x14ac:dyDescent="0.2">
      <c r="D12273" s="9"/>
      <c r="G12273" s="63"/>
      <c r="H12273" s="64"/>
    </row>
    <row r="12274" spans="4:8" x14ac:dyDescent="0.2">
      <c r="D12274" s="9"/>
      <c r="G12274" s="63"/>
      <c r="H12274" s="64"/>
    </row>
    <row r="12275" spans="4:8" x14ac:dyDescent="0.2">
      <c r="D12275" s="9"/>
      <c r="G12275" s="63"/>
      <c r="H12275" s="64"/>
    </row>
    <row r="12276" spans="4:8" x14ac:dyDescent="0.2">
      <c r="D12276" s="9"/>
      <c r="G12276" s="63"/>
      <c r="H12276" s="64"/>
    </row>
    <row r="12277" spans="4:8" x14ac:dyDescent="0.2">
      <c r="D12277" s="9"/>
      <c r="G12277" s="63"/>
      <c r="H12277" s="64"/>
    </row>
    <row r="12278" spans="4:8" x14ac:dyDescent="0.2">
      <c r="D12278" s="9"/>
      <c r="G12278" s="63"/>
      <c r="H12278" s="64"/>
    </row>
    <row r="12279" spans="4:8" x14ac:dyDescent="0.2">
      <c r="D12279" s="9"/>
      <c r="G12279" s="63"/>
      <c r="H12279" s="64"/>
    </row>
    <row r="12280" spans="4:8" x14ac:dyDescent="0.2">
      <c r="D12280" s="9"/>
      <c r="G12280" s="63"/>
      <c r="H12280" s="64"/>
    </row>
    <row r="12281" spans="4:8" x14ac:dyDescent="0.2">
      <c r="D12281" s="9"/>
      <c r="G12281" s="63"/>
      <c r="H12281" s="64"/>
    </row>
    <row r="12282" spans="4:8" x14ac:dyDescent="0.2">
      <c r="D12282" s="9"/>
      <c r="G12282" s="63"/>
      <c r="H12282" s="64"/>
    </row>
    <row r="12283" spans="4:8" x14ac:dyDescent="0.2">
      <c r="D12283" s="9"/>
      <c r="G12283" s="63"/>
      <c r="H12283" s="64"/>
    </row>
    <row r="12284" spans="4:8" x14ac:dyDescent="0.2">
      <c r="D12284" s="9"/>
      <c r="G12284" s="63"/>
      <c r="H12284" s="64"/>
    </row>
    <row r="12285" spans="4:8" x14ac:dyDescent="0.2">
      <c r="D12285" s="9"/>
      <c r="G12285" s="63"/>
      <c r="H12285" s="64"/>
    </row>
    <row r="12286" spans="4:8" x14ac:dyDescent="0.2">
      <c r="D12286" s="9"/>
      <c r="G12286" s="63"/>
      <c r="H12286" s="64"/>
    </row>
    <row r="12287" spans="4:8" x14ac:dyDescent="0.2">
      <c r="D12287" s="9"/>
      <c r="G12287" s="63"/>
      <c r="H12287" s="64"/>
    </row>
    <row r="12288" spans="4:8" x14ac:dyDescent="0.2">
      <c r="D12288" s="9"/>
      <c r="G12288" s="63"/>
      <c r="H12288" s="64"/>
    </row>
    <row r="12289" spans="4:8" x14ac:dyDescent="0.2">
      <c r="D12289" s="9"/>
      <c r="G12289" s="63"/>
      <c r="H12289" s="64"/>
    </row>
    <row r="12290" spans="4:8" x14ac:dyDescent="0.2">
      <c r="D12290" s="9"/>
      <c r="G12290" s="63"/>
      <c r="H12290" s="64"/>
    </row>
    <row r="12291" spans="4:8" x14ac:dyDescent="0.2">
      <c r="D12291" s="9"/>
      <c r="G12291" s="63"/>
      <c r="H12291" s="64"/>
    </row>
    <row r="12292" spans="4:8" x14ac:dyDescent="0.2">
      <c r="D12292" s="9"/>
      <c r="G12292" s="63"/>
      <c r="H12292" s="64"/>
    </row>
    <row r="12293" spans="4:8" x14ac:dyDescent="0.2">
      <c r="D12293" s="9"/>
      <c r="G12293" s="63"/>
      <c r="H12293" s="64"/>
    </row>
    <row r="12294" spans="4:8" x14ac:dyDescent="0.2">
      <c r="D12294" s="9"/>
      <c r="G12294" s="63"/>
      <c r="H12294" s="64"/>
    </row>
    <row r="12295" spans="4:8" x14ac:dyDescent="0.2">
      <c r="D12295" s="9"/>
      <c r="G12295" s="63"/>
      <c r="H12295" s="64"/>
    </row>
    <row r="12296" spans="4:8" x14ac:dyDescent="0.2">
      <c r="D12296" s="9"/>
      <c r="G12296" s="63"/>
      <c r="H12296" s="64"/>
    </row>
    <row r="12297" spans="4:8" x14ac:dyDescent="0.2">
      <c r="D12297" s="9"/>
      <c r="G12297" s="63"/>
      <c r="H12297" s="64"/>
    </row>
    <row r="12298" spans="4:8" x14ac:dyDescent="0.2">
      <c r="D12298" s="9"/>
      <c r="G12298" s="63"/>
      <c r="H12298" s="64"/>
    </row>
    <row r="12299" spans="4:8" x14ac:dyDescent="0.2">
      <c r="D12299" s="9"/>
      <c r="G12299" s="63"/>
      <c r="H12299" s="64"/>
    </row>
    <row r="12300" spans="4:8" x14ac:dyDescent="0.2">
      <c r="D12300" s="9"/>
      <c r="G12300" s="63"/>
      <c r="H12300" s="64"/>
    </row>
    <row r="12301" spans="4:8" x14ac:dyDescent="0.2">
      <c r="D12301" s="9"/>
      <c r="G12301" s="63"/>
      <c r="H12301" s="64"/>
    </row>
    <row r="12302" spans="4:8" x14ac:dyDescent="0.2">
      <c r="D12302" s="9"/>
      <c r="G12302" s="63"/>
      <c r="H12302" s="64"/>
    </row>
    <row r="12303" spans="4:8" x14ac:dyDescent="0.2">
      <c r="D12303" s="9"/>
      <c r="G12303" s="63"/>
      <c r="H12303" s="64"/>
    </row>
    <row r="12304" spans="4:8" x14ac:dyDescent="0.2">
      <c r="D12304" s="9"/>
      <c r="G12304" s="63"/>
      <c r="H12304" s="64"/>
    </row>
    <row r="12305" spans="4:8" x14ac:dyDescent="0.2">
      <c r="D12305" s="9"/>
      <c r="G12305" s="63"/>
      <c r="H12305" s="64"/>
    </row>
    <row r="12306" spans="4:8" x14ac:dyDescent="0.2">
      <c r="D12306" s="9"/>
      <c r="G12306" s="63"/>
      <c r="H12306" s="64"/>
    </row>
    <row r="12307" spans="4:8" x14ac:dyDescent="0.2">
      <c r="D12307" s="9"/>
      <c r="G12307" s="63"/>
      <c r="H12307" s="64"/>
    </row>
    <row r="12308" spans="4:8" x14ac:dyDescent="0.2">
      <c r="D12308" s="9"/>
      <c r="G12308" s="63"/>
      <c r="H12308" s="64"/>
    </row>
    <row r="12309" spans="4:8" x14ac:dyDescent="0.2">
      <c r="D12309" s="9"/>
      <c r="G12309" s="63"/>
      <c r="H12309" s="64"/>
    </row>
    <row r="12310" spans="4:8" x14ac:dyDescent="0.2">
      <c r="D12310" s="9"/>
      <c r="G12310" s="63"/>
      <c r="H12310" s="64"/>
    </row>
    <row r="12311" spans="4:8" x14ac:dyDescent="0.2">
      <c r="D12311" s="9"/>
      <c r="G12311" s="63"/>
      <c r="H12311" s="64"/>
    </row>
    <row r="12312" spans="4:8" x14ac:dyDescent="0.2">
      <c r="D12312" s="9"/>
      <c r="G12312" s="63"/>
      <c r="H12312" s="64"/>
    </row>
    <row r="12313" spans="4:8" x14ac:dyDescent="0.2">
      <c r="D12313" s="9"/>
      <c r="G12313" s="63"/>
      <c r="H12313" s="64"/>
    </row>
    <row r="12314" spans="4:8" x14ac:dyDescent="0.2">
      <c r="D12314" s="9"/>
      <c r="G12314" s="63"/>
      <c r="H12314" s="64"/>
    </row>
    <row r="12315" spans="4:8" x14ac:dyDescent="0.2">
      <c r="D12315" s="9"/>
      <c r="G12315" s="63"/>
      <c r="H12315" s="64"/>
    </row>
    <row r="12316" spans="4:8" x14ac:dyDescent="0.2">
      <c r="D12316" s="9"/>
      <c r="G12316" s="63"/>
      <c r="H12316" s="64"/>
    </row>
    <row r="12317" spans="4:8" x14ac:dyDescent="0.2">
      <c r="D12317" s="9"/>
      <c r="G12317" s="63"/>
      <c r="H12317" s="64"/>
    </row>
    <row r="12318" spans="4:8" x14ac:dyDescent="0.2">
      <c r="D12318" s="9"/>
      <c r="G12318" s="63"/>
      <c r="H12318" s="64"/>
    </row>
    <row r="12319" spans="4:8" x14ac:dyDescent="0.2">
      <c r="D12319" s="9"/>
      <c r="G12319" s="63"/>
      <c r="H12319" s="64"/>
    </row>
    <row r="12320" spans="4:8" x14ac:dyDescent="0.2">
      <c r="D12320" s="9"/>
      <c r="G12320" s="63"/>
      <c r="H12320" s="64"/>
    </row>
    <row r="12321" spans="4:8" x14ac:dyDescent="0.2">
      <c r="D12321" s="9"/>
      <c r="G12321" s="63"/>
      <c r="H12321" s="64"/>
    </row>
    <row r="12322" spans="4:8" x14ac:dyDescent="0.2">
      <c r="D12322" s="9"/>
      <c r="G12322" s="63"/>
      <c r="H12322" s="64"/>
    </row>
    <row r="12323" spans="4:8" x14ac:dyDescent="0.2">
      <c r="D12323" s="9"/>
      <c r="G12323" s="63"/>
      <c r="H12323" s="64"/>
    </row>
    <row r="12324" spans="4:8" x14ac:dyDescent="0.2">
      <c r="D12324" s="9"/>
      <c r="G12324" s="63"/>
      <c r="H12324" s="64"/>
    </row>
    <row r="12325" spans="4:8" x14ac:dyDescent="0.2">
      <c r="D12325" s="9"/>
      <c r="G12325" s="63"/>
      <c r="H12325" s="64"/>
    </row>
    <row r="12326" spans="4:8" x14ac:dyDescent="0.2">
      <c r="D12326" s="9"/>
      <c r="G12326" s="63"/>
      <c r="H12326" s="64"/>
    </row>
    <row r="12327" spans="4:8" x14ac:dyDescent="0.2">
      <c r="D12327" s="9"/>
      <c r="G12327" s="63"/>
      <c r="H12327" s="64"/>
    </row>
    <row r="12328" spans="4:8" x14ac:dyDescent="0.2">
      <c r="D12328" s="9"/>
      <c r="G12328" s="63"/>
      <c r="H12328" s="64"/>
    </row>
    <row r="12329" spans="4:8" x14ac:dyDescent="0.2">
      <c r="D12329" s="9"/>
      <c r="G12329" s="63"/>
      <c r="H12329" s="64"/>
    </row>
    <row r="12330" spans="4:8" x14ac:dyDescent="0.2">
      <c r="D12330" s="9"/>
      <c r="G12330" s="63"/>
      <c r="H12330" s="64"/>
    </row>
    <row r="12331" spans="4:8" x14ac:dyDescent="0.2">
      <c r="D12331" s="9"/>
      <c r="G12331" s="63"/>
      <c r="H12331" s="64"/>
    </row>
    <row r="12332" spans="4:8" x14ac:dyDescent="0.2">
      <c r="D12332" s="9"/>
      <c r="G12332" s="63"/>
      <c r="H12332" s="64"/>
    </row>
    <row r="12333" spans="4:8" x14ac:dyDescent="0.2">
      <c r="D12333" s="9"/>
      <c r="G12333" s="63"/>
      <c r="H12333" s="64"/>
    </row>
    <row r="12334" spans="4:8" x14ac:dyDescent="0.2">
      <c r="D12334" s="9"/>
      <c r="G12334" s="63"/>
      <c r="H12334" s="64"/>
    </row>
    <row r="12335" spans="4:8" x14ac:dyDescent="0.2">
      <c r="D12335" s="9"/>
      <c r="G12335" s="63"/>
      <c r="H12335" s="64"/>
    </row>
    <row r="12336" spans="4:8" x14ac:dyDescent="0.2">
      <c r="D12336" s="9"/>
      <c r="G12336" s="63"/>
      <c r="H12336" s="64"/>
    </row>
    <row r="12337" spans="4:8" x14ac:dyDescent="0.2">
      <c r="D12337" s="9"/>
      <c r="G12337" s="63"/>
      <c r="H12337" s="64"/>
    </row>
    <row r="12338" spans="4:8" x14ac:dyDescent="0.2">
      <c r="D12338" s="9"/>
      <c r="G12338" s="63"/>
      <c r="H12338" s="64"/>
    </row>
    <row r="12339" spans="4:8" x14ac:dyDescent="0.2">
      <c r="D12339" s="9"/>
      <c r="G12339" s="63"/>
      <c r="H12339" s="64"/>
    </row>
    <row r="12340" spans="4:8" x14ac:dyDescent="0.2">
      <c r="D12340" s="9"/>
      <c r="G12340" s="63"/>
      <c r="H12340" s="64"/>
    </row>
    <row r="12341" spans="4:8" x14ac:dyDescent="0.2">
      <c r="D12341" s="9"/>
      <c r="G12341" s="63"/>
      <c r="H12341" s="64"/>
    </row>
    <row r="12342" spans="4:8" x14ac:dyDescent="0.2">
      <c r="D12342" s="9"/>
      <c r="G12342" s="63"/>
      <c r="H12342" s="64"/>
    </row>
    <row r="12343" spans="4:8" x14ac:dyDescent="0.2">
      <c r="D12343" s="9"/>
      <c r="G12343" s="63"/>
      <c r="H12343" s="64"/>
    </row>
    <row r="12344" spans="4:8" x14ac:dyDescent="0.2">
      <c r="D12344" s="9"/>
      <c r="G12344" s="63"/>
      <c r="H12344" s="64"/>
    </row>
    <row r="12345" spans="4:8" x14ac:dyDescent="0.2">
      <c r="D12345" s="9"/>
      <c r="G12345" s="63"/>
      <c r="H12345" s="64"/>
    </row>
    <row r="12346" spans="4:8" x14ac:dyDescent="0.2">
      <c r="D12346" s="9"/>
      <c r="G12346" s="63"/>
      <c r="H12346" s="64"/>
    </row>
    <row r="12347" spans="4:8" x14ac:dyDescent="0.2">
      <c r="D12347" s="9"/>
      <c r="G12347" s="63"/>
      <c r="H12347" s="64"/>
    </row>
    <row r="12348" spans="4:8" x14ac:dyDescent="0.2">
      <c r="D12348" s="9"/>
      <c r="G12348" s="63"/>
      <c r="H12348" s="64"/>
    </row>
    <row r="12349" spans="4:8" x14ac:dyDescent="0.2">
      <c r="D12349" s="9"/>
      <c r="G12349" s="63"/>
      <c r="H12349" s="64"/>
    </row>
    <row r="12350" spans="4:8" x14ac:dyDescent="0.2">
      <c r="D12350" s="9"/>
      <c r="G12350" s="63"/>
      <c r="H12350" s="64"/>
    </row>
    <row r="12351" spans="4:8" x14ac:dyDescent="0.2">
      <c r="D12351" s="9"/>
      <c r="G12351" s="63"/>
      <c r="H12351" s="64"/>
    </row>
    <row r="12352" spans="4:8" x14ac:dyDescent="0.2">
      <c r="D12352" s="9"/>
      <c r="G12352" s="63"/>
      <c r="H12352" s="64"/>
    </row>
    <row r="12353" spans="4:8" x14ac:dyDescent="0.2">
      <c r="D12353" s="9"/>
      <c r="G12353" s="63"/>
      <c r="H12353" s="64"/>
    </row>
    <row r="12354" spans="4:8" x14ac:dyDescent="0.2">
      <c r="D12354" s="9"/>
      <c r="G12354" s="63"/>
      <c r="H12354" s="64"/>
    </row>
    <row r="12355" spans="4:8" x14ac:dyDescent="0.2">
      <c r="D12355" s="9"/>
      <c r="G12355" s="63"/>
      <c r="H12355" s="64"/>
    </row>
    <row r="12356" spans="4:8" x14ac:dyDescent="0.2">
      <c r="D12356" s="9"/>
      <c r="G12356" s="63"/>
      <c r="H12356" s="64"/>
    </row>
    <row r="12357" spans="4:8" x14ac:dyDescent="0.2">
      <c r="D12357" s="9"/>
      <c r="G12357" s="63"/>
      <c r="H12357" s="64"/>
    </row>
    <row r="12358" spans="4:8" x14ac:dyDescent="0.2">
      <c r="D12358" s="9"/>
      <c r="G12358" s="63"/>
      <c r="H12358" s="64"/>
    </row>
    <row r="12359" spans="4:8" x14ac:dyDescent="0.2">
      <c r="D12359" s="9"/>
      <c r="G12359" s="63"/>
      <c r="H12359" s="64"/>
    </row>
    <row r="12360" spans="4:8" x14ac:dyDescent="0.2">
      <c r="D12360" s="9"/>
      <c r="G12360" s="63"/>
      <c r="H12360" s="64"/>
    </row>
    <row r="12361" spans="4:8" x14ac:dyDescent="0.2">
      <c r="D12361" s="9"/>
      <c r="G12361" s="63"/>
      <c r="H12361" s="64"/>
    </row>
    <row r="12362" spans="4:8" x14ac:dyDescent="0.2">
      <c r="D12362" s="9"/>
      <c r="G12362" s="63"/>
      <c r="H12362" s="64"/>
    </row>
    <row r="12363" spans="4:8" x14ac:dyDescent="0.2">
      <c r="D12363" s="9"/>
      <c r="G12363" s="63"/>
      <c r="H12363" s="64"/>
    </row>
    <row r="12364" spans="4:8" x14ac:dyDescent="0.2">
      <c r="D12364" s="9"/>
      <c r="G12364" s="63"/>
      <c r="H12364" s="64"/>
    </row>
    <row r="12365" spans="4:8" x14ac:dyDescent="0.2">
      <c r="D12365" s="9"/>
      <c r="G12365" s="63"/>
      <c r="H12365" s="64"/>
    </row>
    <row r="12366" spans="4:8" x14ac:dyDescent="0.2">
      <c r="D12366" s="9"/>
      <c r="G12366" s="63"/>
      <c r="H12366" s="64"/>
    </row>
    <row r="12367" spans="4:8" x14ac:dyDescent="0.2">
      <c r="D12367" s="9"/>
      <c r="G12367" s="63"/>
      <c r="H12367" s="64"/>
    </row>
    <row r="12368" spans="4:8" x14ac:dyDescent="0.2">
      <c r="D12368" s="9"/>
      <c r="G12368" s="63"/>
      <c r="H12368" s="64"/>
    </row>
    <row r="12369" spans="4:8" x14ac:dyDescent="0.2">
      <c r="D12369" s="9"/>
      <c r="G12369" s="63"/>
      <c r="H12369" s="64"/>
    </row>
    <row r="12370" spans="4:8" x14ac:dyDescent="0.2">
      <c r="D12370" s="9"/>
      <c r="G12370" s="63"/>
      <c r="H12370" s="64"/>
    </row>
    <row r="12371" spans="4:8" x14ac:dyDescent="0.2">
      <c r="D12371" s="9"/>
      <c r="G12371" s="63"/>
      <c r="H12371" s="64"/>
    </row>
    <row r="12372" spans="4:8" x14ac:dyDescent="0.2">
      <c r="D12372" s="9"/>
      <c r="G12372" s="63"/>
      <c r="H12372" s="64"/>
    </row>
    <row r="12373" spans="4:8" x14ac:dyDescent="0.2">
      <c r="D12373" s="9"/>
      <c r="G12373" s="63"/>
      <c r="H12373" s="64"/>
    </row>
    <row r="12374" spans="4:8" x14ac:dyDescent="0.2">
      <c r="D12374" s="9"/>
      <c r="G12374" s="63"/>
      <c r="H12374" s="64"/>
    </row>
    <row r="12375" spans="4:8" x14ac:dyDescent="0.2">
      <c r="D12375" s="9"/>
      <c r="G12375" s="63"/>
      <c r="H12375" s="64"/>
    </row>
    <row r="12376" spans="4:8" x14ac:dyDescent="0.2">
      <c r="D12376" s="9"/>
      <c r="G12376" s="63"/>
      <c r="H12376" s="64"/>
    </row>
    <row r="12377" spans="4:8" x14ac:dyDescent="0.2">
      <c r="D12377" s="9"/>
      <c r="G12377" s="63"/>
      <c r="H12377" s="64"/>
    </row>
    <row r="12378" spans="4:8" x14ac:dyDescent="0.2">
      <c r="D12378" s="9"/>
      <c r="G12378" s="63"/>
      <c r="H12378" s="64"/>
    </row>
    <row r="12379" spans="4:8" x14ac:dyDescent="0.2">
      <c r="D12379" s="9"/>
      <c r="G12379" s="63"/>
      <c r="H12379" s="64"/>
    </row>
    <row r="12380" spans="4:8" x14ac:dyDescent="0.2">
      <c r="D12380" s="9"/>
      <c r="G12380" s="63"/>
      <c r="H12380" s="64"/>
    </row>
    <row r="12381" spans="4:8" x14ac:dyDescent="0.2">
      <c r="D12381" s="9"/>
      <c r="G12381" s="63"/>
      <c r="H12381" s="64"/>
    </row>
    <row r="12382" spans="4:8" x14ac:dyDescent="0.2">
      <c r="D12382" s="9"/>
      <c r="G12382" s="63"/>
      <c r="H12382" s="64"/>
    </row>
    <row r="12383" spans="4:8" x14ac:dyDescent="0.2">
      <c r="D12383" s="9"/>
      <c r="G12383" s="63"/>
      <c r="H12383" s="64"/>
    </row>
    <row r="12384" spans="4:8" x14ac:dyDescent="0.2">
      <c r="D12384" s="9"/>
      <c r="G12384" s="63"/>
      <c r="H12384" s="64"/>
    </row>
    <row r="12385" spans="4:8" x14ac:dyDescent="0.2">
      <c r="D12385" s="9"/>
      <c r="G12385" s="63"/>
      <c r="H12385" s="64"/>
    </row>
    <row r="12386" spans="4:8" x14ac:dyDescent="0.2">
      <c r="D12386" s="9"/>
      <c r="G12386" s="63"/>
      <c r="H12386" s="64"/>
    </row>
    <row r="12387" spans="4:8" x14ac:dyDescent="0.2">
      <c r="D12387" s="9"/>
      <c r="G12387" s="63"/>
      <c r="H12387" s="64"/>
    </row>
    <row r="12388" spans="4:8" x14ac:dyDescent="0.2">
      <c r="D12388" s="9"/>
      <c r="G12388" s="63"/>
      <c r="H12388" s="64"/>
    </row>
    <row r="12389" spans="4:8" x14ac:dyDescent="0.2">
      <c r="D12389" s="9"/>
      <c r="G12389" s="63"/>
      <c r="H12389" s="64"/>
    </row>
    <row r="12390" spans="4:8" x14ac:dyDescent="0.2">
      <c r="D12390" s="9"/>
      <c r="G12390" s="63"/>
      <c r="H12390" s="64"/>
    </row>
    <row r="12391" spans="4:8" x14ac:dyDescent="0.2">
      <c r="D12391" s="9"/>
      <c r="G12391" s="63"/>
      <c r="H12391" s="64"/>
    </row>
    <row r="12392" spans="4:8" x14ac:dyDescent="0.2">
      <c r="D12392" s="9"/>
      <c r="G12392" s="63"/>
      <c r="H12392" s="64"/>
    </row>
    <row r="12393" spans="4:8" x14ac:dyDescent="0.2">
      <c r="D12393" s="9"/>
      <c r="G12393" s="63"/>
      <c r="H12393" s="64"/>
    </row>
    <row r="12394" spans="4:8" x14ac:dyDescent="0.2">
      <c r="D12394" s="9"/>
      <c r="G12394" s="63"/>
      <c r="H12394" s="64"/>
    </row>
    <row r="12395" spans="4:8" x14ac:dyDescent="0.2">
      <c r="D12395" s="9"/>
      <c r="G12395" s="63"/>
      <c r="H12395" s="64"/>
    </row>
    <row r="12396" spans="4:8" x14ac:dyDescent="0.2">
      <c r="D12396" s="9"/>
      <c r="G12396" s="63"/>
      <c r="H12396" s="64"/>
    </row>
    <row r="12397" spans="4:8" x14ac:dyDescent="0.2">
      <c r="D12397" s="9"/>
      <c r="G12397" s="63"/>
      <c r="H12397" s="64"/>
    </row>
    <row r="12398" spans="4:8" x14ac:dyDescent="0.2">
      <c r="D12398" s="9"/>
      <c r="G12398" s="63"/>
      <c r="H12398" s="64"/>
    </row>
    <row r="12399" spans="4:8" x14ac:dyDescent="0.2">
      <c r="D12399" s="9"/>
      <c r="G12399" s="63"/>
      <c r="H12399" s="64"/>
    </row>
    <row r="12400" spans="4:8" x14ac:dyDescent="0.2">
      <c r="D12400" s="9"/>
      <c r="G12400" s="63"/>
      <c r="H12400" s="64"/>
    </row>
    <row r="12401" spans="4:8" x14ac:dyDescent="0.2">
      <c r="D12401" s="9"/>
      <c r="G12401" s="63"/>
      <c r="H12401" s="64"/>
    </row>
    <row r="12402" spans="4:8" x14ac:dyDescent="0.2">
      <c r="D12402" s="9"/>
      <c r="G12402" s="63"/>
      <c r="H12402" s="64"/>
    </row>
    <row r="12403" spans="4:8" x14ac:dyDescent="0.2">
      <c r="D12403" s="9"/>
      <c r="G12403" s="63"/>
      <c r="H12403" s="64"/>
    </row>
    <row r="12404" spans="4:8" x14ac:dyDescent="0.2">
      <c r="D12404" s="9"/>
      <c r="G12404" s="63"/>
      <c r="H12404" s="64"/>
    </row>
    <row r="12405" spans="4:8" x14ac:dyDescent="0.2">
      <c r="D12405" s="9"/>
      <c r="G12405" s="63"/>
      <c r="H12405" s="64"/>
    </row>
    <row r="12406" spans="4:8" x14ac:dyDescent="0.2">
      <c r="D12406" s="9"/>
      <c r="G12406" s="63"/>
      <c r="H12406" s="64"/>
    </row>
    <row r="12407" spans="4:8" x14ac:dyDescent="0.2">
      <c r="D12407" s="9"/>
      <c r="G12407" s="63"/>
      <c r="H12407" s="64"/>
    </row>
    <row r="12408" spans="4:8" x14ac:dyDescent="0.2">
      <c r="D12408" s="9"/>
      <c r="G12408" s="63"/>
      <c r="H12408" s="64"/>
    </row>
    <row r="12409" spans="4:8" x14ac:dyDescent="0.2">
      <c r="D12409" s="9"/>
      <c r="G12409" s="63"/>
      <c r="H12409" s="64"/>
    </row>
    <row r="12410" spans="4:8" x14ac:dyDescent="0.2">
      <c r="D12410" s="9"/>
      <c r="G12410" s="63"/>
      <c r="H12410" s="64"/>
    </row>
    <row r="12411" spans="4:8" x14ac:dyDescent="0.2">
      <c r="D12411" s="9"/>
      <c r="G12411" s="63"/>
      <c r="H12411" s="64"/>
    </row>
    <row r="12412" spans="4:8" x14ac:dyDescent="0.2">
      <c r="D12412" s="9"/>
      <c r="G12412" s="63"/>
      <c r="H12412" s="64"/>
    </row>
    <row r="12413" spans="4:8" x14ac:dyDescent="0.2">
      <c r="D12413" s="9"/>
      <c r="G12413" s="63"/>
      <c r="H12413" s="64"/>
    </row>
    <row r="12414" spans="4:8" x14ac:dyDescent="0.2">
      <c r="D12414" s="9"/>
      <c r="G12414" s="63"/>
      <c r="H12414" s="64"/>
    </row>
    <row r="12415" spans="4:8" x14ac:dyDescent="0.2">
      <c r="D12415" s="9"/>
      <c r="G12415" s="63"/>
      <c r="H12415" s="64"/>
    </row>
    <row r="12416" spans="4:8" x14ac:dyDescent="0.2">
      <c r="D12416" s="9"/>
      <c r="G12416" s="63"/>
      <c r="H12416" s="64"/>
    </row>
    <row r="12417" spans="4:8" x14ac:dyDescent="0.2">
      <c r="D12417" s="9"/>
      <c r="G12417" s="63"/>
      <c r="H12417" s="64"/>
    </row>
    <row r="12418" spans="4:8" x14ac:dyDescent="0.2">
      <c r="D12418" s="9"/>
      <c r="G12418" s="63"/>
      <c r="H12418" s="64"/>
    </row>
    <row r="12419" spans="4:8" x14ac:dyDescent="0.2">
      <c r="D12419" s="9"/>
      <c r="G12419" s="63"/>
      <c r="H12419" s="64"/>
    </row>
    <row r="12420" spans="4:8" x14ac:dyDescent="0.2">
      <c r="D12420" s="9"/>
      <c r="G12420" s="63"/>
      <c r="H12420" s="64"/>
    </row>
    <row r="12421" spans="4:8" x14ac:dyDescent="0.2">
      <c r="D12421" s="9"/>
      <c r="G12421" s="63"/>
      <c r="H12421" s="64"/>
    </row>
    <row r="12422" spans="4:8" x14ac:dyDescent="0.2">
      <c r="D12422" s="9"/>
      <c r="G12422" s="63"/>
      <c r="H12422" s="64"/>
    </row>
    <row r="12423" spans="4:8" x14ac:dyDescent="0.2">
      <c r="D12423" s="9"/>
      <c r="G12423" s="63"/>
      <c r="H12423" s="64"/>
    </row>
    <row r="12424" spans="4:8" x14ac:dyDescent="0.2">
      <c r="D12424" s="9"/>
      <c r="G12424" s="63"/>
      <c r="H12424" s="64"/>
    </row>
    <row r="12425" spans="4:8" x14ac:dyDescent="0.2">
      <c r="D12425" s="9"/>
      <c r="G12425" s="63"/>
      <c r="H12425" s="64"/>
    </row>
    <row r="12426" spans="4:8" x14ac:dyDescent="0.2">
      <c r="D12426" s="9"/>
      <c r="G12426" s="63"/>
      <c r="H12426" s="64"/>
    </row>
    <row r="12427" spans="4:8" x14ac:dyDescent="0.2">
      <c r="D12427" s="9"/>
      <c r="G12427" s="63"/>
      <c r="H12427" s="64"/>
    </row>
    <row r="12428" spans="4:8" x14ac:dyDescent="0.2">
      <c r="D12428" s="9"/>
      <c r="G12428" s="63"/>
      <c r="H12428" s="64"/>
    </row>
    <row r="12429" spans="4:8" x14ac:dyDescent="0.2">
      <c r="D12429" s="9"/>
      <c r="G12429" s="63"/>
      <c r="H12429" s="64"/>
    </row>
    <row r="12430" spans="4:8" x14ac:dyDescent="0.2">
      <c r="D12430" s="9"/>
      <c r="G12430" s="63"/>
      <c r="H12430" s="64"/>
    </row>
    <row r="12431" spans="4:8" x14ac:dyDescent="0.2">
      <c r="D12431" s="9"/>
      <c r="G12431" s="63"/>
      <c r="H12431" s="64"/>
    </row>
    <row r="12432" spans="4:8" x14ac:dyDescent="0.2">
      <c r="D12432" s="9"/>
      <c r="G12432" s="63"/>
      <c r="H12432" s="64"/>
    </row>
    <row r="12433" spans="4:8" x14ac:dyDescent="0.2">
      <c r="D12433" s="9"/>
      <c r="G12433" s="63"/>
      <c r="H12433" s="64"/>
    </row>
    <row r="12434" spans="4:8" x14ac:dyDescent="0.2">
      <c r="D12434" s="9"/>
      <c r="G12434" s="63"/>
      <c r="H12434" s="64"/>
    </row>
    <row r="12435" spans="4:8" x14ac:dyDescent="0.2">
      <c r="D12435" s="9"/>
      <c r="G12435" s="63"/>
      <c r="H12435" s="64"/>
    </row>
    <row r="12436" spans="4:8" x14ac:dyDescent="0.2">
      <c r="D12436" s="9"/>
      <c r="G12436" s="63"/>
      <c r="H12436" s="64"/>
    </row>
    <row r="12437" spans="4:8" x14ac:dyDescent="0.2">
      <c r="D12437" s="9"/>
      <c r="G12437" s="63"/>
      <c r="H12437" s="64"/>
    </row>
    <row r="12438" spans="4:8" x14ac:dyDescent="0.2">
      <c r="D12438" s="9"/>
      <c r="G12438" s="63"/>
      <c r="H12438" s="64"/>
    </row>
    <row r="12439" spans="4:8" x14ac:dyDescent="0.2">
      <c r="D12439" s="9"/>
      <c r="G12439" s="63"/>
      <c r="H12439" s="64"/>
    </row>
    <row r="12440" spans="4:8" x14ac:dyDescent="0.2">
      <c r="D12440" s="9"/>
      <c r="G12440" s="63"/>
      <c r="H12440" s="64"/>
    </row>
    <row r="12441" spans="4:8" x14ac:dyDescent="0.2">
      <c r="D12441" s="9"/>
      <c r="G12441" s="63"/>
      <c r="H12441" s="64"/>
    </row>
    <row r="12442" spans="4:8" x14ac:dyDescent="0.2">
      <c r="D12442" s="9"/>
      <c r="G12442" s="63"/>
      <c r="H12442" s="64"/>
    </row>
    <row r="12443" spans="4:8" x14ac:dyDescent="0.2">
      <c r="D12443" s="9"/>
      <c r="G12443" s="63"/>
      <c r="H12443" s="64"/>
    </row>
    <row r="12444" spans="4:8" x14ac:dyDescent="0.2">
      <c r="D12444" s="9"/>
      <c r="G12444" s="63"/>
      <c r="H12444" s="64"/>
    </row>
    <row r="12445" spans="4:8" x14ac:dyDescent="0.2">
      <c r="D12445" s="9"/>
      <c r="G12445" s="63"/>
      <c r="H12445" s="64"/>
    </row>
    <row r="12446" spans="4:8" x14ac:dyDescent="0.2">
      <c r="D12446" s="9"/>
      <c r="G12446" s="63"/>
      <c r="H12446" s="64"/>
    </row>
    <row r="12447" spans="4:8" x14ac:dyDescent="0.2">
      <c r="D12447" s="9"/>
      <c r="G12447" s="63"/>
      <c r="H12447" s="64"/>
    </row>
    <row r="12448" spans="4:8" x14ac:dyDescent="0.2">
      <c r="D12448" s="9"/>
      <c r="G12448" s="63"/>
      <c r="H12448" s="64"/>
    </row>
    <row r="12449" spans="4:8" x14ac:dyDescent="0.2">
      <c r="D12449" s="9"/>
      <c r="G12449" s="63"/>
      <c r="H12449" s="64"/>
    </row>
    <row r="12450" spans="4:8" x14ac:dyDescent="0.2">
      <c r="D12450" s="9"/>
      <c r="G12450" s="63"/>
      <c r="H12450" s="64"/>
    </row>
    <row r="12451" spans="4:8" x14ac:dyDescent="0.2">
      <c r="D12451" s="9"/>
      <c r="G12451" s="63"/>
      <c r="H12451" s="64"/>
    </row>
    <row r="12452" spans="4:8" x14ac:dyDescent="0.2">
      <c r="D12452" s="9"/>
      <c r="G12452" s="63"/>
      <c r="H12452" s="64"/>
    </row>
    <row r="12453" spans="4:8" x14ac:dyDescent="0.2">
      <c r="D12453" s="9"/>
      <c r="G12453" s="63"/>
      <c r="H12453" s="64"/>
    </row>
    <row r="12454" spans="4:8" x14ac:dyDescent="0.2">
      <c r="D12454" s="9"/>
      <c r="G12454" s="63"/>
      <c r="H12454" s="64"/>
    </row>
    <row r="12455" spans="4:8" x14ac:dyDescent="0.2">
      <c r="D12455" s="9"/>
      <c r="G12455" s="63"/>
      <c r="H12455" s="64"/>
    </row>
    <row r="12456" spans="4:8" x14ac:dyDescent="0.2">
      <c r="D12456" s="9"/>
      <c r="G12456" s="63"/>
      <c r="H12456" s="64"/>
    </row>
    <row r="12457" spans="4:8" x14ac:dyDescent="0.2">
      <c r="D12457" s="9"/>
      <c r="G12457" s="63"/>
      <c r="H12457" s="64"/>
    </row>
    <row r="12458" spans="4:8" x14ac:dyDescent="0.2">
      <c r="D12458" s="9"/>
      <c r="G12458" s="63"/>
      <c r="H12458" s="64"/>
    </row>
    <row r="12459" spans="4:8" x14ac:dyDescent="0.2">
      <c r="D12459" s="9"/>
      <c r="G12459" s="63"/>
      <c r="H12459" s="64"/>
    </row>
    <row r="12460" spans="4:8" x14ac:dyDescent="0.2">
      <c r="D12460" s="9"/>
      <c r="G12460" s="63"/>
      <c r="H12460" s="64"/>
    </row>
    <row r="12461" spans="4:8" x14ac:dyDescent="0.2">
      <c r="D12461" s="9"/>
      <c r="G12461" s="63"/>
      <c r="H12461" s="64"/>
    </row>
    <row r="12462" spans="4:8" x14ac:dyDescent="0.2">
      <c r="D12462" s="9"/>
      <c r="G12462" s="63"/>
      <c r="H12462" s="64"/>
    </row>
    <row r="12463" spans="4:8" x14ac:dyDescent="0.2">
      <c r="D12463" s="9"/>
      <c r="G12463" s="63"/>
      <c r="H12463" s="64"/>
    </row>
    <row r="12464" spans="4:8" x14ac:dyDescent="0.2">
      <c r="D12464" s="9"/>
      <c r="G12464" s="63"/>
      <c r="H12464" s="64"/>
    </row>
    <row r="12465" spans="4:8" x14ac:dyDescent="0.2">
      <c r="D12465" s="9"/>
      <c r="G12465" s="63"/>
      <c r="H12465" s="64"/>
    </row>
    <row r="12466" spans="4:8" x14ac:dyDescent="0.2">
      <c r="D12466" s="9"/>
      <c r="G12466" s="63"/>
      <c r="H12466" s="64"/>
    </row>
    <row r="12467" spans="4:8" x14ac:dyDescent="0.2">
      <c r="D12467" s="9"/>
      <c r="G12467" s="63"/>
      <c r="H12467" s="64"/>
    </row>
    <row r="12468" spans="4:8" x14ac:dyDescent="0.2">
      <c r="D12468" s="9"/>
      <c r="G12468" s="63"/>
      <c r="H12468" s="64"/>
    </row>
    <row r="12469" spans="4:8" x14ac:dyDescent="0.2">
      <c r="D12469" s="9"/>
      <c r="G12469" s="63"/>
      <c r="H12469" s="64"/>
    </row>
    <row r="12470" spans="4:8" x14ac:dyDescent="0.2">
      <c r="D12470" s="9"/>
      <c r="G12470" s="63"/>
      <c r="H12470" s="64"/>
    </row>
    <row r="12471" spans="4:8" x14ac:dyDescent="0.2">
      <c r="D12471" s="9"/>
      <c r="G12471" s="63"/>
      <c r="H12471" s="64"/>
    </row>
    <row r="12472" spans="4:8" x14ac:dyDescent="0.2">
      <c r="D12472" s="9"/>
      <c r="G12472" s="63"/>
      <c r="H12472" s="64"/>
    </row>
    <row r="12473" spans="4:8" x14ac:dyDescent="0.2">
      <c r="D12473" s="9"/>
      <c r="G12473" s="63"/>
      <c r="H12473" s="64"/>
    </row>
    <row r="12474" spans="4:8" x14ac:dyDescent="0.2">
      <c r="D12474" s="9"/>
      <c r="G12474" s="63"/>
      <c r="H12474" s="64"/>
    </row>
    <row r="12475" spans="4:8" x14ac:dyDescent="0.2">
      <c r="D12475" s="9"/>
      <c r="G12475" s="63"/>
      <c r="H12475" s="64"/>
    </row>
    <row r="12476" spans="4:8" x14ac:dyDescent="0.2">
      <c r="D12476" s="9"/>
      <c r="G12476" s="63"/>
      <c r="H12476" s="64"/>
    </row>
    <row r="12477" spans="4:8" x14ac:dyDescent="0.2">
      <c r="D12477" s="9"/>
      <c r="G12477" s="63"/>
      <c r="H12477" s="64"/>
    </row>
    <row r="12478" spans="4:8" x14ac:dyDescent="0.2">
      <c r="D12478" s="9"/>
      <c r="G12478" s="63"/>
      <c r="H12478" s="64"/>
    </row>
    <row r="12479" spans="4:8" x14ac:dyDescent="0.2">
      <c r="D12479" s="9"/>
      <c r="G12479" s="63"/>
      <c r="H12479" s="64"/>
    </row>
    <row r="12480" spans="4:8" x14ac:dyDescent="0.2">
      <c r="D12480" s="9"/>
      <c r="G12480" s="63"/>
      <c r="H12480" s="64"/>
    </row>
    <row r="12481" spans="4:8" x14ac:dyDescent="0.2">
      <c r="D12481" s="9"/>
      <c r="G12481" s="63"/>
      <c r="H12481" s="64"/>
    </row>
    <row r="12482" spans="4:8" x14ac:dyDescent="0.2">
      <c r="D12482" s="9"/>
      <c r="G12482" s="63"/>
      <c r="H12482" s="64"/>
    </row>
    <row r="12483" spans="4:8" x14ac:dyDescent="0.2">
      <c r="D12483" s="9"/>
      <c r="G12483" s="63"/>
      <c r="H12483" s="64"/>
    </row>
    <row r="12484" spans="4:8" x14ac:dyDescent="0.2">
      <c r="D12484" s="9"/>
      <c r="G12484" s="63"/>
      <c r="H12484" s="64"/>
    </row>
    <row r="12485" spans="4:8" x14ac:dyDescent="0.2">
      <c r="D12485" s="9"/>
      <c r="G12485" s="63"/>
      <c r="H12485" s="64"/>
    </row>
    <row r="12486" spans="4:8" x14ac:dyDescent="0.2">
      <c r="D12486" s="9"/>
      <c r="G12486" s="63"/>
      <c r="H12486" s="64"/>
    </row>
    <row r="12487" spans="4:8" x14ac:dyDescent="0.2">
      <c r="D12487" s="9"/>
      <c r="G12487" s="63"/>
      <c r="H12487" s="64"/>
    </row>
    <row r="12488" spans="4:8" x14ac:dyDescent="0.2">
      <c r="D12488" s="9"/>
      <c r="G12488" s="63"/>
      <c r="H12488" s="64"/>
    </row>
    <row r="12489" spans="4:8" x14ac:dyDescent="0.2">
      <c r="D12489" s="9"/>
      <c r="G12489" s="63"/>
      <c r="H12489" s="64"/>
    </row>
    <row r="12490" spans="4:8" x14ac:dyDescent="0.2">
      <c r="D12490" s="9"/>
      <c r="G12490" s="63"/>
      <c r="H12490" s="64"/>
    </row>
    <row r="12491" spans="4:8" x14ac:dyDescent="0.2">
      <c r="D12491" s="9"/>
      <c r="G12491" s="63"/>
      <c r="H12491" s="64"/>
    </row>
    <row r="12492" spans="4:8" x14ac:dyDescent="0.2">
      <c r="D12492" s="9"/>
      <c r="G12492" s="63"/>
      <c r="H12492" s="64"/>
    </row>
    <row r="12493" spans="4:8" x14ac:dyDescent="0.2">
      <c r="D12493" s="9"/>
      <c r="G12493" s="63"/>
      <c r="H12493" s="64"/>
    </row>
    <row r="12494" spans="4:8" x14ac:dyDescent="0.2">
      <c r="D12494" s="9"/>
      <c r="G12494" s="63"/>
      <c r="H12494" s="64"/>
    </row>
    <row r="12495" spans="4:8" x14ac:dyDescent="0.2">
      <c r="D12495" s="9"/>
      <c r="G12495" s="63"/>
      <c r="H12495" s="64"/>
    </row>
    <row r="12496" spans="4:8" x14ac:dyDescent="0.2">
      <c r="D12496" s="9"/>
      <c r="G12496" s="63"/>
      <c r="H12496" s="64"/>
    </row>
    <row r="12497" spans="4:8" x14ac:dyDescent="0.2">
      <c r="D12497" s="9"/>
      <c r="G12497" s="63"/>
      <c r="H12497" s="64"/>
    </row>
    <row r="12498" spans="4:8" x14ac:dyDescent="0.2">
      <c r="D12498" s="9"/>
      <c r="G12498" s="63"/>
      <c r="H12498" s="64"/>
    </row>
    <row r="12499" spans="4:8" x14ac:dyDescent="0.2">
      <c r="D12499" s="9"/>
      <c r="G12499" s="63"/>
      <c r="H12499" s="64"/>
    </row>
    <row r="12500" spans="4:8" x14ac:dyDescent="0.2">
      <c r="D12500" s="9"/>
      <c r="G12500" s="63"/>
      <c r="H12500" s="64"/>
    </row>
    <row r="12501" spans="4:8" x14ac:dyDescent="0.2">
      <c r="D12501" s="9"/>
      <c r="G12501" s="63"/>
      <c r="H12501" s="64"/>
    </row>
    <row r="12502" spans="4:8" x14ac:dyDescent="0.2">
      <c r="D12502" s="9"/>
      <c r="G12502" s="63"/>
      <c r="H12502" s="64"/>
    </row>
    <row r="12503" spans="4:8" x14ac:dyDescent="0.2">
      <c r="D12503" s="9"/>
      <c r="G12503" s="63"/>
      <c r="H12503" s="64"/>
    </row>
    <row r="12504" spans="4:8" x14ac:dyDescent="0.2">
      <c r="D12504" s="9"/>
      <c r="G12504" s="63"/>
      <c r="H12504" s="64"/>
    </row>
    <row r="12505" spans="4:8" x14ac:dyDescent="0.2">
      <c r="D12505" s="9"/>
      <c r="G12505" s="63"/>
      <c r="H12505" s="64"/>
    </row>
    <row r="12506" spans="4:8" x14ac:dyDescent="0.2">
      <c r="D12506" s="9"/>
      <c r="G12506" s="63"/>
      <c r="H12506" s="64"/>
    </row>
    <row r="12507" spans="4:8" x14ac:dyDescent="0.2">
      <c r="D12507" s="9"/>
      <c r="G12507" s="63"/>
      <c r="H12507" s="64"/>
    </row>
    <row r="12508" spans="4:8" x14ac:dyDescent="0.2">
      <c r="D12508" s="9"/>
      <c r="G12508" s="63"/>
      <c r="H12508" s="64"/>
    </row>
    <row r="12509" spans="4:8" x14ac:dyDescent="0.2">
      <c r="D12509" s="9"/>
      <c r="G12509" s="63"/>
      <c r="H12509" s="64"/>
    </row>
    <row r="12510" spans="4:8" x14ac:dyDescent="0.2">
      <c r="D12510" s="9"/>
      <c r="G12510" s="63"/>
      <c r="H12510" s="64"/>
    </row>
    <row r="12511" spans="4:8" x14ac:dyDescent="0.2">
      <c r="D12511" s="9"/>
      <c r="G12511" s="63"/>
      <c r="H12511" s="64"/>
    </row>
    <row r="12512" spans="4:8" x14ac:dyDescent="0.2">
      <c r="D12512" s="9"/>
      <c r="G12512" s="63"/>
      <c r="H12512" s="64"/>
    </row>
    <row r="12513" spans="4:8" x14ac:dyDescent="0.2">
      <c r="D12513" s="9"/>
      <c r="G12513" s="63"/>
      <c r="H12513" s="64"/>
    </row>
    <row r="12514" spans="4:8" x14ac:dyDescent="0.2">
      <c r="D12514" s="9"/>
      <c r="G12514" s="63"/>
      <c r="H12514" s="64"/>
    </row>
    <row r="12515" spans="4:8" x14ac:dyDescent="0.2">
      <c r="D12515" s="9"/>
      <c r="G12515" s="63"/>
      <c r="H12515" s="64"/>
    </row>
    <row r="12516" spans="4:8" x14ac:dyDescent="0.2">
      <c r="D12516" s="9"/>
      <c r="G12516" s="63"/>
      <c r="H12516" s="64"/>
    </row>
    <row r="12517" spans="4:8" x14ac:dyDescent="0.2">
      <c r="D12517" s="9"/>
      <c r="G12517" s="63"/>
      <c r="H12517" s="64"/>
    </row>
    <row r="12518" spans="4:8" x14ac:dyDescent="0.2">
      <c r="D12518" s="9"/>
      <c r="G12518" s="63"/>
      <c r="H12518" s="64"/>
    </row>
    <row r="12519" spans="4:8" x14ac:dyDescent="0.2">
      <c r="D12519" s="9"/>
      <c r="G12519" s="63"/>
      <c r="H12519" s="64"/>
    </row>
    <row r="12520" spans="4:8" x14ac:dyDescent="0.2">
      <c r="D12520" s="9"/>
      <c r="G12520" s="63"/>
      <c r="H12520" s="64"/>
    </row>
    <row r="12521" spans="4:8" x14ac:dyDescent="0.2">
      <c r="D12521" s="9"/>
      <c r="G12521" s="63"/>
      <c r="H12521" s="64"/>
    </row>
    <row r="12522" spans="4:8" x14ac:dyDescent="0.2">
      <c r="D12522" s="9"/>
      <c r="G12522" s="63"/>
      <c r="H12522" s="64"/>
    </row>
    <row r="12523" spans="4:8" x14ac:dyDescent="0.2">
      <c r="D12523" s="9"/>
      <c r="G12523" s="63"/>
      <c r="H12523" s="64"/>
    </row>
    <row r="12524" spans="4:8" x14ac:dyDescent="0.2">
      <c r="D12524" s="9"/>
      <c r="G12524" s="63"/>
      <c r="H12524" s="64"/>
    </row>
    <row r="12525" spans="4:8" x14ac:dyDescent="0.2">
      <c r="D12525" s="9"/>
      <c r="G12525" s="63"/>
      <c r="H12525" s="64"/>
    </row>
    <row r="12526" spans="4:8" x14ac:dyDescent="0.2">
      <c r="D12526" s="9"/>
      <c r="G12526" s="63"/>
      <c r="H12526" s="64"/>
    </row>
    <row r="12527" spans="4:8" x14ac:dyDescent="0.2">
      <c r="D12527" s="9"/>
      <c r="G12527" s="63"/>
      <c r="H12527" s="64"/>
    </row>
    <row r="12528" spans="4:8" x14ac:dyDescent="0.2">
      <c r="D12528" s="9"/>
      <c r="G12528" s="63"/>
      <c r="H12528" s="64"/>
    </row>
    <row r="12529" spans="4:8" x14ac:dyDescent="0.2">
      <c r="D12529" s="9"/>
      <c r="G12529" s="63"/>
      <c r="H12529" s="64"/>
    </row>
    <row r="12530" spans="4:8" x14ac:dyDescent="0.2">
      <c r="D12530" s="9"/>
      <c r="G12530" s="63"/>
      <c r="H12530" s="64"/>
    </row>
    <row r="12531" spans="4:8" x14ac:dyDescent="0.2">
      <c r="D12531" s="9"/>
      <c r="G12531" s="63"/>
      <c r="H12531" s="64"/>
    </row>
    <row r="12532" spans="4:8" x14ac:dyDescent="0.2">
      <c r="D12532" s="9"/>
      <c r="G12532" s="63"/>
      <c r="H12532" s="64"/>
    </row>
    <row r="12533" spans="4:8" x14ac:dyDescent="0.2">
      <c r="D12533" s="9"/>
      <c r="G12533" s="63"/>
      <c r="H12533" s="64"/>
    </row>
    <row r="12534" spans="4:8" x14ac:dyDescent="0.2">
      <c r="D12534" s="9"/>
      <c r="G12534" s="63"/>
      <c r="H12534" s="64"/>
    </row>
    <row r="12535" spans="4:8" x14ac:dyDescent="0.2">
      <c r="D12535" s="9"/>
      <c r="G12535" s="63"/>
      <c r="H12535" s="64"/>
    </row>
    <row r="12536" spans="4:8" x14ac:dyDescent="0.2">
      <c r="D12536" s="9"/>
      <c r="G12536" s="63"/>
      <c r="H12536" s="64"/>
    </row>
    <row r="12537" spans="4:8" x14ac:dyDescent="0.2">
      <c r="D12537" s="9"/>
      <c r="G12537" s="63"/>
      <c r="H12537" s="64"/>
    </row>
    <row r="12538" spans="4:8" x14ac:dyDescent="0.2">
      <c r="D12538" s="9"/>
      <c r="G12538" s="63"/>
      <c r="H12538" s="64"/>
    </row>
    <row r="12539" spans="4:8" x14ac:dyDescent="0.2">
      <c r="D12539" s="9"/>
      <c r="G12539" s="63"/>
      <c r="H12539" s="64"/>
    </row>
    <row r="12540" spans="4:8" x14ac:dyDescent="0.2">
      <c r="D12540" s="9"/>
      <c r="G12540" s="63"/>
      <c r="H12540" s="64"/>
    </row>
    <row r="12541" spans="4:8" x14ac:dyDescent="0.2">
      <c r="D12541" s="9"/>
      <c r="G12541" s="63"/>
      <c r="H12541" s="64"/>
    </row>
    <row r="12542" spans="4:8" x14ac:dyDescent="0.2">
      <c r="D12542" s="9"/>
      <c r="G12542" s="63"/>
      <c r="H12542" s="64"/>
    </row>
    <row r="12543" spans="4:8" x14ac:dyDescent="0.2">
      <c r="D12543" s="9"/>
      <c r="G12543" s="63"/>
      <c r="H12543" s="64"/>
    </row>
    <row r="12544" spans="4:8" x14ac:dyDescent="0.2">
      <c r="D12544" s="9"/>
      <c r="G12544" s="63"/>
      <c r="H12544" s="64"/>
    </row>
    <row r="12545" spans="4:8" x14ac:dyDescent="0.2">
      <c r="D12545" s="9"/>
      <c r="G12545" s="63"/>
      <c r="H12545" s="64"/>
    </row>
    <row r="12546" spans="4:8" x14ac:dyDescent="0.2">
      <c r="D12546" s="9"/>
      <c r="G12546" s="63"/>
      <c r="H12546" s="64"/>
    </row>
    <row r="12547" spans="4:8" x14ac:dyDescent="0.2">
      <c r="D12547" s="9"/>
      <c r="G12547" s="63"/>
      <c r="H12547" s="64"/>
    </row>
    <row r="12548" spans="4:8" x14ac:dyDescent="0.2">
      <c r="D12548" s="9"/>
      <c r="G12548" s="63"/>
      <c r="H12548" s="64"/>
    </row>
    <row r="12549" spans="4:8" x14ac:dyDescent="0.2">
      <c r="D12549" s="9"/>
      <c r="G12549" s="63"/>
      <c r="H12549" s="64"/>
    </row>
    <row r="12550" spans="4:8" x14ac:dyDescent="0.2">
      <c r="D12550" s="9"/>
      <c r="G12550" s="63"/>
      <c r="H12550" s="64"/>
    </row>
    <row r="12551" spans="4:8" x14ac:dyDescent="0.2">
      <c r="D12551" s="9"/>
      <c r="G12551" s="63"/>
      <c r="H12551" s="64"/>
    </row>
    <row r="12552" spans="4:8" x14ac:dyDescent="0.2">
      <c r="D12552" s="9"/>
      <c r="G12552" s="63"/>
      <c r="H12552" s="64"/>
    </row>
    <row r="12553" spans="4:8" x14ac:dyDescent="0.2">
      <c r="D12553" s="9"/>
      <c r="G12553" s="63"/>
      <c r="H12553" s="64"/>
    </row>
    <row r="12554" spans="4:8" x14ac:dyDescent="0.2">
      <c r="D12554" s="9"/>
      <c r="G12554" s="63"/>
      <c r="H12554" s="64"/>
    </row>
    <row r="12555" spans="4:8" x14ac:dyDescent="0.2">
      <c r="D12555" s="9"/>
      <c r="G12555" s="63"/>
      <c r="H12555" s="64"/>
    </row>
    <row r="12556" spans="4:8" x14ac:dyDescent="0.2">
      <c r="D12556" s="9"/>
      <c r="G12556" s="63"/>
      <c r="H12556" s="64"/>
    </row>
    <row r="12557" spans="4:8" x14ac:dyDescent="0.2">
      <c r="D12557" s="9"/>
      <c r="G12557" s="63"/>
      <c r="H12557" s="64"/>
    </row>
    <row r="12558" spans="4:8" x14ac:dyDescent="0.2">
      <c r="D12558" s="9"/>
      <c r="G12558" s="63"/>
      <c r="H12558" s="64"/>
    </row>
    <row r="12559" spans="4:8" x14ac:dyDescent="0.2">
      <c r="D12559" s="9"/>
      <c r="G12559" s="63"/>
      <c r="H12559" s="64"/>
    </row>
    <row r="12560" spans="4:8" x14ac:dyDescent="0.2">
      <c r="D12560" s="9"/>
      <c r="G12560" s="63"/>
      <c r="H12560" s="64"/>
    </row>
    <row r="12561" spans="4:8" x14ac:dyDescent="0.2">
      <c r="D12561" s="9"/>
      <c r="G12561" s="63"/>
      <c r="H12561" s="64"/>
    </row>
    <row r="12562" spans="4:8" x14ac:dyDescent="0.2">
      <c r="D12562" s="9"/>
      <c r="G12562" s="63"/>
      <c r="H12562" s="64"/>
    </row>
    <row r="12563" spans="4:8" x14ac:dyDescent="0.2">
      <c r="D12563" s="9"/>
      <c r="G12563" s="63"/>
      <c r="H12563" s="64"/>
    </row>
    <row r="12564" spans="4:8" x14ac:dyDescent="0.2">
      <c r="D12564" s="9"/>
      <c r="G12564" s="63"/>
      <c r="H12564" s="64"/>
    </row>
    <row r="12565" spans="4:8" x14ac:dyDescent="0.2">
      <c r="D12565" s="9"/>
      <c r="G12565" s="63"/>
      <c r="H12565" s="64"/>
    </row>
    <row r="12566" spans="4:8" x14ac:dyDescent="0.2">
      <c r="D12566" s="9"/>
      <c r="G12566" s="63"/>
      <c r="H12566" s="64"/>
    </row>
    <row r="12567" spans="4:8" x14ac:dyDescent="0.2">
      <c r="D12567" s="9"/>
      <c r="G12567" s="63"/>
      <c r="H12567" s="64"/>
    </row>
    <row r="12568" spans="4:8" x14ac:dyDescent="0.2">
      <c r="D12568" s="9"/>
      <c r="G12568" s="63"/>
      <c r="H12568" s="64"/>
    </row>
    <row r="12569" spans="4:8" x14ac:dyDescent="0.2">
      <c r="D12569" s="9"/>
      <c r="G12569" s="63"/>
      <c r="H12569" s="64"/>
    </row>
    <row r="12570" spans="4:8" x14ac:dyDescent="0.2">
      <c r="D12570" s="9"/>
      <c r="G12570" s="63"/>
      <c r="H12570" s="64"/>
    </row>
    <row r="12571" spans="4:8" x14ac:dyDescent="0.2">
      <c r="D12571" s="9"/>
      <c r="G12571" s="63"/>
      <c r="H12571" s="64"/>
    </row>
    <row r="12572" spans="4:8" x14ac:dyDescent="0.2">
      <c r="D12572" s="9"/>
      <c r="G12572" s="63"/>
      <c r="H12572" s="64"/>
    </row>
    <row r="12573" spans="4:8" x14ac:dyDescent="0.2">
      <c r="D12573" s="9"/>
      <c r="G12573" s="63"/>
      <c r="H12573" s="64"/>
    </row>
    <row r="12574" spans="4:8" x14ac:dyDescent="0.2">
      <c r="D12574" s="9"/>
      <c r="G12574" s="63"/>
      <c r="H12574" s="64"/>
    </row>
    <row r="12575" spans="4:8" x14ac:dyDescent="0.2">
      <c r="D12575" s="9"/>
      <c r="G12575" s="63"/>
      <c r="H12575" s="64"/>
    </row>
    <row r="12576" spans="4:8" x14ac:dyDescent="0.2">
      <c r="D12576" s="9"/>
      <c r="G12576" s="63"/>
      <c r="H12576" s="64"/>
    </row>
    <row r="12577" spans="4:8" x14ac:dyDescent="0.2">
      <c r="D12577" s="9"/>
      <c r="G12577" s="63"/>
      <c r="H12577" s="64"/>
    </row>
    <row r="12578" spans="4:8" x14ac:dyDescent="0.2">
      <c r="D12578" s="9"/>
      <c r="G12578" s="63"/>
      <c r="H12578" s="64"/>
    </row>
    <row r="12579" spans="4:8" x14ac:dyDescent="0.2">
      <c r="D12579" s="9"/>
      <c r="G12579" s="63"/>
      <c r="H12579" s="64"/>
    </row>
    <row r="12580" spans="4:8" x14ac:dyDescent="0.2">
      <c r="D12580" s="9"/>
      <c r="G12580" s="63"/>
      <c r="H12580" s="64"/>
    </row>
    <row r="12581" spans="4:8" x14ac:dyDescent="0.2">
      <c r="D12581" s="9"/>
      <c r="G12581" s="63"/>
      <c r="H12581" s="64"/>
    </row>
    <row r="12582" spans="4:8" x14ac:dyDescent="0.2">
      <c r="D12582" s="9"/>
      <c r="G12582" s="63"/>
      <c r="H12582" s="64"/>
    </row>
    <row r="12583" spans="4:8" x14ac:dyDescent="0.2">
      <c r="D12583" s="9"/>
      <c r="G12583" s="63"/>
      <c r="H12583" s="64"/>
    </row>
    <row r="12584" spans="4:8" x14ac:dyDescent="0.2">
      <c r="D12584" s="9"/>
      <c r="G12584" s="63"/>
      <c r="H12584" s="64"/>
    </row>
    <row r="12585" spans="4:8" x14ac:dyDescent="0.2">
      <c r="D12585" s="9"/>
      <c r="G12585" s="63"/>
      <c r="H12585" s="64"/>
    </row>
    <row r="12586" spans="4:8" x14ac:dyDescent="0.2">
      <c r="D12586" s="9"/>
      <c r="G12586" s="63"/>
      <c r="H12586" s="64"/>
    </row>
    <row r="12587" spans="4:8" x14ac:dyDescent="0.2">
      <c r="D12587" s="9"/>
      <c r="G12587" s="63"/>
      <c r="H12587" s="64"/>
    </row>
    <row r="12588" spans="4:8" x14ac:dyDescent="0.2">
      <c r="D12588" s="9"/>
      <c r="G12588" s="63"/>
      <c r="H12588" s="64"/>
    </row>
    <row r="12589" spans="4:8" x14ac:dyDescent="0.2">
      <c r="D12589" s="9"/>
      <c r="G12589" s="63"/>
      <c r="H12589" s="64"/>
    </row>
    <row r="12590" spans="4:8" x14ac:dyDescent="0.2">
      <c r="D12590" s="9"/>
      <c r="G12590" s="63"/>
      <c r="H12590" s="64"/>
    </row>
    <row r="12591" spans="4:8" x14ac:dyDescent="0.2">
      <c r="D12591" s="9"/>
      <c r="G12591" s="63"/>
      <c r="H12591" s="64"/>
    </row>
    <row r="12592" spans="4:8" x14ac:dyDescent="0.2">
      <c r="D12592" s="9"/>
      <c r="G12592" s="63"/>
      <c r="H12592" s="64"/>
    </row>
    <row r="12593" spans="4:8" x14ac:dyDescent="0.2">
      <c r="D12593" s="9"/>
      <c r="G12593" s="63"/>
      <c r="H12593" s="64"/>
    </row>
    <row r="12594" spans="4:8" x14ac:dyDescent="0.2">
      <c r="D12594" s="9"/>
      <c r="G12594" s="63"/>
      <c r="H12594" s="64"/>
    </row>
    <row r="12595" spans="4:8" x14ac:dyDescent="0.2">
      <c r="D12595" s="9"/>
      <c r="G12595" s="63"/>
      <c r="H12595" s="64"/>
    </row>
    <row r="12596" spans="4:8" x14ac:dyDescent="0.2">
      <c r="D12596" s="9"/>
      <c r="G12596" s="63"/>
      <c r="H12596" s="64"/>
    </row>
    <row r="12597" spans="4:8" x14ac:dyDescent="0.2">
      <c r="D12597" s="9"/>
      <c r="G12597" s="63"/>
      <c r="H12597" s="64"/>
    </row>
    <row r="12598" spans="4:8" x14ac:dyDescent="0.2">
      <c r="D12598" s="9"/>
      <c r="G12598" s="63"/>
      <c r="H12598" s="64"/>
    </row>
    <row r="12599" spans="4:8" x14ac:dyDescent="0.2">
      <c r="D12599" s="9"/>
      <c r="G12599" s="63"/>
      <c r="H12599" s="64"/>
    </row>
    <row r="12600" spans="4:8" x14ac:dyDescent="0.2">
      <c r="D12600" s="9"/>
      <c r="G12600" s="63"/>
      <c r="H12600" s="64"/>
    </row>
    <row r="12601" spans="4:8" x14ac:dyDescent="0.2">
      <c r="D12601" s="9"/>
      <c r="G12601" s="63"/>
      <c r="H12601" s="64"/>
    </row>
    <row r="12602" spans="4:8" x14ac:dyDescent="0.2">
      <c r="D12602" s="9"/>
      <c r="G12602" s="63"/>
      <c r="H12602" s="64"/>
    </row>
    <row r="12603" spans="4:8" x14ac:dyDescent="0.2">
      <c r="D12603" s="9"/>
      <c r="G12603" s="63"/>
      <c r="H12603" s="64"/>
    </row>
    <row r="12604" spans="4:8" x14ac:dyDescent="0.2">
      <c r="D12604" s="9"/>
      <c r="G12604" s="63"/>
      <c r="H12604" s="64"/>
    </row>
    <row r="12605" spans="4:8" x14ac:dyDescent="0.2">
      <c r="D12605" s="9"/>
      <c r="G12605" s="63"/>
      <c r="H12605" s="64"/>
    </row>
    <row r="12606" spans="4:8" x14ac:dyDescent="0.2">
      <c r="D12606" s="9"/>
      <c r="G12606" s="63"/>
      <c r="H12606" s="64"/>
    </row>
    <row r="12607" spans="4:8" x14ac:dyDescent="0.2">
      <c r="D12607" s="9"/>
      <c r="G12607" s="63"/>
      <c r="H12607" s="64"/>
    </row>
    <row r="12608" spans="4:8" x14ac:dyDescent="0.2">
      <c r="D12608" s="9"/>
      <c r="G12608" s="63"/>
      <c r="H12608" s="64"/>
    </row>
    <row r="12609" spans="4:8" x14ac:dyDescent="0.2">
      <c r="D12609" s="9"/>
      <c r="G12609" s="63"/>
      <c r="H12609" s="64"/>
    </row>
    <row r="12610" spans="4:8" x14ac:dyDescent="0.2">
      <c r="D12610" s="9"/>
      <c r="G12610" s="63"/>
      <c r="H12610" s="64"/>
    </row>
    <row r="12611" spans="4:8" x14ac:dyDescent="0.2">
      <c r="D12611" s="9"/>
      <c r="G12611" s="63"/>
      <c r="H12611" s="64"/>
    </row>
    <row r="12612" spans="4:8" x14ac:dyDescent="0.2">
      <c r="D12612" s="9"/>
      <c r="G12612" s="63"/>
      <c r="H12612" s="64"/>
    </row>
    <row r="12613" spans="4:8" x14ac:dyDescent="0.2">
      <c r="D12613" s="9"/>
      <c r="G12613" s="63"/>
      <c r="H12613" s="64"/>
    </row>
    <row r="12614" spans="4:8" x14ac:dyDescent="0.2">
      <c r="D12614" s="9"/>
      <c r="G12614" s="63"/>
      <c r="H12614" s="64"/>
    </row>
    <row r="12615" spans="4:8" x14ac:dyDescent="0.2">
      <c r="D12615" s="9"/>
      <c r="G12615" s="63"/>
      <c r="H12615" s="64"/>
    </row>
    <row r="12616" spans="4:8" x14ac:dyDescent="0.2">
      <c r="D12616" s="9"/>
      <c r="G12616" s="63"/>
      <c r="H12616" s="64"/>
    </row>
    <row r="12617" spans="4:8" x14ac:dyDescent="0.2">
      <c r="D12617" s="9"/>
      <c r="G12617" s="63"/>
      <c r="H12617" s="64"/>
    </row>
    <row r="12618" spans="4:8" x14ac:dyDescent="0.2">
      <c r="D12618" s="9"/>
      <c r="G12618" s="63"/>
      <c r="H12618" s="64"/>
    </row>
    <row r="12619" spans="4:8" x14ac:dyDescent="0.2">
      <c r="D12619" s="9"/>
      <c r="G12619" s="63"/>
      <c r="H12619" s="64"/>
    </row>
    <row r="12620" spans="4:8" x14ac:dyDescent="0.2">
      <c r="D12620" s="9"/>
      <c r="G12620" s="63"/>
      <c r="H12620" s="64"/>
    </row>
    <row r="12621" spans="4:8" x14ac:dyDescent="0.2">
      <c r="D12621" s="9"/>
      <c r="G12621" s="63"/>
      <c r="H12621" s="64"/>
    </row>
    <row r="12622" spans="4:8" x14ac:dyDescent="0.2">
      <c r="D12622" s="9"/>
      <c r="G12622" s="63"/>
      <c r="H12622" s="64"/>
    </row>
    <row r="12623" spans="4:8" x14ac:dyDescent="0.2">
      <c r="D12623" s="9"/>
      <c r="G12623" s="63"/>
      <c r="H12623" s="64"/>
    </row>
    <row r="12624" spans="4:8" x14ac:dyDescent="0.2">
      <c r="D12624" s="9"/>
      <c r="G12624" s="63"/>
      <c r="H12624" s="64"/>
    </row>
    <row r="12625" spans="4:8" x14ac:dyDescent="0.2">
      <c r="D12625" s="9"/>
      <c r="G12625" s="63"/>
      <c r="H12625" s="64"/>
    </row>
    <row r="12626" spans="4:8" x14ac:dyDescent="0.2">
      <c r="D12626" s="9"/>
      <c r="G12626" s="63"/>
      <c r="H12626" s="64"/>
    </row>
    <row r="12627" spans="4:8" x14ac:dyDescent="0.2">
      <c r="D12627" s="9"/>
      <c r="G12627" s="63"/>
      <c r="H12627" s="64"/>
    </row>
    <row r="12628" spans="4:8" x14ac:dyDescent="0.2">
      <c r="D12628" s="9"/>
      <c r="G12628" s="63"/>
      <c r="H12628" s="64"/>
    </row>
    <row r="12629" spans="4:8" x14ac:dyDescent="0.2">
      <c r="D12629" s="9"/>
      <c r="G12629" s="63"/>
      <c r="H12629" s="64"/>
    </row>
    <row r="12630" spans="4:8" x14ac:dyDescent="0.2">
      <c r="D12630" s="9"/>
      <c r="G12630" s="63"/>
      <c r="H12630" s="64"/>
    </row>
    <row r="12631" spans="4:8" x14ac:dyDescent="0.2">
      <c r="D12631" s="9"/>
      <c r="G12631" s="63"/>
      <c r="H12631" s="64"/>
    </row>
    <row r="12632" spans="4:8" x14ac:dyDescent="0.2">
      <c r="D12632" s="9"/>
      <c r="G12632" s="63"/>
      <c r="H12632" s="64"/>
    </row>
    <row r="12633" spans="4:8" x14ac:dyDescent="0.2">
      <c r="D12633" s="9"/>
      <c r="G12633" s="63"/>
      <c r="H12633" s="64"/>
    </row>
    <row r="12634" spans="4:8" x14ac:dyDescent="0.2">
      <c r="D12634" s="9"/>
      <c r="G12634" s="63"/>
      <c r="H12634" s="64"/>
    </row>
    <row r="12635" spans="4:8" x14ac:dyDescent="0.2">
      <c r="D12635" s="9"/>
      <c r="G12635" s="63"/>
      <c r="H12635" s="64"/>
    </row>
    <row r="12636" spans="4:8" x14ac:dyDescent="0.2">
      <c r="D12636" s="9"/>
      <c r="G12636" s="63"/>
      <c r="H12636" s="64"/>
    </row>
    <row r="12637" spans="4:8" x14ac:dyDescent="0.2">
      <c r="D12637" s="9"/>
      <c r="G12637" s="63"/>
      <c r="H12637" s="64"/>
    </row>
    <row r="12638" spans="4:8" x14ac:dyDescent="0.2">
      <c r="D12638" s="9"/>
      <c r="G12638" s="63"/>
      <c r="H12638" s="64"/>
    </row>
    <row r="12639" spans="4:8" x14ac:dyDescent="0.2">
      <c r="D12639" s="9"/>
      <c r="G12639" s="63"/>
      <c r="H12639" s="64"/>
    </row>
    <row r="12640" spans="4:8" x14ac:dyDescent="0.2">
      <c r="D12640" s="9"/>
      <c r="G12640" s="63"/>
      <c r="H12640" s="64"/>
    </row>
    <row r="12641" spans="4:8" x14ac:dyDescent="0.2">
      <c r="D12641" s="9"/>
      <c r="G12641" s="63"/>
      <c r="H12641" s="64"/>
    </row>
    <row r="12642" spans="4:8" x14ac:dyDescent="0.2">
      <c r="D12642" s="9"/>
      <c r="G12642" s="63"/>
      <c r="H12642" s="64"/>
    </row>
    <row r="12643" spans="4:8" x14ac:dyDescent="0.2">
      <c r="D12643" s="9"/>
      <c r="G12643" s="63"/>
      <c r="H12643" s="64"/>
    </row>
    <row r="12644" spans="4:8" x14ac:dyDescent="0.2">
      <c r="D12644" s="9"/>
      <c r="G12644" s="63"/>
      <c r="H12644" s="64"/>
    </row>
    <row r="12645" spans="4:8" x14ac:dyDescent="0.2">
      <c r="D12645" s="9"/>
      <c r="G12645" s="63"/>
      <c r="H12645" s="64"/>
    </row>
    <row r="12646" spans="4:8" x14ac:dyDescent="0.2">
      <c r="D12646" s="9"/>
      <c r="G12646" s="63"/>
      <c r="H12646" s="64"/>
    </row>
    <row r="12647" spans="4:8" x14ac:dyDescent="0.2">
      <c r="D12647" s="9"/>
      <c r="G12647" s="63"/>
      <c r="H12647" s="64"/>
    </row>
    <row r="12648" spans="4:8" x14ac:dyDescent="0.2">
      <c r="D12648" s="9"/>
      <c r="G12648" s="63"/>
      <c r="H12648" s="64"/>
    </row>
    <row r="12649" spans="4:8" x14ac:dyDescent="0.2">
      <c r="D12649" s="9"/>
      <c r="G12649" s="63"/>
      <c r="H12649" s="64"/>
    </row>
    <row r="12650" spans="4:8" x14ac:dyDescent="0.2">
      <c r="D12650" s="9"/>
      <c r="G12650" s="63"/>
      <c r="H12650" s="64"/>
    </row>
    <row r="12651" spans="4:8" x14ac:dyDescent="0.2">
      <c r="D12651" s="9"/>
      <c r="G12651" s="63"/>
      <c r="H12651" s="64"/>
    </row>
    <row r="12652" spans="4:8" x14ac:dyDescent="0.2">
      <c r="D12652" s="9"/>
      <c r="G12652" s="63"/>
      <c r="H12652" s="64"/>
    </row>
    <row r="12653" spans="4:8" x14ac:dyDescent="0.2">
      <c r="D12653" s="9"/>
      <c r="G12653" s="63"/>
      <c r="H12653" s="64"/>
    </row>
    <row r="12654" spans="4:8" x14ac:dyDescent="0.2">
      <c r="D12654" s="9"/>
      <c r="G12654" s="63"/>
      <c r="H12654" s="64"/>
    </row>
    <row r="12655" spans="4:8" x14ac:dyDescent="0.2">
      <c r="D12655" s="9"/>
      <c r="G12655" s="63"/>
      <c r="H12655" s="64"/>
    </row>
    <row r="12656" spans="4:8" x14ac:dyDescent="0.2">
      <c r="D12656" s="9"/>
      <c r="G12656" s="63"/>
      <c r="H12656" s="64"/>
    </row>
    <row r="12657" spans="4:8" x14ac:dyDescent="0.2">
      <c r="D12657" s="9"/>
      <c r="G12657" s="63"/>
      <c r="H12657" s="64"/>
    </row>
    <row r="12658" spans="4:8" x14ac:dyDescent="0.2">
      <c r="D12658" s="9"/>
      <c r="G12658" s="63"/>
      <c r="H12658" s="64"/>
    </row>
    <row r="12659" spans="4:8" x14ac:dyDescent="0.2">
      <c r="D12659" s="9"/>
      <c r="G12659" s="63"/>
      <c r="H12659" s="64"/>
    </row>
    <row r="12660" spans="4:8" x14ac:dyDescent="0.2">
      <c r="D12660" s="9"/>
      <c r="G12660" s="63"/>
      <c r="H12660" s="64"/>
    </row>
    <row r="12661" spans="4:8" x14ac:dyDescent="0.2">
      <c r="D12661" s="9"/>
      <c r="G12661" s="63"/>
      <c r="H12661" s="64"/>
    </row>
    <row r="12662" spans="4:8" x14ac:dyDescent="0.2">
      <c r="D12662" s="9"/>
      <c r="G12662" s="63"/>
      <c r="H12662" s="64"/>
    </row>
    <row r="12663" spans="4:8" x14ac:dyDescent="0.2">
      <c r="D12663" s="9"/>
      <c r="G12663" s="63"/>
      <c r="H12663" s="64"/>
    </row>
    <row r="12664" spans="4:8" x14ac:dyDescent="0.2">
      <c r="D12664" s="9"/>
      <c r="G12664" s="63"/>
      <c r="H12664" s="64"/>
    </row>
    <row r="12665" spans="4:8" x14ac:dyDescent="0.2">
      <c r="D12665" s="9"/>
      <c r="G12665" s="63"/>
      <c r="H12665" s="64"/>
    </row>
    <row r="12666" spans="4:8" x14ac:dyDescent="0.2">
      <c r="D12666" s="9"/>
      <c r="G12666" s="63"/>
      <c r="H12666" s="64"/>
    </row>
    <row r="12667" spans="4:8" x14ac:dyDescent="0.2">
      <c r="D12667" s="9"/>
      <c r="G12667" s="63"/>
      <c r="H12667" s="64"/>
    </row>
    <row r="12668" spans="4:8" x14ac:dyDescent="0.2">
      <c r="D12668" s="9"/>
      <c r="G12668" s="63"/>
      <c r="H12668" s="64"/>
    </row>
    <row r="12669" spans="4:8" x14ac:dyDescent="0.2">
      <c r="D12669" s="9"/>
      <c r="G12669" s="63"/>
      <c r="H12669" s="64"/>
    </row>
    <row r="12670" spans="4:8" x14ac:dyDescent="0.2">
      <c r="D12670" s="9"/>
      <c r="G12670" s="63"/>
      <c r="H12670" s="64"/>
    </row>
    <row r="12671" spans="4:8" x14ac:dyDescent="0.2">
      <c r="D12671" s="9"/>
      <c r="G12671" s="63"/>
      <c r="H12671" s="64"/>
    </row>
    <row r="12672" spans="4:8" x14ac:dyDescent="0.2">
      <c r="D12672" s="9"/>
      <c r="G12672" s="63"/>
      <c r="H12672" s="64"/>
    </row>
    <row r="12673" spans="4:8" x14ac:dyDescent="0.2">
      <c r="D12673" s="9"/>
      <c r="G12673" s="63"/>
      <c r="H12673" s="64"/>
    </row>
    <row r="12674" spans="4:8" x14ac:dyDescent="0.2">
      <c r="D12674" s="9"/>
      <c r="G12674" s="63"/>
      <c r="H12674" s="64"/>
    </row>
    <row r="12675" spans="4:8" x14ac:dyDescent="0.2">
      <c r="D12675" s="9"/>
      <c r="G12675" s="63"/>
      <c r="H12675" s="64"/>
    </row>
    <row r="12676" spans="4:8" x14ac:dyDescent="0.2">
      <c r="D12676" s="9"/>
      <c r="G12676" s="63"/>
      <c r="H12676" s="64"/>
    </row>
    <row r="12677" spans="4:8" x14ac:dyDescent="0.2">
      <c r="D12677" s="9"/>
      <c r="G12677" s="63"/>
      <c r="H12677" s="64"/>
    </row>
    <row r="12678" spans="4:8" x14ac:dyDescent="0.2">
      <c r="D12678" s="9"/>
      <c r="G12678" s="63"/>
      <c r="H12678" s="64"/>
    </row>
    <row r="12679" spans="4:8" x14ac:dyDescent="0.2">
      <c r="D12679" s="9"/>
      <c r="G12679" s="63"/>
      <c r="H12679" s="64"/>
    </row>
    <row r="12680" spans="4:8" x14ac:dyDescent="0.2">
      <c r="D12680" s="9"/>
      <c r="G12680" s="63"/>
      <c r="H12680" s="64"/>
    </row>
    <row r="12681" spans="4:8" x14ac:dyDescent="0.2">
      <c r="D12681" s="9"/>
      <c r="G12681" s="63"/>
      <c r="H12681" s="64"/>
    </row>
    <row r="12682" spans="4:8" x14ac:dyDescent="0.2">
      <c r="D12682" s="9"/>
      <c r="G12682" s="63"/>
      <c r="H12682" s="64"/>
    </row>
    <row r="12683" spans="4:8" x14ac:dyDescent="0.2">
      <c r="D12683" s="9"/>
      <c r="G12683" s="63"/>
      <c r="H12683" s="64"/>
    </row>
    <row r="12684" spans="4:8" x14ac:dyDescent="0.2">
      <c r="D12684" s="9"/>
      <c r="G12684" s="63"/>
      <c r="H12684" s="64"/>
    </row>
    <row r="12685" spans="4:8" x14ac:dyDescent="0.2">
      <c r="D12685" s="9"/>
      <c r="G12685" s="63"/>
      <c r="H12685" s="64"/>
    </row>
    <row r="12686" spans="4:8" x14ac:dyDescent="0.2">
      <c r="D12686" s="9"/>
      <c r="G12686" s="63"/>
      <c r="H12686" s="64"/>
    </row>
    <row r="12687" spans="4:8" x14ac:dyDescent="0.2">
      <c r="D12687" s="9"/>
      <c r="G12687" s="63"/>
      <c r="H12687" s="64"/>
    </row>
    <row r="12688" spans="4:8" x14ac:dyDescent="0.2">
      <c r="D12688" s="9"/>
      <c r="G12688" s="63"/>
      <c r="H12688" s="64"/>
    </row>
    <row r="12689" spans="4:8" x14ac:dyDescent="0.2">
      <c r="D12689" s="9"/>
      <c r="G12689" s="63"/>
      <c r="H12689" s="64"/>
    </row>
    <row r="12690" spans="4:8" x14ac:dyDescent="0.2">
      <c r="D12690" s="9"/>
      <c r="G12690" s="63"/>
      <c r="H12690" s="64"/>
    </row>
    <row r="12691" spans="4:8" x14ac:dyDescent="0.2">
      <c r="D12691" s="9"/>
      <c r="G12691" s="63"/>
      <c r="H12691" s="64"/>
    </row>
    <row r="12692" spans="4:8" x14ac:dyDescent="0.2">
      <c r="D12692" s="9"/>
      <c r="G12692" s="63"/>
      <c r="H12692" s="64"/>
    </row>
    <row r="12693" spans="4:8" x14ac:dyDescent="0.2">
      <c r="D12693" s="9"/>
      <c r="G12693" s="63"/>
      <c r="H12693" s="64"/>
    </row>
    <row r="12694" spans="4:8" x14ac:dyDescent="0.2">
      <c r="D12694" s="9"/>
      <c r="G12694" s="63"/>
      <c r="H12694" s="64"/>
    </row>
    <row r="12695" spans="4:8" x14ac:dyDescent="0.2">
      <c r="D12695" s="9"/>
      <c r="G12695" s="63"/>
      <c r="H12695" s="64"/>
    </row>
    <row r="12696" spans="4:8" x14ac:dyDescent="0.2">
      <c r="D12696" s="9"/>
      <c r="G12696" s="63"/>
      <c r="H12696" s="64"/>
    </row>
    <row r="12697" spans="4:8" x14ac:dyDescent="0.2">
      <c r="D12697" s="9"/>
      <c r="G12697" s="63"/>
      <c r="H12697" s="64"/>
    </row>
    <row r="12698" spans="4:8" x14ac:dyDescent="0.2">
      <c r="D12698" s="9"/>
      <c r="G12698" s="63"/>
      <c r="H12698" s="64"/>
    </row>
    <row r="12699" spans="4:8" x14ac:dyDescent="0.2">
      <c r="D12699" s="9"/>
      <c r="G12699" s="63"/>
      <c r="H12699" s="64"/>
    </row>
    <row r="12700" spans="4:8" x14ac:dyDescent="0.2">
      <c r="D12700" s="9"/>
      <c r="G12700" s="63"/>
      <c r="H12700" s="64"/>
    </row>
    <row r="12701" spans="4:8" x14ac:dyDescent="0.2">
      <c r="D12701" s="9"/>
      <c r="G12701" s="63"/>
      <c r="H12701" s="64"/>
    </row>
    <row r="12702" spans="4:8" x14ac:dyDescent="0.2">
      <c r="D12702" s="9"/>
      <c r="G12702" s="63"/>
      <c r="H12702" s="64"/>
    </row>
    <row r="12703" spans="4:8" x14ac:dyDescent="0.2">
      <c r="D12703" s="9"/>
      <c r="G12703" s="63"/>
      <c r="H12703" s="64"/>
    </row>
    <row r="12704" spans="4:8" x14ac:dyDescent="0.2">
      <c r="D12704" s="9"/>
      <c r="G12704" s="63"/>
      <c r="H12704" s="64"/>
    </row>
    <row r="12705" spans="4:8" x14ac:dyDescent="0.2">
      <c r="D12705" s="9"/>
      <c r="G12705" s="63"/>
      <c r="H12705" s="64"/>
    </row>
    <row r="12706" spans="4:8" x14ac:dyDescent="0.2">
      <c r="D12706" s="9"/>
      <c r="G12706" s="63"/>
      <c r="H12706" s="64"/>
    </row>
    <row r="12707" spans="4:8" x14ac:dyDescent="0.2">
      <c r="D12707" s="9"/>
      <c r="G12707" s="63"/>
      <c r="H12707" s="64"/>
    </row>
    <row r="12708" spans="4:8" x14ac:dyDescent="0.2">
      <c r="D12708" s="9"/>
      <c r="G12708" s="63"/>
      <c r="H12708" s="64"/>
    </row>
    <row r="12709" spans="4:8" x14ac:dyDescent="0.2">
      <c r="D12709" s="9"/>
      <c r="G12709" s="63"/>
      <c r="H12709" s="64"/>
    </row>
    <row r="12710" spans="4:8" x14ac:dyDescent="0.2">
      <c r="D12710" s="9"/>
      <c r="G12710" s="63"/>
      <c r="H12710" s="64"/>
    </row>
    <row r="12711" spans="4:8" x14ac:dyDescent="0.2">
      <c r="D12711" s="9"/>
      <c r="G12711" s="63"/>
      <c r="H12711" s="64"/>
    </row>
    <row r="12712" spans="4:8" x14ac:dyDescent="0.2">
      <c r="D12712" s="9"/>
      <c r="G12712" s="63"/>
      <c r="H12712" s="64"/>
    </row>
    <row r="12713" spans="4:8" x14ac:dyDescent="0.2">
      <c r="D12713" s="9"/>
      <c r="G12713" s="63"/>
      <c r="H12713" s="64"/>
    </row>
    <row r="12714" spans="4:8" x14ac:dyDescent="0.2">
      <c r="D12714" s="9"/>
      <c r="G12714" s="63"/>
      <c r="H12714" s="64"/>
    </row>
    <row r="12715" spans="4:8" x14ac:dyDescent="0.2">
      <c r="D12715" s="9"/>
      <c r="G12715" s="63"/>
      <c r="H12715" s="64"/>
    </row>
    <row r="12716" spans="4:8" x14ac:dyDescent="0.2">
      <c r="D12716" s="9"/>
      <c r="G12716" s="63"/>
      <c r="H12716" s="64"/>
    </row>
    <row r="12717" spans="4:8" x14ac:dyDescent="0.2">
      <c r="D12717" s="9"/>
      <c r="G12717" s="63"/>
      <c r="H12717" s="64"/>
    </row>
    <row r="12718" spans="4:8" x14ac:dyDescent="0.2">
      <c r="D12718" s="9"/>
      <c r="G12718" s="63"/>
      <c r="H12718" s="64"/>
    </row>
    <row r="12719" spans="4:8" x14ac:dyDescent="0.2">
      <c r="D12719" s="9"/>
      <c r="G12719" s="63"/>
      <c r="H12719" s="64"/>
    </row>
    <row r="12720" spans="4:8" x14ac:dyDescent="0.2">
      <c r="D12720" s="9"/>
      <c r="G12720" s="63"/>
      <c r="H12720" s="64"/>
    </row>
    <row r="12721" spans="4:8" x14ac:dyDescent="0.2">
      <c r="D12721" s="9"/>
      <c r="G12721" s="63"/>
      <c r="H12721" s="64"/>
    </row>
    <row r="12722" spans="4:8" x14ac:dyDescent="0.2">
      <c r="D12722" s="9"/>
      <c r="G12722" s="63"/>
      <c r="H12722" s="64"/>
    </row>
    <row r="12723" spans="4:8" x14ac:dyDescent="0.2">
      <c r="D12723" s="9"/>
      <c r="G12723" s="63"/>
      <c r="H12723" s="64"/>
    </row>
    <row r="12724" spans="4:8" x14ac:dyDescent="0.2">
      <c r="D12724" s="9"/>
      <c r="G12724" s="63"/>
      <c r="H12724" s="64"/>
    </row>
    <row r="12725" spans="4:8" x14ac:dyDescent="0.2">
      <c r="D12725" s="9"/>
      <c r="G12725" s="63"/>
      <c r="H12725" s="64"/>
    </row>
    <row r="12726" spans="4:8" x14ac:dyDescent="0.2">
      <c r="D12726" s="9"/>
      <c r="G12726" s="63"/>
      <c r="H12726" s="64"/>
    </row>
    <row r="12727" spans="4:8" x14ac:dyDescent="0.2">
      <c r="D12727" s="9"/>
      <c r="G12727" s="63"/>
      <c r="H12727" s="64"/>
    </row>
    <row r="12728" spans="4:8" x14ac:dyDescent="0.2">
      <c r="D12728" s="9"/>
      <c r="G12728" s="63"/>
      <c r="H12728" s="64"/>
    </row>
    <row r="12729" spans="4:8" x14ac:dyDescent="0.2">
      <c r="D12729" s="9"/>
      <c r="G12729" s="63"/>
      <c r="H12729" s="64"/>
    </row>
    <row r="12730" spans="4:8" x14ac:dyDescent="0.2">
      <c r="D12730" s="9"/>
      <c r="G12730" s="63"/>
      <c r="H12730" s="64"/>
    </row>
    <row r="12731" spans="4:8" x14ac:dyDescent="0.2">
      <c r="D12731" s="9"/>
      <c r="G12731" s="63"/>
      <c r="H12731" s="64"/>
    </row>
    <row r="12732" spans="4:8" x14ac:dyDescent="0.2">
      <c r="D12732" s="9"/>
      <c r="G12732" s="63"/>
      <c r="H12732" s="64"/>
    </row>
    <row r="12733" spans="4:8" x14ac:dyDescent="0.2">
      <c r="D12733" s="9"/>
      <c r="G12733" s="63"/>
      <c r="H12733" s="64"/>
    </row>
    <row r="12734" spans="4:8" x14ac:dyDescent="0.2">
      <c r="D12734" s="9"/>
      <c r="G12734" s="63"/>
      <c r="H12734" s="64"/>
    </row>
    <row r="12735" spans="4:8" x14ac:dyDescent="0.2">
      <c r="D12735" s="9"/>
      <c r="G12735" s="63"/>
      <c r="H12735" s="64"/>
    </row>
    <row r="12736" spans="4:8" x14ac:dyDescent="0.2">
      <c r="D12736" s="9"/>
      <c r="G12736" s="63"/>
      <c r="H12736" s="64"/>
    </row>
    <row r="12737" spans="4:8" x14ac:dyDescent="0.2">
      <c r="D12737" s="9"/>
      <c r="G12737" s="63"/>
      <c r="H12737" s="64"/>
    </row>
    <row r="12738" spans="4:8" x14ac:dyDescent="0.2">
      <c r="D12738" s="9"/>
      <c r="G12738" s="63"/>
      <c r="H12738" s="64"/>
    </row>
    <row r="12739" spans="4:8" x14ac:dyDescent="0.2">
      <c r="D12739" s="9"/>
      <c r="G12739" s="63"/>
      <c r="H12739" s="64"/>
    </row>
    <row r="12740" spans="4:8" x14ac:dyDescent="0.2">
      <c r="D12740" s="9"/>
      <c r="G12740" s="63"/>
      <c r="H12740" s="64"/>
    </row>
    <row r="12741" spans="4:8" x14ac:dyDescent="0.2">
      <c r="D12741" s="9"/>
      <c r="G12741" s="63"/>
      <c r="H12741" s="64"/>
    </row>
    <row r="12742" spans="4:8" x14ac:dyDescent="0.2">
      <c r="D12742" s="9"/>
      <c r="G12742" s="63"/>
      <c r="H12742" s="64"/>
    </row>
    <row r="12743" spans="4:8" x14ac:dyDescent="0.2">
      <c r="D12743" s="9"/>
      <c r="G12743" s="63"/>
      <c r="H12743" s="64"/>
    </row>
    <row r="12744" spans="4:8" x14ac:dyDescent="0.2">
      <c r="D12744" s="9"/>
      <c r="G12744" s="63"/>
      <c r="H12744" s="64"/>
    </row>
    <row r="12745" spans="4:8" x14ac:dyDescent="0.2">
      <c r="D12745" s="9"/>
      <c r="G12745" s="63"/>
      <c r="H12745" s="64"/>
    </row>
    <row r="12746" spans="4:8" x14ac:dyDescent="0.2">
      <c r="D12746" s="9"/>
      <c r="G12746" s="63"/>
      <c r="H12746" s="64"/>
    </row>
    <row r="12747" spans="4:8" x14ac:dyDescent="0.2">
      <c r="D12747" s="9"/>
      <c r="G12747" s="63"/>
      <c r="H12747" s="64"/>
    </row>
    <row r="12748" spans="4:8" x14ac:dyDescent="0.2">
      <c r="D12748" s="9"/>
      <c r="G12748" s="63"/>
      <c r="H12748" s="64"/>
    </row>
    <row r="12749" spans="4:8" x14ac:dyDescent="0.2">
      <c r="D12749" s="9"/>
      <c r="G12749" s="63"/>
      <c r="H12749" s="64"/>
    </row>
    <row r="12750" spans="4:8" x14ac:dyDescent="0.2">
      <c r="D12750" s="9"/>
      <c r="G12750" s="63"/>
      <c r="H12750" s="64"/>
    </row>
    <row r="12751" spans="4:8" x14ac:dyDescent="0.2">
      <c r="D12751" s="9"/>
      <c r="G12751" s="63"/>
      <c r="H12751" s="64"/>
    </row>
    <row r="12752" spans="4:8" x14ac:dyDescent="0.2">
      <c r="D12752" s="9"/>
      <c r="G12752" s="63"/>
      <c r="H12752" s="64"/>
    </row>
    <row r="12753" spans="4:8" x14ac:dyDescent="0.2">
      <c r="D12753" s="9"/>
      <c r="G12753" s="63"/>
      <c r="H12753" s="64"/>
    </row>
    <row r="12754" spans="4:8" x14ac:dyDescent="0.2">
      <c r="D12754" s="9"/>
      <c r="G12754" s="63"/>
      <c r="H12754" s="64"/>
    </row>
    <row r="12755" spans="4:8" x14ac:dyDescent="0.2">
      <c r="D12755" s="9"/>
      <c r="G12755" s="63"/>
      <c r="H12755" s="64"/>
    </row>
    <row r="12756" spans="4:8" x14ac:dyDescent="0.2">
      <c r="D12756" s="9"/>
      <c r="G12756" s="63"/>
      <c r="H12756" s="64"/>
    </row>
    <row r="12757" spans="4:8" x14ac:dyDescent="0.2">
      <c r="D12757" s="9"/>
      <c r="G12757" s="63"/>
      <c r="H12757" s="64"/>
    </row>
    <row r="12758" spans="4:8" x14ac:dyDescent="0.2">
      <c r="D12758" s="9"/>
      <c r="G12758" s="63"/>
      <c r="H12758" s="64"/>
    </row>
    <row r="12759" spans="4:8" x14ac:dyDescent="0.2">
      <c r="D12759" s="9"/>
      <c r="G12759" s="63"/>
      <c r="H12759" s="64"/>
    </row>
    <row r="12760" spans="4:8" x14ac:dyDescent="0.2">
      <c r="D12760" s="9"/>
      <c r="G12760" s="63"/>
      <c r="H12760" s="64"/>
    </row>
    <row r="12761" spans="4:8" x14ac:dyDescent="0.2">
      <c r="D12761" s="9"/>
      <c r="G12761" s="63"/>
      <c r="H12761" s="64"/>
    </row>
    <row r="12762" spans="4:8" x14ac:dyDescent="0.2">
      <c r="D12762" s="9"/>
      <c r="G12762" s="63"/>
      <c r="H12762" s="64"/>
    </row>
    <row r="12763" spans="4:8" x14ac:dyDescent="0.2">
      <c r="D12763" s="9"/>
      <c r="G12763" s="63"/>
      <c r="H12763" s="64"/>
    </row>
    <row r="12764" spans="4:8" x14ac:dyDescent="0.2">
      <c r="D12764" s="9"/>
      <c r="G12764" s="63"/>
      <c r="H12764" s="64"/>
    </row>
    <row r="12765" spans="4:8" x14ac:dyDescent="0.2">
      <c r="D12765" s="9"/>
      <c r="G12765" s="63"/>
      <c r="H12765" s="64"/>
    </row>
    <row r="12766" spans="4:8" x14ac:dyDescent="0.2">
      <c r="D12766" s="9"/>
      <c r="G12766" s="63"/>
      <c r="H12766" s="64"/>
    </row>
    <row r="12767" spans="4:8" x14ac:dyDescent="0.2">
      <c r="D12767" s="9"/>
      <c r="G12767" s="63"/>
      <c r="H12767" s="64"/>
    </row>
    <row r="12768" spans="4:8" x14ac:dyDescent="0.2">
      <c r="D12768" s="9"/>
      <c r="G12768" s="63"/>
      <c r="H12768" s="64"/>
    </row>
    <row r="12769" spans="4:8" x14ac:dyDescent="0.2">
      <c r="D12769" s="9"/>
      <c r="G12769" s="63"/>
      <c r="H12769" s="64"/>
    </row>
    <row r="12770" spans="4:8" x14ac:dyDescent="0.2">
      <c r="D12770" s="9"/>
      <c r="G12770" s="63"/>
      <c r="H12770" s="64"/>
    </row>
    <row r="12771" spans="4:8" x14ac:dyDescent="0.2">
      <c r="D12771" s="9"/>
      <c r="G12771" s="63"/>
      <c r="H12771" s="64"/>
    </row>
    <row r="12772" spans="4:8" x14ac:dyDescent="0.2">
      <c r="D12772" s="9"/>
      <c r="G12772" s="63"/>
      <c r="H12772" s="64"/>
    </row>
    <row r="12773" spans="4:8" x14ac:dyDescent="0.2">
      <c r="D12773" s="9"/>
      <c r="G12773" s="63"/>
      <c r="H12773" s="64"/>
    </row>
    <row r="12774" spans="4:8" x14ac:dyDescent="0.2">
      <c r="D12774" s="9"/>
      <c r="G12774" s="63"/>
      <c r="H12774" s="64"/>
    </row>
    <row r="12775" spans="4:8" x14ac:dyDescent="0.2">
      <c r="D12775" s="9"/>
      <c r="G12775" s="63"/>
      <c r="H12775" s="64"/>
    </row>
    <row r="12776" spans="4:8" x14ac:dyDescent="0.2">
      <c r="D12776" s="9"/>
      <c r="G12776" s="63"/>
      <c r="H12776" s="64"/>
    </row>
    <row r="12777" spans="4:8" x14ac:dyDescent="0.2">
      <c r="D12777" s="9"/>
      <c r="G12777" s="63"/>
      <c r="H12777" s="64"/>
    </row>
    <row r="12778" spans="4:8" x14ac:dyDescent="0.2">
      <c r="D12778" s="9"/>
      <c r="G12778" s="63"/>
      <c r="H12778" s="64"/>
    </row>
    <row r="12779" spans="4:8" x14ac:dyDescent="0.2">
      <c r="D12779" s="9"/>
      <c r="G12779" s="63"/>
      <c r="H12779" s="64"/>
    </row>
    <row r="12780" spans="4:8" x14ac:dyDescent="0.2">
      <c r="D12780" s="9"/>
      <c r="G12780" s="63"/>
      <c r="H12780" s="64"/>
    </row>
    <row r="12781" spans="4:8" x14ac:dyDescent="0.2">
      <c r="D12781" s="9"/>
      <c r="G12781" s="63"/>
      <c r="H12781" s="64"/>
    </row>
    <row r="12782" spans="4:8" x14ac:dyDescent="0.2">
      <c r="D12782" s="9"/>
      <c r="G12782" s="63"/>
      <c r="H12782" s="64"/>
    </row>
    <row r="12783" spans="4:8" x14ac:dyDescent="0.2">
      <c r="D12783" s="9"/>
      <c r="G12783" s="63"/>
      <c r="H12783" s="64"/>
    </row>
    <row r="12784" spans="4:8" x14ac:dyDescent="0.2">
      <c r="D12784" s="9"/>
      <c r="G12784" s="63"/>
      <c r="H12784" s="64"/>
    </row>
    <row r="12785" spans="4:8" x14ac:dyDescent="0.2">
      <c r="D12785" s="9"/>
      <c r="G12785" s="63"/>
      <c r="H12785" s="64"/>
    </row>
    <row r="12786" spans="4:8" x14ac:dyDescent="0.2">
      <c r="D12786" s="9"/>
      <c r="G12786" s="63"/>
      <c r="H12786" s="64"/>
    </row>
    <row r="12787" spans="4:8" x14ac:dyDescent="0.2">
      <c r="D12787" s="9"/>
      <c r="G12787" s="63"/>
      <c r="H12787" s="64"/>
    </row>
    <row r="12788" spans="4:8" x14ac:dyDescent="0.2">
      <c r="D12788" s="9"/>
      <c r="G12788" s="63"/>
      <c r="H12788" s="64"/>
    </row>
    <row r="12789" spans="4:8" x14ac:dyDescent="0.2">
      <c r="D12789" s="9"/>
      <c r="G12789" s="63"/>
      <c r="H12789" s="64"/>
    </row>
    <row r="12790" spans="4:8" x14ac:dyDescent="0.2">
      <c r="D12790" s="9"/>
      <c r="G12790" s="63"/>
      <c r="H12790" s="64"/>
    </row>
    <row r="12791" spans="4:8" x14ac:dyDescent="0.2">
      <c r="D12791" s="9"/>
      <c r="G12791" s="63"/>
      <c r="H12791" s="64"/>
    </row>
    <row r="12792" spans="4:8" x14ac:dyDescent="0.2">
      <c r="D12792" s="9"/>
      <c r="G12792" s="63"/>
      <c r="H12792" s="64"/>
    </row>
    <row r="12793" spans="4:8" x14ac:dyDescent="0.2">
      <c r="D12793" s="9"/>
      <c r="G12793" s="63"/>
      <c r="H12793" s="64"/>
    </row>
    <row r="12794" spans="4:8" x14ac:dyDescent="0.2">
      <c r="D12794" s="9"/>
      <c r="G12794" s="63"/>
      <c r="H12794" s="64"/>
    </row>
    <row r="12795" spans="4:8" x14ac:dyDescent="0.2">
      <c r="D12795" s="9"/>
      <c r="G12795" s="63"/>
      <c r="H12795" s="64"/>
    </row>
    <row r="12796" spans="4:8" x14ac:dyDescent="0.2">
      <c r="D12796" s="9"/>
      <c r="G12796" s="63"/>
      <c r="H12796" s="64"/>
    </row>
    <row r="12797" spans="4:8" x14ac:dyDescent="0.2">
      <c r="D12797" s="9"/>
      <c r="G12797" s="63"/>
      <c r="H12797" s="64"/>
    </row>
    <row r="12798" spans="4:8" x14ac:dyDescent="0.2">
      <c r="D12798" s="9"/>
      <c r="G12798" s="63"/>
      <c r="H12798" s="64"/>
    </row>
    <row r="12799" spans="4:8" x14ac:dyDescent="0.2">
      <c r="D12799" s="9"/>
      <c r="G12799" s="63"/>
      <c r="H12799" s="64"/>
    </row>
    <row r="12800" spans="4:8" x14ac:dyDescent="0.2">
      <c r="D12800" s="9"/>
      <c r="G12800" s="63"/>
      <c r="H12800" s="64"/>
    </row>
    <row r="12801" spans="4:8" x14ac:dyDescent="0.2">
      <c r="D12801" s="9"/>
      <c r="G12801" s="63"/>
      <c r="H12801" s="64"/>
    </row>
    <row r="12802" spans="4:8" x14ac:dyDescent="0.2">
      <c r="D12802" s="9"/>
      <c r="G12802" s="63"/>
      <c r="H12802" s="64"/>
    </row>
    <row r="12803" spans="4:8" x14ac:dyDescent="0.2">
      <c r="D12803" s="9"/>
      <c r="G12803" s="63"/>
      <c r="H12803" s="64"/>
    </row>
    <row r="12804" spans="4:8" x14ac:dyDescent="0.2">
      <c r="D12804" s="9"/>
      <c r="G12804" s="63"/>
      <c r="H12804" s="64"/>
    </row>
    <row r="12805" spans="4:8" x14ac:dyDescent="0.2">
      <c r="D12805" s="9"/>
      <c r="G12805" s="63"/>
      <c r="H12805" s="64"/>
    </row>
    <row r="12806" spans="4:8" x14ac:dyDescent="0.2">
      <c r="D12806" s="9"/>
      <c r="G12806" s="63"/>
      <c r="H12806" s="64"/>
    </row>
    <row r="12807" spans="4:8" x14ac:dyDescent="0.2">
      <c r="D12807" s="9"/>
      <c r="G12807" s="63"/>
      <c r="H12807" s="64"/>
    </row>
    <row r="12808" spans="4:8" x14ac:dyDescent="0.2">
      <c r="D12808" s="9"/>
      <c r="G12808" s="63"/>
      <c r="H12808" s="64"/>
    </row>
    <row r="12809" spans="4:8" x14ac:dyDescent="0.2">
      <c r="D12809" s="9"/>
      <c r="G12809" s="63"/>
      <c r="H12809" s="64"/>
    </row>
    <row r="12810" spans="4:8" x14ac:dyDescent="0.2">
      <c r="D12810" s="9"/>
      <c r="G12810" s="63"/>
      <c r="H12810" s="64"/>
    </row>
    <row r="12811" spans="4:8" x14ac:dyDescent="0.2">
      <c r="D12811" s="9"/>
      <c r="G12811" s="63"/>
      <c r="H12811" s="64"/>
    </row>
    <row r="12812" spans="4:8" x14ac:dyDescent="0.2">
      <c r="D12812" s="9"/>
      <c r="G12812" s="63"/>
      <c r="H12812" s="64"/>
    </row>
    <row r="12813" spans="4:8" x14ac:dyDescent="0.2">
      <c r="D12813" s="9"/>
      <c r="G12813" s="63"/>
      <c r="H12813" s="64"/>
    </row>
    <row r="12814" spans="4:8" x14ac:dyDescent="0.2">
      <c r="D12814" s="9"/>
      <c r="G12814" s="63"/>
      <c r="H12814" s="64"/>
    </row>
    <row r="12815" spans="4:8" x14ac:dyDescent="0.2">
      <c r="D12815" s="9"/>
      <c r="G12815" s="63"/>
      <c r="H12815" s="64"/>
    </row>
    <row r="12816" spans="4:8" x14ac:dyDescent="0.2">
      <c r="D12816" s="9"/>
      <c r="G12816" s="63"/>
      <c r="H12816" s="64"/>
    </row>
    <row r="12817" spans="4:8" x14ac:dyDescent="0.2">
      <c r="D12817" s="9"/>
      <c r="G12817" s="63"/>
      <c r="H12817" s="64"/>
    </row>
    <row r="12818" spans="4:8" x14ac:dyDescent="0.2">
      <c r="D12818" s="9"/>
      <c r="G12818" s="63"/>
      <c r="H12818" s="64"/>
    </row>
    <row r="12819" spans="4:8" x14ac:dyDescent="0.2">
      <c r="D12819" s="9"/>
      <c r="G12819" s="63"/>
      <c r="H12819" s="64"/>
    </row>
    <row r="12820" spans="4:8" x14ac:dyDescent="0.2">
      <c r="D12820" s="9"/>
      <c r="G12820" s="63"/>
      <c r="H12820" s="64"/>
    </row>
    <row r="12821" spans="4:8" x14ac:dyDescent="0.2">
      <c r="D12821" s="9"/>
      <c r="G12821" s="63"/>
      <c r="H12821" s="64"/>
    </row>
    <row r="12822" spans="4:8" x14ac:dyDescent="0.2">
      <c r="D12822" s="9"/>
      <c r="G12822" s="63"/>
      <c r="H12822" s="64"/>
    </row>
    <row r="12823" spans="4:8" x14ac:dyDescent="0.2">
      <c r="D12823" s="9"/>
      <c r="G12823" s="63"/>
      <c r="H12823" s="64"/>
    </row>
    <row r="12824" spans="4:8" x14ac:dyDescent="0.2">
      <c r="D12824" s="9"/>
      <c r="G12824" s="63"/>
      <c r="H12824" s="64"/>
    </row>
    <row r="12825" spans="4:8" x14ac:dyDescent="0.2">
      <c r="D12825" s="9"/>
      <c r="G12825" s="63"/>
      <c r="H12825" s="64"/>
    </row>
    <row r="12826" spans="4:8" x14ac:dyDescent="0.2">
      <c r="D12826" s="9"/>
      <c r="G12826" s="63"/>
      <c r="H12826" s="64"/>
    </row>
    <row r="12827" spans="4:8" x14ac:dyDescent="0.2">
      <c r="D12827" s="9"/>
      <c r="G12827" s="63"/>
      <c r="H12827" s="64"/>
    </row>
    <row r="12828" spans="4:8" x14ac:dyDescent="0.2">
      <c r="D12828" s="9"/>
      <c r="G12828" s="63"/>
      <c r="H12828" s="64"/>
    </row>
    <row r="12829" spans="4:8" x14ac:dyDescent="0.2">
      <c r="D12829" s="9"/>
      <c r="G12829" s="63"/>
      <c r="H12829" s="64"/>
    </row>
    <row r="12830" spans="4:8" x14ac:dyDescent="0.2">
      <c r="D12830" s="9"/>
      <c r="G12830" s="63"/>
      <c r="H12830" s="64"/>
    </row>
    <row r="12831" spans="4:8" x14ac:dyDescent="0.2">
      <c r="D12831" s="9"/>
      <c r="G12831" s="63"/>
      <c r="H12831" s="64"/>
    </row>
    <row r="12832" spans="4:8" x14ac:dyDescent="0.2">
      <c r="D12832" s="9"/>
      <c r="G12832" s="63"/>
      <c r="H12832" s="64"/>
    </row>
    <row r="12833" spans="4:8" x14ac:dyDescent="0.2">
      <c r="D12833" s="9"/>
      <c r="G12833" s="63"/>
      <c r="H12833" s="64"/>
    </row>
    <row r="12834" spans="4:8" x14ac:dyDescent="0.2">
      <c r="D12834" s="9"/>
      <c r="G12834" s="63"/>
      <c r="H12834" s="64"/>
    </row>
    <row r="12835" spans="4:8" x14ac:dyDescent="0.2">
      <c r="D12835" s="9"/>
      <c r="G12835" s="63"/>
      <c r="H12835" s="64"/>
    </row>
    <row r="12836" spans="4:8" x14ac:dyDescent="0.2">
      <c r="D12836" s="9"/>
      <c r="G12836" s="63"/>
      <c r="H12836" s="64"/>
    </row>
    <row r="12837" spans="4:8" x14ac:dyDescent="0.2">
      <c r="D12837" s="9"/>
      <c r="G12837" s="63"/>
      <c r="H12837" s="64"/>
    </row>
    <row r="12838" spans="4:8" x14ac:dyDescent="0.2">
      <c r="D12838" s="9"/>
      <c r="G12838" s="63"/>
      <c r="H12838" s="64"/>
    </row>
    <row r="12839" spans="4:8" x14ac:dyDescent="0.2">
      <c r="D12839" s="9"/>
      <c r="G12839" s="63"/>
      <c r="H12839" s="64"/>
    </row>
    <row r="12840" spans="4:8" x14ac:dyDescent="0.2">
      <c r="D12840" s="9"/>
      <c r="G12840" s="63"/>
      <c r="H12840" s="64"/>
    </row>
    <row r="12841" spans="4:8" x14ac:dyDescent="0.2">
      <c r="D12841" s="9"/>
      <c r="G12841" s="63"/>
      <c r="H12841" s="64"/>
    </row>
    <row r="12842" spans="4:8" x14ac:dyDescent="0.2">
      <c r="D12842" s="9"/>
      <c r="G12842" s="63"/>
      <c r="H12842" s="64"/>
    </row>
    <row r="12843" spans="4:8" x14ac:dyDescent="0.2">
      <c r="D12843" s="9"/>
      <c r="G12843" s="63"/>
      <c r="H12843" s="64"/>
    </row>
    <row r="12844" spans="4:8" x14ac:dyDescent="0.2">
      <c r="D12844" s="9"/>
      <c r="G12844" s="63"/>
      <c r="H12844" s="64"/>
    </row>
    <row r="12845" spans="4:8" x14ac:dyDescent="0.2">
      <c r="D12845" s="9"/>
      <c r="G12845" s="63"/>
      <c r="H12845" s="64"/>
    </row>
    <row r="12846" spans="4:8" x14ac:dyDescent="0.2">
      <c r="D12846" s="9"/>
      <c r="G12846" s="63"/>
      <c r="H12846" s="64"/>
    </row>
    <row r="12847" spans="4:8" x14ac:dyDescent="0.2">
      <c r="D12847" s="9"/>
      <c r="G12847" s="63"/>
      <c r="H12847" s="64"/>
    </row>
    <row r="12848" spans="4:8" x14ac:dyDescent="0.2">
      <c r="D12848" s="9"/>
      <c r="G12848" s="63"/>
      <c r="H12848" s="64"/>
    </row>
    <row r="12849" spans="4:8" x14ac:dyDescent="0.2">
      <c r="D12849" s="9"/>
      <c r="G12849" s="63"/>
      <c r="H12849" s="64"/>
    </row>
    <row r="12850" spans="4:8" x14ac:dyDescent="0.2">
      <c r="D12850" s="9"/>
      <c r="G12850" s="63"/>
      <c r="H12850" s="64"/>
    </row>
    <row r="12851" spans="4:8" x14ac:dyDescent="0.2">
      <c r="D12851" s="9"/>
      <c r="G12851" s="63"/>
      <c r="H12851" s="64"/>
    </row>
    <row r="12852" spans="4:8" x14ac:dyDescent="0.2">
      <c r="D12852" s="9"/>
      <c r="G12852" s="63"/>
      <c r="H12852" s="64"/>
    </row>
    <row r="12853" spans="4:8" x14ac:dyDescent="0.2">
      <c r="D12853" s="9"/>
      <c r="G12853" s="63"/>
      <c r="H12853" s="64"/>
    </row>
    <row r="12854" spans="4:8" x14ac:dyDescent="0.2">
      <c r="D12854" s="9"/>
      <c r="G12854" s="63"/>
      <c r="H12854" s="64"/>
    </row>
    <row r="12855" spans="4:8" x14ac:dyDescent="0.2">
      <c r="D12855" s="9"/>
      <c r="G12855" s="63"/>
      <c r="H12855" s="64"/>
    </row>
    <row r="12856" spans="4:8" x14ac:dyDescent="0.2">
      <c r="D12856" s="9"/>
      <c r="G12856" s="63"/>
      <c r="H12856" s="64"/>
    </row>
    <row r="12857" spans="4:8" x14ac:dyDescent="0.2">
      <c r="D12857" s="9"/>
      <c r="G12857" s="63"/>
      <c r="H12857" s="64"/>
    </row>
    <row r="12858" spans="4:8" x14ac:dyDescent="0.2">
      <c r="D12858" s="9"/>
      <c r="G12858" s="63"/>
      <c r="H12858" s="64"/>
    </row>
    <row r="12859" spans="4:8" x14ac:dyDescent="0.2">
      <c r="D12859" s="9"/>
      <c r="G12859" s="63"/>
      <c r="H12859" s="64"/>
    </row>
    <row r="12860" spans="4:8" x14ac:dyDescent="0.2">
      <c r="D12860" s="9"/>
      <c r="G12860" s="63"/>
      <c r="H12860" s="64"/>
    </row>
    <row r="12861" spans="4:8" x14ac:dyDescent="0.2">
      <c r="D12861" s="9"/>
      <c r="G12861" s="63"/>
      <c r="H12861" s="64"/>
    </row>
    <row r="12862" spans="4:8" x14ac:dyDescent="0.2">
      <c r="D12862" s="9"/>
      <c r="G12862" s="63"/>
      <c r="H12862" s="64"/>
    </row>
    <row r="12863" spans="4:8" x14ac:dyDescent="0.2">
      <c r="D12863" s="9"/>
      <c r="G12863" s="63"/>
      <c r="H12863" s="64"/>
    </row>
    <row r="12864" spans="4:8" x14ac:dyDescent="0.2">
      <c r="D12864" s="9"/>
      <c r="G12864" s="63"/>
      <c r="H12864" s="64"/>
    </row>
    <row r="12865" spans="4:8" x14ac:dyDescent="0.2">
      <c r="D12865" s="9"/>
      <c r="G12865" s="63"/>
      <c r="H12865" s="64"/>
    </row>
    <row r="12866" spans="4:8" x14ac:dyDescent="0.2">
      <c r="D12866" s="9"/>
      <c r="G12866" s="63"/>
      <c r="H12866" s="64"/>
    </row>
    <row r="12867" spans="4:8" x14ac:dyDescent="0.2">
      <c r="D12867" s="9"/>
      <c r="G12867" s="63"/>
      <c r="H12867" s="64"/>
    </row>
    <row r="12868" spans="4:8" x14ac:dyDescent="0.2">
      <c r="D12868" s="9"/>
      <c r="G12868" s="63"/>
      <c r="H12868" s="64"/>
    </row>
    <row r="12869" spans="4:8" x14ac:dyDescent="0.2">
      <c r="D12869" s="9"/>
      <c r="G12869" s="63"/>
      <c r="H12869" s="64"/>
    </row>
    <row r="12870" spans="4:8" x14ac:dyDescent="0.2">
      <c r="D12870" s="9"/>
      <c r="G12870" s="63"/>
      <c r="H12870" s="64"/>
    </row>
    <row r="12871" spans="4:8" x14ac:dyDescent="0.2">
      <c r="D12871" s="9"/>
      <c r="G12871" s="63"/>
      <c r="H12871" s="64"/>
    </row>
    <row r="12872" spans="4:8" x14ac:dyDescent="0.2">
      <c r="D12872" s="9"/>
      <c r="G12872" s="63"/>
      <c r="H12872" s="64"/>
    </row>
    <row r="12873" spans="4:8" x14ac:dyDescent="0.2">
      <c r="D12873" s="9"/>
      <c r="G12873" s="63"/>
      <c r="H12873" s="64"/>
    </row>
    <row r="12874" spans="4:8" x14ac:dyDescent="0.2">
      <c r="D12874" s="9"/>
      <c r="G12874" s="63"/>
      <c r="H12874" s="64"/>
    </row>
    <row r="12875" spans="4:8" x14ac:dyDescent="0.2">
      <c r="D12875" s="9"/>
      <c r="G12875" s="63"/>
      <c r="H12875" s="64"/>
    </row>
    <row r="12876" spans="4:8" x14ac:dyDescent="0.2">
      <c r="D12876" s="9"/>
      <c r="G12876" s="63"/>
      <c r="H12876" s="64"/>
    </row>
    <row r="12877" spans="4:8" x14ac:dyDescent="0.2">
      <c r="D12877" s="9"/>
      <c r="G12877" s="63"/>
      <c r="H12877" s="64"/>
    </row>
    <row r="12878" spans="4:8" x14ac:dyDescent="0.2">
      <c r="D12878" s="9"/>
      <c r="G12878" s="63"/>
      <c r="H12878" s="64"/>
    </row>
    <row r="12879" spans="4:8" x14ac:dyDescent="0.2">
      <c r="D12879" s="9"/>
      <c r="G12879" s="63"/>
      <c r="H12879" s="64"/>
    </row>
    <row r="12880" spans="4:8" x14ac:dyDescent="0.2">
      <c r="D12880" s="9"/>
      <c r="G12880" s="63"/>
      <c r="H12880" s="64"/>
    </row>
    <row r="12881" spans="4:8" x14ac:dyDescent="0.2">
      <c r="D12881" s="9"/>
      <c r="G12881" s="63"/>
      <c r="H12881" s="64"/>
    </row>
    <row r="12882" spans="4:8" x14ac:dyDescent="0.2">
      <c r="D12882" s="9"/>
      <c r="G12882" s="63"/>
      <c r="H12882" s="64"/>
    </row>
    <row r="12883" spans="4:8" x14ac:dyDescent="0.2">
      <c r="D12883" s="9"/>
      <c r="G12883" s="63"/>
      <c r="H12883" s="64"/>
    </row>
    <row r="12884" spans="4:8" x14ac:dyDescent="0.2">
      <c r="D12884" s="9"/>
      <c r="G12884" s="63"/>
      <c r="H12884" s="64"/>
    </row>
    <row r="12885" spans="4:8" x14ac:dyDescent="0.2">
      <c r="D12885" s="9"/>
      <c r="G12885" s="63"/>
      <c r="H12885" s="64"/>
    </row>
    <row r="12886" spans="4:8" x14ac:dyDescent="0.2">
      <c r="D12886" s="9"/>
      <c r="G12886" s="63"/>
      <c r="H12886" s="64"/>
    </row>
    <row r="12887" spans="4:8" x14ac:dyDescent="0.2">
      <c r="D12887" s="9"/>
      <c r="G12887" s="63"/>
      <c r="H12887" s="64"/>
    </row>
    <row r="12888" spans="4:8" x14ac:dyDescent="0.2">
      <c r="D12888" s="9"/>
      <c r="G12888" s="63"/>
      <c r="H12888" s="64"/>
    </row>
    <row r="12889" spans="4:8" x14ac:dyDescent="0.2">
      <c r="D12889" s="9"/>
      <c r="G12889" s="63"/>
      <c r="H12889" s="64"/>
    </row>
    <row r="12890" spans="4:8" x14ac:dyDescent="0.2">
      <c r="D12890" s="9"/>
      <c r="G12890" s="63"/>
      <c r="H12890" s="64"/>
    </row>
    <row r="12891" spans="4:8" x14ac:dyDescent="0.2">
      <c r="D12891" s="9"/>
      <c r="G12891" s="63"/>
      <c r="H12891" s="64"/>
    </row>
    <row r="12892" spans="4:8" x14ac:dyDescent="0.2">
      <c r="D12892" s="9"/>
      <c r="G12892" s="63"/>
      <c r="H12892" s="64"/>
    </row>
    <row r="12893" spans="4:8" x14ac:dyDescent="0.2">
      <c r="D12893" s="9"/>
      <c r="G12893" s="63"/>
      <c r="H12893" s="64"/>
    </row>
    <row r="12894" spans="4:8" x14ac:dyDescent="0.2">
      <c r="D12894" s="9"/>
      <c r="G12894" s="63"/>
      <c r="H12894" s="64"/>
    </row>
    <row r="12895" spans="4:8" x14ac:dyDescent="0.2">
      <c r="D12895" s="9"/>
      <c r="G12895" s="63"/>
      <c r="H12895" s="64"/>
    </row>
    <row r="12896" spans="4:8" x14ac:dyDescent="0.2">
      <c r="D12896" s="9"/>
      <c r="G12896" s="63"/>
      <c r="H12896" s="64"/>
    </row>
    <row r="12897" spans="4:8" x14ac:dyDescent="0.2">
      <c r="D12897" s="9"/>
      <c r="G12897" s="63"/>
      <c r="H12897" s="64"/>
    </row>
    <row r="12898" spans="4:8" x14ac:dyDescent="0.2">
      <c r="D12898" s="9"/>
      <c r="G12898" s="63"/>
      <c r="H12898" s="64"/>
    </row>
    <row r="12899" spans="4:8" x14ac:dyDescent="0.2">
      <c r="D12899" s="9"/>
      <c r="G12899" s="63"/>
      <c r="H12899" s="64"/>
    </row>
    <row r="12900" spans="4:8" x14ac:dyDescent="0.2">
      <c r="D12900" s="9"/>
      <c r="G12900" s="63"/>
      <c r="H12900" s="64"/>
    </row>
    <row r="12901" spans="4:8" x14ac:dyDescent="0.2">
      <c r="D12901" s="9"/>
      <c r="G12901" s="63"/>
      <c r="H12901" s="64"/>
    </row>
    <row r="12902" spans="4:8" x14ac:dyDescent="0.2">
      <c r="D12902" s="9"/>
      <c r="G12902" s="63"/>
      <c r="H12902" s="64"/>
    </row>
    <row r="12903" spans="4:8" x14ac:dyDescent="0.2">
      <c r="D12903" s="9"/>
      <c r="G12903" s="63"/>
      <c r="H12903" s="64"/>
    </row>
    <row r="12904" spans="4:8" x14ac:dyDescent="0.2">
      <c r="D12904" s="9"/>
      <c r="G12904" s="63"/>
      <c r="H12904" s="64"/>
    </row>
    <row r="12905" spans="4:8" x14ac:dyDescent="0.2">
      <c r="D12905" s="9"/>
      <c r="G12905" s="63"/>
      <c r="H12905" s="64"/>
    </row>
    <row r="12906" spans="4:8" x14ac:dyDescent="0.2">
      <c r="D12906" s="9"/>
      <c r="G12906" s="63"/>
      <c r="H12906" s="64"/>
    </row>
    <row r="12907" spans="4:8" x14ac:dyDescent="0.2">
      <c r="D12907" s="9"/>
      <c r="G12907" s="63"/>
      <c r="H12907" s="64"/>
    </row>
    <row r="12908" spans="4:8" x14ac:dyDescent="0.2">
      <c r="D12908" s="9"/>
      <c r="G12908" s="63"/>
      <c r="H12908" s="64"/>
    </row>
    <row r="12909" spans="4:8" x14ac:dyDescent="0.2">
      <c r="D12909" s="9"/>
      <c r="G12909" s="63"/>
      <c r="H12909" s="64"/>
    </row>
    <row r="12910" spans="4:8" x14ac:dyDescent="0.2">
      <c r="D12910" s="9"/>
      <c r="G12910" s="63"/>
      <c r="H12910" s="64"/>
    </row>
    <row r="12911" spans="4:8" x14ac:dyDescent="0.2">
      <c r="D12911" s="9"/>
      <c r="G12911" s="63"/>
      <c r="H12911" s="64"/>
    </row>
    <row r="12912" spans="4:8" x14ac:dyDescent="0.2">
      <c r="D12912" s="9"/>
      <c r="G12912" s="63"/>
      <c r="H12912" s="64"/>
    </row>
    <row r="12913" spans="4:8" x14ac:dyDescent="0.2">
      <c r="D12913" s="9"/>
      <c r="G12913" s="63"/>
      <c r="H12913" s="64"/>
    </row>
    <row r="12914" spans="4:8" x14ac:dyDescent="0.2">
      <c r="D12914" s="9"/>
      <c r="G12914" s="63"/>
      <c r="H12914" s="64"/>
    </row>
    <row r="12915" spans="4:8" x14ac:dyDescent="0.2">
      <c r="D12915" s="9"/>
      <c r="G12915" s="63"/>
      <c r="H12915" s="64"/>
    </row>
    <row r="12916" spans="4:8" x14ac:dyDescent="0.2">
      <c r="D12916" s="9"/>
      <c r="G12916" s="63"/>
      <c r="H12916" s="64"/>
    </row>
    <row r="12917" spans="4:8" x14ac:dyDescent="0.2">
      <c r="D12917" s="9"/>
      <c r="G12917" s="63"/>
      <c r="H12917" s="64"/>
    </row>
    <row r="12918" spans="4:8" x14ac:dyDescent="0.2">
      <c r="D12918" s="9"/>
      <c r="G12918" s="63"/>
      <c r="H12918" s="64"/>
    </row>
    <row r="12919" spans="4:8" x14ac:dyDescent="0.2">
      <c r="D12919" s="9"/>
      <c r="G12919" s="63"/>
      <c r="H12919" s="64"/>
    </row>
    <row r="12920" spans="4:8" x14ac:dyDescent="0.2">
      <c r="D12920" s="9"/>
      <c r="G12920" s="63"/>
      <c r="H12920" s="64"/>
    </row>
    <row r="12921" spans="4:8" x14ac:dyDescent="0.2">
      <c r="D12921" s="9"/>
      <c r="G12921" s="63"/>
      <c r="H12921" s="64"/>
    </row>
    <row r="12922" spans="4:8" x14ac:dyDescent="0.2">
      <c r="D12922" s="9"/>
      <c r="G12922" s="63"/>
      <c r="H12922" s="64"/>
    </row>
    <row r="12923" spans="4:8" x14ac:dyDescent="0.2">
      <c r="D12923" s="9"/>
      <c r="G12923" s="63"/>
      <c r="H12923" s="64"/>
    </row>
    <row r="12924" spans="4:8" x14ac:dyDescent="0.2">
      <c r="D12924" s="9"/>
      <c r="G12924" s="63"/>
      <c r="H12924" s="64"/>
    </row>
    <row r="12925" spans="4:8" x14ac:dyDescent="0.2">
      <c r="D12925" s="9"/>
      <c r="G12925" s="63"/>
      <c r="H12925" s="64"/>
    </row>
    <row r="12926" spans="4:8" x14ac:dyDescent="0.2">
      <c r="D12926" s="9"/>
      <c r="G12926" s="63"/>
      <c r="H12926" s="64"/>
    </row>
    <row r="12927" spans="4:8" x14ac:dyDescent="0.2">
      <c r="D12927" s="9"/>
      <c r="G12927" s="63"/>
      <c r="H12927" s="64"/>
    </row>
    <row r="12928" spans="4:8" x14ac:dyDescent="0.2">
      <c r="D12928" s="9"/>
      <c r="G12928" s="63"/>
      <c r="H12928" s="64"/>
    </row>
    <row r="12929" spans="4:8" x14ac:dyDescent="0.2">
      <c r="D12929" s="9"/>
      <c r="G12929" s="63"/>
      <c r="H12929" s="64"/>
    </row>
    <row r="12930" spans="4:8" x14ac:dyDescent="0.2">
      <c r="D12930" s="9"/>
      <c r="G12930" s="63"/>
      <c r="H12930" s="64"/>
    </row>
    <row r="12931" spans="4:8" x14ac:dyDescent="0.2">
      <c r="D12931" s="9"/>
      <c r="G12931" s="63"/>
      <c r="H12931" s="64"/>
    </row>
    <row r="12932" spans="4:8" x14ac:dyDescent="0.2">
      <c r="D12932" s="9"/>
      <c r="G12932" s="63"/>
      <c r="H12932" s="64"/>
    </row>
    <row r="12933" spans="4:8" x14ac:dyDescent="0.2">
      <c r="D12933" s="9"/>
      <c r="G12933" s="63"/>
      <c r="H12933" s="64"/>
    </row>
    <row r="12934" spans="4:8" x14ac:dyDescent="0.2">
      <c r="D12934" s="9"/>
      <c r="G12934" s="63"/>
      <c r="H12934" s="64"/>
    </row>
    <row r="12935" spans="4:8" x14ac:dyDescent="0.2">
      <c r="D12935" s="9"/>
      <c r="G12935" s="63"/>
      <c r="H12935" s="64"/>
    </row>
    <row r="12936" spans="4:8" x14ac:dyDescent="0.2">
      <c r="D12936" s="9"/>
      <c r="G12936" s="63"/>
      <c r="H12936" s="64"/>
    </row>
    <row r="12937" spans="4:8" x14ac:dyDescent="0.2">
      <c r="D12937" s="9"/>
      <c r="G12937" s="63"/>
      <c r="H12937" s="64"/>
    </row>
    <row r="12938" spans="4:8" x14ac:dyDescent="0.2">
      <c r="D12938" s="9"/>
      <c r="G12938" s="63"/>
      <c r="H12938" s="64"/>
    </row>
    <row r="12939" spans="4:8" x14ac:dyDescent="0.2">
      <c r="D12939" s="9"/>
      <c r="G12939" s="63"/>
      <c r="H12939" s="64"/>
    </row>
    <row r="12940" spans="4:8" x14ac:dyDescent="0.2">
      <c r="D12940" s="9"/>
      <c r="G12940" s="63"/>
      <c r="H12940" s="64"/>
    </row>
    <row r="12941" spans="4:8" x14ac:dyDescent="0.2">
      <c r="D12941" s="9"/>
      <c r="G12941" s="63"/>
      <c r="H12941" s="64"/>
    </row>
    <row r="12942" spans="4:8" x14ac:dyDescent="0.2">
      <c r="D12942" s="9"/>
      <c r="G12942" s="63"/>
      <c r="H12942" s="64"/>
    </row>
    <row r="12943" spans="4:8" x14ac:dyDescent="0.2">
      <c r="D12943" s="9"/>
      <c r="G12943" s="63"/>
      <c r="H12943" s="64"/>
    </row>
    <row r="12944" spans="4:8" x14ac:dyDescent="0.2">
      <c r="D12944" s="9"/>
      <c r="G12944" s="63"/>
      <c r="H12944" s="64"/>
    </row>
    <row r="12945" spans="4:8" x14ac:dyDescent="0.2">
      <c r="D12945" s="9"/>
      <c r="G12945" s="63"/>
      <c r="H12945" s="64"/>
    </row>
    <row r="12946" spans="4:8" x14ac:dyDescent="0.2">
      <c r="D12946" s="9"/>
      <c r="G12946" s="63"/>
      <c r="H12946" s="64"/>
    </row>
    <row r="12947" spans="4:8" x14ac:dyDescent="0.2">
      <c r="D12947" s="9"/>
      <c r="G12947" s="63"/>
      <c r="H12947" s="64"/>
    </row>
    <row r="12948" spans="4:8" x14ac:dyDescent="0.2">
      <c r="D12948" s="9"/>
      <c r="G12948" s="63"/>
      <c r="H12948" s="64"/>
    </row>
    <row r="12949" spans="4:8" x14ac:dyDescent="0.2">
      <c r="D12949" s="9"/>
      <c r="G12949" s="63"/>
      <c r="H12949" s="64"/>
    </row>
    <row r="12950" spans="4:8" x14ac:dyDescent="0.2">
      <c r="D12950" s="9"/>
      <c r="G12950" s="63"/>
      <c r="H12950" s="64"/>
    </row>
    <row r="12951" spans="4:8" x14ac:dyDescent="0.2">
      <c r="D12951" s="9"/>
      <c r="G12951" s="63"/>
      <c r="H12951" s="64"/>
    </row>
    <row r="12952" spans="4:8" x14ac:dyDescent="0.2">
      <c r="D12952" s="9"/>
      <c r="G12952" s="63"/>
      <c r="H12952" s="64"/>
    </row>
    <row r="12953" spans="4:8" x14ac:dyDescent="0.2">
      <c r="D12953" s="9"/>
      <c r="G12953" s="63"/>
      <c r="H12953" s="64"/>
    </row>
    <row r="12954" spans="4:8" x14ac:dyDescent="0.2">
      <c r="D12954" s="9"/>
      <c r="G12954" s="63"/>
      <c r="H12954" s="64"/>
    </row>
    <row r="12955" spans="4:8" x14ac:dyDescent="0.2">
      <c r="D12955" s="9"/>
      <c r="G12955" s="63"/>
      <c r="H12955" s="64"/>
    </row>
    <row r="12956" spans="4:8" x14ac:dyDescent="0.2">
      <c r="D12956" s="9"/>
      <c r="G12956" s="63"/>
      <c r="H12956" s="64"/>
    </row>
    <row r="12957" spans="4:8" x14ac:dyDescent="0.2">
      <c r="D12957" s="9"/>
      <c r="G12957" s="63"/>
      <c r="H12957" s="64"/>
    </row>
    <row r="12958" spans="4:8" x14ac:dyDescent="0.2">
      <c r="D12958" s="9"/>
      <c r="G12958" s="63"/>
      <c r="H12958" s="64"/>
    </row>
    <row r="12959" spans="4:8" x14ac:dyDescent="0.2">
      <c r="D12959" s="9"/>
      <c r="G12959" s="63"/>
      <c r="H12959" s="64"/>
    </row>
    <row r="12960" spans="4:8" x14ac:dyDescent="0.2">
      <c r="D12960" s="9"/>
      <c r="G12960" s="63"/>
      <c r="H12960" s="64"/>
    </row>
    <row r="12961" spans="4:8" x14ac:dyDescent="0.2">
      <c r="D12961" s="9"/>
      <c r="G12961" s="63"/>
      <c r="H12961" s="64"/>
    </row>
    <row r="12962" spans="4:8" x14ac:dyDescent="0.2">
      <c r="D12962" s="9"/>
      <c r="G12962" s="63"/>
      <c r="H12962" s="64"/>
    </row>
    <row r="12963" spans="4:8" x14ac:dyDescent="0.2">
      <c r="D12963" s="9"/>
      <c r="G12963" s="63"/>
      <c r="H12963" s="64"/>
    </row>
    <row r="12964" spans="4:8" x14ac:dyDescent="0.2">
      <c r="D12964" s="9"/>
      <c r="G12964" s="63"/>
      <c r="H12964" s="64"/>
    </row>
    <row r="12965" spans="4:8" x14ac:dyDescent="0.2">
      <c r="D12965" s="9"/>
      <c r="G12965" s="63"/>
      <c r="H12965" s="64"/>
    </row>
    <row r="12966" spans="4:8" x14ac:dyDescent="0.2">
      <c r="D12966" s="9"/>
      <c r="G12966" s="63"/>
      <c r="H12966" s="64"/>
    </row>
    <row r="12967" spans="4:8" x14ac:dyDescent="0.2">
      <c r="D12967" s="9"/>
      <c r="G12967" s="63"/>
      <c r="H12967" s="64"/>
    </row>
    <row r="12968" spans="4:8" x14ac:dyDescent="0.2">
      <c r="D12968" s="9"/>
      <c r="G12968" s="63"/>
      <c r="H12968" s="64"/>
    </row>
    <row r="12969" spans="4:8" x14ac:dyDescent="0.2">
      <c r="D12969" s="9"/>
      <c r="G12969" s="63"/>
      <c r="H12969" s="64"/>
    </row>
    <row r="12970" spans="4:8" x14ac:dyDescent="0.2">
      <c r="D12970" s="9"/>
      <c r="G12970" s="63"/>
      <c r="H12970" s="64"/>
    </row>
    <row r="12971" spans="4:8" x14ac:dyDescent="0.2">
      <c r="D12971" s="9"/>
      <c r="G12971" s="63"/>
      <c r="H12971" s="64"/>
    </row>
    <row r="12972" spans="4:8" x14ac:dyDescent="0.2">
      <c r="D12972" s="9"/>
      <c r="G12972" s="63"/>
      <c r="H12972" s="64"/>
    </row>
    <row r="12973" spans="4:8" x14ac:dyDescent="0.2">
      <c r="D12973" s="9"/>
      <c r="G12973" s="63"/>
      <c r="H12973" s="64"/>
    </row>
    <row r="12974" spans="4:8" x14ac:dyDescent="0.2">
      <c r="D12974" s="9"/>
      <c r="G12974" s="63"/>
      <c r="H12974" s="64"/>
    </row>
    <row r="12975" spans="4:8" x14ac:dyDescent="0.2">
      <c r="D12975" s="9"/>
      <c r="G12975" s="63"/>
      <c r="H12975" s="64"/>
    </row>
    <row r="12976" spans="4:8" x14ac:dyDescent="0.2">
      <c r="D12976" s="9"/>
      <c r="G12976" s="63"/>
      <c r="H12976" s="64"/>
    </row>
    <row r="12977" spans="4:8" x14ac:dyDescent="0.2">
      <c r="D12977" s="9"/>
      <c r="G12977" s="63"/>
      <c r="H12977" s="64"/>
    </row>
    <row r="12978" spans="4:8" x14ac:dyDescent="0.2">
      <c r="D12978" s="9"/>
      <c r="G12978" s="63"/>
      <c r="H12978" s="64"/>
    </row>
    <row r="12979" spans="4:8" x14ac:dyDescent="0.2">
      <c r="D12979" s="9"/>
      <c r="G12979" s="63"/>
      <c r="H12979" s="64"/>
    </row>
    <row r="12980" spans="4:8" x14ac:dyDescent="0.2">
      <c r="D12980" s="9"/>
      <c r="G12980" s="63"/>
      <c r="H12980" s="64"/>
    </row>
    <row r="12981" spans="4:8" x14ac:dyDescent="0.2">
      <c r="D12981" s="9"/>
      <c r="G12981" s="63"/>
      <c r="H12981" s="64"/>
    </row>
    <row r="12982" spans="4:8" x14ac:dyDescent="0.2">
      <c r="D12982" s="9"/>
      <c r="G12982" s="63"/>
      <c r="H12982" s="64"/>
    </row>
    <row r="12983" spans="4:8" x14ac:dyDescent="0.2">
      <c r="D12983" s="9"/>
      <c r="G12983" s="63"/>
      <c r="H12983" s="64"/>
    </row>
    <row r="12984" spans="4:8" x14ac:dyDescent="0.2">
      <c r="D12984" s="9"/>
      <c r="G12984" s="63"/>
      <c r="H12984" s="64"/>
    </row>
    <row r="12985" spans="4:8" x14ac:dyDescent="0.2">
      <c r="D12985" s="9"/>
      <c r="G12985" s="63"/>
      <c r="H12985" s="64"/>
    </row>
    <row r="12986" spans="4:8" x14ac:dyDescent="0.2">
      <c r="D12986" s="9"/>
      <c r="G12986" s="63"/>
      <c r="H12986" s="64"/>
    </row>
    <row r="12987" spans="4:8" x14ac:dyDescent="0.2">
      <c r="D12987" s="9"/>
      <c r="G12987" s="63"/>
      <c r="H12987" s="64"/>
    </row>
    <row r="12988" spans="4:8" x14ac:dyDescent="0.2">
      <c r="D12988" s="9"/>
      <c r="G12988" s="63"/>
      <c r="H12988" s="64"/>
    </row>
    <row r="12989" spans="4:8" x14ac:dyDescent="0.2">
      <c r="D12989" s="9"/>
      <c r="G12989" s="63"/>
      <c r="H12989" s="64"/>
    </row>
    <row r="12990" spans="4:8" x14ac:dyDescent="0.2">
      <c r="D12990" s="9"/>
      <c r="G12990" s="63"/>
      <c r="H12990" s="64"/>
    </row>
    <row r="12991" spans="4:8" x14ac:dyDescent="0.2">
      <c r="D12991" s="9"/>
      <c r="G12991" s="63"/>
      <c r="H12991" s="64"/>
    </row>
    <row r="12992" spans="4:8" x14ac:dyDescent="0.2">
      <c r="D12992" s="9"/>
      <c r="G12992" s="63"/>
      <c r="H12992" s="64"/>
    </row>
    <row r="12993" spans="4:8" x14ac:dyDescent="0.2">
      <c r="D12993" s="9"/>
      <c r="G12993" s="63"/>
      <c r="H12993" s="64"/>
    </row>
    <row r="12994" spans="4:8" x14ac:dyDescent="0.2">
      <c r="D12994" s="9"/>
      <c r="G12994" s="63"/>
      <c r="H12994" s="64"/>
    </row>
    <row r="12995" spans="4:8" x14ac:dyDescent="0.2">
      <c r="D12995" s="9"/>
      <c r="G12995" s="63"/>
      <c r="H12995" s="64"/>
    </row>
    <row r="12996" spans="4:8" x14ac:dyDescent="0.2">
      <c r="D12996" s="9"/>
      <c r="G12996" s="63"/>
      <c r="H12996" s="64"/>
    </row>
    <row r="12997" spans="4:8" x14ac:dyDescent="0.2">
      <c r="D12997" s="9"/>
      <c r="G12997" s="63"/>
      <c r="H12997" s="64"/>
    </row>
    <row r="12998" spans="4:8" x14ac:dyDescent="0.2">
      <c r="D12998" s="9"/>
      <c r="G12998" s="63"/>
      <c r="H12998" s="64"/>
    </row>
    <row r="12999" spans="4:8" x14ac:dyDescent="0.2">
      <c r="D12999" s="9"/>
      <c r="G12999" s="63"/>
      <c r="H12999" s="64"/>
    </row>
    <row r="13000" spans="4:8" x14ac:dyDescent="0.2">
      <c r="D13000" s="9"/>
      <c r="G13000" s="63"/>
      <c r="H13000" s="64"/>
    </row>
    <row r="13001" spans="4:8" x14ac:dyDescent="0.2">
      <c r="D13001" s="9"/>
      <c r="G13001" s="63"/>
      <c r="H13001" s="64"/>
    </row>
    <row r="13002" spans="4:8" x14ac:dyDescent="0.2">
      <c r="D13002" s="9"/>
      <c r="G13002" s="63"/>
      <c r="H13002" s="64"/>
    </row>
    <row r="13003" spans="4:8" x14ac:dyDescent="0.2">
      <c r="D13003" s="9"/>
      <c r="G13003" s="63"/>
      <c r="H13003" s="64"/>
    </row>
    <row r="13004" spans="4:8" x14ac:dyDescent="0.2">
      <c r="D13004" s="9"/>
      <c r="G13004" s="63"/>
      <c r="H13004" s="64"/>
    </row>
    <row r="13005" spans="4:8" x14ac:dyDescent="0.2">
      <c r="D13005" s="9"/>
      <c r="G13005" s="63"/>
      <c r="H13005" s="64"/>
    </row>
    <row r="13006" spans="4:8" x14ac:dyDescent="0.2">
      <c r="D13006" s="9"/>
      <c r="G13006" s="63"/>
      <c r="H13006" s="64"/>
    </row>
    <row r="13007" spans="4:8" x14ac:dyDescent="0.2">
      <c r="D13007" s="9"/>
      <c r="G13007" s="63"/>
      <c r="H13007" s="64"/>
    </row>
    <row r="13008" spans="4:8" x14ac:dyDescent="0.2">
      <c r="D13008" s="9"/>
      <c r="G13008" s="63"/>
      <c r="H13008" s="64"/>
    </row>
    <row r="13009" spans="4:8" x14ac:dyDescent="0.2">
      <c r="D13009" s="9"/>
      <c r="G13009" s="63"/>
      <c r="H13009" s="64"/>
    </row>
    <row r="13010" spans="4:8" x14ac:dyDescent="0.2">
      <c r="D13010" s="9"/>
      <c r="G13010" s="63"/>
      <c r="H13010" s="64"/>
    </row>
    <row r="13011" spans="4:8" x14ac:dyDescent="0.2">
      <c r="D13011" s="9"/>
      <c r="G13011" s="63"/>
      <c r="H13011" s="64"/>
    </row>
    <row r="13012" spans="4:8" x14ac:dyDescent="0.2">
      <c r="D13012" s="9"/>
      <c r="G13012" s="63"/>
      <c r="H13012" s="64"/>
    </row>
    <row r="13013" spans="4:8" x14ac:dyDescent="0.2">
      <c r="D13013" s="9"/>
      <c r="G13013" s="63"/>
      <c r="H13013" s="64"/>
    </row>
    <row r="13014" spans="4:8" x14ac:dyDescent="0.2">
      <c r="D13014" s="9"/>
      <c r="G13014" s="63"/>
      <c r="H13014" s="64"/>
    </row>
    <row r="13015" spans="4:8" x14ac:dyDescent="0.2">
      <c r="D13015" s="9"/>
      <c r="G13015" s="63"/>
      <c r="H13015" s="64"/>
    </row>
    <row r="13016" spans="4:8" x14ac:dyDescent="0.2">
      <c r="D13016" s="9"/>
      <c r="G13016" s="63"/>
      <c r="H13016" s="64"/>
    </row>
    <row r="13017" spans="4:8" x14ac:dyDescent="0.2">
      <c r="D13017" s="9"/>
      <c r="G13017" s="63"/>
      <c r="H13017" s="64"/>
    </row>
    <row r="13018" spans="4:8" x14ac:dyDescent="0.2">
      <c r="D13018" s="9"/>
      <c r="G13018" s="63"/>
      <c r="H13018" s="64"/>
    </row>
    <row r="13019" spans="4:8" x14ac:dyDescent="0.2">
      <c r="D13019" s="9"/>
      <c r="G13019" s="63"/>
      <c r="H13019" s="64"/>
    </row>
    <row r="13020" spans="4:8" x14ac:dyDescent="0.2">
      <c r="D13020" s="9"/>
      <c r="G13020" s="63"/>
      <c r="H13020" s="64"/>
    </row>
    <row r="13021" spans="4:8" x14ac:dyDescent="0.2">
      <c r="D13021" s="9"/>
      <c r="G13021" s="63"/>
      <c r="H13021" s="64"/>
    </row>
    <row r="13022" spans="4:8" x14ac:dyDescent="0.2">
      <c r="D13022" s="9"/>
      <c r="G13022" s="63"/>
      <c r="H13022" s="64"/>
    </row>
    <row r="13023" spans="4:8" x14ac:dyDescent="0.2">
      <c r="D13023" s="9"/>
      <c r="G13023" s="63"/>
      <c r="H13023" s="64"/>
    </row>
    <row r="13024" spans="4:8" x14ac:dyDescent="0.2">
      <c r="D13024" s="9"/>
      <c r="G13024" s="63"/>
      <c r="H13024" s="64"/>
    </row>
    <row r="13025" spans="4:8" x14ac:dyDescent="0.2">
      <c r="D13025" s="9"/>
      <c r="G13025" s="63"/>
      <c r="H13025" s="64"/>
    </row>
    <row r="13026" spans="4:8" x14ac:dyDescent="0.2">
      <c r="D13026" s="9"/>
      <c r="G13026" s="63"/>
      <c r="H13026" s="64"/>
    </row>
    <row r="13027" spans="4:8" x14ac:dyDescent="0.2">
      <c r="D13027" s="9"/>
      <c r="G13027" s="63"/>
      <c r="H13027" s="64"/>
    </row>
    <row r="13028" spans="4:8" x14ac:dyDescent="0.2">
      <c r="D13028" s="9"/>
      <c r="G13028" s="63"/>
      <c r="H13028" s="64"/>
    </row>
    <row r="13029" spans="4:8" x14ac:dyDescent="0.2">
      <c r="D13029" s="9"/>
      <c r="G13029" s="63"/>
      <c r="H13029" s="64"/>
    </row>
    <row r="13030" spans="4:8" x14ac:dyDescent="0.2">
      <c r="D13030" s="9"/>
      <c r="G13030" s="63"/>
      <c r="H13030" s="64"/>
    </row>
    <row r="13031" spans="4:8" x14ac:dyDescent="0.2">
      <c r="D13031" s="9"/>
      <c r="G13031" s="63"/>
      <c r="H13031" s="64"/>
    </row>
    <row r="13032" spans="4:8" x14ac:dyDescent="0.2">
      <c r="D13032" s="9"/>
      <c r="G13032" s="63"/>
      <c r="H13032" s="64"/>
    </row>
    <row r="13033" spans="4:8" x14ac:dyDescent="0.2">
      <c r="D13033" s="9"/>
      <c r="G13033" s="63"/>
      <c r="H13033" s="64"/>
    </row>
    <row r="13034" spans="4:8" x14ac:dyDescent="0.2">
      <c r="D13034" s="9"/>
      <c r="G13034" s="63"/>
      <c r="H13034" s="64"/>
    </row>
    <row r="13035" spans="4:8" x14ac:dyDescent="0.2">
      <c r="D13035" s="9"/>
      <c r="G13035" s="63"/>
      <c r="H13035" s="64"/>
    </row>
    <row r="13036" spans="4:8" x14ac:dyDescent="0.2">
      <c r="D13036" s="9"/>
      <c r="G13036" s="63"/>
      <c r="H13036" s="64"/>
    </row>
    <row r="13037" spans="4:8" x14ac:dyDescent="0.2">
      <c r="D13037" s="9"/>
      <c r="G13037" s="63"/>
      <c r="H13037" s="64"/>
    </row>
    <row r="13038" spans="4:8" x14ac:dyDescent="0.2">
      <c r="D13038" s="9"/>
      <c r="G13038" s="63"/>
      <c r="H13038" s="64"/>
    </row>
    <row r="13039" spans="4:8" x14ac:dyDescent="0.2">
      <c r="D13039" s="9"/>
      <c r="G13039" s="63"/>
      <c r="H13039" s="64"/>
    </row>
    <row r="13040" spans="4:8" x14ac:dyDescent="0.2">
      <c r="D13040" s="9"/>
      <c r="G13040" s="63"/>
      <c r="H13040" s="64"/>
    </row>
    <row r="13041" spans="4:8" x14ac:dyDescent="0.2">
      <c r="D13041" s="9"/>
      <c r="G13041" s="63"/>
      <c r="H13041" s="64"/>
    </row>
    <row r="13042" spans="4:8" x14ac:dyDescent="0.2">
      <c r="D13042" s="9"/>
      <c r="G13042" s="63"/>
      <c r="H13042" s="64"/>
    </row>
    <row r="13043" spans="4:8" x14ac:dyDescent="0.2">
      <c r="D13043" s="9"/>
      <c r="G13043" s="63"/>
      <c r="H13043" s="64"/>
    </row>
    <row r="13044" spans="4:8" x14ac:dyDescent="0.2">
      <c r="D13044" s="9"/>
      <c r="G13044" s="63"/>
      <c r="H13044" s="64"/>
    </row>
    <row r="13045" spans="4:8" x14ac:dyDescent="0.2">
      <c r="D13045" s="9"/>
      <c r="G13045" s="63"/>
      <c r="H13045" s="64"/>
    </row>
    <row r="13046" spans="4:8" x14ac:dyDescent="0.2">
      <c r="D13046" s="9"/>
      <c r="G13046" s="63"/>
      <c r="H13046" s="64"/>
    </row>
    <row r="13047" spans="4:8" x14ac:dyDescent="0.2">
      <c r="D13047" s="9"/>
      <c r="G13047" s="63"/>
      <c r="H13047" s="64"/>
    </row>
    <row r="13048" spans="4:8" x14ac:dyDescent="0.2">
      <c r="D13048" s="9"/>
      <c r="G13048" s="63"/>
      <c r="H13048" s="64"/>
    </row>
    <row r="13049" spans="4:8" x14ac:dyDescent="0.2">
      <c r="D13049" s="9"/>
      <c r="G13049" s="63"/>
      <c r="H13049" s="64"/>
    </row>
    <row r="13050" spans="4:8" x14ac:dyDescent="0.2">
      <c r="D13050" s="9"/>
      <c r="G13050" s="63"/>
      <c r="H13050" s="64"/>
    </row>
    <row r="13051" spans="4:8" x14ac:dyDescent="0.2">
      <c r="D13051" s="9"/>
      <c r="G13051" s="63"/>
      <c r="H13051" s="64"/>
    </row>
    <row r="13052" spans="4:8" x14ac:dyDescent="0.2">
      <c r="D13052" s="9"/>
      <c r="G13052" s="63"/>
      <c r="H13052" s="64"/>
    </row>
    <row r="13053" spans="4:8" x14ac:dyDescent="0.2">
      <c r="D13053" s="9"/>
      <c r="G13053" s="63"/>
      <c r="H13053" s="64"/>
    </row>
    <row r="13054" spans="4:8" x14ac:dyDescent="0.2">
      <c r="D13054" s="9"/>
      <c r="G13054" s="63"/>
      <c r="H13054" s="64"/>
    </row>
    <row r="13055" spans="4:8" x14ac:dyDescent="0.2">
      <c r="D13055" s="9"/>
      <c r="G13055" s="63"/>
      <c r="H13055" s="64"/>
    </row>
    <row r="13056" spans="4:8" x14ac:dyDescent="0.2">
      <c r="D13056" s="9"/>
      <c r="G13056" s="63"/>
      <c r="H13056" s="64"/>
    </row>
    <row r="13057" spans="4:8" x14ac:dyDescent="0.2">
      <c r="D13057" s="9"/>
      <c r="G13057" s="63"/>
      <c r="H13057" s="64"/>
    </row>
    <row r="13058" spans="4:8" x14ac:dyDescent="0.2">
      <c r="D13058" s="9"/>
      <c r="G13058" s="63"/>
      <c r="H13058" s="64"/>
    </row>
    <row r="13059" spans="4:8" x14ac:dyDescent="0.2">
      <c r="D13059" s="9"/>
      <c r="G13059" s="63"/>
      <c r="H13059" s="64"/>
    </row>
    <row r="13060" spans="4:8" x14ac:dyDescent="0.2">
      <c r="D13060" s="9"/>
      <c r="G13060" s="63"/>
      <c r="H13060" s="64"/>
    </row>
    <row r="13061" spans="4:8" x14ac:dyDescent="0.2">
      <c r="D13061" s="9"/>
      <c r="G13061" s="63"/>
      <c r="H13061" s="64"/>
    </row>
    <row r="13062" spans="4:8" x14ac:dyDescent="0.2">
      <c r="D13062" s="9"/>
      <c r="G13062" s="63"/>
      <c r="H13062" s="64"/>
    </row>
    <row r="13063" spans="4:8" x14ac:dyDescent="0.2">
      <c r="D13063" s="9"/>
      <c r="G13063" s="63"/>
      <c r="H13063" s="64"/>
    </row>
    <row r="13064" spans="4:8" x14ac:dyDescent="0.2">
      <c r="D13064" s="9"/>
      <c r="G13064" s="63"/>
      <c r="H13064" s="64"/>
    </row>
    <row r="13065" spans="4:8" x14ac:dyDescent="0.2">
      <c r="D13065" s="9"/>
      <c r="G13065" s="63"/>
      <c r="H13065" s="64"/>
    </row>
    <row r="13066" spans="4:8" x14ac:dyDescent="0.2">
      <c r="D13066" s="9"/>
      <c r="G13066" s="63"/>
      <c r="H13066" s="64"/>
    </row>
    <row r="13067" spans="4:8" x14ac:dyDescent="0.2">
      <c r="D13067" s="9"/>
      <c r="G13067" s="63"/>
      <c r="H13067" s="64"/>
    </row>
    <row r="13068" spans="4:8" x14ac:dyDescent="0.2">
      <c r="D13068" s="9"/>
      <c r="G13068" s="63"/>
      <c r="H13068" s="64"/>
    </row>
    <row r="13069" spans="4:8" x14ac:dyDescent="0.2">
      <c r="D13069" s="9"/>
      <c r="G13069" s="63"/>
      <c r="H13069" s="64"/>
    </row>
    <row r="13070" spans="4:8" x14ac:dyDescent="0.2">
      <c r="D13070" s="9"/>
      <c r="G13070" s="63"/>
      <c r="H13070" s="64"/>
    </row>
    <row r="13071" spans="4:8" x14ac:dyDescent="0.2">
      <c r="D13071" s="9"/>
      <c r="G13071" s="63"/>
      <c r="H13071" s="64"/>
    </row>
    <row r="13072" spans="4:8" x14ac:dyDescent="0.2">
      <c r="D13072" s="9"/>
      <c r="G13072" s="63"/>
      <c r="H13072" s="64"/>
    </row>
    <row r="13073" spans="4:8" x14ac:dyDescent="0.2">
      <c r="D13073" s="9"/>
      <c r="G13073" s="63"/>
      <c r="H13073" s="64"/>
    </row>
    <row r="13074" spans="4:8" x14ac:dyDescent="0.2">
      <c r="D13074" s="9"/>
      <c r="G13074" s="63"/>
      <c r="H13074" s="64"/>
    </row>
    <row r="13075" spans="4:8" x14ac:dyDescent="0.2">
      <c r="D13075" s="9"/>
      <c r="G13075" s="63"/>
      <c r="H13075" s="64"/>
    </row>
    <row r="13076" spans="4:8" x14ac:dyDescent="0.2">
      <c r="D13076" s="9"/>
      <c r="G13076" s="63"/>
      <c r="H13076" s="64"/>
    </row>
    <row r="13077" spans="4:8" x14ac:dyDescent="0.2">
      <c r="D13077" s="9"/>
      <c r="G13077" s="63"/>
      <c r="H13077" s="64"/>
    </row>
    <row r="13078" spans="4:8" x14ac:dyDescent="0.2">
      <c r="D13078" s="9"/>
      <c r="G13078" s="63"/>
      <c r="H13078" s="64"/>
    </row>
    <row r="13079" spans="4:8" x14ac:dyDescent="0.2">
      <c r="D13079" s="9"/>
      <c r="G13079" s="63"/>
      <c r="H13079" s="64"/>
    </row>
    <row r="13080" spans="4:8" x14ac:dyDescent="0.2">
      <c r="D13080" s="9"/>
      <c r="G13080" s="63"/>
      <c r="H13080" s="64"/>
    </row>
    <row r="13081" spans="4:8" x14ac:dyDescent="0.2">
      <c r="D13081" s="9"/>
      <c r="G13081" s="63"/>
      <c r="H13081" s="64"/>
    </row>
    <row r="13082" spans="4:8" x14ac:dyDescent="0.2">
      <c r="D13082" s="9"/>
      <c r="G13082" s="63"/>
      <c r="H13082" s="64"/>
    </row>
    <row r="13083" spans="4:8" x14ac:dyDescent="0.2">
      <c r="D13083" s="9"/>
      <c r="G13083" s="63"/>
      <c r="H13083" s="64"/>
    </row>
    <row r="13084" spans="4:8" x14ac:dyDescent="0.2">
      <c r="D13084" s="9"/>
      <c r="G13084" s="63"/>
      <c r="H13084" s="64"/>
    </row>
    <row r="13085" spans="4:8" x14ac:dyDescent="0.2">
      <c r="D13085" s="9"/>
      <c r="G13085" s="63"/>
      <c r="H13085" s="64"/>
    </row>
    <row r="13086" spans="4:8" x14ac:dyDescent="0.2">
      <c r="D13086" s="9"/>
      <c r="G13086" s="63"/>
      <c r="H13086" s="64"/>
    </row>
    <row r="13087" spans="4:8" x14ac:dyDescent="0.2">
      <c r="D13087" s="9"/>
      <c r="G13087" s="63"/>
      <c r="H13087" s="64"/>
    </row>
    <row r="13088" spans="4:8" x14ac:dyDescent="0.2">
      <c r="D13088" s="9"/>
      <c r="G13088" s="63"/>
      <c r="H13088" s="64"/>
    </row>
    <row r="13089" spans="4:8" x14ac:dyDescent="0.2">
      <c r="D13089" s="9"/>
      <c r="G13089" s="63"/>
      <c r="H13089" s="64"/>
    </row>
    <row r="13090" spans="4:8" x14ac:dyDescent="0.2">
      <c r="D13090" s="9"/>
      <c r="G13090" s="63"/>
      <c r="H13090" s="64"/>
    </row>
    <row r="13091" spans="4:8" x14ac:dyDescent="0.2">
      <c r="D13091" s="9"/>
      <c r="G13091" s="63"/>
      <c r="H13091" s="64"/>
    </row>
    <row r="13092" spans="4:8" x14ac:dyDescent="0.2">
      <c r="D13092" s="9"/>
      <c r="G13092" s="63"/>
      <c r="H13092" s="64"/>
    </row>
    <row r="13093" spans="4:8" x14ac:dyDescent="0.2">
      <c r="D13093" s="9"/>
      <c r="G13093" s="63"/>
      <c r="H13093" s="64"/>
    </row>
    <row r="13094" spans="4:8" x14ac:dyDescent="0.2">
      <c r="D13094" s="9"/>
      <c r="G13094" s="63"/>
      <c r="H13094" s="64"/>
    </row>
    <row r="13095" spans="4:8" x14ac:dyDescent="0.2">
      <c r="D13095" s="9"/>
      <c r="G13095" s="63"/>
      <c r="H13095" s="64"/>
    </row>
    <row r="13096" spans="4:8" x14ac:dyDescent="0.2">
      <c r="D13096" s="9"/>
      <c r="G13096" s="63"/>
      <c r="H13096" s="64"/>
    </row>
    <row r="13097" spans="4:8" x14ac:dyDescent="0.2">
      <c r="D13097" s="9"/>
      <c r="G13097" s="63"/>
      <c r="H13097" s="64"/>
    </row>
    <row r="13098" spans="4:8" x14ac:dyDescent="0.2">
      <c r="D13098" s="9"/>
      <c r="G13098" s="63"/>
      <c r="H13098" s="64"/>
    </row>
    <row r="13099" spans="4:8" x14ac:dyDescent="0.2">
      <c r="D13099" s="9"/>
      <c r="G13099" s="63"/>
      <c r="H13099" s="64"/>
    </row>
    <row r="13100" spans="4:8" x14ac:dyDescent="0.2">
      <c r="D13100" s="9"/>
      <c r="G13100" s="63"/>
      <c r="H13100" s="64"/>
    </row>
    <row r="13101" spans="4:8" x14ac:dyDescent="0.2">
      <c r="D13101" s="9"/>
      <c r="G13101" s="63"/>
      <c r="H13101" s="64"/>
    </row>
    <row r="13102" spans="4:8" x14ac:dyDescent="0.2">
      <c r="D13102" s="9"/>
      <c r="G13102" s="63"/>
      <c r="H13102" s="64"/>
    </row>
    <row r="13103" spans="4:8" x14ac:dyDescent="0.2">
      <c r="D13103" s="9"/>
      <c r="G13103" s="63"/>
      <c r="H13103" s="64"/>
    </row>
    <row r="13104" spans="4:8" x14ac:dyDescent="0.2">
      <c r="D13104" s="9"/>
      <c r="G13104" s="63"/>
      <c r="H13104" s="64"/>
    </row>
    <row r="13105" spans="4:8" x14ac:dyDescent="0.2">
      <c r="D13105" s="9"/>
      <c r="G13105" s="63"/>
      <c r="H13105" s="64"/>
    </row>
    <row r="13106" spans="4:8" x14ac:dyDescent="0.2">
      <c r="D13106" s="9"/>
      <c r="G13106" s="63"/>
      <c r="H13106" s="64"/>
    </row>
    <row r="13107" spans="4:8" x14ac:dyDescent="0.2">
      <c r="D13107" s="9"/>
      <c r="G13107" s="63"/>
      <c r="H13107" s="64"/>
    </row>
    <row r="13108" spans="4:8" x14ac:dyDescent="0.2">
      <c r="D13108" s="9"/>
      <c r="G13108" s="63"/>
      <c r="H13108" s="64"/>
    </row>
    <row r="13109" spans="4:8" x14ac:dyDescent="0.2">
      <c r="D13109" s="9"/>
      <c r="G13109" s="63"/>
      <c r="H13109" s="64"/>
    </row>
    <row r="13110" spans="4:8" x14ac:dyDescent="0.2">
      <c r="D13110" s="9"/>
      <c r="G13110" s="63"/>
      <c r="H13110" s="64"/>
    </row>
    <row r="13111" spans="4:8" x14ac:dyDescent="0.2">
      <c r="D13111" s="9"/>
      <c r="G13111" s="63"/>
      <c r="H13111" s="64"/>
    </row>
    <row r="13112" spans="4:8" x14ac:dyDescent="0.2">
      <c r="D13112" s="9"/>
      <c r="G13112" s="63"/>
      <c r="H13112" s="64"/>
    </row>
    <row r="13113" spans="4:8" x14ac:dyDescent="0.2">
      <c r="D13113" s="9"/>
      <c r="G13113" s="63"/>
      <c r="H13113" s="64"/>
    </row>
    <row r="13114" spans="4:8" x14ac:dyDescent="0.2">
      <c r="D13114" s="9"/>
      <c r="G13114" s="63"/>
      <c r="H13114" s="64"/>
    </row>
    <row r="13115" spans="4:8" x14ac:dyDescent="0.2">
      <c r="D13115" s="9"/>
      <c r="G13115" s="63"/>
      <c r="H13115" s="64"/>
    </row>
    <row r="13116" spans="4:8" x14ac:dyDescent="0.2">
      <c r="D13116" s="9"/>
      <c r="G13116" s="63"/>
      <c r="H13116" s="64"/>
    </row>
    <row r="13117" spans="4:8" x14ac:dyDescent="0.2">
      <c r="D13117" s="9"/>
      <c r="G13117" s="63"/>
      <c r="H13117" s="64"/>
    </row>
    <row r="13118" spans="4:8" x14ac:dyDescent="0.2">
      <c r="D13118" s="9"/>
      <c r="G13118" s="63"/>
      <c r="H13118" s="64"/>
    </row>
    <row r="13119" spans="4:8" x14ac:dyDescent="0.2">
      <c r="D13119" s="9"/>
      <c r="G13119" s="63"/>
      <c r="H13119" s="64"/>
    </row>
    <row r="13120" spans="4:8" x14ac:dyDescent="0.2">
      <c r="D13120" s="9"/>
      <c r="G13120" s="63"/>
      <c r="H13120" s="64"/>
    </row>
    <row r="13121" spans="4:8" x14ac:dyDescent="0.2">
      <c r="D13121" s="9"/>
      <c r="G13121" s="63"/>
      <c r="H13121" s="64"/>
    </row>
    <row r="13122" spans="4:8" x14ac:dyDescent="0.2">
      <c r="D13122" s="9"/>
      <c r="G13122" s="63"/>
      <c r="H13122" s="64"/>
    </row>
    <row r="13123" spans="4:8" x14ac:dyDescent="0.2">
      <c r="D13123" s="9"/>
      <c r="G13123" s="63"/>
      <c r="H13123" s="64"/>
    </row>
    <row r="13124" spans="4:8" x14ac:dyDescent="0.2">
      <c r="D13124" s="9"/>
      <c r="G13124" s="63"/>
      <c r="H13124" s="64"/>
    </row>
    <row r="13125" spans="4:8" x14ac:dyDescent="0.2">
      <c r="D13125" s="9"/>
      <c r="G13125" s="63"/>
      <c r="H13125" s="64"/>
    </row>
    <row r="13126" spans="4:8" x14ac:dyDescent="0.2">
      <c r="D13126" s="9"/>
      <c r="G13126" s="63"/>
      <c r="H13126" s="64"/>
    </row>
    <row r="13127" spans="4:8" x14ac:dyDescent="0.2">
      <c r="D13127" s="9"/>
      <c r="G13127" s="63"/>
      <c r="H13127" s="64"/>
    </row>
    <row r="13128" spans="4:8" x14ac:dyDescent="0.2">
      <c r="D13128" s="9"/>
      <c r="G13128" s="63"/>
      <c r="H13128" s="64"/>
    </row>
    <row r="13129" spans="4:8" x14ac:dyDescent="0.2">
      <c r="D13129" s="9"/>
      <c r="G13129" s="63"/>
      <c r="H13129" s="64"/>
    </row>
    <row r="13130" spans="4:8" x14ac:dyDescent="0.2">
      <c r="D13130" s="9"/>
      <c r="G13130" s="63"/>
      <c r="H13130" s="64"/>
    </row>
    <row r="13131" spans="4:8" x14ac:dyDescent="0.2">
      <c r="D13131" s="9"/>
      <c r="G13131" s="63"/>
      <c r="H13131" s="64"/>
    </row>
    <row r="13132" spans="4:8" x14ac:dyDescent="0.2">
      <c r="D13132" s="9"/>
      <c r="G13132" s="63"/>
      <c r="H13132" s="64"/>
    </row>
    <row r="13133" spans="4:8" x14ac:dyDescent="0.2">
      <c r="D13133" s="9"/>
      <c r="G13133" s="63"/>
      <c r="H13133" s="64"/>
    </row>
    <row r="13134" spans="4:8" x14ac:dyDescent="0.2">
      <c r="D13134" s="9"/>
      <c r="G13134" s="63"/>
      <c r="H13134" s="64"/>
    </row>
    <row r="13135" spans="4:8" x14ac:dyDescent="0.2">
      <c r="D13135" s="9"/>
      <c r="G13135" s="63"/>
      <c r="H13135" s="64"/>
    </row>
    <row r="13136" spans="4:8" x14ac:dyDescent="0.2">
      <c r="D13136" s="9"/>
      <c r="G13136" s="63"/>
      <c r="H13136" s="64"/>
    </row>
    <row r="13137" spans="4:8" x14ac:dyDescent="0.2">
      <c r="D13137" s="9"/>
      <c r="G13137" s="63"/>
      <c r="H13137" s="64"/>
    </row>
    <row r="13138" spans="4:8" x14ac:dyDescent="0.2">
      <c r="D13138" s="9"/>
      <c r="G13138" s="63"/>
      <c r="H13138" s="64"/>
    </row>
    <row r="13139" spans="4:8" x14ac:dyDescent="0.2">
      <c r="D13139" s="9"/>
      <c r="G13139" s="63"/>
      <c r="H13139" s="64"/>
    </row>
    <row r="13140" spans="4:8" x14ac:dyDescent="0.2">
      <c r="D13140" s="9"/>
      <c r="G13140" s="63"/>
      <c r="H13140" s="64"/>
    </row>
    <row r="13141" spans="4:8" x14ac:dyDescent="0.2">
      <c r="D13141" s="9"/>
      <c r="G13141" s="63"/>
      <c r="H13141" s="64"/>
    </row>
    <row r="13142" spans="4:8" x14ac:dyDescent="0.2">
      <c r="D13142" s="9"/>
      <c r="G13142" s="63"/>
      <c r="H13142" s="64"/>
    </row>
    <row r="13143" spans="4:8" x14ac:dyDescent="0.2">
      <c r="D13143" s="9"/>
      <c r="G13143" s="63"/>
      <c r="H13143" s="64"/>
    </row>
    <row r="13144" spans="4:8" x14ac:dyDescent="0.2">
      <c r="D13144" s="9"/>
      <c r="G13144" s="63"/>
      <c r="H13144" s="64"/>
    </row>
    <row r="13145" spans="4:8" x14ac:dyDescent="0.2">
      <c r="D13145" s="9"/>
      <c r="G13145" s="63"/>
      <c r="H13145" s="64"/>
    </row>
    <row r="13146" spans="4:8" x14ac:dyDescent="0.2">
      <c r="D13146" s="9"/>
      <c r="G13146" s="63"/>
      <c r="H13146" s="64"/>
    </row>
    <row r="13147" spans="4:8" x14ac:dyDescent="0.2">
      <c r="D13147" s="9"/>
      <c r="G13147" s="63"/>
      <c r="H13147" s="64"/>
    </row>
    <row r="13148" spans="4:8" x14ac:dyDescent="0.2">
      <c r="D13148" s="9"/>
      <c r="G13148" s="63"/>
      <c r="H13148" s="64"/>
    </row>
    <row r="13149" spans="4:8" x14ac:dyDescent="0.2">
      <c r="D13149" s="9"/>
      <c r="G13149" s="63"/>
      <c r="H13149" s="64"/>
    </row>
    <row r="13150" spans="4:8" x14ac:dyDescent="0.2">
      <c r="D13150" s="9"/>
      <c r="G13150" s="63"/>
      <c r="H13150" s="64"/>
    </row>
    <row r="13151" spans="4:8" x14ac:dyDescent="0.2">
      <c r="D13151" s="9"/>
      <c r="G13151" s="63"/>
      <c r="H13151" s="64"/>
    </row>
    <row r="13152" spans="4:8" x14ac:dyDescent="0.2">
      <c r="D13152" s="9"/>
      <c r="G13152" s="63"/>
      <c r="H13152" s="64"/>
    </row>
    <row r="13153" spans="4:8" x14ac:dyDescent="0.2">
      <c r="D13153" s="9"/>
      <c r="G13153" s="63"/>
      <c r="H13153" s="64"/>
    </row>
    <row r="13154" spans="4:8" x14ac:dyDescent="0.2">
      <c r="D13154" s="9"/>
      <c r="G13154" s="63"/>
      <c r="H13154" s="64"/>
    </row>
    <row r="13155" spans="4:8" x14ac:dyDescent="0.2">
      <c r="D13155" s="9"/>
      <c r="G13155" s="63"/>
      <c r="H13155" s="64"/>
    </row>
    <row r="13156" spans="4:8" x14ac:dyDescent="0.2">
      <c r="D13156" s="9"/>
      <c r="G13156" s="63"/>
      <c r="H13156" s="64"/>
    </row>
    <row r="13157" spans="4:8" x14ac:dyDescent="0.2">
      <c r="D13157" s="9"/>
      <c r="G13157" s="63"/>
      <c r="H13157" s="64"/>
    </row>
    <row r="13158" spans="4:8" x14ac:dyDescent="0.2">
      <c r="D13158" s="9"/>
      <c r="G13158" s="63"/>
      <c r="H13158" s="64"/>
    </row>
    <row r="13159" spans="4:8" x14ac:dyDescent="0.2">
      <c r="D13159" s="9"/>
      <c r="G13159" s="63"/>
      <c r="H13159" s="64"/>
    </row>
    <row r="13160" spans="4:8" x14ac:dyDescent="0.2">
      <c r="D13160" s="9"/>
      <c r="G13160" s="63"/>
      <c r="H13160" s="64"/>
    </row>
    <row r="13161" spans="4:8" x14ac:dyDescent="0.2">
      <c r="D13161" s="9"/>
      <c r="G13161" s="63"/>
      <c r="H13161" s="64"/>
    </row>
    <row r="13162" spans="4:8" x14ac:dyDescent="0.2">
      <c r="D13162" s="9"/>
      <c r="G13162" s="63"/>
      <c r="H13162" s="64"/>
    </row>
    <row r="13163" spans="4:8" x14ac:dyDescent="0.2">
      <c r="D13163" s="9"/>
      <c r="G13163" s="63"/>
      <c r="H13163" s="64"/>
    </row>
    <row r="13164" spans="4:8" x14ac:dyDescent="0.2">
      <c r="D13164" s="9"/>
      <c r="G13164" s="63"/>
      <c r="H13164" s="64"/>
    </row>
    <row r="13165" spans="4:8" x14ac:dyDescent="0.2">
      <c r="D13165" s="9"/>
      <c r="G13165" s="63"/>
      <c r="H13165" s="64"/>
    </row>
    <row r="13166" spans="4:8" x14ac:dyDescent="0.2">
      <c r="D13166" s="9"/>
      <c r="G13166" s="63"/>
      <c r="H13166" s="64"/>
    </row>
    <row r="13167" spans="4:8" x14ac:dyDescent="0.2">
      <c r="D13167" s="9"/>
      <c r="G13167" s="63"/>
      <c r="H13167" s="64"/>
    </row>
    <row r="13168" spans="4:8" x14ac:dyDescent="0.2">
      <c r="D13168" s="9"/>
      <c r="G13168" s="63"/>
      <c r="H13168" s="64"/>
    </row>
    <row r="13169" spans="4:8" x14ac:dyDescent="0.2">
      <c r="D13169" s="9"/>
      <c r="G13169" s="63"/>
      <c r="H13169" s="64"/>
    </row>
    <row r="13170" spans="4:8" x14ac:dyDescent="0.2">
      <c r="D13170" s="9"/>
      <c r="G13170" s="63"/>
      <c r="H13170" s="64"/>
    </row>
    <row r="13171" spans="4:8" x14ac:dyDescent="0.2">
      <c r="D13171" s="9"/>
      <c r="G13171" s="63"/>
      <c r="H13171" s="64"/>
    </row>
    <row r="13172" spans="4:8" x14ac:dyDescent="0.2">
      <c r="D13172" s="9"/>
      <c r="G13172" s="63"/>
      <c r="H13172" s="64"/>
    </row>
    <row r="13173" spans="4:8" x14ac:dyDescent="0.2">
      <c r="D13173" s="9"/>
      <c r="G13173" s="63"/>
      <c r="H13173" s="64"/>
    </row>
    <row r="13174" spans="4:8" x14ac:dyDescent="0.2">
      <c r="D13174" s="9"/>
      <c r="G13174" s="63"/>
      <c r="H13174" s="64"/>
    </row>
    <row r="13175" spans="4:8" x14ac:dyDescent="0.2">
      <c r="D13175" s="9"/>
      <c r="G13175" s="63"/>
      <c r="H13175" s="64"/>
    </row>
    <row r="13176" spans="4:8" x14ac:dyDescent="0.2">
      <c r="D13176" s="9"/>
      <c r="G13176" s="63"/>
      <c r="H13176" s="64"/>
    </row>
    <row r="13177" spans="4:8" x14ac:dyDescent="0.2">
      <c r="D13177" s="9"/>
      <c r="G13177" s="63"/>
      <c r="H13177" s="64"/>
    </row>
    <row r="13178" spans="4:8" x14ac:dyDescent="0.2">
      <c r="D13178" s="9"/>
      <c r="G13178" s="63"/>
      <c r="H13178" s="64"/>
    </row>
    <row r="13179" spans="4:8" x14ac:dyDescent="0.2">
      <c r="D13179" s="9"/>
      <c r="G13179" s="63"/>
      <c r="H13179" s="64"/>
    </row>
    <row r="13180" spans="4:8" x14ac:dyDescent="0.2">
      <c r="D13180" s="9"/>
      <c r="G13180" s="63"/>
      <c r="H13180" s="64"/>
    </row>
    <row r="13181" spans="4:8" x14ac:dyDescent="0.2">
      <c r="D13181" s="9"/>
      <c r="G13181" s="63"/>
      <c r="H13181" s="64"/>
    </row>
    <row r="13182" spans="4:8" x14ac:dyDescent="0.2">
      <c r="D13182" s="9"/>
      <c r="G13182" s="63"/>
      <c r="H13182" s="64"/>
    </row>
    <row r="13183" spans="4:8" x14ac:dyDescent="0.2">
      <c r="D13183" s="9"/>
      <c r="G13183" s="63"/>
      <c r="H13183" s="64"/>
    </row>
    <row r="13184" spans="4:8" x14ac:dyDescent="0.2">
      <c r="D13184" s="9"/>
      <c r="G13184" s="63"/>
      <c r="H13184" s="64"/>
    </row>
    <row r="13185" spans="4:8" x14ac:dyDescent="0.2">
      <c r="D13185" s="9"/>
      <c r="G13185" s="63"/>
      <c r="H13185" s="64"/>
    </row>
    <row r="13186" spans="4:8" x14ac:dyDescent="0.2">
      <c r="D13186" s="9"/>
      <c r="G13186" s="63"/>
      <c r="H13186" s="64"/>
    </row>
    <row r="13187" spans="4:8" x14ac:dyDescent="0.2">
      <c r="D13187" s="9"/>
      <c r="G13187" s="63"/>
      <c r="H13187" s="64"/>
    </row>
    <row r="13188" spans="4:8" x14ac:dyDescent="0.2">
      <c r="D13188" s="9"/>
      <c r="G13188" s="63"/>
      <c r="H13188" s="64"/>
    </row>
    <row r="13189" spans="4:8" x14ac:dyDescent="0.2">
      <c r="D13189" s="9"/>
      <c r="G13189" s="63"/>
      <c r="H13189" s="64"/>
    </row>
    <row r="13190" spans="4:8" x14ac:dyDescent="0.2">
      <c r="D13190" s="9"/>
      <c r="G13190" s="63"/>
      <c r="H13190" s="64"/>
    </row>
    <row r="13191" spans="4:8" x14ac:dyDescent="0.2">
      <c r="D13191" s="9"/>
      <c r="G13191" s="63"/>
      <c r="H13191" s="64"/>
    </row>
    <row r="13192" spans="4:8" x14ac:dyDescent="0.2">
      <c r="D13192" s="9"/>
      <c r="G13192" s="63"/>
      <c r="H13192" s="64"/>
    </row>
    <row r="13193" spans="4:8" x14ac:dyDescent="0.2">
      <c r="D13193" s="9"/>
      <c r="G13193" s="63"/>
      <c r="H13193" s="64"/>
    </row>
    <row r="13194" spans="4:8" x14ac:dyDescent="0.2">
      <c r="D13194" s="9"/>
      <c r="G13194" s="63"/>
      <c r="H13194" s="64"/>
    </row>
    <row r="13195" spans="4:8" x14ac:dyDescent="0.2">
      <c r="D13195" s="9"/>
      <c r="G13195" s="63"/>
      <c r="H13195" s="64"/>
    </row>
    <row r="13196" spans="4:8" x14ac:dyDescent="0.2">
      <c r="D13196" s="9"/>
      <c r="G13196" s="63"/>
      <c r="H13196" s="64"/>
    </row>
    <row r="13197" spans="4:8" x14ac:dyDescent="0.2">
      <c r="D13197" s="9"/>
      <c r="G13197" s="63"/>
      <c r="H13197" s="64"/>
    </row>
    <row r="13198" spans="4:8" x14ac:dyDescent="0.2">
      <c r="D13198" s="9"/>
      <c r="G13198" s="63"/>
      <c r="H13198" s="64"/>
    </row>
    <row r="13199" spans="4:8" x14ac:dyDescent="0.2">
      <c r="D13199" s="9"/>
      <c r="G13199" s="63"/>
      <c r="H13199" s="64"/>
    </row>
    <row r="13200" spans="4:8" x14ac:dyDescent="0.2">
      <c r="D13200" s="9"/>
      <c r="G13200" s="63"/>
      <c r="H13200" s="64"/>
    </row>
    <row r="13201" spans="4:8" x14ac:dyDescent="0.2">
      <c r="D13201" s="9"/>
      <c r="G13201" s="63"/>
      <c r="H13201" s="64"/>
    </row>
    <row r="13202" spans="4:8" x14ac:dyDescent="0.2">
      <c r="D13202" s="9"/>
      <c r="G13202" s="63"/>
      <c r="H13202" s="64"/>
    </row>
    <row r="13203" spans="4:8" x14ac:dyDescent="0.2">
      <c r="D13203" s="9"/>
      <c r="G13203" s="63"/>
      <c r="H13203" s="64"/>
    </row>
    <row r="13204" spans="4:8" x14ac:dyDescent="0.2">
      <c r="D13204" s="9"/>
      <c r="G13204" s="63"/>
      <c r="H13204" s="64"/>
    </row>
    <row r="13205" spans="4:8" x14ac:dyDescent="0.2">
      <c r="D13205" s="9"/>
      <c r="G13205" s="63"/>
      <c r="H13205" s="64"/>
    </row>
    <row r="13206" spans="4:8" x14ac:dyDescent="0.2">
      <c r="D13206" s="9"/>
      <c r="G13206" s="63"/>
      <c r="H13206" s="64"/>
    </row>
    <row r="13207" spans="4:8" x14ac:dyDescent="0.2">
      <c r="D13207" s="9"/>
      <c r="G13207" s="63"/>
      <c r="H13207" s="64"/>
    </row>
    <row r="13208" spans="4:8" x14ac:dyDescent="0.2">
      <c r="D13208" s="9"/>
      <c r="G13208" s="63"/>
      <c r="H13208" s="64"/>
    </row>
    <row r="13209" spans="4:8" x14ac:dyDescent="0.2">
      <c r="D13209" s="9"/>
      <c r="G13209" s="63"/>
      <c r="H13209" s="64"/>
    </row>
    <row r="13210" spans="4:8" x14ac:dyDescent="0.2">
      <c r="D13210" s="9"/>
      <c r="G13210" s="63"/>
      <c r="H13210" s="64"/>
    </row>
    <row r="13211" spans="4:8" x14ac:dyDescent="0.2">
      <c r="D13211" s="9"/>
      <c r="G13211" s="63"/>
      <c r="H13211" s="64"/>
    </row>
    <row r="13212" spans="4:8" x14ac:dyDescent="0.2">
      <c r="D13212" s="9"/>
      <c r="G13212" s="63"/>
      <c r="H13212" s="64"/>
    </row>
    <row r="13213" spans="4:8" x14ac:dyDescent="0.2">
      <c r="D13213" s="9"/>
      <c r="G13213" s="63"/>
      <c r="H13213" s="64"/>
    </row>
    <row r="13214" spans="4:8" x14ac:dyDescent="0.2">
      <c r="D13214" s="9"/>
      <c r="G13214" s="63"/>
      <c r="H13214" s="64"/>
    </row>
    <row r="13215" spans="4:8" x14ac:dyDescent="0.2">
      <c r="D13215" s="9"/>
      <c r="G13215" s="63"/>
      <c r="H13215" s="64"/>
    </row>
    <row r="13216" spans="4:8" x14ac:dyDescent="0.2">
      <c r="D13216" s="9"/>
      <c r="G13216" s="63"/>
      <c r="H13216" s="64"/>
    </row>
    <row r="13217" spans="4:8" x14ac:dyDescent="0.2">
      <c r="D13217" s="9"/>
      <c r="G13217" s="63"/>
      <c r="H13217" s="64"/>
    </row>
    <row r="13218" spans="4:8" x14ac:dyDescent="0.2">
      <c r="D13218" s="9"/>
      <c r="G13218" s="63"/>
      <c r="H13218" s="64"/>
    </row>
    <row r="13219" spans="4:8" x14ac:dyDescent="0.2">
      <c r="D13219" s="9"/>
      <c r="G13219" s="63"/>
      <c r="H13219" s="64"/>
    </row>
    <row r="13220" spans="4:8" x14ac:dyDescent="0.2">
      <c r="D13220" s="9"/>
      <c r="G13220" s="63"/>
      <c r="H13220" s="64"/>
    </row>
    <row r="13221" spans="4:8" x14ac:dyDescent="0.2">
      <c r="D13221" s="9"/>
      <c r="G13221" s="63"/>
      <c r="H13221" s="64"/>
    </row>
    <row r="13222" spans="4:8" x14ac:dyDescent="0.2">
      <c r="D13222" s="9"/>
      <c r="G13222" s="63"/>
      <c r="H13222" s="64"/>
    </row>
    <row r="13223" spans="4:8" x14ac:dyDescent="0.2">
      <c r="D13223" s="9"/>
      <c r="G13223" s="63"/>
      <c r="H13223" s="64"/>
    </row>
    <row r="13224" spans="4:8" x14ac:dyDescent="0.2">
      <c r="D13224" s="9"/>
      <c r="G13224" s="63"/>
      <c r="H13224" s="64"/>
    </row>
    <row r="13225" spans="4:8" x14ac:dyDescent="0.2">
      <c r="D13225" s="9"/>
      <c r="G13225" s="63"/>
      <c r="H13225" s="64"/>
    </row>
    <row r="13226" spans="4:8" x14ac:dyDescent="0.2">
      <c r="D13226" s="9"/>
      <c r="G13226" s="63"/>
      <c r="H13226" s="64"/>
    </row>
    <row r="13227" spans="4:8" x14ac:dyDescent="0.2">
      <c r="D13227" s="9"/>
      <c r="G13227" s="63"/>
      <c r="H13227" s="64"/>
    </row>
    <row r="13228" spans="4:8" x14ac:dyDescent="0.2">
      <c r="D13228" s="9"/>
      <c r="G13228" s="63"/>
      <c r="H13228" s="64"/>
    </row>
    <row r="13229" spans="4:8" x14ac:dyDescent="0.2">
      <c r="D13229" s="9"/>
      <c r="G13229" s="63"/>
      <c r="H13229" s="64"/>
    </row>
    <row r="13230" spans="4:8" x14ac:dyDescent="0.2">
      <c r="D13230" s="9"/>
      <c r="G13230" s="63"/>
      <c r="H13230" s="64"/>
    </row>
    <row r="13231" spans="4:8" x14ac:dyDescent="0.2">
      <c r="D13231" s="9"/>
      <c r="G13231" s="63"/>
      <c r="H13231" s="64"/>
    </row>
    <row r="13232" spans="4:8" x14ac:dyDescent="0.2">
      <c r="D13232" s="9"/>
      <c r="G13232" s="63"/>
      <c r="H13232" s="64"/>
    </row>
    <row r="13233" spans="4:8" x14ac:dyDescent="0.2">
      <c r="D13233" s="9"/>
      <c r="G13233" s="63"/>
      <c r="H13233" s="64"/>
    </row>
    <row r="13234" spans="4:8" x14ac:dyDescent="0.2">
      <c r="D13234" s="9"/>
      <c r="G13234" s="63"/>
      <c r="H13234" s="64"/>
    </row>
    <row r="13235" spans="4:8" x14ac:dyDescent="0.2">
      <c r="D13235" s="9"/>
      <c r="G13235" s="63"/>
      <c r="H13235" s="64"/>
    </row>
    <row r="13236" spans="4:8" x14ac:dyDescent="0.2">
      <c r="D13236" s="9"/>
      <c r="G13236" s="63"/>
      <c r="H13236" s="64"/>
    </row>
    <row r="13237" spans="4:8" x14ac:dyDescent="0.2">
      <c r="D13237" s="9"/>
      <c r="G13237" s="63"/>
      <c r="H13237" s="64"/>
    </row>
    <row r="13238" spans="4:8" x14ac:dyDescent="0.2">
      <c r="D13238" s="9"/>
      <c r="G13238" s="63"/>
      <c r="H13238" s="64"/>
    </row>
    <row r="13239" spans="4:8" x14ac:dyDescent="0.2">
      <c r="D13239" s="9"/>
      <c r="G13239" s="63"/>
      <c r="H13239" s="64"/>
    </row>
    <row r="13240" spans="4:8" x14ac:dyDescent="0.2">
      <c r="D13240" s="9"/>
      <c r="G13240" s="63"/>
      <c r="H13240" s="64"/>
    </row>
    <row r="13241" spans="4:8" x14ac:dyDescent="0.2">
      <c r="D13241" s="9"/>
      <c r="G13241" s="63"/>
      <c r="H13241" s="64"/>
    </row>
    <row r="13242" spans="4:8" x14ac:dyDescent="0.2">
      <c r="D13242" s="9"/>
      <c r="G13242" s="63"/>
      <c r="H13242" s="64"/>
    </row>
    <row r="13243" spans="4:8" x14ac:dyDescent="0.2">
      <c r="D13243" s="9"/>
      <c r="G13243" s="63"/>
      <c r="H13243" s="64"/>
    </row>
    <row r="13244" spans="4:8" x14ac:dyDescent="0.2">
      <c r="D13244" s="9"/>
      <c r="G13244" s="63"/>
      <c r="H13244" s="64"/>
    </row>
    <row r="13245" spans="4:8" x14ac:dyDescent="0.2">
      <c r="D13245" s="9"/>
      <c r="G13245" s="63"/>
      <c r="H13245" s="64"/>
    </row>
    <row r="13246" spans="4:8" x14ac:dyDescent="0.2">
      <c r="D13246" s="9"/>
      <c r="G13246" s="63"/>
      <c r="H13246" s="64"/>
    </row>
    <row r="13247" spans="4:8" x14ac:dyDescent="0.2">
      <c r="D13247" s="9"/>
      <c r="G13247" s="63"/>
      <c r="H13247" s="64"/>
    </row>
    <row r="13248" spans="4:8" x14ac:dyDescent="0.2">
      <c r="D13248" s="9"/>
      <c r="G13248" s="63"/>
      <c r="H13248" s="64"/>
    </row>
    <row r="13249" spans="4:8" x14ac:dyDescent="0.2">
      <c r="D13249" s="9"/>
      <c r="G13249" s="63"/>
      <c r="H13249" s="64"/>
    </row>
    <row r="13250" spans="4:8" x14ac:dyDescent="0.2">
      <c r="D13250" s="9"/>
      <c r="G13250" s="63"/>
      <c r="H13250" s="64"/>
    </row>
    <row r="13251" spans="4:8" x14ac:dyDescent="0.2">
      <c r="D13251" s="9"/>
      <c r="G13251" s="63"/>
      <c r="H13251" s="64"/>
    </row>
    <row r="13252" spans="4:8" x14ac:dyDescent="0.2">
      <c r="D13252" s="9"/>
      <c r="G13252" s="63"/>
      <c r="H13252" s="64"/>
    </row>
    <row r="13253" spans="4:8" x14ac:dyDescent="0.2">
      <c r="D13253" s="9"/>
      <c r="G13253" s="63"/>
      <c r="H13253" s="64"/>
    </row>
    <row r="13254" spans="4:8" x14ac:dyDescent="0.2">
      <c r="D13254" s="9"/>
      <c r="G13254" s="63"/>
      <c r="H13254" s="64"/>
    </row>
    <row r="13255" spans="4:8" x14ac:dyDescent="0.2">
      <c r="D13255" s="9"/>
      <c r="G13255" s="63"/>
      <c r="H13255" s="64"/>
    </row>
    <row r="13256" spans="4:8" x14ac:dyDescent="0.2">
      <c r="D13256" s="9"/>
      <c r="G13256" s="63"/>
      <c r="H13256" s="64"/>
    </row>
    <row r="13257" spans="4:8" x14ac:dyDescent="0.2">
      <c r="D13257" s="9"/>
      <c r="G13257" s="63"/>
      <c r="H13257" s="64"/>
    </row>
    <row r="13258" spans="4:8" x14ac:dyDescent="0.2">
      <c r="D13258" s="9"/>
      <c r="G13258" s="63"/>
      <c r="H13258" s="64"/>
    </row>
    <row r="13259" spans="4:8" x14ac:dyDescent="0.2">
      <c r="D13259" s="9"/>
      <c r="G13259" s="63"/>
      <c r="H13259" s="64"/>
    </row>
    <row r="13260" spans="4:8" x14ac:dyDescent="0.2">
      <c r="D13260" s="9"/>
      <c r="G13260" s="63"/>
      <c r="H13260" s="64"/>
    </row>
    <row r="13261" spans="4:8" x14ac:dyDescent="0.2">
      <c r="D13261" s="9"/>
      <c r="G13261" s="63"/>
      <c r="H13261" s="64"/>
    </row>
    <row r="13262" spans="4:8" x14ac:dyDescent="0.2">
      <c r="D13262" s="9"/>
      <c r="G13262" s="63"/>
      <c r="H13262" s="64"/>
    </row>
    <row r="13263" spans="4:8" x14ac:dyDescent="0.2">
      <c r="D13263" s="9"/>
      <c r="G13263" s="63"/>
      <c r="H13263" s="64"/>
    </row>
    <row r="13264" spans="4:8" x14ac:dyDescent="0.2">
      <c r="D13264" s="9"/>
      <c r="G13264" s="63"/>
      <c r="H13264" s="64"/>
    </row>
    <row r="13265" spans="4:8" x14ac:dyDescent="0.2">
      <c r="D13265" s="9"/>
      <c r="G13265" s="63"/>
      <c r="H13265" s="64"/>
    </row>
    <row r="13266" spans="4:8" x14ac:dyDescent="0.2">
      <c r="D13266" s="9"/>
      <c r="G13266" s="63"/>
      <c r="H13266" s="64"/>
    </row>
    <row r="13267" spans="4:8" x14ac:dyDescent="0.2">
      <c r="D13267" s="9"/>
      <c r="G13267" s="63"/>
      <c r="H13267" s="64"/>
    </row>
    <row r="13268" spans="4:8" x14ac:dyDescent="0.2">
      <c r="D13268" s="9"/>
      <c r="G13268" s="63"/>
      <c r="H13268" s="64"/>
    </row>
    <row r="13269" spans="4:8" x14ac:dyDescent="0.2">
      <c r="D13269" s="9"/>
      <c r="G13269" s="63"/>
      <c r="H13269" s="64"/>
    </row>
    <row r="13270" spans="4:8" x14ac:dyDescent="0.2">
      <c r="D13270" s="9"/>
      <c r="G13270" s="63"/>
      <c r="H13270" s="64"/>
    </row>
    <row r="13271" spans="4:8" x14ac:dyDescent="0.2">
      <c r="D13271" s="9"/>
      <c r="G13271" s="63"/>
      <c r="H13271" s="64"/>
    </row>
    <row r="13272" spans="4:8" x14ac:dyDescent="0.2">
      <c r="D13272" s="9"/>
      <c r="G13272" s="63"/>
      <c r="H13272" s="64"/>
    </row>
    <row r="13273" spans="4:8" x14ac:dyDescent="0.2">
      <c r="D13273" s="9"/>
      <c r="G13273" s="63"/>
      <c r="H13273" s="64"/>
    </row>
    <row r="13274" spans="4:8" x14ac:dyDescent="0.2">
      <c r="D13274" s="9"/>
      <c r="G13274" s="63"/>
      <c r="H13274" s="64"/>
    </row>
    <row r="13275" spans="4:8" x14ac:dyDescent="0.2">
      <c r="D13275" s="9"/>
      <c r="G13275" s="63"/>
      <c r="H13275" s="64"/>
    </row>
    <row r="13276" spans="4:8" x14ac:dyDescent="0.2">
      <c r="D13276" s="9"/>
      <c r="G13276" s="63"/>
      <c r="H13276" s="64"/>
    </row>
    <row r="13277" spans="4:8" x14ac:dyDescent="0.2">
      <c r="D13277" s="9"/>
      <c r="G13277" s="63"/>
      <c r="H13277" s="64"/>
    </row>
    <row r="13278" spans="4:8" x14ac:dyDescent="0.2">
      <c r="D13278" s="9"/>
      <c r="G13278" s="63"/>
      <c r="H13278" s="64"/>
    </row>
    <row r="13279" spans="4:8" x14ac:dyDescent="0.2">
      <c r="D13279" s="9"/>
      <c r="G13279" s="63"/>
      <c r="H13279" s="64"/>
    </row>
    <row r="13280" spans="4:8" x14ac:dyDescent="0.2">
      <c r="D13280" s="9"/>
      <c r="G13280" s="63"/>
      <c r="H13280" s="64"/>
    </row>
    <row r="13281" spans="4:8" x14ac:dyDescent="0.2">
      <c r="D13281" s="9"/>
      <c r="G13281" s="63"/>
      <c r="H13281" s="64"/>
    </row>
    <row r="13282" spans="4:8" x14ac:dyDescent="0.2">
      <c r="D13282" s="9"/>
      <c r="G13282" s="63"/>
      <c r="H13282" s="64"/>
    </row>
    <row r="13283" spans="4:8" x14ac:dyDescent="0.2">
      <c r="D13283" s="9"/>
      <c r="G13283" s="63"/>
      <c r="H13283" s="64"/>
    </row>
    <row r="13284" spans="4:8" x14ac:dyDescent="0.2">
      <c r="D13284" s="9"/>
      <c r="G13284" s="63"/>
      <c r="H13284" s="64"/>
    </row>
    <row r="13285" spans="4:8" x14ac:dyDescent="0.2">
      <c r="D13285" s="9"/>
      <c r="G13285" s="63"/>
      <c r="H13285" s="64"/>
    </row>
    <row r="13286" spans="4:8" x14ac:dyDescent="0.2">
      <c r="D13286" s="9"/>
      <c r="G13286" s="63"/>
      <c r="H13286" s="64"/>
    </row>
    <row r="13287" spans="4:8" x14ac:dyDescent="0.2">
      <c r="D13287" s="9"/>
      <c r="G13287" s="63"/>
      <c r="H13287" s="64"/>
    </row>
    <row r="13288" spans="4:8" x14ac:dyDescent="0.2">
      <c r="D13288" s="9"/>
      <c r="G13288" s="63"/>
      <c r="H13288" s="64"/>
    </row>
    <row r="13289" spans="4:8" x14ac:dyDescent="0.2">
      <c r="D13289" s="9"/>
      <c r="G13289" s="63"/>
      <c r="H13289" s="64"/>
    </row>
    <row r="13290" spans="4:8" x14ac:dyDescent="0.2">
      <c r="D13290" s="9"/>
      <c r="G13290" s="63"/>
      <c r="H13290" s="64"/>
    </row>
    <row r="13291" spans="4:8" x14ac:dyDescent="0.2">
      <c r="D13291" s="9"/>
      <c r="G13291" s="63"/>
      <c r="H13291" s="64"/>
    </row>
    <row r="13292" spans="4:8" x14ac:dyDescent="0.2">
      <c r="D13292" s="9"/>
      <c r="G13292" s="63"/>
      <c r="H13292" s="64"/>
    </row>
    <row r="13293" spans="4:8" x14ac:dyDescent="0.2">
      <c r="D13293" s="9"/>
      <c r="G13293" s="63"/>
      <c r="H13293" s="64"/>
    </row>
    <row r="13294" spans="4:8" x14ac:dyDescent="0.2">
      <c r="D13294" s="9"/>
      <c r="G13294" s="63"/>
      <c r="H13294" s="64"/>
    </row>
    <row r="13295" spans="4:8" x14ac:dyDescent="0.2">
      <c r="D13295" s="9"/>
      <c r="G13295" s="63"/>
      <c r="H13295" s="64"/>
    </row>
    <row r="13296" spans="4:8" x14ac:dyDescent="0.2">
      <c r="D13296" s="9"/>
      <c r="G13296" s="63"/>
      <c r="H13296" s="64"/>
    </row>
    <row r="13297" spans="4:8" x14ac:dyDescent="0.2">
      <c r="D13297" s="9"/>
      <c r="G13297" s="63"/>
      <c r="H13297" s="64"/>
    </row>
    <row r="13298" spans="4:8" x14ac:dyDescent="0.2">
      <c r="D13298" s="9"/>
      <c r="G13298" s="63"/>
      <c r="H13298" s="64"/>
    </row>
    <row r="13299" spans="4:8" x14ac:dyDescent="0.2">
      <c r="D13299" s="9"/>
      <c r="G13299" s="63"/>
      <c r="H13299" s="64"/>
    </row>
    <row r="13300" spans="4:8" x14ac:dyDescent="0.2">
      <c r="D13300" s="9"/>
      <c r="G13300" s="63"/>
      <c r="H13300" s="64"/>
    </row>
    <row r="13301" spans="4:8" x14ac:dyDescent="0.2">
      <c r="D13301" s="9"/>
      <c r="G13301" s="63"/>
      <c r="H13301" s="64"/>
    </row>
    <row r="13302" spans="4:8" x14ac:dyDescent="0.2">
      <c r="D13302" s="9"/>
      <c r="G13302" s="63"/>
      <c r="H13302" s="64"/>
    </row>
    <row r="13303" spans="4:8" x14ac:dyDescent="0.2">
      <c r="D13303" s="9"/>
      <c r="G13303" s="63"/>
      <c r="H13303" s="64"/>
    </row>
    <row r="13304" spans="4:8" x14ac:dyDescent="0.2">
      <c r="D13304" s="9"/>
      <c r="G13304" s="63"/>
      <c r="H13304" s="64"/>
    </row>
    <row r="13305" spans="4:8" x14ac:dyDescent="0.2">
      <c r="D13305" s="9"/>
      <c r="G13305" s="63"/>
      <c r="H13305" s="64"/>
    </row>
    <row r="13306" spans="4:8" x14ac:dyDescent="0.2">
      <c r="D13306" s="9"/>
      <c r="G13306" s="63"/>
      <c r="H13306" s="64"/>
    </row>
    <row r="13307" spans="4:8" x14ac:dyDescent="0.2">
      <c r="D13307" s="9"/>
      <c r="G13307" s="63"/>
      <c r="H13307" s="64"/>
    </row>
    <row r="13308" spans="4:8" x14ac:dyDescent="0.2">
      <c r="D13308" s="9"/>
      <c r="G13308" s="63"/>
      <c r="H13308" s="64"/>
    </row>
    <row r="13309" spans="4:8" x14ac:dyDescent="0.2">
      <c r="D13309" s="9"/>
      <c r="G13309" s="63"/>
      <c r="H13309" s="64"/>
    </row>
    <row r="13310" spans="4:8" x14ac:dyDescent="0.2">
      <c r="D13310" s="9"/>
      <c r="G13310" s="63"/>
      <c r="H13310" s="64"/>
    </row>
    <row r="13311" spans="4:8" x14ac:dyDescent="0.2">
      <c r="D13311" s="9"/>
      <c r="G13311" s="63"/>
      <c r="H13311" s="64"/>
    </row>
    <row r="13312" spans="4:8" x14ac:dyDescent="0.2">
      <c r="D13312" s="9"/>
      <c r="G13312" s="63"/>
      <c r="H13312" s="64"/>
    </row>
    <row r="13313" spans="4:8" x14ac:dyDescent="0.2">
      <c r="D13313" s="9"/>
      <c r="G13313" s="63"/>
      <c r="H13313" s="64"/>
    </row>
    <row r="13314" spans="4:8" x14ac:dyDescent="0.2">
      <c r="D13314" s="9"/>
      <c r="G13314" s="63"/>
      <c r="H13314" s="64"/>
    </row>
    <row r="13315" spans="4:8" x14ac:dyDescent="0.2">
      <c r="D13315" s="9"/>
      <c r="G13315" s="63"/>
      <c r="H13315" s="64"/>
    </row>
    <row r="13316" spans="4:8" x14ac:dyDescent="0.2">
      <c r="D13316" s="9"/>
      <c r="G13316" s="63"/>
      <c r="H13316" s="64"/>
    </row>
    <row r="13317" spans="4:8" x14ac:dyDescent="0.2">
      <c r="D13317" s="9"/>
      <c r="G13317" s="63"/>
      <c r="H13317" s="64"/>
    </row>
    <row r="13318" spans="4:8" x14ac:dyDescent="0.2">
      <c r="D13318" s="9"/>
      <c r="G13318" s="63"/>
      <c r="H13318" s="64"/>
    </row>
    <row r="13319" spans="4:8" x14ac:dyDescent="0.2">
      <c r="D13319" s="9"/>
      <c r="G13319" s="63"/>
      <c r="H13319" s="64"/>
    </row>
    <row r="13320" spans="4:8" x14ac:dyDescent="0.2">
      <c r="D13320" s="9"/>
      <c r="G13320" s="63"/>
      <c r="H13320" s="64"/>
    </row>
    <row r="13321" spans="4:8" x14ac:dyDescent="0.2">
      <c r="D13321" s="9"/>
      <c r="G13321" s="63"/>
      <c r="H13321" s="64"/>
    </row>
    <row r="13322" spans="4:8" x14ac:dyDescent="0.2">
      <c r="D13322" s="9"/>
      <c r="G13322" s="63"/>
      <c r="H13322" s="64"/>
    </row>
    <row r="13323" spans="4:8" x14ac:dyDescent="0.2">
      <c r="D13323" s="9"/>
      <c r="G13323" s="63"/>
      <c r="H13323" s="64"/>
    </row>
    <row r="13324" spans="4:8" x14ac:dyDescent="0.2">
      <c r="D13324" s="9"/>
      <c r="G13324" s="63"/>
      <c r="H13324" s="64"/>
    </row>
    <row r="13325" spans="4:8" x14ac:dyDescent="0.2">
      <c r="D13325" s="9"/>
      <c r="G13325" s="63"/>
      <c r="H13325" s="64"/>
    </row>
    <row r="13326" spans="4:8" x14ac:dyDescent="0.2">
      <c r="D13326" s="9"/>
      <c r="G13326" s="63"/>
      <c r="H13326" s="64"/>
    </row>
    <row r="13327" spans="4:8" x14ac:dyDescent="0.2">
      <c r="D13327" s="9"/>
      <c r="G13327" s="63"/>
      <c r="H13327" s="64"/>
    </row>
    <row r="13328" spans="4:8" x14ac:dyDescent="0.2">
      <c r="D13328" s="9"/>
      <c r="G13328" s="63"/>
      <c r="H13328" s="64"/>
    </row>
    <row r="13329" spans="4:8" x14ac:dyDescent="0.2">
      <c r="D13329" s="9"/>
      <c r="G13329" s="63"/>
      <c r="H13329" s="64"/>
    </row>
    <row r="13330" spans="4:8" x14ac:dyDescent="0.2">
      <c r="D13330" s="9"/>
      <c r="G13330" s="63"/>
      <c r="H13330" s="64"/>
    </row>
    <row r="13331" spans="4:8" x14ac:dyDescent="0.2">
      <c r="D13331" s="9"/>
      <c r="G13331" s="63"/>
      <c r="H13331" s="64"/>
    </row>
    <row r="13332" spans="4:8" x14ac:dyDescent="0.2">
      <c r="D13332" s="9"/>
      <c r="G13332" s="63"/>
      <c r="H13332" s="64"/>
    </row>
    <row r="13333" spans="4:8" x14ac:dyDescent="0.2">
      <c r="D13333" s="9"/>
      <c r="G13333" s="63"/>
      <c r="H13333" s="64"/>
    </row>
    <row r="13334" spans="4:8" x14ac:dyDescent="0.2">
      <c r="D13334" s="9"/>
      <c r="G13334" s="63"/>
      <c r="H13334" s="64"/>
    </row>
    <row r="13335" spans="4:8" x14ac:dyDescent="0.2">
      <c r="D13335" s="9"/>
      <c r="G13335" s="63"/>
      <c r="H13335" s="64"/>
    </row>
    <row r="13336" spans="4:8" x14ac:dyDescent="0.2">
      <c r="D13336" s="9"/>
      <c r="G13336" s="63"/>
      <c r="H13336" s="64"/>
    </row>
    <row r="13337" spans="4:8" x14ac:dyDescent="0.2">
      <c r="D13337" s="9"/>
      <c r="G13337" s="63"/>
      <c r="H13337" s="64"/>
    </row>
    <row r="13338" spans="4:8" x14ac:dyDescent="0.2">
      <c r="D13338" s="9"/>
      <c r="G13338" s="63"/>
      <c r="H13338" s="64"/>
    </row>
    <row r="13339" spans="4:8" x14ac:dyDescent="0.2">
      <c r="D13339" s="9"/>
      <c r="G13339" s="63"/>
      <c r="H13339" s="64"/>
    </row>
    <row r="13340" spans="4:8" x14ac:dyDescent="0.2">
      <c r="D13340" s="9"/>
      <c r="G13340" s="63"/>
      <c r="H13340" s="64"/>
    </row>
    <row r="13341" spans="4:8" x14ac:dyDescent="0.2">
      <c r="D13341" s="9"/>
      <c r="G13341" s="63"/>
      <c r="H13341" s="64"/>
    </row>
    <row r="13342" spans="4:8" x14ac:dyDescent="0.2">
      <c r="D13342" s="9"/>
      <c r="G13342" s="63"/>
      <c r="H13342" s="64"/>
    </row>
    <row r="13343" spans="4:8" x14ac:dyDescent="0.2">
      <c r="D13343" s="9"/>
      <c r="G13343" s="63"/>
      <c r="H13343" s="64"/>
    </row>
    <row r="13344" spans="4:8" x14ac:dyDescent="0.2">
      <c r="D13344" s="9"/>
      <c r="G13344" s="63"/>
      <c r="H13344" s="64"/>
    </row>
    <row r="13345" spans="4:8" x14ac:dyDescent="0.2">
      <c r="D13345" s="9"/>
      <c r="G13345" s="63"/>
      <c r="H13345" s="64"/>
    </row>
    <row r="13346" spans="4:8" x14ac:dyDescent="0.2">
      <c r="D13346" s="9"/>
      <c r="G13346" s="63"/>
      <c r="H13346" s="64"/>
    </row>
    <row r="13347" spans="4:8" x14ac:dyDescent="0.2">
      <c r="D13347" s="9"/>
      <c r="G13347" s="63"/>
      <c r="H13347" s="64"/>
    </row>
    <row r="13348" spans="4:8" x14ac:dyDescent="0.2">
      <c r="D13348" s="9"/>
      <c r="G13348" s="63"/>
      <c r="H13348" s="64"/>
    </row>
    <row r="13349" spans="4:8" x14ac:dyDescent="0.2">
      <c r="D13349" s="9"/>
      <c r="G13349" s="63"/>
      <c r="H13349" s="64"/>
    </row>
    <row r="13350" spans="4:8" x14ac:dyDescent="0.2">
      <c r="D13350" s="9"/>
      <c r="G13350" s="63"/>
      <c r="H13350" s="64"/>
    </row>
    <row r="13351" spans="4:8" x14ac:dyDescent="0.2">
      <c r="D13351" s="9"/>
      <c r="G13351" s="63"/>
      <c r="H13351" s="64"/>
    </row>
    <row r="13352" spans="4:8" x14ac:dyDescent="0.2">
      <c r="D13352" s="9"/>
      <c r="G13352" s="63"/>
      <c r="H13352" s="64"/>
    </row>
    <row r="13353" spans="4:8" x14ac:dyDescent="0.2">
      <c r="D13353" s="9"/>
      <c r="G13353" s="63"/>
      <c r="H13353" s="64"/>
    </row>
    <row r="13354" spans="4:8" x14ac:dyDescent="0.2">
      <c r="D13354" s="9"/>
      <c r="G13354" s="63"/>
      <c r="H13354" s="64"/>
    </row>
    <row r="13355" spans="4:8" x14ac:dyDescent="0.2">
      <c r="D13355" s="9"/>
      <c r="G13355" s="63"/>
      <c r="H13355" s="64"/>
    </row>
    <row r="13356" spans="4:8" x14ac:dyDescent="0.2">
      <c r="D13356" s="9"/>
      <c r="G13356" s="63"/>
      <c r="H13356" s="64"/>
    </row>
    <row r="13357" spans="4:8" x14ac:dyDescent="0.2">
      <c r="D13357" s="9"/>
      <c r="G13357" s="63"/>
      <c r="H13357" s="64"/>
    </row>
    <row r="13358" spans="4:8" x14ac:dyDescent="0.2">
      <c r="D13358" s="9"/>
      <c r="G13358" s="63"/>
      <c r="H13358" s="64"/>
    </row>
    <row r="13359" spans="4:8" x14ac:dyDescent="0.2">
      <c r="D13359" s="9"/>
      <c r="G13359" s="63"/>
      <c r="H13359" s="64"/>
    </row>
    <row r="13360" spans="4:8" x14ac:dyDescent="0.2">
      <c r="D13360" s="9"/>
      <c r="G13360" s="63"/>
      <c r="H13360" s="64"/>
    </row>
    <row r="13361" spans="4:8" x14ac:dyDescent="0.2">
      <c r="D13361" s="9"/>
      <c r="G13361" s="63"/>
      <c r="H13361" s="64"/>
    </row>
    <row r="13362" spans="4:8" x14ac:dyDescent="0.2">
      <c r="D13362" s="9"/>
      <c r="G13362" s="63"/>
      <c r="H13362" s="64"/>
    </row>
    <row r="13363" spans="4:8" x14ac:dyDescent="0.2">
      <c r="D13363" s="9"/>
      <c r="G13363" s="63"/>
      <c r="H13363" s="64"/>
    </row>
    <row r="13364" spans="4:8" x14ac:dyDescent="0.2">
      <c r="D13364" s="9"/>
      <c r="G13364" s="63"/>
      <c r="H13364" s="64"/>
    </row>
    <row r="13365" spans="4:8" x14ac:dyDescent="0.2">
      <c r="D13365" s="9"/>
      <c r="G13365" s="63"/>
      <c r="H13365" s="64"/>
    </row>
    <row r="13366" spans="4:8" x14ac:dyDescent="0.2">
      <c r="D13366" s="9"/>
      <c r="G13366" s="63"/>
      <c r="H13366" s="64"/>
    </row>
    <row r="13367" spans="4:8" x14ac:dyDescent="0.2">
      <c r="D13367" s="9"/>
      <c r="G13367" s="63"/>
      <c r="H13367" s="64"/>
    </row>
    <row r="13368" spans="4:8" x14ac:dyDescent="0.2">
      <c r="D13368" s="9"/>
      <c r="G13368" s="63"/>
      <c r="H13368" s="64"/>
    </row>
    <row r="13369" spans="4:8" x14ac:dyDescent="0.2">
      <c r="D13369" s="9"/>
      <c r="G13369" s="63"/>
      <c r="H13369" s="64"/>
    </row>
    <row r="13370" spans="4:8" x14ac:dyDescent="0.2">
      <c r="D13370" s="9"/>
      <c r="G13370" s="63"/>
      <c r="H13370" s="64"/>
    </row>
    <row r="13371" spans="4:8" x14ac:dyDescent="0.2">
      <c r="D13371" s="9"/>
      <c r="G13371" s="63"/>
      <c r="H13371" s="64"/>
    </row>
    <row r="13372" spans="4:8" x14ac:dyDescent="0.2">
      <c r="D13372" s="9"/>
      <c r="G13372" s="63"/>
      <c r="H13372" s="64"/>
    </row>
    <row r="13373" spans="4:8" x14ac:dyDescent="0.2">
      <c r="D13373" s="9"/>
      <c r="G13373" s="63"/>
      <c r="H13373" s="64"/>
    </row>
    <row r="13374" spans="4:8" x14ac:dyDescent="0.2">
      <c r="D13374" s="9"/>
      <c r="G13374" s="63"/>
      <c r="H13374" s="64"/>
    </row>
    <row r="13375" spans="4:8" x14ac:dyDescent="0.2">
      <c r="D13375" s="9"/>
      <c r="G13375" s="63"/>
      <c r="H13375" s="64"/>
    </row>
    <row r="13376" spans="4:8" x14ac:dyDescent="0.2">
      <c r="D13376" s="9"/>
      <c r="G13376" s="63"/>
      <c r="H13376" s="64"/>
    </row>
    <row r="13377" spans="4:8" x14ac:dyDescent="0.2">
      <c r="D13377" s="9"/>
      <c r="G13377" s="63"/>
      <c r="H13377" s="64"/>
    </row>
    <row r="13378" spans="4:8" x14ac:dyDescent="0.2">
      <c r="D13378" s="9"/>
      <c r="G13378" s="63"/>
      <c r="H13378" s="64"/>
    </row>
    <row r="13379" spans="4:8" x14ac:dyDescent="0.2">
      <c r="D13379" s="9"/>
      <c r="G13379" s="63"/>
      <c r="H13379" s="64"/>
    </row>
    <row r="13380" spans="4:8" x14ac:dyDescent="0.2">
      <c r="D13380" s="9"/>
      <c r="G13380" s="63"/>
      <c r="H13380" s="64"/>
    </row>
    <row r="13381" spans="4:8" x14ac:dyDescent="0.2">
      <c r="D13381" s="9"/>
      <c r="G13381" s="63"/>
      <c r="H13381" s="64"/>
    </row>
    <row r="13382" spans="4:8" x14ac:dyDescent="0.2">
      <c r="D13382" s="9"/>
      <c r="G13382" s="63"/>
      <c r="H13382" s="64"/>
    </row>
    <row r="13383" spans="4:8" x14ac:dyDescent="0.2">
      <c r="D13383" s="9"/>
      <c r="G13383" s="63"/>
      <c r="H13383" s="64"/>
    </row>
    <row r="13384" spans="4:8" x14ac:dyDescent="0.2">
      <c r="D13384" s="9"/>
      <c r="G13384" s="63"/>
      <c r="H13384" s="64"/>
    </row>
    <row r="13385" spans="4:8" x14ac:dyDescent="0.2">
      <c r="D13385" s="9"/>
      <c r="G13385" s="63"/>
      <c r="H13385" s="64"/>
    </row>
    <row r="13386" spans="4:8" x14ac:dyDescent="0.2">
      <c r="D13386" s="9"/>
      <c r="G13386" s="63"/>
      <c r="H13386" s="64"/>
    </row>
    <row r="13387" spans="4:8" x14ac:dyDescent="0.2">
      <c r="D13387" s="9"/>
      <c r="G13387" s="63"/>
      <c r="H13387" s="64"/>
    </row>
    <row r="13388" spans="4:8" x14ac:dyDescent="0.2">
      <c r="D13388" s="9"/>
      <c r="G13388" s="63"/>
      <c r="H13388" s="64"/>
    </row>
    <row r="13389" spans="4:8" x14ac:dyDescent="0.2">
      <c r="D13389" s="9"/>
      <c r="G13389" s="63"/>
      <c r="H13389" s="64"/>
    </row>
    <row r="13390" spans="4:8" x14ac:dyDescent="0.2">
      <c r="D13390" s="9"/>
      <c r="G13390" s="63"/>
      <c r="H13390" s="64"/>
    </row>
    <row r="13391" spans="4:8" x14ac:dyDescent="0.2">
      <c r="D13391" s="9"/>
      <c r="G13391" s="63"/>
      <c r="H13391" s="64"/>
    </row>
    <row r="13392" spans="4:8" x14ac:dyDescent="0.2">
      <c r="D13392" s="9"/>
      <c r="G13392" s="63"/>
      <c r="H13392" s="64"/>
    </row>
    <row r="13393" spans="4:8" x14ac:dyDescent="0.2">
      <c r="D13393" s="9"/>
      <c r="G13393" s="63"/>
      <c r="H13393" s="64"/>
    </row>
    <row r="13394" spans="4:8" x14ac:dyDescent="0.2">
      <c r="D13394" s="9"/>
      <c r="G13394" s="63"/>
      <c r="H13394" s="64"/>
    </row>
    <row r="13395" spans="4:8" x14ac:dyDescent="0.2">
      <c r="D13395" s="9"/>
      <c r="G13395" s="63"/>
      <c r="H13395" s="64"/>
    </row>
    <row r="13396" spans="4:8" x14ac:dyDescent="0.2">
      <c r="D13396" s="9"/>
      <c r="G13396" s="63"/>
      <c r="H13396" s="64"/>
    </row>
    <row r="13397" spans="4:8" x14ac:dyDescent="0.2">
      <c r="D13397" s="9"/>
      <c r="G13397" s="63"/>
      <c r="H13397" s="64"/>
    </row>
    <row r="13398" spans="4:8" x14ac:dyDescent="0.2">
      <c r="D13398" s="9"/>
      <c r="G13398" s="63"/>
      <c r="H13398" s="64"/>
    </row>
    <row r="13399" spans="4:8" x14ac:dyDescent="0.2">
      <c r="D13399" s="9"/>
      <c r="G13399" s="63"/>
      <c r="H13399" s="64"/>
    </row>
    <row r="13400" spans="4:8" x14ac:dyDescent="0.2">
      <c r="D13400" s="9"/>
      <c r="G13400" s="63"/>
      <c r="H13400" s="64"/>
    </row>
    <row r="13401" spans="4:8" x14ac:dyDescent="0.2">
      <c r="D13401" s="9"/>
      <c r="G13401" s="63"/>
      <c r="H13401" s="64"/>
    </row>
    <row r="13402" spans="4:8" x14ac:dyDescent="0.2">
      <c r="D13402" s="9"/>
      <c r="G13402" s="63"/>
      <c r="H13402" s="64"/>
    </row>
    <row r="13403" spans="4:8" x14ac:dyDescent="0.2">
      <c r="D13403" s="9"/>
      <c r="G13403" s="63"/>
      <c r="H13403" s="64"/>
    </row>
    <row r="13404" spans="4:8" x14ac:dyDescent="0.2">
      <c r="D13404" s="9"/>
      <c r="G13404" s="63"/>
      <c r="H13404" s="64"/>
    </row>
    <row r="13405" spans="4:8" x14ac:dyDescent="0.2">
      <c r="D13405" s="9"/>
      <c r="G13405" s="63"/>
      <c r="H13405" s="64"/>
    </row>
    <row r="13406" spans="4:8" x14ac:dyDescent="0.2">
      <c r="D13406" s="9"/>
      <c r="G13406" s="63"/>
      <c r="H13406" s="64"/>
    </row>
    <row r="13407" spans="4:8" x14ac:dyDescent="0.2">
      <c r="D13407" s="9"/>
      <c r="G13407" s="63"/>
      <c r="H13407" s="64"/>
    </row>
    <row r="13408" spans="4:8" x14ac:dyDescent="0.2">
      <c r="D13408" s="9"/>
      <c r="G13408" s="63"/>
      <c r="H13408" s="64"/>
    </row>
    <row r="13409" spans="4:8" x14ac:dyDescent="0.2">
      <c r="D13409" s="9"/>
      <c r="G13409" s="63"/>
      <c r="H13409" s="64"/>
    </row>
    <row r="13410" spans="4:8" x14ac:dyDescent="0.2">
      <c r="D13410" s="9"/>
      <c r="G13410" s="63"/>
      <c r="H13410" s="64"/>
    </row>
    <row r="13411" spans="4:8" x14ac:dyDescent="0.2">
      <c r="D13411" s="9"/>
      <c r="G13411" s="63"/>
      <c r="H13411" s="64"/>
    </row>
    <row r="13412" spans="4:8" x14ac:dyDescent="0.2">
      <c r="D13412" s="9"/>
      <c r="G13412" s="63"/>
      <c r="H13412" s="64"/>
    </row>
    <row r="13413" spans="4:8" x14ac:dyDescent="0.2">
      <c r="D13413" s="9"/>
      <c r="G13413" s="63"/>
      <c r="H13413" s="64"/>
    </row>
    <row r="13414" spans="4:8" x14ac:dyDescent="0.2">
      <c r="D13414" s="9"/>
      <c r="G13414" s="63"/>
      <c r="H13414" s="64"/>
    </row>
    <row r="13415" spans="4:8" x14ac:dyDescent="0.2">
      <c r="D13415" s="9"/>
      <c r="G13415" s="63"/>
      <c r="H13415" s="64"/>
    </row>
    <row r="13416" spans="4:8" x14ac:dyDescent="0.2">
      <c r="D13416" s="9"/>
      <c r="G13416" s="63"/>
      <c r="H13416" s="64"/>
    </row>
    <row r="13417" spans="4:8" x14ac:dyDescent="0.2">
      <c r="D13417" s="9"/>
      <c r="G13417" s="63"/>
      <c r="H13417" s="64"/>
    </row>
    <row r="13418" spans="4:8" x14ac:dyDescent="0.2">
      <c r="D13418" s="9"/>
      <c r="G13418" s="63"/>
      <c r="H13418" s="64"/>
    </row>
    <row r="13419" spans="4:8" x14ac:dyDescent="0.2">
      <c r="D13419" s="9"/>
      <c r="G13419" s="63"/>
      <c r="H13419" s="64"/>
    </row>
    <row r="13420" spans="4:8" x14ac:dyDescent="0.2">
      <c r="D13420" s="9"/>
      <c r="G13420" s="63"/>
      <c r="H13420" s="64"/>
    </row>
    <row r="13421" spans="4:8" x14ac:dyDescent="0.2">
      <c r="D13421" s="9"/>
      <c r="G13421" s="63"/>
      <c r="H13421" s="64"/>
    </row>
    <row r="13422" spans="4:8" x14ac:dyDescent="0.2">
      <c r="D13422" s="9"/>
      <c r="G13422" s="63"/>
      <c r="H13422" s="64"/>
    </row>
    <row r="13423" spans="4:8" x14ac:dyDescent="0.2">
      <c r="D13423" s="9"/>
      <c r="G13423" s="63"/>
      <c r="H13423" s="64"/>
    </row>
    <row r="13424" spans="4:8" x14ac:dyDescent="0.2">
      <c r="D13424" s="9"/>
      <c r="G13424" s="63"/>
      <c r="H13424" s="64"/>
    </row>
    <row r="13425" spans="4:8" x14ac:dyDescent="0.2">
      <c r="D13425" s="9"/>
      <c r="G13425" s="63"/>
      <c r="H13425" s="64"/>
    </row>
    <row r="13426" spans="4:8" x14ac:dyDescent="0.2">
      <c r="D13426" s="9"/>
      <c r="G13426" s="63"/>
      <c r="H13426" s="64"/>
    </row>
    <row r="13427" spans="4:8" x14ac:dyDescent="0.2">
      <c r="D13427" s="9"/>
      <c r="G13427" s="63"/>
      <c r="H13427" s="64"/>
    </row>
    <row r="13428" spans="4:8" x14ac:dyDescent="0.2">
      <c r="D13428" s="9"/>
      <c r="G13428" s="63"/>
      <c r="H13428" s="64"/>
    </row>
    <row r="13429" spans="4:8" x14ac:dyDescent="0.2">
      <c r="D13429" s="9"/>
      <c r="G13429" s="63"/>
      <c r="H13429" s="64"/>
    </row>
    <row r="13430" spans="4:8" x14ac:dyDescent="0.2">
      <c r="D13430" s="9"/>
      <c r="G13430" s="63"/>
      <c r="H13430" s="64"/>
    </row>
    <row r="13431" spans="4:8" x14ac:dyDescent="0.2">
      <c r="D13431" s="9"/>
      <c r="G13431" s="63"/>
      <c r="H13431" s="64"/>
    </row>
    <row r="13432" spans="4:8" x14ac:dyDescent="0.2">
      <c r="D13432" s="9"/>
      <c r="G13432" s="63"/>
      <c r="H13432" s="64"/>
    </row>
    <row r="13433" spans="4:8" x14ac:dyDescent="0.2">
      <c r="D13433" s="9"/>
      <c r="G13433" s="63"/>
      <c r="H13433" s="64"/>
    </row>
    <row r="13434" spans="4:8" x14ac:dyDescent="0.2">
      <c r="D13434" s="9"/>
      <c r="G13434" s="63"/>
      <c r="H13434" s="64"/>
    </row>
    <row r="13435" spans="4:8" x14ac:dyDescent="0.2">
      <c r="D13435" s="9"/>
      <c r="G13435" s="63"/>
      <c r="H13435" s="64"/>
    </row>
    <row r="13436" spans="4:8" x14ac:dyDescent="0.2">
      <c r="D13436" s="9"/>
      <c r="G13436" s="63"/>
      <c r="H13436" s="64"/>
    </row>
    <row r="13437" spans="4:8" x14ac:dyDescent="0.2">
      <c r="D13437" s="9"/>
      <c r="G13437" s="63"/>
      <c r="H13437" s="64"/>
    </row>
    <row r="13438" spans="4:8" x14ac:dyDescent="0.2">
      <c r="D13438" s="9"/>
      <c r="G13438" s="63"/>
      <c r="H13438" s="64"/>
    </row>
    <row r="13439" spans="4:8" x14ac:dyDescent="0.2">
      <c r="D13439" s="9"/>
      <c r="G13439" s="63"/>
      <c r="H13439" s="64"/>
    </row>
    <row r="13440" spans="4:8" x14ac:dyDescent="0.2">
      <c r="D13440" s="9"/>
      <c r="G13440" s="63"/>
      <c r="H13440" s="64"/>
    </row>
    <row r="13441" spans="4:8" x14ac:dyDescent="0.2">
      <c r="D13441" s="9"/>
      <c r="G13441" s="63"/>
      <c r="H13441" s="64"/>
    </row>
    <row r="13442" spans="4:8" x14ac:dyDescent="0.2">
      <c r="D13442" s="9"/>
      <c r="G13442" s="63"/>
      <c r="H13442" s="64"/>
    </row>
    <row r="13443" spans="4:8" x14ac:dyDescent="0.2">
      <c r="D13443" s="9"/>
      <c r="G13443" s="63"/>
      <c r="H13443" s="64"/>
    </row>
    <row r="13444" spans="4:8" x14ac:dyDescent="0.2">
      <c r="D13444" s="9"/>
      <c r="G13444" s="63"/>
      <c r="H13444" s="64"/>
    </row>
    <row r="13445" spans="4:8" x14ac:dyDescent="0.2">
      <c r="D13445" s="9"/>
      <c r="G13445" s="63"/>
      <c r="H13445" s="64"/>
    </row>
    <row r="13446" spans="4:8" x14ac:dyDescent="0.2">
      <c r="D13446" s="9"/>
      <c r="G13446" s="63"/>
      <c r="H13446" s="64"/>
    </row>
    <row r="13447" spans="4:8" x14ac:dyDescent="0.2">
      <c r="D13447" s="9"/>
      <c r="G13447" s="63"/>
      <c r="H13447" s="64"/>
    </row>
    <row r="13448" spans="4:8" x14ac:dyDescent="0.2">
      <c r="D13448" s="9"/>
      <c r="G13448" s="63"/>
      <c r="H13448" s="64"/>
    </row>
    <row r="13449" spans="4:8" x14ac:dyDescent="0.2">
      <c r="D13449" s="9"/>
      <c r="G13449" s="63"/>
      <c r="H13449" s="64"/>
    </row>
    <row r="13450" spans="4:8" x14ac:dyDescent="0.2">
      <c r="D13450" s="9"/>
      <c r="G13450" s="63"/>
      <c r="H13450" s="64"/>
    </row>
    <row r="13451" spans="4:8" x14ac:dyDescent="0.2">
      <c r="D13451" s="9"/>
      <c r="G13451" s="63"/>
      <c r="H13451" s="64"/>
    </row>
    <row r="13452" spans="4:8" x14ac:dyDescent="0.2">
      <c r="D13452" s="9"/>
      <c r="G13452" s="63"/>
      <c r="H13452" s="64"/>
    </row>
    <row r="13453" spans="4:8" x14ac:dyDescent="0.2">
      <c r="D13453" s="9"/>
      <c r="G13453" s="63"/>
      <c r="H13453" s="64"/>
    </row>
    <row r="13454" spans="4:8" x14ac:dyDescent="0.2">
      <c r="D13454" s="9"/>
      <c r="G13454" s="63"/>
      <c r="H13454" s="64"/>
    </row>
    <row r="13455" spans="4:8" x14ac:dyDescent="0.2">
      <c r="D13455" s="9"/>
      <c r="G13455" s="63"/>
      <c r="H13455" s="64"/>
    </row>
    <row r="13456" spans="4:8" x14ac:dyDescent="0.2">
      <c r="D13456" s="9"/>
      <c r="G13456" s="63"/>
      <c r="H13456" s="64"/>
    </row>
    <row r="13457" spans="4:8" x14ac:dyDescent="0.2">
      <c r="D13457" s="9"/>
      <c r="G13457" s="63"/>
      <c r="H13457" s="64"/>
    </row>
    <row r="13458" spans="4:8" x14ac:dyDescent="0.2">
      <c r="D13458" s="9"/>
      <c r="G13458" s="63"/>
      <c r="H13458" s="64"/>
    </row>
    <row r="13459" spans="4:8" x14ac:dyDescent="0.2">
      <c r="D13459" s="9"/>
      <c r="G13459" s="63"/>
      <c r="H13459" s="64"/>
    </row>
    <row r="13460" spans="4:8" x14ac:dyDescent="0.2">
      <c r="D13460" s="9"/>
      <c r="G13460" s="63"/>
      <c r="H13460" s="64"/>
    </row>
    <row r="13461" spans="4:8" x14ac:dyDescent="0.2">
      <c r="D13461" s="9"/>
      <c r="G13461" s="63"/>
      <c r="H13461" s="64"/>
    </row>
    <row r="13462" spans="4:8" x14ac:dyDescent="0.2">
      <c r="D13462" s="9"/>
      <c r="G13462" s="63"/>
      <c r="H13462" s="64"/>
    </row>
    <row r="13463" spans="4:8" x14ac:dyDescent="0.2">
      <c r="D13463" s="9"/>
      <c r="G13463" s="63"/>
      <c r="H13463" s="64"/>
    </row>
    <row r="13464" spans="4:8" x14ac:dyDescent="0.2">
      <c r="D13464" s="9"/>
      <c r="G13464" s="63"/>
      <c r="H13464" s="64"/>
    </row>
    <row r="13465" spans="4:8" x14ac:dyDescent="0.2">
      <c r="D13465" s="9"/>
      <c r="G13465" s="63"/>
      <c r="H13465" s="64"/>
    </row>
    <row r="13466" spans="4:8" x14ac:dyDescent="0.2">
      <c r="D13466" s="9"/>
      <c r="G13466" s="63"/>
      <c r="H13466" s="64"/>
    </row>
    <row r="13467" spans="4:8" x14ac:dyDescent="0.2">
      <c r="D13467" s="9"/>
      <c r="G13467" s="63"/>
      <c r="H13467" s="64"/>
    </row>
    <row r="13468" spans="4:8" x14ac:dyDescent="0.2">
      <c r="D13468" s="9"/>
      <c r="G13468" s="63"/>
      <c r="H13468" s="64"/>
    </row>
    <row r="13469" spans="4:8" x14ac:dyDescent="0.2">
      <c r="D13469" s="9"/>
      <c r="G13469" s="63"/>
      <c r="H13469" s="64"/>
    </row>
    <row r="13470" spans="4:8" x14ac:dyDescent="0.2">
      <c r="D13470" s="9"/>
      <c r="G13470" s="63"/>
      <c r="H13470" s="64"/>
    </row>
    <row r="13471" spans="4:8" x14ac:dyDescent="0.2">
      <c r="D13471" s="9"/>
      <c r="G13471" s="63"/>
      <c r="H13471" s="64"/>
    </row>
    <row r="13472" spans="4:8" x14ac:dyDescent="0.2">
      <c r="D13472" s="9"/>
      <c r="G13472" s="63"/>
      <c r="H13472" s="64"/>
    </row>
    <row r="13473" spans="4:8" x14ac:dyDescent="0.2">
      <c r="D13473" s="9"/>
      <c r="G13473" s="63"/>
      <c r="H13473" s="64"/>
    </row>
    <row r="13474" spans="4:8" x14ac:dyDescent="0.2">
      <c r="D13474" s="9"/>
      <c r="G13474" s="63"/>
      <c r="H13474" s="64"/>
    </row>
    <row r="13475" spans="4:8" x14ac:dyDescent="0.2">
      <c r="D13475" s="9"/>
      <c r="G13475" s="63"/>
      <c r="H13475" s="64"/>
    </row>
    <row r="13476" spans="4:8" x14ac:dyDescent="0.2">
      <c r="D13476" s="9"/>
      <c r="G13476" s="63"/>
      <c r="H13476" s="64"/>
    </row>
    <row r="13477" spans="4:8" x14ac:dyDescent="0.2">
      <c r="D13477" s="9"/>
      <c r="G13477" s="63"/>
      <c r="H13477" s="64"/>
    </row>
    <row r="13478" spans="4:8" x14ac:dyDescent="0.2">
      <c r="D13478" s="9"/>
      <c r="G13478" s="63"/>
      <c r="H13478" s="64"/>
    </row>
    <row r="13479" spans="4:8" x14ac:dyDescent="0.2">
      <c r="D13479" s="9"/>
      <c r="G13479" s="63"/>
      <c r="H13479" s="64"/>
    </row>
    <row r="13480" spans="4:8" x14ac:dyDescent="0.2">
      <c r="D13480" s="9"/>
      <c r="G13480" s="63"/>
      <c r="H13480" s="64"/>
    </row>
    <row r="13481" spans="4:8" x14ac:dyDescent="0.2">
      <c r="D13481" s="9"/>
      <c r="G13481" s="63"/>
      <c r="H13481" s="64"/>
    </row>
    <row r="13482" spans="4:8" x14ac:dyDescent="0.2">
      <c r="D13482" s="9"/>
      <c r="G13482" s="63"/>
      <c r="H13482" s="64"/>
    </row>
    <row r="13483" spans="4:8" x14ac:dyDescent="0.2">
      <c r="D13483" s="9"/>
      <c r="G13483" s="63"/>
      <c r="H13483" s="64"/>
    </row>
    <row r="13484" spans="4:8" x14ac:dyDescent="0.2">
      <c r="D13484" s="9"/>
      <c r="G13484" s="63"/>
      <c r="H13484" s="64"/>
    </row>
    <row r="13485" spans="4:8" x14ac:dyDescent="0.2">
      <c r="D13485" s="9"/>
      <c r="G13485" s="63"/>
      <c r="H13485" s="64"/>
    </row>
    <row r="13486" spans="4:8" x14ac:dyDescent="0.2">
      <c r="D13486" s="9"/>
      <c r="G13486" s="63"/>
      <c r="H13486" s="64"/>
    </row>
    <row r="13487" spans="4:8" x14ac:dyDescent="0.2">
      <c r="D13487" s="9"/>
      <c r="G13487" s="63"/>
      <c r="H13487" s="64"/>
    </row>
    <row r="13488" spans="4:8" x14ac:dyDescent="0.2">
      <c r="D13488" s="9"/>
      <c r="G13488" s="63"/>
      <c r="H13488" s="64"/>
    </row>
    <row r="13489" spans="4:8" x14ac:dyDescent="0.2">
      <c r="D13489" s="9"/>
      <c r="G13489" s="63"/>
      <c r="H13489" s="64"/>
    </row>
    <row r="13490" spans="4:8" x14ac:dyDescent="0.2">
      <c r="D13490" s="9"/>
      <c r="G13490" s="63"/>
      <c r="H13490" s="64"/>
    </row>
    <row r="13491" spans="4:8" x14ac:dyDescent="0.2">
      <c r="D13491" s="9"/>
      <c r="G13491" s="63"/>
      <c r="H13491" s="64"/>
    </row>
    <row r="13492" spans="4:8" x14ac:dyDescent="0.2">
      <c r="D13492" s="9"/>
      <c r="G13492" s="63"/>
      <c r="H13492" s="64"/>
    </row>
    <row r="13493" spans="4:8" x14ac:dyDescent="0.2">
      <c r="D13493" s="9"/>
      <c r="G13493" s="63"/>
      <c r="H13493" s="64"/>
    </row>
    <row r="13494" spans="4:8" x14ac:dyDescent="0.2">
      <c r="D13494" s="9"/>
      <c r="G13494" s="63"/>
      <c r="H13494" s="64"/>
    </row>
    <row r="13495" spans="4:8" x14ac:dyDescent="0.2">
      <c r="D13495" s="9"/>
      <c r="G13495" s="63"/>
      <c r="H13495" s="64"/>
    </row>
    <row r="13496" spans="4:8" x14ac:dyDescent="0.2">
      <c r="D13496" s="9"/>
      <c r="G13496" s="63"/>
      <c r="H13496" s="64"/>
    </row>
    <row r="13497" spans="4:8" x14ac:dyDescent="0.2">
      <c r="D13497" s="9"/>
      <c r="G13497" s="63"/>
      <c r="H13497" s="64"/>
    </row>
    <row r="13498" spans="4:8" x14ac:dyDescent="0.2">
      <c r="D13498" s="9"/>
      <c r="G13498" s="63"/>
      <c r="H13498" s="64"/>
    </row>
    <row r="13499" spans="4:8" x14ac:dyDescent="0.2">
      <c r="D13499" s="9"/>
      <c r="G13499" s="63"/>
      <c r="H13499" s="64"/>
    </row>
    <row r="13500" spans="4:8" x14ac:dyDescent="0.2">
      <c r="D13500" s="9"/>
      <c r="G13500" s="63"/>
      <c r="H13500" s="64"/>
    </row>
    <row r="13501" spans="4:8" x14ac:dyDescent="0.2">
      <c r="D13501" s="9"/>
      <c r="G13501" s="63"/>
      <c r="H13501" s="64"/>
    </row>
    <row r="13502" spans="4:8" x14ac:dyDescent="0.2">
      <c r="D13502" s="9"/>
      <c r="G13502" s="63"/>
      <c r="H13502" s="64"/>
    </row>
    <row r="13503" spans="4:8" x14ac:dyDescent="0.2">
      <c r="D13503" s="9"/>
      <c r="G13503" s="63"/>
      <c r="H13503" s="64"/>
    </row>
    <row r="13504" spans="4:8" x14ac:dyDescent="0.2">
      <c r="D13504" s="9"/>
      <c r="G13504" s="63"/>
      <c r="H13504" s="64"/>
    </row>
    <row r="13505" spans="4:8" x14ac:dyDescent="0.2">
      <c r="D13505" s="9"/>
      <c r="G13505" s="63"/>
      <c r="H13505" s="64"/>
    </row>
    <row r="13506" spans="4:8" x14ac:dyDescent="0.2">
      <c r="D13506" s="9"/>
      <c r="G13506" s="63"/>
      <c r="H13506" s="64"/>
    </row>
    <row r="13507" spans="4:8" x14ac:dyDescent="0.2">
      <c r="D13507" s="9"/>
      <c r="G13507" s="63"/>
      <c r="H13507" s="64"/>
    </row>
    <row r="13508" spans="4:8" x14ac:dyDescent="0.2">
      <c r="D13508" s="9"/>
      <c r="G13508" s="63"/>
      <c r="H13508" s="64"/>
    </row>
    <row r="13509" spans="4:8" x14ac:dyDescent="0.2">
      <c r="D13509" s="9"/>
      <c r="G13509" s="63"/>
      <c r="H13509" s="64"/>
    </row>
    <row r="13510" spans="4:8" x14ac:dyDescent="0.2">
      <c r="D13510" s="9"/>
      <c r="G13510" s="63"/>
      <c r="H13510" s="64"/>
    </row>
    <row r="13511" spans="4:8" x14ac:dyDescent="0.2">
      <c r="D13511" s="9"/>
      <c r="G13511" s="63"/>
      <c r="H13511" s="64"/>
    </row>
    <row r="13512" spans="4:8" x14ac:dyDescent="0.2">
      <c r="D13512" s="9"/>
      <c r="G13512" s="63"/>
      <c r="H13512" s="64"/>
    </row>
    <row r="13513" spans="4:8" x14ac:dyDescent="0.2">
      <c r="D13513" s="9"/>
      <c r="G13513" s="63"/>
      <c r="H13513" s="64"/>
    </row>
    <row r="13514" spans="4:8" x14ac:dyDescent="0.2">
      <c r="D13514" s="9"/>
      <c r="G13514" s="63"/>
      <c r="H13514" s="64"/>
    </row>
    <row r="13515" spans="4:8" x14ac:dyDescent="0.2">
      <c r="D13515" s="9"/>
      <c r="G13515" s="63"/>
      <c r="H13515" s="64"/>
    </row>
    <row r="13516" spans="4:8" x14ac:dyDescent="0.2">
      <c r="D13516" s="9"/>
      <c r="G13516" s="63"/>
      <c r="H13516" s="64"/>
    </row>
    <row r="13517" spans="4:8" x14ac:dyDescent="0.2">
      <c r="D13517" s="9"/>
      <c r="G13517" s="63"/>
      <c r="H13517" s="64"/>
    </row>
    <row r="13518" spans="4:8" x14ac:dyDescent="0.2">
      <c r="D13518" s="9"/>
      <c r="G13518" s="63"/>
      <c r="H13518" s="64"/>
    </row>
    <row r="13519" spans="4:8" x14ac:dyDescent="0.2">
      <c r="D13519" s="9"/>
      <c r="G13519" s="63"/>
      <c r="H13519" s="64"/>
    </row>
    <row r="13520" spans="4:8" x14ac:dyDescent="0.2">
      <c r="D13520" s="9"/>
      <c r="G13520" s="63"/>
      <c r="H13520" s="64"/>
    </row>
    <row r="13521" spans="4:8" x14ac:dyDescent="0.2">
      <c r="D13521" s="9"/>
      <c r="G13521" s="63"/>
      <c r="H13521" s="64"/>
    </row>
    <row r="13522" spans="4:8" x14ac:dyDescent="0.2">
      <c r="D13522" s="9"/>
      <c r="G13522" s="63"/>
      <c r="H13522" s="64"/>
    </row>
    <row r="13523" spans="4:8" x14ac:dyDescent="0.2">
      <c r="D13523" s="9"/>
      <c r="G13523" s="63"/>
      <c r="H13523" s="64"/>
    </row>
    <row r="13524" spans="4:8" x14ac:dyDescent="0.2">
      <c r="D13524" s="9"/>
      <c r="G13524" s="63"/>
      <c r="H13524" s="64"/>
    </row>
    <row r="13525" spans="4:8" x14ac:dyDescent="0.2">
      <c r="D13525" s="9"/>
      <c r="G13525" s="63"/>
      <c r="H13525" s="64"/>
    </row>
    <row r="13526" spans="4:8" x14ac:dyDescent="0.2">
      <c r="D13526" s="9"/>
      <c r="G13526" s="63"/>
      <c r="H13526" s="64"/>
    </row>
    <row r="13527" spans="4:8" x14ac:dyDescent="0.2">
      <c r="D13527" s="9"/>
      <c r="G13527" s="63"/>
      <c r="H13527" s="64"/>
    </row>
    <row r="13528" spans="4:8" x14ac:dyDescent="0.2">
      <c r="D13528" s="9"/>
      <c r="G13528" s="63"/>
      <c r="H13528" s="64"/>
    </row>
    <row r="13529" spans="4:8" x14ac:dyDescent="0.2">
      <c r="D13529" s="9"/>
      <c r="G13529" s="63"/>
      <c r="H13529" s="64"/>
    </row>
    <row r="13530" spans="4:8" x14ac:dyDescent="0.2">
      <c r="D13530" s="9"/>
      <c r="G13530" s="63"/>
      <c r="H13530" s="64"/>
    </row>
    <row r="13531" spans="4:8" x14ac:dyDescent="0.2">
      <c r="D13531" s="9"/>
      <c r="G13531" s="63"/>
      <c r="H13531" s="64"/>
    </row>
    <row r="13532" spans="4:8" x14ac:dyDescent="0.2">
      <c r="D13532" s="9"/>
      <c r="G13532" s="63"/>
      <c r="H13532" s="64"/>
    </row>
    <row r="13533" spans="4:8" x14ac:dyDescent="0.2">
      <c r="D13533" s="9"/>
      <c r="G13533" s="63"/>
      <c r="H13533" s="64"/>
    </row>
    <row r="13534" spans="4:8" x14ac:dyDescent="0.2">
      <c r="D13534" s="9"/>
      <c r="G13534" s="63"/>
      <c r="H13534" s="64"/>
    </row>
    <row r="13535" spans="4:8" x14ac:dyDescent="0.2">
      <c r="D13535" s="9"/>
      <c r="G13535" s="63"/>
      <c r="H13535" s="64"/>
    </row>
    <row r="13536" spans="4:8" x14ac:dyDescent="0.2">
      <c r="D13536" s="9"/>
      <c r="G13536" s="63"/>
      <c r="H13536" s="64"/>
    </row>
    <row r="13537" spans="4:8" x14ac:dyDescent="0.2">
      <c r="D13537" s="9"/>
      <c r="G13537" s="63"/>
      <c r="H13537" s="64"/>
    </row>
    <row r="13538" spans="4:8" x14ac:dyDescent="0.2">
      <c r="D13538" s="9"/>
      <c r="G13538" s="63"/>
      <c r="H13538" s="64"/>
    </row>
    <row r="13539" spans="4:8" x14ac:dyDescent="0.2">
      <c r="D13539" s="9"/>
      <c r="G13539" s="63"/>
      <c r="H13539" s="64"/>
    </row>
    <row r="13540" spans="4:8" x14ac:dyDescent="0.2">
      <c r="D13540" s="9"/>
      <c r="G13540" s="63"/>
      <c r="H13540" s="64"/>
    </row>
    <row r="13541" spans="4:8" x14ac:dyDescent="0.2">
      <c r="D13541" s="9"/>
      <c r="G13541" s="63"/>
      <c r="H13541" s="64"/>
    </row>
    <row r="13542" spans="4:8" x14ac:dyDescent="0.2">
      <c r="D13542" s="9"/>
      <c r="G13542" s="63"/>
      <c r="H13542" s="64"/>
    </row>
    <row r="13543" spans="4:8" x14ac:dyDescent="0.2">
      <c r="D13543" s="9"/>
      <c r="G13543" s="63"/>
      <c r="H13543" s="64"/>
    </row>
    <row r="13544" spans="4:8" x14ac:dyDescent="0.2">
      <c r="D13544" s="9"/>
      <c r="G13544" s="63"/>
      <c r="H13544" s="64"/>
    </row>
    <row r="13545" spans="4:8" x14ac:dyDescent="0.2">
      <c r="D13545" s="9"/>
      <c r="G13545" s="63"/>
      <c r="H13545" s="64"/>
    </row>
    <row r="13546" spans="4:8" x14ac:dyDescent="0.2">
      <c r="D13546" s="9"/>
      <c r="G13546" s="63"/>
      <c r="H13546" s="64"/>
    </row>
    <row r="13547" spans="4:8" x14ac:dyDescent="0.2">
      <c r="D13547" s="9"/>
      <c r="G13547" s="63"/>
      <c r="H13547" s="64"/>
    </row>
    <row r="13548" spans="4:8" x14ac:dyDescent="0.2">
      <c r="D13548" s="9"/>
      <c r="G13548" s="63"/>
      <c r="H13548" s="64"/>
    </row>
    <row r="13549" spans="4:8" x14ac:dyDescent="0.2">
      <c r="D13549" s="9"/>
      <c r="G13549" s="63"/>
      <c r="H13549" s="64"/>
    </row>
    <row r="13550" spans="4:8" x14ac:dyDescent="0.2">
      <c r="D13550" s="9"/>
      <c r="G13550" s="63"/>
      <c r="H13550" s="64"/>
    </row>
    <row r="13551" spans="4:8" x14ac:dyDescent="0.2">
      <c r="D13551" s="9"/>
      <c r="G13551" s="63"/>
      <c r="H13551" s="64"/>
    </row>
    <row r="13552" spans="4:8" x14ac:dyDescent="0.2">
      <c r="D13552" s="9"/>
      <c r="G13552" s="63"/>
      <c r="H13552" s="64"/>
    </row>
    <row r="13553" spans="4:8" x14ac:dyDescent="0.2">
      <c r="D13553" s="9"/>
      <c r="G13553" s="63"/>
      <c r="H13553" s="64"/>
    </row>
    <row r="13554" spans="4:8" x14ac:dyDescent="0.2">
      <c r="D13554" s="9"/>
      <c r="G13554" s="63"/>
      <c r="H13554" s="64"/>
    </row>
    <row r="13555" spans="4:8" x14ac:dyDescent="0.2">
      <c r="D13555" s="9"/>
      <c r="G13555" s="63"/>
      <c r="H13555" s="64"/>
    </row>
    <row r="13556" spans="4:8" x14ac:dyDescent="0.2">
      <c r="D13556" s="9"/>
      <c r="G13556" s="63"/>
      <c r="H13556" s="64"/>
    </row>
    <row r="13557" spans="4:8" x14ac:dyDescent="0.2">
      <c r="D13557" s="9"/>
      <c r="G13557" s="63"/>
      <c r="H13557" s="64"/>
    </row>
    <row r="13558" spans="4:8" x14ac:dyDescent="0.2">
      <c r="D13558" s="9"/>
      <c r="G13558" s="63"/>
      <c r="H13558" s="64"/>
    </row>
    <row r="13559" spans="4:8" x14ac:dyDescent="0.2">
      <c r="D13559" s="9"/>
      <c r="G13559" s="63"/>
      <c r="H13559" s="64"/>
    </row>
    <row r="13560" spans="4:8" x14ac:dyDescent="0.2">
      <c r="D13560" s="9"/>
      <c r="G13560" s="63"/>
      <c r="H13560" s="64"/>
    </row>
    <row r="13561" spans="4:8" x14ac:dyDescent="0.2">
      <c r="D13561" s="9"/>
      <c r="G13561" s="63"/>
      <c r="H13561" s="64"/>
    </row>
    <row r="13562" spans="4:8" x14ac:dyDescent="0.2">
      <c r="D13562" s="9"/>
      <c r="G13562" s="63"/>
      <c r="H13562" s="64"/>
    </row>
    <row r="13563" spans="4:8" x14ac:dyDescent="0.2">
      <c r="D13563" s="9"/>
      <c r="G13563" s="63"/>
      <c r="H13563" s="64"/>
    </row>
    <row r="13564" spans="4:8" x14ac:dyDescent="0.2">
      <c r="D13564" s="9"/>
      <c r="G13564" s="63"/>
      <c r="H13564" s="64"/>
    </row>
    <row r="13565" spans="4:8" x14ac:dyDescent="0.2">
      <c r="D13565" s="9"/>
      <c r="G13565" s="63"/>
      <c r="H13565" s="64"/>
    </row>
    <row r="13566" spans="4:8" x14ac:dyDescent="0.2">
      <c r="D13566" s="9"/>
      <c r="G13566" s="63"/>
      <c r="H13566" s="64"/>
    </row>
    <row r="13567" spans="4:8" x14ac:dyDescent="0.2">
      <c r="D13567" s="9"/>
      <c r="G13567" s="63"/>
      <c r="H13567" s="64"/>
    </row>
    <row r="13568" spans="4:8" x14ac:dyDescent="0.2">
      <c r="D13568" s="9"/>
      <c r="G13568" s="63"/>
      <c r="H13568" s="64"/>
    </row>
    <row r="13569" spans="4:8" x14ac:dyDescent="0.2">
      <c r="D13569" s="9"/>
      <c r="G13569" s="63"/>
      <c r="H13569" s="64"/>
    </row>
    <row r="13570" spans="4:8" x14ac:dyDescent="0.2">
      <c r="D13570" s="9"/>
      <c r="G13570" s="63"/>
      <c r="H13570" s="64"/>
    </row>
    <row r="13571" spans="4:8" x14ac:dyDescent="0.2">
      <c r="D13571" s="9"/>
      <c r="G13571" s="63"/>
      <c r="H13571" s="64"/>
    </row>
    <row r="13572" spans="4:8" x14ac:dyDescent="0.2">
      <c r="D13572" s="9"/>
      <c r="G13572" s="63"/>
      <c r="H13572" s="64"/>
    </row>
    <row r="13573" spans="4:8" x14ac:dyDescent="0.2">
      <c r="D13573" s="9"/>
      <c r="G13573" s="63"/>
      <c r="H13573" s="64"/>
    </row>
    <row r="13574" spans="4:8" x14ac:dyDescent="0.2">
      <c r="D13574" s="9"/>
      <c r="G13574" s="63"/>
      <c r="H13574" s="64"/>
    </row>
    <row r="13575" spans="4:8" x14ac:dyDescent="0.2">
      <c r="D13575" s="9"/>
      <c r="G13575" s="63"/>
      <c r="H13575" s="64"/>
    </row>
    <row r="13576" spans="4:8" x14ac:dyDescent="0.2">
      <c r="D13576" s="9"/>
      <c r="G13576" s="63"/>
      <c r="H13576" s="64"/>
    </row>
    <row r="13577" spans="4:8" x14ac:dyDescent="0.2">
      <c r="D13577" s="9"/>
      <c r="G13577" s="63"/>
      <c r="H13577" s="64"/>
    </row>
    <row r="13578" spans="4:8" x14ac:dyDescent="0.2">
      <c r="D13578" s="9"/>
      <c r="G13578" s="63"/>
      <c r="H13578" s="64"/>
    </row>
    <row r="13579" spans="4:8" x14ac:dyDescent="0.2">
      <c r="D13579" s="9"/>
      <c r="G13579" s="63"/>
      <c r="H13579" s="64"/>
    </row>
    <row r="13580" spans="4:8" x14ac:dyDescent="0.2">
      <c r="D13580" s="9"/>
      <c r="G13580" s="63"/>
      <c r="H13580" s="64"/>
    </row>
    <row r="13581" spans="4:8" x14ac:dyDescent="0.2">
      <c r="D13581" s="9"/>
      <c r="G13581" s="63"/>
      <c r="H13581" s="64"/>
    </row>
    <row r="13582" spans="4:8" x14ac:dyDescent="0.2">
      <c r="D13582" s="9"/>
      <c r="G13582" s="63"/>
      <c r="H13582" s="64"/>
    </row>
    <row r="13583" spans="4:8" x14ac:dyDescent="0.2">
      <c r="D13583" s="9"/>
      <c r="G13583" s="63"/>
      <c r="H13583" s="64"/>
    </row>
    <row r="13584" spans="4:8" x14ac:dyDescent="0.2">
      <c r="D13584" s="9"/>
      <c r="G13584" s="63"/>
      <c r="H13584" s="64"/>
    </row>
    <row r="13585" spans="4:8" x14ac:dyDescent="0.2">
      <c r="D13585" s="9"/>
      <c r="G13585" s="63"/>
      <c r="H13585" s="64"/>
    </row>
    <row r="13586" spans="4:8" x14ac:dyDescent="0.2">
      <c r="D13586" s="9"/>
      <c r="G13586" s="63"/>
      <c r="H13586" s="64"/>
    </row>
    <row r="13587" spans="4:8" x14ac:dyDescent="0.2">
      <c r="D13587" s="9"/>
      <c r="G13587" s="63"/>
      <c r="H13587" s="64"/>
    </row>
    <row r="13588" spans="4:8" x14ac:dyDescent="0.2">
      <c r="D13588" s="9"/>
      <c r="G13588" s="63"/>
      <c r="H13588" s="64"/>
    </row>
    <row r="13589" spans="4:8" x14ac:dyDescent="0.2">
      <c r="D13589" s="9"/>
      <c r="G13589" s="63"/>
      <c r="H13589" s="64"/>
    </row>
    <row r="13590" spans="4:8" x14ac:dyDescent="0.2">
      <c r="D13590" s="9"/>
      <c r="G13590" s="63"/>
      <c r="H13590" s="64"/>
    </row>
    <row r="13591" spans="4:8" x14ac:dyDescent="0.2">
      <c r="D13591" s="9"/>
      <c r="G13591" s="63"/>
      <c r="H13591" s="64"/>
    </row>
    <row r="13592" spans="4:8" x14ac:dyDescent="0.2">
      <c r="D13592" s="9"/>
      <c r="G13592" s="63"/>
      <c r="H13592" s="64"/>
    </row>
    <row r="13593" spans="4:8" x14ac:dyDescent="0.2">
      <c r="D13593" s="9"/>
      <c r="G13593" s="63"/>
      <c r="H13593" s="64"/>
    </row>
    <row r="13594" spans="4:8" x14ac:dyDescent="0.2">
      <c r="D13594" s="9"/>
      <c r="G13594" s="63"/>
      <c r="H13594" s="64"/>
    </row>
    <row r="13595" spans="4:8" x14ac:dyDescent="0.2">
      <c r="D13595" s="9"/>
      <c r="G13595" s="63"/>
      <c r="H13595" s="64"/>
    </row>
    <row r="13596" spans="4:8" x14ac:dyDescent="0.2">
      <c r="D13596" s="9"/>
      <c r="G13596" s="63"/>
      <c r="H13596" s="64"/>
    </row>
    <row r="13597" spans="4:8" x14ac:dyDescent="0.2">
      <c r="D13597" s="9"/>
      <c r="G13597" s="63"/>
      <c r="H13597" s="64"/>
    </row>
    <row r="13598" spans="4:8" x14ac:dyDescent="0.2">
      <c r="D13598" s="9"/>
      <c r="G13598" s="63"/>
      <c r="H13598" s="64"/>
    </row>
    <row r="13599" spans="4:8" x14ac:dyDescent="0.2">
      <c r="D13599" s="9"/>
      <c r="G13599" s="63"/>
      <c r="H13599" s="64"/>
    </row>
    <row r="13600" spans="4:8" x14ac:dyDescent="0.2">
      <c r="D13600" s="9"/>
      <c r="G13600" s="63"/>
      <c r="H13600" s="64"/>
    </row>
    <row r="13601" spans="4:8" x14ac:dyDescent="0.2">
      <c r="D13601" s="9"/>
      <c r="G13601" s="63"/>
      <c r="H13601" s="64"/>
    </row>
    <row r="13602" spans="4:8" x14ac:dyDescent="0.2">
      <c r="D13602" s="9"/>
      <c r="G13602" s="63"/>
      <c r="H13602" s="64"/>
    </row>
    <row r="13603" spans="4:8" x14ac:dyDescent="0.2">
      <c r="D13603" s="9"/>
      <c r="G13603" s="63"/>
      <c r="H13603" s="64"/>
    </row>
    <row r="13604" spans="4:8" x14ac:dyDescent="0.2">
      <c r="D13604" s="9"/>
      <c r="G13604" s="63"/>
      <c r="H13604" s="64"/>
    </row>
    <row r="13605" spans="4:8" x14ac:dyDescent="0.2">
      <c r="D13605" s="9"/>
      <c r="G13605" s="63"/>
      <c r="H13605" s="64"/>
    </row>
    <row r="13606" spans="4:8" x14ac:dyDescent="0.2">
      <c r="D13606" s="9"/>
      <c r="G13606" s="63"/>
      <c r="H13606" s="64"/>
    </row>
    <row r="13607" spans="4:8" x14ac:dyDescent="0.2">
      <c r="D13607" s="9"/>
      <c r="G13607" s="63"/>
      <c r="H13607" s="64"/>
    </row>
    <row r="13608" spans="4:8" x14ac:dyDescent="0.2">
      <c r="D13608" s="9"/>
      <c r="G13608" s="63"/>
      <c r="H13608" s="64"/>
    </row>
    <row r="13609" spans="4:8" x14ac:dyDescent="0.2">
      <c r="D13609" s="9"/>
      <c r="G13609" s="63"/>
      <c r="H13609" s="64"/>
    </row>
    <row r="13610" spans="4:8" x14ac:dyDescent="0.2">
      <c r="D13610" s="9"/>
      <c r="G13610" s="63"/>
      <c r="H13610" s="64"/>
    </row>
    <row r="13611" spans="4:8" x14ac:dyDescent="0.2">
      <c r="D13611" s="9"/>
      <c r="G13611" s="63"/>
      <c r="H13611" s="64"/>
    </row>
    <row r="13612" spans="4:8" x14ac:dyDescent="0.2">
      <c r="D13612" s="9"/>
      <c r="G13612" s="63"/>
      <c r="H13612" s="64"/>
    </row>
    <row r="13613" spans="4:8" x14ac:dyDescent="0.2">
      <c r="D13613" s="9"/>
      <c r="G13613" s="63"/>
      <c r="H13613" s="64"/>
    </row>
    <row r="13614" spans="4:8" x14ac:dyDescent="0.2">
      <c r="D13614" s="9"/>
      <c r="G13614" s="63"/>
      <c r="H13614" s="64"/>
    </row>
    <row r="13615" spans="4:8" x14ac:dyDescent="0.2">
      <c r="D13615" s="9"/>
      <c r="G13615" s="63"/>
      <c r="H13615" s="64"/>
    </row>
    <row r="13616" spans="4:8" x14ac:dyDescent="0.2">
      <c r="D13616" s="9"/>
      <c r="G13616" s="63"/>
      <c r="H13616" s="64"/>
    </row>
    <row r="13617" spans="4:8" x14ac:dyDescent="0.2">
      <c r="D13617" s="9"/>
      <c r="G13617" s="63"/>
      <c r="H13617" s="64"/>
    </row>
    <row r="13618" spans="4:8" x14ac:dyDescent="0.2">
      <c r="D13618" s="9"/>
      <c r="G13618" s="63"/>
      <c r="H13618" s="64"/>
    </row>
    <row r="13619" spans="4:8" x14ac:dyDescent="0.2">
      <c r="D13619" s="9"/>
      <c r="G13619" s="63"/>
      <c r="H13619" s="64"/>
    </row>
    <row r="13620" spans="4:8" x14ac:dyDescent="0.2">
      <c r="D13620" s="9"/>
      <c r="G13620" s="63"/>
      <c r="H13620" s="64"/>
    </row>
    <row r="13621" spans="4:8" x14ac:dyDescent="0.2">
      <c r="D13621" s="9"/>
      <c r="G13621" s="63"/>
      <c r="H13621" s="64"/>
    </row>
    <row r="13622" spans="4:8" x14ac:dyDescent="0.2">
      <c r="D13622" s="9"/>
      <c r="G13622" s="63"/>
      <c r="H13622" s="64"/>
    </row>
    <row r="13623" spans="4:8" x14ac:dyDescent="0.2">
      <c r="D13623" s="9"/>
      <c r="G13623" s="63"/>
      <c r="H13623" s="64"/>
    </row>
    <row r="13624" spans="4:8" x14ac:dyDescent="0.2">
      <c r="D13624" s="9"/>
      <c r="G13624" s="63"/>
      <c r="H13624" s="64"/>
    </row>
    <row r="13625" spans="4:8" x14ac:dyDescent="0.2">
      <c r="D13625" s="9"/>
      <c r="G13625" s="63"/>
      <c r="H13625" s="64"/>
    </row>
    <row r="13626" spans="4:8" x14ac:dyDescent="0.2">
      <c r="D13626" s="9"/>
      <c r="G13626" s="63"/>
      <c r="H13626" s="64"/>
    </row>
    <row r="13627" spans="4:8" x14ac:dyDescent="0.2">
      <c r="D13627" s="9"/>
      <c r="G13627" s="63"/>
      <c r="H13627" s="64"/>
    </row>
    <row r="13628" spans="4:8" x14ac:dyDescent="0.2">
      <c r="D13628" s="9"/>
      <c r="G13628" s="63"/>
      <c r="H13628" s="64"/>
    </row>
    <row r="13629" spans="4:8" x14ac:dyDescent="0.2">
      <c r="D13629" s="9"/>
      <c r="G13629" s="63"/>
      <c r="H13629" s="64"/>
    </row>
    <row r="13630" spans="4:8" x14ac:dyDescent="0.2">
      <c r="D13630" s="9"/>
      <c r="G13630" s="63"/>
      <c r="H13630" s="64"/>
    </row>
    <row r="13631" spans="4:8" x14ac:dyDescent="0.2">
      <c r="D13631" s="9"/>
      <c r="G13631" s="63"/>
      <c r="H13631" s="64"/>
    </row>
    <row r="13632" spans="4:8" x14ac:dyDescent="0.2">
      <c r="D13632" s="9"/>
      <c r="G13632" s="63"/>
      <c r="H13632" s="64"/>
    </row>
    <row r="13633" spans="4:8" x14ac:dyDescent="0.2">
      <c r="D13633" s="9"/>
      <c r="G13633" s="63"/>
      <c r="H13633" s="64"/>
    </row>
    <row r="13634" spans="4:8" x14ac:dyDescent="0.2">
      <c r="D13634" s="9"/>
      <c r="G13634" s="63"/>
      <c r="H13634" s="64"/>
    </row>
    <row r="13635" spans="4:8" x14ac:dyDescent="0.2">
      <c r="D13635" s="9"/>
      <c r="G13635" s="63"/>
      <c r="H13635" s="64"/>
    </row>
    <row r="13636" spans="4:8" x14ac:dyDescent="0.2">
      <c r="D13636" s="9"/>
      <c r="G13636" s="63"/>
      <c r="H13636" s="64"/>
    </row>
    <row r="13637" spans="4:8" x14ac:dyDescent="0.2">
      <c r="D13637" s="9"/>
      <c r="G13637" s="63"/>
      <c r="H13637" s="64"/>
    </row>
    <row r="13638" spans="4:8" x14ac:dyDescent="0.2">
      <c r="D13638" s="9"/>
      <c r="G13638" s="63"/>
      <c r="H13638" s="64"/>
    </row>
    <row r="13639" spans="4:8" x14ac:dyDescent="0.2">
      <c r="D13639" s="9"/>
      <c r="G13639" s="63"/>
      <c r="H13639" s="64"/>
    </row>
    <row r="13640" spans="4:8" x14ac:dyDescent="0.2">
      <c r="D13640" s="9"/>
      <c r="G13640" s="63"/>
      <c r="H13640" s="64"/>
    </row>
    <row r="13641" spans="4:8" x14ac:dyDescent="0.2">
      <c r="D13641" s="9"/>
      <c r="G13641" s="63"/>
      <c r="H13641" s="64"/>
    </row>
    <row r="13642" spans="4:8" x14ac:dyDescent="0.2">
      <c r="D13642" s="9"/>
      <c r="G13642" s="63"/>
      <c r="H13642" s="64"/>
    </row>
    <row r="13643" spans="4:8" x14ac:dyDescent="0.2">
      <c r="D13643" s="9"/>
      <c r="G13643" s="63"/>
      <c r="H13643" s="64"/>
    </row>
    <row r="13644" spans="4:8" x14ac:dyDescent="0.2">
      <c r="D13644" s="9"/>
      <c r="G13644" s="63"/>
      <c r="H13644" s="64"/>
    </row>
    <row r="13645" spans="4:8" x14ac:dyDescent="0.2">
      <c r="D13645" s="9"/>
      <c r="G13645" s="63"/>
      <c r="H13645" s="64"/>
    </row>
    <row r="13646" spans="4:8" x14ac:dyDescent="0.2">
      <c r="D13646" s="9"/>
      <c r="G13646" s="63"/>
      <c r="H13646" s="64"/>
    </row>
    <row r="13647" spans="4:8" x14ac:dyDescent="0.2">
      <c r="D13647" s="9"/>
      <c r="G13647" s="63"/>
      <c r="H13647" s="64"/>
    </row>
    <row r="13648" spans="4:8" x14ac:dyDescent="0.2">
      <c r="D13648" s="9"/>
      <c r="G13648" s="63"/>
      <c r="H13648" s="64"/>
    </row>
    <row r="13649" spans="4:8" x14ac:dyDescent="0.2">
      <c r="D13649" s="9"/>
      <c r="G13649" s="63"/>
      <c r="H13649" s="64"/>
    </row>
    <row r="13650" spans="4:8" x14ac:dyDescent="0.2">
      <c r="D13650" s="9"/>
      <c r="G13650" s="63"/>
      <c r="H13650" s="64"/>
    </row>
    <row r="13651" spans="4:8" x14ac:dyDescent="0.2">
      <c r="D13651" s="9"/>
      <c r="G13651" s="63"/>
      <c r="H13651" s="64"/>
    </row>
    <row r="13652" spans="4:8" x14ac:dyDescent="0.2">
      <c r="D13652" s="9"/>
      <c r="G13652" s="63"/>
      <c r="H13652" s="64"/>
    </row>
    <row r="13653" spans="4:8" x14ac:dyDescent="0.2">
      <c r="D13653" s="9"/>
      <c r="G13653" s="63"/>
      <c r="H13653" s="64"/>
    </row>
    <row r="13654" spans="4:8" x14ac:dyDescent="0.2">
      <c r="D13654" s="9"/>
      <c r="G13654" s="63"/>
      <c r="H13654" s="64"/>
    </row>
    <row r="13655" spans="4:8" x14ac:dyDescent="0.2">
      <c r="D13655" s="9"/>
      <c r="G13655" s="63"/>
      <c r="H13655" s="64"/>
    </row>
    <row r="13656" spans="4:8" x14ac:dyDescent="0.2">
      <c r="D13656" s="9"/>
      <c r="G13656" s="63"/>
      <c r="H13656" s="64"/>
    </row>
    <row r="13657" spans="4:8" x14ac:dyDescent="0.2">
      <c r="D13657" s="9"/>
      <c r="G13657" s="63"/>
      <c r="H13657" s="64"/>
    </row>
    <row r="13658" spans="4:8" x14ac:dyDescent="0.2">
      <c r="D13658" s="9"/>
      <c r="G13658" s="63"/>
      <c r="H13658" s="64"/>
    </row>
    <row r="13659" spans="4:8" x14ac:dyDescent="0.2">
      <c r="D13659" s="9"/>
      <c r="G13659" s="63"/>
      <c r="H13659" s="64"/>
    </row>
    <row r="13660" spans="4:8" x14ac:dyDescent="0.2">
      <c r="D13660" s="9"/>
      <c r="G13660" s="63"/>
      <c r="H13660" s="64"/>
    </row>
    <row r="13661" spans="4:8" x14ac:dyDescent="0.2">
      <c r="D13661" s="9"/>
      <c r="G13661" s="63"/>
      <c r="H13661" s="64"/>
    </row>
    <row r="13662" spans="4:8" x14ac:dyDescent="0.2">
      <c r="D13662" s="9"/>
      <c r="G13662" s="63"/>
      <c r="H13662" s="64"/>
    </row>
    <row r="13663" spans="4:8" x14ac:dyDescent="0.2">
      <c r="D13663" s="9"/>
      <c r="G13663" s="63"/>
      <c r="H13663" s="64"/>
    </row>
    <row r="13664" spans="4:8" x14ac:dyDescent="0.2">
      <c r="D13664" s="9"/>
      <c r="G13664" s="63"/>
      <c r="H13664" s="64"/>
    </row>
    <row r="13665" spans="4:8" x14ac:dyDescent="0.2">
      <c r="D13665" s="9"/>
      <c r="G13665" s="63"/>
      <c r="H13665" s="64"/>
    </row>
    <row r="13666" spans="4:8" x14ac:dyDescent="0.2">
      <c r="D13666" s="9"/>
      <c r="G13666" s="63"/>
      <c r="H13666" s="64"/>
    </row>
    <row r="13667" spans="4:8" x14ac:dyDescent="0.2">
      <c r="D13667" s="9"/>
      <c r="G13667" s="63"/>
      <c r="H13667" s="64"/>
    </row>
    <row r="13668" spans="4:8" x14ac:dyDescent="0.2">
      <c r="D13668" s="9"/>
      <c r="G13668" s="63"/>
      <c r="H13668" s="64"/>
    </row>
    <row r="13669" spans="4:8" x14ac:dyDescent="0.2">
      <c r="D13669" s="9"/>
      <c r="G13669" s="63"/>
      <c r="H13669" s="64"/>
    </row>
    <row r="13670" spans="4:8" x14ac:dyDescent="0.2">
      <c r="D13670" s="9"/>
      <c r="G13670" s="63"/>
      <c r="H13670" s="64"/>
    </row>
    <row r="13671" spans="4:8" x14ac:dyDescent="0.2">
      <c r="D13671" s="9"/>
      <c r="G13671" s="63"/>
      <c r="H13671" s="64"/>
    </row>
    <row r="13672" spans="4:8" x14ac:dyDescent="0.2">
      <c r="D13672" s="9"/>
      <c r="G13672" s="63"/>
      <c r="H13672" s="64"/>
    </row>
    <row r="13673" spans="4:8" x14ac:dyDescent="0.2">
      <c r="D13673" s="9"/>
      <c r="G13673" s="63"/>
      <c r="H13673" s="64"/>
    </row>
    <row r="13674" spans="4:8" x14ac:dyDescent="0.2">
      <c r="D13674" s="9"/>
      <c r="G13674" s="63"/>
      <c r="H13674" s="64"/>
    </row>
    <row r="13675" spans="4:8" x14ac:dyDescent="0.2">
      <c r="D13675" s="9"/>
      <c r="G13675" s="63"/>
      <c r="H13675" s="64"/>
    </row>
    <row r="13676" spans="4:8" x14ac:dyDescent="0.2">
      <c r="D13676" s="9"/>
      <c r="G13676" s="63"/>
      <c r="H13676" s="64"/>
    </row>
    <row r="13677" spans="4:8" x14ac:dyDescent="0.2">
      <c r="D13677" s="9"/>
      <c r="G13677" s="63"/>
      <c r="H13677" s="64"/>
    </row>
    <row r="13678" spans="4:8" x14ac:dyDescent="0.2">
      <c r="D13678" s="9"/>
      <c r="G13678" s="63"/>
      <c r="H13678" s="64"/>
    </row>
    <row r="13679" spans="4:8" x14ac:dyDescent="0.2">
      <c r="D13679" s="9"/>
      <c r="G13679" s="63"/>
      <c r="H13679" s="64"/>
    </row>
    <row r="13680" spans="4:8" x14ac:dyDescent="0.2">
      <c r="D13680" s="9"/>
      <c r="G13680" s="63"/>
      <c r="H13680" s="64"/>
    </row>
    <row r="13681" spans="4:8" x14ac:dyDescent="0.2">
      <c r="D13681" s="9"/>
      <c r="G13681" s="63"/>
      <c r="H13681" s="64"/>
    </row>
    <row r="13682" spans="4:8" x14ac:dyDescent="0.2">
      <c r="D13682" s="9"/>
      <c r="G13682" s="63"/>
      <c r="H13682" s="64"/>
    </row>
    <row r="13683" spans="4:8" x14ac:dyDescent="0.2">
      <c r="D13683" s="9"/>
      <c r="G13683" s="63"/>
      <c r="H13683" s="64"/>
    </row>
    <row r="13684" spans="4:8" x14ac:dyDescent="0.2">
      <c r="D13684" s="9"/>
      <c r="G13684" s="63"/>
      <c r="H13684" s="64"/>
    </row>
    <row r="13685" spans="4:8" x14ac:dyDescent="0.2">
      <c r="D13685" s="9"/>
      <c r="G13685" s="63"/>
      <c r="H13685" s="64"/>
    </row>
    <row r="13686" spans="4:8" x14ac:dyDescent="0.2">
      <c r="D13686" s="9"/>
      <c r="G13686" s="63"/>
      <c r="H13686" s="64"/>
    </row>
    <row r="13687" spans="4:8" x14ac:dyDescent="0.2">
      <c r="D13687" s="9"/>
      <c r="G13687" s="63"/>
      <c r="H13687" s="64"/>
    </row>
    <row r="13688" spans="4:8" x14ac:dyDescent="0.2">
      <c r="D13688" s="9"/>
      <c r="G13688" s="63"/>
      <c r="H13688" s="64"/>
    </row>
    <row r="13689" spans="4:8" x14ac:dyDescent="0.2">
      <c r="D13689" s="9"/>
      <c r="G13689" s="63"/>
      <c r="H13689" s="64"/>
    </row>
    <row r="13690" spans="4:8" x14ac:dyDescent="0.2">
      <c r="D13690" s="9"/>
      <c r="G13690" s="63"/>
      <c r="H13690" s="64"/>
    </row>
    <row r="13691" spans="4:8" x14ac:dyDescent="0.2">
      <c r="D13691" s="9"/>
      <c r="G13691" s="63"/>
      <c r="H13691" s="64"/>
    </row>
    <row r="13692" spans="4:8" x14ac:dyDescent="0.2">
      <c r="D13692" s="9"/>
      <c r="G13692" s="63"/>
      <c r="H13692" s="64"/>
    </row>
    <row r="13693" spans="4:8" x14ac:dyDescent="0.2">
      <c r="D13693" s="9"/>
      <c r="G13693" s="63"/>
      <c r="H13693" s="64"/>
    </row>
    <row r="13694" spans="4:8" x14ac:dyDescent="0.2">
      <c r="D13694" s="9"/>
      <c r="G13694" s="63"/>
      <c r="H13694" s="64"/>
    </row>
    <row r="13695" spans="4:8" x14ac:dyDescent="0.2">
      <c r="D13695" s="9"/>
      <c r="G13695" s="63"/>
      <c r="H13695" s="64"/>
    </row>
    <row r="13696" spans="4:8" x14ac:dyDescent="0.2">
      <c r="D13696" s="9"/>
      <c r="G13696" s="63"/>
      <c r="H13696" s="64"/>
    </row>
    <row r="13697" spans="4:8" x14ac:dyDescent="0.2">
      <c r="D13697" s="9"/>
      <c r="G13697" s="63"/>
      <c r="H13697" s="64"/>
    </row>
    <row r="13698" spans="4:8" x14ac:dyDescent="0.2">
      <c r="D13698" s="9"/>
      <c r="G13698" s="63"/>
      <c r="H13698" s="64"/>
    </row>
    <row r="13699" spans="4:8" x14ac:dyDescent="0.2">
      <c r="D13699" s="9"/>
      <c r="G13699" s="63"/>
      <c r="H13699" s="64"/>
    </row>
    <row r="13700" spans="4:8" x14ac:dyDescent="0.2">
      <c r="D13700" s="9"/>
      <c r="G13700" s="63"/>
      <c r="H13700" s="64"/>
    </row>
    <row r="13701" spans="4:8" x14ac:dyDescent="0.2">
      <c r="D13701" s="9"/>
      <c r="G13701" s="63"/>
      <c r="H13701" s="64"/>
    </row>
    <row r="13702" spans="4:8" x14ac:dyDescent="0.2">
      <c r="D13702" s="9"/>
      <c r="G13702" s="63"/>
      <c r="H13702" s="64"/>
    </row>
    <row r="13703" spans="4:8" x14ac:dyDescent="0.2">
      <c r="D13703" s="9"/>
      <c r="G13703" s="63"/>
      <c r="H13703" s="64"/>
    </row>
    <row r="13704" spans="4:8" x14ac:dyDescent="0.2">
      <c r="D13704" s="9"/>
      <c r="G13704" s="63"/>
      <c r="H13704" s="64"/>
    </row>
    <row r="13705" spans="4:8" x14ac:dyDescent="0.2">
      <c r="D13705" s="9"/>
      <c r="G13705" s="63"/>
      <c r="H13705" s="64"/>
    </row>
    <row r="13706" spans="4:8" x14ac:dyDescent="0.2">
      <c r="D13706" s="9"/>
      <c r="G13706" s="63"/>
      <c r="H13706" s="64"/>
    </row>
    <row r="13707" spans="4:8" x14ac:dyDescent="0.2">
      <c r="D13707" s="9"/>
      <c r="G13707" s="63"/>
      <c r="H13707" s="64"/>
    </row>
    <row r="13708" spans="4:8" x14ac:dyDescent="0.2">
      <c r="D13708" s="9"/>
      <c r="G13708" s="63"/>
      <c r="H13708" s="64"/>
    </row>
    <row r="13709" spans="4:8" x14ac:dyDescent="0.2">
      <c r="D13709" s="9"/>
      <c r="G13709" s="63"/>
      <c r="H13709" s="64"/>
    </row>
    <row r="13710" spans="4:8" x14ac:dyDescent="0.2">
      <c r="D13710" s="9"/>
      <c r="G13710" s="63"/>
      <c r="H13710" s="64"/>
    </row>
    <row r="13711" spans="4:8" x14ac:dyDescent="0.2">
      <c r="D13711" s="9"/>
      <c r="G13711" s="63"/>
      <c r="H13711" s="64"/>
    </row>
    <row r="13712" spans="4:8" x14ac:dyDescent="0.2">
      <c r="D13712" s="9"/>
      <c r="G13712" s="63"/>
      <c r="H13712" s="64"/>
    </row>
    <row r="13713" spans="4:8" x14ac:dyDescent="0.2">
      <c r="D13713" s="9"/>
      <c r="G13713" s="63"/>
      <c r="H13713" s="64"/>
    </row>
    <row r="13714" spans="4:8" x14ac:dyDescent="0.2">
      <c r="D13714" s="9"/>
      <c r="G13714" s="63"/>
      <c r="H13714" s="64"/>
    </row>
    <row r="13715" spans="4:8" x14ac:dyDescent="0.2">
      <c r="D13715" s="9"/>
      <c r="G13715" s="63"/>
      <c r="H13715" s="64"/>
    </row>
    <row r="13716" spans="4:8" x14ac:dyDescent="0.2">
      <c r="D13716" s="9"/>
      <c r="G13716" s="63"/>
      <c r="H13716" s="64"/>
    </row>
    <row r="13717" spans="4:8" x14ac:dyDescent="0.2">
      <c r="D13717" s="9"/>
      <c r="G13717" s="63"/>
      <c r="H13717" s="64"/>
    </row>
    <row r="13718" spans="4:8" x14ac:dyDescent="0.2">
      <c r="D13718" s="9"/>
      <c r="G13718" s="63"/>
      <c r="H13718" s="64"/>
    </row>
    <row r="13719" spans="4:8" x14ac:dyDescent="0.2">
      <c r="D13719" s="9"/>
      <c r="G13719" s="63"/>
      <c r="H13719" s="64"/>
    </row>
    <row r="13720" spans="4:8" x14ac:dyDescent="0.2">
      <c r="D13720" s="9"/>
      <c r="G13720" s="63"/>
      <c r="H13720" s="64"/>
    </row>
    <row r="13721" spans="4:8" x14ac:dyDescent="0.2">
      <c r="D13721" s="9"/>
      <c r="G13721" s="63"/>
      <c r="H13721" s="64"/>
    </row>
    <row r="13722" spans="4:8" x14ac:dyDescent="0.2">
      <c r="D13722" s="9"/>
      <c r="G13722" s="63"/>
      <c r="H13722" s="64"/>
    </row>
    <row r="13723" spans="4:8" x14ac:dyDescent="0.2">
      <c r="D13723" s="9"/>
      <c r="G13723" s="63"/>
      <c r="H13723" s="64"/>
    </row>
    <row r="13724" spans="4:8" x14ac:dyDescent="0.2">
      <c r="D13724" s="9"/>
      <c r="G13724" s="63"/>
      <c r="H13724" s="64"/>
    </row>
    <row r="13725" spans="4:8" x14ac:dyDescent="0.2">
      <c r="D13725" s="9"/>
      <c r="G13725" s="63"/>
      <c r="H13725" s="64"/>
    </row>
    <row r="13726" spans="4:8" x14ac:dyDescent="0.2">
      <c r="D13726" s="9"/>
      <c r="G13726" s="63"/>
      <c r="H13726" s="64"/>
    </row>
    <row r="13727" spans="4:8" x14ac:dyDescent="0.2">
      <c r="D13727" s="9"/>
      <c r="G13727" s="63"/>
      <c r="H13727" s="64"/>
    </row>
    <row r="13728" spans="4:8" x14ac:dyDescent="0.2">
      <c r="D13728" s="9"/>
      <c r="G13728" s="63"/>
      <c r="H13728" s="64"/>
    </row>
    <row r="13729" spans="4:8" x14ac:dyDescent="0.2">
      <c r="D13729" s="9"/>
      <c r="G13729" s="63"/>
      <c r="H13729" s="64"/>
    </row>
    <row r="13730" spans="4:8" x14ac:dyDescent="0.2">
      <c r="D13730" s="9"/>
      <c r="G13730" s="63"/>
      <c r="H13730" s="64"/>
    </row>
    <row r="13731" spans="4:8" x14ac:dyDescent="0.2">
      <c r="D13731" s="9"/>
      <c r="G13731" s="63"/>
      <c r="H13731" s="64"/>
    </row>
    <row r="13732" spans="4:8" x14ac:dyDescent="0.2">
      <c r="D13732" s="9"/>
      <c r="G13732" s="63"/>
      <c r="H13732" s="64"/>
    </row>
    <row r="13733" spans="4:8" x14ac:dyDescent="0.2">
      <c r="D13733" s="9"/>
      <c r="G13733" s="63"/>
      <c r="H13733" s="64"/>
    </row>
    <row r="13734" spans="4:8" x14ac:dyDescent="0.2">
      <c r="D13734" s="9"/>
      <c r="G13734" s="63"/>
      <c r="H13734" s="64"/>
    </row>
    <row r="13735" spans="4:8" x14ac:dyDescent="0.2">
      <c r="D13735" s="9"/>
      <c r="G13735" s="63"/>
      <c r="H13735" s="64"/>
    </row>
    <row r="13736" spans="4:8" x14ac:dyDescent="0.2">
      <c r="D13736" s="9"/>
      <c r="G13736" s="63"/>
      <c r="H13736" s="64"/>
    </row>
    <row r="13737" spans="4:8" x14ac:dyDescent="0.2">
      <c r="D13737" s="9"/>
      <c r="G13737" s="63"/>
      <c r="H13737" s="64"/>
    </row>
    <row r="13738" spans="4:8" x14ac:dyDescent="0.2">
      <c r="D13738" s="9"/>
      <c r="G13738" s="63"/>
      <c r="H13738" s="64"/>
    </row>
    <row r="13739" spans="4:8" x14ac:dyDescent="0.2">
      <c r="D13739" s="9"/>
      <c r="G13739" s="63"/>
      <c r="H13739" s="64"/>
    </row>
    <row r="13740" spans="4:8" x14ac:dyDescent="0.2">
      <c r="D13740" s="9"/>
      <c r="G13740" s="63"/>
      <c r="H13740" s="64"/>
    </row>
    <row r="13741" spans="4:8" x14ac:dyDescent="0.2">
      <c r="D13741" s="9"/>
      <c r="G13741" s="63"/>
      <c r="H13741" s="64"/>
    </row>
    <row r="13742" spans="4:8" x14ac:dyDescent="0.2">
      <c r="D13742" s="9"/>
      <c r="G13742" s="63"/>
      <c r="H13742" s="64"/>
    </row>
    <row r="13743" spans="4:8" x14ac:dyDescent="0.2">
      <c r="D13743" s="9"/>
      <c r="G13743" s="63"/>
      <c r="H13743" s="64"/>
    </row>
    <row r="13744" spans="4:8" x14ac:dyDescent="0.2">
      <c r="D13744" s="9"/>
      <c r="G13744" s="63"/>
      <c r="H13744" s="64"/>
    </row>
    <row r="13745" spans="4:8" x14ac:dyDescent="0.2">
      <c r="D13745" s="9"/>
      <c r="G13745" s="63"/>
      <c r="H13745" s="64"/>
    </row>
    <row r="13746" spans="4:8" x14ac:dyDescent="0.2">
      <c r="D13746" s="9"/>
      <c r="G13746" s="63"/>
      <c r="H13746" s="64"/>
    </row>
    <row r="13747" spans="4:8" x14ac:dyDescent="0.2">
      <c r="D13747" s="9"/>
      <c r="G13747" s="63"/>
      <c r="H13747" s="64"/>
    </row>
    <row r="13748" spans="4:8" x14ac:dyDescent="0.2">
      <c r="D13748" s="9"/>
      <c r="G13748" s="63"/>
      <c r="H13748" s="64"/>
    </row>
    <row r="13749" spans="4:8" x14ac:dyDescent="0.2">
      <c r="D13749" s="9"/>
      <c r="G13749" s="63"/>
      <c r="H13749" s="64"/>
    </row>
    <row r="13750" spans="4:8" x14ac:dyDescent="0.2">
      <c r="D13750" s="9"/>
      <c r="G13750" s="63"/>
      <c r="H13750" s="64"/>
    </row>
    <row r="13751" spans="4:8" x14ac:dyDescent="0.2">
      <c r="D13751" s="9"/>
      <c r="G13751" s="63"/>
      <c r="H13751" s="64"/>
    </row>
    <row r="13752" spans="4:8" x14ac:dyDescent="0.2">
      <c r="D13752" s="9"/>
      <c r="G13752" s="63"/>
      <c r="H13752" s="64"/>
    </row>
    <row r="13753" spans="4:8" x14ac:dyDescent="0.2">
      <c r="D13753" s="9"/>
      <c r="G13753" s="63"/>
      <c r="H13753" s="64"/>
    </row>
    <row r="13754" spans="4:8" x14ac:dyDescent="0.2">
      <c r="D13754" s="9"/>
      <c r="G13754" s="63"/>
      <c r="H13754" s="64"/>
    </row>
    <row r="13755" spans="4:8" x14ac:dyDescent="0.2">
      <c r="D13755" s="9"/>
      <c r="G13755" s="63"/>
      <c r="H13755" s="64"/>
    </row>
    <row r="13756" spans="4:8" x14ac:dyDescent="0.2">
      <c r="D13756" s="9"/>
      <c r="G13756" s="63"/>
      <c r="H13756" s="64"/>
    </row>
    <row r="13757" spans="4:8" x14ac:dyDescent="0.2">
      <c r="D13757" s="9"/>
      <c r="G13757" s="63"/>
      <c r="H13757" s="64"/>
    </row>
    <row r="13758" spans="4:8" x14ac:dyDescent="0.2">
      <c r="D13758" s="9"/>
      <c r="G13758" s="63"/>
      <c r="H13758" s="64"/>
    </row>
    <row r="13759" spans="4:8" x14ac:dyDescent="0.2">
      <c r="D13759" s="9"/>
      <c r="G13759" s="63"/>
      <c r="H13759" s="64"/>
    </row>
    <row r="13760" spans="4:8" x14ac:dyDescent="0.2">
      <c r="D13760" s="9"/>
      <c r="G13760" s="63"/>
      <c r="H13760" s="64"/>
    </row>
    <row r="13761" spans="4:8" x14ac:dyDescent="0.2">
      <c r="D13761" s="9"/>
      <c r="G13761" s="63"/>
      <c r="H13761" s="64"/>
    </row>
    <row r="13762" spans="4:8" x14ac:dyDescent="0.2">
      <c r="D13762" s="9"/>
      <c r="G13762" s="63"/>
      <c r="H13762" s="64"/>
    </row>
    <row r="13763" spans="4:8" x14ac:dyDescent="0.2">
      <c r="D13763" s="9"/>
      <c r="G13763" s="63"/>
      <c r="H13763" s="64"/>
    </row>
    <row r="13764" spans="4:8" x14ac:dyDescent="0.2">
      <c r="D13764" s="9"/>
      <c r="G13764" s="63"/>
      <c r="H13764" s="64"/>
    </row>
    <row r="13765" spans="4:8" x14ac:dyDescent="0.2">
      <c r="D13765" s="9"/>
      <c r="G13765" s="63"/>
      <c r="H13765" s="64"/>
    </row>
    <row r="13766" spans="4:8" x14ac:dyDescent="0.2">
      <c r="D13766" s="9"/>
      <c r="G13766" s="63"/>
      <c r="H13766" s="64"/>
    </row>
    <row r="13767" spans="4:8" x14ac:dyDescent="0.2">
      <c r="D13767" s="9"/>
      <c r="G13767" s="63"/>
      <c r="H13767" s="64"/>
    </row>
    <row r="13768" spans="4:8" x14ac:dyDescent="0.2">
      <c r="D13768" s="9"/>
      <c r="G13768" s="63"/>
      <c r="H13768" s="64"/>
    </row>
    <row r="13769" spans="4:8" x14ac:dyDescent="0.2">
      <c r="D13769" s="9"/>
      <c r="G13769" s="63"/>
      <c r="H13769" s="64"/>
    </row>
    <row r="13770" spans="4:8" x14ac:dyDescent="0.2">
      <c r="D13770" s="9"/>
      <c r="G13770" s="63"/>
      <c r="H13770" s="64"/>
    </row>
    <row r="13771" spans="4:8" x14ac:dyDescent="0.2">
      <c r="D13771" s="9"/>
      <c r="G13771" s="63"/>
      <c r="H13771" s="64"/>
    </row>
    <row r="13772" spans="4:8" x14ac:dyDescent="0.2">
      <c r="D13772" s="9"/>
      <c r="G13772" s="63"/>
      <c r="H13772" s="64"/>
    </row>
    <row r="13773" spans="4:8" x14ac:dyDescent="0.2">
      <c r="D13773" s="9"/>
      <c r="G13773" s="63"/>
      <c r="H13773" s="64"/>
    </row>
    <row r="13774" spans="4:8" x14ac:dyDescent="0.2">
      <c r="D13774" s="9"/>
      <c r="G13774" s="63"/>
      <c r="H13774" s="64"/>
    </row>
    <row r="13775" spans="4:8" x14ac:dyDescent="0.2">
      <c r="D13775" s="9"/>
      <c r="G13775" s="63"/>
      <c r="H13775" s="64"/>
    </row>
    <row r="13776" spans="4:8" x14ac:dyDescent="0.2">
      <c r="D13776" s="9"/>
      <c r="G13776" s="63"/>
      <c r="H13776" s="64"/>
    </row>
    <row r="13777" spans="4:8" x14ac:dyDescent="0.2">
      <c r="D13777" s="9"/>
      <c r="G13777" s="63"/>
      <c r="H13777" s="64"/>
    </row>
    <row r="13778" spans="4:8" x14ac:dyDescent="0.2">
      <c r="D13778" s="9"/>
      <c r="G13778" s="63"/>
      <c r="H13778" s="64"/>
    </row>
    <row r="13779" spans="4:8" x14ac:dyDescent="0.2">
      <c r="D13779" s="9"/>
      <c r="G13779" s="63"/>
      <c r="H13779" s="64"/>
    </row>
    <row r="13780" spans="4:8" x14ac:dyDescent="0.2">
      <c r="D13780" s="9"/>
      <c r="G13780" s="63"/>
      <c r="H13780" s="64"/>
    </row>
    <row r="13781" spans="4:8" x14ac:dyDescent="0.2">
      <c r="D13781" s="9"/>
      <c r="G13781" s="63"/>
      <c r="H13781" s="64"/>
    </row>
    <row r="13782" spans="4:8" x14ac:dyDescent="0.2">
      <c r="D13782" s="9"/>
      <c r="G13782" s="63"/>
      <c r="H13782" s="64"/>
    </row>
    <row r="13783" spans="4:8" x14ac:dyDescent="0.2">
      <c r="D13783" s="9"/>
      <c r="G13783" s="63"/>
      <c r="H13783" s="64"/>
    </row>
    <row r="13784" spans="4:8" x14ac:dyDescent="0.2">
      <c r="D13784" s="9"/>
      <c r="G13784" s="63"/>
      <c r="H13784" s="64"/>
    </row>
    <row r="13785" spans="4:8" x14ac:dyDescent="0.2">
      <c r="D13785" s="9"/>
      <c r="G13785" s="63"/>
      <c r="H13785" s="64"/>
    </row>
    <row r="13786" spans="4:8" x14ac:dyDescent="0.2">
      <c r="D13786" s="9"/>
      <c r="G13786" s="63"/>
      <c r="H13786" s="64"/>
    </row>
    <row r="13787" spans="4:8" x14ac:dyDescent="0.2">
      <c r="D13787" s="9"/>
      <c r="G13787" s="63"/>
      <c r="H13787" s="64"/>
    </row>
    <row r="13788" spans="4:8" x14ac:dyDescent="0.2">
      <c r="D13788" s="9"/>
      <c r="G13788" s="63"/>
      <c r="H13788" s="64"/>
    </row>
    <row r="13789" spans="4:8" x14ac:dyDescent="0.2">
      <c r="D13789" s="9"/>
      <c r="G13789" s="63"/>
      <c r="H13789" s="64"/>
    </row>
    <row r="13790" spans="4:8" x14ac:dyDescent="0.2">
      <c r="D13790" s="9"/>
      <c r="G13790" s="63"/>
      <c r="H13790" s="64"/>
    </row>
    <row r="13791" spans="4:8" x14ac:dyDescent="0.2">
      <c r="D13791" s="9"/>
      <c r="G13791" s="63"/>
      <c r="H13791" s="64"/>
    </row>
    <row r="13792" spans="4:8" x14ac:dyDescent="0.2">
      <c r="D13792" s="9"/>
      <c r="G13792" s="63"/>
      <c r="H13792" s="64"/>
    </row>
    <row r="13793" spans="4:8" x14ac:dyDescent="0.2">
      <c r="D13793" s="9"/>
      <c r="G13793" s="63"/>
      <c r="H13793" s="64"/>
    </row>
    <row r="13794" spans="4:8" x14ac:dyDescent="0.2">
      <c r="D13794" s="9"/>
      <c r="G13794" s="63"/>
      <c r="H13794" s="64"/>
    </row>
    <row r="13795" spans="4:8" x14ac:dyDescent="0.2">
      <c r="D13795" s="9"/>
      <c r="G13795" s="63"/>
      <c r="H13795" s="64"/>
    </row>
    <row r="13796" spans="4:8" x14ac:dyDescent="0.2">
      <c r="D13796" s="9"/>
      <c r="G13796" s="63"/>
      <c r="H13796" s="64"/>
    </row>
    <row r="13797" spans="4:8" x14ac:dyDescent="0.2">
      <c r="D13797" s="9"/>
      <c r="G13797" s="63"/>
      <c r="H13797" s="64"/>
    </row>
    <row r="13798" spans="4:8" x14ac:dyDescent="0.2">
      <c r="D13798" s="9"/>
      <c r="G13798" s="63"/>
      <c r="H13798" s="64"/>
    </row>
    <row r="13799" spans="4:8" x14ac:dyDescent="0.2">
      <c r="D13799" s="9"/>
      <c r="G13799" s="63"/>
      <c r="H13799" s="64"/>
    </row>
    <row r="13800" spans="4:8" x14ac:dyDescent="0.2">
      <c r="D13800" s="9"/>
      <c r="G13800" s="63"/>
      <c r="H13800" s="64"/>
    </row>
    <row r="13801" spans="4:8" x14ac:dyDescent="0.2">
      <c r="D13801" s="9"/>
      <c r="G13801" s="63"/>
      <c r="H13801" s="64"/>
    </row>
    <row r="13802" spans="4:8" x14ac:dyDescent="0.2">
      <c r="D13802" s="9"/>
      <c r="G13802" s="63"/>
      <c r="H13802" s="64"/>
    </row>
    <row r="13803" spans="4:8" x14ac:dyDescent="0.2">
      <c r="D13803" s="9"/>
      <c r="G13803" s="63"/>
      <c r="H13803" s="64"/>
    </row>
    <row r="13804" spans="4:8" x14ac:dyDescent="0.2">
      <c r="D13804" s="9"/>
      <c r="G13804" s="63"/>
      <c r="H13804" s="64"/>
    </row>
    <row r="13805" spans="4:8" x14ac:dyDescent="0.2">
      <c r="D13805" s="9"/>
      <c r="G13805" s="63"/>
      <c r="H13805" s="64"/>
    </row>
    <row r="13806" spans="4:8" x14ac:dyDescent="0.2">
      <c r="D13806" s="9"/>
      <c r="G13806" s="63"/>
      <c r="H13806" s="64"/>
    </row>
    <row r="13807" spans="4:8" x14ac:dyDescent="0.2">
      <c r="D13807" s="9"/>
      <c r="G13807" s="63"/>
      <c r="H13807" s="64"/>
    </row>
    <row r="13808" spans="4:8" x14ac:dyDescent="0.2">
      <c r="D13808" s="9"/>
      <c r="G13808" s="63"/>
      <c r="H13808" s="64"/>
    </row>
    <row r="13809" spans="4:8" x14ac:dyDescent="0.2">
      <c r="D13809" s="9"/>
      <c r="G13809" s="63"/>
      <c r="H13809" s="64"/>
    </row>
    <row r="13810" spans="4:8" x14ac:dyDescent="0.2">
      <c r="D13810" s="9"/>
      <c r="G13810" s="63"/>
      <c r="H13810" s="64"/>
    </row>
    <row r="13811" spans="4:8" x14ac:dyDescent="0.2">
      <c r="D13811" s="9"/>
      <c r="G13811" s="63"/>
      <c r="H13811" s="64"/>
    </row>
    <row r="13812" spans="4:8" x14ac:dyDescent="0.2">
      <c r="D13812" s="9"/>
      <c r="G13812" s="63"/>
      <c r="H13812" s="64"/>
    </row>
    <row r="13813" spans="4:8" x14ac:dyDescent="0.2">
      <c r="D13813" s="9"/>
      <c r="G13813" s="63"/>
      <c r="H13813" s="64"/>
    </row>
    <row r="13814" spans="4:8" x14ac:dyDescent="0.2">
      <c r="D13814" s="9"/>
      <c r="G13814" s="63"/>
      <c r="H13814" s="64"/>
    </row>
    <row r="13815" spans="4:8" x14ac:dyDescent="0.2">
      <c r="D13815" s="9"/>
      <c r="G13815" s="63"/>
      <c r="H13815" s="64"/>
    </row>
    <row r="13816" spans="4:8" x14ac:dyDescent="0.2">
      <c r="D13816" s="9"/>
      <c r="G13816" s="63"/>
      <c r="H13816" s="64"/>
    </row>
    <row r="13817" spans="4:8" x14ac:dyDescent="0.2">
      <c r="D13817" s="9"/>
      <c r="G13817" s="63"/>
      <c r="H13817" s="64"/>
    </row>
    <row r="13818" spans="4:8" x14ac:dyDescent="0.2">
      <c r="D13818" s="9"/>
      <c r="G13818" s="63"/>
      <c r="H13818" s="64"/>
    </row>
    <row r="13819" spans="4:8" x14ac:dyDescent="0.2">
      <c r="D13819" s="9"/>
      <c r="G13819" s="63"/>
      <c r="H13819" s="64"/>
    </row>
    <row r="13820" spans="4:8" x14ac:dyDescent="0.2">
      <c r="D13820" s="9"/>
      <c r="G13820" s="63"/>
      <c r="H13820" s="64"/>
    </row>
    <row r="13821" spans="4:8" x14ac:dyDescent="0.2">
      <c r="D13821" s="9"/>
      <c r="G13821" s="63"/>
      <c r="H13821" s="64"/>
    </row>
    <row r="13822" spans="4:8" x14ac:dyDescent="0.2">
      <c r="D13822" s="9"/>
      <c r="G13822" s="63"/>
      <c r="H13822" s="64"/>
    </row>
    <row r="13823" spans="4:8" x14ac:dyDescent="0.2">
      <c r="D13823" s="9"/>
      <c r="G13823" s="63"/>
      <c r="H13823" s="64"/>
    </row>
    <row r="13824" spans="4:8" x14ac:dyDescent="0.2">
      <c r="D13824" s="9"/>
      <c r="G13824" s="63"/>
      <c r="H13824" s="64"/>
    </row>
    <row r="13825" spans="4:8" x14ac:dyDescent="0.2">
      <c r="D13825" s="9"/>
      <c r="G13825" s="63"/>
      <c r="H13825" s="64"/>
    </row>
    <row r="13826" spans="4:8" x14ac:dyDescent="0.2">
      <c r="D13826" s="9"/>
      <c r="G13826" s="63"/>
      <c r="H13826" s="64"/>
    </row>
    <row r="13827" spans="4:8" x14ac:dyDescent="0.2">
      <c r="D13827" s="9"/>
      <c r="G13827" s="63"/>
      <c r="H13827" s="64"/>
    </row>
    <row r="13828" spans="4:8" x14ac:dyDescent="0.2">
      <c r="D13828" s="9"/>
      <c r="G13828" s="63"/>
      <c r="H13828" s="64"/>
    </row>
    <row r="13829" spans="4:8" x14ac:dyDescent="0.2">
      <c r="D13829" s="9"/>
      <c r="G13829" s="63"/>
      <c r="H13829" s="64"/>
    </row>
    <row r="13830" spans="4:8" x14ac:dyDescent="0.2">
      <c r="D13830" s="9"/>
      <c r="G13830" s="63"/>
      <c r="H13830" s="64"/>
    </row>
    <row r="13831" spans="4:8" x14ac:dyDescent="0.2">
      <c r="D13831" s="9"/>
      <c r="G13831" s="63"/>
      <c r="H13831" s="64"/>
    </row>
    <row r="13832" spans="4:8" x14ac:dyDescent="0.2">
      <c r="D13832" s="9"/>
      <c r="G13832" s="63"/>
      <c r="H13832" s="64"/>
    </row>
    <row r="13833" spans="4:8" x14ac:dyDescent="0.2">
      <c r="D13833" s="9"/>
      <c r="G13833" s="63"/>
      <c r="H13833" s="64"/>
    </row>
    <row r="13834" spans="4:8" x14ac:dyDescent="0.2">
      <c r="D13834" s="9"/>
      <c r="G13834" s="63"/>
      <c r="H13834" s="64"/>
    </row>
    <row r="13835" spans="4:8" x14ac:dyDescent="0.2">
      <c r="D13835" s="9"/>
      <c r="G13835" s="63"/>
      <c r="H13835" s="64"/>
    </row>
    <row r="13836" spans="4:8" x14ac:dyDescent="0.2">
      <c r="D13836" s="9"/>
      <c r="G13836" s="63"/>
      <c r="H13836" s="64"/>
    </row>
    <row r="13837" spans="4:8" x14ac:dyDescent="0.2">
      <c r="D13837" s="9"/>
      <c r="G13837" s="63"/>
      <c r="H13837" s="64"/>
    </row>
    <row r="13838" spans="4:8" x14ac:dyDescent="0.2">
      <c r="D13838" s="9"/>
      <c r="G13838" s="63"/>
      <c r="H13838" s="64"/>
    </row>
    <row r="13839" spans="4:8" x14ac:dyDescent="0.2">
      <c r="D13839" s="9"/>
      <c r="G13839" s="63"/>
      <c r="H13839" s="64"/>
    </row>
    <row r="13840" spans="4:8" x14ac:dyDescent="0.2">
      <c r="D13840" s="9"/>
      <c r="G13840" s="63"/>
      <c r="H13840" s="64"/>
    </row>
    <row r="13841" spans="4:8" x14ac:dyDescent="0.2">
      <c r="D13841" s="9"/>
      <c r="G13841" s="63"/>
      <c r="H13841" s="64"/>
    </row>
    <row r="13842" spans="4:8" x14ac:dyDescent="0.2">
      <c r="D13842" s="9"/>
      <c r="G13842" s="63"/>
      <c r="H13842" s="64"/>
    </row>
    <row r="13843" spans="4:8" x14ac:dyDescent="0.2">
      <c r="D13843" s="9"/>
      <c r="G13843" s="63"/>
      <c r="H13843" s="64"/>
    </row>
    <row r="13844" spans="4:8" x14ac:dyDescent="0.2">
      <c r="D13844" s="9"/>
      <c r="G13844" s="63"/>
      <c r="H13844" s="64"/>
    </row>
    <row r="13845" spans="4:8" x14ac:dyDescent="0.2">
      <c r="D13845" s="9"/>
      <c r="G13845" s="63"/>
      <c r="H13845" s="64"/>
    </row>
    <row r="13846" spans="4:8" x14ac:dyDescent="0.2">
      <c r="D13846" s="9"/>
      <c r="G13846" s="63"/>
      <c r="H13846" s="64"/>
    </row>
    <row r="13847" spans="4:8" x14ac:dyDescent="0.2">
      <c r="D13847" s="9"/>
      <c r="G13847" s="63"/>
      <c r="H13847" s="64"/>
    </row>
    <row r="13848" spans="4:8" x14ac:dyDescent="0.2">
      <c r="D13848" s="9"/>
      <c r="G13848" s="63"/>
      <c r="H13848" s="64"/>
    </row>
    <row r="13849" spans="4:8" x14ac:dyDescent="0.2">
      <c r="D13849" s="9"/>
      <c r="G13849" s="63"/>
      <c r="H13849" s="64"/>
    </row>
    <row r="13850" spans="4:8" x14ac:dyDescent="0.2">
      <c r="D13850" s="9"/>
      <c r="G13850" s="63"/>
      <c r="H13850" s="64"/>
    </row>
    <row r="13851" spans="4:8" x14ac:dyDescent="0.2">
      <c r="D13851" s="9"/>
      <c r="G13851" s="63"/>
      <c r="H13851" s="64"/>
    </row>
    <row r="13852" spans="4:8" x14ac:dyDescent="0.2">
      <c r="D13852" s="9"/>
      <c r="G13852" s="63"/>
      <c r="H13852" s="64"/>
    </row>
    <row r="13853" spans="4:8" x14ac:dyDescent="0.2">
      <c r="D13853" s="9"/>
      <c r="G13853" s="63"/>
      <c r="H13853" s="64"/>
    </row>
    <row r="13854" spans="4:8" x14ac:dyDescent="0.2">
      <c r="D13854" s="9"/>
      <c r="G13854" s="63"/>
      <c r="H13854" s="64"/>
    </row>
    <row r="13855" spans="4:8" x14ac:dyDescent="0.2">
      <c r="D13855" s="9"/>
      <c r="G13855" s="63"/>
      <c r="H13855" s="64"/>
    </row>
    <row r="13856" spans="4:8" x14ac:dyDescent="0.2">
      <c r="D13856" s="9"/>
      <c r="G13856" s="63"/>
      <c r="H13856" s="64"/>
    </row>
    <row r="13857" spans="4:8" x14ac:dyDescent="0.2">
      <c r="D13857" s="9"/>
      <c r="G13857" s="63"/>
      <c r="H13857" s="64"/>
    </row>
    <row r="13858" spans="4:8" x14ac:dyDescent="0.2">
      <c r="D13858" s="9"/>
      <c r="G13858" s="63"/>
      <c r="H13858" s="64"/>
    </row>
    <row r="13859" spans="4:8" x14ac:dyDescent="0.2">
      <c r="D13859" s="9"/>
      <c r="G13859" s="63"/>
      <c r="H13859" s="64"/>
    </row>
    <row r="13860" spans="4:8" x14ac:dyDescent="0.2">
      <c r="D13860" s="9"/>
      <c r="G13860" s="63"/>
      <c r="H13860" s="64"/>
    </row>
    <row r="13861" spans="4:8" x14ac:dyDescent="0.2">
      <c r="D13861" s="9"/>
      <c r="G13861" s="63"/>
      <c r="H13861" s="64"/>
    </row>
    <row r="13862" spans="4:8" x14ac:dyDescent="0.2">
      <c r="D13862" s="9"/>
      <c r="G13862" s="63"/>
      <c r="H13862" s="64"/>
    </row>
    <row r="13863" spans="4:8" x14ac:dyDescent="0.2">
      <c r="D13863" s="9"/>
      <c r="G13863" s="63"/>
      <c r="H13863" s="64"/>
    </row>
    <row r="13864" spans="4:8" x14ac:dyDescent="0.2">
      <c r="D13864" s="9"/>
      <c r="G13864" s="63"/>
      <c r="H13864" s="64"/>
    </row>
    <row r="13865" spans="4:8" x14ac:dyDescent="0.2">
      <c r="D13865" s="9"/>
      <c r="G13865" s="63"/>
      <c r="H13865" s="64"/>
    </row>
    <row r="13866" spans="4:8" x14ac:dyDescent="0.2">
      <c r="D13866" s="9"/>
      <c r="G13866" s="63"/>
      <c r="H13866" s="64"/>
    </row>
    <row r="13867" spans="4:8" x14ac:dyDescent="0.2">
      <c r="D13867" s="9"/>
      <c r="G13867" s="63"/>
      <c r="H13867" s="64"/>
    </row>
    <row r="13868" spans="4:8" x14ac:dyDescent="0.2">
      <c r="D13868" s="9"/>
      <c r="G13868" s="63"/>
      <c r="H13868" s="64"/>
    </row>
    <row r="13869" spans="4:8" x14ac:dyDescent="0.2">
      <c r="D13869" s="9"/>
      <c r="G13869" s="63"/>
      <c r="H13869" s="64"/>
    </row>
    <row r="13870" spans="4:8" x14ac:dyDescent="0.2">
      <c r="D13870" s="9"/>
      <c r="G13870" s="63"/>
      <c r="H13870" s="64"/>
    </row>
    <row r="13871" spans="4:8" x14ac:dyDescent="0.2">
      <c r="D13871" s="9"/>
      <c r="G13871" s="63"/>
      <c r="H13871" s="64"/>
    </row>
    <row r="13872" spans="4:8" x14ac:dyDescent="0.2">
      <c r="D13872" s="9"/>
      <c r="G13872" s="63"/>
      <c r="H13872" s="64"/>
    </row>
    <row r="13873" spans="4:8" x14ac:dyDescent="0.2">
      <c r="D13873" s="9"/>
      <c r="G13873" s="63"/>
      <c r="H13873" s="64"/>
    </row>
    <row r="13874" spans="4:8" x14ac:dyDescent="0.2">
      <c r="D13874" s="9"/>
      <c r="G13874" s="63"/>
      <c r="H13874" s="64"/>
    </row>
    <row r="13875" spans="4:8" x14ac:dyDescent="0.2">
      <c r="D13875" s="9"/>
      <c r="G13875" s="63"/>
      <c r="H13875" s="64"/>
    </row>
    <row r="13876" spans="4:8" x14ac:dyDescent="0.2">
      <c r="D13876" s="9"/>
      <c r="G13876" s="63"/>
      <c r="H13876" s="64"/>
    </row>
    <row r="13877" spans="4:8" x14ac:dyDescent="0.2">
      <c r="D13877" s="9"/>
      <c r="G13877" s="63"/>
      <c r="H13877" s="64"/>
    </row>
    <row r="13878" spans="4:8" x14ac:dyDescent="0.2">
      <c r="D13878" s="9"/>
      <c r="G13878" s="63"/>
      <c r="H13878" s="64"/>
    </row>
    <row r="13879" spans="4:8" x14ac:dyDescent="0.2">
      <c r="D13879" s="9"/>
      <c r="G13879" s="63"/>
      <c r="H13879" s="64"/>
    </row>
    <row r="13880" spans="4:8" x14ac:dyDescent="0.2">
      <c r="D13880" s="9"/>
      <c r="G13880" s="63"/>
      <c r="H13880" s="64"/>
    </row>
    <row r="13881" spans="4:8" x14ac:dyDescent="0.2">
      <c r="D13881" s="9"/>
      <c r="G13881" s="63"/>
      <c r="H13881" s="64"/>
    </row>
    <row r="13882" spans="4:8" x14ac:dyDescent="0.2">
      <c r="D13882" s="9"/>
      <c r="G13882" s="63"/>
      <c r="H13882" s="64"/>
    </row>
    <row r="13883" spans="4:8" x14ac:dyDescent="0.2">
      <c r="D13883" s="9"/>
      <c r="G13883" s="63"/>
      <c r="H13883" s="64"/>
    </row>
    <row r="13884" spans="4:8" x14ac:dyDescent="0.2">
      <c r="D13884" s="9"/>
      <c r="G13884" s="63"/>
      <c r="H13884" s="64"/>
    </row>
    <row r="13885" spans="4:8" x14ac:dyDescent="0.2">
      <c r="D13885" s="9"/>
      <c r="G13885" s="63"/>
      <c r="H13885" s="64"/>
    </row>
    <row r="13886" spans="4:8" x14ac:dyDescent="0.2">
      <c r="D13886" s="9"/>
      <c r="G13886" s="63"/>
      <c r="H13886" s="64"/>
    </row>
    <row r="13887" spans="4:8" x14ac:dyDescent="0.2">
      <c r="D13887" s="9"/>
      <c r="G13887" s="63"/>
      <c r="H13887" s="64"/>
    </row>
    <row r="13888" spans="4:8" x14ac:dyDescent="0.2">
      <c r="D13888" s="9"/>
      <c r="G13888" s="63"/>
      <c r="H13888" s="64"/>
    </row>
    <row r="13889" spans="4:8" x14ac:dyDescent="0.2">
      <c r="D13889" s="9"/>
      <c r="G13889" s="63"/>
      <c r="H13889" s="64"/>
    </row>
    <row r="13890" spans="4:8" x14ac:dyDescent="0.2">
      <c r="D13890" s="9"/>
      <c r="G13890" s="63"/>
      <c r="H13890" s="64"/>
    </row>
    <row r="13891" spans="4:8" x14ac:dyDescent="0.2">
      <c r="D13891" s="9"/>
      <c r="G13891" s="63"/>
      <c r="H13891" s="64"/>
    </row>
    <row r="13892" spans="4:8" x14ac:dyDescent="0.2">
      <c r="D13892" s="9"/>
      <c r="G13892" s="63"/>
      <c r="H13892" s="64"/>
    </row>
    <row r="13893" spans="4:8" x14ac:dyDescent="0.2">
      <c r="D13893" s="9"/>
      <c r="G13893" s="63"/>
      <c r="H13893" s="64"/>
    </row>
    <row r="13894" spans="4:8" x14ac:dyDescent="0.2">
      <c r="D13894" s="9"/>
      <c r="G13894" s="63"/>
      <c r="H13894" s="64"/>
    </row>
    <row r="13895" spans="4:8" x14ac:dyDescent="0.2">
      <c r="D13895" s="9"/>
      <c r="G13895" s="63"/>
      <c r="H13895" s="64"/>
    </row>
    <row r="13896" spans="4:8" x14ac:dyDescent="0.2">
      <c r="D13896" s="9"/>
      <c r="G13896" s="63"/>
      <c r="H13896" s="64"/>
    </row>
    <row r="13897" spans="4:8" x14ac:dyDescent="0.2">
      <c r="D13897" s="9"/>
      <c r="G13897" s="63"/>
      <c r="H13897" s="64"/>
    </row>
    <row r="13898" spans="4:8" x14ac:dyDescent="0.2">
      <c r="D13898" s="9"/>
      <c r="G13898" s="63"/>
      <c r="H13898" s="64"/>
    </row>
    <row r="13899" spans="4:8" x14ac:dyDescent="0.2">
      <c r="D13899" s="9"/>
      <c r="G13899" s="63"/>
      <c r="H13899" s="64"/>
    </row>
    <row r="13900" spans="4:8" x14ac:dyDescent="0.2">
      <c r="D13900" s="9"/>
      <c r="G13900" s="63"/>
      <c r="H13900" s="64"/>
    </row>
    <row r="13901" spans="4:8" x14ac:dyDescent="0.2">
      <c r="D13901" s="9"/>
      <c r="G13901" s="63"/>
      <c r="H13901" s="64"/>
    </row>
    <row r="13902" spans="4:8" x14ac:dyDescent="0.2">
      <c r="D13902" s="9"/>
      <c r="G13902" s="63"/>
      <c r="H13902" s="64"/>
    </row>
    <row r="13903" spans="4:8" x14ac:dyDescent="0.2">
      <c r="D13903" s="9"/>
      <c r="G13903" s="63"/>
      <c r="H13903" s="64"/>
    </row>
    <row r="13904" spans="4:8" x14ac:dyDescent="0.2">
      <c r="D13904" s="9"/>
      <c r="G13904" s="63"/>
      <c r="H13904" s="64"/>
    </row>
    <row r="13905" spans="4:8" x14ac:dyDescent="0.2">
      <c r="D13905" s="9"/>
      <c r="G13905" s="63"/>
      <c r="H13905" s="64"/>
    </row>
    <row r="13906" spans="4:8" x14ac:dyDescent="0.2">
      <c r="D13906" s="9"/>
      <c r="G13906" s="63"/>
      <c r="H13906" s="64"/>
    </row>
    <row r="13907" spans="4:8" x14ac:dyDescent="0.2">
      <c r="D13907" s="9"/>
      <c r="G13907" s="63"/>
      <c r="H13907" s="64"/>
    </row>
    <row r="13908" spans="4:8" x14ac:dyDescent="0.2">
      <c r="D13908" s="9"/>
      <c r="G13908" s="63"/>
      <c r="H13908" s="64"/>
    </row>
    <row r="13909" spans="4:8" x14ac:dyDescent="0.2">
      <c r="D13909" s="9"/>
      <c r="G13909" s="63"/>
      <c r="H13909" s="64"/>
    </row>
    <row r="13910" spans="4:8" x14ac:dyDescent="0.2">
      <c r="D13910" s="9"/>
      <c r="G13910" s="63"/>
      <c r="H13910" s="64"/>
    </row>
    <row r="13911" spans="4:8" x14ac:dyDescent="0.2">
      <c r="D13911" s="9"/>
      <c r="G13911" s="63"/>
      <c r="H13911" s="64"/>
    </row>
    <row r="13912" spans="4:8" x14ac:dyDescent="0.2">
      <c r="D13912" s="9"/>
      <c r="G13912" s="63"/>
      <c r="H13912" s="64"/>
    </row>
    <row r="13913" spans="4:8" x14ac:dyDescent="0.2">
      <c r="D13913" s="9"/>
      <c r="G13913" s="63"/>
      <c r="H13913" s="64"/>
    </row>
    <row r="13914" spans="4:8" x14ac:dyDescent="0.2">
      <c r="D13914" s="9"/>
      <c r="G13914" s="63"/>
      <c r="H13914" s="64"/>
    </row>
    <row r="13915" spans="4:8" x14ac:dyDescent="0.2">
      <c r="D13915" s="9"/>
      <c r="G13915" s="63"/>
      <c r="H13915" s="64"/>
    </row>
    <row r="13916" spans="4:8" x14ac:dyDescent="0.2">
      <c r="D13916" s="9"/>
      <c r="G13916" s="63"/>
      <c r="H13916" s="64"/>
    </row>
    <row r="13917" spans="4:8" x14ac:dyDescent="0.2">
      <c r="D13917" s="9"/>
      <c r="G13917" s="63"/>
      <c r="H13917" s="64"/>
    </row>
    <row r="13918" spans="4:8" x14ac:dyDescent="0.2">
      <c r="D13918" s="9"/>
      <c r="G13918" s="63"/>
      <c r="H13918" s="64"/>
    </row>
    <row r="13919" spans="4:8" x14ac:dyDescent="0.2">
      <c r="D13919" s="9"/>
      <c r="G13919" s="63"/>
      <c r="H13919" s="64"/>
    </row>
    <row r="13920" spans="4:8" x14ac:dyDescent="0.2">
      <c r="D13920" s="9"/>
      <c r="G13920" s="63"/>
      <c r="H13920" s="64"/>
    </row>
    <row r="13921" spans="4:8" x14ac:dyDescent="0.2">
      <c r="D13921" s="9"/>
      <c r="G13921" s="63"/>
      <c r="H13921" s="64"/>
    </row>
    <row r="13922" spans="4:8" x14ac:dyDescent="0.2">
      <c r="D13922" s="9"/>
      <c r="G13922" s="63"/>
      <c r="H13922" s="64"/>
    </row>
    <row r="13923" spans="4:8" x14ac:dyDescent="0.2">
      <c r="D13923" s="9"/>
      <c r="G13923" s="63"/>
      <c r="H13923" s="64"/>
    </row>
    <row r="13924" spans="4:8" x14ac:dyDescent="0.2">
      <c r="D13924" s="9"/>
      <c r="G13924" s="63"/>
      <c r="H13924" s="64"/>
    </row>
    <row r="13925" spans="4:8" x14ac:dyDescent="0.2">
      <c r="D13925" s="9"/>
      <c r="G13925" s="63"/>
      <c r="H13925" s="64"/>
    </row>
    <row r="13926" spans="4:8" x14ac:dyDescent="0.2">
      <c r="D13926" s="9"/>
      <c r="G13926" s="63"/>
      <c r="H13926" s="64"/>
    </row>
    <row r="13927" spans="4:8" x14ac:dyDescent="0.2">
      <c r="D13927" s="9"/>
      <c r="G13927" s="63"/>
      <c r="H13927" s="64"/>
    </row>
    <row r="13928" spans="4:8" x14ac:dyDescent="0.2">
      <c r="D13928" s="9"/>
      <c r="G13928" s="63"/>
      <c r="H13928" s="64"/>
    </row>
    <row r="13929" spans="4:8" x14ac:dyDescent="0.2">
      <c r="D13929" s="9"/>
      <c r="G13929" s="63"/>
      <c r="H13929" s="64"/>
    </row>
    <row r="13930" spans="4:8" x14ac:dyDescent="0.2">
      <c r="D13930" s="9"/>
      <c r="G13930" s="63"/>
      <c r="H13930" s="64"/>
    </row>
    <row r="13931" spans="4:8" x14ac:dyDescent="0.2">
      <c r="D13931" s="9"/>
      <c r="G13931" s="63"/>
      <c r="H13931" s="64"/>
    </row>
    <row r="13932" spans="4:8" x14ac:dyDescent="0.2">
      <c r="D13932" s="9"/>
      <c r="G13932" s="63"/>
      <c r="H13932" s="64"/>
    </row>
    <row r="13933" spans="4:8" x14ac:dyDescent="0.2">
      <c r="D13933" s="9"/>
      <c r="G13933" s="63"/>
      <c r="H13933" s="64"/>
    </row>
    <row r="13934" spans="4:8" x14ac:dyDescent="0.2">
      <c r="D13934" s="9"/>
      <c r="G13934" s="63"/>
      <c r="H13934" s="64"/>
    </row>
    <row r="13935" spans="4:8" x14ac:dyDescent="0.2">
      <c r="D13935" s="9"/>
      <c r="G13935" s="63"/>
      <c r="H13935" s="64"/>
    </row>
    <row r="13936" spans="4:8" x14ac:dyDescent="0.2">
      <c r="D13936" s="9"/>
      <c r="G13936" s="63"/>
      <c r="H13936" s="64"/>
    </row>
    <row r="13937" spans="4:8" x14ac:dyDescent="0.2">
      <c r="D13937" s="9"/>
      <c r="G13937" s="63"/>
      <c r="H13937" s="64"/>
    </row>
    <row r="13938" spans="4:8" x14ac:dyDescent="0.2">
      <c r="D13938" s="9"/>
      <c r="G13938" s="63"/>
      <c r="H13938" s="64"/>
    </row>
    <row r="13939" spans="4:8" x14ac:dyDescent="0.2">
      <c r="D13939" s="9"/>
      <c r="G13939" s="63"/>
      <c r="H13939" s="64"/>
    </row>
    <row r="13940" spans="4:8" x14ac:dyDescent="0.2">
      <c r="D13940" s="9"/>
      <c r="G13940" s="63"/>
      <c r="H13940" s="64"/>
    </row>
    <row r="13941" spans="4:8" x14ac:dyDescent="0.2">
      <c r="D13941" s="9"/>
      <c r="G13941" s="63"/>
      <c r="H13941" s="64"/>
    </row>
    <row r="13942" spans="4:8" x14ac:dyDescent="0.2">
      <c r="D13942" s="9"/>
      <c r="G13942" s="63"/>
      <c r="H13942" s="64"/>
    </row>
    <row r="13943" spans="4:8" x14ac:dyDescent="0.2">
      <c r="D13943" s="9"/>
      <c r="G13943" s="63"/>
      <c r="H13943" s="64"/>
    </row>
    <row r="13944" spans="4:8" x14ac:dyDescent="0.2">
      <c r="D13944" s="9"/>
      <c r="G13944" s="63"/>
      <c r="H13944" s="64"/>
    </row>
    <row r="13945" spans="4:8" x14ac:dyDescent="0.2">
      <c r="D13945" s="9"/>
      <c r="G13945" s="63"/>
      <c r="H13945" s="64"/>
    </row>
    <row r="13946" spans="4:8" x14ac:dyDescent="0.2">
      <c r="D13946" s="9"/>
      <c r="G13946" s="63"/>
      <c r="H13946" s="64"/>
    </row>
    <row r="13947" spans="4:8" x14ac:dyDescent="0.2">
      <c r="D13947" s="9"/>
      <c r="G13947" s="63"/>
      <c r="H13947" s="64"/>
    </row>
    <row r="13948" spans="4:8" x14ac:dyDescent="0.2">
      <c r="D13948" s="9"/>
      <c r="G13948" s="63"/>
      <c r="H13948" s="64"/>
    </row>
    <row r="13949" spans="4:8" x14ac:dyDescent="0.2">
      <c r="D13949" s="9"/>
      <c r="G13949" s="63"/>
      <c r="H13949" s="64"/>
    </row>
    <row r="13950" spans="4:8" x14ac:dyDescent="0.2">
      <c r="D13950" s="9"/>
      <c r="G13950" s="63"/>
      <c r="H13950" s="64"/>
    </row>
    <row r="13951" spans="4:8" x14ac:dyDescent="0.2">
      <c r="D13951" s="9"/>
      <c r="G13951" s="63"/>
      <c r="H13951" s="64"/>
    </row>
    <row r="13952" spans="4:8" x14ac:dyDescent="0.2">
      <c r="D13952" s="9"/>
      <c r="G13952" s="63"/>
      <c r="H13952" s="64"/>
    </row>
    <row r="13953" spans="4:8" x14ac:dyDescent="0.2">
      <c r="D13953" s="9"/>
      <c r="G13953" s="63"/>
      <c r="H13953" s="64"/>
    </row>
    <row r="13954" spans="4:8" x14ac:dyDescent="0.2">
      <c r="D13954" s="9"/>
      <c r="G13954" s="63"/>
      <c r="H13954" s="64"/>
    </row>
    <row r="13955" spans="4:8" x14ac:dyDescent="0.2">
      <c r="D13955" s="9"/>
      <c r="G13955" s="63"/>
      <c r="H13955" s="64"/>
    </row>
    <row r="13956" spans="4:8" x14ac:dyDescent="0.2">
      <c r="D13956" s="9"/>
      <c r="G13956" s="63"/>
      <c r="H13956" s="64"/>
    </row>
    <row r="13957" spans="4:8" x14ac:dyDescent="0.2">
      <c r="D13957" s="9"/>
      <c r="G13957" s="63"/>
      <c r="H13957" s="64"/>
    </row>
    <row r="13958" spans="4:8" x14ac:dyDescent="0.2">
      <c r="D13958" s="9"/>
      <c r="G13958" s="63"/>
      <c r="H13958" s="64"/>
    </row>
    <row r="13959" spans="4:8" x14ac:dyDescent="0.2">
      <c r="D13959" s="9"/>
      <c r="G13959" s="63"/>
      <c r="H13959" s="64"/>
    </row>
    <row r="13960" spans="4:8" x14ac:dyDescent="0.2">
      <c r="D13960" s="9"/>
      <c r="G13960" s="63"/>
      <c r="H13960" s="64"/>
    </row>
    <row r="13961" spans="4:8" x14ac:dyDescent="0.2">
      <c r="D13961" s="9"/>
      <c r="G13961" s="63"/>
      <c r="H13961" s="64"/>
    </row>
    <row r="13962" spans="4:8" x14ac:dyDescent="0.2">
      <c r="D13962" s="9"/>
      <c r="G13962" s="63"/>
      <c r="H13962" s="64"/>
    </row>
    <row r="13963" spans="4:8" x14ac:dyDescent="0.2">
      <c r="D13963" s="9"/>
      <c r="G13963" s="63"/>
      <c r="H13963" s="64"/>
    </row>
    <row r="13964" spans="4:8" x14ac:dyDescent="0.2">
      <c r="D13964" s="9"/>
      <c r="G13964" s="63"/>
      <c r="H13964" s="64"/>
    </row>
    <row r="13965" spans="4:8" x14ac:dyDescent="0.2">
      <c r="D13965" s="9"/>
      <c r="G13965" s="63"/>
      <c r="H13965" s="64"/>
    </row>
    <row r="13966" spans="4:8" x14ac:dyDescent="0.2">
      <c r="D13966" s="9"/>
      <c r="G13966" s="63"/>
      <c r="H13966" s="64"/>
    </row>
    <row r="13967" spans="4:8" x14ac:dyDescent="0.2">
      <c r="D13967" s="9"/>
      <c r="G13967" s="63"/>
      <c r="H13967" s="64"/>
    </row>
    <row r="13968" spans="4:8" x14ac:dyDescent="0.2">
      <c r="D13968" s="9"/>
      <c r="G13968" s="63"/>
      <c r="H13968" s="64"/>
    </row>
    <row r="13969" spans="4:8" x14ac:dyDescent="0.2">
      <c r="D13969" s="9"/>
      <c r="G13969" s="63"/>
      <c r="H13969" s="64"/>
    </row>
    <row r="13970" spans="4:8" x14ac:dyDescent="0.2">
      <c r="D13970" s="9"/>
      <c r="G13970" s="63"/>
      <c r="H13970" s="64"/>
    </row>
    <row r="13971" spans="4:8" x14ac:dyDescent="0.2">
      <c r="D13971" s="9"/>
      <c r="G13971" s="63"/>
      <c r="H13971" s="64"/>
    </row>
    <row r="13972" spans="4:8" x14ac:dyDescent="0.2">
      <c r="D13972" s="9"/>
      <c r="G13972" s="63"/>
      <c r="H13972" s="64"/>
    </row>
    <row r="13973" spans="4:8" x14ac:dyDescent="0.2">
      <c r="D13973" s="9"/>
      <c r="G13973" s="63"/>
      <c r="H13973" s="64"/>
    </row>
    <row r="13974" spans="4:8" x14ac:dyDescent="0.2">
      <c r="D13974" s="9"/>
      <c r="G13974" s="63"/>
      <c r="H13974" s="64"/>
    </row>
    <row r="13975" spans="4:8" x14ac:dyDescent="0.2">
      <c r="D13975" s="9"/>
      <c r="G13975" s="63"/>
      <c r="H13975" s="64"/>
    </row>
    <row r="13976" spans="4:8" x14ac:dyDescent="0.2">
      <c r="D13976" s="9"/>
      <c r="G13976" s="63"/>
      <c r="H13976" s="64"/>
    </row>
    <row r="13977" spans="4:8" x14ac:dyDescent="0.2">
      <c r="D13977" s="9"/>
      <c r="G13977" s="63"/>
      <c r="H13977" s="64"/>
    </row>
    <row r="13978" spans="4:8" x14ac:dyDescent="0.2">
      <c r="D13978" s="9"/>
      <c r="G13978" s="63"/>
      <c r="H13978" s="64"/>
    </row>
    <row r="13979" spans="4:8" x14ac:dyDescent="0.2">
      <c r="D13979" s="9"/>
      <c r="G13979" s="63"/>
      <c r="H13979" s="64"/>
    </row>
    <row r="13980" spans="4:8" x14ac:dyDescent="0.2">
      <c r="D13980" s="9"/>
      <c r="G13980" s="63"/>
      <c r="H13980" s="64"/>
    </row>
    <row r="13981" spans="4:8" x14ac:dyDescent="0.2">
      <c r="D13981" s="9"/>
      <c r="G13981" s="63"/>
      <c r="H13981" s="64"/>
    </row>
    <row r="13982" spans="4:8" x14ac:dyDescent="0.2">
      <c r="D13982" s="9"/>
      <c r="G13982" s="63"/>
      <c r="H13982" s="64"/>
    </row>
    <row r="13983" spans="4:8" x14ac:dyDescent="0.2">
      <c r="D13983" s="9"/>
      <c r="G13983" s="63"/>
      <c r="H13983" s="64"/>
    </row>
    <row r="13984" spans="4:8" x14ac:dyDescent="0.2">
      <c r="D13984" s="9"/>
      <c r="G13984" s="63"/>
      <c r="H13984" s="64"/>
    </row>
    <row r="13985" spans="4:8" x14ac:dyDescent="0.2">
      <c r="D13985" s="9"/>
      <c r="G13985" s="63"/>
      <c r="H13985" s="64"/>
    </row>
    <row r="13986" spans="4:8" x14ac:dyDescent="0.2">
      <c r="D13986" s="9"/>
      <c r="G13986" s="63"/>
      <c r="H13986" s="64"/>
    </row>
    <row r="13987" spans="4:8" x14ac:dyDescent="0.2">
      <c r="D13987" s="9"/>
      <c r="G13987" s="63"/>
      <c r="H13987" s="64"/>
    </row>
    <row r="13988" spans="4:8" x14ac:dyDescent="0.2">
      <c r="D13988" s="9"/>
      <c r="G13988" s="63"/>
      <c r="H13988" s="64"/>
    </row>
    <row r="13989" spans="4:8" x14ac:dyDescent="0.2">
      <c r="D13989" s="9"/>
      <c r="G13989" s="63"/>
      <c r="H13989" s="64"/>
    </row>
    <row r="13990" spans="4:8" x14ac:dyDescent="0.2">
      <c r="D13990" s="9"/>
      <c r="G13990" s="63"/>
      <c r="H13990" s="64"/>
    </row>
    <row r="13991" spans="4:8" x14ac:dyDescent="0.2">
      <c r="D13991" s="9"/>
      <c r="G13991" s="63"/>
      <c r="H13991" s="64"/>
    </row>
    <row r="13992" spans="4:8" x14ac:dyDescent="0.2">
      <c r="D13992" s="9"/>
      <c r="G13992" s="63"/>
      <c r="H13992" s="64"/>
    </row>
    <row r="13993" spans="4:8" x14ac:dyDescent="0.2">
      <c r="D13993" s="9"/>
      <c r="G13993" s="63"/>
      <c r="H13993" s="64"/>
    </row>
    <row r="13994" spans="4:8" x14ac:dyDescent="0.2">
      <c r="D13994" s="9"/>
      <c r="G13994" s="63"/>
      <c r="H13994" s="64"/>
    </row>
    <row r="13995" spans="4:8" x14ac:dyDescent="0.2">
      <c r="D13995" s="9"/>
      <c r="G13995" s="63"/>
      <c r="H13995" s="64"/>
    </row>
    <row r="13996" spans="4:8" x14ac:dyDescent="0.2">
      <c r="D13996" s="9"/>
      <c r="G13996" s="63"/>
      <c r="H13996" s="64"/>
    </row>
    <row r="13997" spans="4:8" x14ac:dyDescent="0.2">
      <c r="D13997" s="9"/>
      <c r="G13997" s="63"/>
      <c r="H13997" s="64"/>
    </row>
    <row r="13998" spans="4:8" x14ac:dyDescent="0.2">
      <c r="D13998" s="9"/>
      <c r="G13998" s="63"/>
      <c r="H13998" s="64"/>
    </row>
    <row r="13999" spans="4:8" x14ac:dyDescent="0.2">
      <c r="D13999" s="9"/>
      <c r="G13999" s="63"/>
      <c r="H13999" s="64"/>
    </row>
    <row r="14000" spans="4:8" x14ac:dyDescent="0.2">
      <c r="D14000" s="9"/>
      <c r="G14000" s="63"/>
      <c r="H14000" s="64"/>
    </row>
    <row r="14001" spans="4:8" x14ac:dyDescent="0.2">
      <c r="D14001" s="9"/>
      <c r="G14001" s="63"/>
      <c r="H14001" s="64"/>
    </row>
    <row r="14002" spans="4:8" x14ac:dyDescent="0.2">
      <c r="D14002" s="9"/>
      <c r="G14002" s="63"/>
      <c r="H14002" s="64"/>
    </row>
    <row r="14003" spans="4:8" x14ac:dyDescent="0.2">
      <c r="D14003" s="9"/>
      <c r="G14003" s="63"/>
      <c r="H14003" s="64"/>
    </row>
    <row r="14004" spans="4:8" x14ac:dyDescent="0.2">
      <c r="D14004" s="9"/>
      <c r="G14004" s="63"/>
      <c r="H14004" s="64"/>
    </row>
    <row r="14005" spans="4:8" x14ac:dyDescent="0.2">
      <c r="D14005" s="9"/>
      <c r="G14005" s="63"/>
      <c r="H14005" s="64"/>
    </row>
    <row r="14006" spans="4:8" x14ac:dyDescent="0.2">
      <c r="D14006" s="9"/>
      <c r="G14006" s="63"/>
      <c r="H14006" s="64"/>
    </row>
    <row r="14007" spans="4:8" x14ac:dyDescent="0.2">
      <c r="D14007" s="9"/>
      <c r="G14007" s="63"/>
      <c r="H14007" s="64"/>
    </row>
    <row r="14008" spans="4:8" x14ac:dyDescent="0.2">
      <c r="D14008" s="9"/>
      <c r="G14008" s="63"/>
      <c r="H14008" s="64"/>
    </row>
    <row r="14009" spans="4:8" x14ac:dyDescent="0.2">
      <c r="D14009" s="9"/>
      <c r="G14009" s="63"/>
      <c r="H14009" s="64"/>
    </row>
    <row r="14010" spans="4:8" x14ac:dyDescent="0.2">
      <c r="D14010" s="9"/>
      <c r="G14010" s="63"/>
      <c r="H14010" s="64"/>
    </row>
    <row r="14011" spans="4:8" x14ac:dyDescent="0.2">
      <c r="D14011" s="9"/>
      <c r="G14011" s="63"/>
      <c r="H14011" s="64"/>
    </row>
    <row r="14012" spans="4:8" x14ac:dyDescent="0.2">
      <c r="D14012" s="9"/>
      <c r="G14012" s="63"/>
      <c r="H14012" s="64"/>
    </row>
    <row r="14013" spans="4:8" x14ac:dyDescent="0.2">
      <c r="D14013" s="9"/>
      <c r="G14013" s="63"/>
      <c r="H14013" s="64"/>
    </row>
    <row r="14014" spans="4:8" x14ac:dyDescent="0.2">
      <c r="D14014" s="9"/>
      <c r="G14014" s="63"/>
      <c r="H14014" s="64"/>
    </row>
    <row r="14015" spans="4:8" x14ac:dyDescent="0.2">
      <c r="D14015" s="9"/>
      <c r="G14015" s="63"/>
      <c r="H14015" s="64"/>
    </row>
    <row r="14016" spans="4:8" x14ac:dyDescent="0.2">
      <c r="D14016" s="9"/>
      <c r="G14016" s="63"/>
      <c r="H14016" s="64"/>
    </row>
    <row r="14017" spans="4:8" x14ac:dyDescent="0.2">
      <c r="D14017" s="9"/>
      <c r="G14017" s="63"/>
      <c r="H14017" s="64"/>
    </row>
    <row r="14018" spans="4:8" x14ac:dyDescent="0.2">
      <c r="D14018" s="9"/>
      <c r="G14018" s="63"/>
      <c r="H14018" s="64"/>
    </row>
    <row r="14019" spans="4:8" x14ac:dyDescent="0.2">
      <c r="D14019" s="9"/>
      <c r="G14019" s="63"/>
      <c r="H14019" s="64"/>
    </row>
    <row r="14020" spans="4:8" x14ac:dyDescent="0.2">
      <c r="D14020" s="9"/>
      <c r="G14020" s="63"/>
      <c r="H14020" s="64"/>
    </row>
    <row r="14021" spans="4:8" x14ac:dyDescent="0.2">
      <c r="D14021" s="9"/>
      <c r="G14021" s="63"/>
      <c r="H14021" s="64"/>
    </row>
    <row r="14022" spans="4:8" x14ac:dyDescent="0.2">
      <c r="D14022" s="9"/>
      <c r="G14022" s="63"/>
      <c r="H14022" s="64"/>
    </row>
    <row r="14023" spans="4:8" x14ac:dyDescent="0.2">
      <c r="D14023" s="9"/>
      <c r="G14023" s="63"/>
      <c r="H14023" s="64"/>
    </row>
    <row r="14024" spans="4:8" x14ac:dyDescent="0.2">
      <c r="D14024" s="9"/>
      <c r="G14024" s="63"/>
      <c r="H14024" s="64"/>
    </row>
    <row r="14025" spans="4:8" x14ac:dyDescent="0.2">
      <c r="D14025" s="9"/>
      <c r="G14025" s="63"/>
      <c r="H14025" s="64"/>
    </row>
    <row r="14026" spans="4:8" x14ac:dyDescent="0.2">
      <c r="D14026" s="9"/>
      <c r="G14026" s="63"/>
      <c r="H14026" s="64"/>
    </row>
    <row r="14027" spans="4:8" x14ac:dyDescent="0.2">
      <c r="D14027" s="9"/>
      <c r="G14027" s="63"/>
      <c r="H14027" s="64"/>
    </row>
    <row r="14028" spans="4:8" x14ac:dyDescent="0.2">
      <c r="D14028" s="9"/>
      <c r="G14028" s="63"/>
      <c r="H14028" s="64"/>
    </row>
    <row r="14029" spans="4:8" x14ac:dyDescent="0.2">
      <c r="D14029" s="9"/>
      <c r="G14029" s="63"/>
      <c r="H14029" s="64"/>
    </row>
    <row r="14030" spans="4:8" x14ac:dyDescent="0.2">
      <c r="D14030" s="9"/>
      <c r="G14030" s="63"/>
      <c r="H14030" s="64"/>
    </row>
    <row r="14031" spans="4:8" x14ac:dyDescent="0.2">
      <c r="D14031" s="9"/>
      <c r="G14031" s="63"/>
      <c r="H14031" s="64"/>
    </row>
    <row r="14032" spans="4:8" x14ac:dyDescent="0.2">
      <c r="D14032" s="9"/>
      <c r="G14032" s="63"/>
      <c r="H14032" s="64"/>
    </row>
    <row r="14033" spans="4:8" x14ac:dyDescent="0.2">
      <c r="D14033" s="9"/>
      <c r="G14033" s="63"/>
      <c r="H14033" s="64"/>
    </row>
    <row r="14034" spans="4:8" x14ac:dyDescent="0.2">
      <c r="D14034" s="9"/>
      <c r="G14034" s="63"/>
      <c r="H14034" s="64"/>
    </row>
    <row r="14035" spans="4:8" x14ac:dyDescent="0.2">
      <c r="D14035" s="9"/>
      <c r="G14035" s="63"/>
      <c r="H14035" s="64"/>
    </row>
    <row r="14036" spans="4:8" x14ac:dyDescent="0.2">
      <c r="D14036" s="9"/>
      <c r="G14036" s="63"/>
      <c r="H14036" s="64"/>
    </row>
    <row r="14037" spans="4:8" x14ac:dyDescent="0.2">
      <c r="D14037" s="9"/>
      <c r="G14037" s="63"/>
      <c r="H14037" s="64"/>
    </row>
    <row r="14038" spans="4:8" x14ac:dyDescent="0.2">
      <c r="D14038" s="9"/>
      <c r="G14038" s="63"/>
      <c r="H14038" s="64"/>
    </row>
    <row r="14039" spans="4:8" x14ac:dyDescent="0.2">
      <c r="D14039" s="9"/>
      <c r="G14039" s="63"/>
      <c r="H14039" s="64"/>
    </row>
    <row r="14040" spans="4:8" x14ac:dyDescent="0.2">
      <c r="D14040" s="9"/>
      <c r="G14040" s="63"/>
      <c r="H14040" s="64"/>
    </row>
    <row r="14041" spans="4:8" x14ac:dyDescent="0.2">
      <c r="D14041" s="9"/>
      <c r="G14041" s="63"/>
      <c r="H14041" s="64"/>
    </row>
    <row r="14042" spans="4:8" x14ac:dyDescent="0.2">
      <c r="D14042" s="9"/>
      <c r="G14042" s="63"/>
      <c r="H14042" s="64"/>
    </row>
    <row r="14043" spans="4:8" x14ac:dyDescent="0.2">
      <c r="D14043" s="9"/>
      <c r="G14043" s="63"/>
      <c r="H14043" s="64"/>
    </row>
    <row r="14044" spans="4:8" x14ac:dyDescent="0.2">
      <c r="D14044" s="9"/>
      <c r="G14044" s="63"/>
      <c r="H14044" s="64"/>
    </row>
    <row r="14045" spans="4:8" x14ac:dyDescent="0.2">
      <c r="D14045" s="9"/>
      <c r="G14045" s="63"/>
      <c r="H14045" s="64"/>
    </row>
    <row r="14046" spans="4:8" x14ac:dyDescent="0.2">
      <c r="D14046" s="9"/>
      <c r="G14046" s="63"/>
      <c r="H14046" s="64"/>
    </row>
    <row r="14047" spans="4:8" x14ac:dyDescent="0.2">
      <c r="D14047" s="9"/>
      <c r="G14047" s="63"/>
      <c r="H14047" s="64"/>
    </row>
    <row r="14048" spans="4:8" x14ac:dyDescent="0.2">
      <c r="D14048" s="9"/>
      <c r="G14048" s="63"/>
      <c r="H14048" s="64"/>
    </row>
    <row r="14049" spans="4:8" x14ac:dyDescent="0.2">
      <c r="D14049" s="9"/>
      <c r="G14049" s="63"/>
      <c r="H14049" s="64"/>
    </row>
    <row r="14050" spans="4:8" x14ac:dyDescent="0.2">
      <c r="D14050" s="9"/>
      <c r="G14050" s="63"/>
      <c r="H14050" s="64"/>
    </row>
    <row r="14051" spans="4:8" x14ac:dyDescent="0.2">
      <c r="D14051" s="9"/>
      <c r="G14051" s="63"/>
      <c r="H14051" s="64"/>
    </row>
    <row r="14052" spans="4:8" x14ac:dyDescent="0.2">
      <c r="D14052" s="9"/>
      <c r="G14052" s="63"/>
      <c r="H14052" s="64"/>
    </row>
    <row r="14053" spans="4:8" x14ac:dyDescent="0.2">
      <c r="D14053" s="9"/>
      <c r="G14053" s="63"/>
      <c r="H14053" s="64"/>
    </row>
    <row r="14054" spans="4:8" x14ac:dyDescent="0.2">
      <c r="D14054" s="9"/>
      <c r="G14054" s="63"/>
      <c r="H14054" s="64"/>
    </row>
    <row r="14055" spans="4:8" x14ac:dyDescent="0.2">
      <c r="D14055" s="9"/>
      <c r="G14055" s="63"/>
      <c r="H14055" s="64"/>
    </row>
    <row r="14056" spans="4:8" x14ac:dyDescent="0.2">
      <c r="D14056" s="9"/>
      <c r="G14056" s="63"/>
      <c r="H14056" s="64"/>
    </row>
    <row r="14057" spans="4:8" x14ac:dyDescent="0.2">
      <c r="D14057" s="9"/>
      <c r="G14057" s="63"/>
      <c r="H14057" s="64"/>
    </row>
    <row r="14058" spans="4:8" x14ac:dyDescent="0.2">
      <c r="D14058" s="9"/>
      <c r="G14058" s="63"/>
      <c r="H14058" s="64"/>
    </row>
    <row r="14059" spans="4:8" x14ac:dyDescent="0.2">
      <c r="D14059" s="9"/>
      <c r="G14059" s="63"/>
      <c r="H14059" s="64"/>
    </row>
    <row r="14060" spans="4:8" x14ac:dyDescent="0.2">
      <c r="D14060" s="9"/>
      <c r="G14060" s="63"/>
      <c r="H14060" s="64"/>
    </row>
    <row r="14061" spans="4:8" x14ac:dyDescent="0.2">
      <c r="D14061" s="9"/>
      <c r="G14061" s="63"/>
      <c r="H14061" s="64"/>
    </row>
    <row r="14062" spans="4:8" x14ac:dyDescent="0.2">
      <c r="D14062" s="9"/>
      <c r="G14062" s="63"/>
      <c r="H14062" s="64"/>
    </row>
    <row r="14063" spans="4:8" x14ac:dyDescent="0.2">
      <c r="D14063" s="9"/>
      <c r="G14063" s="63"/>
      <c r="H14063" s="64"/>
    </row>
    <row r="14064" spans="4:8" x14ac:dyDescent="0.2">
      <c r="D14064" s="9"/>
      <c r="G14064" s="63"/>
      <c r="H14064" s="64"/>
    </row>
    <row r="14065" spans="4:8" x14ac:dyDescent="0.2">
      <c r="D14065" s="9"/>
      <c r="G14065" s="63"/>
      <c r="H14065" s="64"/>
    </row>
    <row r="14066" spans="4:8" x14ac:dyDescent="0.2">
      <c r="D14066" s="9"/>
      <c r="G14066" s="63"/>
      <c r="H14066" s="64"/>
    </row>
    <row r="14067" spans="4:8" x14ac:dyDescent="0.2">
      <c r="D14067" s="9"/>
      <c r="G14067" s="63"/>
      <c r="H14067" s="64"/>
    </row>
    <row r="14068" spans="4:8" x14ac:dyDescent="0.2">
      <c r="D14068" s="9"/>
      <c r="G14068" s="63"/>
      <c r="H14068" s="64"/>
    </row>
    <row r="14069" spans="4:8" x14ac:dyDescent="0.2">
      <c r="D14069" s="9"/>
      <c r="G14069" s="63"/>
      <c r="H14069" s="64"/>
    </row>
    <row r="14070" spans="4:8" x14ac:dyDescent="0.2">
      <c r="D14070" s="9"/>
      <c r="G14070" s="63"/>
      <c r="H14070" s="64"/>
    </row>
    <row r="14071" spans="4:8" x14ac:dyDescent="0.2">
      <c r="D14071" s="9"/>
      <c r="G14071" s="63"/>
      <c r="H14071" s="64"/>
    </row>
    <row r="14072" spans="4:8" x14ac:dyDescent="0.2">
      <c r="D14072" s="9"/>
      <c r="G14072" s="63"/>
      <c r="H14072" s="64"/>
    </row>
    <row r="14073" spans="4:8" x14ac:dyDescent="0.2">
      <c r="D14073" s="9"/>
      <c r="G14073" s="63"/>
      <c r="H14073" s="64"/>
    </row>
    <row r="14074" spans="4:8" x14ac:dyDescent="0.2">
      <c r="D14074" s="9"/>
      <c r="G14074" s="63"/>
      <c r="H14074" s="64"/>
    </row>
    <row r="14075" spans="4:8" x14ac:dyDescent="0.2">
      <c r="D14075" s="9"/>
      <c r="G14075" s="63"/>
      <c r="H14075" s="64"/>
    </row>
    <row r="14076" spans="4:8" x14ac:dyDescent="0.2">
      <c r="D14076" s="9"/>
      <c r="G14076" s="63"/>
      <c r="H14076" s="64"/>
    </row>
    <row r="14077" spans="4:8" x14ac:dyDescent="0.2">
      <c r="D14077" s="9"/>
      <c r="G14077" s="63"/>
      <c r="H14077" s="64"/>
    </row>
    <row r="14078" spans="4:8" x14ac:dyDescent="0.2">
      <c r="D14078" s="9"/>
      <c r="G14078" s="63"/>
      <c r="H14078" s="64"/>
    </row>
    <row r="14079" spans="4:8" x14ac:dyDescent="0.2">
      <c r="D14079" s="9"/>
      <c r="G14079" s="63"/>
      <c r="H14079" s="64"/>
    </row>
    <row r="14080" spans="4:8" x14ac:dyDescent="0.2">
      <c r="D14080" s="9"/>
      <c r="G14080" s="63"/>
      <c r="H14080" s="64"/>
    </row>
    <row r="14081" spans="4:8" x14ac:dyDescent="0.2">
      <c r="D14081" s="9"/>
      <c r="G14081" s="63"/>
      <c r="H14081" s="64"/>
    </row>
    <row r="14082" spans="4:8" x14ac:dyDescent="0.2">
      <c r="D14082" s="9"/>
      <c r="G14082" s="63"/>
      <c r="H14082" s="64"/>
    </row>
    <row r="14083" spans="4:8" x14ac:dyDescent="0.2">
      <c r="D14083" s="9"/>
      <c r="G14083" s="63"/>
      <c r="H14083" s="64"/>
    </row>
    <row r="14084" spans="4:8" x14ac:dyDescent="0.2">
      <c r="D14084" s="9"/>
      <c r="G14084" s="63"/>
      <c r="H14084" s="64"/>
    </row>
    <row r="14085" spans="4:8" x14ac:dyDescent="0.2">
      <c r="D14085" s="9"/>
      <c r="G14085" s="63"/>
      <c r="H14085" s="64"/>
    </row>
    <row r="14086" spans="4:8" x14ac:dyDescent="0.2">
      <c r="D14086" s="9"/>
      <c r="G14086" s="63"/>
      <c r="H14086" s="64"/>
    </row>
    <row r="14087" spans="4:8" x14ac:dyDescent="0.2">
      <c r="D14087" s="9"/>
      <c r="G14087" s="63"/>
      <c r="H14087" s="64"/>
    </row>
    <row r="14088" spans="4:8" x14ac:dyDescent="0.2">
      <c r="D14088" s="9"/>
      <c r="G14088" s="63"/>
      <c r="H14088" s="64"/>
    </row>
    <row r="14089" spans="4:8" x14ac:dyDescent="0.2">
      <c r="D14089" s="9"/>
      <c r="G14089" s="63"/>
      <c r="H14089" s="64"/>
    </row>
    <row r="14090" spans="4:8" x14ac:dyDescent="0.2">
      <c r="D14090" s="9"/>
      <c r="G14090" s="63"/>
      <c r="H14090" s="64"/>
    </row>
    <row r="14091" spans="4:8" x14ac:dyDescent="0.2">
      <c r="D14091" s="9"/>
      <c r="G14091" s="63"/>
      <c r="H14091" s="64"/>
    </row>
    <row r="14092" spans="4:8" x14ac:dyDescent="0.2">
      <c r="D14092" s="9"/>
      <c r="G14092" s="63"/>
      <c r="H14092" s="64"/>
    </row>
    <row r="14093" spans="4:8" x14ac:dyDescent="0.2">
      <c r="D14093" s="9"/>
      <c r="G14093" s="63"/>
      <c r="H14093" s="64"/>
    </row>
    <row r="14094" spans="4:8" x14ac:dyDescent="0.2">
      <c r="D14094" s="9"/>
      <c r="G14094" s="63"/>
      <c r="H14094" s="64"/>
    </row>
    <row r="14095" spans="4:8" x14ac:dyDescent="0.2">
      <c r="D14095" s="9"/>
      <c r="G14095" s="63"/>
      <c r="H14095" s="64"/>
    </row>
    <row r="14096" spans="4:8" x14ac:dyDescent="0.2">
      <c r="D14096" s="9"/>
      <c r="G14096" s="63"/>
      <c r="H14096" s="64"/>
    </row>
    <row r="14097" spans="4:8" x14ac:dyDescent="0.2">
      <c r="D14097" s="9"/>
      <c r="G14097" s="63"/>
      <c r="H14097" s="64"/>
    </row>
    <row r="14098" spans="4:8" x14ac:dyDescent="0.2">
      <c r="D14098" s="9"/>
      <c r="G14098" s="63"/>
      <c r="H14098" s="64"/>
    </row>
    <row r="14099" spans="4:8" x14ac:dyDescent="0.2">
      <c r="D14099" s="9"/>
      <c r="G14099" s="63"/>
      <c r="H14099" s="64"/>
    </row>
    <row r="14100" spans="4:8" x14ac:dyDescent="0.2">
      <c r="D14100" s="9"/>
      <c r="G14100" s="63"/>
      <c r="H14100" s="64"/>
    </row>
    <row r="14101" spans="4:8" x14ac:dyDescent="0.2">
      <c r="D14101" s="9"/>
      <c r="G14101" s="63"/>
      <c r="H14101" s="64"/>
    </row>
    <row r="14102" spans="4:8" x14ac:dyDescent="0.2">
      <c r="D14102" s="9"/>
      <c r="G14102" s="63"/>
      <c r="H14102" s="64"/>
    </row>
    <row r="14103" spans="4:8" x14ac:dyDescent="0.2">
      <c r="D14103" s="9"/>
      <c r="G14103" s="63"/>
      <c r="H14103" s="64"/>
    </row>
    <row r="14104" spans="4:8" x14ac:dyDescent="0.2">
      <c r="D14104" s="9"/>
      <c r="G14104" s="63"/>
      <c r="H14104" s="64"/>
    </row>
    <row r="14105" spans="4:8" x14ac:dyDescent="0.2">
      <c r="D14105" s="9"/>
      <c r="G14105" s="63"/>
      <c r="H14105" s="64"/>
    </row>
    <row r="14106" spans="4:8" x14ac:dyDescent="0.2">
      <c r="D14106" s="9"/>
      <c r="G14106" s="63"/>
      <c r="H14106" s="64"/>
    </row>
    <row r="14107" spans="4:8" x14ac:dyDescent="0.2">
      <c r="D14107" s="9"/>
      <c r="G14107" s="63"/>
      <c r="H14107" s="64"/>
    </row>
    <row r="14108" spans="4:8" x14ac:dyDescent="0.2">
      <c r="D14108" s="9"/>
      <c r="G14108" s="63"/>
      <c r="H14108" s="64"/>
    </row>
    <row r="14109" spans="4:8" x14ac:dyDescent="0.2">
      <c r="D14109" s="9"/>
      <c r="G14109" s="63"/>
      <c r="H14109" s="64"/>
    </row>
    <row r="14110" spans="4:8" x14ac:dyDescent="0.2">
      <c r="D14110" s="9"/>
      <c r="G14110" s="63"/>
      <c r="H14110" s="64"/>
    </row>
    <row r="14111" spans="4:8" x14ac:dyDescent="0.2">
      <c r="D14111" s="9"/>
      <c r="G14111" s="63"/>
      <c r="H14111" s="64"/>
    </row>
    <row r="14112" spans="4:8" x14ac:dyDescent="0.2">
      <c r="D14112" s="9"/>
      <c r="G14112" s="63"/>
      <c r="H14112" s="64"/>
    </row>
    <row r="14113" spans="4:8" x14ac:dyDescent="0.2">
      <c r="D14113" s="9"/>
      <c r="G14113" s="63"/>
      <c r="H14113" s="64"/>
    </row>
    <row r="14114" spans="4:8" x14ac:dyDescent="0.2">
      <c r="D14114" s="9"/>
      <c r="G14114" s="63"/>
      <c r="H14114" s="64"/>
    </row>
    <row r="14115" spans="4:8" x14ac:dyDescent="0.2">
      <c r="D14115" s="9"/>
      <c r="G14115" s="63"/>
      <c r="H14115" s="64"/>
    </row>
    <row r="14116" spans="4:8" x14ac:dyDescent="0.2">
      <c r="D14116" s="9"/>
      <c r="G14116" s="63"/>
      <c r="H14116" s="64"/>
    </row>
    <row r="14117" spans="4:8" x14ac:dyDescent="0.2">
      <c r="D14117" s="9"/>
      <c r="G14117" s="63"/>
      <c r="H14117" s="64"/>
    </row>
    <row r="14118" spans="4:8" x14ac:dyDescent="0.2">
      <c r="D14118" s="9"/>
      <c r="G14118" s="63"/>
      <c r="H14118" s="64"/>
    </row>
    <row r="14119" spans="4:8" x14ac:dyDescent="0.2">
      <c r="D14119" s="9"/>
      <c r="G14119" s="63"/>
      <c r="H14119" s="64"/>
    </row>
    <row r="14120" spans="4:8" x14ac:dyDescent="0.2">
      <c r="D14120" s="9"/>
      <c r="G14120" s="63"/>
      <c r="H14120" s="64"/>
    </row>
    <row r="14121" spans="4:8" x14ac:dyDescent="0.2">
      <c r="D14121" s="9"/>
      <c r="G14121" s="63"/>
      <c r="H14121" s="64"/>
    </row>
    <row r="14122" spans="4:8" x14ac:dyDescent="0.2">
      <c r="D14122" s="9"/>
      <c r="G14122" s="63"/>
      <c r="H14122" s="64"/>
    </row>
    <row r="14123" spans="4:8" x14ac:dyDescent="0.2">
      <c r="D14123" s="9"/>
      <c r="G14123" s="63"/>
      <c r="H14123" s="64"/>
    </row>
    <row r="14124" spans="4:8" x14ac:dyDescent="0.2">
      <c r="D14124" s="9"/>
      <c r="G14124" s="63"/>
      <c r="H14124" s="64"/>
    </row>
    <row r="14125" spans="4:8" x14ac:dyDescent="0.2">
      <c r="D14125" s="9"/>
      <c r="G14125" s="63"/>
      <c r="H14125" s="64"/>
    </row>
    <row r="14126" spans="4:8" x14ac:dyDescent="0.2">
      <c r="D14126" s="9"/>
      <c r="G14126" s="63"/>
      <c r="H14126" s="64"/>
    </row>
    <row r="14127" spans="4:8" x14ac:dyDescent="0.2">
      <c r="D14127" s="9"/>
      <c r="G14127" s="63"/>
      <c r="H14127" s="64"/>
    </row>
    <row r="14128" spans="4:8" x14ac:dyDescent="0.2">
      <c r="D14128" s="9"/>
      <c r="G14128" s="63"/>
      <c r="H14128" s="64"/>
    </row>
    <row r="14129" spans="4:8" x14ac:dyDescent="0.2">
      <c r="D14129" s="9"/>
      <c r="G14129" s="63"/>
      <c r="H14129" s="64"/>
    </row>
    <row r="14130" spans="4:8" x14ac:dyDescent="0.2">
      <c r="D14130" s="9"/>
      <c r="G14130" s="63"/>
      <c r="H14130" s="64"/>
    </row>
    <row r="14131" spans="4:8" x14ac:dyDescent="0.2">
      <c r="D14131" s="9"/>
      <c r="G14131" s="63"/>
      <c r="H14131" s="64"/>
    </row>
    <row r="14132" spans="4:8" x14ac:dyDescent="0.2">
      <c r="D14132" s="9"/>
      <c r="G14132" s="63"/>
      <c r="H14132" s="64"/>
    </row>
    <row r="14133" spans="4:8" x14ac:dyDescent="0.2">
      <c r="D14133" s="9"/>
      <c r="G14133" s="63"/>
      <c r="H14133" s="64"/>
    </row>
    <row r="14134" spans="4:8" x14ac:dyDescent="0.2">
      <c r="D14134" s="9"/>
      <c r="G14134" s="63"/>
      <c r="H14134" s="64"/>
    </row>
    <row r="14135" spans="4:8" x14ac:dyDescent="0.2">
      <c r="D14135" s="9"/>
      <c r="G14135" s="63"/>
      <c r="H14135" s="64"/>
    </row>
    <row r="14136" spans="4:8" x14ac:dyDescent="0.2">
      <c r="D14136" s="9"/>
      <c r="G14136" s="63"/>
      <c r="H14136" s="64"/>
    </row>
    <row r="14137" spans="4:8" x14ac:dyDescent="0.2">
      <c r="D14137" s="9"/>
      <c r="G14137" s="63"/>
      <c r="H14137" s="64"/>
    </row>
    <row r="14138" spans="4:8" x14ac:dyDescent="0.2">
      <c r="D14138" s="9"/>
      <c r="G14138" s="63"/>
      <c r="H14138" s="64"/>
    </row>
    <row r="14139" spans="4:8" x14ac:dyDescent="0.2">
      <c r="D14139" s="9"/>
      <c r="G14139" s="63"/>
      <c r="H14139" s="64"/>
    </row>
    <row r="14140" spans="4:8" x14ac:dyDescent="0.2">
      <c r="D14140" s="9"/>
      <c r="G14140" s="63"/>
      <c r="H14140" s="64"/>
    </row>
    <row r="14141" spans="4:8" x14ac:dyDescent="0.2">
      <c r="D14141" s="9"/>
      <c r="G14141" s="63"/>
      <c r="H14141" s="64"/>
    </row>
    <row r="14142" spans="4:8" x14ac:dyDescent="0.2">
      <c r="D14142" s="9"/>
      <c r="G14142" s="63"/>
      <c r="H14142" s="64"/>
    </row>
    <row r="14143" spans="4:8" x14ac:dyDescent="0.2">
      <c r="D14143" s="9"/>
      <c r="G14143" s="63"/>
      <c r="H14143" s="64"/>
    </row>
    <row r="14144" spans="4:8" x14ac:dyDescent="0.2">
      <c r="D14144" s="9"/>
      <c r="G14144" s="63"/>
      <c r="H14144" s="64"/>
    </row>
    <row r="14145" spans="4:8" x14ac:dyDescent="0.2">
      <c r="D14145" s="9"/>
      <c r="G14145" s="63"/>
      <c r="H14145" s="64"/>
    </row>
    <row r="14146" spans="4:8" x14ac:dyDescent="0.2">
      <c r="D14146" s="9"/>
      <c r="G14146" s="63"/>
      <c r="H14146" s="64"/>
    </row>
    <row r="14147" spans="4:8" x14ac:dyDescent="0.2">
      <c r="D14147" s="9"/>
      <c r="G14147" s="63"/>
      <c r="H14147" s="64"/>
    </row>
    <row r="14148" spans="4:8" x14ac:dyDescent="0.2">
      <c r="D14148" s="9"/>
      <c r="G14148" s="63"/>
      <c r="H14148" s="64"/>
    </row>
    <row r="14149" spans="4:8" x14ac:dyDescent="0.2">
      <c r="D14149" s="9"/>
      <c r="G14149" s="63"/>
      <c r="H14149" s="64"/>
    </row>
    <row r="14150" spans="4:8" x14ac:dyDescent="0.2">
      <c r="D14150" s="9"/>
      <c r="G14150" s="63"/>
      <c r="H14150" s="64"/>
    </row>
    <row r="14151" spans="4:8" x14ac:dyDescent="0.2">
      <c r="D14151" s="9"/>
      <c r="G14151" s="63"/>
      <c r="H14151" s="64"/>
    </row>
    <row r="14152" spans="4:8" x14ac:dyDescent="0.2">
      <c r="D14152" s="9"/>
      <c r="G14152" s="63"/>
      <c r="H14152" s="64"/>
    </row>
    <row r="14153" spans="4:8" x14ac:dyDescent="0.2">
      <c r="D14153" s="9"/>
      <c r="G14153" s="63"/>
      <c r="H14153" s="64"/>
    </row>
    <row r="14154" spans="4:8" x14ac:dyDescent="0.2">
      <c r="D14154" s="9"/>
      <c r="G14154" s="63"/>
      <c r="H14154" s="64"/>
    </row>
    <row r="14155" spans="4:8" x14ac:dyDescent="0.2">
      <c r="D14155" s="9"/>
      <c r="G14155" s="63"/>
      <c r="H14155" s="64"/>
    </row>
    <row r="14156" spans="4:8" x14ac:dyDescent="0.2">
      <c r="D14156" s="9"/>
      <c r="G14156" s="63"/>
      <c r="H14156" s="64"/>
    </row>
    <row r="14157" spans="4:8" x14ac:dyDescent="0.2">
      <c r="D14157" s="9"/>
      <c r="G14157" s="63"/>
      <c r="H14157" s="64"/>
    </row>
    <row r="14158" spans="4:8" x14ac:dyDescent="0.2">
      <c r="D14158" s="9"/>
      <c r="G14158" s="63"/>
      <c r="H14158" s="64"/>
    </row>
    <row r="14159" spans="4:8" x14ac:dyDescent="0.2">
      <c r="D14159" s="9"/>
      <c r="G14159" s="63"/>
      <c r="H14159" s="64"/>
    </row>
    <row r="14160" spans="4:8" x14ac:dyDescent="0.2">
      <c r="D14160" s="9"/>
      <c r="G14160" s="63"/>
      <c r="H14160" s="64"/>
    </row>
    <row r="14161" spans="4:8" x14ac:dyDescent="0.2">
      <c r="D14161" s="9"/>
      <c r="G14161" s="63"/>
      <c r="H14161" s="64"/>
    </row>
    <row r="14162" spans="4:8" x14ac:dyDescent="0.2">
      <c r="D14162" s="9"/>
      <c r="G14162" s="63"/>
      <c r="H14162" s="64"/>
    </row>
    <row r="14163" spans="4:8" x14ac:dyDescent="0.2">
      <c r="D14163" s="9"/>
      <c r="G14163" s="63"/>
      <c r="H14163" s="64"/>
    </row>
    <row r="14164" spans="4:8" x14ac:dyDescent="0.2">
      <c r="D14164" s="9"/>
      <c r="G14164" s="63"/>
      <c r="H14164" s="64"/>
    </row>
    <row r="14165" spans="4:8" x14ac:dyDescent="0.2">
      <c r="D14165" s="9"/>
      <c r="G14165" s="63"/>
      <c r="H14165" s="64"/>
    </row>
    <row r="14166" spans="4:8" x14ac:dyDescent="0.2">
      <c r="D14166" s="9"/>
      <c r="G14166" s="63"/>
      <c r="H14166" s="64"/>
    </row>
    <row r="14167" spans="4:8" x14ac:dyDescent="0.2">
      <c r="D14167" s="9"/>
      <c r="G14167" s="63"/>
      <c r="H14167" s="64"/>
    </row>
    <row r="14168" spans="4:8" x14ac:dyDescent="0.2">
      <c r="D14168" s="9"/>
      <c r="G14168" s="63"/>
      <c r="H14168" s="64"/>
    </row>
    <row r="14169" spans="4:8" x14ac:dyDescent="0.2">
      <c r="D14169" s="9"/>
      <c r="G14169" s="63"/>
      <c r="H14169" s="64"/>
    </row>
    <row r="14170" spans="4:8" x14ac:dyDescent="0.2">
      <c r="D14170" s="9"/>
      <c r="G14170" s="63"/>
      <c r="H14170" s="64"/>
    </row>
    <row r="14171" spans="4:8" x14ac:dyDescent="0.2">
      <c r="D14171" s="9"/>
      <c r="G14171" s="63"/>
      <c r="H14171" s="64"/>
    </row>
    <row r="14172" spans="4:8" x14ac:dyDescent="0.2">
      <c r="D14172" s="9"/>
      <c r="G14172" s="63"/>
      <c r="H14172" s="64"/>
    </row>
    <row r="14173" spans="4:8" x14ac:dyDescent="0.2">
      <c r="D14173" s="9"/>
      <c r="G14173" s="63"/>
      <c r="H14173" s="64"/>
    </row>
    <row r="14174" spans="4:8" x14ac:dyDescent="0.2">
      <c r="D14174" s="9"/>
      <c r="G14174" s="63"/>
      <c r="H14174" s="64"/>
    </row>
    <row r="14175" spans="4:8" x14ac:dyDescent="0.2">
      <c r="D14175" s="9"/>
      <c r="G14175" s="63"/>
      <c r="H14175" s="64"/>
    </row>
    <row r="14176" spans="4:8" x14ac:dyDescent="0.2">
      <c r="D14176" s="9"/>
      <c r="G14176" s="63"/>
      <c r="H14176" s="64"/>
    </row>
    <row r="14177" spans="4:8" x14ac:dyDescent="0.2">
      <c r="D14177" s="9"/>
      <c r="G14177" s="63"/>
      <c r="H14177" s="64"/>
    </row>
    <row r="14178" spans="4:8" x14ac:dyDescent="0.2">
      <c r="D14178" s="9"/>
      <c r="G14178" s="63"/>
      <c r="H14178" s="64"/>
    </row>
    <row r="14179" spans="4:8" x14ac:dyDescent="0.2">
      <c r="D14179" s="9"/>
      <c r="G14179" s="63"/>
      <c r="H14179" s="64"/>
    </row>
    <row r="14180" spans="4:8" x14ac:dyDescent="0.2">
      <c r="D14180" s="9"/>
      <c r="G14180" s="63"/>
      <c r="H14180" s="64"/>
    </row>
    <row r="14181" spans="4:8" x14ac:dyDescent="0.2">
      <c r="D14181" s="9"/>
      <c r="G14181" s="63"/>
      <c r="H14181" s="64"/>
    </row>
    <row r="14182" spans="4:8" x14ac:dyDescent="0.2">
      <c r="D14182" s="9"/>
      <c r="G14182" s="63"/>
      <c r="H14182" s="64"/>
    </row>
    <row r="14183" spans="4:8" x14ac:dyDescent="0.2">
      <c r="D14183" s="9"/>
      <c r="G14183" s="63"/>
      <c r="H14183" s="64"/>
    </row>
    <row r="14184" spans="4:8" x14ac:dyDescent="0.2">
      <c r="D14184" s="9"/>
      <c r="G14184" s="63"/>
      <c r="H14184" s="64"/>
    </row>
    <row r="14185" spans="4:8" x14ac:dyDescent="0.2">
      <c r="D14185" s="9"/>
      <c r="G14185" s="63"/>
      <c r="H14185" s="64"/>
    </row>
    <row r="14186" spans="4:8" x14ac:dyDescent="0.2">
      <c r="D14186" s="9"/>
      <c r="G14186" s="63"/>
      <c r="H14186" s="64"/>
    </row>
    <row r="14187" spans="4:8" x14ac:dyDescent="0.2">
      <c r="D14187" s="9"/>
      <c r="G14187" s="63"/>
      <c r="H14187" s="64"/>
    </row>
    <row r="14188" spans="4:8" x14ac:dyDescent="0.2">
      <c r="D14188" s="9"/>
      <c r="G14188" s="63"/>
      <c r="H14188" s="64"/>
    </row>
    <row r="14189" spans="4:8" x14ac:dyDescent="0.2">
      <c r="D14189" s="9"/>
      <c r="G14189" s="63"/>
      <c r="H14189" s="64"/>
    </row>
    <row r="14190" spans="4:8" x14ac:dyDescent="0.2">
      <c r="D14190" s="9"/>
      <c r="G14190" s="63"/>
      <c r="H14190" s="64"/>
    </row>
    <row r="14191" spans="4:8" x14ac:dyDescent="0.2">
      <c r="D14191" s="9"/>
      <c r="G14191" s="63"/>
      <c r="H14191" s="64"/>
    </row>
    <row r="14192" spans="4:8" x14ac:dyDescent="0.2">
      <c r="D14192" s="9"/>
      <c r="G14192" s="63"/>
      <c r="H14192" s="64"/>
    </row>
    <row r="14193" spans="4:8" x14ac:dyDescent="0.2">
      <c r="D14193" s="9"/>
      <c r="G14193" s="63"/>
      <c r="H14193" s="64"/>
    </row>
    <row r="14194" spans="4:8" x14ac:dyDescent="0.2">
      <c r="D14194" s="9"/>
      <c r="G14194" s="63"/>
      <c r="H14194" s="64"/>
    </row>
    <row r="14195" spans="4:8" x14ac:dyDescent="0.2">
      <c r="D14195" s="9"/>
      <c r="G14195" s="63"/>
      <c r="H14195" s="64"/>
    </row>
    <row r="14196" spans="4:8" x14ac:dyDescent="0.2">
      <c r="D14196" s="9"/>
      <c r="G14196" s="63"/>
      <c r="H14196" s="64"/>
    </row>
    <row r="14197" spans="4:8" x14ac:dyDescent="0.2">
      <c r="D14197" s="9"/>
      <c r="G14197" s="63"/>
      <c r="H14197" s="64"/>
    </row>
    <row r="14198" spans="4:8" x14ac:dyDescent="0.2">
      <c r="D14198" s="9"/>
      <c r="G14198" s="63"/>
      <c r="H14198" s="64"/>
    </row>
    <row r="14199" spans="4:8" x14ac:dyDescent="0.2">
      <c r="D14199" s="9"/>
      <c r="G14199" s="63"/>
      <c r="H14199" s="64"/>
    </row>
    <row r="14200" spans="4:8" x14ac:dyDescent="0.2">
      <c r="D14200" s="9"/>
      <c r="G14200" s="63"/>
      <c r="H14200" s="64"/>
    </row>
    <row r="14201" spans="4:8" x14ac:dyDescent="0.2">
      <c r="D14201" s="9"/>
      <c r="G14201" s="63"/>
      <c r="H14201" s="64"/>
    </row>
    <row r="14202" spans="4:8" x14ac:dyDescent="0.2">
      <c r="D14202" s="9"/>
      <c r="G14202" s="63"/>
      <c r="H14202" s="64"/>
    </row>
    <row r="14203" spans="4:8" x14ac:dyDescent="0.2">
      <c r="D14203" s="9"/>
      <c r="G14203" s="63"/>
      <c r="H14203" s="64"/>
    </row>
    <row r="14204" spans="4:8" x14ac:dyDescent="0.2">
      <c r="D14204" s="9"/>
      <c r="G14204" s="63"/>
      <c r="H14204" s="64"/>
    </row>
    <row r="14205" spans="4:8" x14ac:dyDescent="0.2">
      <c r="D14205" s="9"/>
      <c r="G14205" s="63"/>
      <c r="H14205" s="64"/>
    </row>
    <row r="14206" spans="4:8" x14ac:dyDescent="0.2">
      <c r="D14206" s="9"/>
      <c r="G14206" s="63"/>
      <c r="H14206" s="64"/>
    </row>
    <row r="14207" spans="4:8" x14ac:dyDescent="0.2">
      <c r="D14207" s="9"/>
      <c r="G14207" s="63"/>
      <c r="H14207" s="64"/>
    </row>
    <row r="14208" spans="4:8" x14ac:dyDescent="0.2">
      <c r="D14208" s="9"/>
      <c r="G14208" s="63"/>
      <c r="H14208" s="64"/>
    </row>
    <row r="14209" spans="4:8" x14ac:dyDescent="0.2">
      <c r="D14209" s="9"/>
      <c r="G14209" s="63"/>
      <c r="H14209" s="64"/>
    </row>
    <row r="14210" spans="4:8" x14ac:dyDescent="0.2">
      <c r="D14210" s="9"/>
      <c r="G14210" s="63"/>
      <c r="H14210" s="64"/>
    </row>
    <row r="14211" spans="4:8" x14ac:dyDescent="0.2">
      <c r="D14211" s="9"/>
      <c r="G14211" s="63"/>
      <c r="H14211" s="64"/>
    </row>
    <row r="14212" spans="4:8" x14ac:dyDescent="0.2">
      <c r="D14212" s="9"/>
      <c r="G14212" s="63"/>
      <c r="H14212" s="64"/>
    </row>
    <row r="14213" spans="4:8" x14ac:dyDescent="0.2">
      <c r="D14213" s="9"/>
      <c r="G14213" s="63"/>
      <c r="H14213" s="64"/>
    </row>
    <row r="14214" spans="4:8" x14ac:dyDescent="0.2">
      <c r="D14214" s="9"/>
      <c r="G14214" s="63"/>
      <c r="H14214" s="64"/>
    </row>
    <row r="14215" spans="4:8" x14ac:dyDescent="0.2">
      <c r="D14215" s="9"/>
      <c r="G14215" s="63"/>
      <c r="H14215" s="64"/>
    </row>
    <row r="14216" spans="4:8" x14ac:dyDescent="0.2">
      <c r="D14216" s="9"/>
      <c r="G14216" s="63"/>
      <c r="H14216" s="64"/>
    </row>
    <row r="14217" spans="4:8" x14ac:dyDescent="0.2">
      <c r="D14217" s="9"/>
      <c r="G14217" s="63"/>
      <c r="H14217" s="64"/>
    </row>
    <row r="14218" spans="4:8" x14ac:dyDescent="0.2">
      <c r="D14218" s="9"/>
      <c r="G14218" s="63"/>
      <c r="H14218" s="64"/>
    </row>
    <row r="14219" spans="4:8" x14ac:dyDescent="0.2">
      <c r="D14219" s="9"/>
      <c r="G14219" s="63"/>
      <c r="H14219" s="64"/>
    </row>
    <row r="14220" spans="4:8" x14ac:dyDescent="0.2">
      <c r="D14220" s="9"/>
      <c r="G14220" s="63"/>
      <c r="H14220" s="64"/>
    </row>
    <row r="14221" spans="4:8" x14ac:dyDescent="0.2">
      <c r="D14221" s="9"/>
      <c r="G14221" s="63"/>
      <c r="H14221" s="64"/>
    </row>
    <row r="14222" spans="4:8" x14ac:dyDescent="0.2">
      <c r="D14222" s="9"/>
      <c r="G14222" s="63"/>
      <c r="H14222" s="64"/>
    </row>
    <row r="14223" spans="4:8" x14ac:dyDescent="0.2">
      <c r="D14223" s="9"/>
      <c r="G14223" s="63"/>
      <c r="H14223" s="64"/>
    </row>
    <row r="14224" spans="4:8" x14ac:dyDescent="0.2">
      <c r="D14224" s="9"/>
      <c r="G14224" s="63"/>
      <c r="H14224" s="64"/>
    </row>
    <row r="14225" spans="4:8" x14ac:dyDescent="0.2">
      <c r="D14225" s="9"/>
      <c r="G14225" s="63"/>
      <c r="H14225" s="64"/>
    </row>
    <row r="14226" spans="4:8" x14ac:dyDescent="0.2">
      <c r="D14226" s="9"/>
      <c r="G14226" s="63"/>
      <c r="H14226" s="64"/>
    </row>
    <row r="14227" spans="4:8" x14ac:dyDescent="0.2">
      <c r="D14227" s="9"/>
      <c r="G14227" s="63"/>
      <c r="H14227" s="64"/>
    </row>
    <row r="14228" spans="4:8" x14ac:dyDescent="0.2">
      <c r="D14228" s="9"/>
      <c r="G14228" s="63"/>
      <c r="H14228" s="64"/>
    </row>
    <row r="14229" spans="4:8" x14ac:dyDescent="0.2">
      <c r="D14229" s="9"/>
      <c r="G14229" s="63"/>
      <c r="H14229" s="64"/>
    </row>
    <row r="14230" spans="4:8" x14ac:dyDescent="0.2">
      <c r="D14230" s="9"/>
      <c r="G14230" s="63"/>
      <c r="H14230" s="64"/>
    </row>
    <row r="14231" spans="4:8" x14ac:dyDescent="0.2">
      <c r="D14231" s="9"/>
      <c r="G14231" s="63"/>
      <c r="H14231" s="64"/>
    </row>
    <row r="14232" spans="4:8" x14ac:dyDescent="0.2">
      <c r="D14232" s="9"/>
      <c r="G14232" s="63"/>
      <c r="H14232" s="64"/>
    </row>
    <row r="14233" spans="4:8" x14ac:dyDescent="0.2">
      <c r="D14233" s="9"/>
      <c r="G14233" s="63"/>
      <c r="H14233" s="64"/>
    </row>
    <row r="14234" spans="4:8" x14ac:dyDescent="0.2">
      <c r="D14234" s="9"/>
      <c r="G14234" s="63"/>
      <c r="H14234" s="64"/>
    </row>
    <row r="14235" spans="4:8" x14ac:dyDescent="0.2">
      <c r="D14235" s="9"/>
      <c r="G14235" s="63"/>
      <c r="H14235" s="64"/>
    </row>
    <row r="14236" spans="4:8" x14ac:dyDescent="0.2">
      <c r="D14236" s="9"/>
      <c r="G14236" s="63"/>
      <c r="H14236" s="64"/>
    </row>
    <row r="14237" spans="4:8" x14ac:dyDescent="0.2">
      <c r="D14237" s="9"/>
      <c r="G14237" s="63"/>
      <c r="H14237" s="64"/>
    </row>
    <row r="14238" spans="4:8" x14ac:dyDescent="0.2">
      <c r="D14238" s="9"/>
      <c r="G14238" s="63"/>
      <c r="H14238" s="64"/>
    </row>
    <row r="14239" spans="4:8" x14ac:dyDescent="0.2">
      <c r="D14239" s="9"/>
      <c r="G14239" s="63"/>
      <c r="H14239" s="64"/>
    </row>
    <row r="14240" spans="4:8" x14ac:dyDescent="0.2">
      <c r="D14240" s="9"/>
      <c r="G14240" s="63"/>
      <c r="H14240" s="64"/>
    </row>
    <row r="14241" spans="4:8" x14ac:dyDescent="0.2">
      <c r="D14241" s="9"/>
      <c r="G14241" s="63"/>
      <c r="H14241" s="64"/>
    </row>
    <row r="14242" spans="4:8" x14ac:dyDescent="0.2">
      <c r="D14242" s="9"/>
      <c r="G14242" s="63"/>
      <c r="H14242" s="64"/>
    </row>
    <row r="14243" spans="4:8" x14ac:dyDescent="0.2">
      <c r="D14243" s="9"/>
      <c r="G14243" s="63"/>
      <c r="H14243" s="64"/>
    </row>
    <row r="14244" spans="4:8" x14ac:dyDescent="0.2">
      <c r="D14244" s="9"/>
      <c r="G14244" s="63"/>
      <c r="H14244" s="64"/>
    </row>
    <row r="14245" spans="4:8" x14ac:dyDescent="0.2">
      <c r="D14245" s="9"/>
      <c r="G14245" s="63"/>
      <c r="H14245" s="64"/>
    </row>
    <row r="14246" spans="4:8" x14ac:dyDescent="0.2">
      <c r="D14246" s="9"/>
      <c r="G14246" s="63"/>
      <c r="H14246" s="64"/>
    </row>
    <row r="14247" spans="4:8" x14ac:dyDescent="0.2">
      <c r="D14247" s="9"/>
      <c r="G14247" s="63"/>
      <c r="H14247" s="64"/>
    </row>
    <row r="14248" spans="4:8" x14ac:dyDescent="0.2">
      <c r="D14248" s="9"/>
      <c r="G14248" s="63"/>
      <c r="H14248" s="64"/>
    </row>
    <row r="14249" spans="4:8" x14ac:dyDescent="0.2">
      <c r="D14249" s="9"/>
      <c r="G14249" s="63"/>
      <c r="H14249" s="64"/>
    </row>
    <row r="14250" spans="4:8" x14ac:dyDescent="0.2">
      <c r="D14250" s="9"/>
      <c r="G14250" s="63"/>
      <c r="H14250" s="64"/>
    </row>
    <row r="14251" spans="4:8" x14ac:dyDescent="0.2">
      <c r="D14251" s="9"/>
      <c r="G14251" s="63"/>
      <c r="H14251" s="64"/>
    </row>
    <row r="14252" spans="4:8" x14ac:dyDescent="0.2">
      <c r="D14252" s="9"/>
      <c r="G14252" s="63"/>
      <c r="H14252" s="64"/>
    </row>
    <row r="14253" spans="4:8" x14ac:dyDescent="0.2">
      <c r="D14253" s="9"/>
      <c r="G14253" s="63"/>
      <c r="H14253" s="64"/>
    </row>
    <row r="14254" spans="4:8" x14ac:dyDescent="0.2">
      <c r="D14254" s="9"/>
      <c r="G14254" s="63"/>
      <c r="H14254" s="64"/>
    </row>
    <row r="14255" spans="4:8" x14ac:dyDescent="0.2">
      <c r="D14255" s="9"/>
      <c r="G14255" s="63"/>
      <c r="H14255" s="64"/>
    </row>
    <row r="14256" spans="4:8" x14ac:dyDescent="0.2">
      <c r="D14256" s="9"/>
      <c r="G14256" s="63"/>
      <c r="H14256" s="64"/>
    </row>
    <row r="14257" spans="4:8" x14ac:dyDescent="0.2">
      <c r="D14257" s="9"/>
      <c r="G14257" s="63"/>
      <c r="H14257" s="64"/>
    </row>
    <row r="14258" spans="4:8" x14ac:dyDescent="0.2">
      <c r="D14258" s="9"/>
      <c r="G14258" s="63"/>
      <c r="H14258" s="64"/>
    </row>
    <row r="14259" spans="4:8" x14ac:dyDescent="0.2">
      <c r="D14259" s="9"/>
      <c r="G14259" s="63"/>
      <c r="H14259" s="64"/>
    </row>
    <row r="14260" spans="4:8" x14ac:dyDescent="0.2">
      <c r="D14260" s="9"/>
      <c r="G14260" s="63"/>
      <c r="H14260" s="64"/>
    </row>
    <row r="14261" spans="4:8" x14ac:dyDescent="0.2">
      <c r="D14261" s="9"/>
      <c r="G14261" s="63"/>
      <c r="H14261" s="64"/>
    </row>
    <row r="14262" spans="4:8" x14ac:dyDescent="0.2">
      <c r="D14262" s="9"/>
      <c r="G14262" s="63"/>
      <c r="H14262" s="64"/>
    </row>
    <row r="14263" spans="4:8" x14ac:dyDescent="0.2">
      <c r="D14263" s="9"/>
      <c r="G14263" s="63"/>
      <c r="H14263" s="64"/>
    </row>
    <row r="14264" spans="4:8" x14ac:dyDescent="0.2">
      <c r="D14264" s="9"/>
      <c r="G14264" s="63"/>
      <c r="H14264" s="64"/>
    </row>
    <row r="14265" spans="4:8" x14ac:dyDescent="0.2">
      <c r="D14265" s="9"/>
      <c r="G14265" s="63"/>
      <c r="H14265" s="64"/>
    </row>
    <row r="14266" spans="4:8" x14ac:dyDescent="0.2">
      <c r="D14266" s="9"/>
      <c r="G14266" s="63"/>
      <c r="H14266" s="64"/>
    </row>
    <row r="14267" spans="4:8" x14ac:dyDescent="0.2">
      <c r="D14267" s="9"/>
      <c r="G14267" s="63"/>
      <c r="H14267" s="64"/>
    </row>
    <row r="14268" spans="4:8" x14ac:dyDescent="0.2">
      <c r="D14268" s="9"/>
      <c r="G14268" s="63"/>
      <c r="H14268" s="64"/>
    </row>
    <row r="14269" spans="4:8" x14ac:dyDescent="0.2">
      <c r="D14269" s="9"/>
      <c r="G14269" s="63"/>
      <c r="H14269" s="64"/>
    </row>
    <row r="14270" spans="4:8" x14ac:dyDescent="0.2">
      <c r="D14270" s="9"/>
      <c r="G14270" s="63"/>
      <c r="H14270" s="64"/>
    </row>
    <row r="14271" spans="4:8" x14ac:dyDescent="0.2">
      <c r="D14271" s="9"/>
      <c r="G14271" s="63"/>
      <c r="H14271" s="64"/>
    </row>
    <row r="14272" spans="4:8" x14ac:dyDescent="0.2">
      <c r="D14272" s="9"/>
      <c r="G14272" s="63"/>
      <c r="H14272" s="64"/>
    </row>
    <row r="14273" spans="4:8" x14ac:dyDescent="0.2">
      <c r="D14273" s="9"/>
      <c r="G14273" s="63"/>
      <c r="H14273" s="64"/>
    </row>
    <row r="14274" spans="4:8" x14ac:dyDescent="0.2">
      <c r="D14274" s="9"/>
      <c r="G14274" s="63"/>
      <c r="H14274" s="64"/>
    </row>
    <row r="14275" spans="4:8" x14ac:dyDescent="0.2">
      <c r="D14275" s="9"/>
      <c r="G14275" s="63"/>
      <c r="H14275" s="64"/>
    </row>
    <row r="14276" spans="4:8" x14ac:dyDescent="0.2">
      <c r="D14276" s="9"/>
      <c r="G14276" s="63"/>
      <c r="H14276" s="64"/>
    </row>
    <row r="14277" spans="4:8" x14ac:dyDescent="0.2">
      <c r="D14277" s="9"/>
      <c r="G14277" s="63"/>
      <c r="H14277" s="64"/>
    </row>
    <row r="14278" spans="4:8" x14ac:dyDescent="0.2">
      <c r="D14278" s="9"/>
      <c r="G14278" s="63"/>
      <c r="H14278" s="64"/>
    </row>
    <row r="14279" spans="4:8" x14ac:dyDescent="0.2">
      <c r="D14279" s="9"/>
      <c r="G14279" s="63"/>
      <c r="H14279" s="64"/>
    </row>
    <row r="14280" spans="4:8" x14ac:dyDescent="0.2">
      <c r="D14280" s="9"/>
      <c r="G14280" s="63"/>
      <c r="H14280" s="64"/>
    </row>
    <row r="14281" spans="4:8" x14ac:dyDescent="0.2">
      <c r="D14281" s="9"/>
      <c r="G14281" s="63"/>
      <c r="H14281" s="64"/>
    </row>
    <row r="14282" spans="4:8" x14ac:dyDescent="0.2">
      <c r="D14282" s="9"/>
      <c r="G14282" s="63"/>
      <c r="H14282" s="64"/>
    </row>
    <row r="14283" spans="4:8" x14ac:dyDescent="0.2">
      <c r="D14283" s="9"/>
      <c r="G14283" s="63"/>
      <c r="H14283" s="64"/>
    </row>
    <row r="14284" spans="4:8" x14ac:dyDescent="0.2">
      <c r="D14284" s="9"/>
      <c r="G14284" s="63"/>
      <c r="H14284" s="64"/>
    </row>
    <row r="14285" spans="4:8" x14ac:dyDescent="0.2">
      <c r="D14285" s="9"/>
      <c r="G14285" s="63"/>
      <c r="H14285" s="64"/>
    </row>
    <row r="14286" spans="4:8" x14ac:dyDescent="0.2">
      <c r="D14286" s="9"/>
      <c r="G14286" s="63"/>
      <c r="H14286" s="64"/>
    </row>
    <row r="14287" spans="4:8" x14ac:dyDescent="0.2">
      <c r="D14287" s="9"/>
      <c r="G14287" s="63"/>
      <c r="H14287" s="64"/>
    </row>
    <row r="14288" spans="4:8" x14ac:dyDescent="0.2">
      <c r="D14288" s="9"/>
      <c r="G14288" s="63"/>
      <c r="H14288" s="64"/>
    </row>
    <row r="14289" spans="4:8" x14ac:dyDescent="0.2">
      <c r="D14289" s="9"/>
      <c r="G14289" s="63"/>
      <c r="H14289" s="64"/>
    </row>
    <row r="14290" spans="4:8" x14ac:dyDescent="0.2">
      <c r="D14290" s="9"/>
      <c r="G14290" s="63"/>
      <c r="H14290" s="64"/>
    </row>
    <row r="14291" spans="4:8" x14ac:dyDescent="0.2">
      <c r="D14291" s="9"/>
      <c r="G14291" s="63"/>
      <c r="H14291" s="64"/>
    </row>
    <row r="14292" spans="4:8" x14ac:dyDescent="0.2">
      <c r="D14292" s="9"/>
      <c r="G14292" s="63"/>
      <c r="H14292" s="64"/>
    </row>
    <row r="14293" spans="4:8" x14ac:dyDescent="0.2">
      <c r="D14293" s="9"/>
      <c r="G14293" s="63"/>
      <c r="H14293" s="64"/>
    </row>
    <row r="14294" spans="4:8" x14ac:dyDescent="0.2">
      <c r="D14294" s="9"/>
      <c r="G14294" s="63"/>
      <c r="H14294" s="64"/>
    </row>
    <row r="14295" spans="4:8" x14ac:dyDescent="0.2">
      <c r="D14295" s="9"/>
      <c r="G14295" s="63"/>
      <c r="H14295" s="64"/>
    </row>
    <row r="14296" spans="4:8" x14ac:dyDescent="0.2">
      <c r="D14296" s="9"/>
      <c r="G14296" s="63"/>
      <c r="H14296" s="64"/>
    </row>
    <row r="14297" spans="4:8" x14ac:dyDescent="0.2">
      <c r="D14297" s="9"/>
      <c r="G14297" s="63"/>
      <c r="H14297" s="64"/>
    </row>
    <row r="14298" spans="4:8" x14ac:dyDescent="0.2">
      <c r="D14298" s="9"/>
      <c r="G14298" s="63"/>
      <c r="H14298" s="64"/>
    </row>
    <row r="14299" spans="4:8" x14ac:dyDescent="0.2">
      <c r="D14299" s="9"/>
      <c r="G14299" s="63"/>
      <c r="H14299" s="64"/>
    </row>
    <row r="14300" spans="4:8" x14ac:dyDescent="0.2">
      <c r="D14300" s="9"/>
      <c r="G14300" s="63"/>
      <c r="H14300" s="64"/>
    </row>
    <row r="14301" spans="4:8" x14ac:dyDescent="0.2">
      <c r="D14301" s="9"/>
      <c r="G14301" s="63"/>
      <c r="H14301" s="64"/>
    </row>
    <row r="14302" spans="4:8" x14ac:dyDescent="0.2">
      <c r="D14302" s="9"/>
      <c r="G14302" s="63"/>
      <c r="H14302" s="64"/>
    </row>
    <row r="14303" spans="4:8" x14ac:dyDescent="0.2">
      <c r="D14303" s="9"/>
      <c r="G14303" s="63"/>
      <c r="H14303" s="64"/>
    </row>
    <row r="14304" spans="4:8" x14ac:dyDescent="0.2">
      <c r="D14304" s="9"/>
      <c r="G14304" s="63"/>
      <c r="H14304" s="64"/>
    </row>
    <row r="14305" spans="4:8" x14ac:dyDescent="0.2">
      <c r="D14305" s="9"/>
      <c r="G14305" s="63"/>
      <c r="H14305" s="64"/>
    </row>
    <row r="14306" spans="4:8" x14ac:dyDescent="0.2">
      <c r="D14306" s="9"/>
      <c r="G14306" s="63"/>
      <c r="H14306" s="64"/>
    </row>
    <row r="14307" spans="4:8" x14ac:dyDescent="0.2">
      <c r="D14307" s="9"/>
      <c r="G14307" s="63"/>
      <c r="H14307" s="64"/>
    </row>
    <row r="14308" spans="4:8" x14ac:dyDescent="0.2">
      <c r="D14308" s="9"/>
      <c r="G14308" s="63"/>
      <c r="H14308" s="64"/>
    </row>
    <row r="14309" spans="4:8" x14ac:dyDescent="0.2">
      <c r="D14309" s="9"/>
      <c r="G14309" s="63"/>
      <c r="H14309" s="64"/>
    </row>
    <row r="14310" spans="4:8" x14ac:dyDescent="0.2">
      <c r="D14310" s="9"/>
      <c r="G14310" s="63"/>
      <c r="H14310" s="64"/>
    </row>
    <row r="14311" spans="4:8" x14ac:dyDescent="0.2">
      <c r="D14311" s="9"/>
      <c r="G14311" s="63"/>
      <c r="H14311" s="64"/>
    </row>
    <row r="14312" spans="4:8" x14ac:dyDescent="0.2">
      <c r="D14312" s="9"/>
      <c r="G14312" s="63"/>
      <c r="H14312" s="64"/>
    </row>
    <row r="14313" spans="4:8" x14ac:dyDescent="0.2">
      <c r="D14313" s="9"/>
      <c r="G14313" s="63"/>
      <c r="H14313" s="64"/>
    </row>
    <row r="14314" spans="4:8" x14ac:dyDescent="0.2">
      <c r="D14314" s="9"/>
      <c r="G14314" s="63"/>
      <c r="H14314" s="64"/>
    </row>
    <row r="14315" spans="4:8" x14ac:dyDescent="0.2">
      <c r="D14315" s="9"/>
      <c r="G14315" s="63"/>
      <c r="H14315" s="64"/>
    </row>
    <row r="14316" spans="4:8" x14ac:dyDescent="0.2">
      <c r="D14316" s="9"/>
      <c r="G14316" s="63"/>
      <c r="H14316" s="64"/>
    </row>
    <row r="14317" spans="4:8" x14ac:dyDescent="0.2">
      <c r="D14317" s="9"/>
      <c r="G14317" s="63"/>
      <c r="H14317" s="64"/>
    </row>
    <row r="14318" spans="4:8" x14ac:dyDescent="0.2">
      <c r="D14318" s="9"/>
      <c r="G14318" s="63"/>
      <c r="H14318" s="64"/>
    </row>
    <row r="14319" spans="4:8" x14ac:dyDescent="0.2">
      <c r="D14319" s="9"/>
      <c r="G14319" s="63"/>
      <c r="H14319" s="64"/>
    </row>
    <row r="14320" spans="4:8" x14ac:dyDescent="0.2">
      <c r="D14320" s="9"/>
      <c r="G14320" s="63"/>
      <c r="H14320" s="64"/>
    </row>
    <row r="14321" spans="4:8" x14ac:dyDescent="0.2">
      <c r="D14321" s="9"/>
      <c r="G14321" s="63"/>
      <c r="H14321" s="64"/>
    </row>
    <row r="14322" spans="4:8" x14ac:dyDescent="0.2">
      <c r="D14322" s="9"/>
      <c r="G14322" s="63"/>
      <c r="H14322" s="64"/>
    </row>
    <row r="14323" spans="4:8" x14ac:dyDescent="0.2">
      <c r="D14323" s="9"/>
      <c r="G14323" s="63"/>
      <c r="H14323" s="64"/>
    </row>
    <row r="14324" spans="4:8" x14ac:dyDescent="0.2">
      <c r="D14324" s="9"/>
      <c r="G14324" s="63"/>
      <c r="H14324" s="64"/>
    </row>
    <row r="14325" spans="4:8" x14ac:dyDescent="0.2">
      <c r="D14325" s="9"/>
      <c r="G14325" s="63"/>
      <c r="H14325" s="64"/>
    </row>
    <row r="14326" spans="4:8" x14ac:dyDescent="0.2">
      <c r="D14326" s="9"/>
      <c r="G14326" s="63"/>
      <c r="H14326" s="64"/>
    </row>
    <row r="14327" spans="4:8" x14ac:dyDescent="0.2">
      <c r="D14327" s="9"/>
      <c r="G14327" s="63"/>
      <c r="H14327" s="64"/>
    </row>
    <row r="14328" spans="4:8" x14ac:dyDescent="0.2">
      <c r="D14328" s="9"/>
      <c r="G14328" s="63"/>
      <c r="H14328" s="64"/>
    </row>
    <row r="14329" spans="4:8" x14ac:dyDescent="0.2">
      <c r="D14329" s="9"/>
      <c r="G14329" s="63"/>
      <c r="H14329" s="64"/>
    </row>
    <row r="14330" spans="4:8" x14ac:dyDescent="0.2">
      <c r="D14330" s="9"/>
      <c r="G14330" s="63"/>
      <c r="H14330" s="64"/>
    </row>
    <row r="14331" spans="4:8" x14ac:dyDescent="0.2">
      <c r="D14331" s="9"/>
      <c r="G14331" s="63"/>
      <c r="H14331" s="64"/>
    </row>
    <row r="14332" spans="4:8" x14ac:dyDescent="0.2">
      <c r="D14332" s="9"/>
      <c r="G14332" s="63"/>
      <c r="H14332" s="64"/>
    </row>
    <row r="14333" spans="4:8" x14ac:dyDescent="0.2">
      <c r="D14333" s="9"/>
      <c r="G14333" s="63"/>
      <c r="H14333" s="64"/>
    </row>
    <row r="14334" spans="4:8" x14ac:dyDescent="0.2">
      <c r="D14334" s="9"/>
      <c r="G14334" s="63"/>
      <c r="H14334" s="64"/>
    </row>
    <row r="14335" spans="4:8" x14ac:dyDescent="0.2">
      <c r="D14335" s="9"/>
      <c r="G14335" s="63"/>
      <c r="H14335" s="64"/>
    </row>
    <row r="14336" spans="4:8" x14ac:dyDescent="0.2">
      <c r="D14336" s="9"/>
      <c r="G14336" s="63"/>
      <c r="H14336" s="64"/>
    </row>
    <row r="14337" spans="4:8" x14ac:dyDescent="0.2">
      <c r="D14337" s="9"/>
      <c r="G14337" s="63"/>
      <c r="H14337" s="64"/>
    </row>
    <row r="14338" spans="4:8" x14ac:dyDescent="0.2">
      <c r="D14338" s="9"/>
      <c r="G14338" s="63"/>
      <c r="H14338" s="64"/>
    </row>
    <row r="14339" spans="4:8" x14ac:dyDescent="0.2">
      <c r="D14339" s="9"/>
      <c r="G14339" s="63"/>
      <c r="H14339" s="64"/>
    </row>
    <row r="14340" spans="4:8" x14ac:dyDescent="0.2">
      <c r="D14340" s="9"/>
      <c r="G14340" s="63"/>
      <c r="H14340" s="64"/>
    </row>
    <row r="14341" spans="4:8" x14ac:dyDescent="0.2">
      <c r="D14341" s="9"/>
      <c r="G14341" s="63"/>
      <c r="H14341" s="64"/>
    </row>
    <row r="14342" spans="4:8" x14ac:dyDescent="0.2">
      <c r="D14342" s="9"/>
      <c r="G14342" s="63"/>
      <c r="H14342" s="64"/>
    </row>
    <row r="14343" spans="4:8" x14ac:dyDescent="0.2">
      <c r="D14343" s="9"/>
      <c r="G14343" s="63"/>
      <c r="H14343" s="64"/>
    </row>
    <row r="14344" spans="4:8" x14ac:dyDescent="0.2">
      <c r="D14344" s="9"/>
      <c r="G14344" s="63"/>
      <c r="H14344" s="64"/>
    </row>
    <row r="14345" spans="4:8" x14ac:dyDescent="0.2">
      <c r="D14345" s="9"/>
      <c r="G14345" s="63"/>
      <c r="H14345" s="64"/>
    </row>
    <row r="14346" spans="4:8" x14ac:dyDescent="0.2">
      <c r="D14346" s="9"/>
      <c r="G14346" s="63"/>
      <c r="H14346" s="64"/>
    </row>
    <row r="14347" spans="4:8" x14ac:dyDescent="0.2">
      <c r="D14347" s="9"/>
      <c r="G14347" s="63"/>
      <c r="H14347" s="64"/>
    </row>
    <row r="14348" spans="4:8" x14ac:dyDescent="0.2">
      <c r="D14348" s="9"/>
      <c r="G14348" s="63"/>
      <c r="H14348" s="64"/>
    </row>
    <row r="14349" spans="4:8" x14ac:dyDescent="0.2">
      <c r="D14349" s="9"/>
      <c r="G14349" s="63"/>
      <c r="H14349" s="64"/>
    </row>
    <row r="14350" spans="4:8" x14ac:dyDescent="0.2">
      <c r="D14350" s="9"/>
      <c r="G14350" s="63"/>
      <c r="H14350" s="64"/>
    </row>
    <row r="14351" spans="4:8" x14ac:dyDescent="0.2">
      <c r="D14351" s="9"/>
      <c r="G14351" s="63"/>
      <c r="H14351" s="64"/>
    </row>
    <row r="14352" spans="4:8" x14ac:dyDescent="0.2">
      <c r="D14352" s="9"/>
      <c r="G14352" s="63"/>
      <c r="H14352" s="64"/>
    </row>
    <row r="14353" spans="4:8" x14ac:dyDescent="0.2">
      <c r="D14353" s="9"/>
      <c r="G14353" s="63"/>
      <c r="H14353" s="64"/>
    </row>
    <row r="14354" spans="4:8" x14ac:dyDescent="0.2">
      <c r="D14354" s="9"/>
      <c r="G14354" s="63"/>
      <c r="H14354" s="64"/>
    </row>
    <row r="14355" spans="4:8" x14ac:dyDescent="0.2">
      <c r="D14355" s="9"/>
      <c r="G14355" s="63"/>
      <c r="H14355" s="64"/>
    </row>
    <row r="14356" spans="4:8" x14ac:dyDescent="0.2">
      <c r="D14356" s="9"/>
      <c r="G14356" s="63"/>
      <c r="H14356" s="64"/>
    </row>
    <row r="14357" spans="4:8" x14ac:dyDescent="0.2">
      <c r="D14357" s="9"/>
      <c r="G14357" s="63"/>
      <c r="H14357" s="64"/>
    </row>
    <row r="14358" spans="4:8" x14ac:dyDescent="0.2">
      <c r="D14358" s="9"/>
      <c r="G14358" s="63"/>
      <c r="H14358" s="64"/>
    </row>
    <row r="14359" spans="4:8" x14ac:dyDescent="0.2">
      <c r="D14359" s="9"/>
      <c r="G14359" s="63"/>
      <c r="H14359" s="64"/>
    </row>
    <row r="14360" spans="4:8" x14ac:dyDescent="0.2">
      <c r="D14360" s="9"/>
      <c r="G14360" s="63"/>
      <c r="H14360" s="64"/>
    </row>
    <row r="14361" spans="4:8" x14ac:dyDescent="0.2">
      <c r="D14361" s="9"/>
      <c r="G14361" s="63"/>
      <c r="H14361" s="64"/>
    </row>
    <row r="14362" spans="4:8" x14ac:dyDescent="0.2">
      <c r="D14362" s="9"/>
      <c r="G14362" s="63"/>
      <c r="H14362" s="64"/>
    </row>
    <row r="14363" spans="4:8" x14ac:dyDescent="0.2">
      <c r="D14363" s="9"/>
      <c r="G14363" s="63"/>
      <c r="H14363" s="64"/>
    </row>
    <row r="14364" spans="4:8" x14ac:dyDescent="0.2">
      <c r="D14364" s="9"/>
      <c r="G14364" s="63"/>
      <c r="H14364" s="64"/>
    </row>
    <row r="14365" spans="4:8" x14ac:dyDescent="0.2">
      <c r="D14365" s="9"/>
      <c r="G14365" s="63"/>
      <c r="H14365" s="64"/>
    </row>
    <row r="14366" spans="4:8" x14ac:dyDescent="0.2">
      <c r="D14366" s="9"/>
      <c r="G14366" s="63"/>
      <c r="H14366" s="64"/>
    </row>
    <row r="14367" spans="4:8" x14ac:dyDescent="0.2">
      <c r="D14367" s="9"/>
      <c r="G14367" s="63"/>
      <c r="H14367" s="64"/>
    </row>
    <row r="14368" spans="4:8" x14ac:dyDescent="0.2">
      <c r="D14368" s="9"/>
      <c r="G14368" s="63"/>
      <c r="H14368" s="64"/>
    </row>
    <row r="14369" spans="4:8" x14ac:dyDescent="0.2">
      <c r="D14369" s="9"/>
      <c r="G14369" s="63"/>
      <c r="H14369" s="64"/>
    </row>
    <row r="14370" spans="4:8" x14ac:dyDescent="0.2">
      <c r="D14370" s="9"/>
      <c r="G14370" s="63"/>
      <c r="H14370" s="64"/>
    </row>
    <row r="14371" spans="4:8" x14ac:dyDescent="0.2">
      <c r="D14371" s="9"/>
      <c r="G14371" s="63"/>
      <c r="H14371" s="64"/>
    </row>
    <row r="14372" spans="4:8" x14ac:dyDescent="0.2">
      <c r="D14372" s="9"/>
      <c r="G14372" s="63"/>
      <c r="H14372" s="64"/>
    </row>
    <row r="14373" spans="4:8" x14ac:dyDescent="0.2">
      <c r="D14373" s="9"/>
      <c r="G14373" s="63"/>
      <c r="H14373" s="64"/>
    </row>
    <row r="14374" spans="4:8" x14ac:dyDescent="0.2">
      <c r="D14374" s="9"/>
      <c r="G14374" s="63"/>
      <c r="H14374" s="64"/>
    </row>
    <row r="14375" spans="4:8" x14ac:dyDescent="0.2">
      <c r="D14375" s="9"/>
      <c r="G14375" s="63"/>
      <c r="H14375" s="64"/>
    </row>
    <row r="14376" spans="4:8" x14ac:dyDescent="0.2">
      <c r="D14376" s="9"/>
      <c r="G14376" s="63"/>
      <c r="H14376" s="64"/>
    </row>
    <row r="14377" spans="4:8" x14ac:dyDescent="0.2">
      <c r="D14377" s="9"/>
      <c r="G14377" s="63"/>
      <c r="H14377" s="64"/>
    </row>
    <row r="14378" spans="4:8" x14ac:dyDescent="0.2">
      <c r="D14378" s="9"/>
      <c r="G14378" s="63"/>
      <c r="H14378" s="64"/>
    </row>
    <row r="14379" spans="4:8" x14ac:dyDescent="0.2">
      <c r="D14379" s="9"/>
      <c r="G14379" s="63"/>
      <c r="H14379" s="64"/>
    </row>
    <row r="14380" spans="4:8" x14ac:dyDescent="0.2">
      <c r="D14380" s="9"/>
      <c r="G14380" s="63"/>
      <c r="H14380" s="64"/>
    </row>
    <row r="14381" spans="4:8" x14ac:dyDescent="0.2">
      <c r="D14381" s="9"/>
      <c r="G14381" s="63"/>
      <c r="H14381" s="64"/>
    </row>
    <row r="14382" spans="4:8" x14ac:dyDescent="0.2">
      <c r="D14382" s="9"/>
      <c r="G14382" s="63"/>
      <c r="H14382" s="64"/>
    </row>
    <row r="14383" spans="4:8" x14ac:dyDescent="0.2">
      <c r="D14383" s="9"/>
      <c r="G14383" s="63"/>
      <c r="H14383" s="64"/>
    </row>
    <row r="14384" spans="4:8" x14ac:dyDescent="0.2">
      <c r="D14384" s="9"/>
      <c r="G14384" s="63"/>
      <c r="H14384" s="64"/>
    </row>
    <row r="14385" spans="4:8" x14ac:dyDescent="0.2">
      <c r="D14385" s="9"/>
      <c r="G14385" s="63"/>
      <c r="H14385" s="64"/>
    </row>
    <row r="14386" spans="4:8" x14ac:dyDescent="0.2">
      <c r="D14386" s="9"/>
      <c r="G14386" s="63"/>
      <c r="H14386" s="64"/>
    </row>
    <row r="14387" spans="4:8" x14ac:dyDescent="0.2">
      <c r="D14387" s="9"/>
      <c r="G14387" s="63"/>
      <c r="H14387" s="64"/>
    </row>
    <row r="14388" spans="4:8" x14ac:dyDescent="0.2">
      <c r="D14388" s="9"/>
      <c r="G14388" s="63"/>
      <c r="H14388" s="64"/>
    </row>
    <row r="14389" spans="4:8" x14ac:dyDescent="0.2">
      <c r="D14389" s="9"/>
      <c r="G14389" s="63"/>
      <c r="H14389" s="64"/>
    </row>
    <row r="14390" spans="4:8" x14ac:dyDescent="0.2">
      <c r="D14390" s="9"/>
      <c r="G14390" s="63"/>
      <c r="H14390" s="64"/>
    </row>
    <row r="14391" spans="4:8" x14ac:dyDescent="0.2">
      <c r="D14391" s="9"/>
      <c r="G14391" s="63"/>
      <c r="H14391" s="64"/>
    </row>
    <row r="14392" spans="4:8" x14ac:dyDescent="0.2">
      <c r="D14392" s="9"/>
      <c r="G14392" s="63"/>
      <c r="H14392" s="64"/>
    </row>
    <row r="14393" spans="4:8" x14ac:dyDescent="0.2">
      <c r="D14393" s="9"/>
      <c r="G14393" s="63"/>
      <c r="H14393" s="64"/>
    </row>
    <row r="14394" spans="4:8" x14ac:dyDescent="0.2">
      <c r="D14394" s="9"/>
      <c r="G14394" s="63"/>
      <c r="H14394" s="64"/>
    </row>
    <row r="14395" spans="4:8" x14ac:dyDescent="0.2">
      <c r="D14395" s="9"/>
      <c r="G14395" s="63"/>
      <c r="H14395" s="64"/>
    </row>
    <row r="14396" spans="4:8" x14ac:dyDescent="0.2">
      <c r="D14396" s="9"/>
      <c r="G14396" s="63"/>
      <c r="H14396" s="64"/>
    </row>
    <row r="14397" spans="4:8" x14ac:dyDescent="0.2">
      <c r="D14397" s="9"/>
      <c r="G14397" s="63"/>
      <c r="H14397" s="64"/>
    </row>
    <row r="14398" spans="4:8" x14ac:dyDescent="0.2">
      <c r="D14398" s="9"/>
      <c r="G14398" s="63"/>
      <c r="H14398" s="64"/>
    </row>
    <row r="14399" spans="4:8" x14ac:dyDescent="0.2">
      <c r="D14399" s="9"/>
      <c r="G14399" s="63"/>
      <c r="H14399" s="64"/>
    </row>
    <row r="14400" spans="4:8" x14ac:dyDescent="0.2">
      <c r="D14400" s="9"/>
      <c r="G14400" s="63"/>
      <c r="H14400" s="64"/>
    </row>
    <row r="14401" spans="4:8" x14ac:dyDescent="0.2">
      <c r="D14401" s="9"/>
      <c r="G14401" s="63"/>
      <c r="H14401" s="64"/>
    </row>
    <row r="14402" spans="4:8" x14ac:dyDescent="0.2">
      <c r="D14402" s="9"/>
      <c r="G14402" s="63"/>
      <c r="H14402" s="64"/>
    </row>
    <row r="14403" spans="4:8" x14ac:dyDescent="0.2">
      <c r="D14403" s="9"/>
      <c r="G14403" s="63"/>
      <c r="H14403" s="64"/>
    </row>
    <row r="14404" spans="4:8" x14ac:dyDescent="0.2">
      <c r="D14404" s="9"/>
      <c r="G14404" s="63"/>
      <c r="H14404" s="64"/>
    </row>
    <row r="14405" spans="4:8" x14ac:dyDescent="0.2">
      <c r="D14405" s="9"/>
      <c r="G14405" s="63"/>
      <c r="H14405" s="64"/>
    </row>
    <row r="14406" spans="4:8" x14ac:dyDescent="0.2">
      <c r="D14406" s="9"/>
      <c r="G14406" s="63"/>
      <c r="H14406" s="64"/>
    </row>
    <row r="14407" spans="4:8" x14ac:dyDescent="0.2">
      <c r="D14407" s="9"/>
      <c r="G14407" s="63"/>
      <c r="H14407" s="64"/>
    </row>
    <row r="14408" spans="4:8" x14ac:dyDescent="0.2">
      <c r="D14408" s="9"/>
      <c r="G14408" s="63"/>
      <c r="H14408" s="64"/>
    </row>
    <row r="14409" spans="4:8" x14ac:dyDescent="0.2">
      <c r="D14409" s="9"/>
      <c r="G14409" s="63"/>
      <c r="H14409" s="64"/>
    </row>
    <row r="14410" spans="4:8" x14ac:dyDescent="0.2">
      <c r="D14410" s="9"/>
      <c r="G14410" s="63"/>
      <c r="H14410" s="64"/>
    </row>
    <row r="14411" spans="4:8" x14ac:dyDescent="0.2">
      <c r="D14411" s="9"/>
      <c r="G14411" s="63"/>
      <c r="H14411" s="64"/>
    </row>
    <row r="14412" spans="4:8" x14ac:dyDescent="0.2">
      <c r="D14412" s="9"/>
      <c r="G14412" s="63"/>
      <c r="H14412" s="64"/>
    </row>
    <row r="14413" spans="4:8" x14ac:dyDescent="0.2">
      <c r="D14413" s="9"/>
      <c r="G14413" s="63"/>
      <c r="H14413" s="64"/>
    </row>
    <row r="14414" spans="4:8" x14ac:dyDescent="0.2">
      <c r="D14414" s="9"/>
      <c r="G14414" s="63"/>
      <c r="H14414" s="64"/>
    </row>
    <row r="14415" spans="4:8" x14ac:dyDescent="0.2">
      <c r="D14415" s="9"/>
      <c r="G14415" s="63"/>
      <c r="H14415" s="64"/>
    </row>
    <row r="14416" spans="4:8" x14ac:dyDescent="0.2">
      <c r="D14416" s="9"/>
      <c r="G14416" s="63"/>
      <c r="H14416" s="64"/>
    </row>
    <row r="14417" spans="4:8" x14ac:dyDescent="0.2">
      <c r="D14417" s="9"/>
      <c r="G14417" s="63"/>
      <c r="H14417" s="64"/>
    </row>
    <row r="14418" spans="4:8" x14ac:dyDescent="0.2">
      <c r="D14418" s="9"/>
      <c r="G14418" s="63"/>
      <c r="H14418" s="64"/>
    </row>
    <row r="14419" spans="4:8" x14ac:dyDescent="0.2">
      <c r="D14419" s="9"/>
      <c r="G14419" s="63"/>
      <c r="H14419" s="64"/>
    </row>
    <row r="14420" spans="4:8" x14ac:dyDescent="0.2">
      <c r="D14420" s="9"/>
      <c r="G14420" s="63"/>
      <c r="H14420" s="64"/>
    </row>
    <row r="14421" spans="4:8" x14ac:dyDescent="0.2">
      <c r="D14421" s="9"/>
      <c r="G14421" s="63"/>
      <c r="H14421" s="64"/>
    </row>
    <row r="14422" spans="4:8" x14ac:dyDescent="0.2">
      <c r="D14422" s="9"/>
      <c r="G14422" s="63"/>
      <c r="H14422" s="64"/>
    </row>
    <row r="14423" spans="4:8" x14ac:dyDescent="0.2">
      <c r="D14423" s="9"/>
      <c r="G14423" s="63"/>
      <c r="H14423" s="64"/>
    </row>
    <row r="14424" spans="4:8" x14ac:dyDescent="0.2">
      <c r="D14424" s="9"/>
      <c r="G14424" s="63"/>
      <c r="H14424" s="64"/>
    </row>
    <row r="14425" spans="4:8" x14ac:dyDescent="0.2">
      <c r="D14425" s="9"/>
      <c r="G14425" s="63"/>
      <c r="H14425" s="64"/>
    </row>
    <row r="14426" spans="4:8" x14ac:dyDescent="0.2">
      <c r="D14426" s="9"/>
      <c r="G14426" s="63"/>
      <c r="H14426" s="64"/>
    </row>
    <row r="14427" spans="4:8" x14ac:dyDescent="0.2">
      <c r="D14427" s="9"/>
      <c r="G14427" s="63"/>
      <c r="H14427" s="64"/>
    </row>
    <row r="14428" spans="4:8" x14ac:dyDescent="0.2">
      <c r="D14428" s="9"/>
      <c r="G14428" s="63"/>
      <c r="H14428" s="64"/>
    </row>
    <row r="14429" spans="4:8" x14ac:dyDescent="0.2">
      <c r="D14429" s="9"/>
      <c r="G14429" s="63"/>
      <c r="H14429" s="64"/>
    </row>
    <row r="14430" spans="4:8" x14ac:dyDescent="0.2">
      <c r="D14430" s="9"/>
      <c r="G14430" s="63"/>
      <c r="H14430" s="64"/>
    </row>
    <row r="14431" spans="4:8" x14ac:dyDescent="0.2">
      <c r="D14431" s="9"/>
      <c r="G14431" s="63"/>
      <c r="H14431" s="64"/>
    </row>
    <row r="14432" spans="4:8" x14ac:dyDescent="0.2">
      <c r="D14432" s="9"/>
      <c r="G14432" s="63"/>
      <c r="H14432" s="64"/>
    </row>
    <row r="14433" spans="4:8" x14ac:dyDescent="0.2">
      <c r="D14433" s="9"/>
      <c r="G14433" s="63"/>
      <c r="H14433" s="64"/>
    </row>
    <row r="14434" spans="4:8" x14ac:dyDescent="0.2">
      <c r="D14434" s="9"/>
      <c r="G14434" s="63"/>
      <c r="H14434" s="64"/>
    </row>
    <row r="14435" spans="4:8" x14ac:dyDescent="0.2">
      <c r="D14435" s="9"/>
      <c r="G14435" s="63"/>
      <c r="H14435" s="64"/>
    </row>
    <row r="14436" spans="4:8" x14ac:dyDescent="0.2">
      <c r="D14436" s="9"/>
      <c r="G14436" s="63"/>
      <c r="H14436" s="64"/>
    </row>
    <row r="14437" spans="4:8" x14ac:dyDescent="0.2">
      <c r="D14437" s="9"/>
      <c r="G14437" s="63"/>
      <c r="H14437" s="64"/>
    </row>
    <row r="14438" spans="4:8" x14ac:dyDescent="0.2">
      <c r="D14438" s="9"/>
      <c r="G14438" s="63"/>
      <c r="H14438" s="64"/>
    </row>
    <row r="14439" spans="4:8" x14ac:dyDescent="0.2">
      <c r="D14439" s="9"/>
      <c r="G14439" s="63"/>
      <c r="H14439" s="64"/>
    </row>
    <row r="14440" spans="4:8" x14ac:dyDescent="0.2">
      <c r="D14440" s="9"/>
      <c r="G14440" s="63"/>
      <c r="H14440" s="64"/>
    </row>
    <row r="14441" spans="4:8" x14ac:dyDescent="0.2">
      <c r="D14441" s="9"/>
      <c r="G14441" s="63"/>
      <c r="H14441" s="64"/>
    </row>
    <row r="14442" spans="4:8" x14ac:dyDescent="0.2">
      <c r="D14442" s="9"/>
      <c r="G14442" s="63"/>
      <c r="H14442" s="64"/>
    </row>
    <row r="14443" spans="4:8" x14ac:dyDescent="0.2">
      <c r="D14443" s="9"/>
      <c r="G14443" s="63"/>
      <c r="H14443" s="64"/>
    </row>
    <row r="14444" spans="4:8" x14ac:dyDescent="0.2">
      <c r="D14444" s="9"/>
      <c r="G14444" s="63"/>
      <c r="H14444" s="64"/>
    </row>
    <row r="14445" spans="4:8" x14ac:dyDescent="0.2">
      <c r="D14445" s="9"/>
      <c r="G14445" s="63"/>
      <c r="H14445" s="64"/>
    </row>
    <row r="14446" spans="4:8" x14ac:dyDescent="0.2">
      <c r="D14446" s="9"/>
      <c r="G14446" s="63"/>
      <c r="H14446" s="64"/>
    </row>
    <row r="14447" spans="4:8" x14ac:dyDescent="0.2">
      <c r="D14447" s="9"/>
      <c r="G14447" s="63"/>
      <c r="H14447" s="64"/>
    </row>
    <row r="14448" spans="4:8" x14ac:dyDescent="0.2">
      <c r="D14448" s="9"/>
      <c r="G14448" s="63"/>
      <c r="H14448" s="64"/>
    </row>
    <row r="14449" spans="4:8" x14ac:dyDescent="0.2">
      <c r="D14449" s="9"/>
      <c r="G14449" s="63"/>
      <c r="H14449" s="64"/>
    </row>
    <row r="14450" spans="4:8" x14ac:dyDescent="0.2">
      <c r="D14450" s="9"/>
      <c r="G14450" s="63"/>
      <c r="H14450" s="64"/>
    </row>
    <row r="14451" spans="4:8" x14ac:dyDescent="0.2">
      <c r="D14451" s="9"/>
      <c r="G14451" s="63"/>
      <c r="H14451" s="64"/>
    </row>
    <row r="14452" spans="4:8" x14ac:dyDescent="0.2">
      <c r="D14452" s="9"/>
      <c r="G14452" s="63"/>
      <c r="H14452" s="64"/>
    </row>
    <row r="14453" spans="4:8" x14ac:dyDescent="0.2">
      <c r="D14453" s="9"/>
      <c r="G14453" s="63"/>
      <c r="H14453" s="64"/>
    </row>
    <row r="14454" spans="4:8" x14ac:dyDescent="0.2">
      <c r="D14454" s="9"/>
      <c r="G14454" s="63"/>
      <c r="H14454" s="64"/>
    </row>
    <row r="14455" spans="4:8" x14ac:dyDescent="0.2">
      <c r="D14455" s="9"/>
      <c r="G14455" s="63"/>
      <c r="H14455" s="64"/>
    </row>
    <row r="14456" spans="4:8" x14ac:dyDescent="0.2">
      <c r="D14456" s="9"/>
      <c r="G14456" s="63"/>
      <c r="H14456" s="64"/>
    </row>
    <row r="14457" spans="4:8" x14ac:dyDescent="0.2">
      <c r="D14457" s="9"/>
      <c r="G14457" s="63"/>
      <c r="H14457" s="64"/>
    </row>
    <row r="14458" spans="4:8" x14ac:dyDescent="0.2">
      <c r="D14458" s="9"/>
      <c r="G14458" s="63"/>
      <c r="H14458" s="64"/>
    </row>
    <row r="14459" spans="4:8" x14ac:dyDescent="0.2">
      <c r="D14459" s="9"/>
      <c r="G14459" s="63"/>
      <c r="H14459" s="64"/>
    </row>
    <row r="14460" spans="4:8" x14ac:dyDescent="0.2">
      <c r="D14460" s="9"/>
      <c r="G14460" s="63"/>
      <c r="H14460" s="64"/>
    </row>
    <row r="14461" spans="4:8" x14ac:dyDescent="0.2">
      <c r="D14461" s="9"/>
      <c r="G14461" s="63"/>
      <c r="H14461" s="64"/>
    </row>
    <row r="14462" spans="4:8" x14ac:dyDescent="0.2">
      <c r="D14462" s="9"/>
      <c r="G14462" s="63"/>
      <c r="H14462" s="64"/>
    </row>
    <row r="14463" spans="4:8" x14ac:dyDescent="0.2">
      <c r="D14463" s="9"/>
      <c r="G14463" s="63"/>
      <c r="H14463" s="64"/>
    </row>
    <row r="14464" spans="4:8" x14ac:dyDescent="0.2">
      <c r="D14464" s="9"/>
      <c r="G14464" s="63"/>
      <c r="H14464" s="64"/>
    </row>
    <row r="14465" spans="4:8" x14ac:dyDescent="0.2">
      <c r="D14465" s="9"/>
      <c r="G14465" s="63"/>
      <c r="H14465" s="64"/>
    </row>
    <row r="14466" spans="4:8" x14ac:dyDescent="0.2">
      <c r="D14466" s="9"/>
      <c r="G14466" s="63"/>
      <c r="H14466" s="64"/>
    </row>
    <row r="14467" spans="4:8" x14ac:dyDescent="0.2">
      <c r="D14467" s="9"/>
      <c r="G14467" s="63"/>
      <c r="H14467" s="64"/>
    </row>
    <row r="14468" spans="4:8" x14ac:dyDescent="0.2">
      <c r="D14468" s="9"/>
      <c r="G14468" s="63"/>
      <c r="H14468" s="64"/>
    </row>
    <row r="14469" spans="4:8" x14ac:dyDescent="0.2">
      <c r="D14469" s="9"/>
      <c r="G14469" s="63"/>
      <c r="H14469" s="64"/>
    </row>
    <row r="14470" spans="4:8" x14ac:dyDescent="0.2">
      <c r="D14470" s="9"/>
      <c r="G14470" s="63"/>
      <c r="H14470" s="64"/>
    </row>
    <row r="14471" spans="4:8" x14ac:dyDescent="0.2">
      <c r="D14471" s="9"/>
      <c r="G14471" s="63"/>
      <c r="H14471" s="64"/>
    </row>
    <row r="14472" spans="4:8" x14ac:dyDescent="0.2">
      <c r="D14472" s="9"/>
      <c r="G14472" s="63"/>
      <c r="H14472" s="64"/>
    </row>
    <row r="14473" spans="4:8" x14ac:dyDescent="0.2">
      <c r="D14473" s="9"/>
      <c r="G14473" s="63"/>
      <c r="H14473" s="64"/>
    </row>
    <row r="14474" spans="4:8" x14ac:dyDescent="0.2">
      <c r="D14474" s="9"/>
      <c r="G14474" s="63"/>
      <c r="H14474" s="64"/>
    </row>
    <row r="14475" spans="4:8" x14ac:dyDescent="0.2">
      <c r="D14475" s="9"/>
      <c r="G14475" s="63"/>
      <c r="H14475" s="64"/>
    </row>
    <row r="14476" spans="4:8" x14ac:dyDescent="0.2">
      <c r="D14476" s="9"/>
      <c r="G14476" s="63"/>
      <c r="H14476" s="64"/>
    </row>
    <row r="14477" spans="4:8" x14ac:dyDescent="0.2">
      <c r="D14477" s="9"/>
      <c r="G14477" s="63"/>
      <c r="H14477" s="64"/>
    </row>
    <row r="14478" spans="4:8" x14ac:dyDescent="0.2">
      <c r="D14478" s="9"/>
      <c r="G14478" s="63"/>
      <c r="H14478" s="64"/>
    </row>
    <row r="14479" spans="4:8" x14ac:dyDescent="0.2">
      <c r="D14479" s="9"/>
      <c r="G14479" s="63"/>
      <c r="H14479" s="64"/>
    </row>
    <row r="14480" spans="4:8" x14ac:dyDescent="0.2">
      <c r="D14480" s="9"/>
      <c r="G14480" s="63"/>
      <c r="H14480" s="64"/>
    </row>
    <row r="14481" spans="4:8" x14ac:dyDescent="0.2">
      <c r="D14481" s="9"/>
      <c r="G14481" s="63"/>
      <c r="H14481" s="64"/>
    </row>
    <row r="14482" spans="4:8" x14ac:dyDescent="0.2">
      <c r="D14482" s="9"/>
      <c r="G14482" s="63"/>
      <c r="H14482" s="64"/>
    </row>
    <row r="14483" spans="4:8" x14ac:dyDescent="0.2">
      <c r="D14483" s="9"/>
      <c r="G14483" s="63"/>
      <c r="H14483" s="64"/>
    </row>
    <row r="14484" spans="4:8" x14ac:dyDescent="0.2">
      <c r="D14484" s="9"/>
      <c r="G14484" s="63"/>
      <c r="H14484" s="64"/>
    </row>
    <row r="14485" spans="4:8" x14ac:dyDescent="0.2">
      <c r="D14485" s="9"/>
      <c r="G14485" s="63"/>
      <c r="H14485" s="64"/>
    </row>
    <row r="14486" spans="4:8" x14ac:dyDescent="0.2">
      <c r="D14486" s="9"/>
      <c r="G14486" s="63"/>
      <c r="H14486" s="64"/>
    </row>
    <row r="14487" spans="4:8" x14ac:dyDescent="0.2">
      <c r="D14487" s="9"/>
      <c r="G14487" s="63"/>
      <c r="H14487" s="64"/>
    </row>
    <row r="14488" spans="4:8" x14ac:dyDescent="0.2">
      <c r="D14488" s="9"/>
      <c r="G14488" s="63"/>
      <c r="H14488" s="64"/>
    </row>
    <row r="14489" spans="4:8" x14ac:dyDescent="0.2">
      <c r="D14489" s="9"/>
      <c r="G14489" s="63"/>
      <c r="H14489" s="64"/>
    </row>
    <row r="14490" spans="4:8" x14ac:dyDescent="0.2">
      <c r="D14490" s="9"/>
      <c r="G14490" s="63"/>
      <c r="H14490" s="64"/>
    </row>
    <row r="14491" spans="4:8" x14ac:dyDescent="0.2">
      <c r="D14491" s="9"/>
      <c r="G14491" s="63"/>
      <c r="H14491" s="64"/>
    </row>
    <row r="14492" spans="4:8" x14ac:dyDescent="0.2">
      <c r="D14492" s="9"/>
      <c r="G14492" s="63"/>
      <c r="H14492" s="64"/>
    </row>
    <row r="14493" spans="4:8" x14ac:dyDescent="0.2">
      <c r="D14493" s="9"/>
      <c r="G14493" s="63"/>
      <c r="H14493" s="64"/>
    </row>
    <row r="14494" spans="4:8" x14ac:dyDescent="0.2">
      <c r="D14494" s="9"/>
      <c r="G14494" s="63"/>
      <c r="H14494" s="64"/>
    </row>
    <row r="14495" spans="4:8" x14ac:dyDescent="0.2">
      <c r="D14495" s="9"/>
      <c r="G14495" s="63"/>
      <c r="H14495" s="64"/>
    </row>
    <row r="14496" spans="4:8" x14ac:dyDescent="0.2">
      <c r="D14496" s="9"/>
      <c r="G14496" s="63"/>
      <c r="H14496" s="64"/>
    </row>
    <row r="14497" spans="4:8" x14ac:dyDescent="0.2">
      <c r="D14497" s="9"/>
      <c r="G14497" s="63"/>
      <c r="H14497" s="64"/>
    </row>
    <row r="14498" spans="4:8" x14ac:dyDescent="0.2">
      <c r="D14498" s="9"/>
      <c r="G14498" s="63"/>
      <c r="H14498" s="64"/>
    </row>
    <row r="14499" spans="4:8" x14ac:dyDescent="0.2">
      <c r="D14499" s="9"/>
      <c r="G14499" s="63"/>
      <c r="H14499" s="64"/>
    </row>
    <row r="14500" spans="4:8" x14ac:dyDescent="0.2">
      <c r="D14500" s="9"/>
      <c r="G14500" s="63"/>
      <c r="H14500" s="64"/>
    </row>
    <row r="14501" spans="4:8" x14ac:dyDescent="0.2">
      <c r="D14501" s="9"/>
      <c r="G14501" s="63"/>
      <c r="H14501" s="64"/>
    </row>
    <row r="14502" spans="4:8" x14ac:dyDescent="0.2">
      <c r="D14502" s="9"/>
      <c r="G14502" s="63"/>
      <c r="H14502" s="64"/>
    </row>
    <row r="14503" spans="4:8" x14ac:dyDescent="0.2">
      <c r="D14503" s="9"/>
      <c r="G14503" s="63"/>
      <c r="H14503" s="64"/>
    </row>
    <row r="14504" spans="4:8" x14ac:dyDescent="0.2">
      <c r="D14504" s="9"/>
      <c r="G14504" s="63"/>
      <c r="H14504" s="64"/>
    </row>
    <row r="14505" spans="4:8" x14ac:dyDescent="0.2">
      <c r="D14505" s="9"/>
      <c r="G14505" s="63"/>
      <c r="H14505" s="64"/>
    </row>
    <row r="14506" spans="4:8" x14ac:dyDescent="0.2">
      <c r="D14506" s="9"/>
      <c r="G14506" s="63"/>
      <c r="H14506" s="64"/>
    </row>
    <row r="14507" spans="4:8" x14ac:dyDescent="0.2">
      <c r="D14507" s="9"/>
      <c r="G14507" s="63"/>
      <c r="H14507" s="64"/>
    </row>
    <row r="14508" spans="4:8" x14ac:dyDescent="0.2">
      <c r="D14508" s="9"/>
      <c r="G14508" s="63"/>
      <c r="H14508" s="64"/>
    </row>
    <row r="14509" spans="4:8" x14ac:dyDescent="0.2">
      <c r="D14509" s="9"/>
      <c r="G14509" s="63"/>
      <c r="H14509" s="64"/>
    </row>
    <row r="14510" spans="4:8" x14ac:dyDescent="0.2">
      <c r="D14510" s="9"/>
      <c r="G14510" s="63"/>
      <c r="H14510" s="64"/>
    </row>
    <row r="14511" spans="4:8" x14ac:dyDescent="0.2">
      <c r="D14511" s="9"/>
      <c r="G14511" s="63"/>
      <c r="H14511" s="64"/>
    </row>
    <row r="14512" spans="4:8" x14ac:dyDescent="0.2">
      <c r="D14512" s="9"/>
      <c r="G14512" s="63"/>
      <c r="H14512" s="64"/>
    </row>
    <row r="14513" spans="4:8" x14ac:dyDescent="0.2">
      <c r="D14513" s="9"/>
      <c r="G14513" s="63"/>
      <c r="H14513" s="64"/>
    </row>
    <row r="14514" spans="4:8" x14ac:dyDescent="0.2">
      <c r="D14514" s="9"/>
      <c r="G14514" s="63"/>
      <c r="H14514" s="64"/>
    </row>
    <row r="14515" spans="4:8" x14ac:dyDescent="0.2">
      <c r="D14515" s="9"/>
      <c r="G14515" s="63"/>
      <c r="H14515" s="64"/>
    </row>
    <row r="14516" spans="4:8" x14ac:dyDescent="0.2">
      <c r="D14516" s="9"/>
      <c r="G14516" s="63"/>
      <c r="H14516" s="64"/>
    </row>
    <row r="14517" spans="4:8" x14ac:dyDescent="0.2">
      <c r="D14517" s="9"/>
      <c r="G14517" s="63"/>
      <c r="H14517" s="64"/>
    </row>
    <row r="14518" spans="4:8" x14ac:dyDescent="0.2">
      <c r="D14518" s="9"/>
      <c r="G14518" s="63"/>
      <c r="H14518" s="64"/>
    </row>
    <row r="14519" spans="4:8" x14ac:dyDescent="0.2">
      <c r="D14519" s="9"/>
      <c r="G14519" s="63"/>
      <c r="H14519" s="64"/>
    </row>
    <row r="14520" spans="4:8" x14ac:dyDescent="0.2">
      <c r="D14520" s="9"/>
      <c r="G14520" s="63"/>
      <c r="H14520" s="64"/>
    </row>
    <row r="14521" spans="4:8" x14ac:dyDescent="0.2">
      <c r="D14521" s="9"/>
      <c r="G14521" s="63"/>
      <c r="H14521" s="64"/>
    </row>
    <row r="14522" spans="4:8" x14ac:dyDescent="0.2">
      <c r="D14522" s="9"/>
      <c r="G14522" s="63"/>
      <c r="H14522" s="64"/>
    </row>
    <row r="14523" spans="4:8" x14ac:dyDescent="0.2">
      <c r="D14523" s="9"/>
      <c r="G14523" s="63"/>
      <c r="H14523" s="64"/>
    </row>
    <row r="14524" spans="4:8" x14ac:dyDescent="0.2">
      <c r="D14524" s="9"/>
      <c r="G14524" s="63"/>
      <c r="H14524" s="64"/>
    </row>
    <row r="14525" spans="4:8" x14ac:dyDescent="0.2">
      <c r="D14525" s="9"/>
      <c r="G14525" s="63"/>
      <c r="H14525" s="64"/>
    </row>
    <row r="14526" spans="4:8" x14ac:dyDescent="0.2">
      <c r="D14526" s="9"/>
      <c r="G14526" s="63"/>
      <c r="H14526" s="64"/>
    </row>
    <row r="14527" spans="4:8" x14ac:dyDescent="0.2">
      <c r="D14527" s="9"/>
      <c r="G14527" s="63"/>
      <c r="H14527" s="64"/>
    </row>
    <row r="14528" spans="4:8" x14ac:dyDescent="0.2">
      <c r="D14528" s="9"/>
      <c r="G14528" s="63"/>
      <c r="H14528" s="64"/>
    </row>
    <row r="14529" spans="4:8" x14ac:dyDescent="0.2">
      <c r="D14529" s="9"/>
      <c r="G14529" s="63"/>
      <c r="H14529" s="64"/>
    </row>
    <row r="14530" spans="4:8" x14ac:dyDescent="0.2">
      <c r="D14530" s="9"/>
      <c r="G14530" s="63"/>
      <c r="H14530" s="64"/>
    </row>
    <row r="14531" spans="4:8" x14ac:dyDescent="0.2">
      <c r="D14531" s="9"/>
      <c r="G14531" s="63"/>
      <c r="H14531" s="64"/>
    </row>
    <row r="14532" spans="4:8" x14ac:dyDescent="0.2">
      <c r="D14532" s="9"/>
      <c r="G14532" s="63"/>
      <c r="H14532" s="64"/>
    </row>
    <row r="14533" spans="4:8" x14ac:dyDescent="0.2">
      <c r="D14533" s="9"/>
      <c r="G14533" s="63"/>
      <c r="H14533" s="64"/>
    </row>
    <row r="14534" spans="4:8" x14ac:dyDescent="0.2">
      <c r="D14534" s="9"/>
      <c r="G14534" s="63"/>
      <c r="H14534" s="64"/>
    </row>
    <row r="14535" spans="4:8" x14ac:dyDescent="0.2">
      <c r="D14535" s="9"/>
      <c r="G14535" s="63"/>
      <c r="H14535" s="64"/>
    </row>
    <row r="14536" spans="4:8" x14ac:dyDescent="0.2">
      <c r="D14536" s="9"/>
      <c r="G14536" s="63"/>
      <c r="H14536" s="64"/>
    </row>
    <row r="14537" spans="4:8" x14ac:dyDescent="0.2">
      <c r="D14537" s="9"/>
      <c r="G14537" s="63"/>
      <c r="H14537" s="64"/>
    </row>
    <row r="14538" spans="4:8" x14ac:dyDescent="0.2">
      <c r="D14538" s="9"/>
      <c r="G14538" s="63"/>
      <c r="H14538" s="64"/>
    </row>
    <row r="14539" spans="4:8" x14ac:dyDescent="0.2">
      <c r="D14539" s="9"/>
      <c r="G14539" s="63"/>
      <c r="H14539" s="64"/>
    </row>
    <row r="14540" spans="4:8" x14ac:dyDescent="0.2">
      <c r="D14540" s="9"/>
      <c r="G14540" s="63"/>
      <c r="H14540" s="64"/>
    </row>
    <row r="14541" spans="4:8" x14ac:dyDescent="0.2">
      <c r="D14541" s="9"/>
      <c r="G14541" s="63"/>
      <c r="H14541" s="64"/>
    </row>
    <row r="14542" spans="4:8" x14ac:dyDescent="0.2">
      <c r="D14542" s="9"/>
      <c r="G14542" s="63"/>
      <c r="H14542" s="64"/>
    </row>
    <row r="14543" spans="4:8" x14ac:dyDescent="0.2">
      <c r="D14543" s="9"/>
      <c r="G14543" s="63"/>
      <c r="H14543" s="64"/>
    </row>
    <row r="14544" spans="4:8" x14ac:dyDescent="0.2">
      <c r="D14544" s="9"/>
      <c r="G14544" s="63"/>
      <c r="H14544" s="64"/>
    </row>
    <row r="14545" spans="4:8" x14ac:dyDescent="0.2">
      <c r="D14545" s="9"/>
      <c r="G14545" s="63"/>
      <c r="H14545" s="64"/>
    </row>
    <row r="14546" spans="4:8" x14ac:dyDescent="0.2">
      <c r="D14546" s="9"/>
      <c r="G14546" s="63"/>
      <c r="H14546" s="64"/>
    </row>
    <row r="14547" spans="4:8" x14ac:dyDescent="0.2">
      <c r="D14547" s="9"/>
      <c r="G14547" s="63"/>
      <c r="H14547" s="64"/>
    </row>
    <row r="14548" spans="4:8" x14ac:dyDescent="0.2">
      <c r="D14548" s="9"/>
      <c r="G14548" s="63"/>
      <c r="H14548" s="64"/>
    </row>
    <row r="14549" spans="4:8" x14ac:dyDescent="0.2">
      <c r="D14549" s="9"/>
      <c r="G14549" s="63"/>
      <c r="H14549" s="64"/>
    </row>
    <row r="14550" spans="4:8" x14ac:dyDescent="0.2">
      <c r="D14550" s="9"/>
      <c r="G14550" s="63"/>
      <c r="H14550" s="64"/>
    </row>
    <row r="14551" spans="4:8" x14ac:dyDescent="0.2">
      <c r="D14551" s="9"/>
      <c r="G14551" s="63"/>
      <c r="H14551" s="64"/>
    </row>
    <row r="14552" spans="4:8" x14ac:dyDescent="0.2">
      <c r="D14552" s="9"/>
      <c r="G14552" s="63"/>
      <c r="H14552" s="64"/>
    </row>
    <row r="14553" spans="4:8" x14ac:dyDescent="0.2">
      <c r="D14553" s="9"/>
      <c r="G14553" s="63"/>
      <c r="H14553" s="64"/>
    </row>
    <row r="14554" spans="4:8" x14ac:dyDescent="0.2">
      <c r="D14554" s="9"/>
      <c r="G14554" s="63"/>
      <c r="H14554" s="64"/>
    </row>
    <row r="14555" spans="4:8" x14ac:dyDescent="0.2">
      <c r="D14555" s="9"/>
      <c r="G14555" s="63"/>
      <c r="H14555" s="64"/>
    </row>
    <row r="14556" spans="4:8" x14ac:dyDescent="0.2">
      <c r="D14556" s="9"/>
      <c r="G14556" s="63"/>
      <c r="H14556" s="64"/>
    </row>
    <row r="14557" spans="4:8" x14ac:dyDescent="0.2">
      <c r="D14557" s="9"/>
      <c r="G14557" s="63"/>
      <c r="H14557" s="64"/>
    </row>
    <row r="14558" spans="4:8" x14ac:dyDescent="0.2">
      <c r="D14558" s="9"/>
      <c r="G14558" s="63"/>
      <c r="H14558" s="64"/>
    </row>
    <row r="14559" spans="4:8" x14ac:dyDescent="0.2">
      <c r="D14559" s="9"/>
      <c r="G14559" s="63"/>
      <c r="H14559" s="64"/>
    </row>
    <row r="14560" spans="4:8" x14ac:dyDescent="0.2">
      <c r="D14560" s="9"/>
      <c r="G14560" s="63"/>
      <c r="H14560" s="64"/>
    </row>
    <row r="14561" spans="4:8" x14ac:dyDescent="0.2">
      <c r="D14561" s="9"/>
      <c r="G14561" s="63"/>
      <c r="H14561" s="64"/>
    </row>
    <row r="14562" spans="4:8" x14ac:dyDescent="0.2">
      <c r="D14562" s="9"/>
      <c r="G14562" s="63"/>
      <c r="H14562" s="64"/>
    </row>
    <row r="14563" spans="4:8" x14ac:dyDescent="0.2">
      <c r="D14563" s="9"/>
      <c r="G14563" s="63"/>
      <c r="H14563" s="64"/>
    </row>
    <row r="14564" spans="4:8" x14ac:dyDescent="0.2">
      <c r="D14564" s="9"/>
      <c r="G14564" s="63"/>
      <c r="H14564" s="64"/>
    </row>
    <row r="14565" spans="4:8" x14ac:dyDescent="0.2">
      <c r="D14565" s="9"/>
      <c r="G14565" s="63"/>
      <c r="H14565" s="64"/>
    </row>
    <row r="14566" spans="4:8" x14ac:dyDescent="0.2">
      <c r="D14566" s="9"/>
      <c r="G14566" s="63"/>
      <c r="H14566" s="64"/>
    </row>
    <row r="14567" spans="4:8" x14ac:dyDescent="0.2">
      <c r="D14567" s="9"/>
      <c r="G14567" s="63"/>
      <c r="H14567" s="64"/>
    </row>
    <row r="14568" spans="4:8" x14ac:dyDescent="0.2">
      <c r="D14568" s="9"/>
      <c r="G14568" s="63"/>
      <c r="H14568" s="64"/>
    </row>
    <row r="14569" spans="4:8" x14ac:dyDescent="0.2">
      <c r="D14569" s="9"/>
      <c r="G14569" s="63"/>
      <c r="H14569" s="64"/>
    </row>
    <row r="14570" spans="4:8" x14ac:dyDescent="0.2">
      <c r="D14570" s="9"/>
      <c r="G14570" s="63"/>
      <c r="H14570" s="64"/>
    </row>
    <row r="14571" spans="4:8" x14ac:dyDescent="0.2">
      <c r="D14571" s="9"/>
      <c r="G14571" s="63"/>
      <c r="H14571" s="64"/>
    </row>
    <row r="14572" spans="4:8" x14ac:dyDescent="0.2">
      <c r="D14572" s="9"/>
      <c r="G14572" s="63"/>
      <c r="H14572" s="64"/>
    </row>
    <row r="14573" spans="4:8" x14ac:dyDescent="0.2">
      <c r="D14573" s="9"/>
      <c r="G14573" s="63"/>
      <c r="H14573" s="64"/>
    </row>
    <row r="14574" spans="4:8" x14ac:dyDescent="0.2">
      <c r="D14574" s="9"/>
      <c r="G14574" s="63"/>
      <c r="H14574" s="64"/>
    </row>
    <row r="14575" spans="4:8" x14ac:dyDescent="0.2">
      <c r="D14575" s="9"/>
      <c r="G14575" s="63"/>
      <c r="H14575" s="64"/>
    </row>
    <row r="14576" spans="4:8" x14ac:dyDescent="0.2">
      <c r="D14576" s="9"/>
      <c r="G14576" s="63"/>
      <c r="H14576" s="64"/>
    </row>
    <row r="14577" spans="4:8" x14ac:dyDescent="0.2">
      <c r="D14577" s="9"/>
      <c r="G14577" s="63"/>
      <c r="H14577" s="64"/>
    </row>
    <row r="14578" spans="4:8" x14ac:dyDescent="0.2">
      <c r="D14578" s="9"/>
      <c r="G14578" s="63"/>
      <c r="H14578" s="64"/>
    </row>
    <row r="14579" spans="4:8" x14ac:dyDescent="0.2">
      <c r="D14579" s="9"/>
      <c r="G14579" s="63"/>
      <c r="H14579" s="64"/>
    </row>
    <row r="14580" spans="4:8" x14ac:dyDescent="0.2">
      <c r="D14580" s="9"/>
      <c r="G14580" s="63"/>
      <c r="H14580" s="64"/>
    </row>
    <row r="14581" spans="4:8" x14ac:dyDescent="0.2">
      <c r="D14581" s="9"/>
      <c r="G14581" s="63"/>
      <c r="H14581" s="64"/>
    </row>
    <row r="14582" spans="4:8" x14ac:dyDescent="0.2">
      <c r="D14582" s="9"/>
      <c r="G14582" s="63"/>
      <c r="H14582" s="64"/>
    </row>
    <row r="14583" spans="4:8" x14ac:dyDescent="0.2">
      <c r="D14583" s="9"/>
      <c r="G14583" s="63"/>
      <c r="H14583" s="64"/>
    </row>
    <row r="14584" spans="4:8" x14ac:dyDescent="0.2">
      <c r="D14584" s="9"/>
      <c r="G14584" s="63"/>
      <c r="H14584" s="64"/>
    </row>
    <row r="14585" spans="4:8" x14ac:dyDescent="0.2">
      <c r="D14585" s="9"/>
      <c r="G14585" s="63"/>
      <c r="H14585" s="64"/>
    </row>
    <row r="14586" spans="4:8" x14ac:dyDescent="0.2">
      <c r="D14586" s="9"/>
      <c r="G14586" s="63"/>
      <c r="H14586" s="64"/>
    </row>
    <row r="14587" spans="4:8" x14ac:dyDescent="0.2">
      <c r="D14587" s="9"/>
      <c r="G14587" s="63"/>
      <c r="H14587" s="64"/>
    </row>
    <row r="14588" spans="4:8" x14ac:dyDescent="0.2">
      <c r="D14588" s="9"/>
      <c r="G14588" s="63"/>
      <c r="H14588" s="64"/>
    </row>
    <row r="14589" spans="4:8" x14ac:dyDescent="0.2">
      <c r="D14589" s="9"/>
      <c r="G14589" s="63"/>
      <c r="H14589" s="64"/>
    </row>
    <row r="14590" spans="4:8" x14ac:dyDescent="0.2">
      <c r="D14590" s="9"/>
      <c r="G14590" s="63"/>
      <c r="H14590" s="64"/>
    </row>
    <row r="14591" spans="4:8" x14ac:dyDescent="0.2">
      <c r="D14591" s="9"/>
      <c r="G14591" s="63"/>
      <c r="H14591" s="64"/>
    </row>
    <row r="14592" spans="4:8" x14ac:dyDescent="0.2">
      <c r="D14592" s="9"/>
      <c r="G14592" s="63"/>
      <c r="H14592" s="64"/>
    </row>
    <row r="14593" spans="4:8" x14ac:dyDescent="0.2">
      <c r="D14593" s="9"/>
      <c r="G14593" s="63"/>
      <c r="H14593" s="64"/>
    </row>
    <row r="14594" spans="4:8" x14ac:dyDescent="0.2">
      <c r="D14594" s="9"/>
      <c r="G14594" s="63"/>
      <c r="H14594" s="64"/>
    </row>
    <row r="14595" spans="4:8" x14ac:dyDescent="0.2">
      <c r="D14595" s="9"/>
      <c r="G14595" s="63"/>
      <c r="H14595" s="64"/>
    </row>
    <row r="14596" spans="4:8" x14ac:dyDescent="0.2">
      <c r="D14596" s="9"/>
      <c r="G14596" s="63"/>
      <c r="H14596" s="64"/>
    </row>
    <row r="14597" spans="4:8" x14ac:dyDescent="0.2">
      <c r="D14597" s="9"/>
      <c r="G14597" s="63"/>
      <c r="H14597" s="64"/>
    </row>
    <row r="14598" spans="4:8" x14ac:dyDescent="0.2">
      <c r="D14598" s="9"/>
      <c r="G14598" s="63"/>
      <c r="H14598" s="64"/>
    </row>
    <row r="14599" spans="4:8" x14ac:dyDescent="0.2">
      <c r="D14599" s="9"/>
      <c r="G14599" s="63"/>
      <c r="H14599" s="64"/>
    </row>
    <row r="14600" spans="4:8" x14ac:dyDescent="0.2">
      <c r="D14600" s="9"/>
      <c r="G14600" s="63"/>
      <c r="H14600" s="64"/>
    </row>
    <row r="14601" spans="4:8" x14ac:dyDescent="0.2">
      <c r="D14601" s="9"/>
      <c r="G14601" s="63"/>
      <c r="H14601" s="64"/>
    </row>
    <row r="14602" spans="4:8" x14ac:dyDescent="0.2">
      <c r="D14602" s="9"/>
      <c r="G14602" s="63"/>
      <c r="H14602" s="64"/>
    </row>
    <row r="14603" spans="4:8" x14ac:dyDescent="0.2">
      <c r="D14603" s="9"/>
      <c r="G14603" s="63"/>
      <c r="H14603" s="64"/>
    </row>
    <row r="14604" spans="4:8" x14ac:dyDescent="0.2">
      <c r="D14604" s="9"/>
      <c r="G14604" s="63"/>
      <c r="H14604" s="64"/>
    </row>
    <row r="14605" spans="4:8" x14ac:dyDescent="0.2">
      <c r="D14605" s="9"/>
      <c r="G14605" s="63"/>
      <c r="H14605" s="64"/>
    </row>
    <row r="14606" spans="4:8" x14ac:dyDescent="0.2">
      <c r="D14606" s="9"/>
      <c r="G14606" s="63"/>
      <c r="H14606" s="64"/>
    </row>
    <row r="14607" spans="4:8" x14ac:dyDescent="0.2">
      <c r="D14607" s="9"/>
      <c r="G14607" s="63"/>
      <c r="H14607" s="64"/>
    </row>
    <row r="14608" spans="4:8" x14ac:dyDescent="0.2">
      <c r="D14608" s="9"/>
      <c r="G14608" s="63"/>
      <c r="H14608" s="64"/>
    </row>
    <row r="14609" spans="4:8" x14ac:dyDescent="0.2">
      <c r="D14609" s="9"/>
      <c r="G14609" s="63"/>
      <c r="H14609" s="64"/>
    </row>
    <row r="14610" spans="4:8" x14ac:dyDescent="0.2">
      <c r="D14610" s="9"/>
      <c r="G14610" s="63"/>
      <c r="H14610" s="64"/>
    </row>
    <row r="14611" spans="4:8" x14ac:dyDescent="0.2">
      <c r="D14611" s="9"/>
      <c r="G14611" s="63"/>
      <c r="H14611" s="64"/>
    </row>
    <row r="14612" spans="4:8" x14ac:dyDescent="0.2">
      <c r="D14612" s="9"/>
      <c r="G14612" s="63"/>
      <c r="H14612" s="64"/>
    </row>
    <row r="14613" spans="4:8" x14ac:dyDescent="0.2">
      <c r="D14613" s="9"/>
      <c r="G14613" s="63"/>
      <c r="H14613" s="64"/>
    </row>
    <row r="14614" spans="4:8" x14ac:dyDescent="0.2">
      <c r="D14614" s="9"/>
      <c r="G14614" s="63"/>
      <c r="H14614" s="64"/>
    </row>
    <row r="14615" spans="4:8" x14ac:dyDescent="0.2">
      <c r="D14615" s="9"/>
      <c r="G14615" s="63"/>
      <c r="H14615" s="64"/>
    </row>
    <row r="14616" spans="4:8" x14ac:dyDescent="0.2">
      <c r="D14616" s="9"/>
      <c r="G14616" s="63"/>
      <c r="H14616" s="64"/>
    </row>
    <row r="14617" spans="4:8" x14ac:dyDescent="0.2">
      <c r="D14617" s="9"/>
      <c r="G14617" s="63"/>
      <c r="H14617" s="64"/>
    </row>
    <row r="14618" spans="4:8" x14ac:dyDescent="0.2">
      <c r="D14618" s="9"/>
      <c r="G14618" s="63"/>
      <c r="H14618" s="64"/>
    </row>
    <row r="14619" spans="4:8" x14ac:dyDescent="0.2">
      <c r="D14619" s="9"/>
      <c r="G14619" s="63"/>
      <c r="H14619" s="64"/>
    </row>
    <row r="14620" spans="4:8" x14ac:dyDescent="0.2">
      <c r="D14620" s="9"/>
      <c r="G14620" s="63"/>
      <c r="H14620" s="64"/>
    </row>
    <row r="14621" spans="4:8" x14ac:dyDescent="0.2">
      <c r="D14621" s="9"/>
      <c r="G14621" s="63"/>
      <c r="H14621" s="64"/>
    </row>
    <row r="14622" spans="4:8" x14ac:dyDescent="0.2">
      <c r="D14622" s="9"/>
      <c r="G14622" s="63"/>
      <c r="H14622" s="64"/>
    </row>
    <row r="14623" spans="4:8" x14ac:dyDescent="0.2">
      <c r="D14623" s="9"/>
      <c r="G14623" s="63"/>
      <c r="H14623" s="64"/>
    </row>
    <row r="14624" spans="4:8" x14ac:dyDescent="0.2">
      <c r="D14624" s="9"/>
      <c r="G14624" s="63"/>
      <c r="H14624" s="64"/>
    </row>
    <row r="14625" spans="4:8" x14ac:dyDescent="0.2">
      <c r="D14625" s="9"/>
      <c r="G14625" s="63"/>
      <c r="H14625" s="64"/>
    </row>
    <row r="14626" spans="4:8" x14ac:dyDescent="0.2">
      <c r="D14626" s="9"/>
      <c r="G14626" s="63"/>
      <c r="H14626" s="64"/>
    </row>
    <row r="14627" spans="4:8" x14ac:dyDescent="0.2">
      <c r="D14627" s="9"/>
      <c r="G14627" s="63"/>
      <c r="H14627" s="64"/>
    </row>
    <row r="14628" spans="4:8" x14ac:dyDescent="0.2">
      <c r="D14628" s="9"/>
      <c r="G14628" s="63"/>
      <c r="H14628" s="64"/>
    </row>
    <row r="14629" spans="4:8" x14ac:dyDescent="0.2">
      <c r="D14629" s="9"/>
      <c r="G14629" s="63"/>
      <c r="H14629" s="64"/>
    </row>
    <row r="14630" spans="4:8" x14ac:dyDescent="0.2">
      <c r="D14630" s="9"/>
      <c r="G14630" s="63"/>
      <c r="H14630" s="64"/>
    </row>
    <row r="14631" spans="4:8" x14ac:dyDescent="0.2">
      <c r="D14631" s="9"/>
      <c r="G14631" s="63"/>
      <c r="H14631" s="64"/>
    </row>
    <row r="14632" spans="4:8" x14ac:dyDescent="0.2">
      <c r="D14632" s="9"/>
      <c r="G14632" s="63"/>
      <c r="H14632" s="64"/>
    </row>
    <row r="14633" spans="4:8" x14ac:dyDescent="0.2">
      <c r="D14633" s="9"/>
      <c r="G14633" s="63"/>
      <c r="H14633" s="64"/>
    </row>
    <row r="14634" spans="4:8" x14ac:dyDescent="0.2">
      <c r="D14634" s="9"/>
      <c r="G14634" s="63"/>
      <c r="H14634" s="64"/>
    </row>
    <row r="14635" spans="4:8" x14ac:dyDescent="0.2">
      <c r="D14635" s="9"/>
      <c r="G14635" s="63"/>
      <c r="H14635" s="64"/>
    </row>
    <row r="14636" spans="4:8" x14ac:dyDescent="0.2">
      <c r="D14636" s="9"/>
      <c r="G14636" s="63"/>
      <c r="H14636" s="64"/>
    </row>
    <row r="14637" spans="4:8" x14ac:dyDescent="0.2">
      <c r="D14637" s="9"/>
      <c r="G14637" s="63"/>
      <c r="H14637" s="64"/>
    </row>
    <row r="14638" spans="4:8" x14ac:dyDescent="0.2">
      <c r="D14638" s="9"/>
      <c r="G14638" s="63"/>
      <c r="H14638" s="64"/>
    </row>
    <row r="14639" spans="4:8" x14ac:dyDescent="0.2">
      <c r="D14639" s="9"/>
      <c r="G14639" s="63"/>
      <c r="H14639" s="64"/>
    </row>
    <row r="14640" spans="4:8" x14ac:dyDescent="0.2">
      <c r="D14640" s="9"/>
      <c r="G14640" s="63"/>
      <c r="H14640" s="64"/>
    </row>
    <row r="14641" spans="4:8" x14ac:dyDescent="0.2">
      <c r="D14641" s="9"/>
      <c r="G14641" s="63"/>
      <c r="H14641" s="64"/>
    </row>
    <row r="14642" spans="4:8" x14ac:dyDescent="0.2">
      <c r="D14642" s="9"/>
      <c r="G14642" s="63"/>
      <c r="H14642" s="64"/>
    </row>
    <row r="14643" spans="4:8" x14ac:dyDescent="0.2">
      <c r="D14643" s="9"/>
      <c r="G14643" s="63"/>
      <c r="H14643" s="64"/>
    </row>
    <row r="14644" spans="4:8" x14ac:dyDescent="0.2">
      <c r="D14644" s="9"/>
      <c r="G14644" s="63"/>
      <c r="H14644" s="64"/>
    </row>
    <row r="14645" spans="4:8" x14ac:dyDescent="0.2">
      <c r="D14645" s="9"/>
      <c r="G14645" s="63"/>
      <c r="H14645" s="64"/>
    </row>
    <row r="14646" spans="4:8" x14ac:dyDescent="0.2">
      <c r="D14646" s="9"/>
      <c r="G14646" s="63"/>
      <c r="H14646" s="64"/>
    </row>
    <row r="14647" spans="4:8" x14ac:dyDescent="0.2">
      <c r="D14647" s="9"/>
      <c r="G14647" s="63"/>
      <c r="H14647" s="64"/>
    </row>
    <row r="14648" spans="4:8" x14ac:dyDescent="0.2">
      <c r="D14648" s="9"/>
      <c r="G14648" s="63"/>
      <c r="H14648" s="64"/>
    </row>
    <row r="14649" spans="4:8" x14ac:dyDescent="0.2">
      <c r="D14649" s="9"/>
      <c r="G14649" s="63"/>
      <c r="H14649" s="64"/>
    </row>
    <row r="14650" spans="4:8" x14ac:dyDescent="0.2">
      <c r="D14650" s="9"/>
      <c r="G14650" s="63"/>
      <c r="H14650" s="64"/>
    </row>
    <row r="14651" spans="4:8" x14ac:dyDescent="0.2">
      <c r="D14651" s="9"/>
      <c r="G14651" s="63"/>
      <c r="H14651" s="64"/>
    </row>
    <row r="14652" spans="4:8" x14ac:dyDescent="0.2">
      <c r="D14652" s="9"/>
      <c r="G14652" s="63"/>
      <c r="H14652" s="64"/>
    </row>
    <row r="14653" spans="4:8" x14ac:dyDescent="0.2">
      <c r="D14653" s="9"/>
      <c r="G14653" s="63"/>
      <c r="H14653" s="64"/>
    </row>
    <row r="14654" spans="4:8" x14ac:dyDescent="0.2">
      <c r="D14654" s="9"/>
      <c r="G14654" s="63"/>
      <c r="H14654" s="64"/>
    </row>
    <row r="14655" spans="4:8" x14ac:dyDescent="0.2">
      <c r="D14655" s="9"/>
      <c r="G14655" s="63"/>
      <c r="H14655" s="64"/>
    </row>
    <row r="14656" spans="4:8" x14ac:dyDescent="0.2">
      <c r="D14656" s="9"/>
      <c r="G14656" s="63"/>
      <c r="H14656" s="64"/>
    </row>
    <row r="14657" spans="4:8" x14ac:dyDescent="0.2">
      <c r="D14657" s="9"/>
      <c r="G14657" s="63"/>
      <c r="H14657" s="64"/>
    </row>
    <row r="14658" spans="4:8" x14ac:dyDescent="0.2">
      <c r="D14658" s="9"/>
      <c r="G14658" s="63"/>
      <c r="H14658" s="64"/>
    </row>
    <row r="14659" spans="4:8" x14ac:dyDescent="0.2">
      <c r="D14659" s="9"/>
      <c r="G14659" s="63"/>
      <c r="H14659" s="64"/>
    </row>
    <row r="14660" spans="4:8" x14ac:dyDescent="0.2">
      <c r="D14660" s="9"/>
      <c r="G14660" s="63"/>
      <c r="H14660" s="64"/>
    </row>
    <row r="14661" spans="4:8" x14ac:dyDescent="0.2">
      <c r="D14661" s="9"/>
      <c r="G14661" s="63"/>
      <c r="H14661" s="64"/>
    </row>
    <row r="14662" spans="4:8" x14ac:dyDescent="0.2">
      <c r="D14662" s="9"/>
      <c r="G14662" s="63"/>
      <c r="H14662" s="64"/>
    </row>
    <row r="14663" spans="4:8" x14ac:dyDescent="0.2">
      <c r="D14663" s="9"/>
      <c r="G14663" s="63"/>
      <c r="H14663" s="64"/>
    </row>
    <row r="14664" spans="4:8" x14ac:dyDescent="0.2">
      <c r="D14664" s="9"/>
      <c r="G14664" s="63"/>
      <c r="H14664" s="64"/>
    </row>
    <row r="14665" spans="4:8" x14ac:dyDescent="0.2">
      <c r="D14665" s="9"/>
      <c r="G14665" s="63"/>
      <c r="H14665" s="64"/>
    </row>
    <row r="14666" spans="4:8" x14ac:dyDescent="0.2">
      <c r="D14666" s="9"/>
      <c r="G14666" s="63"/>
      <c r="H14666" s="64"/>
    </row>
    <row r="14667" spans="4:8" x14ac:dyDescent="0.2">
      <c r="D14667" s="9"/>
      <c r="G14667" s="63"/>
      <c r="H14667" s="64"/>
    </row>
    <row r="14668" spans="4:8" x14ac:dyDescent="0.2">
      <c r="D14668" s="9"/>
      <c r="G14668" s="63"/>
      <c r="H14668" s="64"/>
    </row>
    <row r="14669" spans="4:8" x14ac:dyDescent="0.2">
      <c r="D14669" s="9"/>
      <c r="G14669" s="63"/>
      <c r="H14669" s="64"/>
    </row>
    <row r="14670" spans="4:8" x14ac:dyDescent="0.2">
      <c r="D14670" s="9"/>
      <c r="G14670" s="63"/>
      <c r="H14670" s="64"/>
    </row>
    <row r="14671" spans="4:8" x14ac:dyDescent="0.2">
      <c r="D14671" s="9"/>
      <c r="G14671" s="63"/>
      <c r="H14671" s="64"/>
    </row>
    <row r="14672" spans="4:8" x14ac:dyDescent="0.2">
      <c r="D14672" s="9"/>
      <c r="G14672" s="63"/>
      <c r="H14672" s="64"/>
    </row>
    <row r="14673" spans="4:8" x14ac:dyDescent="0.2">
      <c r="D14673" s="9"/>
      <c r="G14673" s="63"/>
      <c r="H14673" s="64"/>
    </row>
    <row r="14674" spans="4:8" x14ac:dyDescent="0.2">
      <c r="D14674" s="9"/>
      <c r="G14674" s="63"/>
      <c r="H14674" s="64"/>
    </row>
    <row r="14675" spans="4:8" x14ac:dyDescent="0.2">
      <c r="D14675" s="9"/>
      <c r="G14675" s="63"/>
      <c r="H14675" s="64"/>
    </row>
    <row r="14676" spans="4:8" x14ac:dyDescent="0.2">
      <c r="D14676" s="9"/>
      <c r="G14676" s="63"/>
      <c r="H14676" s="64"/>
    </row>
    <row r="14677" spans="4:8" x14ac:dyDescent="0.2">
      <c r="D14677" s="9"/>
      <c r="G14677" s="63"/>
      <c r="H14677" s="64"/>
    </row>
    <row r="14678" spans="4:8" x14ac:dyDescent="0.2">
      <c r="D14678" s="9"/>
      <c r="G14678" s="63"/>
      <c r="H14678" s="64"/>
    </row>
    <row r="14679" spans="4:8" x14ac:dyDescent="0.2">
      <c r="D14679" s="9"/>
      <c r="G14679" s="63"/>
      <c r="H14679" s="64"/>
    </row>
    <row r="14680" spans="4:8" x14ac:dyDescent="0.2">
      <c r="D14680" s="9"/>
      <c r="G14680" s="63"/>
      <c r="H14680" s="64"/>
    </row>
    <row r="14681" spans="4:8" x14ac:dyDescent="0.2">
      <c r="D14681" s="9"/>
      <c r="G14681" s="63"/>
      <c r="H14681" s="64"/>
    </row>
    <row r="14682" spans="4:8" x14ac:dyDescent="0.2">
      <c r="D14682" s="9"/>
      <c r="G14682" s="63"/>
      <c r="H14682" s="64"/>
    </row>
    <row r="14683" spans="4:8" x14ac:dyDescent="0.2">
      <c r="D14683" s="9"/>
      <c r="G14683" s="63"/>
      <c r="H14683" s="64"/>
    </row>
    <row r="14684" spans="4:8" x14ac:dyDescent="0.2">
      <c r="D14684" s="9"/>
      <c r="G14684" s="63"/>
      <c r="H14684" s="64"/>
    </row>
    <row r="14685" spans="4:8" x14ac:dyDescent="0.2">
      <c r="D14685" s="9"/>
      <c r="G14685" s="63"/>
      <c r="H14685" s="64"/>
    </row>
    <row r="14686" spans="4:8" x14ac:dyDescent="0.2">
      <c r="D14686" s="9"/>
      <c r="G14686" s="63"/>
      <c r="H14686" s="64"/>
    </row>
    <row r="14687" spans="4:8" x14ac:dyDescent="0.2">
      <c r="D14687" s="9"/>
      <c r="G14687" s="63"/>
      <c r="H14687" s="64"/>
    </row>
    <row r="14688" spans="4:8" x14ac:dyDescent="0.2">
      <c r="D14688" s="9"/>
      <c r="G14688" s="63"/>
      <c r="H14688" s="64"/>
    </row>
    <row r="14689" spans="4:8" x14ac:dyDescent="0.2">
      <c r="D14689" s="9"/>
      <c r="G14689" s="63"/>
      <c r="H14689" s="64"/>
    </row>
    <row r="14690" spans="4:8" x14ac:dyDescent="0.2">
      <c r="D14690" s="9"/>
      <c r="G14690" s="63"/>
      <c r="H14690" s="64"/>
    </row>
    <row r="14691" spans="4:8" x14ac:dyDescent="0.2">
      <c r="D14691" s="9"/>
      <c r="G14691" s="63"/>
      <c r="H14691" s="64"/>
    </row>
    <row r="14692" spans="4:8" x14ac:dyDescent="0.2">
      <c r="D14692" s="9"/>
      <c r="G14692" s="63"/>
      <c r="H14692" s="64"/>
    </row>
    <row r="14693" spans="4:8" x14ac:dyDescent="0.2">
      <c r="D14693" s="9"/>
      <c r="G14693" s="63"/>
      <c r="H14693" s="64"/>
    </row>
    <row r="14694" spans="4:8" x14ac:dyDescent="0.2">
      <c r="D14694" s="9"/>
      <c r="G14694" s="63"/>
      <c r="H14694" s="64"/>
    </row>
    <row r="14695" spans="4:8" x14ac:dyDescent="0.2">
      <c r="D14695" s="9"/>
      <c r="G14695" s="63"/>
      <c r="H14695" s="64"/>
    </row>
    <row r="14696" spans="4:8" x14ac:dyDescent="0.2">
      <c r="D14696" s="9"/>
      <c r="G14696" s="63"/>
      <c r="H14696" s="64"/>
    </row>
    <row r="14697" spans="4:8" x14ac:dyDescent="0.2">
      <c r="D14697" s="9"/>
      <c r="G14697" s="63"/>
      <c r="H14697" s="64"/>
    </row>
    <row r="14698" spans="4:8" x14ac:dyDescent="0.2">
      <c r="D14698" s="9"/>
      <c r="G14698" s="63"/>
      <c r="H14698" s="64"/>
    </row>
    <row r="14699" spans="4:8" x14ac:dyDescent="0.2">
      <c r="D14699" s="9"/>
      <c r="G14699" s="63"/>
      <c r="H14699" s="64"/>
    </row>
    <row r="14700" spans="4:8" x14ac:dyDescent="0.2">
      <c r="D14700" s="9"/>
      <c r="G14700" s="63"/>
      <c r="H14700" s="64"/>
    </row>
    <row r="14701" spans="4:8" x14ac:dyDescent="0.2">
      <c r="D14701" s="9"/>
      <c r="G14701" s="63"/>
      <c r="H14701" s="64"/>
    </row>
    <row r="14702" spans="4:8" x14ac:dyDescent="0.2">
      <c r="D14702" s="9"/>
      <c r="G14702" s="63"/>
      <c r="H14702" s="64"/>
    </row>
    <row r="14703" spans="4:8" x14ac:dyDescent="0.2">
      <c r="D14703" s="9"/>
      <c r="G14703" s="63"/>
      <c r="H14703" s="64"/>
    </row>
    <row r="14704" spans="4:8" x14ac:dyDescent="0.2">
      <c r="D14704" s="9"/>
      <c r="G14704" s="63"/>
      <c r="H14704" s="64"/>
    </row>
    <row r="14705" spans="4:8" x14ac:dyDescent="0.2">
      <c r="D14705" s="9"/>
      <c r="G14705" s="63"/>
      <c r="H14705" s="64"/>
    </row>
    <row r="14706" spans="4:8" x14ac:dyDescent="0.2">
      <c r="D14706" s="9"/>
      <c r="G14706" s="63"/>
      <c r="H14706" s="64"/>
    </row>
    <row r="14707" spans="4:8" x14ac:dyDescent="0.2">
      <c r="D14707" s="9"/>
      <c r="G14707" s="63"/>
      <c r="H14707" s="64"/>
    </row>
    <row r="14708" spans="4:8" x14ac:dyDescent="0.2">
      <c r="D14708" s="9"/>
      <c r="G14708" s="63"/>
      <c r="H14708" s="64"/>
    </row>
    <row r="14709" spans="4:8" x14ac:dyDescent="0.2">
      <c r="D14709" s="9"/>
      <c r="G14709" s="63"/>
      <c r="H14709" s="64"/>
    </row>
    <row r="14710" spans="4:8" x14ac:dyDescent="0.2">
      <c r="D14710" s="9"/>
      <c r="G14710" s="63"/>
      <c r="H14710" s="64"/>
    </row>
    <row r="14711" spans="4:8" x14ac:dyDescent="0.2">
      <c r="D14711" s="9"/>
      <c r="G14711" s="63"/>
      <c r="H14711" s="64"/>
    </row>
    <row r="14712" spans="4:8" x14ac:dyDescent="0.2">
      <c r="D14712" s="9"/>
      <c r="G14712" s="63"/>
      <c r="H14712" s="64"/>
    </row>
    <row r="14713" spans="4:8" x14ac:dyDescent="0.2">
      <c r="D14713" s="9"/>
      <c r="G14713" s="63"/>
      <c r="H14713" s="64"/>
    </row>
    <row r="14714" spans="4:8" x14ac:dyDescent="0.2">
      <c r="D14714" s="9"/>
      <c r="G14714" s="63"/>
      <c r="H14714" s="64"/>
    </row>
    <row r="14715" spans="4:8" x14ac:dyDescent="0.2">
      <c r="D14715" s="9"/>
      <c r="G14715" s="63"/>
      <c r="H14715" s="64"/>
    </row>
    <row r="14716" spans="4:8" x14ac:dyDescent="0.2">
      <c r="D14716" s="9"/>
      <c r="G14716" s="63"/>
      <c r="H14716" s="64"/>
    </row>
    <row r="14717" spans="4:8" x14ac:dyDescent="0.2">
      <c r="D14717" s="9"/>
      <c r="G14717" s="63"/>
      <c r="H14717" s="64"/>
    </row>
    <row r="14718" spans="4:8" x14ac:dyDescent="0.2">
      <c r="D14718" s="9"/>
      <c r="G14718" s="63"/>
      <c r="H14718" s="64"/>
    </row>
    <row r="14719" spans="4:8" x14ac:dyDescent="0.2">
      <c r="D14719" s="9"/>
      <c r="G14719" s="63"/>
      <c r="H14719" s="64"/>
    </row>
    <row r="14720" spans="4:8" x14ac:dyDescent="0.2">
      <c r="D14720" s="9"/>
      <c r="G14720" s="63"/>
      <c r="H14720" s="64"/>
    </row>
    <row r="14721" spans="4:8" x14ac:dyDescent="0.2">
      <c r="D14721" s="9"/>
      <c r="G14721" s="63"/>
      <c r="H14721" s="64"/>
    </row>
    <row r="14722" spans="4:8" x14ac:dyDescent="0.2">
      <c r="D14722" s="9"/>
      <c r="G14722" s="63"/>
      <c r="H14722" s="64"/>
    </row>
    <row r="14723" spans="4:8" x14ac:dyDescent="0.2">
      <c r="D14723" s="9"/>
      <c r="G14723" s="63"/>
      <c r="H14723" s="64"/>
    </row>
    <row r="14724" spans="4:8" x14ac:dyDescent="0.2">
      <c r="D14724" s="9"/>
      <c r="G14724" s="63"/>
      <c r="H14724" s="64"/>
    </row>
    <row r="14725" spans="4:8" x14ac:dyDescent="0.2">
      <c r="D14725" s="9"/>
      <c r="G14725" s="63"/>
      <c r="H14725" s="64"/>
    </row>
    <row r="14726" spans="4:8" x14ac:dyDescent="0.2">
      <c r="D14726" s="9"/>
      <c r="G14726" s="63"/>
      <c r="H14726" s="64"/>
    </row>
    <row r="14727" spans="4:8" x14ac:dyDescent="0.2">
      <c r="D14727" s="9"/>
      <c r="G14727" s="63"/>
      <c r="H14727" s="64"/>
    </row>
    <row r="14728" spans="4:8" x14ac:dyDescent="0.2">
      <c r="D14728" s="9"/>
      <c r="G14728" s="63"/>
      <c r="H14728" s="64"/>
    </row>
    <row r="14729" spans="4:8" x14ac:dyDescent="0.2">
      <c r="D14729" s="9"/>
      <c r="G14729" s="63"/>
      <c r="H14729" s="64"/>
    </row>
    <row r="14730" spans="4:8" x14ac:dyDescent="0.2">
      <c r="D14730" s="9"/>
      <c r="G14730" s="63"/>
      <c r="H14730" s="64"/>
    </row>
    <row r="14731" spans="4:8" x14ac:dyDescent="0.2">
      <c r="D14731" s="9"/>
      <c r="G14731" s="63"/>
      <c r="H14731" s="64"/>
    </row>
    <row r="14732" spans="4:8" x14ac:dyDescent="0.2">
      <c r="D14732" s="9"/>
      <c r="G14732" s="63"/>
      <c r="H14732" s="64"/>
    </row>
    <row r="14733" spans="4:8" x14ac:dyDescent="0.2">
      <c r="D14733" s="9"/>
      <c r="G14733" s="63"/>
      <c r="H14733" s="64"/>
    </row>
    <row r="14734" spans="4:8" x14ac:dyDescent="0.2">
      <c r="D14734" s="9"/>
      <c r="G14734" s="63"/>
      <c r="H14734" s="64"/>
    </row>
    <row r="14735" spans="4:8" x14ac:dyDescent="0.2">
      <c r="D14735" s="9"/>
      <c r="G14735" s="63"/>
      <c r="H14735" s="64"/>
    </row>
    <row r="14736" spans="4:8" x14ac:dyDescent="0.2">
      <c r="D14736" s="9"/>
      <c r="G14736" s="63"/>
      <c r="H14736" s="64"/>
    </row>
    <row r="14737" spans="4:8" x14ac:dyDescent="0.2">
      <c r="D14737" s="9"/>
      <c r="G14737" s="63"/>
      <c r="H14737" s="64"/>
    </row>
    <row r="14738" spans="4:8" x14ac:dyDescent="0.2">
      <c r="D14738" s="9"/>
      <c r="G14738" s="63"/>
      <c r="H14738" s="64"/>
    </row>
    <row r="14739" spans="4:8" x14ac:dyDescent="0.2">
      <c r="D14739" s="9"/>
      <c r="G14739" s="63"/>
      <c r="H14739" s="64"/>
    </row>
    <row r="14740" spans="4:8" x14ac:dyDescent="0.2">
      <c r="D14740" s="9"/>
      <c r="G14740" s="63"/>
      <c r="H14740" s="64"/>
    </row>
    <row r="14741" spans="4:8" x14ac:dyDescent="0.2">
      <c r="D14741" s="9"/>
      <c r="G14741" s="63"/>
      <c r="H14741" s="64"/>
    </row>
    <row r="14742" spans="4:8" x14ac:dyDescent="0.2">
      <c r="D14742" s="9"/>
      <c r="G14742" s="63"/>
      <c r="H14742" s="64"/>
    </row>
    <row r="14743" spans="4:8" x14ac:dyDescent="0.2">
      <c r="D14743" s="9"/>
      <c r="G14743" s="63"/>
      <c r="H14743" s="64"/>
    </row>
    <row r="14744" spans="4:8" x14ac:dyDescent="0.2">
      <c r="D14744" s="9"/>
      <c r="G14744" s="63"/>
      <c r="H14744" s="64"/>
    </row>
    <row r="14745" spans="4:8" x14ac:dyDescent="0.2">
      <c r="D14745" s="9"/>
      <c r="G14745" s="63"/>
      <c r="H14745" s="64"/>
    </row>
    <row r="14746" spans="4:8" x14ac:dyDescent="0.2">
      <c r="D14746" s="9"/>
      <c r="G14746" s="63"/>
      <c r="H14746" s="64"/>
    </row>
    <row r="14747" spans="4:8" x14ac:dyDescent="0.2">
      <c r="D14747" s="9"/>
      <c r="G14747" s="63"/>
      <c r="H14747" s="64"/>
    </row>
    <row r="14748" spans="4:8" x14ac:dyDescent="0.2">
      <c r="D14748" s="9"/>
      <c r="G14748" s="63"/>
      <c r="H14748" s="64"/>
    </row>
    <row r="14749" spans="4:8" x14ac:dyDescent="0.2">
      <c r="D14749" s="9"/>
      <c r="G14749" s="63"/>
      <c r="H14749" s="64"/>
    </row>
    <row r="14750" spans="4:8" x14ac:dyDescent="0.2">
      <c r="D14750" s="9"/>
      <c r="G14750" s="63"/>
      <c r="H14750" s="64"/>
    </row>
    <row r="14751" spans="4:8" x14ac:dyDescent="0.2">
      <c r="D14751" s="9"/>
      <c r="G14751" s="63"/>
      <c r="H14751" s="64"/>
    </row>
    <row r="14752" spans="4:8" x14ac:dyDescent="0.2">
      <c r="D14752" s="9"/>
      <c r="G14752" s="63"/>
      <c r="H14752" s="64"/>
    </row>
    <row r="14753" spans="4:8" x14ac:dyDescent="0.2">
      <c r="D14753" s="9"/>
      <c r="G14753" s="63"/>
      <c r="H14753" s="64"/>
    </row>
    <row r="14754" spans="4:8" x14ac:dyDescent="0.2">
      <c r="D14754" s="9"/>
      <c r="G14754" s="63"/>
      <c r="H14754" s="64"/>
    </row>
    <row r="14755" spans="4:8" x14ac:dyDescent="0.2">
      <c r="D14755" s="9"/>
      <c r="G14755" s="63"/>
      <c r="H14755" s="64"/>
    </row>
    <row r="14756" spans="4:8" x14ac:dyDescent="0.2">
      <c r="D14756" s="9"/>
      <c r="G14756" s="63"/>
      <c r="H14756" s="64"/>
    </row>
    <row r="14757" spans="4:8" x14ac:dyDescent="0.2">
      <c r="D14757" s="9"/>
      <c r="G14757" s="63"/>
      <c r="H14757" s="64"/>
    </row>
    <row r="14758" spans="4:8" x14ac:dyDescent="0.2">
      <c r="D14758" s="9"/>
      <c r="G14758" s="63"/>
      <c r="H14758" s="64"/>
    </row>
    <row r="14759" spans="4:8" x14ac:dyDescent="0.2">
      <c r="D14759" s="9"/>
      <c r="G14759" s="63"/>
      <c r="H14759" s="64"/>
    </row>
    <row r="14760" spans="4:8" x14ac:dyDescent="0.2">
      <c r="D14760" s="9"/>
      <c r="G14760" s="63"/>
      <c r="H14760" s="64"/>
    </row>
    <row r="14761" spans="4:8" x14ac:dyDescent="0.2">
      <c r="D14761" s="9"/>
      <c r="G14761" s="63"/>
      <c r="H14761" s="64"/>
    </row>
    <row r="14762" spans="4:8" x14ac:dyDescent="0.2">
      <c r="D14762" s="9"/>
      <c r="G14762" s="63"/>
      <c r="H14762" s="64"/>
    </row>
    <row r="14763" spans="4:8" x14ac:dyDescent="0.2">
      <c r="D14763" s="9"/>
      <c r="G14763" s="63"/>
      <c r="H14763" s="64"/>
    </row>
    <row r="14764" spans="4:8" x14ac:dyDescent="0.2">
      <c r="D14764" s="9"/>
      <c r="G14764" s="63"/>
      <c r="H14764" s="64"/>
    </row>
    <row r="14765" spans="4:8" x14ac:dyDescent="0.2">
      <c r="D14765" s="9"/>
      <c r="G14765" s="63"/>
      <c r="H14765" s="64"/>
    </row>
    <row r="14766" spans="4:8" x14ac:dyDescent="0.2">
      <c r="D14766" s="9"/>
      <c r="G14766" s="63"/>
      <c r="H14766" s="64"/>
    </row>
    <row r="14767" spans="4:8" x14ac:dyDescent="0.2">
      <c r="D14767" s="9"/>
      <c r="G14767" s="63"/>
      <c r="H14767" s="64"/>
    </row>
    <row r="14768" spans="4:8" x14ac:dyDescent="0.2">
      <c r="D14768" s="9"/>
      <c r="G14768" s="63"/>
      <c r="H14768" s="64"/>
    </row>
    <row r="14769" spans="4:8" x14ac:dyDescent="0.2">
      <c r="D14769" s="9"/>
      <c r="G14769" s="63"/>
      <c r="H14769" s="64"/>
    </row>
    <row r="14770" spans="4:8" x14ac:dyDescent="0.2">
      <c r="D14770" s="9"/>
      <c r="G14770" s="63"/>
      <c r="H14770" s="64"/>
    </row>
    <row r="14771" spans="4:8" x14ac:dyDescent="0.2">
      <c r="D14771" s="9"/>
      <c r="G14771" s="63"/>
      <c r="H14771" s="64"/>
    </row>
    <row r="14772" spans="4:8" x14ac:dyDescent="0.2">
      <c r="D14772" s="9"/>
      <c r="G14772" s="63"/>
      <c r="H14772" s="64"/>
    </row>
    <row r="14773" spans="4:8" x14ac:dyDescent="0.2">
      <c r="D14773" s="9"/>
      <c r="G14773" s="63"/>
      <c r="H14773" s="64"/>
    </row>
    <row r="14774" spans="4:8" x14ac:dyDescent="0.2">
      <c r="D14774" s="9"/>
      <c r="G14774" s="63"/>
      <c r="H14774" s="64"/>
    </row>
    <row r="14775" spans="4:8" x14ac:dyDescent="0.2">
      <c r="D14775" s="9"/>
      <c r="G14775" s="63"/>
      <c r="H14775" s="64"/>
    </row>
    <row r="14776" spans="4:8" x14ac:dyDescent="0.2">
      <c r="D14776" s="9"/>
      <c r="G14776" s="63"/>
      <c r="H14776" s="64"/>
    </row>
    <row r="14777" spans="4:8" x14ac:dyDescent="0.2">
      <c r="D14777" s="9"/>
      <c r="G14777" s="63"/>
      <c r="H14777" s="64"/>
    </row>
    <row r="14778" spans="4:8" x14ac:dyDescent="0.2">
      <c r="D14778" s="9"/>
      <c r="G14778" s="63"/>
      <c r="H14778" s="64"/>
    </row>
    <row r="14779" spans="4:8" x14ac:dyDescent="0.2">
      <c r="D14779" s="9"/>
      <c r="G14779" s="63"/>
      <c r="H14779" s="64"/>
    </row>
    <row r="14780" spans="4:8" x14ac:dyDescent="0.2">
      <c r="D14780" s="9"/>
      <c r="G14780" s="63"/>
      <c r="H14780" s="64"/>
    </row>
    <row r="14781" spans="4:8" x14ac:dyDescent="0.2">
      <c r="D14781" s="9"/>
      <c r="G14781" s="63"/>
      <c r="H14781" s="64"/>
    </row>
    <row r="14782" spans="4:8" x14ac:dyDescent="0.2">
      <c r="D14782" s="9"/>
      <c r="G14782" s="63"/>
      <c r="H14782" s="64"/>
    </row>
    <row r="14783" spans="4:8" x14ac:dyDescent="0.2">
      <c r="D14783" s="9"/>
      <c r="G14783" s="63"/>
      <c r="H14783" s="64"/>
    </row>
    <row r="14784" spans="4:8" x14ac:dyDescent="0.2">
      <c r="D14784" s="9"/>
      <c r="G14784" s="63"/>
      <c r="H14784" s="64"/>
    </row>
    <row r="14785" spans="4:8" x14ac:dyDescent="0.2">
      <c r="D14785" s="9"/>
      <c r="G14785" s="63"/>
      <c r="H14785" s="64"/>
    </row>
    <row r="14786" spans="4:8" x14ac:dyDescent="0.2">
      <c r="D14786" s="9"/>
      <c r="G14786" s="63"/>
      <c r="H14786" s="64"/>
    </row>
    <row r="14787" spans="4:8" x14ac:dyDescent="0.2">
      <c r="D14787" s="9"/>
      <c r="G14787" s="63"/>
      <c r="H14787" s="64"/>
    </row>
    <row r="14788" spans="4:8" x14ac:dyDescent="0.2">
      <c r="D14788" s="9"/>
      <c r="G14788" s="63"/>
      <c r="H14788" s="64"/>
    </row>
    <row r="14789" spans="4:8" x14ac:dyDescent="0.2">
      <c r="D14789" s="9"/>
      <c r="G14789" s="63"/>
      <c r="H14789" s="64"/>
    </row>
    <row r="14790" spans="4:8" x14ac:dyDescent="0.2">
      <c r="D14790" s="9"/>
      <c r="G14790" s="63"/>
      <c r="H14790" s="64"/>
    </row>
    <row r="14791" spans="4:8" x14ac:dyDescent="0.2">
      <c r="D14791" s="9"/>
      <c r="G14791" s="63"/>
      <c r="H14791" s="64"/>
    </row>
    <row r="14792" spans="4:8" x14ac:dyDescent="0.2">
      <c r="D14792" s="9"/>
      <c r="G14792" s="63"/>
      <c r="H14792" s="64"/>
    </row>
    <row r="14793" spans="4:8" x14ac:dyDescent="0.2">
      <c r="D14793" s="9"/>
      <c r="G14793" s="63"/>
      <c r="H14793" s="64"/>
    </row>
    <row r="14794" spans="4:8" x14ac:dyDescent="0.2">
      <c r="D14794" s="9"/>
      <c r="G14794" s="63"/>
      <c r="H14794" s="64"/>
    </row>
    <row r="14795" spans="4:8" x14ac:dyDescent="0.2">
      <c r="D14795" s="9"/>
      <c r="G14795" s="63"/>
      <c r="H14795" s="64"/>
    </row>
    <row r="14796" spans="4:8" x14ac:dyDescent="0.2">
      <c r="D14796" s="9"/>
      <c r="G14796" s="63"/>
      <c r="H14796" s="64"/>
    </row>
    <row r="14797" spans="4:8" x14ac:dyDescent="0.2">
      <c r="D14797" s="9"/>
      <c r="G14797" s="63"/>
      <c r="H14797" s="64"/>
    </row>
    <row r="14798" spans="4:8" x14ac:dyDescent="0.2">
      <c r="D14798" s="9"/>
      <c r="G14798" s="63"/>
      <c r="H14798" s="64"/>
    </row>
    <row r="14799" spans="4:8" x14ac:dyDescent="0.2">
      <c r="D14799" s="9"/>
      <c r="G14799" s="63"/>
      <c r="H14799" s="64"/>
    </row>
    <row r="14800" spans="4:8" x14ac:dyDescent="0.2">
      <c r="D14800" s="9"/>
      <c r="G14800" s="63"/>
      <c r="H14800" s="64"/>
    </row>
    <row r="14801" spans="4:8" x14ac:dyDescent="0.2">
      <c r="D14801" s="9"/>
      <c r="G14801" s="63"/>
      <c r="H14801" s="64"/>
    </row>
    <row r="14802" spans="4:8" x14ac:dyDescent="0.2">
      <c r="D14802" s="9"/>
      <c r="G14802" s="63"/>
      <c r="H14802" s="64"/>
    </row>
    <row r="14803" spans="4:8" x14ac:dyDescent="0.2">
      <c r="D14803" s="9"/>
      <c r="G14803" s="63"/>
      <c r="H14803" s="64"/>
    </row>
    <row r="14804" spans="4:8" x14ac:dyDescent="0.2">
      <c r="D14804" s="9"/>
      <c r="G14804" s="63"/>
      <c r="H14804" s="64"/>
    </row>
    <row r="14805" spans="4:8" x14ac:dyDescent="0.2">
      <c r="D14805" s="9"/>
      <c r="G14805" s="63"/>
      <c r="H14805" s="64"/>
    </row>
    <row r="14806" spans="4:8" x14ac:dyDescent="0.2">
      <c r="D14806" s="9"/>
      <c r="G14806" s="63"/>
      <c r="H14806" s="64"/>
    </row>
    <row r="14807" spans="4:8" x14ac:dyDescent="0.2">
      <c r="D14807" s="9"/>
      <c r="G14807" s="63"/>
      <c r="H14807" s="64"/>
    </row>
    <row r="14808" spans="4:8" x14ac:dyDescent="0.2">
      <c r="D14808" s="9"/>
      <c r="G14808" s="63"/>
      <c r="H14808" s="64"/>
    </row>
    <row r="14809" spans="4:8" x14ac:dyDescent="0.2">
      <c r="D14809" s="9"/>
      <c r="G14809" s="63"/>
      <c r="H14809" s="64"/>
    </row>
    <row r="14810" spans="4:8" x14ac:dyDescent="0.2">
      <c r="D14810" s="9"/>
      <c r="G14810" s="63"/>
      <c r="H14810" s="64"/>
    </row>
    <row r="14811" spans="4:8" x14ac:dyDescent="0.2">
      <c r="D14811" s="9"/>
      <c r="G14811" s="63"/>
      <c r="H14811" s="64"/>
    </row>
    <row r="14812" spans="4:8" x14ac:dyDescent="0.2">
      <c r="D14812" s="9"/>
      <c r="G14812" s="63"/>
      <c r="H14812" s="64"/>
    </row>
    <row r="14813" spans="4:8" x14ac:dyDescent="0.2">
      <c r="D14813" s="9"/>
      <c r="G14813" s="63"/>
      <c r="H14813" s="64"/>
    </row>
    <row r="14814" spans="4:8" x14ac:dyDescent="0.2">
      <c r="D14814" s="9"/>
      <c r="G14814" s="63"/>
      <c r="H14814" s="64"/>
    </row>
    <row r="14815" spans="4:8" x14ac:dyDescent="0.2">
      <c r="D14815" s="9"/>
      <c r="G14815" s="63"/>
      <c r="H14815" s="64"/>
    </row>
    <row r="14816" spans="4:8" x14ac:dyDescent="0.2">
      <c r="D14816" s="9"/>
      <c r="G14816" s="63"/>
      <c r="H14816" s="64"/>
    </row>
    <row r="14817" spans="4:8" x14ac:dyDescent="0.2">
      <c r="D14817" s="9"/>
      <c r="G14817" s="63"/>
      <c r="H14817" s="64"/>
    </row>
    <row r="14818" spans="4:8" x14ac:dyDescent="0.2">
      <c r="D14818" s="9"/>
      <c r="G14818" s="63"/>
      <c r="H14818" s="64"/>
    </row>
    <row r="14819" spans="4:8" x14ac:dyDescent="0.2">
      <c r="D14819" s="9"/>
      <c r="G14819" s="63"/>
      <c r="H14819" s="64"/>
    </row>
    <row r="14820" spans="4:8" x14ac:dyDescent="0.2">
      <c r="D14820" s="9"/>
      <c r="G14820" s="63"/>
      <c r="H14820" s="64"/>
    </row>
    <row r="14821" spans="4:8" x14ac:dyDescent="0.2">
      <c r="D14821" s="9"/>
      <c r="G14821" s="63"/>
      <c r="H14821" s="64"/>
    </row>
    <row r="14822" spans="4:8" x14ac:dyDescent="0.2">
      <c r="D14822" s="9"/>
      <c r="G14822" s="63"/>
      <c r="H14822" s="64"/>
    </row>
    <row r="14823" spans="4:8" x14ac:dyDescent="0.2">
      <c r="D14823" s="9"/>
      <c r="G14823" s="63"/>
      <c r="H14823" s="64"/>
    </row>
    <row r="14824" spans="4:8" x14ac:dyDescent="0.2">
      <c r="D14824" s="9"/>
      <c r="G14824" s="63"/>
      <c r="H14824" s="64"/>
    </row>
    <row r="14825" spans="4:8" x14ac:dyDescent="0.2">
      <c r="D14825" s="9"/>
      <c r="G14825" s="63"/>
      <c r="H14825" s="64"/>
    </row>
    <row r="14826" spans="4:8" x14ac:dyDescent="0.2">
      <c r="D14826" s="9"/>
      <c r="G14826" s="63"/>
      <c r="H14826" s="64"/>
    </row>
    <row r="14827" spans="4:8" x14ac:dyDescent="0.2">
      <c r="D14827" s="9"/>
      <c r="G14827" s="63"/>
      <c r="H14827" s="64"/>
    </row>
    <row r="14828" spans="4:8" x14ac:dyDescent="0.2">
      <c r="D14828" s="9"/>
      <c r="G14828" s="63"/>
      <c r="H14828" s="64"/>
    </row>
    <row r="14829" spans="4:8" x14ac:dyDescent="0.2">
      <c r="D14829" s="9"/>
      <c r="G14829" s="63"/>
      <c r="H14829" s="64"/>
    </row>
    <row r="14830" spans="4:8" x14ac:dyDescent="0.2">
      <c r="D14830" s="9"/>
      <c r="G14830" s="63"/>
      <c r="H14830" s="64"/>
    </row>
    <row r="14831" spans="4:8" x14ac:dyDescent="0.2">
      <c r="D14831" s="9"/>
      <c r="G14831" s="63"/>
      <c r="H14831" s="64"/>
    </row>
    <row r="14832" spans="4:8" x14ac:dyDescent="0.2">
      <c r="D14832" s="9"/>
      <c r="G14832" s="63"/>
      <c r="H14832" s="64"/>
    </row>
    <row r="14833" spans="4:8" x14ac:dyDescent="0.2">
      <c r="D14833" s="9"/>
      <c r="G14833" s="63"/>
      <c r="H14833" s="64"/>
    </row>
    <row r="14834" spans="4:8" x14ac:dyDescent="0.2">
      <c r="D14834" s="9"/>
      <c r="G14834" s="63"/>
      <c r="H14834" s="64"/>
    </row>
    <row r="14835" spans="4:8" x14ac:dyDescent="0.2">
      <c r="D14835" s="9"/>
      <c r="G14835" s="63"/>
      <c r="H14835" s="64"/>
    </row>
    <row r="14836" spans="4:8" x14ac:dyDescent="0.2">
      <c r="D14836" s="9"/>
      <c r="G14836" s="63"/>
      <c r="H14836" s="64"/>
    </row>
    <row r="14837" spans="4:8" x14ac:dyDescent="0.2">
      <c r="D14837" s="9"/>
      <c r="G14837" s="63"/>
      <c r="H14837" s="64"/>
    </row>
    <row r="14838" spans="4:8" x14ac:dyDescent="0.2">
      <c r="D14838" s="9"/>
      <c r="G14838" s="63"/>
      <c r="H14838" s="64"/>
    </row>
    <row r="14839" spans="4:8" x14ac:dyDescent="0.2">
      <c r="D14839" s="9"/>
      <c r="G14839" s="63"/>
      <c r="H14839" s="64"/>
    </row>
    <row r="14840" spans="4:8" x14ac:dyDescent="0.2">
      <c r="D14840" s="9"/>
      <c r="G14840" s="63"/>
      <c r="H14840" s="64"/>
    </row>
    <row r="14841" spans="4:8" x14ac:dyDescent="0.2">
      <c r="D14841" s="9"/>
      <c r="G14841" s="63"/>
      <c r="H14841" s="64"/>
    </row>
    <row r="14842" spans="4:8" x14ac:dyDescent="0.2">
      <c r="D14842" s="9"/>
      <c r="G14842" s="63"/>
      <c r="H14842" s="64"/>
    </row>
    <row r="14843" spans="4:8" x14ac:dyDescent="0.2">
      <c r="D14843" s="9"/>
      <c r="G14843" s="63"/>
      <c r="H14843" s="64"/>
    </row>
    <row r="14844" spans="4:8" x14ac:dyDescent="0.2">
      <c r="D14844" s="9"/>
      <c r="G14844" s="63"/>
      <c r="H14844" s="64"/>
    </row>
    <row r="14845" spans="4:8" x14ac:dyDescent="0.2">
      <c r="D14845" s="9"/>
      <c r="G14845" s="63"/>
      <c r="H14845" s="64"/>
    </row>
    <row r="14846" spans="4:8" x14ac:dyDescent="0.2">
      <c r="D14846" s="9"/>
      <c r="G14846" s="63"/>
      <c r="H14846" s="64"/>
    </row>
    <row r="14847" spans="4:8" x14ac:dyDescent="0.2">
      <c r="D14847" s="9"/>
      <c r="G14847" s="63"/>
      <c r="H14847" s="64"/>
    </row>
    <row r="14848" spans="4:8" x14ac:dyDescent="0.2">
      <c r="D14848" s="9"/>
      <c r="G14848" s="63"/>
      <c r="H14848" s="64"/>
    </row>
    <row r="14849" spans="4:8" x14ac:dyDescent="0.2">
      <c r="D14849" s="9"/>
      <c r="G14849" s="63"/>
      <c r="H14849" s="64"/>
    </row>
    <row r="14850" spans="4:8" x14ac:dyDescent="0.2">
      <c r="D14850" s="9"/>
      <c r="G14850" s="63"/>
      <c r="H14850" s="64"/>
    </row>
    <row r="14851" spans="4:8" x14ac:dyDescent="0.2">
      <c r="D14851" s="9"/>
      <c r="G14851" s="63"/>
      <c r="H14851" s="64"/>
    </row>
    <row r="14852" spans="4:8" x14ac:dyDescent="0.2">
      <c r="D14852" s="9"/>
      <c r="G14852" s="63"/>
      <c r="H14852" s="64"/>
    </row>
    <row r="14853" spans="4:8" x14ac:dyDescent="0.2">
      <c r="D14853" s="9"/>
      <c r="G14853" s="63"/>
      <c r="H14853" s="64"/>
    </row>
    <row r="14854" spans="4:8" x14ac:dyDescent="0.2">
      <c r="D14854" s="9"/>
      <c r="G14854" s="63"/>
      <c r="H14854" s="64"/>
    </row>
    <row r="14855" spans="4:8" x14ac:dyDescent="0.2">
      <c r="D14855" s="9"/>
      <c r="G14855" s="63"/>
      <c r="H14855" s="64"/>
    </row>
    <row r="14856" spans="4:8" x14ac:dyDescent="0.2">
      <c r="D14856" s="9"/>
      <c r="G14856" s="63"/>
      <c r="H14856" s="64"/>
    </row>
    <row r="14857" spans="4:8" x14ac:dyDescent="0.2">
      <c r="D14857" s="9"/>
      <c r="G14857" s="63"/>
      <c r="H14857" s="64"/>
    </row>
    <row r="14858" spans="4:8" x14ac:dyDescent="0.2">
      <c r="D14858" s="9"/>
      <c r="G14858" s="63"/>
      <c r="H14858" s="64"/>
    </row>
    <row r="14859" spans="4:8" x14ac:dyDescent="0.2">
      <c r="D14859" s="9"/>
      <c r="G14859" s="63"/>
      <c r="H14859" s="64"/>
    </row>
    <row r="14860" spans="4:8" x14ac:dyDescent="0.2">
      <c r="D14860" s="9"/>
      <c r="G14860" s="63"/>
      <c r="H14860" s="64"/>
    </row>
    <row r="14861" spans="4:8" x14ac:dyDescent="0.2">
      <c r="D14861" s="9"/>
      <c r="G14861" s="63"/>
      <c r="H14861" s="64"/>
    </row>
    <row r="14862" spans="4:8" x14ac:dyDescent="0.2">
      <c r="D14862" s="9"/>
      <c r="G14862" s="63"/>
      <c r="H14862" s="64"/>
    </row>
    <row r="14863" spans="4:8" x14ac:dyDescent="0.2">
      <c r="D14863" s="9"/>
      <c r="G14863" s="63"/>
      <c r="H14863" s="64"/>
    </row>
    <row r="14864" spans="4:8" x14ac:dyDescent="0.2">
      <c r="D14864" s="9"/>
      <c r="G14864" s="63"/>
      <c r="H14864" s="64"/>
    </row>
    <row r="14865" spans="4:8" x14ac:dyDescent="0.2">
      <c r="D14865" s="9"/>
      <c r="G14865" s="63"/>
      <c r="H14865" s="64"/>
    </row>
    <row r="14866" spans="4:8" x14ac:dyDescent="0.2">
      <c r="D14866" s="9"/>
      <c r="G14866" s="63"/>
      <c r="H14866" s="64"/>
    </row>
    <row r="14867" spans="4:8" x14ac:dyDescent="0.2">
      <c r="D14867" s="9"/>
      <c r="G14867" s="63"/>
      <c r="H14867" s="64"/>
    </row>
    <row r="14868" spans="4:8" x14ac:dyDescent="0.2">
      <c r="D14868" s="9"/>
      <c r="G14868" s="63"/>
      <c r="H14868" s="64"/>
    </row>
    <row r="14869" spans="4:8" x14ac:dyDescent="0.2">
      <c r="D14869" s="9"/>
      <c r="G14869" s="63"/>
      <c r="H14869" s="64"/>
    </row>
    <row r="14870" spans="4:8" x14ac:dyDescent="0.2">
      <c r="D14870" s="9"/>
      <c r="G14870" s="63"/>
      <c r="H14870" s="64"/>
    </row>
    <row r="14871" spans="4:8" x14ac:dyDescent="0.2">
      <c r="D14871" s="9"/>
      <c r="G14871" s="63"/>
      <c r="H14871" s="64"/>
    </row>
    <row r="14872" spans="4:8" x14ac:dyDescent="0.2">
      <c r="D14872" s="9"/>
      <c r="G14872" s="63"/>
      <c r="H14872" s="64"/>
    </row>
    <row r="14873" spans="4:8" x14ac:dyDescent="0.2">
      <c r="D14873" s="9"/>
      <c r="G14873" s="63"/>
      <c r="H14873" s="64"/>
    </row>
    <row r="14874" spans="4:8" x14ac:dyDescent="0.2">
      <c r="D14874" s="9"/>
      <c r="G14874" s="63"/>
      <c r="H14874" s="64"/>
    </row>
    <row r="14875" spans="4:8" x14ac:dyDescent="0.2">
      <c r="D14875" s="9"/>
      <c r="G14875" s="63"/>
      <c r="H14875" s="64"/>
    </row>
    <row r="14876" spans="4:8" x14ac:dyDescent="0.2">
      <c r="D14876" s="9"/>
      <c r="G14876" s="63"/>
      <c r="H14876" s="64"/>
    </row>
    <row r="14877" spans="4:8" x14ac:dyDescent="0.2">
      <c r="D14877" s="9"/>
      <c r="G14877" s="63"/>
      <c r="H14877" s="64"/>
    </row>
    <row r="14878" spans="4:8" x14ac:dyDescent="0.2">
      <c r="D14878" s="9"/>
      <c r="G14878" s="63"/>
      <c r="H14878" s="64"/>
    </row>
    <row r="14879" spans="4:8" x14ac:dyDescent="0.2">
      <c r="D14879" s="9"/>
      <c r="G14879" s="63"/>
      <c r="H14879" s="64"/>
    </row>
    <row r="14880" spans="4:8" x14ac:dyDescent="0.2">
      <c r="D14880" s="9"/>
      <c r="G14880" s="63"/>
      <c r="H14880" s="64"/>
    </row>
    <row r="14881" spans="4:8" x14ac:dyDescent="0.2">
      <c r="D14881" s="9"/>
      <c r="G14881" s="63"/>
      <c r="H14881" s="64"/>
    </row>
    <row r="14882" spans="4:8" x14ac:dyDescent="0.2">
      <c r="D14882" s="9"/>
      <c r="G14882" s="63"/>
      <c r="H14882" s="64"/>
    </row>
    <row r="14883" spans="4:8" x14ac:dyDescent="0.2">
      <c r="D14883" s="9"/>
      <c r="G14883" s="63"/>
      <c r="H14883" s="64"/>
    </row>
    <row r="14884" spans="4:8" x14ac:dyDescent="0.2">
      <c r="D14884" s="9"/>
      <c r="G14884" s="63"/>
      <c r="H14884" s="64"/>
    </row>
    <row r="14885" spans="4:8" x14ac:dyDescent="0.2">
      <c r="D14885" s="9"/>
      <c r="G14885" s="63"/>
      <c r="H14885" s="64"/>
    </row>
    <row r="14886" spans="4:8" x14ac:dyDescent="0.2">
      <c r="D14886" s="9"/>
      <c r="G14886" s="63"/>
      <c r="H14886" s="64"/>
    </row>
    <row r="14887" spans="4:8" x14ac:dyDescent="0.2">
      <c r="D14887" s="9"/>
      <c r="G14887" s="63"/>
      <c r="H14887" s="64"/>
    </row>
    <row r="14888" spans="4:8" x14ac:dyDescent="0.2">
      <c r="D14888" s="9"/>
      <c r="G14888" s="63"/>
      <c r="H14888" s="64"/>
    </row>
    <row r="14889" spans="4:8" x14ac:dyDescent="0.2">
      <c r="D14889" s="9"/>
      <c r="G14889" s="63"/>
      <c r="H14889" s="64"/>
    </row>
    <row r="14890" spans="4:8" x14ac:dyDescent="0.2">
      <c r="D14890" s="9"/>
      <c r="G14890" s="63"/>
      <c r="H14890" s="64"/>
    </row>
    <row r="14891" spans="4:8" x14ac:dyDescent="0.2">
      <c r="D14891" s="9"/>
      <c r="G14891" s="63"/>
      <c r="H14891" s="64"/>
    </row>
    <row r="14892" spans="4:8" x14ac:dyDescent="0.2">
      <c r="D14892" s="9"/>
      <c r="G14892" s="63"/>
      <c r="H14892" s="64"/>
    </row>
    <row r="14893" spans="4:8" x14ac:dyDescent="0.2">
      <c r="D14893" s="9"/>
      <c r="G14893" s="63"/>
      <c r="H14893" s="64"/>
    </row>
    <row r="14894" spans="4:8" x14ac:dyDescent="0.2">
      <c r="D14894" s="9"/>
      <c r="G14894" s="63"/>
      <c r="H14894" s="64"/>
    </row>
    <row r="14895" spans="4:8" x14ac:dyDescent="0.2">
      <c r="D14895" s="9"/>
      <c r="G14895" s="63"/>
      <c r="H14895" s="64"/>
    </row>
    <row r="14896" spans="4:8" x14ac:dyDescent="0.2">
      <c r="D14896" s="9"/>
      <c r="G14896" s="63"/>
      <c r="H14896" s="64"/>
    </row>
    <row r="14897" spans="4:8" x14ac:dyDescent="0.2">
      <c r="D14897" s="9"/>
      <c r="G14897" s="63"/>
      <c r="H14897" s="64"/>
    </row>
    <row r="14898" spans="4:8" x14ac:dyDescent="0.2">
      <c r="D14898" s="9"/>
      <c r="G14898" s="63"/>
      <c r="H14898" s="64"/>
    </row>
    <row r="14899" spans="4:8" x14ac:dyDescent="0.2">
      <c r="D14899" s="9"/>
      <c r="G14899" s="63"/>
      <c r="H14899" s="64"/>
    </row>
    <row r="14900" spans="4:8" x14ac:dyDescent="0.2">
      <c r="D14900" s="9"/>
      <c r="G14900" s="63"/>
      <c r="H14900" s="64"/>
    </row>
    <row r="14901" spans="4:8" x14ac:dyDescent="0.2">
      <c r="D14901" s="9"/>
      <c r="G14901" s="63"/>
      <c r="H14901" s="64"/>
    </row>
    <row r="14902" spans="4:8" x14ac:dyDescent="0.2">
      <c r="D14902" s="9"/>
      <c r="G14902" s="63"/>
      <c r="H14902" s="64"/>
    </row>
    <row r="14903" spans="4:8" x14ac:dyDescent="0.2">
      <c r="D14903" s="9"/>
      <c r="G14903" s="63"/>
      <c r="H14903" s="64"/>
    </row>
    <row r="14904" spans="4:8" x14ac:dyDescent="0.2">
      <c r="D14904" s="9"/>
      <c r="G14904" s="63"/>
      <c r="H14904" s="64"/>
    </row>
    <row r="14905" spans="4:8" x14ac:dyDescent="0.2">
      <c r="D14905" s="9"/>
      <c r="G14905" s="63"/>
      <c r="H14905" s="64"/>
    </row>
    <row r="14906" spans="4:8" x14ac:dyDescent="0.2">
      <c r="D14906" s="9"/>
      <c r="G14906" s="63"/>
      <c r="H14906" s="64"/>
    </row>
    <row r="14907" spans="4:8" x14ac:dyDescent="0.2">
      <c r="D14907" s="9"/>
      <c r="G14907" s="63"/>
      <c r="H14907" s="64"/>
    </row>
    <row r="14908" spans="4:8" x14ac:dyDescent="0.2">
      <c r="D14908" s="9"/>
      <c r="G14908" s="63"/>
      <c r="H14908" s="64"/>
    </row>
    <row r="14909" spans="4:8" x14ac:dyDescent="0.2">
      <c r="D14909" s="9"/>
      <c r="G14909" s="63"/>
      <c r="H14909" s="64"/>
    </row>
    <row r="14910" spans="4:8" x14ac:dyDescent="0.2">
      <c r="D14910" s="9"/>
      <c r="G14910" s="63"/>
      <c r="H14910" s="64"/>
    </row>
    <row r="14911" spans="4:8" x14ac:dyDescent="0.2">
      <c r="D14911" s="9"/>
      <c r="G14911" s="63"/>
      <c r="H14911" s="64"/>
    </row>
    <row r="14912" spans="4:8" x14ac:dyDescent="0.2">
      <c r="D14912" s="9"/>
      <c r="G14912" s="63"/>
      <c r="H14912" s="64"/>
    </row>
    <row r="14913" spans="4:8" x14ac:dyDescent="0.2">
      <c r="D14913" s="9"/>
      <c r="G14913" s="63"/>
      <c r="H14913" s="64"/>
    </row>
    <row r="14914" spans="4:8" x14ac:dyDescent="0.2">
      <c r="D14914" s="9"/>
      <c r="G14914" s="63"/>
      <c r="H14914" s="64"/>
    </row>
    <row r="14915" spans="4:8" x14ac:dyDescent="0.2">
      <c r="D14915" s="9"/>
      <c r="G14915" s="63"/>
      <c r="H14915" s="64"/>
    </row>
    <row r="14916" spans="4:8" x14ac:dyDescent="0.2">
      <c r="D14916" s="9"/>
      <c r="G14916" s="63"/>
      <c r="H14916" s="64"/>
    </row>
    <row r="14917" spans="4:8" x14ac:dyDescent="0.2">
      <c r="D14917" s="9"/>
      <c r="G14917" s="63"/>
      <c r="H14917" s="64"/>
    </row>
    <row r="14918" spans="4:8" x14ac:dyDescent="0.2">
      <c r="D14918" s="9"/>
      <c r="G14918" s="63"/>
      <c r="H14918" s="64"/>
    </row>
    <row r="14919" spans="4:8" x14ac:dyDescent="0.2">
      <c r="D14919" s="9"/>
      <c r="G14919" s="63"/>
      <c r="H14919" s="64"/>
    </row>
    <row r="14920" spans="4:8" x14ac:dyDescent="0.2">
      <c r="D14920" s="9"/>
      <c r="G14920" s="63"/>
      <c r="H14920" s="64"/>
    </row>
    <row r="14921" spans="4:8" x14ac:dyDescent="0.2">
      <c r="D14921" s="9"/>
      <c r="G14921" s="63"/>
      <c r="H14921" s="64"/>
    </row>
    <row r="14922" spans="4:8" x14ac:dyDescent="0.2">
      <c r="D14922" s="9"/>
      <c r="G14922" s="63"/>
      <c r="H14922" s="64"/>
    </row>
    <row r="14923" spans="4:8" x14ac:dyDescent="0.2">
      <c r="D14923" s="9"/>
      <c r="G14923" s="63"/>
      <c r="H14923" s="64"/>
    </row>
    <row r="14924" spans="4:8" x14ac:dyDescent="0.2">
      <c r="D14924" s="9"/>
      <c r="G14924" s="63"/>
      <c r="H14924" s="64"/>
    </row>
    <row r="14925" spans="4:8" x14ac:dyDescent="0.2">
      <c r="D14925" s="9"/>
      <c r="G14925" s="63"/>
      <c r="H14925" s="64"/>
    </row>
    <row r="14926" spans="4:8" x14ac:dyDescent="0.2">
      <c r="D14926" s="9"/>
      <c r="G14926" s="63"/>
      <c r="H14926" s="64"/>
    </row>
    <row r="14927" spans="4:8" x14ac:dyDescent="0.2">
      <c r="D14927" s="9"/>
      <c r="G14927" s="63"/>
      <c r="H14927" s="64"/>
    </row>
    <row r="14928" spans="4:8" x14ac:dyDescent="0.2">
      <c r="D14928" s="9"/>
      <c r="G14928" s="63"/>
      <c r="H14928" s="64"/>
    </row>
    <row r="14929" spans="4:8" x14ac:dyDescent="0.2">
      <c r="D14929" s="9"/>
      <c r="G14929" s="63"/>
      <c r="H14929" s="64"/>
    </row>
    <row r="14930" spans="4:8" x14ac:dyDescent="0.2">
      <c r="D14930" s="9"/>
      <c r="G14930" s="63"/>
      <c r="H14930" s="64"/>
    </row>
    <row r="14931" spans="4:8" x14ac:dyDescent="0.2">
      <c r="D14931" s="9"/>
      <c r="G14931" s="63"/>
      <c r="H14931" s="64"/>
    </row>
    <row r="14932" spans="4:8" x14ac:dyDescent="0.2">
      <c r="D14932" s="9"/>
      <c r="G14932" s="63"/>
      <c r="H14932" s="64"/>
    </row>
    <row r="14933" spans="4:8" x14ac:dyDescent="0.2">
      <c r="D14933" s="9"/>
      <c r="G14933" s="63"/>
      <c r="H14933" s="64"/>
    </row>
    <row r="14934" spans="4:8" x14ac:dyDescent="0.2">
      <c r="D14934" s="9"/>
      <c r="G14934" s="63"/>
      <c r="H14934" s="64"/>
    </row>
    <row r="14935" spans="4:8" x14ac:dyDescent="0.2">
      <c r="D14935" s="9"/>
      <c r="G14935" s="63"/>
      <c r="H14935" s="64"/>
    </row>
    <row r="14936" spans="4:8" x14ac:dyDescent="0.2">
      <c r="D14936" s="9"/>
      <c r="G14936" s="63"/>
      <c r="H14936" s="64"/>
    </row>
    <row r="14937" spans="4:8" x14ac:dyDescent="0.2">
      <c r="D14937" s="9"/>
      <c r="G14937" s="63"/>
      <c r="H14937" s="64"/>
    </row>
    <row r="14938" spans="4:8" x14ac:dyDescent="0.2">
      <c r="D14938" s="9"/>
      <c r="G14938" s="63"/>
      <c r="H14938" s="64"/>
    </row>
    <row r="14939" spans="4:8" x14ac:dyDescent="0.2">
      <c r="D14939" s="9"/>
      <c r="G14939" s="63"/>
      <c r="H14939" s="64"/>
    </row>
    <row r="14940" spans="4:8" x14ac:dyDescent="0.2">
      <c r="D14940" s="9"/>
      <c r="G14940" s="63"/>
      <c r="H14940" s="64"/>
    </row>
    <row r="14941" spans="4:8" x14ac:dyDescent="0.2">
      <c r="D14941" s="9"/>
      <c r="G14941" s="63"/>
      <c r="H14941" s="64"/>
    </row>
    <row r="14942" spans="4:8" x14ac:dyDescent="0.2">
      <c r="D14942" s="9"/>
      <c r="G14942" s="63"/>
      <c r="H14942" s="64"/>
    </row>
    <row r="14943" spans="4:8" x14ac:dyDescent="0.2">
      <c r="D14943" s="9"/>
      <c r="G14943" s="63"/>
      <c r="H14943" s="64"/>
    </row>
    <row r="14944" spans="4:8" x14ac:dyDescent="0.2">
      <c r="D14944" s="9"/>
      <c r="G14944" s="63"/>
      <c r="H14944" s="64"/>
    </row>
    <row r="14945" spans="4:8" x14ac:dyDescent="0.2">
      <c r="D14945" s="9"/>
      <c r="G14945" s="63"/>
      <c r="H14945" s="64"/>
    </row>
    <row r="14946" spans="4:8" x14ac:dyDescent="0.2">
      <c r="D14946" s="9"/>
      <c r="G14946" s="63"/>
      <c r="H14946" s="64"/>
    </row>
    <row r="14947" spans="4:8" x14ac:dyDescent="0.2">
      <c r="D14947" s="9"/>
      <c r="G14947" s="63"/>
      <c r="H14947" s="64"/>
    </row>
    <row r="14948" spans="4:8" x14ac:dyDescent="0.2">
      <c r="D14948" s="9"/>
      <c r="G14948" s="63"/>
      <c r="H14948" s="64"/>
    </row>
    <row r="14949" spans="4:8" x14ac:dyDescent="0.2">
      <c r="D14949" s="9"/>
      <c r="G14949" s="63"/>
      <c r="H14949" s="64"/>
    </row>
    <row r="14950" spans="4:8" x14ac:dyDescent="0.2">
      <c r="D14950" s="9"/>
      <c r="G14950" s="63"/>
      <c r="H14950" s="64"/>
    </row>
    <row r="14951" spans="4:8" x14ac:dyDescent="0.2">
      <c r="D14951" s="9"/>
      <c r="G14951" s="63"/>
      <c r="H14951" s="64"/>
    </row>
    <row r="14952" spans="4:8" x14ac:dyDescent="0.2">
      <c r="D14952" s="9"/>
      <c r="G14952" s="63"/>
      <c r="H14952" s="64"/>
    </row>
    <row r="14953" spans="4:8" x14ac:dyDescent="0.2">
      <c r="D14953" s="9"/>
      <c r="G14953" s="63"/>
      <c r="H14953" s="64"/>
    </row>
    <row r="14954" spans="4:8" x14ac:dyDescent="0.2">
      <c r="D14954" s="9"/>
      <c r="G14954" s="63"/>
      <c r="H14954" s="64"/>
    </row>
    <row r="14955" spans="4:8" x14ac:dyDescent="0.2">
      <c r="D14955" s="9"/>
      <c r="G14955" s="63"/>
      <c r="H14955" s="64"/>
    </row>
    <row r="14956" spans="4:8" x14ac:dyDescent="0.2">
      <c r="D14956" s="9"/>
      <c r="G14956" s="63"/>
      <c r="H14956" s="64"/>
    </row>
    <row r="14957" spans="4:8" x14ac:dyDescent="0.2">
      <c r="D14957" s="9"/>
      <c r="G14957" s="63"/>
      <c r="H14957" s="64"/>
    </row>
    <row r="14958" spans="4:8" x14ac:dyDescent="0.2">
      <c r="D14958" s="9"/>
      <c r="G14958" s="63"/>
      <c r="H14958" s="64"/>
    </row>
    <row r="14959" spans="4:8" x14ac:dyDescent="0.2">
      <c r="D14959" s="9"/>
      <c r="G14959" s="63"/>
      <c r="H14959" s="64"/>
    </row>
    <row r="14960" spans="4:8" x14ac:dyDescent="0.2">
      <c r="D14960" s="9"/>
      <c r="G14960" s="63"/>
      <c r="H14960" s="64"/>
    </row>
    <row r="14961" spans="4:8" x14ac:dyDescent="0.2">
      <c r="D14961" s="9"/>
      <c r="G14961" s="63"/>
      <c r="H14961" s="64"/>
    </row>
    <row r="14962" spans="4:8" x14ac:dyDescent="0.2">
      <c r="D14962" s="9"/>
      <c r="G14962" s="63"/>
      <c r="H14962" s="64"/>
    </row>
    <row r="14963" spans="4:8" x14ac:dyDescent="0.2">
      <c r="D14963" s="9"/>
      <c r="G14963" s="63"/>
      <c r="H14963" s="64"/>
    </row>
    <row r="14964" spans="4:8" x14ac:dyDescent="0.2">
      <c r="D14964" s="9"/>
      <c r="G14964" s="63"/>
      <c r="H14964" s="64"/>
    </row>
    <row r="14965" spans="4:8" x14ac:dyDescent="0.2">
      <c r="D14965" s="9"/>
      <c r="G14965" s="63"/>
      <c r="H14965" s="64"/>
    </row>
    <row r="14966" spans="4:8" x14ac:dyDescent="0.2">
      <c r="D14966" s="9"/>
      <c r="G14966" s="63"/>
      <c r="H14966" s="64"/>
    </row>
    <row r="14967" spans="4:8" x14ac:dyDescent="0.2">
      <c r="D14967" s="9"/>
      <c r="G14967" s="63"/>
      <c r="H14967" s="64"/>
    </row>
    <row r="14968" spans="4:8" x14ac:dyDescent="0.2">
      <c r="D14968" s="9"/>
      <c r="G14968" s="63"/>
      <c r="H14968" s="64"/>
    </row>
    <row r="14969" spans="4:8" x14ac:dyDescent="0.2">
      <c r="D14969" s="9"/>
      <c r="G14969" s="63"/>
      <c r="H14969" s="64"/>
    </row>
    <row r="14970" spans="4:8" x14ac:dyDescent="0.2">
      <c r="D14970" s="9"/>
      <c r="G14970" s="63"/>
      <c r="H14970" s="64"/>
    </row>
    <row r="14971" spans="4:8" x14ac:dyDescent="0.2">
      <c r="D14971" s="9"/>
      <c r="G14971" s="63"/>
      <c r="H14971" s="64"/>
    </row>
    <row r="14972" spans="4:8" x14ac:dyDescent="0.2">
      <c r="D14972" s="9"/>
      <c r="G14972" s="63"/>
      <c r="H14972" s="64"/>
    </row>
    <row r="14973" spans="4:8" x14ac:dyDescent="0.2">
      <c r="D14973" s="9"/>
      <c r="G14973" s="63"/>
      <c r="H14973" s="64"/>
    </row>
    <row r="14974" spans="4:8" x14ac:dyDescent="0.2">
      <c r="D14974" s="9"/>
      <c r="G14974" s="63"/>
      <c r="H14974" s="64"/>
    </row>
    <row r="14975" spans="4:8" x14ac:dyDescent="0.2">
      <c r="D14975" s="9"/>
      <c r="G14975" s="63"/>
      <c r="H14975" s="64"/>
    </row>
    <row r="14976" spans="4:8" x14ac:dyDescent="0.2">
      <c r="D14976" s="9"/>
      <c r="G14976" s="63"/>
      <c r="H14976" s="64"/>
    </row>
    <row r="14977" spans="4:8" x14ac:dyDescent="0.2">
      <c r="D14977" s="9"/>
      <c r="G14977" s="63"/>
      <c r="H14977" s="64"/>
    </row>
    <row r="14978" spans="4:8" x14ac:dyDescent="0.2">
      <c r="D14978" s="9"/>
      <c r="G14978" s="63"/>
      <c r="H14978" s="64"/>
    </row>
    <row r="14979" spans="4:8" x14ac:dyDescent="0.2">
      <c r="D14979" s="9"/>
      <c r="G14979" s="63"/>
      <c r="H14979" s="64"/>
    </row>
    <row r="14980" spans="4:8" x14ac:dyDescent="0.2">
      <c r="D14980" s="9"/>
      <c r="G14980" s="63"/>
      <c r="H14980" s="64"/>
    </row>
    <row r="14981" spans="4:8" x14ac:dyDescent="0.2">
      <c r="D14981" s="9"/>
      <c r="G14981" s="63"/>
      <c r="H14981" s="64"/>
    </row>
    <row r="14982" spans="4:8" x14ac:dyDescent="0.2">
      <c r="D14982" s="9"/>
      <c r="G14982" s="63"/>
      <c r="H14982" s="64"/>
    </row>
    <row r="14983" spans="4:8" x14ac:dyDescent="0.2">
      <c r="D14983" s="9"/>
      <c r="G14983" s="63"/>
      <c r="H14983" s="64"/>
    </row>
    <row r="14984" spans="4:8" x14ac:dyDescent="0.2">
      <c r="D14984" s="9"/>
      <c r="G14984" s="63"/>
      <c r="H14984" s="64"/>
    </row>
    <row r="14985" spans="4:8" x14ac:dyDescent="0.2">
      <c r="D14985" s="9"/>
      <c r="G14985" s="63"/>
      <c r="H14985" s="64"/>
    </row>
    <row r="14986" spans="4:8" x14ac:dyDescent="0.2">
      <c r="D14986" s="9"/>
      <c r="G14986" s="63"/>
      <c r="H14986" s="64"/>
    </row>
    <row r="14987" spans="4:8" x14ac:dyDescent="0.2">
      <c r="D14987" s="9"/>
      <c r="G14987" s="63"/>
      <c r="H14987" s="64"/>
    </row>
    <row r="14988" spans="4:8" x14ac:dyDescent="0.2">
      <c r="D14988" s="9"/>
      <c r="G14988" s="63"/>
      <c r="H14988" s="64"/>
    </row>
    <row r="14989" spans="4:8" x14ac:dyDescent="0.2">
      <c r="D14989" s="9"/>
      <c r="G14989" s="63"/>
      <c r="H14989" s="64"/>
    </row>
    <row r="14990" spans="4:8" x14ac:dyDescent="0.2">
      <c r="D14990" s="9"/>
      <c r="G14990" s="63"/>
      <c r="H14990" s="64"/>
    </row>
    <row r="14991" spans="4:8" x14ac:dyDescent="0.2">
      <c r="D14991" s="9"/>
      <c r="G14991" s="63"/>
      <c r="H14991" s="64"/>
    </row>
    <row r="14992" spans="4:8" x14ac:dyDescent="0.2">
      <c r="D14992" s="9"/>
      <c r="G14992" s="63"/>
      <c r="H14992" s="64"/>
    </row>
    <row r="14993" spans="4:8" x14ac:dyDescent="0.2">
      <c r="D14993" s="9"/>
      <c r="G14993" s="63"/>
      <c r="H14993" s="64"/>
    </row>
    <row r="14994" spans="4:8" x14ac:dyDescent="0.2">
      <c r="D14994" s="9"/>
      <c r="G14994" s="63"/>
      <c r="H14994" s="64"/>
    </row>
    <row r="14995" spans="4:8" x14ac:dyDescent="0.2">
      <c r="D14995" s="9"/>
      <c r="G14995" s="63"/>
      <c r="H14995" s="64"/>
    </row>
    <row r="14996" spans="4:8" x14ac:dyDescent="0.2">
      <c r="D14996" s="9"/>
      <c r="G14996" s="63"/>
      <c r="H14996" s="64"/>
    </row>
    <row r="14997" spans="4:8" x14ac:dyDescent="0.2">
      <c r="D14997" s="9"/>
      <c r="G14997" s="63"/>
      <c r="H14997" s="64"/>
    </row>
    <row r="14998" spans="4:8" x14ac:dyDescent="0.2">
      <c r="D14998" s="9"/>
      <c r="G14998" s="63"/>
      <c r="H14998" s="64"/>
    </row>
    <row r="14999" spans="4:8" x14ac:dyDescent="0.2">
      <c r="D14999" s="9"/>
      <c r="G14999" s="63"/>
      <c r="H14999" s="64"/>
    </row>
    <row r="15000" spans="4:8" x14ac:dyDescent="0.2">
      <c r="D15000" s="9"/>
      <c r="G15000" s="63"/>
      <c r="H15000" s="64"/>
    </row>
    <row r="15001" spans="4:8" x14ac:dyDescent="0.2">
      <c r="D15001" s="9"/>
      <c r="G15001" s="63"/>
      <c r="H15001" s="64"/>
    </row>
    <row r="15002" spans="4:8" x14ac:dyDescent="0.2">
      <c r="D15002" s="9"/>
      <c r="G15002" s="63"/>
      <c r="H15002" s="64"/>
    </row>
    <row r="15003" spans="4:8" x14ac:dyDescent="0.2">
      <c r="D15003" s="9"/>
      <c r="G15003" s="63"/>
      <c r="H15003" s="64"/>
    </row>
    <row r="15004" spans="4:8" x14ac:dyDescent="0.2">
      <c r="D15004" s="9"/>
      <c r="G15004" s="63"/>
      <c r="H15004" s="64"/>
    </row>
    <row r="15005" spans="4:8" x14ac:dyDescent="0.2">
      <c r="D15005" s="9"/>
      <c r="G15005" s="63"/>
      <c r="H15005" s="64"/>
    </row>
    <row r="15006" spans="4:8" x14ac:dyDescent="0.2">
      <c r="D15006" s="9"/>
      <c r="G15006" s="63"/>
      <c r="H15006" s="64"/>
    </row>
    <row r="15007" spans="4:8" x14ac:dyDescent="0.2">
      <c r="D15007" s="9"/>
      <c r="G15007" s="63"/>
      <c r="H15007" s="64"/>
    </row>
    <row r="15008" spans="4:8" x14ac:dyDescent="0.2">
      <c r="D15008" s="9"/>
      <c r="G15008" s="63"/>
      <c r="H15008" s="64"/>
    </row>
    <row r="15009" spans="4:8" x14ac:dyDescent="0.2">
      <c r="D15009" s="9"/>
      <c r="G15009" s="63"/>
      <c r="H15009" s="64"/>
    </row>
    <row r="15010" spans="4:8" x14ac:dyDescent="0.2">
      <c r="D15010" s="9"/>
      <c r="G15010" s="63"/>
      <c r="H15010" s="64"/>
    </row>
    <row r="15011" spans="4:8" x14ac:dyDescent="0.2">
      <c r="D15011" s="9"/>
      <c r="G15011" s="63"/>
      <c r="H15011" s="64"/>
    </row>
    <row r="15012" spans="4:8" x14ac:dyDescent="0.2">
      <c r="D15012" s="9"/>
      <c r="G15012" s="63"/>
      <c r="H15012" s="64"/>
    </row>
    <row r="15013" spans="4:8" x14ac:dyDescent="0.2">
      <c r="D15013" s="9"/>
      <c r="G15013" s="63"/>
      <c r="H15013" s="64"/>
    </row>
    <row r="15014" spans="4:8" x14ac:dyDescent="0.2">
      <c r="D15014" s="9"/>
      <c r="G15014" s="63"/>
      <c r="H15014" s="64"/>
    </row>
    <row r="15015" spans="4:8" x14ac:dyDescent="0.2">
      <c r="D15015" s="9"/>
      <c r="G15015" s="63"/>
      <c r="H15015" s="64"/>
    </row>
    <row r="15016" spans="4:8" x14ac:dyDescent="0.2">
      <c r="D15016" s="9"/>
      <c r="G15016" s="63"/>
      <c r="H15016" s="64"/>
    </row>
    <row r="15017" spans="4:8" x14ac:dyDescent="0.2">
      <c r="D15017" s="9"/>
      <c r="G15017" s="63"/>
      <c r="H15017" s="64"/>
    </row>
    <row r="15018" spans="4:8" x14ac:dyDescent="0.2">
      <c r="D15018" s="9"/>
      <c r="G15018" s="63"/>
      <c r="H15018" s="64"/>
    </row>
    <row r="15019" spans="4:8" x14ac:dyDescent="0.2">
      <c r="D15019" s="9"/>
      <c r="G15019" s="63"/>
      <c r="H15019" s="64"/>
    </row>
    <row r="15020" spans="4:8" x14ac:dyDescent="0.2">
      <c r="D15020" s="9"/>
      <c r="G15020" s="63"/>
      <c r="H15020" s="64"/>
    </row>
    <row r="15021" spans="4:8" x14ac:dyDescent="0.2">
      <c r="D15021" s="9"/>
      <c r="G15021" s="63"/>
      <c r="H15021" s="64"/>
    </row>
    <row r="15022" spans="4:8" x14ac:dyDescent="0.2">
      <c r="D15022" s="9"/>
      <c r="G15022" s="63"/>
      <c r="H15022" s="64"/>
    </row>
    <row r="15023" spans="4:8" x14ac:dyDescent="0.2">
      <c r="D15023" s="9"/>
      <c r="G15023" s="63"/>
      <c r="H15023" s="64"/>
    </row>
    <row r="15024" spans="4:8" x14ac:dyDescent="0.2">
      <c r="D15024" s="9"/>
      <c r="G15024" s="63"/>
      <c r="H15024" s="64"/>
    </row>
    <row r="15025" spans="4:8" x14ac:dyDescent="0.2">
      <c r="D15025" s="9"/>
      <c r="G15025" s="63"/>
      <c r="H15025" s="64"/>
    </row>
    <row r="15026" spans="4:8" x14ac:dyDescent="0.2">
      <c r="D15026" s="9"/>
      <c r="G15026" s="63"/>
      <c r="H15026" s="64"/>
    </row>
    <row r="15027" spans="4:8" x14ac:dyDescent="0.2">
      <c r="D15027" s="9"/>
      <c r="G15027" s="63"/>
      <c r="H15027" s="64"/>
    </row>
    <row r="15028" spans="4:8" x14ac:dyDescent="0.2">
      <c r="D15028" s="9"/>
      <c r="G15028" s="63"/>
      <c r="H15028" s="64"/>
    </row>
    <row r="15029" spans="4:8" x14ac:dyDescent="0.2">
      <c r="D15029" s="9"/>
      <c r="G15029" s="63"/>
      <c r="H15029" s="64"/>
    </row>
    <row r="15030" spans="4:8" x14ac:dyDescent="0.2">
      <c r="D15030" s="9"/>
      <c r="G15030" s="63"/>
      <c r="H15030" s="64"/>
    </row>
    <row r="15031" spans="4:8" x14ac:dyDescent="0.2">
      <c r="D15031" s="9"/>
      <c r="G15031" s="63"/>
      <c r="H15031" s="64"/>
    </row>
    <row r="15032" spans="4:8" x14ac:dyDescent="0.2">
      <c r="D15032" s="9"/>
      <c r="G15032" s="63"/>
      <c r="H15032" s="64"/>
    </row>
    <row r="15033" spans="4:8" x14ac:dyDescent="0.2">
      <c r="D15033" s="9"/>
      <c r="G15033" s="63"/>
      <c r="H15033" s="64"/>
    </row>
    <row r="15034" spans="4:8" x14ac:dyDescent="0.2">
      <c r="D15034" s="9"/>
      <c r="G15034" s="63"/>
      <c r="H15034" s="64"/>
    </row>
    <row r="15035" spans="4:8" x14ac:dyDescent="0.2">
      <c r="D15035" s="9"/>
      <c r="G15035" s="63"/>
      <c r="H15035" s="64"/>
    </row>
    <row r="15036" spans="4:8" x14ac:dyDescent="0.2">
      <c r="D15036" s="9"/>
      <c r="G15036" s="63"/>
      <c r="H15036" s="64"/>
    </row>
    <row r="15037" spans="4:8" x14ac:dyDescent="0.2">
      <c r="D15037" s="9"/>
      <c r="G15037" s="63"/>
      <c r="H15037" s="64"/>
    </row>
    <row r="15038" spans="4:8" x14ac:dyDescent="0.2">
      <c r="D15038" s="9"/>
      <c r="G15038" s="63"/>
      <c r="H15038" s="64"/>
    </row>
    <row r="15039" spans="4:8" x14ac:dyDescent="0.2">
      <c r="D15039" s="9"/>
      <c r="G15039" s="63"/>
      <c r="H15039" s="64"/>
    </row>
    <row r="15040" spans="4:8" x14ac:dyDescent="0.2">
      <c r="D15040" s="9"/>
      <c r="G15040" s="63"/>
      <c r="H15040" s="64"/>
    </row>
    <row r="15041" spans="4:8" x14ac:dyDescent="0.2">
      <c r="D15041" s="9"/>
      <c r="G15041" s="63"/>
      <c r="H15041" s="64"/>
    </row>
    <row r="15042" spans="4:8" x14ac:dyDescent="0.2">
      <c r="D15042" s="9"/>
      <c r="G15042" s="63"/>
      <c r="H15042" s="64"/>
    </row>
    <row r="15043" spans="4:8" x14ac:dyDescent="0.2">
      <c r="D15043" s="9"/>
      <c r="G15043" s="63"/>
      <c r="H15043" s="64"/>
    </row>
    <row r="15044" spans="4:8" x14ac:dyDescent="0.2">
      <c r="D15044" s="9"/>
      <c r="G15044" s="63"/>
      <c r="H15044" s="64"/>
    </row>
    <row r="15045" spans="4:8" x14ac:dyDescent="0.2">
      <c r="D15045" s="9"/>
      <c r="G15045" s="63"/>
      <c r="H15045" s="64"/>
    </row>
    <row r="15046" spans="4:8" x14ac:dyDescent="0.2">
      <c r="D15046" s="9"/>
      <c r="G15046" s="63"/>
      <c r="H15046" s="64"/>
    </row>
    <row r="15047" spans="4:8" x14ac:dyDescent="0.2">
      <c r="D15047" s="9"/>
      <c r="G15047" s="63"/>
      <c r="H15047" s="64"/>
    </row>
    <row r="15048" spans="4:8" x14ac:dyDescent="0.2">
      <c r="D15048" s="9"/>
      <c r="G15048" s="63"/>
      <c r="H15048" s="64"/>
    </row>
    <row r="15049" spans="4:8" x14ac:dyDescent="0.2">
      <c r="D15049" s="9"/>
      <c r="G15049" s="63"/>
      <c r="H15049" s="64"/>
    </row>
    <row r="15050" spans="4:8" x14ac:dyDescent="0.2">
      <c r="D15050" s="9"/>
      <c r="G15050" s="63"/>
      <c r="H15050" s="64"/>
    </row>
    <row r="15051" spans="4:8" x14ac:dyDescent="0.2">
      <c r="D15051" s="9"/>
      <c r="G15051" s="63"/>
      <c r="H15051" s="64"/>
    </row>
    <row r="15052" spans="4:8" x14ac:dyDescent="0.2">
      <c r="D15052" s="9"/>
      <c r="G15052" s="63"/>
      <c r="H15052" s="64"/>
    </row>
    <row r="15053" spans="4:8" x14ac:dyDescent="0.2">
      <c r="D15053" s="9"/>
      <c r="G15053" s="63"/>
      <c r="H15053" s="64"/>
    </row>
    <row r="15054" spans="4:8" x14ac:dyDescent="0.2">
      <c r="D15054" s="9"/>
      <c r="G15054" s="63"/>
      <c r="H15054" s="64"/>
    </row>
    <row r="15055" spans="4:8" x14ac:dyDescent="0.2">
      <c r="D15055" s="9"/>
      <c r="G15055" s="63"/>
      <c r="H15055" s="64"/>
    </row>
    <row r="15056" spans="4:8" x14ac:dyDescent="0.2">
      <c r="D15056" s="9"/>
      <c r="G15056" s="63"/>
      <c r="H15056" s="64"/>
    </row>
    <row r="15057" spans="4:8" x14ac:dyDescent="0.2">
      <c r="D15057" s="9"/>
      <c r="G15057" s="63"/>
      <c r="H15057" s="64"/>
    </row>
    <row r="15058" spans="4:8" x14ac:dyDescent="0.2">
      <c r="D15058" s="9"/>
      <c r="G15058" s="63"/>
      <c r="H15058" s="64"/>
    </row>
    <row r="15059" spans="4:8" x14ac:dyDescent="0.2">
      <c r="D15059" s="9"/>
      <c r="G15059" s="63"/>
      <c r="H15059" s="64"/>
    </row>
    <row r="15060" spans="4:8" x14ac:dyDescent="0.2">
      <c r="D15060" s="9"/>
      <c r="G15060" s="63"/>
      <c r="H15060" s="64"/>
    </row>
    <row r="15061" spans="4:8" x14ac:dyDescent="0.2">
      <c r="D15061" s="9"/>
      <c r="G15061" s="63"/>
      <c r="H15061" s="64"/>
    </row>
    <row r="15062" spans="4:8" x14ac:dyDescent="0.2">
      <c r="D15062" s="9"/>
      <c r="G15062" s="63"/>
      <c r="H15062" s="64"/>
    </row>
    <row r="15063" spans="4:8" x14ac:dyDescent="0.2">
      <c r="D15063" s="9"/>
      <c r="G15063" s="63"/>
      <c r="H15063" s="64"/>
    </row>
    <row r="15064" spans="4:8" x14ac:dyDescent="0.2">
      <c r="D15064" s="9"/>
      <c r="G15064" s="63"/>
      <c r="H15064" s="64"/>
    </row>
    <row r="15065" spans="4:8" x14ac:dyDescent="0.2">
      <c r="D15065" s="9"/>
      <c r="G15065" s="63"/>
      <c r="H15065" s="64"/>
    </row>
    <row r="15066" spans="4:8" x14ac:dyDescent="0.2">
      <c r="D15066" s="9"/>
      <c r="G15066" s="63"/>
      <c r="H15066" s="64"/>
    </row>
    <row r="15067" spans="4:8" x14ac:dyDescent="0.2">
      <c r="D15067" s="9"/>
      <c r="G15067" s="63"/>
      <c r="H15067" s="64"/>
    </row>
    <row r="15068" spans="4:8" x14ac:dyDescent="0.2">
      <c r="D15068" s="9"/>
      <c r="G15068" s="63"/>
      <c r="H15068" s="64"/>
    </row>
    <row r="15069" spans="4:8" x14ac:dyDescent="0.2">
      <c r="D15069" s="9"/>
      <c r="G15069" s="63"/>
      <c r="H15069" s="64"/>
    </row>
    <row r="15070" spans="4:8" x14ac:dyDescent="0.2">
      <c r="D15070" s="9"/>
      <c r="G15070" s="63"/>
      <c r="H15070" s="64"/>
    </row>
    <row r="15071" spans="4:8" x14ac:dyDescent="0.2">
      <c r="D15071" s="9"/>
      <c r="G15071" s="63"/>
      <c r="H15071" s="64"/>
    </row>
    <row r="15072" spans="4:8" x14ac:dyDescent="0.2">
      <c r="D15072" s="9"/>
      <c r="G15072" s="63"/>
      <c r="H15072" s="64"/>
    </row>
    <row r="15073" spans="4:8" x14ac:dyDescent="0.2">
      <c r="D15073" s="9"/>
      <c r="G15073" s="63"/>
      <c r="H15073" s="64"/>
    </row>
    <row r="15074" spans="4:8" x14ac:dyDescent="0.2">
      <c r="D15074" s="9"/>
      <c r="G15074" s="63"/>
      <c r="H15074" s="64"/>
    </row>
    <row r="15075" spans="4:8" x14ac:dyDescent="0.2">
      <c r="D15075" s="9"/>
      <c r="G15075" s="63"/>
      <c r="H15075" s="64"/>
    </row>
    <row r="15076" spans="4:8" x14ac:dyDescent="0.2">
      <c r="D15076" s="9"/>
      <c r="G15076" s="63"/>
      <c r="H15076" s="64"/>
    </row>
    <row r="15077" spans="4:8" x14ac:dyDescent="0.2">
      <c r="D15077" s="9"/>
      <c r="G15077" s="63"/>
      <c r="H15077" s="64"/>
    </row>
    <row r="15078" spans="4:8" x14ac:dyDescent="0.2">
      <c r="D15078" s="9"/>
      <c r="G15078" s="63"/>
      <c r="H15078" s="64"/>
    </row>
    <row r="15079" spans="4:8" x14ac:dyDescent="0.2">
      <c r="D15079" s="9"/>
      <c r="G15079" s="63"/>
      <c r="H15079" s="64"/>
    </row>
    <row r="15080" spans="4:8" x14ac:dyDescent="0.2">
      <c r="D15080" s="9"/>
      <c r="G15080" s="63"/>
      <c r="H15080" s="64"/>
    </row>
    <row r="15081" spans="4:8" x14ac:dyDescent="0.2">
      <c r="D15081" s="9"/>
      <c r="G15081" s="63"/>
      <c r="H15081" s="64"/>
    </row>
    <row r="15082" spans="4:8" x14ac:dyDescent="0.2">
      <c r="D15082" s="9"/>
      <c r="G15082" s="63"/>
      <c r="H15082" s="64"/>
    </row>
    <row r="15083" spans="4:8" x14ac:dyDescent="0.2">
      <c r="D15083" s="9"/>
      <c r="G15083" s="63"/>
      <c r="H15083" s="64"/>
    </row>
    <row r="15084" spans="4:8" x14ac:dyDescent="0.2">
      <c r="D15084" s="9"/>
      <c r="G15084" s="63"/>
      <c r="H15084" s="64"/>
    </row>
    <row r="15085" spans="4:8" x14ac:dyDescent="0.2">
      <c r="D15085" s="9"/>
      <c r="G15085" s="63"/>
      <c r="H15085" s="64"/>
    </row>
    <row r="15086" spans="4:8" x14ac:dyDescent="0.2">
      <c r="D15086" s="9"/>
      <c r="G15086" s="63"/>
      <c r="H15086" s="64"/>
    </row>
    <row r="15087" spans="4:8" x14ac:dyDescent="0.2">
      <c r="D15087" s="9"/>
      <c r="G15087" s="63"/>
      <c r="H15087" s="64"/>
    </row>
    <row r="15088" spans="4:8" x14ac:dyDescent="0.2">
      <c r="D15088" s="9"/>
      <c r="G15088" s="63"/>
      <c r="H15088" s="64"/>
    </row>
    <row r="15089" spans="4:8" x14ac:dyDescent="0.2">
      <c r="D15089" s="9"/>
      <c r="G15089" s="63"/>
      <c r="H15089" s="64"/>
    </row>
    <row r="15090" spans="4:8" x14ac:dyDescent="0.2">
      <c r="D15090" s="9"/>
      <c r="G15090" s="63"/>
      <c r="H15090" s="64"/>
    </row>
    <row r="15091" spans="4:8" x14ac:dyDescent="0.2">
      <c r="D15091" s="9"/>
      <c r="G15091" s="63"/>
      <c r="H15091" s="64"/>
    </row>
    <row r="15092" spans="4:8" x14ac:dyDescent="0.2">
      <c r="D15092" s="9"/>
      <c r="G15092" s="63"/>
      <c r="H15092" s="64"/>
    </row>
    <row r="15093" spans="4:8" x14ac:dyDescent="0.2">
      <c r="D15093" s="9"/>
      <c r="G15093" s="63"/>
      <c r="H15093" s="64"/>
    </row>
    <row r="15094" spans="4:8" x14ac:dyDescent="0.2">
      <c r="D15094" s="9"/>
      <c r="G15094" s="63"/>
      <c r="H15094" s="64"/>
    </row>
    <row r="15095" spans="4:8" x14ac:dyDescent="0.2">
      <c r="D15095" s="9"/>
      <c r="G15095" s="63"/>
      <c r="H15095" s="64"/>
    </row>
    <row r="15096" spans="4:8" x14ac:dyDescent="0.2">
      <c r="D15096" s="9"/>
      <c r="G15096" s="63"/>
      <c r="H15096" s="64"/>
    </row>
    <row r="15097" spans="4:8" x14ac:dyDescent="0.2">
      <c r="D15097" s="9"/>
      <c r="G15097" s="63"/>
      <c r="H15097" s="64"/>
    </row>
    <row r="15098" spans="4:8" x14ac:dyDescent="0.2">
      <c r="D15098" s="9"/>
      <c r="G15098" s="63"/>
      <c r="H15098" s="64"/>
    </row>
    <row r="15099" spans="4:8" x14ac:dyDescent="0.2">
      <c r="D15099" s="9"/>
      <c r="G15099" s="63"/>
      <c r="H15099" s="64"/>
    </row>
    <row r="15100" spans="4:8" x14ac:dyDescent="0.2">
      <c r="D15100" s="9"/>
      <c r="G15100" s="63"/>
      <c r="H15100" s="64"/>
    </row>
    <row r="15101" spans="4:8" x14ac:dyDescent="0.2">
      <c r="D15101" s="9"/>
      <c r="G15101" s="63"/>
      <c r="H15101" s="64"/>
    </row>
    <row r="15102" spans="4:8" x14ac:dyDescent="0.2">
      <c r="D15102" s="9"/>
      <c r="G15102" s="63"/>
      <c r="H15102" s="64"/>
    </row>
    <row r="15103" spans="4:8" x14ac:dyDescent="0.2">
      <c r="D15103" s="9"/>
      <c r="G15103" s="63"/>
      <c r="H15103" s="64"/>
    </row>
    <row r="15104" spans="4:8" x14ac:dyDescent="0.2">
      <c r="D15104" s="9"/>
      <c r="G15104" s="63"/>
      <c r="H15104" s="64"/>
    </row>
    <row r="15105" spans="4:8" x14ac:dyDescent="0.2">
      <c r="D15105" s="9"/>
      <c r="G15105" s="63"/>
      <c r="H15105" s="64"/>
    </row>
    <row r="15106" spans="4:8" x14ac:dyDescent="0.2">
      <c r="D15106" s="9"/>
      <c r="G15106" s="63"/>
      <c r="H15106" s="64"/>
    </row>
    <row r="15107" spans="4:8" x14ac:dyDescent="0.2">
      <c r="D15107" s="9"/>
      <c r="G15107" s="63"/>
      <c r="H15107" s="64"/>
    </row>
    <row r="15108" spans="4:8" x14ac:dyDescent="0.2">
      <c r="D15108" s="9"/>
      <c r="G15108" s="63"/>
      <c r="H15108" s="64"/>
    </row>
    <row r="15109" spans="4:8" x14ac:dyDescent="0.2">
      <c r="D15109" s="9"/>
      <c r="G15109" s="63"/>
      <c r="H15109" s="64"/>
    </row>
    <row r="15110" spans="4:8" x14ac:dyDescent="0.2">
      <c r="D15110" s="9"/>
      <c r="G15110" s="63"/>
      <c r="H15110" s="64"/>
    </row>
    <row r="15111" spans="4:8" x14ac:dyDescent="0.2">
      <c r="D15111" s="9"/>
      <c r="G15111" s="63"/>
      <c r="H15111" s="64"/>
    </row>
    <row r="15112" spans="4:8" x14ac:dyDescent="0.2">
      <c r="D15112" s="9"/>
      <c r="G15112" s="63"/>
      <c r="H15112" s="64"/>
    </row>
    <row r="15113" spans="4:8" x14ac:dyDescent="0.2">
      <c r="D15113" s="9"/>
      <c r="G15113" s="63"/>
      <c r="H15113" s="64"/>
    </row>
    <row r="15114" spans="4:8" x14ac:dyDescent="0.2">
      <c r="D15114" s="9"/>
      <c r="G15114" s="63"/>
      <c r="H15114" s="64"/>
    </row>
    <row r="15115" spans="4:8" x14ac:dyDescent="0.2">
      <c r="D15115" s="9"/>
      <c r="G15115" s="63"/>
      <c r="H15115" s="64"/>
    </row>
    <row r="15116" spans="4:8" x14ac:dyDescent="0.2">
      <c r="D15116" s="9"/>
      <c r="G15116" s="63"/>
      <c r="H15116" s="64"/>
    </row>
    <row r="15117" spans="4:8" x14ac:dyDescent="0.2">
      <c r="D15117" s="9"/>
      <c r="G15117" s="63"/>
      <c r="H15117" s="64"/>
    </row>
    <row r="15118" spans="4:8" x14ac:dyDescent="0.2">
      <c r="D15118" s="9"/>
      <c r="G15118" s="63"/>
      <c r="H15118" s="64"/>
    </row>
    <row r="15119" spans="4:8" x14ac:dyDescent="0.2">
      <c r="D15119" s="9"/>
      <c r="G15119" s="63"/>
      <c r="H15119" s="64"/>
    </row>
    <row r="15120" spans="4:8" x14ac:dyDescent="0.2">
      <c r="D15120" s="9"/>
      <c r="G15120" s="63"/>
      <c r="H15120" s="64"/>
    </row>
    <row r="15121" spans="4:8" x14ac:dyDescent="0.2">
      <c r="D15121" s="9"/>
      <c r="G15121" s="63"/>
      <c r="H15121" s="64"/>
    </row>
    <row r="15122" spans="4:8" x14ac:dyDescent="0.2">
      <c r="D15122" s="9"/>
      <c r="G15122" s="63"/>
      <c r="H15122" s="64"/>
    </row>
    <row r="15123" spans="4:8" x14ac:dyDescent="0.2">
      <c r="D15123" s="9"/>
      <c r="G15123" s="63"/>
      <c r="H15123" s="64"/>
    </row>
    <row r="15124" spans="4:8" x14ac:dyDescent="0.2">
      <c r="D15124" s="9"/>
      <c r="G15124" s="63"/>
      <c r="H15124" s="64"/>
    </row>
    <row r="15125" spans="4:8" x14ac:dyDescent="0.2">
      <c r="D15125" s="9"/>
      <c r="G15125" s="63"/>
      <c r="H15125" s="64"/>
    </row>
    <row r="15126" spans="4:8" x14ac:dyDescent="0.2">
      <c r="D15126" s="9"/>
      <c r="G15126" s="63"/>
      <c r="H15126" s="64"/>
    </row>
    <row r="15127" spans="4:8" x14ac:dyDescent="0.2">
      <c r="D15127" s="9"/>
      <c r="G15127" s="63"/>
      <c r="H15127" s="64"/>
    </row>
    <row r="15128" spans="4:8" x14ac:dyDescent="0.2">
      <c r="D15128" s="9"/>
      <c r="G15128" s="63"/>
      <c r="H15128" s="64"/>
    </row>
    <row r="15129" spans="4:8" x14ac:dyDescent="0.2">
      <c r="D15129" s="9"/>
      <c r="G15129" s="63"/>
      <c r="H15129" s="64"/>
    </row>
    <row r="15130" spans="4:8" x14ac:dyDescent="0.2">
      <c r="D15130" s="9"/>
      <c r="G15130" s="63"/>
      <c r="H15130" s="64"/>
    </row>
    <row r="15131" spans="4:8" x14ac:dyDescent="0.2">
      <c r="D15131" s="9"/>
      <c r="G15131" s="63"/>
      <c r="H15131" s="64"/>
    </row>
    <row r="15132" spans="4:8" x14ac:dyDescent="0.2">
      <c r="D15132" s="9"/>
      <c r="G15132" s="63"/>
      <c r="H15132" s="64"/>
    </row>
    <row r="15133" spans="4:8" x14ac:dyDescent="0.2">
      <c r="D15133" s="9"/>
      <c r="G15133" s="63"/>
      <c r="H15133" s="64"/>
    </row>
    <row r="15134" spans="4:8" x14ac:dyDescent="0.2">
      <c r="D15134" s="9"/>
      <c r="G15134" s="63"/>
      <c r="H15134" s="64"/>
    </row>
    <row r="15135" spans="4:8" x14ac:dyDescent="0.2">
      <c r="D15135" s="9"/>
      <c r="G15135" s="63"/>
      <c r="H15135" s="64"/>
    </row>
    <row r="15136" spans="4:8" x14ac:dyDescent="0.2">
      <c r="D15136" s="9"/>
      <c r="G15136" s="63"/>
      <c r="H15136" s="64"/>
    </row>
    <row r="15137" spans="4:8" x14ac:dyDescent="0.2">
      <c r="D15137" s="9"/>
      <c r="G15137" s="63"/>
      <c r="H15137" s="64"/>
    </row>
    <row r="15138" spans="4:8" x14ac:dyDescent="0.2">
      <c r="D15138" s="9"/>
      <c r="G15138" s="63"/>
      <c r="H15138" s="64"/>
    </row>
    <row r="15139" spans="4:8" x14ac:dyDescent="0.2">
      <c r="D15139" s="9"/>
      <c r="G15139" s="63"/>
      <c r="H15139" s="64"/>
    </row>
    <row r="15140" spans="4:8" x14ac:dyDescent="0.2">
      <c r="D15140" s="9"/>
      <c r="G15140" s="63"/>
      <c r="H15140" s="64"/>
    </row>
    <row r="15141" spans="4:8" x14ac:dyDescent="0.2">
      <c r="D15141" s="9"/>
      <c r="G15141" s="63"/>
      <c r="H15141" s="64"/>
    </row>
    <row r="15142" spans="4:8" x14ac:dyDescent="0.2">
      <c r="D15142" s="9"/>
      <c r="G15142" s="63"/>
      <c r="H15142" s="64"/>
    </row>
    <row r="15143" spans="4:8" x14ac:dyDescent="0.2">
      <c r="D15143" s="9"/>
      <c r="G15143" s="63"/>
      <c r="H15143" s="64"/>
    </row>
    <row r="15144" spans="4:8" x14ac:dyDescent="0.2">
      <c r="D15144" s="9"/>
      <c r="G15144" s="63"/>
      <c r="H15144" s="64"/>
    </row>
    <row r="15145" spans="4:8" x14ac:dyDescent="0.2">
      <c r="D15145" s="9"/>
      <c r="G15145" s="63"/>
      <c r="H15145" s="64"/>
    </row>
    <row r="15146" spans="4:8" x14ac:dyDescent="0.2">
      <c r="D15146" s="9"/>
      <c r="G15146" s="63"/>
      <c r="H15146" s="64"/>
    </row>
    <row r="15147" spans="4:8" x14ac:dyDescent="0.2">
      <c r="D15147" s="9"/>
      <c r="G15147" s="63"/>
      <c r="H15147" s="64"/>
    </row>
    <row r="15148" spans="4:8" x14ac:dyDescent="0.2">
      <c r="D15148" s="9"/>
      <c r="G15148" s="63"/>
      <c r="H15148" s="64"/>
    </row>
    <row r="15149" spans="4:8" x14ac:dyDescent="0.2">
      <c r="D15149" s="9"/>
      <c r="G15149" s="63"/>
      <c r="H15149" s="64"/>
    </row>
    <row r="15150" spans="4:8" x14ac:dyDescent="0.2">
      <c r="D15150" s="9"/>
      <c r="G15150" s="63"/>
      <c r="H15150" s="64"/>
    </row>
    <row r="15151" spans="4:8" x14ac:dyDescent="0.2">
      <c r="D15151" s="9"/>
      <c r="G15151" s="63"/>
      <c r="H15151" s="64"/>
    </row>
    <row r="15152" spans="4:8" x14ac:dyDescent="0.2">
      <c r="D15152" s="9"/>
      <c r="G15152" s="63"/>
      <c r="H15152" s="64"/>
    </row>
    <row r="15153" spans="4:8" x14ac:dyDescent="0.2">
      <c r="D15153" s="9"/>
      <c r="G15153" s="63"/>
      <c r="H15153" s="64"/>
    </row>
    <row r="15154" spans="4:8" x14ac:dyDescent="0.2">
      <c r="D15154" s="9"/>
      <c r="G15154" s="63"/>
      <c r="H15154" s="64"/>
    </row>
    <row r="15155" spans="4:8" x14ac:dyDescent="0.2">
      <c r="D15155" s="9"/>
      <c r="G15155" s="63"/>
      <c r="H15155" s="64"/>
    </row>
    <row r="15156" spans="4:8" x14ac:dyDescent="0.2">
      <c r="D15156" s="9"/>
      <c r="G15156" s="63"/>
      <c r="H15156" s="64"/>
    </row>
    <row r="15157" spans="4:8" x14ac:dyDescent="0.2">
      <c r="D15157" s="9"/>
      <c r="G15157" s="63"/>
      <c r="H15157" s="64"/>
    </row>
    <row r="15158" spans="4:8" x14ac:dyDescent="0.2">
      <c r="D15158" s="9"/>
      <c r="G15158" s="63"/>
      <c r="H15158" s="64"/>
    </row>
    <row r="15159" spans="4:8" x14ac:dyDescent="0.2">
      <c r="D15159" s="9"/>
      <c r="G15159" s="63"/>
      <c r="H15159" s="64"/>
    </row>
    <row r="15160" spans="4:8" x14ac:dyDescent="0.2">
      <c r="D15160" s="9"/>
      <c r="G15160" s="63"/>
      <c r="H15160" s="64"/>
    </row>
    <row r="15161" spans="4:8" x14ac:dyDescent="0.2">
      <c r="D15161" s="9"/>
      <c r="G15161" s="63"/>
      <c r="H15161" s="64"/>
    </row>
    <row r="15162" spans="4:8" x14ac:dyDescent="0.2">
      <c r="D15162" s="9"/>
      <c r="G15162" s="63"/>
      <c r="H15162" s="64"/>
    </row>
    <row r="15163" spans="4:8" x14ac:dyDescent="0.2">
      <c r="D15163" s="9"/>
      <c r="G15163" s="63"/>
      <c r="H15163" s="64"/>
    </row>
    <row r="15164" spans="4:8" x14ac:dyDescent="0.2">
      <c r="D15164" s="9"/>
      <c r="G15164" s="63"/>
      <c r="H15164" s="64"/>
    </row>
    <row r="15165" spans="4:8" x14ac:dyDescent="0.2">
      <c r="D15165" s="9"/>
      <c r="G15165" s="63"/>
      <c r="H15165" s="64"/>
    </row>
    <row r="15166" spans="4:8" x14ac:dyDescent="0.2">
      <c r="D15166" s="9"/>
      <c r="G15166" s="63"/>
      <c r="H15166" s="64"/>
    </row>
    <row r="15167" spans="4:8" x14ac:dyDescent="0.2">
      <c r="D15167" s="9"/>
      <c r="G15167" s="63"/>
      <c r="H15167" s="64"/>
    </row>
    <row r="15168" spans="4:8" x14ac:dyDescent="0.2">
      <c r="D15168" s="9"/>
      <c r="G15168" s="63"/>
      <c r="H15168" s="64"/>
    </row>
    <row r="15169" spans="4:8" x14ac:dyDescent="0.2">
      <c r="D15169" s="9"/>
      <c r="G15169" s="63"/>
      <c r="H15169" s="64"/>
    </row>
    <row r="15170" spans="4:8" x14ac:dyDescent="0.2">
      <c r="D15170" s="9"/>
      <c r="G15170" s="63"/>
      <c r="H15170" s="64"/>
    </row>
    <row r="15171" spans="4:8" x14ac:dyDescent="0.2">
      <c r="D15171" s="9"/>
      <c r="G15171" s="63"/>
      <c r="H15171" s="64"/>
    </row>
    <row r="15172" spans="4:8" x14ac:dyDescent="0.2">
      <c r="D15172" s="9"/>
      <c r="G15172" s="63"/>
      <c r="H15172" s="64"/>
    </row>
    <row r="15173" spans="4:8" x14ac:dyDescent="0.2">
      <c r="D15173" s="9"/>
      <c r="G15173" s="63"/>
      <c r="H15173" s="64"/>
    </row>
    <row r="15174" spans="4:8" x14ac:dyDescent="0.2">
      <c r="D15174" s="9"/>
      <c r="G15174" s="63"/>
      <c r="H15174" s="64"/>
    </row>
    <row r="15175" spans="4:8" x14ac:dyDescent="0.2">
      <c r="D15175" s="9"/>
      <c r="G15175" s="63"/>
      <c r="H15175" s="64"/>
    </row>
    <row r="15176" spans="4:8" x14ac:dyDescent="0.2">
      <c r="D15176" s="9"/>
      <c r="G15176" s="63"/>
      <c r="H15176" s="64"/>
    </row>
    <row r="15177" spans="4:8" x14ac:dyDescent="0.2">
      <c r="D15177" s="9"/>
      <c r="G15177" s="63"/>
      <c r="H15177" s="64"/>
    </row>
    <row r="15178" spans="4:8" x14ac:dyDescent="0.2">
      <c r="D15178" s="9"/>
      <c r="G15178" s="63"/>
      <c r="H15178" s="64"/>
    </row>
    <row r="15179" spans="4:8" x14ac:dyDescent="0.2">
      <c r="D15179" s="9"/>
      <c r="G15179" s="63"/>
      <c r="H15179" s="64"/>
    </row>
    <row r="15180" spans="4:8" x14ac:dyDescent="0.2">
      <c r="D15180" s="9"/>
      <c r="G15180" s="63"/>
      <c r="H15180" s="64"/>
    </row>
    <row r="15181" spans="4:8" x14ac:dyDescent="0.2">
      <c r="D15181" s="9"/>
      <c r="G15181" s="63"/>
      <c r="H15181" s="64"/>
    </row>
    <row r="15182" spans="4:8" x14ac:dyDescent="0.2">
      <c r="D15182" s="9"/>
      <c r="G15182" s="63"/>
      <c r="H15182" s="64"/>
    </row>
    <row r="15183" spans="4:8" x14ac:dyDescent="0.2">
      <c r="D15183" s="9"/>
      <c r="G15183" s="63"/>
      <c r="H15183" s="64"/>
    </row>
    <row r="15184" spans="4:8" x14ac:dyDescent="0.2">
      <c r="D15184" s="9"/>
      <c r="G15184" s="63"/>
      <c r="H15184" s="64"/>
    </row>
    <row r="15185" spans="4:8" x14ac:dyDescent="0.2">
      <c r="D15185" s="9"/>
      <c r="G15185" s="63"/>
      <c r="H15185" s="64"/>
    </row>
    <row r="15186" spans="4:8" x14ac:dyDescent="0.2">
      <c r="D15186" s="9"/>
      <c r="G15186" s="63"/>
      <c r="H15186" s="64"/>
    </row>
    <row r="15187" spans="4:8" x14ac:dyDescent="0.2">
      <c r="D15187" s="9"/>
      <c r="G15187" s="63"/>
      <c r="H15187" s="64"/>
    </row>
    <row r="15188" spans="4:8" x14ac:dyDescent="0.2">
      <c r="D15188" s="9"/>
      <c r="G15188" s="63"/>
      <c r="H15188" s="64"/>
    </row>
    <row r="15189" spans="4:8" x14ac:dyDescent="0.2">
      <c r="D15189" s="9"/>
      <c r="G15189" s="63"/>
      <c r="H15189" s="64"/>
    </row>
    <row r="15190" spans="4:8" x14ac:dyDescent="0.2">
      <c r="D15190" s="9"/>
      <c r="G15190" s="63"/>
      <c r="H15190" s="64"/>
    </row>
    <row r="15191" spans="4:8" x14ac:dyDescent="0.2">
      <c r="D15191" s="9"/>
      <c r="G15191" s="63"/>
      <c r="H15191" s="64"/>
    </row>
    <row r="15192" spans="4:8" x14ac:dyDescent="0.2">
      <c r="D15192" s="9"/>
      <c r="G15192" s="63"/>
      <c r="H15192" s="64"/>
    </row>
    <row r="15193" spans="4:8" x14ac:dyDescent="0.2">
      <c r="D15193" s="9"/>
      <c r="G15193" s="63"/>
      <c r="H15193" s="64"/>
    </row>
    <row r="15194" spans="4:8" x14ac:dyDescent="0.2">
      <c r="D15194" s="9"/>
      <c r="G15194" s="63"/>
      <c r="H15194" s="64"/>
    </row>
    <row r="15195" spans="4:8" x14ac:dyDescent="0.2">
      <c r="D15195" s="9"/>
      <c r="G15195" s="63"/>
      <c r="H15195" s="64"/>
    </row>
    <row r="15196" spans="4:8" x14ac:dyDescent="0.2">
      <c r="D15196" s="9"/>
      <c r="G15196" s="63"/>
      <c r="H15196" s="64"/>
    </row>
    <row r="15197" spans="4:8" x14ac:dyDescent="0.2">
      <c r="D15197" s="9"/>
      <c r="G15197" s="63"/>
      <c r="H15197" s="64"/>
    </row>
    <row r="15198" spans="4:8" x14ac:dyDescent="0.2">
      <c r="D15198" s="9"/>
      <c r="G15198" s="63"/>
      <c r="H15198" s="64"/>
    </row>
    <row r="15199" spans="4:8" x14ac:dyDescent="0.2">
      <c r="D15199" s="9"/>
      <c r="G15199" s="63"/>
      <c r="H15199" s="64"/>
    </row>
    <row r="15200" spans="4:8" x14ac:dyDescent="0.2">
      <c r="D15200" s="9"/>
      <c r="G15200" s="63"/>
      <c r="H15200" s="64"/>
    </row>
    <row r="15201" spans="4:8" x14ac:dyDescent="0.2">
      <c r="D15201" s="9"/>
      <c r="G15201" s="63"/>
      <c r="H15201" s="64"/>
    </row>
    <row r="15202" spans="4:8" x14ac:dyDescent="0.2">
      <c r="D15202" s="9"/>
      <c r="G15202" s="63"/>
      <c r="H15202" s="64"/>
    </row>
    <row r="15203" spans="4:8" x14ac:dyDescent="0.2">
      <c r="D15203" s="9"/>
      <c r="G15203" s="63"/>
      <c r="H15203" s="64"/>
    </row>
    <row r="15204" spans="4:8" x14ac:dyDescent="0.2">
      <c r="D15204" s="9"/>
      <c r="G15204" s="63"/>
      <c r="H15204" s="64"/>
    </row>
    <row r="15205" spans="4:8" x14ac:dyDescent="0.2">
      <c r="D15205" s="9"/>
      <c r="G15205" s="63"/>
      <c r="H15205" s="64"/>
    </row>
    <row r="15206" spans="4:8" x14ac:dyDescent="0.2">
      <c r="D15206" s="9"/>
      <c r="G15206" s="63"/>
      <c r="H15206" s="64"/>
    </row>
    <row r="15207" spans="4:8" x14ac:dyDescent="0.2">
      <c r="D15207" s="9"/>
      <c r="G15207" s="63"/>
      <c r="H15207" s="64"/>
    </row>
    <row r="15208" spans="4:8" x14ac:dyDescent="0.2">
      <c r="D15208" s="9"/>
      <c r="G15208" s="63"/>
      <c r="H15208" s="64"/>
    </row>
    <row r="15209" spans="4:8" x14ac:dyDescent="0.2">
      <c r="D15209" s="9"/>
      <c r="G15209" s="63"/>
      <c r="H15209" s="64"/>
    </row>
    <row r="15210" spans="4:8" x14ac:dyDescent="0.2">
      <c r="D15210" s="9"/>
      <c r="G15210" s="63"/>
      <c r="H15210" s="64"/>
    </row>
    <row r="15211" spans="4:8" x14ac:dyDescent="0.2">
      <c r="D15211" s="9"/>
      <c r="G15211" s="63"/>
      <c r="H15211" s="64"/>
    </row>
    <row r="15212" spans="4:8" x14ac:dyDescent="0.2">
      <c r="D15212" s="9"/>
      <c r="G15212" s="63"/>
      <c r="H15212" s="64"/>
    </row>
    <row r="15213" spans="4:8" x14ac:dyDescent="0.2">
      <c r="D15213" s="9"/>
      <c r="G15213" s="63"/>
      <c r="H15213" s="64"/>
    </row>
    <row r="15214" spans="4:8" x14ac:dyDescent="0.2">
      <c r="D15214" s="9"/>
      <c r="G15214" s="63"/>
      <c r="H15214" s="64"/>
    </row>
    <row r="15215" spans="4:8" x14ac:dyDescent="0.2">
      <c r="D15215" s="9"/>
      <c r="G15215" s="63"/>
      <c r="H15215" s="64"/>
    </row>
    <row r="15216" spans="4:8" x14ac:dyDescent="0.2">
      <c r="D15216" s="9"/>
      <c r="G15216" s="63"/>
      <c r="H15216" s="64"/>
    </row>
    <row r="15217" spans="4:8" x14ac:dyDescent="0.2">
      <c r="D15217" s="9"/>
      <c r="G15217" s="63"/>
      <c r="H15217" s="64"/>
    </row>
    <row r="15218" spans="4:8" x14ac:dyDescent="0.2">
      <c r="D15218" s="9"/>
      <c r="G15218" s="63"/>
      <c r="H15218" s="64"/>
    </row>
    <row r="15219" spans="4:8" x14ac:dyDescent="0.2">
      <c r="D15219" s="9"/>
      <c r="G15219" s="63"/>
      <c r="H15219" s="64"/>
    </row>
    <row r="15220" spans="4:8" x14ac:dyDescent="0.2">
      <c r="D15220" s="9"/>
      <c r="G15220" s="63"/>
      <c r="H15220" s="64"/>
    </row>
    <row r="15221" spans="4:8" x14ac:dyDescent="0.2">
      <c r="D15221" s="9"/>
      <c r="G15221" s="63"/>
      <c r="H15221" s="64"/>
    </row>
    <row r="15222" spans="4:8" x14ac:dyDescent="0.2">
      <c r="D15222" s="9"/>
      <c r="G15222" s="63"/>
      <c r="H15222" s="64"/>
    </row>
    <row r="15223" spans="4:8" x14ac:dyDescent="0.2">
      <c r="D15223" s="9"/>
      <c r="G15223" s="63"/>
      <c r="H15223" s="64"/>
    </row>
    <row r="15224" spans="4:8" x14ac:dyDescent="0.2">
      <c r="D15224" s="9"/>
      <c r="G15224" s="63"/>
      <c r="H15224" s="64"/>
    </row>
    <row r="15225" spans="4:8" x14ac:dyDescent="0.2">
      <c r="D15225" s="9"/>
      <c r="G15225" s="63"/>
      <c r="H15225" s="64"/>
    </row>
    <row r="15226" spans="4:8" x14ac:dyDescent="0.2">
      <c r="D15226" s="9"/>
      <c r="G15226" s="63"/>
      <c r="H15226" s="64"/>
    </row>
    <row r="15227" spans="4:8" x14ac:dyDescent="0.2">
      <c r="D15227" s="9"/>
      <c r="G15227" s="63"/>
      <c r="H15227" s="64"/>
    </row>
    <row r="15228" spans="4:8" x14ac:dyDescent="0.2">
      <c r="D15228" s="9"/>
      <c r="G15228" s="63"/>
      <c r="H15228" s="64"/>
    </row>
    <row r="15229" spans="4:8" x14ac:dyDescent="0.2">
      <c r="D15229" s="9"/>
      <c r="G15229" s="63"/>
      <c r="H15229" s="64"/>
    </row>
    <row r="15230" spans="4:8" x14ac:dyDescent="0.2">
      <c r="D15230" s="9"/>
      <c r="G15230" s="63"/>
      <c r="H15230" s="64"/>
    </row>
    <row r="15231" spans="4:8" x14ac:dyDescent="0.2">
      <c r="D15231" s="9"/>
      <c r="G15231" s="63"/>
      <c r="H15231" s="64"/>
    </row>
    <row r="15232" spans="4:8" x14ac:dyDescent="0.2">
      <c r="D15232" s="9"/>
      <c r="G15232" s="63"/>
      <c r="H15232" s="64"/>
    </row>
    <row r="15233" spans="4:8" x14ac:dyDescent="0.2">
      <c r="D15233" s="9"/>
      <c r="G15233" s="63"/>
      <c r="H15233" s="64"/>
    </row>
    <row r="15234" spans="4:8" x14ac:dyDescent="0.2">
      <c r="D15234" s="9"/>
      <c r="G15234" s="63"/>
      <c r="H15234" s="64"/>
    </row>
    <row r="15235" spans="4:8" x14ac:dyDescent="0.2">
      <c r="D15235" s="9"/>
      <c r="G15235" s="63"/>
      <c r="H15235" s="64"/>
    </row>
    <row r="15236" spans="4:8" x14ac:dyDescent="0.2">
      <c r="D15236" s="9"/>
      <c r="G15236" s="63"/>
      <c r="H15236" s="64"/>
    </row>
    <row r="15237" spans="4:8" x14ac:dyDescent="0.2">
      <c r="D15237" s="9"/>
      <c r="G15237" s="63"/>
      <c r="H15237" s="64"/>
    </row>
    <row r="15238" spans="4:8" x14ac:dyDescent="0.2">
      <c r="D15238" s="9"/>
      <c r="G15238" s="63"/>
      <c r="H15238" s="64"/>
    </row>
    <row r="15239" spans="4:8" x14ac:dyDescent="0.2">
      <c r="D15239" s="9"/>
      <c r="G15239" s="63"/>
      <c r="H15239" s="64"/>
    </row>
    <row r="15240" spans="4:8" x14ac:dyDescent="0.2">
      <c r="D15240" s="9"/>
      <c r="G15240" s="63"/>
      <c r="H15240" s="64"/>
    </row>
    <row r="15241" spans="4:8" x14ac:dyDescent="0.2">
      <c r="D15241" s="9"/>
      <c r="G15241" s="63"/>
      <c r="H15241" s="64"/>
    </row>
    <row r="15242" spans="4:8" x14ac:dyDescent="0.2">
      <c r="D15242" s="9"/>
      <c r="G15242" s="63"/>
      <c r="H15242" s="64"/>
    </row>
    <row r="15243" spans="4:8" x14ac:dyDescent="0.2">
      <c r="D15243" s="9"/>
      <c r="G15243" s="63"/>
      <c r="H15243" s="64"/>
    </row>
    <row r="15244" spans="4:8" x14ac:dyDescent="0.2">
      <c r="D15244" s="9"/>
      <c r="G15244" s="63"/>
      <c r="H15244" s="64"/>
    </row>
    <row r="15245" spans="4:8" x14ac:dyDescent="0.2">
      <c r="D15245" s="9"/>
      <c r="G15245" s="63"/>
      <c r="H15245" s="64"/>
    </row>
    <row r="15246" spans="4:8" x14ac:dyDescent="0.2">
      <c r="D15246" s="9"/>
      <c r="G15246" s="63"/>
      <c r="H15246" s="64"/>
    </row>
    <row r="15247" spans="4:8" x14ac:dyDescent="0.2">
      <c r="D15247" s="9"/>
      <c r="G15247" s="63"/>
      <c r="H15247" s="64"/>
    </row>
    <row r="15248" spans="4:8" x14ac:dyDescent="0.2">
      <c r="D15248" s="9"/>
      <c r="G15248" s="63"/>
      <c r="H15248" s="64"/>
    </row>
    <row r="15249" spans="4:8" x14ac:dyDescent="0.2">
      <c r="D15249" s="9"/>
      <c r="G15249" s="63"/>
      <c r="H15249" s="64"/>
    </row>
    <row r="15250" spans="4:8" x14ac:dyDescent="0.2">
      <c r="D15250" s="9"/>
      <c r="G15250" s="63"/>
      <c r="H15250" s="64"/>
    </row>
    <row r="15251" spans="4:8" x14ac:dyDescent="0.2">
      <c r="D15251" s="9"/>
      <c r="G15251" s="63"/>
      <c r="H15251" s="64"/>
    </row>
    <row r="15252" spans="4:8" x14ac:dyDescent="0.2">
      <c r="D15252" s="9"/>
      <c r="G15252" s="63"/>
      <c r="H15252" s="64"/>
    </row>
    <row r="15253" spans="4:8" x14ac:dyDescent="0.2">
      <c r="D15253" s="9"/>
      <c r="G15253" s="63"/>
      <c r="H15253" s="64"/>
    </row>
    <row r="15254" spans="4:8" x14ac:dyDescent="0.2">
      <c r="D15254" s="9"/>
      <c r="G15254" s="63"/>
      <c r="H15254" s="64"/>
    </row>
    <row r="15255" spans="4:8" x14ac:dyDescent="0.2">
      <c r="D15255" s="9"/>
      <c r="G15255" s="63"/>
      <c r="H15255" s="64"/>
    </row>
    <row r="15256" spans="4:8" x14ac:dyDescent="0.2">
      <c r="D15256" s="9"/>
      <c r="G15256" s="63"/>
      <c r="H15256" s="64"/>
    </row>
    <row r="15257" spans="4:8" x14ac:dyDescent="0.2">
      <c r="D15257" s="9"/>
      <c r="G15257" s="63"/>
      <c r="H15257" s="64"/>
    </row>
    <row r="15258" spans="4:8" x14ac:dyDescent="0.2">
      <c r="D15258" s="9"/>
      <c r="G15258" s="63"/>
      <c r="H15258" s="64"/>
    </row>
    <row r="15259" spans="4:8" x14ac:dyDescent="0.2">
      <c r="D15259" s="9"/>
      <c r="G15259" s="63"/>
      <c r="H15259" s="64"/>
    </row>
    <row r="15260" spans="4:8" x14ac:dyDescent="0.2">
      <c r="D15260" s="9"/>
      <c r="G15260" s="63"/>
      <c r="H15260" s="64"/>
    </row>
    <row r="15261" spans="4:8" x14ac:dyDescent="0.2">
      <c r="D15261" s="9"/>
      <c r="G15261" s="63"/>
      <c r="H15261" s="64"/>
    </row>
    <row r="15262" spans="4:8" x14ac:dyDescent="0.2">
      <c r="D15262" s="9"/>
      <c r="G15262" s="63"/>
      <c r="H15262" s="64"/>
    </row>
    <row r="15263" spans="4:8" x14ac:dyDescent="0.2">
      <c r="D15263" s="9"/>
      <c r="G15263" s="63"/>
      <c r="H15263" s="64"/>
    </row>
    <row r="15264" spans="4:8" x14ac:dyDescent="0.2">
      <c r="D15264" s="9"/>
      <c r="G15264" s="63"/>
      <c r="H15264" s="64"/>
    </row>
    <row r="15265" spans="4:8" x14ac:dyDescent="0.2">
      <c r="D15265" s="9"/>
      <c r="G15265" s="63"/>
      <c r="H15265" s="64"/>
    </row>
    <row r="15266" spans="4:8" x14ac:dyDescent="0.2">
      <c r="D15266" s="9"/>
      <c r="G15266" s="63"/>
      <c r="H15266" s="64"/>
    </row>
    <row r="15267" spans="4:8" x14ac:dyDescent="0.2">
      <c r="D15267" s="9"/>
      <c r="G15267" s="63"/>
      <c r="H15267" s="64"/>
    </row>
    <row r="15268" spans="4:8" x14ac:dyDescent="0.2">
      <c r="D15268" s="9"/>
      <c r="G15268" s="63"/>
      <c r="H15268" s="64"/>
    </row>
    <row r="15269" spans="4:8" x14ac:dyDescent="0.2">
      <c r="D15269" s="9"/>
      <c r="G15269" s="63"/>
      <c r="H15269" s="64"/>
    </row>
    <row r="15270" spans="4:8" x14ac:dyDescent="0.2">
      <c r="D15270" s="9"/>
      <c r="G15270" s="63"/>
      <c r="H15270" s="64"/>
    </row>
    <row r="15271" spans="4:8" x14ac:dyDescent="0.2">
      <c r="D15271" s="9"/>
      <c r="G15271" s="63"/>
      <c r="H15271" s="64"/>
    </row>
    <row r="15272" spans="4:8" x14ac:dyDescent="0.2">
      <c r="D15272" s="9"/>
      <c r="G15272" s="63"/>
      <c r="H15272" s="64"/>
    </row>
    <row r="15273" spans="4:8" x14ac:dyDescent="0.2">
      <c r="D15273" s="9"/>
      <c r="G15273" s="63"/>
      <c r="H15273" s="64"/>
    </row>
    <row r="15274" spans="4:8" x14ac:dyDescent="0.2">
      <c r="D15274" s="9"/>
      <c r="G15274" s="63"/>
      <c r="H15274" s="64"/>
    </row>
    <row r="15275" spans="4:8" x14ac:dyDescent="0.2">
      <c r="D15275" s="9"/>
      <c r="G15275" s="63"/>
      <c r="H15275" s="64"/>
    </row>
    <row r="15276" spans="4:8" x14ac:dyDescent="0.2">
      <c r="D15276" s="9"/>
      <c r="G15276" s="63"/>
      <c r="H15276" s="64"/>
    </row>
    <row r="15277" spans="4:8" x14ac:dyDescent="0.2">
      <c r="D15277" s="9"/>
      <c r="G15277" s="63"/>
      <c r="H15277" s="64"/>
    </row>
    <row r="15278" spans="4:8" x14ac:dyDescent="0.2">
      <c r="D15278" s="9"/>
      <c r="G15278" s="63"/>
      <c r="H15278" s="64"/>
    </row>
    <row r="15279" spans="4:8" x14ac:dyDescent="0.2">
      <c r="D15279" s="9"/>
      <c r="G15279" s="63"/>
      <c r="H15279" s="64"/>
    </row>
    <row r="15280" spans="4:8" x14ac:dyDescent="0.2">
      <c r="D15280" s="9"/>
      <c r="G15280" s="63"/>
      <c r="H15280" s="64"/>
    </row>
    <row r="15281" spans="4:8" x14ac:dyDescent="0.2">
      <c r="D15281" s="9"/>
      <c r="G15281" s="63"/>
      <c r="H15281" s="64"/>
    </row>
    <row r="15282" spans="4:8" x14ac:dyDescent="0.2">
      <c r="D15282" s="9"/>
      <c r="G15282" s="63"/>
      <c r="H15282" s="64"/>
    </row>
    <row r="15283" spans="4:8" x14ac:dyDescent="0.2">
      <c r="D15283" s="9"/>
      <c r="G15283" s="63"/>
      <c r="H15283" s="64"/>
    </row>
    <row r="15284" spans="4:8" x14ac:dyDescent="0.2">
      <c r="D15284" s="9"/>
      <c r="G15284" s="63"/>
      <c r="H15284" s="64"/>
    </row>
    <row r="15285" spans="4:8" x14ac:dyDescent="0.2">
      <c r="D15285" s="9"/>
      <c r="G15285" s="63"/>
      <c r="H15285" s="64"/>
    </row>
    <row r="15286" spans="4:8" x14ac:dyDescent="0.2">
      <c r="D15286" s="9"/>
      <c r="G15286" s="63"/>
      <c r="H15286" s="64"/>
    </row>
    <row r="15287" spans="4:8" x14ac:dyDescent="0.2">
      <c r="D15287" s="9"/>
      <c r="G15287" s="63"/>
      <c r="H15287" s="64"/>
    </row>
    <row r="15288" spans="4:8" x14ac:dyDescent="0.2">
      <c r="D15288" s="9"/>
      <c r="G15288" s="63"/>
      <c r="H15288" s="64"/>
    </row>
    <row r="15289" spans="4:8" x14ac:dyDescent="0.2">
      <c r="D15289" s="9"/>
      <c r="G15289" s="63"/>
      <c r="H15289" s="64"/>
    </row>
    <row r="15290" spans="4:8" x14ac:dyDescent="0.2">
      <c r="D15290" s="9"/>
      <c r="G15290" s="63"/>
      <c r="H15290" s="64"/>
    </row>
    <row r="15291" spans="4:8" x14ac:dyDescent="0.2">
      <c r="D15291" s="9"/>
      <c r="G15291" s="63"/>
      <c r="H15291" s="64"/>
    </row>
    <row r="15292" spans="4:8" x14ac:dyDescent="0.2">
      <c r="D15292" s="9"/>
      <c r="G15292" s="63"/>
      <c r="H15292" s="64"/>
    </row>
    <row r="15293" spans="4:8" x14ac:dyDescent="0.2">
      <c r="D15293" s="9"/>
      <c r="G15293" s="63"/>
      <c r="H15293" s="64"/>
    </row>
    <row r="15294" spans="4:8" x14ac:dyDescent="0.2">
      <c r="D15294" s="9"/>
      <c r="G15294" s="63"/>
      <c r="H15294" s="64"/>
    </row>
    <row r="15295" spans="4:8" x14ac:dyDescent="0.2">
      <c r="D15295" s="9"/>
      <c r="G15295" s="63"/>
      <c r="H15295" s="64"/>
    </row>
    <row r="15296" spans="4:8" x14ac:dyDescent="0.2">
      <c r="D15296" s="9"/>
      <c r="G15296" s="63"/>
      <c r="H15296" s="64"/>
    </row>
    <row r="15297" spans="4:8" x14ac:dyDescent="0.2">
      <c r="D15297" s="9"/>
      <c r="G15297" s="63"/>
      <c r="H15297" s="64"/>
    </row>
    <row r="15298" spans="4:8" x14ac:dyDescent="0.2">
      <c r="D15298" s="9"/>
      <c r="G15298" s="63"/>
      <c r="H15298" s="64"/>
    </row>
    <row r="15299" spans="4:8" x14ac:dyDescent="0.2">
      <c r="D15299" s="9"/>
      <c r="G15299" s="63"/>
      <c r="H15299" s="64"/>
    </row>
    <row r="15300" spans="4:8" x14ac:dyDescent="0.2">
      <c r="D15300" s="9"/>
      <c r="G15300" s="63"/>
      <c r="H15300" s="64"/>
    </row>
    <row r="15301" spans="4:8" x14ac:dyDescent="0.2">
      <c r="D15301" s="9"/>
      <c r="G15301" s="63"/>
      <c r="H15301" s="64"/>
    </row>
    <row r="15302" spans="4:8" x14ac:dyDescent="0.2">
      <c r="D15302" s="9"/>
      <c r="G15302" s="63"/>
      <c r="H15302" s="64"/>
    </row>
    <row r="15303" spans="4:8" x14ac:dyDescent="0.2">
      <c r="D15303" s="9"/>
      <c r="G15303" s="63"/>
      <c r="H15303" s="64"/>
    </row>
    <row r="15304" spans="4:8" x14ac:dyDescent="0.2">
      <c r="D15304" s="9"/>
      <c r="G15304" s="63"/>
      <c r="H15304" s="64"/>
    </row>
    <row r="15305" spans="4:8" x14ac:dyDescent="0.2">
      <c r="D15305" s="9"/>
      <c r="G15305" s="63"/>
      <c r="H15305" s="64"/>
    </row>
    <row r="15306" spans="4:8" x14ac:dyDescent="0.2">
      <c r="D15306" s="9"/>
      <c r="G15306" s="63"/>
      <c r="H15306" s="64"/>
    </row>
    <row r="15307" spans="4:8" x14ac:dyDescent="0.2">
      <c r="D15307" s="9"/>
      <c r="G15307" s="63"/>
      <c r="H15307" s="64"/>
    </row>
    <row r="15308" spans="4:8" x14ac:dyDescent="0.2">
      <c r="D15308" s="9"/>
      <c r="G15308" s="63"/>
      <c r="H15308" s="64"/>
    </row>
    <row r="15309" spans="4:8" x14ac:dyDescent="0.2">
      <c r="D15309" s="9"/>
      <c r="G15309" s="63"/>
      <c r="H15309" s="64"/>
    </row>
    <row r="15310" spans="4:8" x14ac:dyDescent="0.2">
      <c r="D15310" s="9"/>
      <c r="G15310" s="63"/>
      <c r="H15310" s="64"/>
    </row>
    <row r="15311" spans="4:8" x14ac:dyDescent="0.2">
      <c r="D15311" s="9"/>
      <c r="G15311" s="63"/>
      <c r="H15311" s="64"/>
    </row>
    <row r="15312" spans="4:8" x14ac:dyDescent="0.2">
      <c r="D15312" s="9"/>
      <c r="G15312" s="63"/>
      <c r="H15312" s="64"/>
    </row>
    <row r="15313" spans="4:8" x14ac:dyDescent="0.2">
      <c r="D15313" s="9"/>
      <c r="G15313" s="63"/>
      <c r="H15313" s="64"/>
    </row>
    <row r="15314" spans="4:8" x14ac:dyDescent="0.2">
      <c r="D15314" s="9"/>
      <c r="G15314" s="63"/>
      <c r="H15314" s="64"/>
    </row>
    <row r="15315" spans="4:8" x14ac:dyDescent="0.2">
      <c r="D15315" s="9"/>
      <c r="G15315" s="63"/>
      <c r="H15315" s="64"/>
    </row>
    <row r="15316" spans="4:8" x14ac:dyDescent="0.2">
      <c r="D15316" s="9"/>
      <c r="G15316" s="63"/>
      <c r="H15316" s="64"/>
    </row>
    <row r="15317" spans="4:8" x14ac:dyDescent="0.2">
      <c r="D15317" s="9"/>
      <c r="G15317" s="63"/>
      <c r="H15317" s="64"/>
    </row>
    <row r="15318" spans="4:8" x14ac:dyDescent="0.2">
      <c r="D15318" s="9"/>
      <c r="G15318" s="63"/>
      <c r="H15318" s="64"/>
    </row>
    <row r="15319" spans="4:8" x14ac:dyDescent="0.2">
      <c r="D15319" s="9"/>
      <c r="G15319" s="63"/>
      <c r="H15319" s="64"/>
    </row>
    <row r="15320" spans="4:8" x14ac:dyDescent="0.2">
      <c r="D15320" s="9"/>
      <c r="G15320" s="63"/>
      <c r="H15320" s="64"/>
    </row>
    <row r="15321" spans="4:8" x14ac:dyDescent="0.2">
      <c r="D15321" s="9"/>
      <c r="G15321" s="63"/>
      <c r="H15321" s="64"/>
    </row>
    <row r="15322" spans="4:8" x14ac:dyDescent="0.2">
      <c r="D15322" s="9"/>
      <c r="G15322" s="63"/>
      <c r="H15322" s="64"/>
    </row>
    <row r="15323" spans="4:8" x14ac:dyDescent="0.2">
      <c r="D15323" s="9"/>
      <c r="G15323" s="63"/>
      <c r="H15323" s="64"/>
    </row>
    <row r="15324" spans="4:8" x14ac:dyDescent="0.2">
      <c r="D15324" s="9"/>
      <c r="G15324" s="63"/>
      <c r="H15324" s="64"/>
    </row>
    <row r="15325" spans="4:8" x14ac:dyDescent="0.2">
      <c r="D15325" s="9"/>
      <c r="G15325" s="63"/>
      <c r="H15325" s="64"/>
    </row>
    <row r="15326" spans="4:8" x14ac:dyDescent="0.2">
      <c r="D15326" s="9"/>
      <c r="G15326" s="63"/>
      <c r="H15326" s="64"/>
    </row>
    <row r="15327" spans="4:8" x14ac:dyDescent="0.2">
      <c r="D15327" s="9"/>
      <c r="G15327" s="63"/>
      <c r="H15327" s="64"/>
    </row>
    <row r="15328" spans="4:8" x14ac:dyDescent="0.2">
      <c r="D15328" s="9"/>
      <c r="G15328" s="63"/>
      <c r="H15328" s="64"/>
    </row>
    <row r="15329" spans="4:8" x14ac:dyDescent="0.2">
      <c r="D15329" s="9"/>
      <c r="G15329" s="63"/>
      <c r="H15329" s="64"/>
    </row>
    <row r="15330" spans="4:8" x14ac:dyDescent="0.2">
      <c r="D15330" s="9"/>
      <c r="G15330" s="63"/>
      <c r="H15330" s="64"/>
    </row>
    <row r="15331" spans="4:8" x14ac:dyDescent="0.2">
      <c r="D15331" s="9"/>
      <c r="G15331" s="63"/>
      <c r="H15331" s="64"/>
    </row>
    <row r="15332" spans="4:8" x14ac:dyDescent="0.2">
      <c r="D15332" s="9"/>
      <c r="G15332" s="63"/>
      <c r="H15332" s="64"/>
    </row>
    <row r="15333" spans="4:8" x14ac:dyDescent="0.2">
      <c r="D15333" s="9"/>
      <c r="G15333" s="63"/>
      <c r="H15333" s="64"/>
    </row>
    <row r="15334" spans="4:8" x14ac:dyDescent="0.2">
      <c r="D15334" s="9"/>
      <c r="G15334" s="63"/>
      <c r="H15334" s="64"/>
    </row>
    <row r="15335" spans="4:8" x14ac:dyDescent="0.2">
      <c r="D15335" s="9"/>
      <c r="G15335" s="63"/>
      <c r="H15335" s="64"/>
    </row>
    <row r="15336" spans="4:8" x14ac:dyDescent="0.2">
      <c r="D15336" s="9"/>
      <c r="G15336" s="63"/>
      <c r="H15336" s="64"/>
    </row>
    <row r="15337" spans="4:8" x14ac:dyDescent="0.2">
      <c r="D15337" s="9"/>
      <c r="G15337" s="63"/>
      <c r="H15337" s="64"/>
    </row>
    <row r="15338" spans="4:8" x14ac:dyDescent="0.2">
      <c r="D15338" s="9"/>
      <c r="G15338" s="63"/>
      <c r="H15338" s="64"/>
    </row>
    <row r="15339" spans="4:8" x14ac:dyDescent="0.2">
      <c r="D15339" s="9"/>
      <c r="G15339" s="63"/>
      <c r="H15339" s="64"/>
    </row>
    <row r="15340" spans="4:8" x14ac:dyDescent="0.2">
      <c r="D15340" s="9"/>
      <c r="G15340" s="63"/>
      <c r="H15340" s="64"/>
    </row>
    <row r="15341" spans="4:8" x14ac:dyDescent="0.2">
      <c r="D15341" s="9"/>
      <c r="G15341" s="63"/>
      <c r="H15341" s="64"/>
    </row>
    <row r="15342" spans="4:8" x14ac:dyDescent="0.2">
      <c r="D15342" s="9"/>
      <c r="G15342" s="63"/>
      <c r="H15342" s="64"/>
    </row>
    <row r="15343" spans="4:8" x14ac:dyDescent="0.2">
      <c r="D15343" s="9"/>
      <c r="G15343" s="63"/>
      <c r="H15343" s="64"/>
    </row>
    <row r="15344" spans="4:8" x14ac:dyDescent="0.2">
      <c r="D15344" s="9"/>
      <c r="G15344" s="63"/>
      <c r="H15344" s="64"/>
    </row>
    <row r="15345" spans="4:8" x14ac:dyDescent="0.2">
      <c r="D15345" s="9"/>
      <c r="G15345" s="63"/>
      <c r="H15345" s="64"/>
    </row>
    <row r="15346" spans="4:8" x14ac:dyDescent="0.2">
      <c r="D15346" s="9"/>
      <c r="G15346" s="63"/>
      <c r="H15346" s="64"/>
    </row>
    <row r="15347" spans="4:8" x14ac:dyDescent="0.2">
      <c r="D15347" s="9"/>
      <c r="G15347" s="63"/>
      <c r="H15347" s="64"/>
    </row>
    <row r="15348" spans="4:8" x14ac:dyDescent="0.2">
      <c r="D15348" s="9"/>
      <c r="G15348" s="63"/>
      <c r="H15348" s="64"/>
    </row>
    <row r="15349" spans="4:8" x14ac:dyDescent="0.2">
      <c r="D15349" s="9"/>
      <c r="G15349" s="63"/>
      <c r="H15349" s="64"/>
    </row>
    <row r="15350" spans="4:8" x14ac:dyDescent="0.2">
      <c r="D15350" s="9"/>
      <c r="G15350" s="63"/>
      <c r="H15350" s="64"/>
    </row>
    <row r="15351" spans="4:8" x14ac:dyDescent="0.2">
      <c r="D15351" s="9"/>
      <c r="G15351" s="63"/>
      <c r="H15351" s="64"/>
    </row>
    <row r="15352" spans="4:8" x14ac:dyDescent="0.2">
      <c r="D15352" s="9"/>
      <c r="G15352" s="63"/>
      <c r="H15352" s="64"/>
    </row>
    <row r="15353" spans="4:8" x14ac:dyDescent="0.2">
      <c r="D15353" s="9"/>
      <c r="G15353" s="63"/>
      <c r="H15353" s="64"/>
    </row>
    <row r="15354" spans="4:8" x14ac:dyDescent="0.2">
      <c r="D15354" s="9"/>
      <c r="G15354" s="63"/>
      <c r="H15354" s="64"/>
    </row>
    <row r="15355" spans="4:8" x14ac:dyDescent="0.2">
      <c r="D15355" s="9"/>
      <c r="G15355" s="63"/>
      <c r="H15355" s="64"/>
    </row>
    <row r="15356" spans="4:8" x14ac:dyDescent="0.2">
      <c r="D15356" s="9"/>
      <c r="G15356" s="63"/>
      <c r="H15356" s="64"/>
    </row>
    <row r="15357" spans="4:8" x14ac:dyDescent="0.2">
      <c r="D15357" s="9"/>
      <c r="G15357" s="63"/>
      <c r="H15357" s="64"/>
    </row>
    <row r="15358" spans="4:8" x14ac:dyDescent="0.2">
      <c r="D15358" s="9"/>
      <c r="G15358" s="63"/>
      <c r="H15358" s="64"/>
    </row>
    <row r="15359" spans="4:8" x14ac:dyDescent="0.2">
      <c r="D15359" s="9"/>
      <c r="G15359" s="63"/>
      <c r="H15359" s="64"/>
    </row>
    <row r="15360" spans="4:8" x14ac:dyDescent="0.2">
      <c r="D15360" s="9"/>
      <c r="G15360" s="63"/>
      <c r="H15360" s="64"/>
    </row>
    <row r="15361" spans="4:8" x14ac:dyDescent="0.2">
      <c r="D15361" s="9"/>
      <c r="G15361" s="63"/>
      <c r="H15361" s="64"/>
    </row>
    <row r="15362" spans="4:8" x14ac:dyDescent="0.2">
      <c r="D15362" s="9"/>
      <c r="G15362" s="63"/>
      <c r="H15362" s="64"/>
    </row>
    <row r="15363" spans="4:8" x14ac:dyDescent="0.2">
      <c r="D15363" s="9"/>
      <c r="G15363" s="63"/>
      <c r="H15363" s="64"/>
    </row>
    <row r="15364" spans="4:8" x14ac:dyDescent="0.2">
      <c r="D15364" s="9"/>
      <c r="G15364" s="63"/>
      <c r="H15364" s="64"/>
    </row>
    <row r="15365" spans="4:8" x14ac:dyDescent="0.2">
      <c r="D15365" s="9"/>
      <c r="G15365" s="63"/>
      <c r="H15365" s="64"/>
    </row>
    <row r="15366" spans="4:8" x14ac:dyDescent="0.2">
      <c r="D15366" s="9"/>
      <c r="G15366" s="63"/>
      <c r="H15366" s="64"/>
    </row>
    <row r="15367" spans="4:8" x14ac:dyDescent="0.2">
      <c r="D15367" s="9"/>
      <c r="G15367" s="63"/>
      <c r="H15367" s="64"/>
    </row>
    <row r="15368" spans="4:8" x14ac:dyDescent="0.2">
      <c r="D15368" s="9"/>
      <c r="G15368" s="63"/>
      <c r="H15368" s="64"/>
    </row>
    <row r="15369" spans="4:8" x14ac:dyDescent="0.2">
      <c r="D15369" s="9"/>
      <c r="G15369" s="63"/>
      <c r="H15369" s="64"/>
    </row>
    <row r="15370" spans="4:8" x14ac:dyDescent="0.2">
      <c r="D15370" s="9"/>
      <c r="G15370" s="63"/>
      <c r="H15370" s="64"/>
    </row>
    <row r="15371" spans="4:8" x14ac:dyDescent="0.2">
      <c r="D15371" s="9"/>
      <c r="G15371" s="63"/>
      <c r="H15371" s="64"/>
    </row>
    <row r="15372" spans="4:8" x14ac:dyDescent="0.2">
      <c r="D15372" s="9"/>
      <c r="G15372" s="63"/>
      <c r="H15372" s="64"/>
    </row>
    <row r="15373" spans="4:8" x14ac:dyDescent="0.2">
      <c r="D15373" s="9"/>
      <c r="G15373" s="63"/>
      <c r="H15373" s="64"/>
    </row>
    <row r="15374" spans="4:8" x14ac:dyDescent="0.2">
      <c r="D15374" s="9"/>
      <c r="G15374" s="63"/>
      <c r="H15374" s="64"/>
    </row>
    <row r="15375" spans="4:8" x14ac:dyDescent="0.2">
      <c r="D15375" s="9"/>
      <c r="G15375" s="63"/>
      <c r="H15375" s="64"/>
    </row>
    <row r="15376" spans="4:8" x14ac:dyDescent="0.2">
      <c r="D15376" s="9"/>
      <c r="G15376" s="63"/>
      <c r="H15376" s="64"/>
    </row>
    <row r="15377" spans="4:8" x14ac:dyDescent="0.2">
      <c r="D15377" s="9"/>
      <c r="G15377" s="63"/>
      <c r="H15377" s="64"/>
    </row>
    <row r="15378" spans="4:8" x14ac:dyDescent="0.2">
      <c r="D15378" s="9"/>
      <c r="G15378" s="63"/>
      <c r="H15378" s="64"/>
    </row>
    <row r="15379" spans="4:8" x14ac:dyDescent="0.2">
      <c r="D15379" s="9"/>
      <c r="G15379" s="63"/>
      <c r="H15379" s="64"/>
    </row>
    <row r="15380" spans="4:8" x14ac:dyDescent="0.2">
      <c r="D15380" s="9"/>
      <c r="G15380" s="63"/>
      <c r="H15380" s="64"/>
    </row>
    <row r="15381" spans="4:8" x14ac:dyDescent="0.2">
      <c r="D15381" s="9"/>
      <c r="G15381" s="63"/>
      <c r="H15381" s="64"/>
    </row>
    <row r="15382" spans="4:8" x14ac:dyDescent="0.2">
      <c r="D15382" s="9"/>
      <c r="G15382" s="63"/>
      <c r="H15382" s="64"/>
    </row>
    <row r="15383" spans="4:8" x14ac:dyDescent="0.2">
      <c r="D15383" s="9"/>
      <c r="G15383" s="63"/>
      <c r="H15383" s="64"/>
    </row>
    <row r="15384" spans="4:8" x14ac:dyDescent="0.2">
      <c r="D15384" s="9"/>
      <c r="G15384" s="63"/>
      <c r="H15384" s="64"/>
    </row>
    <row r="15385" spans="4:8" x14ac:dyDescent="0.2">
      <c r="D15385" s="9"/>
      <c r="G15385" s="63"/>
      <c r="H15385" s="64"/>
    </row>
    <row r="15386" spans="4:8" x14ac:dyDescent="0.2">
      <c r="D15386" s="9"/>
      <c r="G15386" s="63"/>
      <c r="H15386" s="64"/>
    </row>
    <row r="15387" spans="4:8" x14ac:dyDescent="0.2">
      <c r="D15387" s="9"/>
      <c r="G15387" s="63"/>
      <c r="H15387" s="64"/>
    </row>
    <row r="15388" spans="4:8" x14ac:dyDescent="0.2">
      <c r="D15388" s="9"/>
      <c r="G15388" s="63"/>
      <c r="H15388" s="64"/>
    </row>
    <row r="15389" spans="4:8" x14ac:dyDescent="0.2">
      <c r="D15389" s="9"/>
      <c r="G15389" s="63"/>
      <c r="H15389" s="64"/>
    </row>
    <row r="15390" spans="4:8" x14ac:dyDescent="0.2">
      <c r="D15390" s="9"/>
      <c r="G15390" s="63"/>
      <c r="H15390" s="64"/>
    </row>
    <row r="15391" spans="4:8" x14ac:dyDescent="0.2">
      <c r="D15391" s="9"/>
      <c r="G15391" s="63"/>
      <c r="H15391" s="64"/>
    </row>
    <row r="15392" spans="4:8" x14ac:dyDescent="0.2">
      <c r="D15392" s="9"/>
      <c r="G15392" s="63"/>
      <c r="H15392" s="64"/>
    </row>
    <row r="15393" spans="4:8" x14ac:dyDescent="0.2">
      <c r="D15393" s="9"/>
      <c r="G15393" s="63"/>
      <c r="H15393" s="64"/>
    </row>
    <row r="15394" spans="4:8" x14ac:dyDescent="0.2">
      <c r="D15394" s="9"/>
      <c r="G15394" s="63"/>
      <c r="H15394" s="64"/>
    </row>
    <row r="15395" spans="4:8" x14ac:dyDescent="0.2">
      <c r="D15395" s="9"/>
      <c r="G15395" s="63"/>
      <c r="H15395" s="64"/>
    </row>
    <row r="15396" spans="4:8" x14ac:dyDescent="0.2">
      <c r="D15396" s="9"/>
      <c r="G15396" s="63"/>
      <c r="H15396" s="64"/>
    </row>
    <row r="15397" spans="4:8" x14ac:dyDescent="0.2">
      <c r="D15397" s="9"/>
      <c r="G15397" s="63"/>
      <c r="H15397" s="64"/>
    </row>
    <row r="15398" spans="4:8" x14ac:dyDescent="0.2">
      <c r="D15398" s="9"/>
      <c r="G15398" s="63"/>
      <c r="H15398" s="64"/>
    </row>
    <row r="15399" spans="4:8" x14ac:dyDescent="0.2">
      <c r="D15399" s="9"/>
      <c r="G15399" s="63"/>
      <c r="H15399" s="64"/>
    </row>
    <row r="15400" spans="4:8" x14ac:dyDescent="0.2">
      <c r="D15400" s="9"/>
      <c r="G15400" s="63"/>
      <c r="H15400" s="64"/>
    </row>
    <row r="15401" spans="4:8" x14ac:dyDescent="0.2">
      <c r="D15401" s="9"/>
      <c r="G15401" s="63"/>
      <c r="H15401" s="64"/>
    </row>
    <row r="15402" spans="4:8" x14ac:dyDescent="0.2">
      <c r="D15402" s="9"/>
      <c r="G15402" s="63"/>
      <c r="H15402" s="64"/>
    </row>
    <row r="15403" spans="4:8" x14ac:dyDescent="0.2">
      <c r="D15403" s="9"/>
      <c r="G15403" s="63"/>
      <c r="H15403" s="64"/>
    </row>
    <row r="15404" spans="4:8" x14ac:dyDescent="0.2">
      <c r="D15404" s="9"/>
      <c r="G15404" s="63"/>
      <c r="H15404" s="64"/>
    </row>
    <row r="15405" spans="4:8" x14ac:dyDescent="0.2">
      <c r="D15405" s="9"/>
      <c r="G15405" s="63"/>
      <c r="H15405" s="64"/>
    </row>
    <row r="15406" spans="4:8" x14ac:dyDescent="0.2">
      <c r="D15406" s="9"/>
      <c r="G15406" s="63"/>
      <c r="H15406" s="64"/>
    </row>
    <row r="15407" spans="4:8" x14ac:dyDescent="0.2">
      <c r="D15407" s="9"/>
      <c r="G15407" s="63"/>
      <c r="H15407" s="64"/>
    </row>
    <row r="15408" spans="4:8" x14ac:dyDescent="0.2">
      <c r="D15408" s="9"/>
      <c r="G15408" s="63"/>
      <c r="H15408" s="64"/>
    </row>
    <row r="15409" spans="4:8" x14ac:dyDescent="0.2">
      <c r="D15409" s="9"/>
      <c r="G15409" s="63"/>
      <c r="H15409" s="64"/>
    </row>
    <row r="15410" spans="4:8" x14ac:dyDescent="0.2">
      <c r="D15410" s="9"/>
      <c r="G15410" s="63"/>
      <c r="H15410" s="64"/>
    </row>
    <row r="15411" spans="4:8" x14ac:dyDescent="0.2">
      <c r="D15411" s="9"/>
      <c r="G15411" s="63"/>
      <c r="H15411" s="64"/>
    </row>
    <row r="15412" spans="4:8" x14ac:dyDescent="0.2">
      <c r="D15412" s="9"/>
      <c r="G15412" s="63"/>
      <c r="H15412" s="64"/>
    </row>
    <row r="15413" spans="4:8" x14ac:dyDescent="0.2">
      <c r="D15413" s="9"/>
      <c r="G15413" s="63"/>
      <c r="H15413" s="64"/>
    </row>
    <row r="15414" spans="4:8" x14ac:dyDescent="0.2">
      <c r="D15414" s="9"/>
      <c r="G15414" s="63"/>
      <c r="H15414" s="64"/>
    </row>
    <row r="15415" spans="4:8" x14ac:dyDescent="0.2">
      <c r="D15415" s="9"/>
      <c r="G15415" s="63"/>
      <c r="H15415" s="64"/>
    </row>
    <row r="15416" spans="4:8" x14ac:dyDescent="0.2">
      <c r="D15416" s="9"/>
      <c r="G15416" s="63"/>
      <c r="H15416" s="64"/>
    </row>
    <row r="15417" spans="4:8" x14ac:dyDescent="0.2">
      <c r="D15417" s="9"/>
      <c r="G15417" s="63"/>
      <c r="H15417" s="64"/>
    </row>
    <row r="15418" spans="4:8" x14ac:dyDescent="0.2">
      <c r="D15418" s="9"/>
      <c r="G15418" s="63"/>
      <c r="H15418" s="64"/>
    </row>
    <row r="15419" spans="4:8" x14ac:dyDescent="0.2">
      <c r="D15419" s="9"/>
      <c r="G15419" s="63"/>
      <c r="H15419" s="64"/>
    </row>
    <row r="15420" spans="4:8" x14ac:dyDescent="0.2">
      <c r="D15420" s="9"/>
      <c r="G15420" s="63"/>
      <c r="H15420" s="64"/>
    </row>
    <row r="15421" spans="4:8" x14ac:dyDescent="0.2">
      <c r="D15421" s="9"/>
      <c r="G15421" s="63"/>
      <c r="H15421" s="64"/>
    </row>
    <row r="15422" spans="4:8" x14ac:dyDescent="0.2">
      <c r="D15422" s="9"/>
      <c r="G15422" s="63"/>
      <c r="H15422" s="64"/>
    </row>
    <row r="15423" spans="4:8" x14ac:dyDescent="0.2">
      <c r="D15423" s="9"/>
      <c r="G15423" s="63"/>
      <c r="H15423" s="64"/>
    </row>
    <row r="15424" spans="4:8" x14ac:dyDescent="0.2">
      <c r="D15424" s="9"/>
      <c r="G15424" s="63"/>
      <c r="H15424" s="64"/>
    </row>
    <row r="15425" spans="4:8" x14ac:dyDescent="0.2">
      <c r="D15425" s="9"/>
      <c r="G15425" s="63"/>
      <c r="H15425" s="64"/>
    </row>
    <row r="15426" spans="4:8" x14ac:dyDescent="0.2">
      <c r="D15426" s="9"/>
      <c r="G15426" s="63"/>
      <c r="H15426" s="64"/>
    </row>
    <row r="15427" spans="4:8" x14ac:dyDescent="0.2">
      <c r="D15427" s="9"/>
      <c r="G15427" s="63"/>
      <c r="H15427" s="64"/>
    </row>
    <row r="15428" spans="4:8" x14ac:dyDescent="0.2">
      <c r="D15428" s="9"/>
      <c r="G15428" s="63"/>
      <c r="H15428" s="64"/>
    </row>
    <row r="15429" spans="4:8" x14ac:dyDescent="0.2">
      <c r="D15429" s="9"/>
      <c r="G15429" s="63"/>
      <c r="H15429" s="64"/>
    </row>
    <row r="15430" spans="4:8" x14ac:dyDescent="0.2">
      <c r="D15430" s="9"/>
      <c r="G15430" s="63"/>
      <c r="H15430" s="64"/>
    </row>
    <row r="15431" spans="4:8" x14ac:dyDescent="0.2">
      <c r="D15431" s="9"/>
      <c r="G15431" s="63"/>
      <c r="H15431" s="64"/>
    </row>
    <row r="15432" spans="4:8" x14ac:dyDescent="0.2">
      <c r="D15432" s="9"/>
      <c r="G15432" s="63"/>
      <c r="H15432" s="64"/>
    </row>
    <row r="15433" spans="4:8" x14ac:dyDescent="0.2">
      <c r="D15433" s="9"/>
      <c r="G15433" s="63"/>
      <c r="H15433" s="64"/>
    </row>
    <row r="15434" spans="4:8" x14ac:dyDescent="0.2">
      <c r="D15434" s="9"/>
      <c r="G15434" s="63"/>
      <c r="H15434" s="64"/>
    </row>
    <row r="15435" spans="4:8" x14ac:dyDescent="0.2">
      <c r="D15435" s="9"/>
      <c r="G15435" s="63"/>
      <c r="H15435" s="64"/>
    </row>
    <row r="15436" spans="4:8" x14ac:dyDescent="0.2">
      <c r="D15436" s="9"/>
      <c r="G15436" s="63"/>
      <c r="H15436" s="64"/>
    </row>
    <row r="15437" spans="4:8" x14ac:dyDescent="0.2">
      <c r="D15437" s="9"/>
      <c r="G15437" s="63"/>
      <c r="H15437" s="64"/>
    </row>
    <row r="15438" spans="4:8" x14ac:dyDescent="0.2">
      <c r="D15438" s="9"/>
      <c r="G15438" s="63"/>
      <c r="H15438" s="64"/>
    </row>
    <row r="15439" spans="4:8" x14ac:dyDescent="0.2">
      <c r="D15439" s="9"/>
      <c r="G15439" s="63"/>
      <c r="H15439" s="64"/>
    </row>
    <row r="15440" spans="4:8" x14ac:dyDescent="0.2">
      <c r="D15440" s="9"/>
      <c r="G15440" s="63"/>
      <c r="H15440" s="64"/>
    </row>
    <row r="15441" spans="4:8" x14ac:dyDescent="0.2">
      <c r="D15441" s="9"/>
      <c r="G15441" s="63"/>
      <c r="H15441" s="64"/>
    </row>
    <row r="15442" spans="4:8" x14ac:dyDescent="0.2">
      <c r="D15442" s="9"/>
      <c r="G15442" s="63"/>
      <c r="H15442" s="64"/>
    </row>
    <row r="15443" spans="4:8" x14ac:dyDescent="0.2">
      <c r="D15443" s="9"/>
      <c r="G15443" s="63"/>
      <c r="H15443" s="64"/>
    </row>
    <row r="15444" spans="4:8" x14ac:dyDescent="0.2">
      <c r="D15444" s="9"/>
      <c r="G15444" s="63"/>
      <c r="H15444" s="64"/>
    </row>
    <row r="15445" spans="4:8" x14ac:dyDescent="0.2">
      <c r="D15445" s="9"/>
      <c r="G15445" s="63"/>
      <c r="H15445" s="64"/>
    </row>
    <row r="15446" spans="4:8" x14ac:dyDescent="0.2">
      <c r="D15446" s="9"/>
      <c r="G15446" s="63"/>
      <c r="H15446" s="64"/>
    </row>
    <row r="15447" spans="4:8" x14ac:dyDescent="0.2">
      <c r="D15447" s="9"/>
      <c r="G15447" s="63"/>
      <c r="H15447" s="64"/>
    </row>
    <row r="15448" spans="4:8" x14ac:dyDescent="0.2">
      <c r="D15448" s="9"/>
      <c r="G15448" s="63"/>
      <c r="H15448" s="64"/>
    </row>
    <row r="15449" spans="4:8" x14ac:dyDescent="0.2">
      <c r="D15449" s="9"/>
      <c r="G15449" s="63"/>
      <c r="H15449" s="64"/>
    </row>
    <row r="15450" spans="4:8" x14ac:dyDescent="0.2">
      <c r="D15450" s="9"/>
      <c r="G15450" s="63"/>
      <c r="H15450" s="64"/>
    </row>
    <row r="15451" spans="4:8" x14ac:dyDescent="0.2">
      <c r="D15451" s="9"/>
      <c r="G15451" s="63"/>
      <c r="H15451" s="64"/>
    </row>
    <row r="15452" spans="4:8" x14ac:dyDescent="0.2">
      <c r="D15452" s="9"/>
      <c r="G15452" s="63"/>
      <c r="H15452" s="64"/>
    </row>
    <row r="15453" spans="4:8" x14ac:dyDescent="0.2">
      <c r="D15453" s="9"/>
      <c r="G15453" s="63"/>
      <c r="H15453" s="64"/>
    </row>
    <row r="15454" spans="4:8" x14ac:dyDescent="0.2">
      <c r="D15454" s="9"/>
      <c r="G15454" s="63"/>
      <c r="H15454" s="64"/>
    </row>
    <row r="15455" spans="4:8" x14ac:dyDescent="0.2">
      <c r="D15455" s="9"/>
      <c r="G15455" s="63"/>
      <c r="H15455" s="64"/>
    </row>
    <row r="15456" spans="4:8" x14ac:dyDescent="0.2">
      <c r="D15456" s="9"/>
      <c r="G15456" s="63"/>
      <c r="H15456" s="64"/>
    </row>
    <row r="15457" spans="4:8" x14ac:dyDescent="0.2">
      <c r="D15457" s="9"/>
      <c r="G15457" s="63"/>
      <c r="H15457" s="64"/>
    </row>
    <row r="15458" spans="4:8" x14ac:dyDescent="0.2">
      <c r="D15458" s="9"/>
      <c r="G15458" s="63"/>
      <c r="H15458" s="64"/>
    </row>
    <row r="15459" spans="4:8" x14ac:dyDescent="0.2">
      <c r="D15459" s="9"/>
      <c r="G15459" s="63"/>
      <c r="H15459" s="64"/>
    </row>
    <row r="15460" spans="4:8" x14ac:dyDescent="0.2">
      <c r="D15460" s="9"/>
      <c r="G15460" s="63"/>
      <c r="H15460" s="64"/>
    </row>
    <row r="15461" spans="4:8" x14ac:dyDescent="0.2">
      <c r="D15461" s="9"/>
      <c r="G15461" s="63"/>
      <c r="H15461" s="64"/>
    </row>
    <row r="15462" spans="4:8" x14ac:dyDescent="0.2">
      <c r="D15462" s="9"/>
      <c r="G15462" s="63"/>
      <c r="H15462" s="64"/>
    </row>
    <row r="15463" spans="4:8" x14ac:dyDescent="0.2">
      <c r="D15463" s="9"/>
      <c r="G15463" s="63"/>
      <c r="H15463" s="64"/>
    </row>
    <row r="15464" spans="4:8" x14ac:dyDescent="0.2">
      <c r="D15464" s="9"/>
      <c r="G15464" s="63"/>
      <c r="H15464" s="64"/>
    </row>
    <row r="15465" spans="4:8" x14ac:dyDescent="0.2">
      <c r="D15465" s="9"/>
      <c r="G15465" s="63"/>
      <c r="H15465" s="64"/>
    </row>
    <row r="15466" spans="4:8" x14ac:dyDescent="0.2">
      <c r="D15466" s="9"/>
      <c r="G15466" s="63"/>
      <c r="H15466" s="64"/>
    </row>
    <row r="15467" spans="4:8" x14ac:dyDescent="0.2">
      <c r="D15467" s="9"/>
      <c r="G15467" s="63"/>
      <c r="H15467" s="64"/>
    </row>
    <row r="15468" spans="4:8" x14ac:dyDescent="0.2">
      <c r="D15468" s="9"/>
      <c r="G15468" s="63"/>
      <c r="H15468" s="64"/>
    </row>
    <row r="15469" spans="4:8" x14ac:dyDescent="0.2">
      <c r="D15469" s="9"/>
      <c r="G15469" s="63"/>
      <c r="H15469" s="64"/>
    </row>
    <row r="15470" spans="4:8" x14ac:dyDescent="0.2">
      <c r="D15470" s="9"/>
      <c r="G15470" s="63"/>
      <c r="H15470" s="64"/>
    </row>
    <row r="15471" spans="4:8" x14ac:dyDescent="0.2">
      <c r="D15471" s="9"/>
      <c r="G15471" s="63"/>
      <c r="H15471" s="64"/>
    </row>
    <row r="15472" spans="4:8" x14ac:dyDescent="0.2">
      <c r="D15472" s="9"/>
      <c r="G15472" s="63"/>
      <c r="H15472" s="64"/>
    </row>
    <row r="15473" spans="4:8" x14ac:dyDescent="0.2">
      <c r="D15473" s="9"/>
      <c r="G15473" s="63"/>
      <c r="H15473" s="64"/>
    </row>
    <row r="15474" spans="4:8" x14ac:dyDescent="0.2">
      <c r="D15474" s="9"/>
      <c r="G15474" s="63"/>
      <c r="H15474" s="64"/>
    </row>
    <row r="15475" spans="4:8" x14ac:dyDescent="0.2">
      <c r="D15475" s="9"/>
      <c r="G15475" s="63"/>
      <c r="H15475" s="64"/>
    </row>
    <row r="15476" spans="4:8" x14ac:dyDescent="0.2">
      <c r="D15476" s="9"/>
      <c r="G15476" s="63"/>
      <c r="H15476" s="64"/>
    </row>
    <row r="15477" spans="4:8" x14ac:dyDescent="0.2">
      <c r="D15477" s="9"/>
      <c r="G15477" s="63"/>
      <c r="H15477" s="64"/>
    </row>
    <row r="15478" spans="4:8" x14ac:dyDescent="0.2">
      <c r="D15478" s="9"/>
      <c r="G15478" s="63"/>
      <c r="H15478" s="64"/>
    </row>
    <row r="15479" spans="4:8" x14ac:dyDescent="0.2">
      <c r="D15479" s="9"/>
      <c r="G15479" s="63"/>
      <c r="H15479" s="64"/>
    </row>
    <row r="15480" spans="4:8" x14ac:dyDescent="0.2">
      <c r="D15480" s="9"/>
      <c r="G15480" s="63"/>
      <c r="H15480" s="64"/>
    </row>
    <row r="15481" spans="4:8" x14ac:dyDescent="0.2">
      <c r="D15481" s="9"/>
      <c r="G15481" s="63"/>
      <c r="H15481" s="64"/>
    </row>
    <row r="15482" spans="4:8" x14ac:dyDescent="0.2">
      <c r="D15482" s="9"/>
      <c r="G15482" s="63"/>
      <c r="H15482" s="64"/>
    </row>
    <row r="15483" spans="4:8" x14ac:dyDescent="0.2">
      <c r="D15483" s="9"/>
      <c r="G15483" s="63"/>
      <c r="H15483" s="64"/>
    </row>
    <row r="15484" spans="4:8" x14ac:dyDescent="0.2">
      <c r="D15484" s="9"/>
      <c r="G15484" s="63"/>
      <c r="H15484" s="64"/>
    </row>
    <row r="15485" spans="4:8" x14ac:dyDescent="0.2">
      <c r="D15485" s="9"/>
      <c r="G15485" s="63"/>
      <c r="H15485" s="64"/>
    </row>
    <row r="15486" spans="4:8" x14ac:dyDescent="0.2">
      <c r="D15486" s="9"/>
      <c r="G15486" s="63"/>
      <c r="H15486" s="64"/>
    </row>
    <row r="15487" spans="4:8" x14ac:dyDescent="0.2">
      <c r="D15487" s="9"/>
      <c r="G15487" s="63"/>
      <c r="H15487" s="64"/>
    </row>
    <row r="15488" spans="4:8" x14ac:dyDescent="0.2">
      <c r="D15488" s="9"/>
      <c r="G15488" s="63"/>
      <c r="H15488" s="64"/>
    </row>
    <row r="15489" spans="4:8" x14ac:dyDescent="0.2">
      <c r="D15489" s="9"/>
      <c r="G15489" s="63"/>
      <c r="H15489" s="64"/>
    </row>
    <row r="15490" spans="4:8" x14ac:dyDescent="0.2">
      <c r="D15490" s="9"/>
      <c r="G15490" s="63"/>
      <c r="H15490" s="64"/>
    </row>
    <row r="15491" spans="4:8" x14ac:dyDescent="0.2">
      <c r="D15491" s="9"/>
      <c r="G15491" s="63"/>
      <c r="H15491" s="64"/>
    </row>
    <row r="15492" spans="4:8" x14ac:dyDescent="0.2">
      <c r="D15492" s="9"/>
      <c r="G15492" s="63"/>
      <c r="H15492" s="64"/>
    </row>
    <row r="15493" spans="4:8" x14ac:dyDescent="0.2">
      <c r="D15493" s="9"/>
      <c r="G15493" s="63"/>
      <c r="H15493" s="64"/>
    </row>
    <row r="15494" spans="4:8" x14ac:dyDescent="0.2">
      <c r="D15494" s="9"/>
      <c r="G15494" s="63"/>
      <c r="H15494" s="64"/>
    </row>
    <row r="15495" spans="4:8" x14ac:dyDescent="0.2">
      <c r="D15495" s="9"/>
      <c r="G15495" s="63"/>
      <c r="H15495" s="64"/>
    </row>
    <row r="15496" spans="4:8" x14ac:dyDescent="0.2">
      <c r="D15496" s="9"/>
      <c r="G15496" s="63"/>
      <c r="H15496" s="64"/>
    </row>
    <row r="15497" spans="4:8" x14ac:dyDescent="0.2">
      <c r="D15497" s="9"/>
      <c r="G15497" s="63"/>
      <c r="H15497" s="64"/>
    </row>
    <row r="15498" spans="4:8" x14ac:dyDescent="0.2">
      <c r="D15498" s="9"/>
      <c r="G15498" s="63"/>
      <c r="H15498" s="64"/>
    </row>
    <row r="15499" spans="4:8" x14ac:dyDescent="0.2">
      <c r="D15499" s="9"/>
      <c r="G15499" s="63"/>
      <c r="H15499" s="64"/>
    </row>
    <row r="15500" spans="4:8" x14ac:dyDescent="0.2">
      <c r="D15500" s="9"/>
      <c r="G15500" s="63"/>
      <c r="H15500" s="64"/>
    </row>
    <row r="15501" spans="4:8" x14ac:dyDescent="0.2">
      <c r="D15501" s="9"/>
      <c r="G15501" s="63"/>
      <c r="H15501" s="64"/>
    </row>
    <row r="15502" spans="4:8" x14ac:dyDescent="0.2">
      <c r="D15502" s="9"/>
      <c r="G15502" s="63"/>
      <c r="H15502" s="64"/>
    </row>
    <row r="15503" spans="4:8" x14ac:dyDescent="0.2">
      <c r="D15503" s="9"/>
      <c r="G15503" s="63"/>
      <c r="H15503" s="64"/>
    </row>
    <row r="15504" spans="4:8" x14ac:dyDescent="0.2">
      <c r="D15504" s="9"/>
      <c r="G15504" s="63"/>
      <c r="H15504" s="64"/>
    </row>
    <row r="15505" spans="4:8" x14ac:dyDescent="0.2">
      <c r="D15505" s="9"/>
      <c r="G15505" s="63"/>
      <c r="H15505" s="64"/>
    </row>
    <row r="15506" spans="4:8" x14ac:dyDescent="0.2">
      <c r="D15506" s="9"/>
      <c r="G15506" s="63"/>
      <c r="H15506" s="64"/>
    </row>
    <row r="15507" spans="4:8" x14ac:dyDescent="0.2">
      <c r="D15507" s="9"/>
      <c r="G15507" s="63"/>
      <c r="H15507" s="64"/>
    </row>
    <row r="15508" spans="4:8" x14ac:dyDescent="0.2">
      <c r="D15508" s="9"/>
      <c r="G15508" s="63"/>
      <c r="H15508" s="64"/>
    </row>
    <row r="15509" spans="4:8" x14ac:dyDescent="0.2">
      <c r="D15509" s="9"/>
      <c r="G15509" s="63"/>
      <c r="H15509" s="64"/>
    </row>
    <row r="15510" spans="4:8" x14ac:dyDescent="0.2">
      <c r="D15510" s="9"/>
      <c r="G15510" s="63"/>
      <c r="H15510" s="64"/>
    </row>
    <row r="15511" spans="4:8" x14ac:dyDescent="0.2">
      <c r="D15511" s="9"/>
      <c r="G15511" s="63"/>
      <c r="H15511" s="64"/>
    </row>
    <row r="15512" spans="4:8" x14ac:dyDescent="0.2">
      <c r="D15512" s="9"/>
      <c r="G15512" s="63"/>
      <c r="H15512" s="64"/>
    </row>
    <row r="15513" spans="4:8" x14ac:dyDescent="0.2">
      <c r="D15513" s="9"/>
      <c r="G15513" s="63"/>
      <c r="H15513" s="64"/>
    </row>
    <row r="15514" spans="4:8" x14ac:dyDescent="0.2">
      <c r="D15514" s="9"/>
      <c r="G15514" s="63"/>
      <c r="H15514" s="64"/>
    </row>
    <row r="15515" spans="4:8" x14ac:dyDescent="0.2">
      <c r="D15515" s="9"/>
      <c r="G15515" s="63"/>
      <c r="H15515" s="64"/>
    </row>
    <row r="15516" spans="4:8" x14ac:dyDescent="0.2">
      <c r="D15516" s="9"/>
      <c r="G15516" s="63"/>
      <c r="H15516" s="64"/>
    </row>
    <row r="15517" spans="4:8" x14ac:dyDescent="0.2">
      <c r="D15517" s="9"/>
      <c r="G15517" s="63"/>
      <c r="H15517" s="64"/>
    </row>
    <row r="15518" spans="4:8" x14ac:dyDescent="0.2">
      <c r="D15518" s="9"/>
      <c r="G15518" s="63"/>
      <c r="H15518" s="64"/>
    </row>
    <row r="15519" spans="4:8" x14ac:dyDescent="0.2">
      <c r="D15519" s="9"/>
      <c r="G15519" s="63"/>
      <c r="H15519" s="64"/>
    </row>
    <row r="15520" spans="4:8" x14ac:dyDescent="0.2">
      <c r="D15520" s="9"/>
      <c r="G15520" s="63"/>
      <c r="H15520" s="64"/>
    </row>
    <row r="15521" spans="4:8" x14ac:dyDescent="0.2">
      <c r="D15521" s="9"/>
      <c r="G15521" s="63"/>
      <c r="H15521" s="64"/>
    </row>
    <row r="15522" spans="4:8" x14ac:dyDescent="0.2">
      <c r="D15522" s="9"/>
      <c r="G15522" s="63"/>
      <c r="H15522" s="64"/>
    </row>
    <row r="15523" spans="4:8" x14ac:dyDescent="0.2">
      <c r="D15523" s="9"/>
      <c r="G15523" s="63"/>
      <c r="H15523" s="64"/>
    </row>
    <row r="15524" spans="4:8" x14ac:dyDescent="0.2">
      <c r="D15524" s="9"/>
      <c r="G15524" s="63"/>
      <c r="H15524" s="64"/>
    </row>
    <row r="15525" spans="4:8" x14ac:dyDescent="0.2">
      <c r="D15525" s="9"/>
      <c r="G15525" s="63"/>
      <c r="H15525" s="64"/>
    </row>
    <row r="15526" spans="4:8" x14ac:dyDescent="0.2">
      <c r="D15526" s="9"/>
      <c r="G15526" s="63"/>
      <c r="H15526" s="64"/>
    </row>
    <row r="15527" spans="4:8" x14ac:dyDescent="0.2">
      <c r="D15527" s="9"/>
      <c r="G15527" s="63"/>
      <c r="H15527" s="64"/>
    </row>
    <row r="15528" spans="4:8" x14ac:dyDescent="0.2">
      <c r="D15528" s="9"/>
      <c r="G15528" s="63"/>
      <c r="H15528" s="64"/>
    </row>
    <row r="15529" spans="4:8" x14ac:dyDescent="0.2">
      <c r="D15529" s="9"/>
      <c r="G15529" s="63"/>
      <c r="H15529" s="64"/>
    </row>
    <row r="15530" spans="4:8" x14ac:dyDescent="0.2">
      <c r="D15530" s="9"/>
      <c r="G15530" s="63"/>
      <c r="H15530" s="64"/>
    </row>
    <row r="15531" spans="4:8" x14ac:dyDescent="0.2">
      <c r="D15531" s="9"/>
      <c r="G15531" s="63"/>
      <c r="H15531" s="64"/>
    </row>
    <row r="15532" spans="4:8" x14ac:dyDescent="0.2">
      <c r="D15532" s="9"/>
      <c r="G15532" s="63"/>
      <c r="H15532" s="64"/>
    </row>
    <row r="15533" spans="4:8" x14ac:dyDescent="0.2">
      <c r="D15533" s="9"/>
      <c r="G15533" s="63"/>
      <c r="H15533" s="64"/>
    </row>
    <row r="15534" spans="4:8" x14ac:dyDescent="0.2">
      <c r="D15534" s="9"/>
      <c r="G15534" s="63"/>
      <c r="H15534" s="64"/>
    </row>
    <row r="15535" spans="4:8" x14ac:dyDescent="0.2">
      <c r="D15535" s="9"/>
      <c r="G15535" s="63"/>
      <c r="H15535" s="64"/>
    </row>
    <row r="15536" spans="4:8" x14ac:dyDescent="0.2">
      <c r="D15536" s="9"/>
      <c r="G15536" s="63"/>
      <c r="H15536" s="64"/>
    </row>
    <row r="15537" spans="4:8" x14ac:dyDescent="0.2">
      <c r="D15537" s="9"/>
      <c r="G15537" s="63"/>
      <c r="H15537" s="64"/>
    </row>
    <row r="15538" spans="4:8" x14ac:dyDescent="0.2">
      <c r="D15538" s="9"/>
      <c r="G15538" s="63"/>
      <c r="H15538" s="64"/>
    </row>
    <row r="15539" spans="4:8" x14ac:dyDescent="0.2">
      <c r="D15539" s="9"/>
      <c r="G15539" s="63"/>
      <c r="H15539" s="64"/>
    </row>
    <row r="15540" spans="4:8" x14ac:dyDescent="0.2">
      <c r="D15540" s="9"/>
      <c r="G15540" s="63"/>
      <c r="H15540" s="64"/>
    </row>
    <row r="15541" spans="4:8" x14ac:dyDescent="0.2">
      <c r="D15541" s="9"/>
      <c r="G15541" s="63"/>
      <c r="H15541" s="64"/>
    </row>
    <row r="15542" spans="4:8" x14ac:dyDescent="0.2">
      <c r="D15542" s="9"/>
      <c r="G15542" s="63"/>
      <c r="H15542" s="64"/>
    </row>
    <row r="15543" spans="4:8" x14ac:dyDescent="0.2">
      <c r="D15543" s="9"/>
      <c r="G15543" s="63"/>
      <c r="H15543" s="64"/>
    </row>
    <row r="15544" spans="4:8" x14ac:dyDescent="0.2">
      <c r="D15544" s="9"/>
      <c r="G15544" s="63"/>
      <c r="H15544" s="64"/>
    </row>
    <row r="15545" spans="4:8" x14ac:dyDescent="0.2">
      <c r="D15545" s="9"/>
      <c r="G15545" s="63"/>
      <c r="H15545" s="64"/>
    </row>
    <row r="15546" spans="4:8" x14ac:dyDescent="0.2">
      <c r="D15546" s="9"/>
      <c r="G15546" s="63"/>
      <c r="H15546" s="64"/>
    </row>
    <row r="15547" spans="4:8" x14ac:dyDescent="0.2">
      <c r="D15547" s="9"/>
      <c r="G15547" s="63"/>
      <c r="H15547" s="64"/>
    </row>
    <row r="15548" spans="4:8" x14ac:dyDescent="0.2">
      <c r="D15548" s="9"/>
      <c r="G15548" s="63"/>
      <c r="H15548" s="64"/>
    </row>
    <row r="15549" spans="4:8" x14ac:dyDescent="0.2">
      <c r="D15549" s="9"/>
      <c r="G15549" s="63"/>
      <c r="H15549" s="64"/>
    </row>
    <row r="15550" spans="4:8" x14ac:dyDescent="0.2">
      <c r="D15550" s="9"/>
      <c r="G15550" s="63"/>
      <c r="H15550" s="64"/>
    </row>
    <row r="15551" spans="4:8" x14ac:dyDescent="0.2">
      <c r="D15551" s="9"/>
      <c r="G15551" s="63"/>
      <c r="H15551" s="64"/>
    </row>
    <row r="15552" spans="4:8" x14ac:dyDescent="0.2">
      <c r="D15552" s="9"/>
      <c r="G15552" s="63"/>
      <c r="H15552" s="64"/>
    </row>
    <row r="15553" spans="4:8" x14ac:dyDescent="0.2">
      <c r="D15553" s="9"/>
      <c r="G15553" s="63"/>
      <c r="H15553" s="64"/>
    </row>
    <row r="15554" spans="4:8" x14ac:dyDescent="0.2">
      <c r="D15554" s="9"/>
      <c r="G15554" s="63"/>
      <c r="H15554" s="64"/>
    </row>
    <row r="15555" spans="4:8" x14ac:dyDescent="0.2">
      <c r="D15555" s="9"/>
      <c r="G15555" s="63"/>
      <c r="H15555" s="64"/>
    </row>
    <row r="15556" spans="4:8" x14ac:dyDescent="0.2">
      <c r="D15556" s="9"/>
      <c r="G15556" s="63"/>
      <c r="H15556" s="64"/>
    </row>
    <row r="15557" spans="4:8" x14ac:dyDescent="0.2">
      <c r="D15557" s="9"/>
      <c r="G15557" s="63"/>
      <c r="H15557" s="64"/>
    </row>
    <row r="15558" spans="4:8" x14ac:dyDescent="0.2">
      <c r="D15558" s="9"/>
      <c r="G15558" s="63"/>
      <c r="H15558" s="64"/>
    </row>
    <row r="15559" spans="4:8" x14ac:dyDescent="0.2">
      <c r="D15559" s="9"/>
      <c r="G15559" s="63"/>
      <c r="H15559" s="64"/>
    </row>
    <row r="15560" spans="4:8" x14ac:dyDescent="0.2">
      <c r="D15560" s="9"/>
      <c r="G15560" s="63"/>
      <c r="H15560" s="64"/>
    </row>
    <row r="15561" spans="4:8" x14ac:dyDescent="0.2">
      <c r="D15561" s="9"/>
      <c r="G15561" s="63"/>
      <c r="H15561" s="64"/>
    </row>
    <row r="15562" spans="4:8" x14ac:dyDescent="0.2">
      <c r="D15562" s="9"/>
      <c r="G15562" s="63"/>
      <c r="H15562" s="64"/>
    </row>
    <row r="15563" spans="4:8" x14ac:dyDescent="0.2">
      <c r="D15563" s="9"/>
      <c r="G15563" s="63"/>
      <c r="H15563" s="64"/>
    </row>
    <row r="15564" spans="4:8" x14ac:dyDescent="0.2">
      <c r="D15564" s="9"/>
      <c r="G15564" s="63"/>
      <c r="H15564" s="64"/>
    </row>
    <row r="15565" spans="4:8" x14ac:dyDescent="0.2">
      <c r="D15565" s="9"/>
      <c r="G15565" s="63"/>
      <c r="H15565" s="64"/>
    </row>
    <row r="15566" spans="4:8" x14ac:dyDescent="0.2">
      <c r="D15566" s="9"/>
      <c r="G15566" s="63"/>
      <c r="H15566" s="64"/>
    </row>
    <row r="15567" spans="4:8" x14ac:dyDescent="0.2">
      <c r="D15567" s="9"/>
      <c r="G15567" s="63"/>
      <c r="H15567" s="64"/>
    </row>
    <row r="15568" spans="4:8" x14ac:dyDescent="0.2">
      <c r="D15568" s="9"/>
      <c r="G15568" s="63"/>
      <c r="H15568" s="64"/>
    </row>
    <row r="15569" spans="4:8" x14ac:dyDescent="0.2">
      <c r="D15569" s="9"/>
      <c r="G15569" s="63"/>
      <c r="H15569" s="64"/>
    </row>
    <row r="15570" spans="4:8" x14ac:dyDescent="0.2">
      <c r="D15570" s="9"/>
      <c r="G15570" s="63"/>
      <c r="H15570" s="64"/>
    </row>
    <row r="15571" spans="4:8" x14ac:dyDescent="0.2">
      <c r="D15571" s="9"/>
      <c r="G15571" s="63"/>
      <c r="H15571" s="64"/>
    </row>
    <row r="15572" spans="4:8" x14ac:dyDescent="0.2">
      <c r="D15572" s="9"/>
      <c r="G15572" s="63"/>
      <c r="H15572" s="64"/>
    </row>
    <row r="15573" spans="4:8" x14ac:dyDescent="0.2">
      <c r="D15573" s="9"/>
      <c r="G15573" s="63"/>
      <c r="H15573" s="64"/>
    </row>
    <row r="15574" spans="4:8" x14ac:dyDescent="0.2">
      <c r="D15574" s="9"/>
      <c r="G15574" s="63"/>
      <c r="H15574" s="64"/>
    </row>
    <row r="15575" spans="4:8" x14ac:dyDescent="0.2">
      <c r="D15575" s="9"/>
      <c r="G15575" s="63"/>
      <c r="H15575" s="64"/>
    </row>
    <row r="15576" spans="4:8" x14ac:dyDescent="0.2">
      <c r="D15576" s="9"/>
      <c r="G15576" s="63"/>
      <c r="H15576" s="64"/>
    </row>
    <row r="15577" spans="4:8" x14ac:dyDescent="0.2">
      <c r="D15577" s="9"/>
      <c r="G15577" s="63"/>
      <c r="H15577" s="64"/>
    </row>
    <row r="15578" spans="4:8" x14ac:dyDescent="0.2">
      <c r="D15578" s="9"/>
      <c r="G15578" s="63"/>
      <c r="H15578" s="64"/>
    </row>
    <row r="15579" spans="4:8" x14ac:dyDescent="0.2">
      <c r="D15579" s="9"/>
      <c r="G15579" s="63"/>
      <c r="H15579" s="64"/>
    </row>
    <row r="15580" spans="4:8" x14ac:dyDescent="0.2">
      <c r="D15580" s="9"/>
      <c r="G15580" s="63"/>
      <c r="H15580" s="64"/>
    </row>
    <row r="15581" spans="4:8" x14ac:dyDescent="0.2">
      <c r="D15581" s="9"/>
      <c r="G15581" s="63"/>
      <c r="H15581" s="64"/>
    </row>
    <row r="15582" spans="4:8" x14ac:dyDescent="0.2">
      <c r="D15582" s="9"/>
      <c r="G15582" s="63"/>
      <c r="H15582" s="64"/>
    </row>
    <row r="15583" spans="4:8" x14ac:dyDescent="0.2">
      <c r="D15583" s="9"/>
      <c r="G15583" s="63"/>
      <c r="H15583" s="64"/>
    </row>
    <row r="15584" spans="4:8" x14ac:dyDescent="0.2">
      <c r="D15584" s="9"/>
      <c r="G15584" s="63"/>
      <c r="H15584" s="64"/>
    </row>
    <row r="15585" spans="4:8" x14ac:dyDescent="0.2">
      <c r="D15585" s="9"/>
      <c r="G15585" s="63"/>
      <c r="H15585" s="64"/>
    </row>
    <row r="15586" spans="4:8" x14ac:dyDescent="0.2">
      <c r="D15586" s="9"/>
      <c r="G15586" s="63"/>
      <c r="H15586" s="64"/>
    </row>
    <row r="15587" spans="4:8" x14ac:dyDescent="0.2">
      <c r="D15587" s="9"/>
      <c r="G15587" s="63"/>
      <c r="H15587" s="64"/>
    </row>
    <row r="15588" spans="4:8" x14ac:dyDescent="0.2">
      <c r="D15588" s="9"/>
      <c r="G15588" s="63"/>
      <c r="H15588" s="64"/>
    </row>
    <row r="15589" spans="4:8" x14ac:dyDescent="0.2">
      <c r="D15589" s="9"/>
      <c r="G15589" s="63"/>
      <c r="H15589" s="64"/>
    </row>
    <row r="15590" spans="4:8" x14ac:dyDescent="0.2">
      <c r="D15590" s="9"/>
      <c r="G15590" s="63"/>
      <c r="H15590" s="64"/>
    </row>
    <row r="15591" spans="4:8" x14ac:dyDescent="0.2">
      <c r="D15591" s="9"/>
      <c r="G15591" s="63"/>
      <c r="H15591" s="64"/>
    </row>
    <row r="15592" spans="4:8" x14ac:dyDescent="0.2">
      <c r="D15592" s="9"/>
      <c r="G15592" s="63"/>
      <c r="H15592" s="64"/>
    </row>
    <row r="15593" spans="4:8" x14ac:dyDescent="0.2">
      <c r="D15593" s="9"/>
      <c r="G15593" s="63"/>
      <c r="H15593" s="64"/>
    </row>
    <row r="15594" spans="4:8" x14ac:dyDescent="0.2">
      <c r="D15594" s="9"/>
      <c r="G15594" s="63"/>
      <c r="H15594" s="64"/>
    </row>
    <row r="15595" spans="4:8" x14ac:dyDescent="0.2">
      <c r="D15595" s="9"/>
      <c r="G15595" s="63"/>
      <c r="H15595" s="64"/>
    </row>
    <row r="15596" spans="4:8" x14ac:dyDescent="0.2">
      <c r="D15596" s="9"/>
      <c r="G15596" s="63"/>
      <c r="H15596" s="64"/>
    </row>
    <row r="15597" spans="4:8" x14ac:dyDescent="0.2">
      <c r="D15597" s="9"/>
      <c r="G15597" s="63"/>
      <c r="H15597" s="64"/>
    </row>
    <row r="15598" spans="4:8" x14ac:dyDescent="0.2">
      <c r="D15598" s="9"/>
      <c r="G15598" s="63"/>
      <c r="H15598" s="64"/>
    </row>
    <row r="15599" spans="4:8" x14ac:dyDescent="0.2">
      <c r="D15599" s="9"/>
      <c r="G15599" s="63"/>
      <c r="H15599" s="64"/>
    </row>
    <row r="15600" spans="4:8" x14ac:dyDescent="0.2">
      <c r="D15600" s="9"/>
      <c r="G15600" s="63"/>
      <c r="H15600" s="64"/>
    </row>
    <row r="15601" spans="4:8" x14ac:dyDescent="0.2">
      <c r="D15601" s="9"/>
      <c r="G15601" s="63"/>
      <c r="H15601" s="64"/>
    </row>
    <row r="15602" spans="4:8" x14ac:dyDescent="0.2">
      <c r="D15602" s="9"/>
      <c r="G15602" s="63"/>
      <c r="H15602" s="64"/>
    </row>
    <row r="15603" spans="4:8" x14ac:dyDescent="0.2">
      <c r="D15603" s="9"/>
      <c r="G15603" s="63"/>
      <c r="H15603" s="64"/>
    </row>
    <row r="15604" spans="4:8" x14ac:dyDescent="0.2">
      <c r="D15604" s="9"/>
      <c r="G15604" s="63"/>
      <c r="H15604" s="64"/>
    </row>
    <row r="15605" spans="4:8" x14ac:dyDescent="0.2">
      <c r="D15605" s="9"/>
      <c r="G15605" s="63"/>
      <c r="H15605" s="64"/>
    </row>
    <row r="15606" spans="4:8" x14ac:dyDescent="0.2">
      <c r="D15606" s="9"/>
      <c r="G15606" s="63"/>
      <c r="H15606" s="64"/>
    </row>
    <row r="15607" spans="4:8" x14ac:dyDescent="0.2">
      <c r="D15607" s="9"/>
      <c r="G15607" s="63"/>
      <c r="H15607" s="64"/>
    </row>
    <row r="15608" spans="4:8" x14ac:dyDescent="0.2">
      <c r="D15608" s="9"/>
      <c r="G15608" s="63"/>
      <c r="H15608" s="64"/>
    </row>
    <row r="15609" spans="4:8" x14ac:dyDescent="0.2">
      <c r="D15609" s="9"/>
      <c r="G15609" s="63"/>
      <c r="H15609" s="64"/>
    </row>
    <row r="15610" spans="4:8" x14ac:dyDescent="0.2">
      <c r="D15610" s="9"/>
      <c r="G15610" s="63"/>
      <c r="H15610" s="64"/>
    </row>
    <row r="15611" spans="4:8" x14ac:dyDescent="0.2">
      <c r="D15611" s="9"/>
      <c r="G15611" s="63"/>
      <c r="H15611" s="64"/>
    </row>
    <row r="15612" spans="4:8" x14ac:dyDescent="0.2">
      <c r="D15612" s="9"/>
      <c r="G15612" s="63"/>
      <c r="H15612" s="64"/>
    </row>
    <row r="15613" spans="4:8" x14ac:dyDescent="0.2">
      <c r="D15613" s="9"/>
      <c r="G15613" s="63"/>
      <c r="H15613" s="64"/>
    </row>
    <row r="15614" spans="4:8" x14ac:dyDescent="0.2">
      <c r="D15614" s="9"/>
      <c r="G15614" s="63"/>
      <c r="H15614" s="64"/>
    </row>
    <row r="15615" spans="4:8" x14ac:dyDescent="0.2">
      <c r="D15615" s="9"/>
      <c r="G15615" s="63"/>
      <c r="H15615" s="64"/>
    </row>
    <row r="15616" spans="4:8" x14ac:dyDescent="0.2">
      <c r="D15616" s="9"/>
      <c r="G15616" s="63"/>
      <c r="H15616" s="64"/>
    </row>
    <row r="15617" spans="4:8" x14ac:dyDescent="0.2">
      <c r="D15617" s="9"/>
      <c r="G15617" s="63"/>
      <c r="H15617" s="64"/>
    </row>
    <row r="15618" spans="4:8" x14ac:dyDescent="0.2">
      <c r="D15618" s="9"/>
      <c r="G15618" s="63"/>
      <c r="H15618" s="64"/>
    </row>
    <row r="15619" spans="4:8" x14ac:dyDescent="0.2">
      <c r="D15619" s="9"/>
      <c r="G15619" s="63"/>
      <c r="H15619" s="64"/>
    </row>
    <row r="15620" spans="4:8" x14ac:dyDescent="0.2">
      <c r="D15620" s="9"/>
      <c r="G15620" s="63"/>
      <c r="H15620" s="64"/>
    </row>
    <row r="15621" spans="4:8" x14ac:dyDescent="0.2">
      <c r="D15621" s="9"/>
      <c r="G15621" s="63"/>
      <c r="H15621" s="64"/>
    </row>
    <row r="15622" spans="4:8" x14ac:dyDescent="0.2">
      <c r="D15622" s="9"/>
      <c r="G15622" s="63"/>
      <c r="H15622" s="64"/>
    </row>
    <row r="15623" spans="4:8" x14ac:dyDescent="0.2">
      <c r="D15623" s="9"/>
      <c r="G15623" s="63"/>
      <c r="H15623" s="64"/>
    </row>
    <row r="15624" spans="4:8" x14ac:dyDescent="0.2">
      <c r="D15624" s="9"/>
      <c r="G15624" s="63"/>
      <c r="H15624" s="64"/>
    </row>
    <row r="15625" spans="4:8" x14ac:dyDescent="0.2">
      <c r="D15625" s="9"/>
      <c r="G15625" s="63"/>
      <c r="H15625" s="64"/>
    </row>
    <row r="15626" spans="4:8" x14ac:dyDescent="0.2">
      <c r="D15626" s="9"/>
      <c r="G15626" s="63"/>
      <c r="H15626" s="64"/>
    </row>
    <row r="15627" spans="4:8" x14ac:dyDescent="0.2">
      <c r="D15627" s="9"/>
      <c r="G15627" s="63"/>
      <c r="H15627" s="64"/>
    </row>
    <row r="15628" spans="4:8" x14ac:dyDescent="0.2">
      <c r="D15628" s="9"/>
      <c r="G15628" s="63"/>
      <c r="H15628" s="64"/>
    </row>
    <row r="15629" spans="4:8" x14ac:dyDescent="0.2">
      <c r="D15629" s="9"/>
      <c r="G15629" s="63"/>
      <c r="H15629" s="64"/>
    </row>
    <row r="15630" spans="4:8" x14ac:dyDescent="0.2">
      <c r="D15630" s="9"/>
      <c r="G15630" s="63"/>
      <c r="H15630" s="64"/>
    </row>
    <row r="15631" spans="4:8" x14ac:dyDescent="0.2">
      <c r="D15631" s="9"/>
      <c r="G15631" s="63"/>
      <c r="H15631" s="64"/>
    </row>
    <row r="15632" spans="4:8" x14ac:dyDescent="0.2">
      <c r="D15632" s="9"/>
      <c r="G15632" s="63"/>
      <c r="H15632" s="64"/>
    </row>
    <row r="15633" spans="4:8" x14ac:dyDescent="0.2">
      <c r="D15633" s="9"/>
      <c r="G15633" s="63"/>
      <c r="H15633" s="64"/>
    </row>
    <row r="15634" spans="4:8" x14ac:dyDescent="0.2">
      <c r="D15634" s="9"/>
      <c r="G15634" s="63"/>
      <c r="H15634" s="64"/>
    </row>
    <row r="15635" spans="4:8" x14ac:dyDescent="0.2">
      <c r="D15635" s="9"/>
      <c r="G15635" s="63"/>
      <c r="H15635" s="64"/>
    </row>
    <row r="15636" spans="4:8" x14ac:dyDescent="0.2">
      <c r="D15636" s="9"/>
      <c r="G15636" s="63"/>
      <c r="H15636" s="64"/>
    </row>
    <row r="15637" spans="4:8" x14ac:dyDescent="0.2">
      <c r="D15637" s="9"/>
      <c r="G15637" s="63"/>
      <c r="H15637" s="64"/>
    </row>
    <row r="15638" spans="4:8" x14ac:dyDescent="0.2">
      <c r="D15638" s="9"/>
      <c r="G15638" s="63"/>
      <c r="H15638" s="64"/>
    </row>
    <row r="15639" spans="4:8" x14ac:dyDescent="0.2">
      <c r="D15639" s="9"/>
      <c r="G15639" s="63"/>
      <c r="H15639" s="64"/>
    </row>
    <row r="15640" spans="4:8" x14ac:dyDescent="0.2">
      <c r="D15640" s="9"/>
      <c r="G15640" s="63"/>
      <c r="H15640" s="64"/>
    </row>
    <row r="15641" spans="4:8" x14ac:dyDescent="0.2">
      <c r="D15641" s="9"/>
      <c r="G15641" s="63"/>
      <c r="H15641" s="64"/>
    </row>
    <row r="15642" spans="4:8" x14ac:dyDescent="0.2">
      <c r="D15642" s="9"/>
      <c r="G15642" s="63"/>
      <c r="H15642" s="64"/>
    </row>
    <row r="15643" spans="4:8" x14ac:dyDescent="0.2">
      <c r="D15643" s="9"/>
      <c r="G15643" s="63"/>
      <c r="H15643" s="64"/>
    </row>
    <row r="15644" spans="4:8" x14ac:dyDescent="0.2">
      <c r="D15644" s="9"/>
      <c r="G15644" s="63"/>
      <c r="H15644" s="64"/>
    </row>
    <row r="15645" spans="4:8" x14ac:dyDescent="0.2">
      <c r="D15645" s="9"/>
      <c r="G15645" s="63"/>
      <c r="H15645" s="64"/>
    </row>
    <row r="15646" spans="4:8" x14ac:dyDescent="0.2">
      <c r="D15646" s="9"/>
      <c r="G15646" s="63"/>
      <c r="H15646" s="64"/>
    </row>
    <row r="15647" spans="4:8" x14ac:dyDescent="0.2">
      <c r="D15647" s="9"/>
      <c r="G15647" s="63"/>
      <c r="H15647" s="64"/>
    </row>
    <row r="15648" spans="4:8" x14ac:dyDescent="0.2">
      <c r="D15648" s="9"/>
      <c r="G15648" s="63"/>
      <c r="H15648" s="64"/>
    </row>
    <row r="15649" spans="4:8" x14ac:dyDescent="0.2">
      <c r="D15649" s="9"/>
      <c r="G15649" s="63"/>
      <c r="H15649" s="64"/>
    </row>
    <row r="15650" spans="4:8" x14ac:dyDescent="0.2">
      <c r="D15650" s="9"/>
      <c r="G15650" s="63"/>
      <c r="H15650" s="64"/>
    </row>
    <row r="15651" spans="4:8" x14ac:dyDescent="0.2">
      <c r="D15651" s="9"/>
      <c r="G15651" s="63"/>
      <c r="H15651" s="64"/>
    </row>
    <row r="15652" spans="4:8" x14ac:dyDescent="0.2">
      <c r="D15652" s="9"/>
      <c r="G15652" s="63"/>
      <c r="H15652" s="64"/>
    </row>
    <row r="15653" spans="4:8" x14ac:dyDescent="0.2">
      <c r="D15653" s="9"/>
      <c r="G15653" s="63"/>
      <c r="H15653" s="64"/>
    </row>
    <row r="15654" spans="4:8" x14ac:dyDescent="0.2">
      <c r="D15654" s="9"/>
      <c r="G15654" s="63"/>
      <c r="H15654" s="64"/>
    </row>
    <row r="15655" spans="4:8" x14ac:dyDescent="0.2">
      <c r="D15655" s="9"/>
      <c r="G15655" s="63"/>
      <c r="H15655" s="64"/>
    </row>
    <row r="15656" spans="4:8" x14ac:dyDescent="0.2">
      <c r="D15656" s="9"/>
      <c r="G15656" s="63"/>
      <c r="H15656" s="64"/>
    </row>
    <row r="15657" spans="4:8" x14ac:dyDescent="0.2">
      <c r="D15657" s="9"/>
      <c r="G15657" s="63"/>
      <c r="H15657" s="64"/>
    </row>
    <row r="15658" spans="4:8" x14ac:dyDescent="0.2">
      <c r="D15658" s="9"/>
      <c r="G15658" s="63"/>
      <c r="H15658" s="64"/>
    </row>
    <row r="15659" spans="4:8" x14ac:dyDescent="0.2">
      <c r="D15659" s="9"/>
      <c r="G15659" s="63"/>
      <c r="H15659" s="64"/>
    </row>
    <row r="15660" spans="4:8" x14ac:dyDescent="0.2">
      <c r="D15660" s="9"/>
      <c r="G15660" s="63"/>
      <c r="H15660" s="64"/>
    </row>
    <row r="15661" spans="4:8" x14ac:dyDescent="0.2">
      <c r="D15661" s="9"/>
      <c r="G15661" s="63"/>
      <c r="H15661" s="64"/>
    </row>
    <row r="15662" spans="4:8" x14ac:dyDescent="0.2">
      <c r="D15662" s="9"/>
      <c r="G15662" s="63"/>
      <c r="H15662" s="64"/>
    </row>
    <row r="15663" spans="4:8" x14ac:dyDescent="0.2">
      <c r="D15663" s="9"/>
      <c r="G15663" s="63"/>
      <c r="H15663" s="64"/>
    </row>
    <row r="15664" spans="4:8" x14ac:dyDescent="0.2">
      <c r="D15664" s="9"/>
      <c r="G15664" s="63"/>
      <c r="H15664" s="64"/>
    </row>
    <row r="15665" spans="4:8" x14ac:dyDescent="0.2">
      <c r="D15665" s="9"/>
      <c r="G15665" s="63"/>
      <c r="H15665" s="64"/>
    </row>
    <row r="15666" spans="4:8" x14ac:dyDescent="0.2">
      <c r="D15666" s="9"/>
      <c r="G15666" s="63"/>
      <c r="H15666" s="64"/>
    </row>
    <row r="15667" spans="4:8" x14ac:dyDescent="0.2">
      <c r="D15667" s="9"/>
      <c r="G15667" s="63"/>
      <c r="H15667" s="64"/>
    </row>
    <row r="15668" spans="4:8" x14ac:dyDescent="0.2">
      <c r="D15668" s="9"/>
      <c r="G15668" s="63"/>
      <c r="H15668" s="64"/>
    </row>
    <row r="15669" spans="4:8" x14ac:dyDescent="0.2">
      <c r="D15669" s="9"/>
      <c r="G15669" s="63"/>
      <c r="H15669" s="64"/>
    </row>
    <row r="15670" spans="4:8" x14ac:dyDescent="0.2">
      <c r="D15670" s="9"/>
      <c r="G15670" s="63"/>
      <c r="H15670" s="64"/>
    </row>
    <row r="15671" spans="4:8" x14ac:dyDescent="0.2">
      <c r="D15671" s="9"/>
      <c r="G15671" s="63"/>
      <c r="H15671" s="64"/>
    </row>
    <row r="15672" spans="4:8" x14ac:dyDescent="0.2">
      <c r="D15672" s="9"/>
      <c r="G15672" s="63"/>
      <c r="H15672" s="64"/>
    </row>
    <row r="15673" spans="4:8" x14ac:dyDescent="0.2">
      <c r="D15673" s="9"/>
      <c r="G15673" s="63"/>
      <c r="H15673" s="64"/>
    </row>
    <row r="15674" spans="4:8" x14ac:dyDescent="0.2">
      <c r="D15674" s="9"/>
      <c r="G15674" s="63"/>
      <c r="H15674" s="64"/>
    </row>
    <row r="15675" spans="4:8" x14ac:dyDescent="0.2">
      <c r="D15675" s="9"/>
      <c r="G15675" s="63"/>
      <c r="H15675" s="64"/>
    </row>
    <row r="15676" spans="4:8" x14ac:dyDescent="0.2">
      <c r="D15676" s="9"/>
      <c r="G15676" s="63"/>
      <c r="H15676" s="64"/>
    </row>
    <row r="15677" spans="4:8" x14ac:dyDescent="0.2">
      <c r="D15677" s="9"/>
      <c r="G15677" s="63"/>
      <c r="H15677" s="64"/>
    </row>
    <row r="15678" spans="4:8" x14ac:dyDescent="0.2">
      <c r="D15678" s="9"/>
      <c r="G15678" s="63"/>
      <c r="H15678" s="64"/>
    </row>
    <row r="15679" spans="4:8" x14ac:dyDescent="0.2">
      <c r="D15679" s="9"/>
      <c r="G15679" s="63"/>
      <c r="H15679" s="64"/>
    </row>
    <row r="15680" spans="4:8" x14ac:dyDescent="0.2">
      <c r="D15680" s="9"/>
      <c r="G15680" s="63"/>
      <c r="H15680" s="64"/>
    </row>
    <row r="15681" spans="4:8" x14ac:dyDescent="0.2">
      <c r="D15681" s="9"/>
      <c r="G15681" s="63"/>
      <c r="H15681" s="64"/>
    </row>
    <row r="15682" spans="4:8" x14ac:dyDescent="0.2">
      <c r="D15682" s="9"/>
      <c r="G15682" s="63"/>
      <c r="H15682" s="64"/>
    </row>
    <row r="15683" spans="4:8" x14ac:dyDescent="0.2">
      <c r="D15683" s="9"/>
      <c r="G15683" s="63"/>
      <c r="H15683" s="64"/>
    </row>
    <row r="15684" spans="4:8" x14ac:dyDescent="0.2">
      <c r="D15684" s="9"/>
      <c r="G15684" s="63"/>
      <c r="H15684" s="64"/>
    </row>
    <row r="15685" spans="4:8" x14ac:dyDescent="0.2">
      <c r="D15685" s="9"/>
      <c r="G15685" s="63"/>
      <c r="H15685" s="64"/>
    </row>
    <row r="15686" spans="4:8" x14ac:dyDescent="0.2">
      <c r="D15686" s="9"/>
      <c r="G15686" s="63"/>
      <c r="H15686" s="64"/>
    </row>
    <row r="15687" spans="4:8" x14ac:dyDescent="0.2">
      <c r="D15687" s="9"/>
      <c r="G15687" s="63"/>
      <c r="H15687" s="64"/>
    </row>
    <row r="15688" spans="4:8" x14ac:dyDescent="0.2">
      <c r="D15688" s="9"/>
      <c r="G15688" s="63"/>
      <c r="H15688" s="64"/>
    </row>
    <row r="15689" spans="4:8" x14ac:dyDescent="0.2">
      <c r="D15689" s="9"/>
      <c r="G15689" s="63"/>
      <c r="H15689" s="64"/>
    </row>
    <row r="15690" spans="4:8" x14ac:dyDescent="0.2">
      <c r="D15690" s="9"/>
      <c r="G15690" s="63"/>
      <c r="H15690" s="64"/>
    </row>
    <row r="15691" spans="4:8" x14ac:dyDescent="0.2">
      <c r="D15691" s="9"/>
      <c r="G15691" s="63"/>
      <c r="H15691" s="64"/>
    </row>
    <row r="15692" spans="4:8" x14ac:dyDescent="0.2">
      <c r="D15692" s="9"/>
      <c r="G15692" s="63"/>
      <c r="H15692" s="64"/>
    </row>
    <row r="15693" spans="4:8" x14ac:dyDescent="0.2">
      <c r="D15693" s="9"/>
      <c r="G15693" s="63"/>
      <c r="H15693" s="64"/>
    </row>
    <row r="15694" spans="4:8" x14ac:dyDescent="0.2">
      <c r="D15694" s="9"/>
      <c r="G15694" s="63"/>
      <c r="H15694" s="64"/>
    </row>
    <row r="15695" spans="4:8" x14ac:dyDescent="0.2">
      <c r="D15695" s="9"/>
      <c r="G15695" s="63"/>
      <c r="H15695" s="64"/>
    </row>
    <row r="15696" spans="4:8" x14ac:dyDescent="0.2">
      <c r="D15696" s="9"/>
      <c r="G15696" s="63"/>
      <c r="H15696" s="64"/>
    </row>
    <row r="15697" spans="4:8" x14ac:dyDescent="0.2">
      <c r="D15697" s="9"/>
      <c r="G15697" s="63"/>
      <c r="H15697" s="64"/>
    </row>
    <row r="15698" spans="4:8" x14ac:dyDescent="0.2">
      <c r="D15698" s="9"/>
      <c r="G15698" s="63"/>
      <c r="H15698" s="64"/>
    </row>
    <row r="15699" spans="4:8" x14ac:dyDescent="0.2">
      <c r="D15699" s="9"/>
      <c r="G15699" s="63"/>
      <c r="H15699" s="64"/>
    </row>
    <row r="15700" spans="4:8" x14ac:dyDescent="0.2">
      <c r="D15700" s="9"/>
      <c r="G15700" s="63"/>
      <c r="H15700" s="64"/>
    </row>
    <row r="15701" spans="4:8" x14ac:dyDescent="0.2">
      <c r="D15701" s="9"/>
      <c r="G15701" s="63"/>
      <c r="H15701" s="64"/>
    </row>
    <row r="15702" spans="4:8" x14ac:dyDescent="0.2">
      <c r="D15702" s="9"/>
      <c r="G15702" s="63"/>
      <c r="H15702" s="64"/>
    </row>
    <row r="15703" spans="4:8" x14ac:dyDescent="0.2">
      <c r="D15703" s="9"/>
      <c r="G15703" s="63"/>
      <c r="H15703" s="64"/>
    </row>
    <row r="15704" spans="4:8" x14ac:dyDescent="0.2">
      <c r="D15704" s="9"/>
      <c r="G15704" s="63"/>
      <c r="H15704" s="64"/>
    </row>
    <row r="15705" spans="4:8" x14ac:dyDescent="0.2">
      <c r="D15705" s="9"/>
      <c r="G15705" s="63"/>
      <c r="H15705" s="64"/>
    </row>
    <row r="15706" spans="4:8" x14ac:dyDescent="0.2">
      <c r="D15706" s="9"/>
      <c r="G15706" s="63"/>
      <c r="H15706" s="64"/>
    </row>
    <row r="15707" spans="4:8" x14ac:dyDescent="0.2">
      <c r="D15707" s="9"/>
      <c r="G15707" s="63"/>
      <c r="H15707" s="64"/>
    </row>
    <row r="15708" spans="4:8" x14ac:dyDescent="0.2">
      <c r="D15708" s="9"/>
      <c r="G15708" s="63"/>
      <c r="H15708" s="64"/>
    </row>
    <row r="15709" spans="4:8" x14ac:dyDescent="0.2">
      <c r="D15709" s="9"/>
      <c r="G15709" s="63"/>
      <c r="H15709" s="64"/>
    </row>
    <row r="15710" spans="4:8" x14ac:dyDescent="0.2">
      <c r="D15710" s="9"/>
      <c r="G15710" s="63"/>
      <c r="H15710" s="64"/>
    </row>
    <row r="15711" spans="4:8" x14ac:dyDescent="0.2">
      <c r="D15711" s="9"/>
      <c r="G15711" s="63"/>
      <c r="H15711" s="64"/>
    </row>
    <row r="15712" spans="4:8" x14ac:dyDescent="0.2">
      <c r="D15712" s="9"/>
      <c r="G15712" s="63"/>
      <c r="H15712" s="64"/>
    </row>
    <row r="15713" spans="4:8" x14ac:dyDescent="0.2">
      <c r="D15713" s="9"/>
      <c r="G15713" s="63"/>
      <c r="H15713" s="64"/>
    </row>
    <row r="15714" spans="4:8" x14ac:dyDescent="0.2">
      <c r="D15714" s="9"/>
      <c r="G15714" s="63"/>
      <c r="H15714" s="64"/>
    </row>
    <row r="15715" spans="4:8" x14ac:dyDescent="0.2">
      <c r="D15715" s="9"/>
      <c r="G15715" s="63"/>
      <c r="H15715" s="64"/>
    </row>
    <row r="15716" spans="4:8" x14ac:dyDescent="0.2">
      <c r="D15716" s="9"/>
      <c r="G15716" s="63"/>
      <c r="H15716" s="64"/>
    </row>
    <row r="15717" spans="4:8" x14ac:dyDescent="0.2">
      <c r="D15717" s="9"/>
      <c r="G15717" s="63"/>
      <c r="H15717" s="64"/>
    </row>
    <row r="15718" spans="4:8" x14ac:dyDescent="0.2">
      <c r="D15718" s="9"/>
      <c r="G15718" s="63"/>
      <c r="H15718" s="64"/>
    </row>
    <row r="15719" spans="4:8" x14ac:dyDescent="0.2">
      <c r="D15719" s="9"/>
      <c r="G15719" s="63"/>
      <c r="H15719" s="64"/>
    </row>
    <row r="15720" spans="4:8" x14ac:dyDescent="0.2">
      <c r="D15720" s="9"/>
      <c r="G15720" s="63"/>
      <c r="H15720" s="64"/>
    </row>
    <row r="15721" spans="4:8" x14ac:dyDescent="0.2">
      <c r="D15721" s="9"/>
      <c r="G15721" s="63"/>
      <c r="H15721" s="64"/>
    </row>
    <row r="15722" spans="4:8" x14ac:dyDescent="0.2">
      <c r="D15722" s="9"/>
      <c r="G15722" s="63"/>
      <c r="H15722" s="64"/>
    </row>
    <row r="15723" spans="4:8" x14ac:dyDescent="0.2">
      <c r="D15723" s="9"/>
      <c r="G15723" s="63"/>
      <c r="H15723" s="64"/>
    </row>
    <row r="15724" spans="4:8" x14ac:dyDescent="0.2">
      <c r="D15724" s="9"/>
      <c r="G15724" s="63"/>
      <c r="H15724" s="64"/>
    </row>
    <row r="15725" spans="4:8" x14ac:dyDescent="0.2">
      <c r="D15725" s="9"/>
      <c r="G15725" s="63"/>
      <c r="H15725" s="64"/>
    </row>
    <row r="15726" spans="4:8" x14ac:dyDescent="0.2">
      <c r="D15726" s="9"/>
      <c r="G15726" s="63"/>
      <c r="H15726" s="64"/>
    </row>
    <row r="15727" spans="4:8" x14ac:dyDescent="0.2">
      <c r="D15727" s="9"/>
      <c r="G15727" s="63"/>
      <c r="H15727" s="64"/>
    </row>
    <row r="15728" spans="4:8" x14ac:dyDescent="0.2">
      <c r="D15728" s="9"/>
      <c r="G15728" s="63"/>
      <c r="H15728" s="64"/>
    </row>
    <row r="15729" spans="4:8" x14ac:dyDescent="0.2">
      <c r="D15729" s="9"/>
      <c r="G15729" s="63"/>
      <c r="H15729" s="64"/>
    </row>
    <row r="15730" spans="4:8" x14ac:dyDescent="0.2">
      <c r="D15730" s="9"/>
      <c r="G15730" s="63"/>
      <c r="H15730" s="64"/>
    </row>
    <row r="15731" spans="4:8" x14ac:dyDescent="0.2">
      <c r="D15731" s="9"/>
      <c r="G15731" s="63"/>
      <c r="H15731" s="64"/>
    </row>
    <row r="15732" spans="4:8" x14ac:dyDescent="0.2">
      <c r="D15732" s="9"/>
      <c r="G15732" s="63"/>
      <c r="H15732" s="64"/>
    </row>
    <row r="15733" spans="4:8" x14ac:dyDescent="0.2">
      <c r="D15733" s="9"/>
      <c r="G15733" s="63"/>
      <c r="H15733" s="64"/>
    </row>
    <row r="15734" spans="4:8" x14ac:dyDescent="0.2">
      <c r="D15734" s="9"/>
      <c r="G15734" s="63"/>
      <c r="H15734" s="64"/>
    </row>
    <row r="15735" spans="4:8" x14ac:dyDescent="0.2">
      <c r="D15735" s="9"/>
      <c r="G15735" s="63"/>
      <c r="H15735" s="64"/>
    </row>
    <row r="15736" spans="4:8" x14ac:dyDescent="0.2">
      <c r="D15736" s="9"/>
      <c r="G15736" s="63"/>
      <c r="H15736" s="64"/>
    </row>
    <row r="15737" spans="4:8" x14ac:dyDescent="0.2">
      <c r="D15737" s="9"/>
      <c r="G15737" s="63"/>
      <c r="H15737" s="64"/>
    </row>
    <row r="15738" spans="4:8" x14ac:dyDescent="0.2">
      <c r="D15738" s="9"/>
      <c r="G15738" s="63"/>
      <c r="H15738" s="64"/>
    </row>
    <row r="15739" spans="4:8" x14ac:dyDescent="0.2">
      <c r="D15739" s="9"/>
      <c r="G15739" s="63"/>
      <c r="H15739" s="64"/>
    </row>
    <row r="15740" spans="4:8" x14ac:dyDescent="0.2">
      <c r="D15740" s="9"/>
      <c r="G15740" s="63"/>
      <c r="H15740" s="64"/>
    </row>
    <row r="15741" spans="4:8" x14ac:dyDescent="0.2">
      <c r="D15741" s="9"/>
      <c r="G15741" s="63"/>
      <c r="H15741" s="64"/>
    </row>
    <row r="15742" spans="4:8" x14ac:dyDescent="0.2">
      <c r="D15742" s="9"/>
      <c r="G15742" s="63"/>
      <c r="H15742" s="64"/>
    </row>
    <row r="15743" spans="4:8" x14ac:dyDescent="0.2">
      <c r="D15743" s="9"/>
      <c r="G15743" s="63"/>
      <c r="H15743" s="64"/>
    </row>
    <row r="15744" spans="4:8" x14ac:dyDescent="0.2">
      <c r="D15744" s="9"/>
      <c r="G15744" s="63"/>
      <c r="H15744" s="64"/>
    </row>
    <row r="15745" spans="4:8" x14ac:dyDescent="0.2">
      <c r="D15745" s="9"/>
      <c r="G15745" s="63"/>
      <c r="H15745" s="64"/>
    </row>
    <row r="15746" spans="4:8" x14ac:dyDescent="0.2">
      <c r="D15746" s="9"/>
      <c r="G15746" s="63"/>
      <c r="H15746" s="64"/>
    </row>
    <row r="15747" spans="4:8" x14ac:dyDescent="0.2">
      <c r="D15747" s="9"/>
      <c r="G15747" s="63"/>
      <c r="H15747" s="64"/>
    </row>
    <row r="15748" spans="4:8" x14ac:dyDescent="0.2">
      <c r="D15748" s="9"/>
      <c r="G15748" s="63"/>
      <c r="H15748" s="64"/>
    </row>
    <row r="15749" spans="4:8" x14ac:dyDescent="0.2">
      <c r="D15749" s="9"/>
      <c r="G15749" s="63"/>
      <c r="H15749" s="64"/>
    </row>
    <row r="15750" spans="4:8" x14ac:dyDescent="0.2">
      <c r="D15750" s="9"/>
      <c r="G15750" s="63"/>
      <c r="H15750" s="64"/>
    </row>
    <row r="15751" spans="4:8" x14ac:dyDescent="0.2">
      <c r="D15751" s="9"/>
      <c r="G15751" s="63"/>
      <c r="H15751" s="64"/>
    </row>
    <row r="15752" spans="4:8" x14ac:dyDescent="0.2">
      <c r="D15752" s="9"/>
      <c r="G15752" s="63"/>
      <c r="H15752" s="64"/>
    </row>
    <row r="15753" spans="4:8" x14ac:dyDescent="0.2">
      <c r="D15753" s="9"/>
      <c r="G15753" s="63"/>
      <c r="H15753" s="64"/>
    </row>
    <row r="15754" spans="4:8" x14ac:dyDescent="0.2">
      <c r="D15754" s="9"/>
      <c r="G15754" s="63"/>
      <c r="H15754" s="64"/>
    </row>
    <row r="15755" spans="4:8" x14ac:dyDescent="0.2">
      <c r="D15755" s="9"/>
      <c r="G15755" s="63"/>
      <c r="H15755" s="64"/>
    </row>
    <row r="15756" spans="4:8" x14ac:dyDescent="0.2">
      <c r="D15756" s="9"/>
      <c r="G15756" s="63"/>
      <c r="H15756" s="64"/>
    </row>
    <row r="15757" spans="4:8" x14ac:dyDescent="0.2">
      <c r="D15757" s="9"/>
      <c r="G15757" s="63"/>
      <c r="H15757" s="64"/>
    </row>
    <row r="15758" spans="4:8" x14ac:dyDescent="0.2">
      <c r="D15758" s="9"/>
      <c r="G15758" s="63"/>
      <c r="H15758" s="64"/>
    </row>
    <row r="15759" spans="4:8" x14ac:dyDescent="0.2">
      <c r="D15759" s="9"/>
      <c r="G15759" s="63"/>
      <c r="H15759" s="64"/>
    </row>
    <row r="15760" spans="4:8" x14ac:dyDescent="0.2">
      <c r="D15760" s="9"/>
      <c r="G15760" s="63"/>
      <c r="H15760" s="64"/>
    </row>
    <row r="15761" spans="4:8" x14ac:dyDescent="0.2">
      <c r="D15761" s="9"/>
      <c r="G15761" s="63"/>
      <c r="H15761" s="64"/>
    </row>
    <row r="15762" spans="4:8" x14ac:dyDescent="0.2">
      <c r="D15762" s="9"/>
      <c r="G15762" s="63"/>
      <c r="H15762" s="64"/>
    </row>
    <row r="15763" spans="4:8" x14ac:dyDescent="0.2">
      <c r="D15763" s="9"/>
      <c r="G15763" s="63"/>
      <c r="H15763" s="64"/>
    </row>
    <row r="15764" spans="4:8" x14ac:dyDescent="0.2">
      <c r="D15764" s="9"/>
      <c r="G15764" s="63"/>
      <c r="H15764" s="64"/>
    </row>
    <row r="15765" spans="4:8" x14ac:dyDescent="0.2">
      <c r="D15765" s="9"/>
      <c r="G15765" s="63"/>
      <c r="H15765" s="64"/>
    </row>
    <row r="15766" spans="4:8" x14ac:dyDescent="0.2">
      <c r="D15766" s="9"/>
      <c r="G15766" s="63"/>
      <c r="H15766" s="64"/>
    </row>
    <row r="15767" spans="4:8" x14ac:dyDescent="0.2">
      <c r="D15767" s="9"/>
      <c r="G15767" s="63"/>
      <c r="H15767" s="64"/>
    </row>
    <row r="15768" spans="4:8" x14ac:dyDescent="0.2">
      <c r="D15768" s="9"/>
      <c r="G15768" s="63"/>
      <c r="H15768" s="64"/>
    </row>
    <row r="15769" spans="4:8" x14ac:dyDescent="0.2">
      <c r="D15769" s="9"/>
      <c r="G15769" s="63"/>
      <c r="H15769" s="64"/>
    </row>
    <row r="15770" spans="4:8" x14ac:dyDescent="0.2">
      <c r="D15770" s="9"/>
      <c r="G15770" s="63"/>
      <c r="H15770" s="64"/>
    </row>
    <row r="15771" spans="4:8" x14ac:dyDescent="0.2">
      <c r="D15771" s="9"/>
      <c r="G15771" s="63"/>
      <c r="H15771" s="64"/>
    </row>
    <row r="15772" spans="4:8" x14ac:dyDescent="0.2">
      <c r="D15772" s="9"/>
      <c r="G15772" s="63"/>
      <c r="H15772" s="64"/>
    </row>
    <row r="15773" spans="4:8" x14ac:dyDescent="0.2">
      <c r="D15773" s="9"/>
      <c r="G15773" s="63"/>
      <c r="H15773" s="64"/>
    </row>
    <row r="15774" spans="4:8" x14ac:dyDescent="0.2">
      <c r="D15774" s="9"/>
      <c r="G15774" s="63"/>
      <c r="H15774" s="64"/>
    </row>
    <row r="15775" spans="4:8" x14ac:dyDescent="0.2">
      <c r="D15775" s="9"/>
      <c r="G15775" s="63"/>
      <c r="H15775" s="64"/>
    </row>
    <row r="15776" spans="4:8" x14ac:dyDescent="0.2">
      <c r="D15776" s="9"/>
      <c r="G15776" s="63"/>
      <c r="H15776" s="64"/>
    </row>
    <row r="15777" spans="4:8" x14ac:dyDescent="0.2">
      <c r="D15777" s="9"/>
      <c r="G15777" s="63"/>
      <c r="H15777" s="64"/>
    </row>
    <row r="15778" spans="4:8" x14ac:dyDescent="0.2">
      <c r="D15778" s="9"/>
      <c r="G15778" s="63"/>
      <c r="H15778" s="64"/>
    </row>
    <row r="15779" spans="4:8" x14ac:dyDescent="0.2">
      <c r="D15779" s="9"/>
      <c r="G15779" s="63"/>
      <c r="H15779" s="64"/>
    </row>
    <row r="15780" spans="4:8" x14ac:dyDescent="0.2">
      <c r="D15780" s="9"/>
      <c r="G15780" s="63"/>
      <c r="H15780" s="64"/>
    </row>
    <row r="15781" spans="4:8" x14ac:dyDescent="0.2">
      <c r="D15781" s="9"/>
      <c r="G15781" s="63"/>
      <c r="H15781" s="64"/>
    </row>
    <row r="15782" spans="4:8" x14ac:dyDescent="0.2">
      <c r="D15782" s="9"/>
      <c r="G15782" s="63"/>
      <c r="H15782" s="64"/>
    </row>
    <row r="15783" spans="4:8" x14ac:dyDescent="0.2">
      <c r="D15783" s="9"/>
      <c r="G15783" s="63"/>
      <c r="H15783" s="64"/>
    </row>
    <row r="15784" spans="4:8" x14ac:dyDescent="0.2">
      <c r="D15784" s="9"/>
      <c r="G15784" s="63"/>
      <c r="H15784" s="64"/>
    </row>
    <row r="15785" spans="4:8" x14ac:dyDescent="0.2">
      <c r="D15785" s="9"/>
      <c r="G15785" s="63"/>
      <c r="H15785" s="64"/>
    </row>
    <row r="15786" spans="4:8" x14ac:dyDescent="0.2">
      <c r="D15786" s="9"/>
      <c r="G15786" s="63"/>
      <c r="H15786" s="64"/>
    </row>
    <row r="15787" spans="4:8" x14ac:dyDescent="0.2">
      <c r="D15787" s="9"/>
      <c r="G15787" s="63"/>
      <c r="H15787" s="64"/>
    </row>
    <row r="15788" spans="4:8" x14ac:dyDescent="0.2">
      <c r="D15788" s="9"/>
      <c r="G15788" s="63"/>
      <c r="H15788" s="64"/>
    </row>
    <row r="15789" spans="4:8" x14ac:dyDescent="0.2">
      <c r="D15789" s="9"/>
      <c r="G15789" s="63"/>
      <c r="H15789" s="64"/>
    </row>
    <row r="15790" spans="4:8" x14ac:dyDescent="0.2">
      <c r="D15790" s="9"/>
      <c r="G15790" s="63"/>
      <c r="H15790" s="64"/>
    </row>
    <row r="15791" spans="4:8" x14ac:dyDescent="0.2">
      <c r="D15791" s="9"/>
      <c r="G15791" s="63"/>
      <c r="H15791" s="64"/>
    </row>
    <row r="15792" spans="4:8" x14ac:dyDescent="0.2">
      <c r="D15792" s="9"/>
      <c r="G15792" s="63"/>
      <c r="H15792" s="64"/>
    </row>
    <row r="15793" spans="4:8" x14ac:dyDescent="0.2">
      <c r="D15793" s="9"/>
      <c r="G15793" s="63"/>
      <c r="H15793" s="64"/>
    </row>
    <row r="15794" spans="4:8" x14ac:dyDescent="0.2">
      <c r="D15794" s="9"/>
      <c r="G15794" s="63"/>
      <c r="H15794" s="64"/>
    </row>
    <row r="15795" spans="4:8" x14ac:dyDescent="0.2">
      <c r="D15795" s="9"/>
      <c r="G15795" s="63"/>
      <c r="H15795" s="64"/>
    </row>
    <row r="15796" spans="4:8" x14ac:dyDescent="0.2">
      <c r="D15796" s="9"/>
      <c r="G15796" s="63"/>
      <c r="H15796" s="64"/>
    </row>
    <row r="15797" spans="4:8" x14ac:dyDescent="0.2">
      <c r="D15797" s="9"/>
      <c r="G15797" s="63"/>
      <c r="H15797" s="64"/>
    </row>
    <row r="15798" spans="4:8" x14ac:dyDescent="0.2">
      <c r="D15798" s="9"/>
      <c r="G15798" s="63"/>
      <c r="H15798" s="64"/>
    </row>
    <row r="15799" spans="4:8" x14ac:dyDescent="0.2">
      <c r="D15799" s="9"/>
      <c r="G15799" s="63"/>
      <c r="H15799" s="64"/>
    </row>
    <row r="15800" spans="4:8" x14ac:dyDescent="0.2">
      <c r="D15800" s="9"/>
      <c r="G15800" s="63"/>
      <c r="H15800" s="64"/>
    </row>
    <row r="15801" spans="4:8" x14ac:dyDescent="0.2">
      <c r="D15801" s="9"/>
      <c r="G15801" s="63"/>
      <c r="H15801" s="64"/>
    </row>
    <row r="15802" spans="4:8" x14ac:dyDescent="0.2">
      <c r="D15802" s="9"/>
      <c r="G15802" s="63"/>
      <c r="H15802" s="64"/>
    </row>
    <row r="15803" spans="4:8" x14ac:dyDescent="0.2">
      <c r="D15803" s="9"/>
      <c r="G15803" s="63"/>
      <c r="H15803" s="64"/>
    </row>
    <row r="15804" spans="4:8" x14ac:dyDescent="0.2">
      <c r="D15804" s="9"/>
      <c r="G15804" s="63"/>
      <c r="H15804" s="64"/>
    </row>
    <row r="15805" spans="4:8" x14ac:dyDescent="0.2">
      <c r="D15805" s="9"/>
      <c r="G15805" s="63"/>
      <c r="H15805" s="64"/>
    </row>
    <row r="15806" spans="4:8" x14ac:dyDescent="0.2">
      <c r="D15806" s="9"/>
      <c r="G15806" s="63"/>
      <c r="H15806" s="64"/>
    </row>
    <row r="15807" spans="4:8" x14ac:dyDescent="0.2">
      <c r="D15807" s="9"/>
      <c r="G15807" s="63"/>
      <c r="H15807" s="64"/>
    </row>
    <row r="15808" spans="4:8" x14ac:dyDescent="0.2">
      <c r="D15808" s="9"/>
      <c r="G15808" s="63"/>
      <c r="H15808" s="64"/>
    </row>
    <row r="15809" spans="4:8" x14ac:dyDescent="0.2">
      <c r="D15809" s="9"/>
      <c r="G15809" s="63"/>
      <c r="H15809" s="64"/>
    </row>
    <row r="15810" spans="4:8" x14ac:dyDescent="0.2">
      <c r="D15810" s="9"/>
      <c r="G15810" s="63"/>
      <c r="H15810" s="64"/>
    </row>
    <row r="15811" spans="4:8" x14ac:dyDescent="0.2">
      <c r="D15811" s="9"/>
      <c r="G15811" s="63"/>
      <c r="H15811" s="64"/>
    </row>
    <row r="15812" spans="4:8" x14ac:dyDescent="0.2">
      <c r="D15812" s="9"/>
      <c r="G15812" s="63"/>
      <c r="H15812" s="64"/>
    </row>
    <row r="15813" spans="4:8" x14ac:dyDescent="0.2">
      <c r="D15813" s="9"/>
      <c r="G15813" s="63"/>
      <c r="H15813" s="64"/>
    </row>
    <row r="15814" spans="4:8" x14ac:dyDescent="0.2">
      <c r="D15814" s="9"/>
      <c r="G15814" s="63"/>
      <c r="H15814" s="64"/>
    </row>
    <row r="15815" spans="4:8" x14ac:dyDescent="0.2">
      <c r="D15815" s="9"/>
      <c r="G15815" s="63"/>
      <c r="H15815" s="64"/>
    </row>
    <row r="15816" spans="4:8" x14ac:dyDescent="0.2">
      <c r="D15816" s="9"/>
      <c r="G15816" s="63"/>
      <c r="H15816" s="64"/>
    </row>
    <row r="15817" spans="4:8" x14ac:dyDescent="0.2">
      <c r="D15817" s="9"/>
      <c r="G15817" s="63"/>
      <c r="H15817" s="64"/>
    </row>
    <row r="15818" spans="4:8" x14ac:dyDescent="0.2">
      <c r="D15818" s="9"/>
      <c r="G15818" s="63"/>
      <c r="H15818" s="64"/>
    </row>
    <row r="15819" spans="4:8" x14ac:dyDescent="0.2">
      <c r="D15819" s="9"/>
      <c r="G15819" s="63"/>
      <c r="H15819" s="64"/>
    </row>
    <row r="15820" spans="4:8" x14ac:dyDescent="0.2">
      <c r="D15820" s="9"/>
      <c r="G15820" s="63"/>
      <c r="H15820" s="64"/>
    </row>
    <row r="15821" spans="4:8" x14ac:dyDescent="0.2">
      <c r="D15821" s="9"/>
      <c r="G15821" s="63"/>
      <c r="H15821" s="64"/>
    </row>
    <row r="15822" spans="4:8" x14ac:dyDescent="0.2">
      <c r="D15822" s="9"/>
      <c r="G15822" s="63"/>
      <c r="H15822" s="64"/>
    </row>
    <row r="15823" spans="4:8" x14ac:dyDescent="0.2">
      <c r="D15823" s="9"/>
      <c r="G15823" s="63"/>
      <c r="H15823" s="64"/>
    </row>
    <row r="15824" spans="4:8" x14ac:dyDescent="0.2">
      <c r="D15824" s="9"/>
      <c r="G15824" s="63"/>
      <c r="H15824" s="64"/>
    </row>
    <row r="15825" spans="4:8" x14ac:dyDescent="0.2">
      <c r="D15825" s="9"/>
      <c r="G15825" s="63"/>
      <c r="H15825" s="64"/>
    </row>
    <row r="15826" spans="4:8" x14ac:dyDescent="0.2">
      <c r="D15826" s="9"/>
      <c r="G15826" s="63"/>
      <c r="H15826" s="64"/>
    </row>
    <row r="15827" spans="4:8" x14ac:dyDescent="0.2">
      <c r="D15827" s="9"/>
      <c r="G15827" s="63"/>
      <c r="H15827" s="64"/>
    </row>
    <row r="15828" spans="4:8" x14ac:dyDescent="0.2">
      <c r="D15828" s="9"/>
      <c r="G15828" s="63"/>
      <c r="H15828" s="64"/>
    </row>
    <row r="15829" spans="4:8" x14ac:dyDescent="0.2">
      <c r="D15829" s="9"/>
      <c r="G15829" s="63"/>
      <c r="H15829" s="64"/>
    </row>
    <row r="15830" spans="4:8" x14ac:dyDescent="0.2">
      <c r="D15830" s="9"/>
      <c r="G15830" s="63"/>
      <c r="H15830" s="64"/>
    </row>
    <row r="15831" spans="4:8" x14ac:dyDescent="0.2">
      <c r="D15831" s="9"/>
      <c r="G15831" s="63"/>
      <c r="H15831" s="64"/>
    </row>
    <row r="15832" spans="4:8" x14ac:dyDescent="0.2">
      <c r="D15832" s="9"/>
      <c r="G15832" s="63"/>
      <c r="H15832" s="64"/>
    </row>
    <row r="15833" spans="4:8" x14ac:dyDescent="0.2">
      <c r="D15833" s="9"/>
      <c r="G15833" s="63"/>
      <c r="H15833" s="64"/>
    </row>
    <row r="15834" spans="4:8" x14ac:dyDescent="0.2">
      <c r="D15834" s="9"/>
      <c r="G15834" s="63"/>
      <c r="H15834" s="64"/>
    </row>
    <row r="15835" spans="4:8" x14ac:dyDescent="0.2">
      <c r="D15835" s="9"/>
      <c r="G15835" s="63"/>
      <c r="H15835" s="64"/>
    </row>
    <row r="15836" spans="4:8" x14ac:dyDescent="0.2">
      <c r="D15836" s="9"/>
      <c r="G15836" s="63"/>
      <c r="H15836" s="64"/>
    </row>
    <row r="15837" spans="4:8" x14ac:dyDescent="0.2">
      <c r="D15837" s="9"/>
      <c r="G15837" s="63"/>
      <c r="H15837" s="64"/>
    </row>
    <row r="15838" spans="4:8" x14ac:dyDescent="0.2">
      <c r="D15838" s="9"/>
      <c r="G15838" s="63"/>
      <c r="H15838" s="64"/>
    </row>
    <row r="15839" spans="4:8" x14ac:dyDescent="0.2">
      <c r="D15839" s="9"/>
      <c r="G15839" s="63"/>
      <c r="H15839" s="64"/>
    </row>
    <row r="15840" spans="4:8" x14ac:dyDescent="0.2">
      <c r="D15840" s="9"/>
      <c r="G15840" s="63"/>
      <c r="H15840" s="64"/>
    </row>
    <row r="15841" spans="4:8" x14ac:dyDescent="0.2">
      <c r="D15841" s="9"/>
      <c r="G15841" s="63"/>
      <c r="H15841" s="64"/>
    </row>
    <row r="15842" spans="4:8" x14ac:dyDescent="0.2">
      <c r="D15842" s="9"/>
      <c r="G15842" s="63"/>
      <c r="H15842" s="64"/>
    </row>
    <row r="15843" spans="4:8" x14ac:dyDescent="0.2">
      <c r="D15843" s="9"/>
      <c r="G15843" s="63"/>
      <c r="H15843" s="64"/>
    </row>
    <row r="15844" spans="4:8" x14ac:dyDescent="0.2">
      <c r="D15844" s="9"/>
      <c r="G15844" s="63"/>
      <c r="H15844" s="64"/>
    </row>
    <row r="15845" spans="4:8" x14ac:dyDescent="0.2">
      <c r="D15845" s="9"/>
      <c r="G15845" s="63"/>
      <c r="H15845" s="64"/>
    </row>
    <row r="15846" spans="4:8" x14ac:dyDescent="0.2">
      <c r="D15846" s="9"/>
      <c r="G15846" s="63"/>
      <c r="H15846" s="64"/>
    </row>
    <row r="15847" spans="4:8" x14ac:dyDescent="0.2">
      <c r="D15847" s="9"/>
      <c r="G15847" s="63"/>
      <c r="H15847" s="64"/>
    </row>
    <row r="15848" spans="4:8" x14ac:dyDescent="0.2">
      <c r="D15848" s="9"/>
      <c r="G15848" s="63"/>
      <c r="H15848" s="64"/>
    </row>
    <row r="15849" spans="4:8" x14ac:dyDescent="0.2">
      <c r="D15849" s="9"/>
      <c r="G15849" s="63"/>
      <c r="H15849" s="64"/>
    </row>
    <row r="15850" spans="4:8" x14ac:dyDescent="0.2">
      <c r="D15850" s="9"/>
      <c r="G15850" s="63"/>
      <c r="H15850" s="64"/>
    </row>
    <row r="15851" spans="4:8" x14ac:dyDescent="0.2">
      <c r="D15851" s="9"/>
      <c r="G15851" s="63"/>
      <c r="H15851" s="64"/>
    </row>
    <row r="15852" spans="4:8" x14ac:dyDescent="0.2">
      <c r="D15852" s="9"/>
      <c r="G15852" s="63"/>
      <c r="H15852" s="64"/>
    </row>
    <row r="15853" spans="4:8" x14ac:dyDescent="0.2">
      <c r="D15853" s="9"/>
      <c r="G15853" s="63"/>
      <c r="H15853" s="64"/>
    </row>
    <row r="15854" spans="4:8" x14ac:dyDescent="0.2">
      <c r="D15854" s="9"/>
      <c r="G15854" s="63"/>
      <c r="H15854" s="64"/>
    </row>
    <row r="15855" spans="4:8" x14ac:dyDescent="0.2">
      <c r="D15855" s="9"/>
      <c r="G15855" s="63"/>
      <c r="H15855" s="64"/>
    </row>
    <row r="15856" spans="4:8" x14ac:dyDescent="0.2">
      <c r="D15856" s="9"/>
      <c r="G15856" s="63"/>
      <c r="H15856" s="64"/>
    </row>
    <row r="15857" spans="4:8" x14ac:dyDescent="0.2">
      <c r="D15857" s="9"/>
      <c r="G15857" s="63"/>
      <c r="H15857" s="64"/>
    </row>
    <row r="15858" spans="4:8" x14ac:dyDescent="0.2">
      <c r="D15858" s="9"/>
      <c r="G15858" s="63"/>
      <c r="H15858" s="64"/>
    </row>
    <row r="15859" spans="4:8" x14ac:dyDescent="0.2">
      <c r="D15859" s="9"/>
      <c r="G15859" s="63"/>
      <c r="H15859" s="64"/>
    </row>
    <row r="15860" spans="4:8" x14ac:dyDescent="0.2">
      <c r="D15860" s="9"/>
      <c r="G15860" s="63"/>
      <c r="H15860" s="64"/>
    </row>
    <row r="15861" spans="4:8" x14ac:dyDescent="0.2">
      <c r="D15861" s="9"/>
      <c r="G15861" s="63"/>
      <c r="H15861" s="64"/>
    </row>
    <row r="15862" spans="4:8" x14ac:dyDescent="0.2">
      <c r="D15862" s="9"/>
      <c r="G15862" s="63"/>
      <c r="H15862" s="64"/>
    </row>
    <row r="15863" spans="4:8" x14ac:dyDescent="0.2">
      <c r="D15863" s="9"/>
      <c r="G15863" s="63"/>
      <c r="H15863" s="64"/>
    </row>
    <row r="15864" spans="4:8" x14ac:dyDescent="0.2">
      <c r="D15864" s="9"/>
      <c r="G15864" s="63"/>
      <c r="H15864" s="64"/>
    </row>
    <row r="15865" spans="4:8" x14ac:dyDescent="0.2">
      <c r="D15865" s="9"/>
      <c r="G15865" s="63"/>
      <c r="H15865" s="64"/>
    </row>
    <row r="15866" spans="4:8" x14ac:dyDescent="0.2">
      <c r="D15866" s="9"/>
      <c r="G15866" s="63"/>
      <c r="H15866" s="64"/>
    </row>
    <row r="15867" spans="4:8" x14ac:dyDescent="0.2">
      <c r="D15867" s="9"/>
      <c r="G15867" s="63"/>
      <c r="H15867" s="64"/>
    </row>
    <row r="15868" spans="4:8" x14ac:dyDescent="0.2">
      <c r="D15868" s="9"/>
      <c r="G15868" s="63"/>
      <c r="H15868" s="64"/>
    </row>
    <row r="15869" spans="4:8" x14ac:dyDescent="0.2">
      <c r="D15869" s="9"/>
      <c r="G15869" s="63"/>
      <c r="H15869" s="64"/>
    </row>
    <row r="15870" spans="4:8" x14ac:dyDescent="0.2">
      <c r="D15870" s="9"/>
      <c r="G15870" s="63"/>
      <c r="H15870" s="64"/>
    </row>
    <row r="15871" spans="4:8" x14ac:dyDescent="0.2">
      <c r="D15871" s="9"/>
      <c r="G15871" s="63"/>
      <c r="H15871" s="64"/>
    </row>
    <row r="15872" spans="4:8" x14ac:dyDescent="0.2">
      <c r="D15872" s="9"/>
      <c r="G15872" s="63"/>
      <c r="H15872" s="64"/>
    </row>
    <row r="15873" spans="4:8" x14ac:dyDescent="0.2">
      <c r="D15873" s="9"/>
      <c r="G15873" s="63"/>
      <c r="H15873" s="64"/>
    </row>
    <row r="15874" spans="4:8" x14ac:dyDescent="0.2">
      <c r="D15874" s="9"/>
      <c r="G15874" s="63"/>
      <c r="H15874" s="64"/>
    </row>
    <row r="15875" spans="4:8" x14ac:dyDescent="0.2">
      <c r="D15875" s="9"/>
      <c r="G15875" s="63"/>
      <c r="H15875" s="64"/>
    </row>
    <row r="15876" spans="4:8" x14ac:dyDescent="0.2">
      <c r="D15876" s="9"/>
      <c r="G15876" s="63"/>
      <c r="H15876" s="64"/>
    </row>
    <row r="15877" spans="4:8" x14ac:dyDescent="0.2">
      <c r="D15877" s="9"/>
      <c r="G15877" s="63"/>
      <c r="H15877" s="64"/>
    </row>
    <row r="15878" spans="4:8" x14ac:dyDescent="0.2">
      <c r="D15878" s="9"/>
      <c r="G15878" s="63"/>
      <c r="H15878" s="64"/>
    </row>
    <row r="15879" spans="4:8" x14ac:dyDescent="0.2">
      <c r="D15879" s="9"/>
      <c r="G15879" s="63"/>
      <c r="H15879" s="64"/>
    </row>
    <row r="15880" spans="4:8" x14ac:dyDescent="0.2">
      <c r="D15880" s="9"/>
      <c r="G15880" s="63"/>
      <c r="H15880" s="64"/>
    </row>
    <row r="15881" spans="4:8" x14ac:dyDescent="0.2">
      <c r="D15881" s="9"/>
      <c r="G15881" s="63"/>
      <c r="H15881" s="64"/>
    </row>
    <row r="15882" spans="4:8" x14ac:dyDescent="0.2">
      <c r="D15882" s="9"/>
      <c r="G15882" s="63"/>
      <c r="H15882" s="64"/>
    </row>
    <row r="15883" spans="4:8" x14ac:dyDescent="0.2">
      <c r="D15883" s="9"/>
      <c r="G15883" s="63"/>
      <c r="H15883" s="64"/>
    </row>
    <row r="15884" spans="4:8" x14ac:dyDescent="0.2">
      <c r="D15884" s="9"/>
      <c r="G15884" s="63"/>
      <c r="H15884" s="64"/>
    </row>
    <row r="15885" spans="4:8" x14ac:dyDescent="0.2">
      <c r="D15885" s="9"/>
      <c r="G15885" s="63"/>
      <c r="H15885" s="64"/>
    </row>
    <row r="15886" spans="4:8" x14ac:dyDescent="0.2">
      <c r="D15886" s="9"/>
      <c r="G15886" s="63"/>
      <c r="H15886" s="64"/>
    </row>
    <row r="15887" spans="4:8" x14ac:dyDescent="0.2">
      <c r="D15887" s="9"/>
      <c r="G15887" s="63"/>
      <c r="H15887" s="64"/>
    </row>
    <row r="15888" spans="4:8" x14ac:dyDescent="0.2">
      <c r="D15888" s="9"/>
      <c r="G15888" s="63"/>
      <c r="H15888" s="64"/>
    </row>
    <row r="15889" spans="4:8" x14ac:dyDescent="0.2">
      <c r="D15889" s="9"/>
      <c r="G15889" s="63"/>
      <c r="H15889" s="64"/>
    </row>
    <row r="15890" spans="4:8" x14ac:dyDescent="0.2">
      <c r="D15890" s="9"/>
      <c r="G15890" s="63"/>
      <c r="H15890" s="64"/>
    </row>
    <row r="15891" spans="4:8" x14ac:dyDescent="0.2">
      <c r="D15891" s="9"/>
      <c r="G15891" s="63"/>
      <c r="H15891" s="64"/>
    </row>
    <row r="15892" spans="4:8" x14ac:dyDescent="0.2">
      <c r="D15892" s="9"/>
      <c r="G15892" s="63"/>
      <c r="H15892" s="64"/>
    </row>
    <row r="15893" spans="4:8" x14ac:dyDescent="0.2">
      <c r="D15893" s="9"/>
      <c r="G15893" s="63"/>
      <c r="H15893" s="64"/>
    </row>
    <row r="15894" spans="4:8" x14ac:dyDescent="0.2">
      <c r="D15894" s="9"/>
      <c r="G15894" s="63"/>
      <c r="H15894" s="64"/>
    </row>
    <row r="15895" spans="4:8" x14ac:dyDescent="0.2">
      <c r="D15895" s="9"/>
      <c r="G15895" s="63"/>
      <c r="H15895" s="64"/>
    </row>
    <row r="15896" spans="4:8" x14ac:dyDescent="0.2">
      <c r="D15896" s="9"/>
      <c r="G15896" s="63"/>
      <c r="H15896" s="64"/>
    </row>
    <row r="15897" spans="4:8" x14ac:dyDescent="0.2">
      <c r="D15897" s="9"/>
      <c r="G15897" s="63"/>
      <c r="H15897" s="64"/>
    </row>
    <row r="15898" spans="4:8" x14ac:dyDescent="0.2">
      <c r="D15898" s="9"/>
      <c r="G15898" s="63"/>
      <c r="H15898" s="64"/>
    </row>
    <row r="15899" spans="4:8" x14ac:dyDescent="0.2">
      <c r="D15899" s="9"/>
      <c r="G15899" s="63"/>
      <c r="H15899" s="64"/>
    </row>
    <row r="15900" spans="4:8" x14ac:dyDescent="0.2">
      <c r="D15900" s="9"/>
      <c r="G15900" s="63"/>
      <c r="H15900" s="64"/>
    </row>
    <row r="15901" spans="4:8" x14ac:dyDescent="0.2">
      <c r="D15901" s="9"/>
      <c r="G15901" s="63"/>
      <c r="H15901" s="64"/>
    </row>
    <row r="15902" spans="4:8" x14ac:dyDescent="0.2">
      <c r="D15902" s="9"/>
      <c r="G15902" s="63"/>
      <c r="H15902" s="64"/>
    </row>
    <row r="15903" spans="4:8" x14ac:dyDescent="0.2">
      <c r="D15903" s="9"/>
      <c r="G15903" s="63"/>
      <c r="H15903" s="64"/>
    </row>
    <row r="15904" spans="4:8" x14ac:dyDescent="0.2">
      <c r="D15904" s="9"/>
      <c r="G15904" s="63"/>
      <c r="H15904" s="64"/>
    </row>
    <row r="15905" spans="4:8" x14ac:dyDescent="0.2">
      <c r="D15905" s="9"/>
      <c r="G15905" s="63"/>
      <c r="H15905" s="64"/>
    </row>
    <row r="15906" spans="4:8" x14ac:dyDescent="0.2">
      <c r="D15906" s="9"/>
      <c r="G15906" s="63"/>
      <c r="H15906" s="64"/>
    </row>
    <row r="15907" spans="4:8" x14ac:dyDescent="0.2">
      <c r="D15907" s="9"/>
      <c r="G15907" s="63"/>
      <c r="H15907" s="64"/>
    </row>
    <row r="15908" spans="4:8" x14ac:dyDescent="0.2">
      <c r="D15908" s="9"/>
      <c r="G15908" s="63"/>
      <c r="H15908" s="64"/>
    </row>
    <row r="15909" spans="4:8" x14ac:dyDescent="0.2">
      <c r="D15909" s="9"/>
      <c r="G15909" s="63"/>
      <c r="H15909" s="64"/>
    </row>
    <row r="15910" spans="4:8" x14ac:dyDescent="0.2">
      <c r="D15910" s="9"/>
      <c r="G15910" s="63"/>
      <c r="H15910" s="64"/>
    </row>
    <row r="15911" spans="4:8" x14ac:dyDescent="0.2">
      <c r="D15911" s="9"/>
      <c r="G15911" s="63"/>
      <c r="H15911" s="64"/>
    </row>
    <row r="15912" spans="4:8" x14ac:dyDescent="0.2">
      <c r="D15912" s="9"/>
      <c r="G15912" s="63"/>
      <c r="H15912" s="64"/>
    </row>
    <row r="15913" spans="4:8" x14ac:dyDescent="0.2">
      <c r="D15913" s="9"/>
      <c r="G15913" s="63"/>
      <c r="H15913" s="64"/>
    </row>
    <row r="15914" spans="4:8" x14ac:dyDescent="0.2">
      <c r="D15914" s="9"/>
      <c r="G15914" s="63"/>
      <c r="H15914" s="64"/>
    </row>
    <row r="15915" spans="4:8" x14ac:dyDescent="0.2">
      <c r="D15915" s="9"/>
      <c r="G15915" s="63"/>
      <c r="H15915" s="64"/>
    </row>
    <row r="15916" spans="4:8" x14ac:dyDescent="0.2">
      <c r="D15916" s="9"/>
      <c r="G15916" s="63"/>
      <c r="H15916" s="64"/>
    </row>
    <row r="15917" spans="4:8" x14ac:dyDescent="0.2">
      <c r="D15917" s="9"/>
      <c r="G15917" s="63"/>
      <c r="H15917" s="64"/>
    </row>
    <row r="15918" spans="4:8" x14ac:dyDescent="0.2">
      <c r="D15918" s="9"/>
      <c r="G15918" s="63"/>
      <c r="H15918" s="64"/>
    </row>
    <row r="15919" spans="4:8" x14ac:dyDescent="0.2">
      <c r="D15919" s="9"/>
      <c r="G15919" s="63"/>
      <c r="H15919" s="64"/>
    </row>
    <row r="15920" spans="4:8" x14ac:dyDescent="0.2">
      <c r="D15920" s="9"/>
      <c r="G15920" s="63"/>
      <c r="H15920" s="64"/>
    </row>
    <row r="15921" spans="4:8" x14ac:dyDescent="0.2">
      <c r="D15921" s="9"/>
      <c r="G15921" s="63"/>
      <c r="H15921" s="64"/>
    </row>
    <row r="15922" spans="4:8" x14ac:dyDescent="0.2">
      <c r="D15922" s="9"/>
      <c r="G15922" s="63"/>
      <c r="H15922" s="64"/>
    </row>
    <row r="15923" spans="4:8" x14ac:dyDescent="0.2">
      <c r="D15923" s="9"/>
      <c r="G15923" s="63"/>
      <c r="H15923" s="64"/>
    </row>
    <row r="15924" spans="4:8" x14ac:dyDescent="0.2">
      <c r="D15924" s="9"/>
      <c r="G15924" s="63"/>
      <c r="H15924" s="64"/>
    </row>
    <row r="15925" spans="4:8" x14ac:dyDescent="0.2">
      <c r="D15925" s="9"/>
      <c r="G15925" s="63"/>
      <c r="H15925" s="64"/>
    </row>
    <row r="15926" spans="4:8" x14ac:dyDescent="0.2">
      <c r="D15926" s="9"/>
      <c r="G15926" s="63"/>
      <c r="H15926" s="64"/>
    </row>
    <row r="15927" spans="4:8" x14ac:dyDescent="0.2">
      <c r="D15927" s="9"/>
      <c r="G15927" s="63"/>
      <c r="H15927" s="64"/>
    </row>
    <row r="15928" spans="4:8" x14ac:dyDescent="0.2">
      <c r="D15928" s="9"/>
      <c r="G15928" s="63"/>
      <c r="H15928" s="64"/>
    </row>
    <row r="15929" spans="4:8" x14ac:dyDescent="0.2">
      <c r="D15929" s="9"/>
      <c r="G15929" s="63"/>
      <c r="H15929" s="64"/>
    </row>
    <row r="15930" spans="4:8" x14ac:dyDescent="0.2">
      <c r="D15930" s="9"/>
      <c r="G15930" s="63"/>
      <c r="H15930" s="64"/>
    </row>
    <row r="15931" spans="4:8" x14ac:dyDescent="0.2">
      <c r="D15931" s="9"/>
      <c r="G15931" s="63"/>
      <c r="H15931" s="64"/>
    </row>
    <row r="15932" spans="4:8" x14ac:dyDescent="0.2">
      <c r="D15932" s="9"/>
      <c r="G15932" s="63"/>
      <c r="H15932" s="64"/>
    </row>
    <row r="15933" spans="4:8" x14ac:dyDescent="0.2">
      <c r="D15933" s="9"/>
      <c r="G15933" s="63"/>
      <c r="H15933" s="64"/>
    </row>
    <row r="15934" spans="4:8" x14ac:dyDescent="0.2">
      <c r="D15934" s="9"/>
      <c r="G15934" s="63"/>
      <c r="H15934" s="64"/>
    </row>
    <row r="15935" spans="4:8" x14ac:dyDescent="0.2">
      <c r="D15935" s="9"/>
      <c r="G15935" s="63"/>
      <c r="H15935" s="64"/>
    </row>
    <row r="15936" spans="4:8" x14ac:dyDescent="0.2">
      <c r="D15936" s="9"/>
      <c r="G15936" s="63"/>
      <c r="H15936" s="64"/>
    </row>
    <row r="15937" spans="4:8" x14ac:dyDescent="0.2">
      <c r="D15937" s="9"/>
      <c r="G15937" s="63"/>
      <c r="H15937" s="64"/>
    </row>
    <row r="15938" spans="4:8" x14ac:dyDescent="0.2">
      <c r="D15938" s="9"/>
      <c r="G15938" s="63"/>
      <c r="H15938" s="64"/>
    </row>
    <row r="15939" spans="4:8" x14ac:dyDescent="0.2">
      <c r="D15939" s="9"/>
      <c r="G15939" s="63"/>
      <c r="H15939" s="64"/>
    </row>
    <row r="15940" spans="4:8" x14ac:dyDescent="0.2">
      <c r="D15940" s="9"/>
      <c r="G15940" s="63"/>
      <c r="H15940" s="64"/>
    </row>
    <row r="15941" spans="4:8" x14ac:dyDescent="0.2">
      <c r="D15941" s="9"/>
      <c r="G15941" s="63"/>
      <c r="H15941" s="64"/>
    </row>
    <row r="15942" spans="4:8" x14ac:dyDescent="0.2">
      <c r="D15942" s="9"/>
      <c r="G15942" s="63"/>
      <c r="H15942" s="64"/>
    </row>
    <row r="15943" spans="4:8" x14ac:dyDescent="0.2">
      <c r="D15943" s="9"/>
      <c r="G15943" s="63"/>
      <c r="H15943" s="64"/>
    </row>
    <row r="15944" spans="4:8" x14ac:dyDescent="0.2">
      <c r="D15944" s="9"/>
      <c r="G15944" s="63"/>
      <c r="H15944" s="64"/>
    </row>
    <row r="15945" spans="4:8" x14ac:dyDescent="0.2">
      <c r="D15945" s="9"/>
      <c r="G15945" s="63"/>
      <c r="H15945" s="64"/>
    </row>
    <row r="15946" spans="4:8" x14ac:dyDescent="0.2">
      <c r="D15946" s="9"/>
      <c r="G15946" s="63"/>
      <c r="H15946" s="64"/>
    </row>
    <row r="15947" spans="4:8" x14ac:dyDescent="0.2">
      <c r="D15947" s="9"/>
      <c r="G15947" s="63"/>
      <c r="H15947" s="64"/>
    </row>
    <row r="15948" spans="4:8" x14ac:dyDescent="0.2">
      <c r="D15948" s="9"/>
      <c r="G15948" s="63"/>
      <c r="H15948" s="64"/>
    </row>
    <row r="15949" spans="4:8" x14ac:dyDescent="0.2">
      <c r="D15949" s="9"/>
      <c r="G15949" s="63"/>
      <c r="H15949" s="64"/>
    </row>
    <row r="15950" spans="4:8" x14ac:dyDescent="0.2">
      <c r="D15950" s="9"/>
      <c r="G15950" s="63"/>
      <c r="H15950" s="64"/>
    </row>
    <row r="15951" spans="4:8" x14ac:dyDescent="0.2">
      <c r="D15951" s="9"/>
      <c r="G15951" s="63"/>
      <c r="H15951" s="64"/>
    </row>
    <row r="15952" spans="4:8" x14ac:dyDescent="0.2">
      <c r="D15952" s="9"/>
      <c r="G15952" s="63"/>
      <c r="H15952" s="64"/>
    </row>
    <row r="15953" spans="4:8" x14ac:dyDescent="0.2">
      <c r="D15953" s="9"/>
      <c r="G15953" s="63"/>
      <c r="H15953" s="64"/>
    </row>
    <row r="15954" spans="4:8" x14ac:dyDescent="0.2">
      <c r="D15954" s="9"/>
      <c r="G15954" s="63"/>
      <c r="H15954" s="64"/>
    </row>
    <row r="15955" spans="4:8" x14ac:dyDescent="0.2">
      <c r="D15955" s="9"/>
      <c r="G15955" s="63"/>
      <c r="H15955" s="64"/>
    </row>
    <row r="15956" spans="4:8" x14ac:dyDescent="0.2">
      <c r="D15956" s="9"/>
      <c r="G15956" s="63"/>
      <c r="H15956" s="64"/>
    </row>
    <row r="15957" spans="4:8" x14ac:dyDescent="0.2">
      <c r="D15957" s="9"/>
      <c r="G15957" s="63"/>
      <c r="H15957" s="64"/>
    </row>
    <row r="15958" spans="4:8" x14ac:dyDescent="0.2">
      <c r="D15958" s="9"/>
      <c r="G15958" s="63"/>
      <c r="H15958" s="64"/>
    </row>
    <row r="15959" spans="4:8" x14ac:dyDescent="0.2">
      <c r="D15959" s="9"/>
      <c r="G15959" s="63"/>
      <c r="H15959" s="64"/>
    </row>
    <row r="15960" spans="4:8" x14ac:dyDescent="0.2">
      <c r="D15960" s="9"/>
      <c r="G15960" s="63"/>
      <c r="H15960" s="64"/>
    </row>
    <row r="15961" spans="4:8" x14ac:dyDescent="0.2">
      <c r="D15961" s="9"/>
      <c r="G15961" s="63"/>
      <c r="H15961" s="64"/>
    </row>
    <row r="15962" spans="4:8" x14ac:dyDescent="0.2">
      <c r="D15962" s="9"/>
      <c r="G15962" s="63"/>
      <c r="H15962" s="64"/>
    </row>
    <row r="15963" spans="4:8" x14ac:dyDescent="0.2">
      <c r="D15963" s="9"/>
      <c r="G15963" s="63"/>
      <c r="H15963" s="64"/>
    </row>
    <row r="15964" spans="4:8" x14ac:dyDescent="0.2">
      <c r="D15964" s="9"/>
      <c r="G15964" s="63"/>
      <c r="H15964" s="64"/>
    </row>
    <row r="15965" spans="4:8" x14ac:dyDescent="0.2">
      <c r="D15965" s="9"/>
      <c r="G15965" s="63"/>
      <c r="H15965" s="64"/>
    </row>
    <row r="15966" spans="4:8" x14ac:dyDescent="0.2">
      <c r="D15966" s="9"/>
      <c r="G15966" s="63"/>
      <c r="H15966" s="64"/>
    </row>
    <row r="15967" spans="4:8" x14ac:dyDescent="0.2">
      <c r="D15967" s="9"/>
      <c r="G15967" s="63"/>
      <c r="H15967" s="64"/>
    </row>
    <row r="15968" spans="4:8" x14ac:dyDescent="0.2">
      <c r="D15968" s="9"/>
      <c r="G15968" s="63"/>
      <c r="H15968" s="64"/>
    </row>
    <row r="15969" spans="4:8" x14ac:dyDescent="0.2">
      <c r="D15969" s="9"/>
      <c r="G15969" s="63"/>
      <c r="H15969" s="64"/>
    </row>
    <row r="15970" spans="4:8" x14ac:dyDescent="0.2">
      <c r="D15970" s="9"/>
      <c r="G15970" s="63"/>
      <c r="H15970" s="64"/>
    </row>
    <row r="15971" spans="4:8" x14ac:dyDescent="0.2">
      <c r="D15971" s="9"/>
      <c r="G15971" s="63"/>
      <c r="H15971" s="64"/>
    </row>
    <row r="15972" spans="4:8" x14ac:dyDescent="0.2">
      <c r="D15972" s="9"/>
      <c r="G15972" s="63"/>
      <c r="H15972" s="64"/>
    </row>
    <row r="15973" spans="4:8" x14ac:dyDescent="0.2">
      <c r="D15973" s="9"/>
      <c r="G15973" s="63"/>
      <c r="H15973" s="64"/>
    </row>
    <row r="15974" spans="4:8" x14ac:dyDescent="0.2">
      <c r="D15974" s="9"/>
      <c r="G15974" s="63"/>
      <c r="H15974" s="64"/>
    </row>
    <row r="15975" spans="4:8" x14ac:dyDescent="0.2">
      <c r="D15975" s="9"/>
      <c r="G15975" s="63"/>
      <c r="H15975" s="64"/>
    </row>
    <row r="15976" spans="4:8" x14ac:dyDescent="0.2">
      <c r="D15976" s="9"/>
      <c r="G15976" s="63"/>
      <c r="H15976" s="64"/>
    </row>
    <row r="15977" spans="4:8" x14ac:dyDescent="0.2">
      <c r="D15977" s="9"/>
      <c r="G15977" s="63"/>
      <c r="H15977" s="64"/>
    </row>
    <row r="15978" spans="4:8" x14ac:dyDescent="0.2">
      <c r="D15978" s="9"/>
      <c r="G15978" s="63"/>
      <c r="H15978" s="64"/>
    </row>
    <row r="15979" spans="4:8" x14ac:dyDescent="0.2">
      <c r="D15979" s="9"/>
      <c r="G15979" s="63"/>
      <c r="H15979" s="64"/>
    </row>
    <row r="15980" spans="4:8" x14ac:dyDescent="0.2">
      <c r="D15980" s="9"/>
      <c r="G15980" s="63"/>
      <c r="H15980" s="64"/>
    </row>
    <row r="15981" spans="4:8" x14ac:dyDescent="0.2">
      <c r="D15981" s="9"/>
      <c r="G15981" s="63"/>
      <c r="H15981" s="64"/>
    </row>
    <row r="15982" spans="4:8" x14ac:dyDescent="0.2">
      <c r="D15982" s="9"/>
      <c r="G15982" s="63"/>
      <c r="H15982" s="64"/>
    </row>
    <row r="15983" spans="4:8" x14ac:dyDescent="0.2">
      <c r="D15983" s="9"/>
      <c r="G15983" s="63"/>
      <c r="H15983" s="64"/>
    </row>
    <row r="15984" spans="4:8" x14ac:dyDescent="0.2">
      <c r="D15984" s="9"/>
      <c r="G15984" s="63"/>
      <c r="H15984" s="64"/>
    </row>
    <row r="15985" spans="4:8" x14ac:dyDescent="0.2">
      <c r="D15985" s="9"/>
      <c r="G15985" s="63"/>
      <c r="H15985" s="64"/>
    </row>
    <row r="15986" spans="4:8" x14ac:dyDescent="0.2">
      <c r="D15986" s="9"/>
      <c r="G15986" s="63"/>
      <c r="H15986" s="64"/>
    </row>
    <row r="15987" spans="4:8" x14ac:dyDescent="0.2">
      <c r="D15987" s="9"/>
      <c r="G15987" s="63"/>
      <c r="H15987" s="64"/>
    </row>
    <row r="15988" spans="4:8" x14ac:dyDescent="0.2">
      <c r="D15988" s="9"/>
      <c r="G15988" s="63"/>
      <c r="H15988" s="64"/>
    </row>
    <row r="15989" spans="4:8" x14ac:dyDescent="0.2">
      <c r="D15989" s="9"/>
      <c r="G15989" s="63"/>
      <c r="H15989" s="64"/>
    </row>
    <row r="15990" spans="4:8" x14ac:dyDescent="0.2">
      <c r="D15990" s="9"/>
      <c r="G15990" s="63"/>
      <c r="H15990" s="64"/>
    </row>
    <row r="15991" spans="4:8" x14ac:dyDescent="0.2">
      <c r="D15991" s="9"/>
      <c r="G15991" s="63"/>
      <c r="H15991" s="64"/>
    </row>
    <row r="15992" spans="4:8" x14ac:dyDescent="0.2">
      <c r="D15992" s="9"/>
      <c r="G15992" s="63"/>
      <c r="H15992" s="64"/>
    </row>
    <row r="15993" spans="4:8" x14ac:dyDescent="0.2">
      <c r="D15993" s="9"/>
      <c r="G15993" s="63"/>
      <c r="H15993" s="64"/>
    </row>
    <row r="15994" spans="4:8" x14ac:dyDescent="0.2">
      <c r="D15994" s="9"/>
      <c r="G15994" s="63"/>
      <c r="H15994" s="64"/>
    </row>
    <row r="15995" spans="4:8" x14ac:dyDescent="0.2">
      <c r="D15995" s="9"/>
      <c r="G15995" s="63"/>
      <c r="H15995" s="64"/>
    </row>
    <row r="15996" spans="4:8" x14ac:dyDescent="0.2">
      <c r="D15996" s="9"/>
      <c r="G15996" s="63"/>
      <c r="H15996" s="64"/>
    </row>
    <row r="15997" spans="4:8" x14ac:dyDescent="0.2">
      <c r="D15997" s="9"/>
      <c r="G15997" s="63"/>
      <c r="H15997" s="64"/>
    </row>
    <row r="15998" spans="4:8" x14ac:dyDescent="0.2">
      <c r="D15998" s="9"/>
      <c r="G15998" s="63"/>
      <c r="H15998" s="64"/>
    </row>
    <row r="15999" spans="4:8" x14ac:dyDescent="0.2">
      <c r="D15999" s="9"/>
      <c r="G15999" s="63"/>
      <c r="H15999" s="64"/>
    </row>
    <row r="16000" spans="4:8" x14ac:dyDescent="0.2">
      <c r="D16000" s="9"/>
      <c r="G16000" s="63"/>
      <c r="H16000" s="64"/>
    </row>
    <row r="16001" spans="4:8" x14ac:dyDescent="0.2">
      <c r="D16001" s="9"/>
      <c r="G16001" s="63"/>
      <c r="H16001" s="64"/>
    </row>
    <row r="16002" spans="4:8" x14ac:dyDescent="0.2">
      <c r="D16002" s="9"/>
      <c r="G16002" s="63"/>
      <c r="H16002" s="64"/>
    </row>
    <row r="16003" spans="4:8" x14ac:dyDescent="0.2">
      <c r="D16003" s="9"/>
      <c r="G16003" s="63"/>
      <c r="H16003" s="64"/>
    </row>
    <row r="16004" spans="4:8" x14ac:dyDescent="0.2">
      <c r="D16004" s="9"/>
      <c r="G16004" s="63"/>
      <c r="H16004" s="64"/>
    </row>
    <row r="16005" spans="4:8" x14ac:dyDescent="0.2">
      <c r="D16005" s="9"/>
      <c r="G16005" s="63"/>
      <c r="H16005" s="64"/>
    </row>
    <row r="16006" spans="4:8" x14ac:dyDescent="0.2">
      <c r="D16006" s="9"/>
      <c r="G16006" s="63"/>
      <c r="H16006" s="64"/>
    </row>
    <row r="16007" spans="4:8" x14ac:dyDescent="0.2">
      <c r="D16007" s="9"/>
      <c r="G16007" s="63"/>
      <c r="H16007" s="64"/>
    </row>
    <row r="16008" spans="4:8" x14ac:dyDescent="0.2">
      <c r="D16008" s="9"/>
      <c r="G16008" s="63"/>
      <c r="H16008" s="64"/>
    </row>
    <row r="16009" spans="4:8" x14ac:dyDescent="0.2">
      <c r="D16009" s="9"/>
      <c r="G16009" s="63"/>
      <c r="H16009" s="64"/>
    </row>
    <row r="16010" spans="4:8" x14ac:dyDescent="0.2">
      <c r="D16010" s="9"/>
      <c r="G16010" s="63"/>
      <c r="H16010" s="64"/>
    </row>
    <row r="16011" spans="4:8" x14ac:dyDescent="0.2">
      <c r="D16011" s="9"/>
      <c r="G16011" s="63"/>
      <c r="H16011" s="64"/>
    </row>
    <row r="16012" spans="4:8" x14ac:dyDescent="0.2">
      <c r="D16012" s="9"/>
      <c r="G16012" s="63"/>
      <c r="H16012" s="64"/>
    </row>
    <row r="16013" spans="4:8" x14ac:dyDescent="0.2">
      <c r="D16013" s="9"/>
      <c r="G16013" s="63"/>
      <c r="H16013" s="64"/>
    </row>
    <row r="16014" spans="4:8" x14ac:dyDescent="0.2">
      <c r="D16014" s="9"/>
      <c r="G16014" s="63"/>
      <c r="H16014" s="64"/>
    </row>
    <row r="16015" spans="4:8" x14ac:dyDescent="0.2">
      <c r="D16015" s="9"/>
      <c r="G16015" s="63"/>
      <c r="H16015" s="64"/>
    </row>
    <row r="16016" spans="4:8" x14ac:dyDescent="0.2">
      <c r="D16016" s="9"/>
      <c r="G16016" s="63"/>
      <c r="H16016" s="64"/>
    </row>
    <row r="16017" spans="4:8" x14ac:dyDescent="0.2">
      <c r="D16017" s="9"/>
      <c r="G16017" s="63"/>
      <c r="H16017" s="64"/>
    </row>
    <row r="16018" spans="4:8" x14ac:dyDescent="0.2">
      <c r="D16018" s="9"/>
      <c r="G16018" s="63"/>
      <c r="H16018" s="64"/>
    </row>
    <row r="16019" spans="4:8" x14ac:dyDescent="0.2">
      <c r="D16019" s="9"/>
      <c r="G16019" s="63"/>
      <c r="H16019" s="64"/>
    </row>
    <row r="16020" spans="4:8" x14ac:dyDescent="0.2">
      <c r="D16020" s="9"/>
      <c r="G16020" s="63"/>
      <c r="H16020" s="64"/>
    </row>
    <row r="16021" spans="4:8" x14ac:dyDescent="0.2">
      <c r="D16021" s="9"/>
      <c r="G16021" s="63"/>
      <c r="H16021" s="64"/>
    </row>
    <row r="16022" spans="4:8" x14ac:dyDescent="0.2">
      <c r="D16022" s="9"/>
      <c r="G16022" s="63"/>
      <c r="H16022" s="64"/>
    </row>
    <row r="16023" spans="4:8" x14ac:dyDescent="0.2">
      <c r="D16023" s="9"/>
      <c r="G16023" s="63"/>
      <c r="H16023" s="64"/>
    </row>
    <row r="16024" spans="4:8" x14ac:dyDescent="0.2">
      <c r="D16024" s="9"/>
      <c r="G16024" s="63"/>
      <c r="H16024" s="64"/>
    </row>
    <row r="16025" spans="4:8" x14ac:dyDescent="0.2">
      <c r="D16025" s="9"/>
      <c r="G16025" s="63"/>
      <c r="H16025" s="64"/>
    </row>
    <row r="16026" spans="4:8" x14ac:dyDescent="0.2">
      <c r="D16026" s="9"/>
      <c r="G16026" s="63"/>
      <c r="H16026" s="64"/>
    </row>
    <row r="16027" spans="4:8" x14ac:dyDescent="0.2">
      <c r="D16027" s="9"/>
      <c r="G16027" s="63"/>
      <c r="H16027" s="64"/>
    </row>
    <row r="16028" spans="4:8" x14ac:dyDescent="0.2">
      <c r="D16028" s="9"/>
      <c r="G16028" s="63"/>
      <c r="H16028" s="64"/>
    </row>
    <row r="16029" spans="4:8" x14ac:dyDescent="0.2">
      <c r="D16029" s="9"/>
      <c r="G16029" s="63"/>
      <c r="H16029" s="64"/>
    </row>
    <row r="16030" spans="4:8" x14ac:dyDescent="0.2">
      <c r="D16030" s="9"/>
      <c r="G16030" s="63"/>
      <c r="H16030" s="64"/>
    </row>
    <row r="16031" spans="4:8" x14ac:dyDescent="0.2">
      <c r="D16031" s="9"/>
      <c r="G16031" s="63"/>
      <c r="H16031" s="64"/>
    </row>
    <row r="16032" spans="4:8" x14ac:dyDescent="0.2">
      <c r="D16032" s="9"/>
      <c r="G16032" s="63"/>
      <c r="H16032" s="64"/>
    </row>
    <row r="16033" spans="4:8" x14ac:dyDescent="0.2">
      <c r="D16033" s="9"/>
      <c r="G16033" s="63"/>
      <c r="H16033" s="64"/>
    </row>
    <row r="16034" spans="4:8" x14ac:dyDescent="0.2">
      <c r="D16034" s="9"/>
      <c r="G16034" s="63"/>
      <c r="H16034" s="64"/>
    </row>
    <row r="16035" spans="4:8" x14ac:dyDescent="0.2">
      <c r="D16035" s="9"/>
      <c r="G16035" s="63"/>
      <c r="H16035" s="64"/>
    </row>
    <row r="16036" spans="4:8" x14ac:dyDescent="0.2">
      <c r="D16036" s="9"/>
      <c r="G16036" s="63"/>
      <c r="H16036" s="64"/>
    </row>
    <row r="16037" spans="4:8" x14ac:dyDescent="0.2">
      <c r="D16037" s="9"/>
      <c r="G16037" s="63"/>
      <c r="H16037" s="64"/>
    </row>
    <row r="16038" spans="4:8" x14ac:dyDescent="0.2">
      <c r="D16038" s="9"/>
      <c r="G16038" s="63"/>
      <c r="H16038" s="64"/>
    </row>
    <row r="16039" spans="4:8" x14ac:dyDescent="0.2">
      <c r="D16039" s="9"/>
      <c r="G16039" s="63"/>
      <c r="H16039" s="64"/>
    </row>
    <row r="16040" spans="4:8" x14ac:dyDescent="0.2">
      <c r="D16040" s="9"/>
      <c r="G16040" s="63"/>
      <c r="H16040" s="64"/>
    </row>
    <row r="16041" spans="4:8" x14ac:dyDescent="0.2">
      <c r="D16041" s="9"/>
      <c r="G16041" s="63"/>
      <c r="H16041" s="64"/>
    </row>
    <row r="16042" spans="4:8" x14ac:dyDescent="0.2">
      <c r="D16042" s="9"/>
      <c r="G16042" s="63"/>
      <c r="H16042" s="64"/>
    </row>
    <row r="16043" spans="4:8" x14ac:dyDescent="0.2">
      <c r="D16043" s="9"/>
      <c r="G16043" s="63"/>
      <c r="H16043" s="64"/>
    </row>
    <row r="16044" spans="4:8" x14ac:dyDescent="0.2">
      <c r="D16044" s="9"/>
      <c r="G16044" s="63"/>
      <c r="H16044" s="64"/>
    </row>
    <row r="16045" spans="4:8" x14ac:dyDescent="0.2">
      <c r="D16045" s="9"/>
      <c r="G16045" s="63"/>
      <c r="H16045" s="64"/>
    </row>
    <row r="16046" spans="4:8" x14ac:dyDescent="0.2">
      <c r="D16046" s="9"/>
      <c r="G16046" s="63"/>
      <c r="H16046" s="64"/>
    </row>
    <row r="16047" spans="4:8" x14ac:dyDescent="0.2">
      <c r="D16047" s="9"/>
      <c r="G16047" s="63"/>
      <c r="H16047" s="64"/>
    </row>
    <row r="16048" spans="4:8" x14ac:dyDescent="0.2">
      <c r="D16048" s="9"/>
      <c r="G16048" s="63"/>
      <c r="H16048" s="64"/>
    </row>
    <row r="16049" spans="4:8" x14ac:dyDescent="0.2">
      <c r="D16049" s="9"/>
      <c r="G16049" s="63"/>
      <c r="H16049" s="64"/>
    </row>
    <row r="16050" spans="4:8" x14ac:dyDescent="0.2">
      <c r="D16050" s="9"/>
      <c r="G16050" s="63"/>
      <c r="H16050" s="64"/>
    </row>
    <row r="16051" spans="4:8" x14ac:dyDescent="0.2">
      <c r="D16051" s="9"/>
      <c r="G16051" s="63"/>
      <c r="H16051" s="64"/>
    </row>
    <row r="16052" spans="4:8" x14ac:dyDescent="0.2">
      <c r="D16052" s="9"/>
      <c r="G16052" s="63"/>
      <c r="H16052" s="64"/>
    </row>
    <row r="16053" spans="4:8" x14ac:dyDescent="0.2">
      <c r="D16053" s="9"/>
      <c r="G16053" s="63"/>
      <c r="H16053" s="64"/>
    </row>
    <row r="16054" spans="4:8" x14ac:dyDescent="0.2">
      <c r="D16054" s="9"/>
      <c r="G16054" s="63"/>
      <c r="H16054" s="64"/>
    </row>
    <row r="16055" spans="4:8" x14ac:dyDescent="0.2">
      <c r="D16055" s="9"/>
      <c r="G16055" s="63"/>
      <c r="H16055" s="64"/>
    </row>
    <row r="16056" spans="4:8" x14ac:dyDescent="0.2">
      <c r="D16056" s="9"/>
      <c r="G16056" s="63"/>
      <c r="H16056" s="64"/>
    </row>
    <row r="16057" spans="4:8" x14ac:dyDescent="0.2">
      <c r="D16057" s="9"/>
      <c r="G16057" s="63"/>
      <c r="H16057" s="64"/>
    </row>
    <row r="16058" spans="4:8" x14ac:dyDescent="0.2">
      <c r="D16058" s="9"/>
      <c r="G16058" s="63"/>
      <c r="H16058" s="64"/>
    </row>
    <row r="16059" spans="4:8" x14ac:dyDescent="0.2">
      <c r="D16059" s="9"/>
      <c r="G16059" s="63"/>
      <c r="H16059" s="64"/>
    </row>
    <row r="16060" spans="4:8" x14ac:dyDescent="0.2">
      <c r="D16060" s="9"/>
      <c r="G16060" s="63"/>
      <c r="H16060" s="64"/>
    </row>
    <row r="16061" spans="4:8" x14ac:dyDescent="0.2">
      <c r="D16061" s="9"/>
      <c r="G16061" s="63"/>
      <c r="H16061" s="64"/>
    </row>
    <row r="16062" spans="4:8" x14ac:dyDescent="0.2">
      <c r="D16062" s="9"/>
      <c r="G16062" s="63"/>
      <c r="H16062" s="64"/>
    </row>
    <row r="16063" spans="4:8" x14ac:dyDescent="0.2">
      <c r="D16063" s="9"/>
      <c r="G16063" s="63"/>
      <c r="H16063" s="64"/>
    </row>
    <row r="16064" spans="4:8" x14ac:dyDescent="0.2">
      <c r="D16064" s="9"/>
      <c r="G16064" s="63"/>
      <c r="H16064" s="64"/>
    </row>
    <row r="16065" spans="4:8" x14ac:dyDescent="0.2">
      <c r="D16065" s="9"/>
      <c r="G16065" s="63"/>
      <c r="H16065" s="64"/>
    </row>
    <row r="16066" spans="4:8" x14ac:dyDescent="0.2">
      <c r="D16066" s="9"/>
      <c r="G16066" s="63"/>
      <c r="H16066" s="64"/>
    </row>
    <row r="16067" spans="4:8" x14ac:dyDescent="0.2">
      <c r="D16067" s="9"/>
      <c r="G16067" s="63"/>
      <c r="H16067" s="64"/>
    </row>
    <row r="16068" spans="4:8" x14ac:dyDescent="0.2">
      <c r="D16068" s="9"/>
      <c r="G16068" s="63"/>
      <c r="H16068" s="64"/>
    </row>
    <row r="16069" spans="4:8" x14ac:dyDescent="0.2">
      <c r="D16069" s="9"/>
      <c r="G16069" s="63"/>
      <c r="H16069" s="64"/>
    </row>
    <row r="16070" spans="4:8" x14ac:dyDescent="0.2">
      <c r="D16070" s="9"/>
      <c r="G16070" s="63"/>
      <c r="H16070" s="64"/>
    </row>
    <row r="16071" spans="4:8" x14ac:dyDescent="0.2">
      <c r="D16071" s="9"/>
      <c r="G16071" s="63"/>
      <c r="H16071" s="64"/>
    </row>
    <row r="16072" spans="4:8" x14ac:dyDescent="0.2">
      <c r="D16072" s="9"/>
      <c r="G16072" s="63"/>
      <c r="H16072" s="64"/>
    </row>
    <row r="16073" spans="4:8" x14ac:dyDescent="0.2">
      <c r="D16073" s="9"/>
      <c r="G16073" s="63"/>
      <c r="H16073" s="64"/>
    </row>
    <row r="16074" spans="4:8" x14ac:dyDescent="0.2">
      <c r="D16074" s="9"/>
      <c r="G16074" s="63"/>
      <c r="H16074" s="64"/>
    </row>
    <row r="16075" spans="4:8" x14ac:dyDescent="0.2">
      <c r="D16075" s="9"/>
      <c r="G16075" s="63"/>
      <c r="H16075" s="64"/>
    </row>
    <row r="16076" spans="4:8" x14ac:dyDescent="0.2">
      <c r="D16076" s="9"/>
      <c r="G16076" s="63"/>
      <c r="H16076" s="64"/>
    </row>
    <row r="16077" spans="4:8" x14ac:dyDescent="0.2">
      <c r="D16077" s="9"/>
      <c r="G16077" s="63"/>
      <c r="H16077" s="64"/>
    </row>
    <row r="16078" spans="4:8" x14ac:dyDescent="0.2">
      <c r="D16078" s="9"/>
      <c r="G16078" s="63"/>
      <c r="H16078" s="64"/>
    </row>
    <row r="16079" spans="4:8" x14ac:dyDescent="0.2">
      <c r="D16079" s="9"/>
      <c r="G16079" s="63"/>
      <c r="H16079" s="64"/>
    </row>
    <row r="16080" spans="4:8" x14ac:dyDescent="0.2">
      <c r="D16080" s="9"/>
      <c r="G16080" s="63"/>
      <c r="H16080" s="64"/>
    </row>
    <row r="16081" spans="4:8" x14ac:dyDescent="0.2">
      <c r="D16081" s="9"/>
      <c r="G16081" s="63"/>
      <c r="H16081" s="64"/>
    </row>
    <row r="16082" spans="4:8" x14ac:dyDescent="0.2">
      <c r="D16082" s="9"/>
      <c r="G16082" s="63"/>
      <c r="H16082" s="64"/>
    </row>
    <row r="16083" spans="4:8" x14ac:dyDescent="0.2">
      <c r="D16083" s="9"/>
      <c r="G16083" s="63"/>
      <c r="H16083" s="64"/>
    </row>
    <row r="16084" spans="4:8" x14ac:dyDescent="0.2">
      <c r="D16084" s="9"/>
      <c r="G16084" s="63"/>
      <c r="H16084" s="64"/>
    </row>
    <row r="16085" spans="4:8" x14ac:dyDescent="0.2">
      <c r="D16085" s="9"/>
      <c r="G16085" s="63"/>
      <c r="H16085" s="64"/>
    </row>
    <row r="16086" spans="4:8" x14ac:dyDescent="0.2">
      <c r="D16086" s="9"/>
      <c r="G16086" s="63"/>
      <c r="H16086" s="64"/>
    </row>
    <row r="16087" spans="4:8" x14ac:dyDescent="0.2">
      <c r="D16087" s="9"/>
      <c r="G16087" s="63"/>
      <c r="H16087" s="64"/>
    </row>
    <row r="16088" spans="4:8" x14ac:dyDescent="0.2">
      <c r="D16088" s="9"/>
      <c r="G16088" s="63"/>
      <c r="H16088" s="64"/>
    </row>
    <row r="16089" spans="4:8" x14ac:dyDescent="0.2">
      <c r="D16089" s="9"/>
      <c r="G16089" s="63"/>
      <c r="H16089" s="64"/>
    </row>
    <row r="16090" spans="4:8" x14ac:dyDescent="0.2">
      <c r="D16090" s="9"/>
      <c r="G16090" s="63"/>
      <c r="H16090" s="64"/>
    </row>
    <row r="16091" spans="4:8" x14ac:dyDescent="0.2">
      <c r="D16091" s="9"/>
      <c r="G16091" s="63"/>
      <c r="H16091" s="64"/>
    </row>
    <row r="16092" spans="4:8" x14ac:dyDescent="0.2">
      <c r="D16092" s="9"/>
      <c r="G16092" s="63"/>
      <c r="H16092" s="64"/>
    </row>
    <row r="16093" spans="4:8" x14ac:dyDescent="0.2">
      <c r="D16093" s="9"/>
      <c r="G16093" s="63"/>
      <c r="H16093" s="64"/>
    </row>
    <row r="16094" spans="4:8" x14ac:dyDescent="0.2">
      <c r="D16094" s="9"/>
      <c r="G16094" s="63"/>
      <c r="H16094" s="64"/>
    </row>
    <row r="16095" spans="4:8" x14ac:dyDescent="0.2">
      <c r="D16095" s="9"/>
      <c r="G16095" s="63"/>
      <c r="H16095" s="64"/>
    </row>
    <row r="16096" spans="4:8" x14ac:dyDescent="0.2">
      <c r="D16096" s="9"/>
      <c r="G16096" s="63"/>
      <c r="H16096" s="64"/>
    </row>
    <row r="16097" spans="4:8" x14ac:dyDescent="0.2">
      <c r="D16097" s="9"/>
      <c r="G16097" s="63"/>
      <c r="H16097" s="64"/>
    </row>
    <row r="16098" spans="4:8" x14ac:dyDescent="0.2">
      <c r="D16098" s="9"/>
      <c r="G16098" s="63"/>
      <c r="H16098" s="64"/>
    </row>
    <row r="16099" spans="4:8" x14ac:dyDescent="0.2">
      <c r="D16099" s="9"/>
      <c r="G16099" s="63"/>
      <c r="H16099" s="64"/>
    </row>
    <row r="16100" spans="4:8" x14ac:dyDescent="0.2">
      <c r="D16100" s="9"/>
      <c r="G16100" s="63"/>
      <c r="H16100" s="64"/>
    </row>
    <row r="16101" spans="4:8" x14ac:dyDescent="0.2">
      <c r="D16101" s="9"/>
      <c r="G16101" s="63"/>
      <c r="H16101" s="64"/>
    </row>
    <row r="16102" spans="4:8" x14ac:dyDescent="0.2">
      <c r="D16102" s="9"/>
      <c r="G16102" s="63"/>
      <c r="H16102" s="64"/>
    </row>
    <row r="16103" spans="4:8" x14ac:dyDescent="0.2">
      <c r="D16103" s="9"/>
      <c r="G16103" s="63"/>
      <c r="H16103" s="64"/>
    </row>
    <row r="16104" spans="4:8" x14ac:dyDescent="0.2">
      <c r="D16104" s="9"/>
      <c r="G16104" s="63"/>
      <c r="H16104" s="64"/>
    </row>
    <row r="16105" spans="4:8" x14ac:dyDescent="0.2">
      <c r="D16105" s="9"/>
      <c r="G16105" s="63"/>
      <c r="H16105" s="64"/>
    </row>
    <row r="16106" spans="4:8" x14ac:dyDescent="0.2">
      <c r="D16106" s="9"/>
      <c r="G16106" s="63"/>
      <c r="H16106" s="64"/>
    </row>
    <row r="16107" spans="4:8" x14ac:dyDescent="0.2">
      <c r="D16107" s="9"/>
      <c r="G16107" s="63"/>
      <c r="H16107" s="64"/>
    </row>
    <row r="16108" spans="4:8" x14ac:dyDescent="0.2">
      <c r="D16108" s="9"/>
      <c r="G16108" s="63"/>
      <c r="H16108" s="64"/>
    </row>
    <row r="16109" spans="4:8" x14ac:dyDescent="0.2">
      <c r="D16109" s="9"/>
      <c r="G16109" s="63"/>
      <c r="H16109" s="64"/>
    </row>
    <row r="16110" spans="4:8" x14ac:dyDescent="0.2">
      <c r="D16110" s="9"/>
      <c r="G16110" s="63"/>
      <c r="H16110" s="64"/>
    </row>
    <row r="16111" spans="4:8" x14ac:dyDescent="0.2">
      <c r="D16111" s="9"/>
      <c r="G16111" s="63"/>
      <c r="H16111" s="64"/>
    </row>
    <row r="16112" spans="4:8" x14ac:dyDescent="0.2">
      <c r="D16112" s="9"/>
      <c r="G16112" s="63"/>
      <c r="H16112" s="64"/>
    </row>
    <row r="16113" spans="4:8" x14ac:dyDescent="0.2">
      <c r="D16113" s="9"/>
      <c r="G16113" s="63"/>
      <c r="H16113" s="64"/>
    </row>
    <row r="16114" spans="4:8" x14ac:dyDescent="0.2">
      <c r="D16114" s="9"/>
      <c r="G16114" s="63"/>
      <c r="H16114" s="64"/>
    </row>
    <row r="16115" spans="4:8" x14ac:dyDescent="0.2">
      <c r="D16115" s="9"/>
      <c r="G16115" s="63"/>
      <c r="H16115" s="64"/>
    </row>
    <row r="16116" spans="4:8" x14ac:dyDescent="0.2">
      <c r="D16116" s="9"/>
      <c r="G16116" s="63"/>
      <c r="H16116" s="64"/>
    </row>
    <row r="16117" spans="4:8" x14ac:dyDescent="0.2">
      <c r="D16117" s="9"/>
      <c r="G16117" s="63"/>
      <c r="H16117" s="64"/>
    </row>
    <row r="16118" spans="4:8" x14ac:dyDescent="0.2">
      <c r="D16118" s="9"/>
      <c r="G16118" s="63"/>
      <c r="H16118" s="64"/>
    </row>
    <row r="16119" spans="4:8" x14ac:dyDescent="0.2">
      <c r="D16119" s="9"/>
      <c r="G16119" s="63"/>
      <c r="H16119" s="64"/>
    </row>
    <row r="16120" spans="4:8" x14ac:dyDescent="0.2">
      <c r="D16120" s="9"/>
      <c r="G16120" s="63"/>
      <c r="H16120" s="64"/>
    </row>
    <row r="16121" spans="4:8" x14ac:dyDescent="0.2">
      <c r="D16121" s="9"/>
      <c r="G16121" s="63"/>
      <c r="H16121" s="64"/>
    </row>
    <row r="16122" spans="4:8" x14ac:dyDescent="0.2">
      <c r="D16122" s="9"/>
      <c r="G16122" s="63"/>
      <c r="H16122" s="64"/>
    </row>
    <row r="16123" spans="4:8" x14ac:dyDescent="0.2">
      <c r="D16123" s="9"/>
      <c r="G16123" s="63"/>
      <c r="H16123" s="64"/>
    </row>
    <row r="16124" spans="4:8" x14ac:dyDescent="0.2">
      <c r="D16124" s="9"/>
      <c r="G16124" s="63"/>
      <c r="H16124" s="64"/>
    </row>
    <row r="16125" spans="4:8" x14ac:dyDescent="0.2">
      <c r="D16125" s="9"/>
      <c r="G16125" s="63"/>
      <c r="H16125" s="64"/>
    </row>
    <row r="16126" spans="4:8" x14ac:dyDescent="0.2">
      <c r="D16126" s="9"/>
      <c r="G16126" s="63"/>
      <c r="H16126" s="64"/>
    </row>
    <row r="16127" spans="4:8" x14ac:dyDescent="0.2">
      <c r="D16127" s="9"/>
      <c r="G16127" s="63"/>
      <c r="H16127" s="64"/>
    </row>
    <row r="16128" spans="4:8" x14ac:dyDescent="0.2">
      <c r="D16128" s="9"/>
      <c r="G16128" s="63"/>
      <c r="H16128" s="64"/>
    </row>
    <row r="16129" spans="4:8" x14ac:dyDescent="0.2">
      <c r="D16129" s="9"/>
      <c r="G16129" s="63"/>
      <c r="H16129" s="64"/>
    </row>
    <row r="16130" spans="4:8" x14ac:dyDescent="0.2">
      <c r="D16130" s="9"/>
      <c r="G16130" s="63"/>
      <c r="H16130" s="64"/>
    </row>
    <row r="16131" spans="4:8" x14ac:dyDescent="0.2">
      <c r="D16131" s="9"/>
      <c r="G16131" s="63"/>
      <c r="H16131" s="64"/>
    </row>
    <row r="16132" spans="4:8" x14ac:dyDescent="0.2">
      <c r="D16132" s="9"/>
      <c r="G16132" s="63"/>
      <c r="H16132" s="64"/>
    </row>
    <row r="16133" spans="4:8" x14ac:dyDescent="0.2">
      <c r="D16133" s="9"/>
      <c r="G16133" s="63"/>
      <c r="H16133" s="64"/>
    </row>
    <row r="16134" spans="4:8" x14ac:dyDescent="0.2">
      <c r="D16134" s="9"/>
      <c r="G16134" s="63"/>
      <c r="H16134" s="64"/>
    </row>
    <row r="16135" spans="4:8" x14ac:dyDescent="0.2">
      <c r="D16135" s="9"/>
      <c r="G16135" s="63"/>
      <c r="H16135" s="64"/>
    </row>
    <row r="16136" spans="4:8" x14ac:dyDescent="0.2">
      <c r="D16136" s="9"/>
      <c r="G16136" s="63"/>
      <c r="H16136" s="64"/>
    </row>
    <row r="16137" spans="4:8" x14ac:dyDescent="0.2">
      <c r="D16137" s="9"/>
      <c r="G16137" s="63"/>
      <c r="H16137" s="64"/>
    </row>
    <row r="16138" spans="4:8" x14ac:dyDescent="0.2">
      <c r="D16138" s="9"/>
      <c r="G16138" s="63"/>
      <c r="H16138" s="64"/>
    </row>
    <row r="16139" spans="4:8" x14ac:dyDescent="0.2">
      <c r="D16139" s="9"/>
      <c r="G16139" s="63"/>
      <c r="H16139" s="64"/>
    </row>
    <row r="16140" spans="4:8" x14ac:dyDescent="0.2">
      <c r="D16140" s="9"/>
      <c r="G16140" s="63"/>
      <c r="H16140" s="64"/>
    </row>
    <row r="16141" spans="4:8" x14ac:dyDescent="0.2">
      <c r="D16141" s="9"/>
      <c r="G16141" s="63"/>
      <c r="H16141" s="64"/>
    </row>
    <row r="16142" spans="4:8" x14ac:dyDescent="0.2">
      <c r="D16142" s="9"/>
      <c r="G16142" s="63"/>
      <c r="H16142" s="64"/>
    </row>
    <row r="16143" spans="4:8" x14ac:dyDescent="0.2">
      <c r="D16143" s="9"/>
      <c r="G16143" s="63"/>
      <c r="H16143" s="64"/>
    </row>
    <row r="16144" spans="4:8" x14ac:dyDescent="0.2">
      <c r="D16144" s="9"/>
      <c r="G16144" s="63"/>
      <c r="H16144" s="64"/>
    </row>
    <row r="16145" spans="4:8" x14ac:dyDescent="0.2">
      <c r="D16145" s="9"/>
      <c r="G16145" s="63"/>
      <c r="H16145" s="64"/>
    </row>
    <row r="16146" spans="4:8" x14ac:dyDescent="0.2">
      <c r="D16146" s="9"/>
      <c r="G16146" s="63"/>
      <c r="H16146" s="64"/>
    </row>
    <row r="16147" spans="4:8" x14ac:dyDescent="0.2">
      <c r="D16147" s="9"/>
      <c r="G16147" s="63"/>
      <c r="H16147" s="64"/>
    </row>
    <row r="16148" spans="4:8" x14ac:dyDescent="0.2">
      <c r="D16148" s="9"/>
      <c r="G16148" s="63"/>
      <c r="H16148" s="64"/>
    </row>
    <row r="16149" spans="4:8" x14ac:dyDescent="0.2">
      <c r="D16149" s="9"/>
      <c r="G16149" s="63"/>
      <c r="H16149" s="64"/>
    </row>
    <row r="16150" spans="4:8" x14ac:dyDescent="0.2">
      <c r="D16150" s="9"/>
      <c r="G16150" s="63"/>
      <c r="H16150" s="64"/>
    </row>
    <row r="16151" spans="4:8" x14ac:dyDescent="0.2">
      <c r="D16151" s="9"/>
      <c r="G16151" s="63"/>
      <c r="H16151" s="64"/>
    </row>
    <row r="16152" spans="4:8" x14ac:dyDescent="0.2">
      <c r="D16152" s="9"/>
      <c r="G16152" s="63"/>
      <c r="H16152" s="64"/>
    </row>
    <row r="16153" spans="4:8" x14ac:dyDescent="0.2">
      <c r="D16153" s="9"/>
      <c r="G16153" s="63"/>
      <c r="H16153" s="64"/>
    </row>
    <row r="16154" spans="4:8" x14ac:dyDescent="0.2">
      <c r="D16154" s="9"/>
      <c r="G16154" s="63"/>
      <c r="H16154" s="64"/>
    </row>
    <row r="16155" spans="4:8" x14ac:dyDescent="0.2">
      <c r="D16155" s="9"/>
      <c r="G16155" s="63"/>
      <c r="H16155" s="64"/>
    </row>
    <row r="16156" spans="4:8" x14ac:dyDescent="0.2">
      <c r="D16156" s="9"/>
      <c r="G16156" s="63"/>
      <c r="H16156" s="64"/>
    </row>
    <row r="16157" spans="4:8" x14ac:dyDescent="0.2">
      <c r="D16157" s="9"/>
      <c r="G16157" s="63"/>
      <c r="H16157" s="64"/>
    </row>
    <row r="16158" spans="4:8" x14ac:dyDescent="0.2">
      <c r="D16158" s="9"/>
      <c r="G16158" s="63"/>
      <c r="H16158" s="64"/>
    </row>
    <row r="16159" spans="4:8" x14ac:dyDescent="0.2">
      <c r="D16159" s="9"/>
      <c r="G16159" s="63"/>
      <c r="H16159" s="64"/>
    </row>
    <row r="16160" spans="4:8" x14ac:dyDescent="0.2">
      <c r="D16160" s="9"/>
      <c r="G16160" s="63"/>
      <c r="H16160" s="64"/>
    </row>
    <row r="16161" spans="4:8" x14ac:dyDescent="0.2">
      <c r="D16161" s="9"/>
      <c r="G16161" s="63"/>
      <c r="H16161" s="64"/>
    </row>
    <row r="16162" spans="4:8" x14ac:dyDescent="0.2">
      <c r="D16162" s="9"/>
      <c r="G16162" s="63"/>
      <c r="H16162" s="64"/>
    </row>
    <row r="16163" spans="4:8" x14ac:dyDescent="0.2">
      <c r="D16163" s="9"/>
      <c r="G16163" s="63"/>
      <c r="H16163" s="64"/>
    </row>
    <row r="16164" spans="4:8" x14ac:dyDescent="0.2">
      <c r="D16164" s="9"/>
      <c r="G16164" s="63"/>
      <c r="H16164" s="64"/>
    </row>
    <row r="16165" spans="4:8" x14ac:dyDescent="0.2">
      <c r="D16165" s="9"/>
      <c r="G16165" s="63"/>
      <c r="H16165" s="64"/>
    </row>
    <row r="16166" spans="4:8" x14ac:dyDescent="0.2">
      <c r="D16166" s="9"/>
      <c r="G16166" s="63"/>
      <c r="H16166" s="64"/>
    </row>
    <row r="16167" spans="4:8" x14ac:dyDescent="0.2">
      <c r="D16167" s="9"/>
      <c r="G16167" s="63"/>
      <c r="H16167" s="64"/>
    </row>
    <row r="16168" spans="4:8" x14ac:dyDescent="0.2">
      <c r="D16168" s="9"/>
      <c r="G16168" s="63"/>
      <c r="H16168" s="64"/>
    </row>
    <row r="16169" spans="4:8" x14ac:dyDescent="0.2">
      <c r="D16169" s="9"/>
      <c r="G16169" s="63"/>
      <c r="H16169" s="64"/>
    </row>
    <row r="16170" spans="4:8" x14ac:dyDescent="0.2">
      <c r="D16170" s="9"/>
      <c r="G16170" s="63"/>
      <c r="H16170" s="64"/>
    </row>
    <row r="16171" spans="4:8" x14ac:dyDescent="0.2">
      <c r="D16171" s="9"/>
      <c r="G16171" s="63"/>
      <c r="H16171" s="64"/>
    </row>
    <row r="16172" spans="4:8" x14ac:dyDescent="0.2">
      <c r="D16172" s="9"/>
      <c r="G16172" s="63"/>
      <c r="H16172" s="64"/>
    </row>
    <row r="16173" spans="4:8" x14ac:dyDescent="0.2">
      <c r="D16173" s="9"/>
      <c r="G16173" s="63"/>
      <c r="H16173" s="64"/>
    </row>
    <row r="16174" spans="4:8" x14ac:dyDescent="0.2">
      <c r="D16174" s="9"/>
      <c r="G16174" s="63"/>
      <c r="H16174" s="64"/>
    </row>
    <row r="16175" spans="4:8" x14ac:dyDescent="0.2">
      <c r="D16175" s="9"/>
      <c r="G16175" s="63"/>
      <c r="H16175" s="64"/>
    </row>
    <row r="16176" spans="4:8" x14ac:dyDescent="0.2">
      <c r="D16176" s="9"/>
      <c r="G16176" s="63"/>
      <c r="H16176" s="64"/>
    </row>
    <row r="16177" spans="4:8" x14ac:dyDescent="0.2">
      <c r="D16177" s="9"/>
      <c r="G16177" s="63"/>
      <c r="H16177" s="64"/>
    </row>
    <row r="16178" spans="4:8" x14ac:dyDescent="0.2">
      <c r="D16178" s="9"/>
      <c r="G16178" s="63"/>
      <c r="H16178" s="64"/>
    </row>
    <row r="16179" spans="4:8" x14ac:dyDescent="0.2">
      <c r="D16179" s="9"/>
      <c r="G16179" s="63"/>
      <c r="H16179" s="64"/>
    </row>
    <row r="16180" spans="4:8" x14ac:dyDescent="0.2">
      <c r="D16180" s="9"/>
      <c r="G16180" s="63"/>
      <c r="H16180" s="64"/>
    </row>
    <row r="16181" spans="4:8" x14ac:dyDescent="0.2">
      <c r="D16181" s="9"/>
      <c r="G16181" s="63"/>
      <c r="H16181" s="64"/>
    </row>
    <row r="16182" spans="4:8" x14ac:dyDescent="0.2">
      <c r="D16182" s="9"/>
      <c r="G16182" s="63"/>
      <c r="H16182" s="64"/>
    </row>
    <row r="16183" spans="4:8" x14ac:dyDescent="0.2">
      <c r="D16183" s="9"/>
      <c r="G16183" s="63"/>
      <c r="H16183" s="64"/>
    </row>
    <row r="16184" spans="4:8" x14ac:dyDescent="0.2">
      <c r="D16184" s="9"/>
      <c r="G16184" s="63"/>
      <c r="H16184" s="64"/>
    </row>
    <row r="16185" spans="4:8" x14ac:dyDescent="0.2">
      <c r="D16185" s="9"/>
      <c r="G16185" s="63"/>
      <c r="H16185" s="64"/>
    </row>
    <row r="16186" spans="4:8" x14ac:dyDescent="0.2">
      <c r="D16186" s="9"/>
      <c r="G16186" s="63"/>
      <c r="H16186" s="64"/>
    </row>
    <row r="16187" spans="4:8" x14ac:dyDescent="0.2">
      <c r="D16187" s="9"/>
      <c r="G16187" s="63"/>
      <c r="H16187" s="64"/>
    </row>
    <row r="16188" spans="4:8" x14ac:dyDescent="0.2">
      <c r="D16188" s="9"/>
      <c r="G16188" s="63"/>
      <c r="H16188" s="64"/>
    </row>
    <row r="16189" spans="4:8" x14ac:dyDescent="0.2">
      <c r="D16189" s="9"/>
      <c r="G16189" s="63"/>
      <c r="H16189" s="64"/>
    </row>
    <row r="16190" spans="4:8" x14ac:dyDescent="0.2">
      <c r="D16190" s="9"/>
      <c r="G16190" s="63"/>
      <c r="H16190" s="64"/>
    </row>
    <row r="16191" spans="4:8" x14ac:dyDescent="0.2">
      <c r="D16191" s="9"/>
      <c r="G16191" s="63"/>
      <c r="H16191" s="64"/>
    </row>
    <row r="16192" spans="4:8" x14ac:dyDescent="0.2">
      <c r="D16192" s="9"/>
      <c r="G16192" s="63"/>
      <c r="H16192" s="64"/>
    </row>
    <row r="16193" spans="4:8" x14ac:dyDescent="0.2">
      <c r="D16193" s="9"/>
      <c r="G16193" s="63"/>
      <c r="H16193" s="64"/>
    </row>
    <row r="16194" spans="4:8" x14ac:dyDescent="0.2">
      <c r="D16194" s="9"/>
      <c r="G16194" s="63"/>
      <c r="H16194" s="64"/>
    </row>
    <row r="16195" spans="4:8" x14ac:dyDescent="0.2">
      <c r="D16195" s="9"/>
      <c r="G16195" s="63"/>
      <c r="H16195" s="64"/>
    </row>
    <row r="16196" spans="4:8" x14ac:dyDescent="0.2">
      <c r="D16196" s="9"/>
      <c r="G16196" s="63"/>
      <c r="H16196" s="64"/>
    </row>
    <row r="16197" spans="4:8" x14ac:dyDescent="0.2">
      <c r="D16197" s="9"/>
      <c r="G16197" s="63"/>
      <c r="H16197" s="64"/>
    </row>
    <row r="16198" spans="4:8" x14ac:dyDescent="0.2">
      <c r="D16198" s="9"/>
      <c r="G16198" s="63"/>
      <c r="H16198" s="64"/>
    </row>
    <row r="16199" spans="4:8" x14ac:dyDescent="0.2">
      <c r="D16199" s="9"/>
      <c r="G16199" s="63"/>
      <c r="H16199" s="64"/>
    </row>
    <row r="16200" spans="4:8" x14ac:dyDescent="0.2">
      <c r="D16200" s="9"/>
      <c r="G16200" s="63"/>
      <c r="H16200" s="64"/>
    </row>
    <row r="16201" spans="4:8" x14ac:dyDescent="0.2">
      <c r="D16201" s="9"/>
      <c r="G16201" s="63"/>
      <c r="H16201" s="64"/>
    </row>
    <row r="16202" spans="4:8" x14ac:dyDescent="0.2">
      <c r="D16202" s="9"/>
      <c r="G16202" s="63"/>
      <c r="H16202" s="64"/>
    </row>
    <row r="16203" spans="4:8" x14ac:dyDescent="0.2">
      <c r="D16203" s="9"/>
      <c r="G16203" s="63"/>
      <c r="H16203" s="64"/>
    </row>
    <row r="16204" spans="4:8" x14ac:dyDescent="0.2">
      <c r="D16204" s="9"/>
      <c r="G16204" s="63"/>
      <c r="H16204" s="64"/>
    </row>
    <row r="16205" spans="4:8" x14ac:dyDescent="0.2">
      <c r="D16205" s="9"/>
      <c r="G16205" s="63"/>
      <c r="H16205" s="64"/>
    </row>
    <row r="16206" spans="4:8" x14ac:dyDescent="0.2">
      <c r="D16206" s="9"/>
      <c r="G16206" s="63"/>
      <c r="H16206" s="64"/>
    </row>
    <row r="16207" spans="4:8" x14ac:dyDescent="0.2">
      <c r="D16207" s="9"/>
      <c r="G16207" s="63"/>
      <c r="H16207" s="64"/>
    </row>
    <row r="16208" spans="4:8" x14ac:dyDescent="0.2">
      <c r="D16208" s="9"/>
      <c r="G16208" s="63"/>
      <c r="H16208" s="64"/>
    </row>
    <row r="16209" spans="4:8" x14ac:dyDescent="0.2">
      <c r="D16209" s="9"/>
      <c r="G16209" s="63"/>
      <c r="H16209" s="64"/>
    </row>
    <row r="16210" spans="4:8" x14ac:dyDescent="0.2">
      <c r="D16210" s="9"/>
      <c r="G16210" s="63"/>
      <c r="H16210" s="64"/>
    </row>
    <row r="16211" spans="4:8" x14ac:dyDescent="0.2">
      <c r="D16211" s="9"/>
      <c r="G16211" s="63"/>
      <c r="H16211" s="64"/>
    </row>
    <row r="16212" spans="4:8" x14ac:dyDescent="0.2">
      <c r="D16212" s="9"/>
      <c r="G16212" s="63"/>
      <c r="H16212" s="64"/>
    </row>
    <row r="16213" spans="4:8" x14ac:dyDescent="0.2">
      <c r="D16213" s="9"/>
      <c r="G16213" s="63"/>
      <c r="H16213" s="64"/>
    </row>
    <row r="16214" spans="4:8" x14ac:dyDescent="0.2">
      <c r="D16214" s="9"/>
      <c r="G16214" s="63"/>
      <c r="H16214" s="64"/>
    </row>
    <row r="16215" spans="4:8" x14ac:dyDescent="0.2">
      <c r="D16215" s="9"/>
      <c r="G16215" s="63"/>
      <c r="H16215" s="64"/>
    </row>
    <row r="16216" spans="4:8" x14ac:dyDescent="0.2">
      <c r="D16216" s="9"/>
      <c r="G16216" s="63"/>
      <c r="H16216" s="64"/>
    </row>
    <row r="16217" spans="4:8" x14ac:dyDescent="0.2">
      <c r="D16217" s="9"/>
      <c r="G16217" s="63"/>
      <c r="H16217" s="64"/>
    </row>
    <row r="16218" spans="4:8" x14ac:dyDescent="0.2">
      <c r="D16218" s="9"/>
      <c r="G16218" s="63"/>
      <c r="H16218" s="64"/>
    </row>
    <row r="16219" spans="4:8" x14ac:dyDescent="0.2">
      <c r="D16219" s="9"/>
      <c r="G16219" s="63"/>
      <c r="H16219" s="64"/>
    </row>
    <row r="16220" spans="4:8" x14ac:dyDescent="0.2">
      <c r="D16220" s="9"/>
      <c r="G16220" s="63"/>
      <c r="H16220" s="64"/>
    </row>
    <row r="16221" spans="4:8" x14ac:dyDescent="0.2">
      <c r="D16221" s="9"/>
      <c r="G16221" s="63"/>
      <c r="H16221" s="64"/>
    </row>
    <row r="16222" spans="4:8" x14ac:dyDescent="0.2">
      <c r="D16222" s="9"/>
      <c r="G16222" s="63"/>
      <c r="H16222" s="64"/>
    </row>
    <row r="16223" spans="4:8" x14ac:dyDescent="0.2">
      <c r="D16223" s="9"/>
      <c r="G16223" s="63"/>
      <c r="H16223" s="64"/>
    </row>
    <row r="16224" spans="4:8" x14ac:dyDescent="0.2">
      <c r="D16224" s="9"/>
      <c r="G16224" s="63"/>
      <c r="H16224" s="64"/>
    </row>
    <row r="16225" spans="4:8" x14ac:dyDescent="0.2">
      <c r="D16225" s="9"/>
      <c r="G16225" s="63"/>
      <c r="H16225" s="64"/>
    </row>
    <row r="16226" spans="4:8" x14ac:dyDescent="0.2">
      <c r="D16226" s="9"/>
      <c r="G16226" s="63"/>
      <c r="H16226" s="64"/>
    </row>
    <row r="16227" spans="4:8" x14ac:dyDescent="0.2">
      <c r="D16227" s="9"/>
      <c r="G16227" s="63"/>
      <c r="H16227" s="64"/>
    </row>
    <row r="16228" spans="4:8" x14ac:dyDescent="0.2">
      <c r="D16228" s="9"/>
      <c r="G16228" s="63"/>
      <c r="H16228" s="64"/>
    </row>
    <row r="16229" spans="4:8" x14ac:dyDescent="0.2">
      <c r="D16229" s="9"/>
      <c r="G16229" s="63"/>
      <c r="H16229" s="64"/>
    </row>
    <row r="16230" spans="4:8" x14ac:dyDescent="0.2">
      <c r="D16230" s="9"/>
      <c r="G16230" s="63"/>
      <c r="H16230" s="64"/>
    </row>
    <row r="16231" spans="4:8" x14ac:dyDescent="0.2">
      <c r="D16231" s="9"/>
      <c r="G16231" s="63"/>
      <c r="H16231" s="64"/>
    </row>
    <row r="16232" spans="4:8" x14ac:dyDescent="0.2">
      <c r="D16232" s="9"/>
      <c r="G16232" s="63"/>
      <c r="H16232" s="64"/>
    </row>
    <row r="16233" spans="4:8" x14ac:dyDescent="0.2">
      <c r="D16233" s="9"/>
      <c r="G16233" s="63"/>
      <c r="H16233" s="64"/>
    </row>
    <row r="16234" spans="4:8" x14ac:dyDescent="0.2">
      <c r="D16234" s="9"/>
      <c r="G16234" s="63"/>
      <c r="H16234" s="64"/>
    </row>
    <row r="16235" spans="4:8" x14ac:dyDescent="0.2">
      <c r="D16235" s="9"/>
      <c r="G16235" s="63"/>
      <c r="H16235" s="64"/>
    </row>
    <row r="16236" spans="4:8" x14ac:dyDescent="0.2">
      <c r="D16236" s="9"/>
      <c r="G16236" s="63"/>
      <c r="H16236" s="64"/>
    </row>
    <row r="16237" spans="4:8" x14ac:dyDescent="0.2">
      <c r="D16237" s="9"/>
      <c r="G16237" s="63"/>
      <c r="H16237" s="64"/>
    </row>
    <row r="16238" spans="4:8" x14ac:dyDescent="0.2">
      <c r="D16238" s="9"/>
      <c r="G16238" s="63"/>
      <c r="H16238" s="64"/>
    </row>
    <row r="16239" spans="4:8" x14ac:dyDescent="0.2">
      <c r="D16239" s="9"/>
      <c r="G16239" s="63"/>
      <c r="H16239" s="64"/>
    </row>
    <row r="16240" spans="4:8" x14ac:dyDescent="0.2">
      <c r="D16240" s="9"/>
      <c r="G16240" s="63"/>
      <c r="H16240" s="64"/>
    </row>
    <row r="16241" spans="4:8" x14ac:dyDescent="0.2">
      <c r="D16241" s="9"/>
      <c r="G16241" s="63"/>
      <c r="H16241" s="64"/>
    </row>
    <row r="16242" spans="4:8" x14ac:dyDescent="0.2">
      <c r="D16242" s="9"/>
      <c r="G16242" s="63"/>
      <c r="H16242" s="64"/>
    </row>
    <row r="16243" spans="4:8" x14ac:dyDescent="0.2">
      <c r="D16243" s="9"/>
      <c r="G16243" s="63"/>
      <c r="H16243" s="64"/>
    </row>
    <row r="16244" spans="4:8" x14ac:dyDescent="0.2">
      <c r="D16244" s="9"/>
      <c r="G16244" s="63"/>
      <c r="H16244" s="64"/>
    </row>
    <row r="16245" spans="4:8" x14ac:dyDescent="0.2">
      <c r="D16245" s="9"/>
      <c r="G16245" s="63"/>
      <c r="H16245" s="64"/>
    </row>
    <row r="16246" spans="4:8" x14ac:dyDescent="0.2">
      <c r="D16246" s="9"/>
      <c r="G16246" s="63"/>
      <c r="H16246" s="64"/>
    </row>
    <row r="16247" spans="4:8" x14ac:dyDescent="0.2">
      <c r="D16247" s="9"/>
      <c r="G16247" s="63"/>
      <c r="H16247" s="64"/>
    </row>
    <row r="16248" spans="4:8" x14ac:dyDescent="0.2">
      <c r="D16248" s="9"/>
      <c r="G16248" s="63"/>
      <c r="H16248" s="64"/>
    </row>
    <row r="16249" spans="4:8" x14ac:dyDescent="0.2">
      <c r="D16249" s="9"/>
      <c r="G16249" s="63"/>
      <c r="H16249" s="64"/>
    </row>
    <row r="16250" spans="4:8" x14ac:dyDescent="0.2">
      <c r="D16250" s="9"/>
      <c r="G16250" s="63"/>
      <c r="H16250" s="64"/>
    </row>
    <row r="16251" spans="4:8" x14ac:dyDescent="0.2">
      <c r="D16251" s="9"/>
      <c r="G16251" s="63"/>
      <c r="H16251" s="64"/>
    </row>
    <row r="16252" spans="4:8" x14ac:dyDescent="0.2">
      <c r="D16252" s="9"/>
      <c r="G16252" s="63"/>
      <c r="H16252" s="64"/>
    </row>
    <row r="16253" spans="4:8" x14ac:dyDescent="0.2">
      <c r="D16253" s="9"/>
      <c r="G16253" s="63"/>
      <c r="H16253" s="64"/>
    </row>
    <row r="16254" spans="4:8" x14ac:dyDescent="0.2">
      <c r="D16254" s="9"/>
      <c r="G16254" s="63"/>
      <c r="H16254" s="64"/>
    </row>
    <row r="16255" spans="4:8" x14ac:dyDescent="0.2">
      <c r="D16255" s="9"/>
      <c r="G16255" s="63"/>
      <c r="H16255" s="64"/>
    </row>
    <row r="16256" spans="4:8" x14ac:dyDescent="0.2">
      <c r="D16256" s="9"/>
      <c r="G16256" s="63"/>
      <c r="H16256" s="64"/>
    </row>
    <row r="16257" spans="4:8" x14ac:dyDescent="0.2">
      <c r="D16257" s="9"/>
      <c r="G16257" s="63"/>
      <c r="H16257" s="64"/>
    </row>
    <row r="16258" spans="4:8" x14ac:dyDescent="0.2">
      <c r="D16258" s="9"/>
      <c r="G16258" s="63"/>
      <c r="H16258" s="64"/>
    </row>
    <row r="16259" spans="4:8" x14ac:dyDescent="0.2">
      <c r="D16259" s="9"/>
      <c r="G16259" s="63"/>
      <c r="H16259" s="64"/>
    </row>
    <row r="16260" spans="4:8" x14ac:dyDescent="0.2">
      <c r="D16260" s="9"/>
      <c r="G16260" s="63"/>
      <c r="H16260" s="64"/>
    </row>
    <row r="16261" spans="4:8" x14ac:dyDescent="0.2">
      <c r="D16261" s="9"/>
      <c r="G16261" s="63"/>
      <c r="H16261" s="64"/>
    </row>
    <row r="16262" spans="4:8" x14ac:dyDescent="0.2">
      <c r="D16262" s="9"/>
      <c r="G16262" s="63"/>
      <c r="H16262" s="64"/>
    </row>
    <row r="16263" spans="4:8" x14ac:dyDescent="0.2">
      <c r="D16263" s="9"/>
      <c r="G16263" s="63"/>
      <c r="H16263" s="64"/>
    </row>
    <row r="16264" spans="4:8" x14ac:dyDescent="0.2">
      <c r="D16264" s="9"/>
      <c r="G16264" s="63"/>
      <c r="H16264" s="64"/>
    </row>
    <row r="16265" spans="4:8" x14ac:dyDescent="0.2">
      <c r="D16265" s="9"/>
      <c r="G16265" s="63"/>
      <c r="H16265" s="64"/>
    </row>
    <row r="16266" spans="4:8" x14ac:dyDescent="0.2">
      <c r="D16266" s="9"/>
      <c r="G16266" s="63"/>
      <c r="H16266" s="64"/>
    </row>
    <row r="16267" spans="4:8" x14ac:dyDescent="0.2">
      <c r="D16267" s="9"/>
      <c r="G16267" s="63"/>
      <c r="H16267" s="64"/>
    </row>
    <row r="16268" spans="4:8" x14ac:dyDescent="0.2">
      <c r="D16268" s="9"/>
      <c r="G16268" s="63"/>
      <c r="H16268" s="64"/>
    </row>
    <row r="16269" spans="4:8" x14ac:dyDescent="0.2">
      <c r="D16269" s="9"/>
      <c r="G16269" s="63"/>
      <c r="H16269" s="64"/>
    </row>
    <row r="16270" spans="4:8" x14ac:dyDescent="0.2">
      <c r="D16270" s="9"/>
      <c r="G16270" s="63"/>
      <c r="H16270" s="64"/>
    </row>
    <row r="16271" spans="4:8" x14ac:dyDescent="0.2">
      <c r="D16271" s="9"/>
      <c r="G16271" s="63"/>
      <c r="H16271" s="64"/>
    </row>
    <row r="16272" spans="4:8" x14ac:dyDescent="0.2">
      <c r="D16272" s="9"/>
      <c r="G16272" s="63"/>
      <c r="H16272" s="64"/>
    </row>
    <row r="16273" spans="4:8" x14ac:dyDescent="0.2">
      <c r="D16273" s="9"/>
      <c r="G16273" s="63"/>
      <c r="H16273" s="64"/>
    </row>
    <row r="16274" spans="4:8" x14ac:dyDescent="0.2">
      <c r="D16274" s="9"/>
      <c r="G16274" s="63"/>
      <c r="H16274" s="64"/>
    </row>
    <row r="16275" spans="4:8" x14ac:dyDescent="0.2">
      <c r="D16275" s="9"/>
      <c r="G16275" s="63"/>
      <c r="H16275" s="64"/>
    </row>
    <row r="16276" spans="4:8" x14ac:dyDescent="0.2">
      <c r="D16276" s="9"/>
      <c r="G16276" s="63"/>
      <c r="H16276" s="64"/>
    </row>
    <row r="16277" spans="4:8" x14ac:dyDescent="0.2">
      <c r="D16277" s="9"/>
      <c r="G16277" s="63"/>
      <c r="H16277" s="64"/>
    </row>
    <row r="16278" spans="4:8" x14ac:dyDescent="0.2">
      <c r="D16278" s="9"/>
      <c r="G16278" s="63"/>
      <c r="H16278" s="64"/>
    </row>
    <row r="16279" spans="4:8" x14ac:dyDescent="0.2">
      <c r="D16279" s="9"/>
      <c r="G16279" s="63"/>
      <c r="H16279" s="64"/>
    </row>
    <row r="16280" spans="4:8" x14ac:dyDescent="0.2">
      <c r="D16280" s="9"/>
      <c r="G16280" s="63"/>
      <c r="H16280" s="64"/>
    </row>
    <row r="16281" spans="4:8" x14ac:dyDescent="0.2">
      <c r="D16281" s="9"/>
      <c r="G16281" s="63"/>
      <c r="H16281" s="64"/>
    </row>
    <row r="16282" spans="4:8" x14ac:dyDescent="0.2">
      <c r="D16282" s="9"/>
      <c r="G16282" s="63"/>
      <c r="H16282" s="64"/>
    </row>
    <row r="16283" spans="4:8" x14ac:dyDescent="0.2">
      <c r="D16283" s="9"/>
      <c r="G16283" s="63"/>
      <c r="H16283" s="64"/>
    </row>
    <row r="16284" spans="4:8" x14ac:dyDescent="0.2">
      <c r="D16284" s="9"/>
      <c r="G16284" s="63"/>
      <c r="H16284" s="64"/>
    </row>
    <row r="16285" spans="4:8" x14ac:dyDescent="0.2">
      <c r="D16285" s="9"/>
      <c r="G16285" s="63"/>
      <c r="H16285" s="64"/>
    </row>
    <row r="16286" spans="4:8" x14ac:dyDescent="0.2">
      <c r="D16286" s="9"/>
      <c r="G16286" s="63"/>
      <c r="H16286" s="64"/>
    </row>
    <row r="16287" spans="4:8" x14ac:dyDescent="0.2">
      <c r="D16287" s="9"/>
      <c r="G16287" s="63"/>
      <c r="H16287" s="64"/>
    </row>
    <row r="16288" spans="4:8" x14ac:dyDescent="0.2">
      <c r="D16288" s="9"/>
      <c r="G16288" s="63"/>
      <c r="H16288" s="64"/>
    </row>
    <row r="16289" spans="4:8" x14ac:dyDescent="0.2">
      <c r="D16289" s="9"/>
      <c r="G16289" s="63"/>
      <c r="H16289" s="64"/>
    </row>
    <row r="16290" spans="4:8" x14ac:dyDescent="0.2">
      <c r="D16290" s="9"/>
      <c r="G16290" s="63"/>
      <c r="H16290" s="64"/>
    </row>
    <row r="16291" spans="4:8" x14ac:dyDescent="0.2">
      <c r="D16291" s="9"/>
      <c r="G16291" s="63"/>
      <c r="H16291" s="64"/>
    </row>
    <row r="16292" spans="4:8" x14ac:dyDescent="0.2">
      <c r="D16292" s="9"/>
      <c r="G16292" s="63"/>
      <c r="H16292" s="64"/>
    </row>
    <row r="16293" spans="4:8" x14ac:dyDescent="0.2">
      <c r="D16293" s="9"/>
      <c r="G16293" s="63"/>
      <c r="H16293" s="64"/>
    </row>
    <row r="16294" spans="4:8" x14ac:dyDescent="0.2">
      <c r="D16294" s="9"/>
      <c r="G16294" s="63"/>
      <c r="H16294" s="64"/>
    </row>
    <row r="16295" spans="4:8" x14ac:dyDescent="0.2">
      <c r="D16295" s="9"/>
      <c r="G16295" s="63"/>
      <c r="H16295" s="64"/>
    </row>
    <row r="16296" spans="4:8" x14ac:dyDescent="0.2">
      <c r="D16296" s="9"/>
      <c r="G16296" s="63"/>
      <c r="H16296" s="64"/>
    </row>
    <row r="16297" spans="4:8" x14ac:dyDescent="0.2">
      <c r="D16297" s="9"/>
      <c r="G16297" s="63"/>
      <c r="H16297" s="64"/>
    </row>
    <row r="16298" spans="4:8" x14ac:dyDescent="0.2">
      <c r="D16298" s="9"/>
      <c r="G16298" s="63"/>
      <c r="H16298" s="64"/>
    </row>
    <row r="16299" spans="4:8" x14ac:dyDescent="0.2">
      <c r="D16299" s="9"/>
      <c r="G16299" s="63"/>
      <c r="H16299" s="64"/>
    </row>
    <row r="16300" spans="4:8" x14ac:dyDescent="0.2">
      <c r="D16300" s="9"/>
      <c r="G16300" s="63"/>
      <c r="H16300" s="64"/>
    </row>
    <row r="16301" spans="4:8" x14ac:dyDescent="0.2">
      <c r="D16301" s="9"/>
      <c r="G16301" s="63"/>
      <c r="H16301" s="64"/>
    </row>
    <row r="16302" spans="4:8" x14ac:dyDescent="0.2">
      <c r="D16302" s="9"/>
      <c r="G16302" s="63"/>
      <c r="H16302" s="64"/>
    </row>
    <row r="16303" spans="4:8" x14ac:dyDescent="0.2">
      <c r="D16303" s="9"/>
      <c r="G16303" s="63"/>
      <c r="H16303" s="64"/>
    </row>
    <row r="16304" spans="4:8" x14ac:dyDescent="0.2">
      <c r="D16304" s="9"/>
      <c r="G16304" s="63"/>
      <c r="H16304" s="64"/>
    </row>
    <row r="16305" spans="4:8" x14ac:dyDescent="0.2">
      <c r="D16305" s="9"/>
      <c r="G16305" s="63"/>
      <c r="H16305" s="64"/>
    </row>
    <row r="16306" spans="4:8" x14ac:dyDescent="0.2">
      <c r="D16306" s="9"/>
      <c r="G16306" s="63"/>
      <c r="H16306" s="64"/>
    </row>
    <row r="16307" spans="4:8" x14ac:dyDescent="0.2">
      <c r="D16307" s="9"/>
      <c r="G16307" s="63"/>
      <c r="H16307" s="64"/>
    </row>
    <row r="16308" spans="4:8" x14ac:dyDescent="0.2">
      <c r="D16308" s="9"/>
      <c r="G16308" s="63"/>
      <c r="H16308" s="64"/>
    </row>
    <row r="16309" spans="4:8" x14ac:dyDescent="0.2">
      <c r="D16309" s="9"/>
      <c r="G16309" s="63"/>
      <c r="H16309" s="64"/>
    </row>
    <row r="16310" spans="4:8" x14ac:dyDescent="0.2">
      <c r="D16310" s="9"/>
      <c r="G16310" s="63"/>
      <c r="H16310" s="64"/>
    </row>
    <row r="16311" spans="4:8" x14ac:dyDescent="0.2">
      <c r="D16311" s="9"/>
      <c r="G16311" s="63"/>
      <c r="H16311" s="64"/>
    </row>
    <row r="16312" spans="4:8" x14ac:dyDescent="0.2">
      <c r="D16312" s="9"/>
      <c r="G16312" s="63"/>
      <c r="H16312" s="64"/>
    </row>
    <row r="16313" spans="4:8" x14ac:dyDescent="0.2">
      <c r="D16313" s="9"/>
      <c r="G16313" s="63"/>
      <c r="H16313" s="64"/>
    </row>
    <row r="16314" spans="4:8" x14ac:dyDescent="0.2">
      <c r="D16314" s="9"/>
      <c r="G16314" s="63"/>
      <c r="H16314" s="64"/>
    </row>
    <row r="16315" spans="4:8" x14ac:dyDescent="0.2">
      <c r="D16315" s="9"/>
      <c r="G16315" s="63"/>
      <c r="H16315" s="64"/>
    </row>
    <row r="16316" spans="4:8" x14ac:dyDescent="0.2">
      <c r="D16316" s="9"/>
      <c r="G16316" s="63"/>
      <c r="H16316" s="64"/>
    </row>
    <row r="16317" spans="4:8" x14ac:dyDescent="0.2">
      <c r="D16317" s="9"/>
      <c r="G16317" s="63"/>
      <c r="H16317" s="64"/>
    </row>
    <row r="16318" spans="4:8" x14ac:dyDescent="0.2">
      <c r="D16318" s="9"/>
      <c r="G16318" s="63"/>
      <c r="H16318" s="64"/>
    </row>
    <row r="16319" spans="4:8" x14ac:dyDescent="0.2">
      <c r="D16319" s="9"/>
      <c r="G16319" s="63"/>
      <c r="H16319" s="64"/>
    </row>
    <row r="16320" spans="4:8" x14ac:dyDescent="0.2">
      <c r="D16320" s="9"/>
      <c r="G16320" s="63"/>
      <c r="H16320" s="64"/>
    </row>
    <row r="16321" spans="4:8" x14ac:dyDescent="0.2">
      <c r="D16321" s="9"/>
      <c r="G16321" s="63"/>
      <c r="H16321" s="64"/>
    </row>
    <row r="16322" spans="4:8" x14ac:dyDescent="0.2">
      <c r="D16322" s="9"/>
      <c r="G16322" s="63"/>
      <c r="H16322" s="64"/>
    </row>
    <row r="16323" spans="4:8" x14ac:dyDescent="0.2">
      <c r="D16323" s="9"/>
      <c r="G16323" s="63"/>
      <c r="H16323" s="64"/>
    </row>
    <row r="16324" spans="4:8" x14ac:dyDescent="0.2">
      <c r="D16324" s="9"/>
      <c r="G16324" s="63"/>
      <c r="H16324" s="64"/>
    </row>
    <row r="16325" spans="4:8" x14ac:dyDescent="0.2">
      <c r="D16325" s="9"/>
      <c r="G16325" s="63"/>
      <c r="H16325" s="64"/>
    </row>
    <row r="16326" spans="4:8" x14ac:dyDescent="0.2">
      <c r="D16326" s="9"/>
      <c r="G16326" s="63"/>
      <c r="H16326" s="64"/>
    </row>
    <row r="16327" spans="4:8" x14ac:dyDescent="0.2">
      <c r="D16327" s="9"/>
      <c r="G16327" s="63"/>
      <c r="H16327" s="64"/>
    </row>
    <row r="16328" spans="4:8" x14ac:dyDescent="0.2">
      <c r="D16328" s="9"/>
      <c r="G16328" s="63"/>
      <c r="H16328" s="64"/>
    </row>
    <row r="16329" spans="4:8" x14ac:dyDescent="0.2">
      <c r="D16329" s="9"/>
      <c r="G16329" s="63"/>
      <c r="H16329" s="64"/>
    </row>
    <row r="16330" spans="4:8" x14ac:dyDescent="0.2">
      <c r="D16330" s="9"/>
      <c r="G16330" s="63"/>
      <c r="H16330" s="64"/>
    </row>
    <row r="16331" spans="4:8" x14ac:dyDescent="0.2">
      <c r="D16331" s="9"/>
      <c r="G16331" s="63"/>
      <c r="H16331" s="64"/>
    </row>
    <row r="16332" spans="4:8" x14ac:dyDescent="0.2">
      <c r="D16332" s="9"/>
      <c r="G16332" s="63"/>
      <c r="H16332" s="64"/>
    </row>
    <row r="16333" spans="4:8" x14ac:dyDescent="0.2">
      <c r="D16333" s="9"/>
      <c r="G16333" s="63"/>
      <c r="H16333" s="64"/>
    </row>
    <row r="16334" spans="4:8" x14ac:dyDescent="0.2">
      <c r="D16334" s="9"/>
      <c r="G16334" s="63"/>
      <c r="H16334" s="64"/>
    </row>
    <row r="16335" spans="4:8" x14ac:dyDescent="0.2">
      <c r="D16335" s="9"/>
      <c r="G16335" s="63"/>
      <c r="H16335" s="64"/>
    </row>
    <row r="16336" spans="4:8" x14ac:dyDescent="0.2">
      <c r="D16336" s="9"/>
      <c r="G16336" s="63"/>
      <c r="H16336" s="64"/>
    </row>
    <row r="16337" spans="4:8" x14ac:dyDescent="0.2">
      <c r="D16337" s="9"/>
      <c r="G16337" s="63"/>
      <c r="H16337" s="64"/>
    </row>
    <row r="16338" spans="4:8" x14ac:dyDescent="0.2">
      <c r="D16338" s="9"/>
      <c r="G16338" s="63"/>
      <c r="H16338" s="64"/>
    </row>
    <row r="16339" spans="4:8" x14ac:dyDescent="0.2">
      <c r="D16339" s="9"/>
      <c r="G16339" s="63"/>
      <c r="H16339" s="64"/>
    </row>
    <row r="16340" spans="4:8" x14ac:dyDescent="0.2">
      <c r="D16340" s="9"/>
      <c r="G16340" s="63"/>
      <c r="H16340" s="64"/>
    </row>
    <row r="16341" spans="4:8" x14ac:dyDescent="0.2">
      <c r="D16341" s="9"/>
      <c r="G16341" s="63"/>
      <c r="H16341" s="64"/>
    </row>
    <row r="16342" spans="4:8" x14ac:dyDescent="0.2">
      <c r="D16342" s="9"/>
      <c r="G16342" s="63"/>
      <c r="H16342" s="64"/>
    </row>
    <row r="16343" spans="4:8" x14ac:dyDescent="0.2">
      <c r="D16343" s="9"/>
      <c r="G16343" s="63"/>
      <c r="H16343" s="64"/>
    </row>
    <row r="16344" spans="4:8" x14ac:dyDescent="0.2">
      <c r="D16344" s="9"/>
      <c r="G16344" s="63"/>
      <c r="H16344" s="64"/>
    </row>
    <row r="16345" spans="4:8" x14ac:dyDescent="0.2">
      <c r="D16345" s="9"/>
      <c r="G16345" s="63"/>
      <c r="H16345" s="64"/>
    </row>
    <row r="16346" spans="4:8" x14ac:dyDescent="0.2">
      <c r="D16346" s="9"/>
      <c r="G16346" s="63"/>
      <c r="H16346" s="64"/>
    </row>
    <row r="16347" spans="4:8" x14ac:dyDescent="0.2">
      <c r="D16347" s="9"/>
      <c r="G16347" s="63"/>
      <c r="H16347" s="64"/>
    </row>
    <row r="16348" spans="4:8" x14ac:dyDescent="0.2">
      <c r="D16348" s="9"/>
      <c r="G16348" s="63"/>
      <c r="H16348" s="64"/>
    </row>
    <row r="16349" spans="4:8" x14ac:dyDescent="0.2">
      <c r="D16349" s="9"/>
      <c r="G16349" s="63"/>
      <c r="H16349" s="64"/>
    </row>
    <row r="16350" spans="4:8" x14ac:dyDescent="0.2">
      <c r="D16350" s="9"/>
      <c r="G16350" s="63"/>
      <c r="H16350" s="64"/>
    </row>
    <row r="16351" spans="4:8" x14ac:dyDescent="0.2">
      <c r="D16351" s="9"/>
      <c r="G16351" s="63"/>
      <c r="H16351" s="64"/>
    </row>
    <row r="16352" spans="4:8" x14ac:dyDescent="0.2">
      <c r="D16352" s="9"/>
      <c r="G16352" s="63"/>
      <c r="H16352" s="64"/>
    </row>
    <row r="16353" spans="4:8" x14ac:dyDescent="0.2">
      <c r="D16353" s="9"/>
      <c r="G16353" s="63"/>
      <c r="H16353" s="64"/>
    </row>
    <row r="16354" spans="4:8" x14ac:dyDescent="0.2">
      <c r="D16354" s="9"/>
      <c r="G16354" s="63"/>
      <c r="H16354" s="64"/>
    </row>
    <row r="16355" spans="4:8" x14ac:dyDescent="0.2">
      <c r="D16355" s="9"/>
      <c r="G16355" s="63"/>
      <c r="H16355" s="64"/>
    </row>
    <row r="16356" spans="4:8" x14ac:dyDescent="0.2">
      <c r="D16356" s="9"/>
      <c r="G16356" s="63"/>
      <c r="H16356" s="64"/>
    </row>
    <row r="16357" spans="4:8" x14ac:dyDescent="0.2">
      <c r="D16357" s="9"/>
      <c r="G16357" s="63"/>
      <c r="H16357" s="64"/>
    </row>
    <row r="16358" spans="4:8" x14ac:dyDescent="0.2">
      <c r="D16358" s="9"/>
      <c r="G16358" s="63"/>
      <c r="H16358" s="64"/>
    </row>
    <row r="16359" spans="4:8" x14ac:dyDescent="0.2">
      <c r="D16359" s="9"/>
      <c r="G16359" s="63"/>
      <c r="H16359" s="64"/>
    </row>
    <row r="16360" spans="4:8" x14ac:dyDescent="0.2">
      <c r="D16360" s="9"/>
      <c r="G16360" s="63"/>
      <c r="H16360" s="64"/>
    </row>
    <row r="16361" spans="4:8" x14ac:dyDescent="0.2">
      <c r="D16361" s="9"/>
      <c r="G16361" s="63"/>
      <c r="H16361" s="64"/>
    </row>
    <row r="16362" spans="4:8" x14ac:dyDescent="0.2">
      <c r="D16362" s="9"/>
      <c r="G16362" s="63"/>
      <c r="H16362" s="64"/>
    </row>
    <row r="16363" spans="4:8" x14ac:dyDescent="0.2">
      <c r="D16363" s="9"/>
      <c r="G16363" s="63"/>
      <c r="H16363" s="64"/>
    </row>
    <row r="16364" spans="4:8" x14ac:dyDescent="0.2">
      <c r="D16364" s="9"/>
      <c r="G16364" s="63"/>
      <c r="H16364" s="64"/>
    </row>
    <row r="16365" spans="4:8" x14ac:dyDescent="0.2">
      <c r="D16365" s="9"/>
      <c r="G16365" s="63"/>
      <c r="H16365" s="64"/>
    </row>
    <row r="16366" spans="4:8" x14ac:dyDescent="0.2">
      <c r="D16366" s="9"/>
      <c r="G16366" s="63"/>
      <c r="H16366" s="64"/>
    </row>
    <row r="16367" spans="4:8" x14ac:dyDescent="0.2">
      <c r="D16367" s="9"/>
      <c r="G16367" s="63"/>
      <c r="H16367" s="64"/>
    </row>
    <row r="16368" spans="4:8" x14ac:dyDescent="0.2">
      <c r="D16368" s="9"/>
      <c r="G16368" s="63"/>
      <c r="H16368" s="64"/>
    </row>
    <row r="16369" spans="4:8" x14ac:dyDescent="0.2">
      <c r="D16369" s="9"/>
      <c r="G16369" s="63"/>
      <c r="H16369" s="64"/>
    </row>
    <row r="16370" spans="4:8" x14ac:dyDescent="0.2">
      <c r="D16370" s="9"/>
      <c r="G16370" s="63"/>
      <c r="H16370" s="64"/>
    </row>
    <row r="16371" spans="4:8" x14ac:dyDescent="0.2">
      <c r="D16371" s="9"/>
      <c r="G16371" s="63"/>
      <c r="H16371" s="64"/>
    </row>
    <row r="16372" spans="4:8" x14ac:dyDescent="0.2">
      <c r="D16372" s="9"/>
      <c r="G16372" s="63"/>
      <c r="H16372" s="64"/>
    </row>
    <row r="16373" spans="4:8" x14ac:dyDescent="0.2">
      <c r="D16373" s="9"/>
      <c r="G16373" s="63"/>
      <c r="H16373" s="64"/>
    </row>
    <row r="16374" spans="4:8" x14ac:dyDescent="0.2">
      <c r="D16374" s="9"/>
      <c r="G16374" s="63"/>
      <c r="H16374" s="64"/>
    </row>
    <row r="16375" spans="4:8" x14ac:dyDescent="0.2">
      <c r="D16375" s="9"/>
      <c r="G16375" s="63"/>
      <c r="H16375" s="64"/>
    </row>
    <row r="16376" spans="4:8" x14ac:dyDescent="0.2">
      <c r="D16376" s="9"/>
      <c r="G16376" s="63"/>
      <c r="H16376" s="64"/>
    </row>
    <row r="16377" spans="4:8" x14ac:dyDescent="0.2">
      <c r="D16377" s="9"/>
      <c r="G16377" s="63"/>
      <c r="H16377" s="64"/>
    </row>
    <row r="16378" spans="4:8" x14ac:dyDescent="0.2">
      <c r="D16378" s="9"/>
      <c r="G16378" s="63"/>
      <c r="H16378" s="64"/>
    </row>
    <row r="16379" spans="4:8" x14ac:dyDescent="0.2">
      <c r="D16379" s="9"/>
      <c r="G16379" s="63"/>
      <c r="H16379" s="64"/>
    </row>
    <row r="16380" spans="4:8" x14ac:dyDescent="0.2">
      <c r="D16380" s="9"/>
      <c r="G16380" s="63"/>
      <c r="H16380" s="64"/>
    </row>
    <row r="16381" spans="4:8" x14ac:dyDescent="0.2">
      <c r="D16381" s="9"/>
      <c r="G16381" s="63"/>
      <c r="H16381" s="64"/>
    </row>
    <row r="16382" spans="4:8" x14ac:dyDescent="0.2">
      <c r="D16382" s="9"/>
      <c r="G16382" s="63"/>
      <c r="H16382" s="64"/>
    </row>
    <row r="16383" spans="4:8" x14ac:dyDescent="0.2">
      <c r="D16383" s="9"/>
      <c r="G16383" s="63"/>
      <c r="H16383" s="64"/>
    </row>
    <row r="16384" spans="4:8" x14ac:dyDescent="0.2">
      <c r="D16384" s="9"/>
      <c r="G16384" s="63"/>
      <c r="H16384" s="64"/>
    </row>
    <row r="16385" spans="4:8" x14ac:dyDescent="0.2">
      <c r="D16385" s="9"/>
      <c r="G16385" s="63"/>
      <c r="H16385" s="64"/>
    </row>
    <row r="16386" spans="4:8" x14ac:dyDescent="0.2">
      <c r="D16386" s="9"/>
      <c r="G16386" s="63"/>
      <c r="H16386" s="64"/>
    </row>
    <row r="16387" spans="4:8" x14ac:dyDescent="0.2">
      <c r="D16387" s="9"/>
      <c r="G16387" s="63"/>
      <c r="H16387" s="64"/>
    </row>
    <row r="16388" spans="4:8" x14ac:dyDescent="0.2">
      <c r="D16388" s="9"/>
      <c r="G16388" s="63"/>
      <c r="H16388" s="64"/>
    </row>
    <row r="16389" spans="4:8" x14ac:dyDescent="0.2">
      <c r="D16389" s="9"/>
      <c r="G16389" s="63"/>
      <c r="H16389" s="64"/>
    </row>
    <row r="16390" spans="4:8" x14ac:dyDescent="0.2">
      <c r="D16390" s="9"/>
      <c r="G16390" s="63"/>
      <c r="H16390" s="64"/>
    </row>
    <row r="16391" spans="4:8" x14ac:dyDescent="0.2">
      <c r="D16391" s="9"/>
      <c r="G16391" s="63"/>
      <c r="H16391" s="64"/>
    </row>
    <row r="16392" spans="4:8" x14ac:dyDescent="0.2">
      <c r="D16392" s="9"/>
      <c r="G16392" s="63"/>
      <c r="H16392" s="64"/>
    </row>
    <row r="16393" spans="4:8" x14ac:dyDescent="0.2">
      <c r="D16393" s="9"/>
      <c r="G16393" s="63"/>
      <c r="H16393" s="64"/>
    </row>
    <row r="16394" spans="4:8" x14ac:dyDescent="0.2">
      <c r="D16394" s="9"/>
      <c r="G16394" s="63"/>
      <c r="H16394" s="64"/>
    </row>
    <row r="16395" spans="4:8" x14ac:dyDescent="0.2">
      <c r="D16395" s="9"/>
      <c r="G16395" s="63"/>
      <c r="H16395" s="64"/>
    </row>
    <row r="16396" spans="4:8" x14ac:dyDescent="0.2">
      <c r="D16396" s="9"/>
      <c r="G16396" s="63"/>
      <c r="H16396" s="64"/>
    </row>
    <row r="16397" spans="4:8" x14ac:dyDescent="0.2">
      <c r="D16397" s="9"/>
      <c r="G16397" s="63"/>
      <c r="H16397" s="64"/>
    </row>
    <row r="16398" spans="4:8" x14ac:dyDescent="0.2">
      <c r="D16398" s="9"/>
      <c r="G16398" s="63"/>
      <c r="H16398" s="64"/>
    </row>
    <row r="16399" spans="4:8" x14ac:dyDescent="0.2">
      <c r="D16399" s="9"/>
      <c r="G16399" s="63"/>
      <c r="H16399" s="64"/>
    </row>
    <row r="16400" spans="4:8" x14ac:dyDescent="0.2">
      <c r="D16400" s="9"/>
      <c r="G16400" s="63"/>
      <c r="H16400" s="64"/>
    </row>
    <row r="16401" spans="4:8" x14ac:dyDescent="0.2">
      <c r="D16401" s="9"/>
      <c r="G16401" s="63"/>
      <c r="H16401" s="64"/>
    </row>
    <row r="16402" spans="4:8" x14ac:dyDescent="0.2">
      <c r="D16402" s="9"/>
      <c r="G16402" s="63"/>
      <c r="H16402" s="64"/>
    </row>
    <row r="16403" spans="4:8" x14ac:dyDescent="0.2">
      <c r="D16403" s="9"/>
      <c r="G16403" s="63"/>
      <c r="H16403" s="64"/>
    </row>
    <row r="16404" spans="4:8" x14ac:dyDescent="0.2">
      <c r="D16404" s="9"/>
      <c r="G16404" s="63"/>
      <c r="H16404" s="64"/>
    </row>
    <row r="16405" spans="4:8" x14ac:dyDescent="0.2">
      <c r="D16405" s="9"/>
      <c r="G16405" s="63"/>
      <c r="H16405" s="64"/>
    </row>
    <row r="16406" spans="4:8" x14ac:dyDescent="0.2">
      <c r="D16406" s="9"/>
      <c r="G16406" s="63"/>
      <c r="H16406" s="64"/>
    </row>
    <row r="16407" spans="4:8" x14ac:dyDescent="0.2">
      <c r="D16407" s="9"/>
      <c r="G16407" s="63"/>
      <c r="H16407" s="64"/>
    </row>
    <row r="16408" spans="4:8" x14ac:dyDescent="0.2">
      <c r="D16408" s="9"/>
      <c r="G16408" s="63"/>
      <c r="H16408" s="64"/>
    </row>
    <row r="16409" spans="4:8" x14ac:dyDescent="0.2">
      <c r="D16409" s="9"/>
      <c r="G16409" s="63"/>
      <c r="H16409" s="64"/>
    </row>
    <row r="16410" spans="4:8" x14ac:dyDescent="0.2">
      <c r="D16410" s="9"/>
      <c r="G16410" s="63"/>
      <c r="H16410" s="64"/>
    </row>
    <row r="16411" spans="4:8" x14ac:dyDescent="0.2">
      <c r="D16411" s="9"/>
      <c r="G16411" s="63"/>
      <c r="H16411" s="64"/>
    </row>
    <row r="16412" spans="4:8" x14ac:dyDescent="0.2">
      <c r="D16412" s="9"/>
      <c r="G16412" s="63"/>
      <c r="H16412" s="64"/>
    </row>
    <row r="16413" spans="4:8" x14ac:dyDescent="0.2">
      <c r="D16413" s="9"/>
      <c r="G16413" s="63"/>
      <c r="H16413" s="64"/>
    </row>
    <row r="16414" spans="4:8" x14ac:dyDescent="0.2">
      <c r="D16414" s="9"/>
      <c r="G16414" s="63"/>
      <c r="H16414" s="64"/>
    </row>
    <row r="16415" spans="4:8" x14ac:dyDescent="0.2">
      <c r="D16415" s="9"/>
      <c r="G16415" s="63"/>
      <c r="H16415" s="64"/>
    </row>
    <row r="16416" spans="4:8" x14ac:dyDescent="0.2">
      <c r="D16416" s="9"/>
      <c r="G16416" s="63"/>
      <c r="H16416" s="64"/>
    </row>
    <row r="16417" spans="4:8" x14ac:dyDescent="0.2">
      <c r="D16417" s="9"/>
      <c r="G16417" s="63"/>
      <c r="H16417" s="64"/>
    </row>
    <row r="16418" spans="4:8" x14ac:dyDescent="0.2">
      <c r="D16418" s="9"/>
      <c r="G16418" s="63"/>
      <c r="H16418" s="64"/>
    </row>
    <row r="16419" spans="4:8" x14ac:dyDescent="0.2">
      <c r="D16419" s="9"/>
      <c r="G16419" s="63"/>
      <c r="H16419" s="64"/>
    </row>
    <row r="16420" spans="4:8" x14ac:dyDescent="0.2">
      <c r="D16420" s="9"/>
      <c r="G16420" s="63"/>
      <c r="H16420" s="64"/>
    </row>
    <row r="16421" spans="4:8" x14ac:dyDescent="0.2">
      <c r="D16421" s="9"/>
      <c r="G16421" s="63"/>
      <c r="H16421" s="64"/>
    </row>
    <row r="16422" spans="4:8" x14ac:dyDescent="0.2">
      <c r="D16422" s="9"/>
      <c r="G16422" s="63"/>
      <c r="H16422" s="64"/>
    </row>
    <row r="16423" spans="4:8" x14ac:dyDescent="0.2">
      <c r="D16423" s="9"/>
      <c r="G16423" s="63"/>
      <c r="H16423" s="64"/>
    </row>
    <row r="16424" spans="4:8" x14ac:dyDescent="0.2">
      <c r="D16424" s="9"/>
      <c r="G16424" s="63"/>
      <c r="H16424" s="64"/>
    </row>
    <row r="16425" spans="4:8" x14ac:dyDescent="0.2">
      <c r="D16425" s="9"/>
      <c r="G16425" s="63"/>
      <c r="H16425" s="64"/>
    </row>
    <row r="16426" spans="4:8" x14ac:dyDescent="0.2">
      <c r="D16426" s="9"/>
      <c r="G16426" s="63"/>
      <c r="H16426" s="64"/>
    </row>
    <row r="16427" spans="4:8" x14ac:dyDescent="0.2">
      <c r="D16427" s="9"/>
      <c r="G16427" s="63"/>
      <c r="H16427" s="64"/>
    </row>
    <row r="16428" spans="4:8" x14ac:dyDescent="0.2">
      <c r="D16428" s="9"/>
      <c r="G16428" s="63"/>
      <c r="H16428" s="64"/>
    </row>
    <row r="16429" spans="4:8" x14ac:dyDescent="0.2">
      <c r="D16429" s="9"/>
      <c r="G16429" s="63"/>
      <c r="H16429" s="64"/>
    </row>
    <row r="16430" spans="4:8" x14ac:dyDescent="0.2">
      <c r="D16430" s="9"/>
      <c r="G16430" s="63"/>
      <c r="H16430" s="64"/>
    </row>
    <row r="16431" spans="4:8" x14ac:dyDescent="0.2">
      <c r="D16431" s="9"/>
      <c r="G16431" s="63"/>
      <c r="H16431" s="64"/>
    </row>
    <row r="16432" spans="4:8" x14ac:dyDescent="0.2">
      <c r="D16432" s="9"/>
      <c r="G16432" s="63"/>
      <c r="H16432" s="64"/>
    </row>
    <row r="16433" spans="4:8" x14ac:dyDescent="0.2">
      <c r="D16433" s="9"/>
      <c r="G16433" s="63"/>
      <c r="H16433" s="64"/>
    </row>
    <row r="16434" spans="4:8" x14ac:dyDescent="0.2">
      <c r="D16434" s="9"/>
      <c r="G16434" s="63"/>
      <c r="H16434" s="64"/>
    </row>
    <row r="16435" spans="4:8" x14ac:dyDescent="0.2">
      <c r="D16435" s="9"/>
      <c r="G16435" s="63"/>
      <c r="H16435" s="64"/>
    </row>
    <row r="16436" spans="4:8" x14ac:dyDescent="0.2">
      <c r="D16436" s="9"/>
      <c r="G16436" s="63"/>
      <c r="H16436" s="64"/>
    </row>
    <row r="16437" spans="4:8" x14ac:dyDescent="0.2">
      <c r="D16437" s="9"/>
      <c r="G16437" s="63"/>
      <c r="H16437" s="64"/>
    </row>
    <row r="16438" spans="4:8" x14ac:dyDescent="0.2">
      <c r="D16438" s="9"/>
      <c r="G16438" s="63"/>
      <c r="H16438" s="64"/>
    </row>
    <row r="16439" spans="4:8" x14ac:dyDescent="0.2">
      <c r="D16439" s="9"/>
      <c r="G16439" s="63"/>
      <c r="H16439" s="64"/>
    </row>
    <row r="16440" spans="4:8" x14ac:dyDescent="0.2">
      <c r="D16440" s="9"/>
      <c r="G16440" s="63"/>
      <c r="H16440" s="64"/>
    </row>
    <row r="16441" spans="4:8" x14ac:dyDescent="0.2">
      <c r="D16441" s="9"/>
      <c r="G16441" s="63"/>
      <c r="H16441" s="64"/>
    </row>
    <row r="16442" spans="4:8" x14ac:dyDescent="0.2">
      <c r="D16442" s="9"/>
      <c r="G16442" s="63"/>
      <c r="H16442" s="64"/>
    </row>
    <row r="16443" spans="4:8" x14ac:dyDescent="0.2">
      <c r="D16443" s="9"/>
      <c r="G16443" s="63"/>
      <c r="H16443" s="64"/>
    </row>
    <row r="16444" spans="4:8" x14ac:dyDescent="0.2">
      <c r="D16444" s="9"/>
      <c r="G16444" s="63"/>
      <c r="H16444" s="64"/>
    </row>
    <row r="16445" spans="4:8" x14ac:dyDescent="0.2">
      <c r="D16445" s="9"/>
      <c r="G16445" s="63"/>
      <c r="H16445" s="64"/>
    </row>
    <row r="16446" spans="4:8" x14ac:dyDescent="0.2">
      <c r="D16446" s="9"/>
      <c r="G16446" s="63"/>
      <c r="H16446" s="64"/>
    </row>
    <row r="16447" spans="4:8" x14ac:dyDescent="0.2">
      <c r="D16447" s="9"/>
      <c r="G16447" s="63"/>
      <c r="H16447" s="64"/>
    </row>
    <row r="16448" spans="4:8" x14ac:dyDescent="0.2">
      <c r="D16448" s="9"/>
      <c r="G16448" s="63"/>
      <c r="H16448" s="64"/>
    </row>
    <row r="16449" spans="4:8" x14ac:dyDescent="0.2">
      <c r="D16449" s="9"/>
      <c r="G16449" s="63"/>
      <c r="H16449" s="64"/>
    </row>
    <row r="16450" spans="4:8" x14ac:dyDescent="0.2">
      <c r="D16450" s="9"/>
      <c r="G16450" s="63"/>
      <c r="H16450" s="64"/>
    </row>
    <row r="16451" spans="4:8" x14ac:dyDescent="0.2">
      <c r="D16451" s="9"/>
      <c r="G16451" s="63"/>
      <c r="H16451" s="64"/>
    </row>
    <row r="16452" spans="4:8" x14ac:dyDescent="0.2">
      <c r="D16452" s="9"/>
      <c r="G16452" s="63"/>
      <c r="H16452" s="64"/>
    </row>
    <row r="16453" spans="4:8" x14ac:dyDescent="0.2">
      <c r="D16453" s="9"/>
      <c r="G16453" s="63"/>
      <c r="H16453" s="64"/>
    </row>
    <row r="16454" spans="4:8" x14ac:dyDescent="0.2">
      <c r="D16454" s="9"/>
      <c r="G16454" s="63"/>
      <c r="H16454" s="64"/>
    </row>
    <row r="16455" spans="4:8" x14ac:dyDescent="0.2">
      <c r="D16455" s="9"/>
      <c r="G16455" s="63"/>
      <c r="H16455" s="64"/>
    </row>
    <row r="16456" spans="4:8" x14ac:dyDescent="0.2">
      <c r="D16456" s="9"/>
      <c r="G16456" s="63"/>
      <c r="H16456" s="64"/>
    </row>
    <row r="16457" spans="4:8" x14ac:dyDescent="0.2">
      <c r="D16457" s="9"/>
      <c r="G16457" s="63"/>
      <c r="H16457" s="64"/>
    </row>
    <row r="16458" spans="4:8" x14ac:dyDescent="0.2">
      <c r="D16458" s="9"/>
      <c r="G16458" s="63"/>
      <c r="H16458" s="64"/>
    </row>
    <row r="16459" spans="4:8" x14ac:dyDescent="0.2">
      <c r="D16459" s="9"/>
      <c r="G16459" s="63"/>
      <c r="H16459" s="64"/>
    </row>
    <row r="16460" spans="4:8" x14ac:dyDescent="0.2">
      <c r="D16460" s="9"/>
      <c r="G16460" s="63"/>
      <c r="H16460" s="64"/>
    </row>
    <row r="16461" spans="4:8" x14ac:dyDescent="0.2">
      <c r="D16461" s="9"/>
      <c r="G16461" s="63"/>
      <c r="H16461" s="64"/>
    </row>
    <row r="16462" spans="4:8" x14ac:dyDescent="0.2">
      <c r="D16462" s="9"/>
      <c r="G16462" s="63"/>
      <c r="H16462" s="64"/>
    </row>
    <row r="16463" spans="4:8" x14ac:dyDescent="0.2">
      <c r="D16463" s="9"/>
      <c r="G16463" s="63"/>
      <c r="H16463" s="64"/>
    </row>
    <row r="16464" spans="4:8" x14ac:dyDescent="0.2">
      <c r="D16464" s="9"/>
      <c r="G16464" s="63"/>
      <c r="H16464" s="64"/>
    </row>
    <row r="16465" spans="4:8" x14ac:dyDescent="0.2">
      <c r="D16465" s="9"/>
      <c r="G16465" s="63"/>
      <c r="H16465" s="64"/>
    </row>
    <row r="16466" spans="4:8" x14ac:dyDescent="0.2">
      <c r="D16466" s="9"/>
      <c r="G16466" s="63"/>
      <c r="H16466" s="64"/>
    </row>
    <row r="16467" spans="4:8" x14ac:dyDescent="0.2">
      <c r="D16467" s="9"/>
      <c r="G16467" s="63"/>
      <c r="H16467" s="64"/>
    </row>
    <row r="16468" spans="4:8" x14ac:dyDescent="0.2">
      <c r="D16468" s="9"/>
      <c r="G16468" s="63"/>
      <c r="H16468" s="64"/>
    </row>
    <row r="16469" spans="4:8" x14ac:dyDescent="0.2">
      <c r="D16469" s="9"/>
      <c r="G16469" s="63"/>
      <c r="H16469" s="64"/>
    </row>
    <row r="16470" spans="4:8" x14ac:dyDescent="0.2">
      <c r="D16470" s="9"/>
      <c r="G16470" s="63"/>
      <c r="H16470" s="64"/>
    </row>
    <row r="16471" spans="4:8" x14ac:dyDescent="0.2">
      <c r="D16471" s="9"/>
      <c r="G16471" s="63"/>
      <c r="H16471" s="64"/>
    </row>
    <row r="16472" spans="4:8" x14ac:dyDescent="0.2">
      <c r="D16472" s="9"/>
      <c r="G16472" s="63"/>
      <c r="H16472" s="64"/>
    </row>
    <row r="16473" spans="4:8" x14ac:dyDescent="0.2">
      <c r="D16473" s="9"/>
      <c r="G16473" s="63"/>
      <c r="H16473" s="64"/>
    </row>
    <row r="16474" spans="4:8" x14ac:dyDescent="0.2">
      <c r="D16474" s="9"/>
      <c r="G16474" s="63"/>
      <c r="H16474" s="64"/>
    </row>
    <row r="16475" spans="4:8" x14ac:dyDescent="0.2">
      <c r="D16475" s="9"/>
      <c r="G16475" s="63"/>
      <c r="H16475" s="64"/>
    </row>
    <row r="16476" spans="4:8" x14ac:dyDescent="0.2">
      <c r="D16476" s="9"/>
      <c r="G16476" s="63"/>
      <c r="H16476" s="64"/>
    </row>
    <row r="16477" spans="4:8" x14ac:dyDescent="0.2">
      <c r="D16477" s="9"/>
      <c r="G16477" s="63"/>
      <c r="H16477" s="64"/>
    </row>
    <row r="16478" spans="4:8" x14ac:dyDescent="0.2">
      <c r="D16478" s="9"/>
      <c r="G16478" s="63"/>
      <c r="H16478" s="64"/>
    </row>
    <row r="16479" spans="4:8" x14ac:dyDescent="0.2">
      <c r="D16479" s="9"/>
      <c r="G16479" s="63"/>
      <c r="H16479" s="64"/>
    </row>
    <row r="16480" spans="4:8" x14ac:dyDescent="0.2">
      <c r="D16480" s="9"/>
      <c r="G16480" s="63"/>
      <c r="H16480" s="64"/>
    </row>
    <row r="16481" spans="4:8" x14ac:dyDescent="0.2">
      <c r="D16481" s="9"/>
      <c r="G16481" s="63"/>
      <c r="H16481" s="64"/>
    </row>
    <row r="16482" spans="4:8" x14ac:dyDescent="0.2">
      <c r="D16482" s="9"/>
      <c r="G16482" s="63"/>
      <c r="H16482" s="64"/>
    </row>
    <row r="16483" spans="4:8" x14ac:dyDescent="0.2">
      <c r="D16483" s="9"/>
      <c r="G16483" s="63"/>
      <c r="H16483" s="64"/>
    </row>
    <row r="16484" spans="4:8" x14ac:dyDescent="0.2">
      <c r="D16484" s="9"/>
      <c r="G16484" s="63"/>
      <c r="H16484" s="64"/>
    </row>
    <row r="16485" spans="4:8" x14ac:dyDescent="0.2">
      <c r="D16485" s="9"/>
      <c r="G16485" s="63"/>
      <c r="H16485" s="64"/>
    </row>
    <row r="16486" spans="4:8" x14ac:dyDescent="0.2">
      <c r="D16486" s="9"/>
      <c r="G16486" s="63"/>
      <c r="H16486" s="64"/>
    </row>
    <row r="16487" spans="4:8" x14ac:dyDescent="0.2">
      <c r="D16487" s="9"/>
      <c r="G16487" s="63"/>
      <c r="H16487" s="64"/>
    </row>
    <row r="16488" spans="4:8" x14ac:dyDescent="0.2">
      <c r="D16488" s="9"/>
      <c r="G16488" s="63"/>
      <c r="H16488" s="64"/>
    </row>
    <row r="16489" spans="4:8" x14ac:dyDescent="0.2">
      <c r="D16489" s="9"/>
      <c r="G16489" s="63"/>
      <c r="H16489" s="64"/>
    </row>
    <row r="16490" spans="4:8" x14ac:dyDescent="0.2">
      <c r="D16490" s="9"/>
      <c r="G16490" s="63"/>
      <c r="H16490" s="64"/>
    </row>
    <row r="16491" spans="4:8" x14ac:dyDescent="0.2">
      <c r="D16491" s="9"/>
      <c r="G16491" s="63"/>
      <c r="H16491" s="64"/>
    </row>
    <row r="16492" spans="4:8" x14ac:dyDescent="0.2">
      <c r="D16492" s="9"/>
      <c r="G16492" s="63"/>
      <c r="H16492" s="64"/>
    </row>
    <row r="16493" spans="4:8" x14ac:dyDescent="0.2">
      <c r="D16493" s="9"/>
      <c r="G16493" s="63"/>
      <c r="H16493" s="64"/>
    </row>
    <row r="16494" spans="4:8" x14ac:dyDescent="0.2">
      <c r="D16494" s="9"/>
      <c r="G16494" s="63"/>
      <c r="H16494" s="64"/>
    </row>
    <row r="16495" spans="4:8" x14ac:dyDescent="0.2">
      <c r="D16495" s="9"/>
      <c r="G16495" s="63"/>
      <c r="H16495" s="64"/>
    </row>
    <row r="16496" spans="4:8" x14ac:dyDescent="0.2">
      <c r="D16496" s="9"/>
      <c r="G16496" s="63"/>
      <c r="H16496" s="64"/>
    </row>
    <row r="16497" spans="4:8" x14ac:dyDescent="0.2">
      <c r="D16497" s="9"/>
      <c r="G16497" s="63"/>
      <c r="H16497" s="64"/>
    </row>
    <row r="16498" spans="4:8" x14ac:dyDescent="0.2">
      <c r="D16498" s="9"/>
      <c r="G16498" s="63"/>
      <c r="H16498" s="64"/>
    </row>
    <row r="16499" spans="4:8" x14ac:dyDescent="0.2">
      <c r="D16499" s="9"/>
      <c r="G16499" s="63"/>
      <c r="H16499" s="64"/>
    </row>
    <row r="16500" spans="4:8" x14ac:dyDescent="0.2">
      <c r="D16500" s="9"/>
      <c r="G16500" s="63"/>
      <c r="H16500" s="64"/>
    </row>
    <row r="16501" spans="4:8" x14ac:dyDescent="0.2">
      <c r="D16501" s="9"/>
      <c r="G16501" s="63"/>
      <c r="H16501" s="64"/>
    </row>
    <row r="16502" spans="4:8" x14ac:dyDescent="0.2">
      <c r="D16502" s="9"/>
      <c r="G16502" s="63"/>
      <c r="H16502" s="64"/>
    </row>
    <row r="16503" spans="4:8" x14ac:dyDescent="0.2">
      <c r="D16503" s="9"/>
      <c r="G16503" s="63"/>
      <c r="H16503" s="64"/>
    </row>
    <row r="16504" spans="4:8" x14ac:dyDescent="0.2">
      <c r="D16504" s="9"/>
      <c r="G16504" s="63"/>
      <c r="H16504" s="64"/>
    </row>
    <row r="16505" spans="4:8" x14ac:dyDescent="0.2">
      <c r="D16505" s="9"/>
      <c r="G16505" s="63"/>
      <c r="H16505" s="64"/>
    </row>
    <row r="16506" spans="4:8" x14ac:dyDescent="0.2">
      <c r="D16506" s="9"/>
      <c r="G16506" s="63"/>
      <c r="H16506" s="64"/>
    </row>
    <row r="16507" spans="4:8" x14ac:dyDescent="0.2">
      <c r="D16507" s="9"/>
      <c r="G16507" s="63"/>
      <c r="H16507" s="64"/>
    </row>
    <row r="16508" spans="4:8" x14ac:dyDescent="0.2">
      <c r="D16508" s="9"/>
      <c r="G16508" s="63"/>
      <c r="H16508" s="64"/>
    </row>
    <row r="16509" spans="4:8" x14ac:dyDescent="0.2">
      <c r="D16509" s="9"/>
      <c r="G16509" s="63"/>
      <c r="H16509" s="64"/>
    </row>
    <row r="16510" spans="4:8" x14ac:dyDescent="0.2">
      <c r="D16510" s="9"/>
      <c r="G16510" s="63"/>
      <c r="H16510" s="64"/>
    </row>
    <row r="16511" spans="4:8" x14ac:dyDescent="0.2">
      <c r="D16511" s="9"/>
      <c r="G16511" s="63"/>
      <c r="H16511" s="64"/>
    </row>
    <row r="16512" spans="4:8" x14ac:dyDescent="0.2">
      <c r="D16512" s="9"/>
      <c r="G16512" s="63"/>
      <c r="H16512" s="64"/>
    </row>
    <row r="16513" spans="4:8" x14ac:dyDescent="0.2">
      <c r="D16513" s="9"/>
      <c r="G16513" s="63"/>
      <c r="H16513" s="64"/>
    </row>
    <row r="16514" spans="4:8" x14ac:dyDescent="0.2">
      <c r="D16514" s="9"/>
      <c r="G16514" s="63"/>
      <c r="H16514" s="64"/>
    </row>
    <row r="16515" spans="4:8" x14ac:dyDescent="0.2">
      <c r="D16515" s="9"/>
      <c r="G16515" s="63"/>
      <c r="H16515" s="64"/>
    </row>
    <row r="16516" spans="4:8" x14ac:dyDescent="0.2">
      <c r="D16516" s="9"/>
      <c r="G16516" s="63"/>
      <c r="H16516" s="64"/>
    </row>
    <row r="16517" spans="4:8" x14ac:dyDescent="0.2">
      <c r="D16517" s="9"/>
      <c r="G16517" s="63"/>
      <c r="H16517" s="64"/>
    </row>
    <row r="16518" spans="4:8" x14ac:dyDescent="0.2">
      <c r="D16518" s="9"/>
      <c r="G16518" s="63"/>
      <c r="H16518" s="64"/>
    </row>
    <row r="16519" spans="4:8" x14ac:dyDescent="0.2">
      <c r="D16519" s="9"/>
      <c r="G16519" s="63"/>
      <c r="H16519" s="64"/>
    </row>
    <row r="16520" spans="4:8" x14ac:dyDescent="0.2">
      <c r="D16520" s="9"/>
      <c r="G16520" s="63"/>
      <c r="H16520" s="64"/>
    </row>
    <row r="16521" spans="4:8" x14ac:dyDescent="0.2">
      <c r="D16521" s="9"/>
      <c r="G16521" s="63"/>
      <c r="H16521" s="64"/>
    </row>
    <row r="16522" spans="4:8" x14ac:dyDescent="0.2">
      <c r="D16522" s="9"/>
      <c r="G16522" s="63"/>
      <c r="H16522" s="64"/>
    </row>
    <row r="16523" spans="4:8" x14ac:dyDescent="0.2">
      <c r="D16523" s="9"/>
      <c r="G16523" s="63"/>
      <c r="H16523" s="64"/>
    </row>
    <row r="16524" spans="4:8" x14ac:dyDescent="0.2">
      <c r="D16524" s="9"/>
      <c r="G16524" s="63"/>
      <c r="H16524" s="64"/>
    </row>
    <row r="16525" spans="4:8" x14ac:dyDescent="0.2">
      <c r="D16525" s="9"/>
      <c r="G16525" s="63"/>
      <c r="H16525" s="64"/>
    </row>
    <row r="16526" spans="4:8" x14ac:dyDescent="0.2">
      <c r="D16526" s="9"/>
      <c r="G16526" s="63"/>
      <c r="H16526" s="64"/>
    </row>
    <row r="16527" spans="4:8" x14ac:dyDescent="0.2">
      <c r="D16527" s="9"/>
      <c r="G16527" s="63"/>
      <c r="H16527" s="64"/>
    </row>
    <row r="16528" spans="4:8" x14ac:dyDescent="0.2">
      <c r="D16528" s="9"/>
      <c r="G16528" s="63"/>
      <c r="H16528" s="64"/>
    </row>
    <row r="16529" spans="4:8" x14ac:dyDescent="0.2">
      <c r="D16529" s="9"/>
      <c r="G16529" s="63"/>
      <c r="H16529" s="64"/>
    </row>
    <row r="16530" spans="4:8" x14ac:dyDescent="0.2">
      <c r="D16530" s="9"/>
      <c r="G16530" s="63"/>
      <c r="H16530" s="64"/>
    </row>
    <row r="16531" spans="4:8" x14ac:dyDescent="0.2">
      <c r="D16531" s="9"/>
      <c r="G16531" s="63"/>
      <c r="H16531" s="64"/>
    </row>
    <row r="16532" spans="4:8" x14ac:dyDescent="0.2">
      <c r="D16532" s="9"/>
      <c r="G16532" s="63"/>
      <c r="H16532" s="64"/>
    </row>
    <row r="16533" spans="4:8" x14ac:dyDescent="0.2">
      <c r="D16533" s="9"/>
      <c r="G16533" s="63"/>
      <c r="H16533" s="64"/>
    </row>
    <row r="16534" spans="4:8" x14ac:dyDescent="0.2">
      <c r="D16534" s="9"/>
      <c r="G16534" s="63"/>
      <c r="H16534" s="64"/>
    </row>
    <row r="16535" spans="4:8" x14ac:dyDescent="0.2">
      <c r="D16535" s="9"/>
      <c r="G16535" s="63"/>
      <c r="H16535" s="64"/>
    </row>
    <row r="16536" spans="4:8" x14ac:dyDescent="0.2">
      <c r="D16536" s="9"/>
      <c r="G16536" s="63"/>
      <c r="H16536" s="64"/>
    </row>
    <row r="16537" spans="4:8" x14ac:dyDescent="0.2">
      <c r="D16537" s="9"/>
      <c r="G16537" s="63"/>
      <c r="H16537" s="64"/>
    </row>
    <row r="16538" spans="4:8" x14ac:dyDescent="0.2">
      <c r="D16538" s="9"/>
      <c r="G16538" s="63"/>
      <c r="H16538" s="64"/>
    </row>
    <row r="16539" spans="4:8" x14ac:dyDescent="0.2">
      <c r="D16539" s="9"/>
      <c r="G16539" s="63"/>
      <c r="H16539" s="64"/>
    </row>
    <row r="16540" spans="4:8" x14ac:dyDescent="0.2">
      <c r="D16540" s="9"/>
      <c r="G16540" s="63"/>
      <c r="H16540" s="64"/>
    </row>
    <row r="16541" spans="4:8" x14ac:dyDescent="0.2">
      <c r="D16541" s="9"/>
      <c r="G16541" s="63"/>
      <c r="H16541" s="64"/>
    </row>
    <row r="16542" spans="4:8" x14ac:dyDescent="0.2">
      <c r="D16542" s="9"/>
      <c r="G16542" s="63"/>
      <c r="H16542" s="64"/>
    </row>
    <row r="16543" spans="4:8" x14ac:dyDescent="0.2">
      <c r="D16543" s="9"/>
      <c r="G16543" s="63"/>
      <c r="H16543" s="64"/>
    </row>
    <row r="16544" spans="4:8" x14ac:dyDescent="0.2">
      <c r="D16544" s="9"/>
      <c r="G16544" s="63"/>
      <c r="H16544" s="64"/>
    </row>
    <row r="16545" spans="4:8" x14ac:dyDescent="0.2">
      <c r="D16545" s="9"/>
      <c r="G16545" s="63"/>
      <c r="H16545" s="64"/>
    </row>
    <row r="16546" spans="4:8" x14ac:dyDescent="0.2">
      <c r="D16546" s="9"/>
      <c r="G16546" s="63"/>
      <c r="H16546" s="64"/>
    </row>
    <row r="16547" spans="4:8" x14ac:dyDescent="0.2">
      <c r="D16547" s="9"/>
      <c r="G16547" s="63"/>
      <c r="H16547" s="64"/>
    </row>
    <row r="16548" spans="4:8" x14ac:dyDescent="0.2">
      <c r="D16548" s="9"/>
      <c r="G16548" s="63"/>
      <c r="H16548" s="64"/>
    </row>
    <row r="16549" spans="4:8" x14ac:dyDescent="0.2">
      <c r="D16549" s="9"/>
      <c r="G16549" s="63"/>
      <c r="H16549" s="64"/>
    </row>
    <row r="16550" spans="4:8" x14ac:dyDescent="0.2">
      <c r="D16550" s="9"/>
      <c r="G16550" s="63"/>
      <c r="H16550" s="64"/>
    </row>
    <row r="16551" spans="4:8" x14ac:dyDescent="0.2">
      <c r="D16551" s="9"/>
      <c r="G16551" s="63"/>
      <c r="H16551" s="64"/>
    </row>
    <row r="16552" spans="4:8" x14ac:dyDescent="0.2">
      <c r="D16552" s="9"/>
      <c r="G16552" s="63"/>
      <c r="H16552" s="64"/>
    </row>
    <row r="16553" spans="4:8" x14ac:dyDescent="0.2">
      <c r="D16553" s="9"/>
      <c r="G16553" s="63"/>
      <c r="H16553" s="64"/>
    </row>
    <row r="16554" spans="4:8" x14ac:dyDescent="0.2">
      <c r="D16554" s="9"/>
      <c r="G16554" s="63"/>
      <c r="H16554" s="64"/>
    </row>
    <row r="16555" spans="4:8" x14ac:dyDescent="0.2">
      <c r="D16555" s="9"/>
      <c r="G16555" s="63"/>
      <c r="H16555" s="64"/>
    </row>
    <row r="16556" spans="4:8" x14ac:dyDescent="0.2">
      <c r="D16556" s="9"/>
      <c r="G16556" s="63"/>
      <c r="H16556" s="64"/>
    </row>
    <row r="16557" spans="4:8" x14ac:dyDescent="0.2">
      <c r="D16557" s="9"/>
      <c r="G16557" s="63"/>
      <c r="H16557" s="64"/>
    </row>
    <row r="16558" spans="4:8" x14ac:dyDescent="0.2">
      <c r="D16558" s="9"/>
      <c r="G16558" s="63"/>
      <c r="H16558" s="64"/>
    </row>
    <row r="16559" spans="4:8" x14ac:dyDescent="0.2">
      <c r="D16559" s="9"/>
      <c r="G16559" s="63"/>
      <c r="H16559" s="64"/>
    </row>
    <row r="16560" spans="4:8" x14ac:dyDescent="0.2">
      <c r="D16560" s="9"/>
      <c r="G16560" s="63"/>
      <c r="H16560" s="64"/>
    </row>
    <row r="16561" spans="4:8" x14ac:dyDescent="0.2">
      <c r="D16561" s="9"/>
      <c r="G16561" s="63"/>
      <c r="H16561" s="64"/>
    </row>
    <row r="16562" spans="4:8" x14ac:dyDescent="0.2">
      <c r="D16562" s="9"/>
      <c r="G16562" s="63"/>
      <c r="H16562" s="64"/>
    </row>
    <row r="16563" spans="4:8" x14ac:dyDescent="0.2">
      <c r="D16563" s="9"/>
      <c r="G16563" s="63"/>
      <c r="H16563" s="64"/>
    </row>
    <row r="16564" spans="4:8" x14ac:dyDescent="0.2">
      <c r="D16564" s="9"/>
      <c r="G16564" s="63"/>
      <c r="H16564" s="64"/>
    </row>
    <row r="16565" spans="4:8" x14ac:dyDescent="0.2">
      <c r="D16565" s="9"/>
      <c r="G16565" s="63"/>
      <c r="H16565" s="64"/>
    </row>
    <row r="16566" spans="4:8" x14ac:dyDescent="0.2">
      <c r="D16566" s="9"/>
      <c r="G16566" s="63"/>
      <c r="H16566" s="64"/>
    </row>
    <row r="16567" spans="4:8" x14ac:dyDescent="0.2">
      <c r="D16567" s="9"/>
      <c r="G16567" s="63"/>
      <c r="H16567" s="64"/>
    </row>
    <row r="16568" spans="4:8" x14ac:dyDescent="0.2">
      <c r="D16568" s="9"/>
      <c r="G16568" s="63"/>
      <c r="H16568" s="64"/>
    </row>
    <row r="16569" spans="4:8" x14ac:dyDescent="0.2">
      <c r="D16569" s="9"/>
      <c r="G16569" s="63"/>
      <c r="H16569" s="64"/>
    </row>
    <row r="16570" spans="4:8" x14ac:dyDescent="0.2">
      <c r="D16570" s="9"/>
      <c r="G16570" s="63"/>
      <c r="H16570" s="64"/>
    </row>
    <row r="16571" spans="4:8" x14ac:dyDescent="0.2">
      <c r="D16571" s="9"/>
      <c r="G16571" s="63"/>
      <c r="H16571" s="64"/>
    </row>
    <row r="16572" spans="4:8" x14ac:dyDescent="0.2">
      <c r="D16572" s="9"/>
      <c r="G16572" s="63"/>
      <c r="H16572" s="64"/>
    </row>
    <row r="16573" spans="4:8" x14ac:dyDescent="0.2">
      <c r="D16573" s="9"/>
      <c r="G16573" s="63"/>
      <c r="H16573" s="64"/>
    </row>
    <row r="16574" spans="4:8" x14ac:dyDescent="0.2">
      <c r="D16574" s="9"/>
      <c r="G16574" s="63"/>
      <c r="H16574" s="64"/>
    </row>
    <row r="16575" spans="4:8" x14ac:dyDescent="0.2">
      <c r="D16575" s="9"/>
      <c r="G16575" s="63"/>
      <c r="H16575" s="64"/>
    </row>
    <row r="16576" spans="4:8" x14ac:dyDescent="0.2">
      <c r="D16576" s="9"/>
      <c r="G16576" s="63"/>
      <c r="H16576" s="64"/>
    </row>
    <row r="16577" spans="4:8" x14ac:dyDescent="0.2">
      <c r="D16577" s="9"/>
      <c r="G16577" s="63"/>
      <c r="H16577" s="64"/>
    </row>
    <row r="16578" spans="4:8" x14ac:dyDescent="0.2">
      <c r="D16578" s="9"/>
      <c r="G16578" s="63"/>
      <c r="H16578" s="64"/>
    </row>
    <row r="16579" spans="4:8" x14ac:dyDescent="0.2">
      <c r="D16579" s="9"/>
      <c r="G16579" s="63"/>
      <c r="H16579" s="64"/>
    </row>
    <row r="16580" spans="4:8" x14ac:dyDescent="0.2">
      <c r="D16580" s="9"/>
      <c r="G16580" s="63"/>
      <c r="H16580" s="64"/>
    </row>
    <row r="16581" spans="4:8" x14ac:dyDescent="0.2">
      <c r="D16581" s="9"/>
      <c r="G16581" s="63"/>
      <c r="H16581" s="64"/>
    </row>
    <row r="16582" spans="4:8" x14ac:dyDescent="0.2">
      <c r="D16582" s="9"/>
      <c r="G16582" s="63"/>
      <c r="H16582" s="64"/>
    </row>
    <row r="16583" spans="4:8" x14ac:dyDescent="0.2">
      <c r="D16583" s="9"/>
      <c r="G16583" s="63"/>
      <c r="H16583" s="64"/>
    </row>
    <row r="16584" spans="4:8" x14ac:dyDescent="0.2">
      <c r="D16584" s="9"/>
      <c r="G16584" s="63"/>
      <c r="H16584" s="64"/>
    </row>
    <row r="16585" spans="4:8" x14ac:dyDescent="0.2">
      <c r="D16585" s="9"/>
      <c r="G16585" s="63"/>
      <c r="H16585" s="64"/>
    </row>
    <row r="16586" spans="4:8" x14ac:dyDescent="0.2">
      <c r="D16586" s="9"/>
      <c r="G16586" s="63"/>
      <c r="H16586" s="64"/>
    </row>
    <row r="16587" spans="4:8" x14ac:dyDescent="0.2">
      <c r="D16587" s="9"/>
      <c r="G16587" s="63"/>
      <c r="H16587" s="64"/>
    </row>
    <row r="16588" spans="4:8" x14ac:dyDescent="0.2">
      <c r="D16588" s="9"/>
      <c r="G16588" s="63"/>
      <c r="H16588" s="64"/>
    </row>
    <row r="16589" spans="4:8" x14ac:dyDescent="0.2">
      <c r="D16589" s="9"/>
      <c r="G16589" s="63"/>
      <c r="H16589" s="64"/>
    </row>
    <row r="16590" spans="4:8" x14ac:dyDescent="0.2">
      <c r="D16590" s="9"/>
      <c r="G16590" s="63"/>
      <c r="H16590" s="64"/>
    </row>
    <row r="16591" spans="4:8" x14ac:dyDescent="0.2">
      <c r="D16591" s="9"/>
      <c r="G16591" s="63"/>
      <c r="H16591" s="64"/>
    </row>
    <row r="16592" spans="4:8" x14ac:dyDescent="0.2">
      <c r="D16592" s="9"/>
      <c r="G16592" s="63"/>
      <c r="H16592" s="64"/>
    </row>
    <row r="16593" spans="4:8" x14ac:dyDescent="0.2">
      <c r="D16593" s="9"/>
      <c r="G16593" s="63"/>
      <c r="H16593" s="64"/>
    </row>
    <row r="16594" spans="4:8" x14ac:dyDescent="0.2">
      <c r="D16594" s="9"/>
      <c r="G16594" s="63"/>
      <c r="H16594" s="64"/>
    </row>
    <row r="16595" spans="4:8" x14ac:dyDescent="0.2">
      <c r="D16595" s="9"/>
      <c r="G16595" s="63"/>
      <c r="H16595" s="64"/>
    </row>
    <row r="16596" spans="4:8" x14ac:dyDescent="0.2">
      <c r="D16596" s="9"/>
      <c r="G16596" s="63"/>
      <c r="H16596" s="64"/>
    </row>
    <row r="16597" spans="4:8" x14ac:dyDescent="0.2">
      <c r="D16597" s="9"/>
      <c r="G16597" s="63"/>
      <c r="H16597" s="64"/>
    </row>
    <row r="16598" spans="4:8" x14ac:dyDescent="0.2">
      <c r="D16598" s="9"/>
      <c r="G16598" s="63"/>
      <c r="H16598" s="64"/>
    </row>
    <row r="16599" spans="4:8" x14ac:dyDescent="0.2">
      <c r="D16599" s="9"/>
      <c r="G16599" s="63"/>
      <c r="H16599" s="64"/>
    </row>
    <row r="16600" spans="4:8" x14ac:dyDescent="0.2">
      <c r="D16600" s="9"/>
      <c r="G16600" s="63"/>
      <c r="H16600" s="64"/>
    </row>
    <row r="16601" spans="4:8" x14ac:dyDescent="0.2">
      <c r="D16601" s="9"/>
      <c r="G16601" s="63"/>
      <c r="H16601" s="64"/>
    </row>
    <row r="16602" spans="4:8" x14ac:dyDescent="0.2">
      <c r="D16602" s="9"/>
      <c r="G16602" s="63"/>
      <c r="H16602" s="64"/>
    </row>
    <row r="16603" spans="4:8" x14ac:dyDescent="0.2">
      <c r="D16603" s="9"/>
      <c r="G16603" s="63"/>
      <c r="H16603" s="64"/>
    </row>
    <row r="16604" spans="4:8" x14ac:dyDescent="0.2">
      <c r="D16604" s="9"/>
      <c r="G16604" s="63"/>
      <c r="H16604" s="64"/>
    </row>
    <row r="16605" spans="4:8" x14ac:dyDescent="0.2">
      <c r="D16605" s="9"/>
      <c r="G16605" s="63"/>
      <c r="H16605" s="64"/>
    </row>
    <row r="16606" spans="4:8" x14ac:dyDescent="0.2">
      <c r="D16606" s="9"/>
      <c r="G16606" s="63"/>
      <c r="H16606" s="64"/>
    </row>
    <row r="16607" spans="4:8" x14ac:dyDescent="0.2">
      <c r="D16607" s="9"/>
      <c r="G16607" s="63"/>
      <c r="H16607" s="64"/>
    </row>
    <row r="16608" spans="4:8" x14ac:dyDescent="0.2">
      <c r="D16608" s="9"/>
      <c r="G16608" s="63"/>
      <c r="H16608" s="64"/>
    </row>
    <row r="16609" spans="4:8" x14ac:dyDescent="0.2">
      <c r="D16609" s="9"/>
      <c r="G16609" s="63"/>
      <c r="H16609" s="64"/>
    </row>
    <row r="16610" spans="4:8" x14ac:dyDescent="0.2">
      <c r="D16610" s="9"/>
      <c r="G16610" s="63"/>
      <c r="H16610" s="64"/>
    </row>
    <row r="16611" spans="4:8" x14ac:dyDescent="0.2">
      <c r="D16611" s="9"/>
      <c r="G16611" s="63"/>
      <c r="H16611" s="64"/>
    </row>
    <row r="16612" spans="4:8" x14ac:dyDescent="0.2">
      <c r="D16612" s="9"/>
      <c r="G16612" s="63"/>
      <c r="H16612" s="64"/>
    </row>
    <row r="16613" spans="4:8" x14ac:dyDescent="0.2">
      <c r="D16613" s="9"/>
      <c r="G16613" s="63"/>
      <c r="H16613" s="64"/>
    </row>
    <row r="16614" spans="4:8" x14ac:dyDescent="0.2">
      <c r="D16614" s="9"/>
      <c r="G16614" s="63"/>
      <c r="H16614" s="64"/>
    </row>
    <row r="16615" spans="4:8" x14ac:dyDescent="0.2">
      <c r="D16615" s="9"/>
      <c r="G16615" s="63"/>
      <c r="H16615" s="64"/>
    </row>
    <row r="16616" spans="4:8" x14ac:dyDescent="0.2">
      <c r="D16616" s="9"/>
      <c r="G16616" s="63"/>
      <c r="H16616" s="64"/>
    </row>
    <row r="16617" spans="4:8" x14ac:dyDescent="0.2">
      <c r="D16617" s="9"/>
      <c r="G16617" s="63"/>
      <c r="H16617" s="64"/>
    </row>
    <row r="16618" spans="4:8" x14ac:dyDescent="0.2">
      <c r="D16618" s="9"/>
      <c r="G16618" s="63"/>
      <c r="H16618" s="64"/>
    </row>
    <row r="16619" spans="4:8" x14ac:dyDescent="0.2">
      <c r="D16619" s="9"/>
      <c r="G16619" s="63"/>
      <c r="H16619" s="64"/>
    </row>
    <row r="16620" spans="4:8" x14ac:dyDescent="0.2">
      <c r="D16620" s="9"/>
      <c r="G16620" s="63"/>
      <c r="H16620" s="64"/>
    </row>
    <row r="16621" spans="4:8" x14ac:dyDescent="0.2">
      <c r="D16621" s="9"/>
      <c r="G16621" s="63"/>
      <c r="H16621" s="64"/>
    </row>
    <row r="16622" spans="4:8" x14ac:dyDescent="0.2">
      <c r="D16622" s="9"/>
      <c r="G16622" s="63"/>
      <c r="H16622" s="64"/>
    </row>
    <row r="16623" spans="4:8" x14ac:dyDescent="0.2">
      <c r="D16623" s="9"/>
      <c r="G16623" s="63"/>
      <c r="H16623" s="64"/>
    </row>
    <row r="16624" spans="4:8" x14ac:dyDescent="0.2">
      <c r="D16624" s="9"/>
      <c r="G16624" s="63"/>
      <c r="H16624" s="64"/>
    </row>
    <row r="16625" spans="4:8" x14ac:dyDescent="0.2">
      <c r="D16625" s="9"/>
      <c r="G16625" s="63"/>
      <c r="H16625" s="64"/>
    </row>
    <row r="16626" spans="4:8" x14ac:dyDescent="0.2">
      <c r="D16626" s="9"/>
      <c r="G16626" s="63"/>
      <c r="H16626" s="64"/>
    </row>
    <row r="16627" spans="4:8" x14ac:dyDescent="0.2">
      <c r="D16627" s="9"/>
      <c r="G16627" s="63"/>
      <c r="H16627" s="64"/>
    </row>
    <row r="16628" spans="4:8" x14ac:dyDescent="0.2">
      <c r="D16628" s="9"/>
      <c r="G16628" s="63"/>
      <c r="H16628" s="64"/>
    </row>
    <row r="16629" spans="4:8" x14ac:dyDescent="0.2">
      <c r="D16629" s="9"/>
      <c r="G16629" s="63"/>
      <c r="H16629" s="64"/>
    </row>
    <row r="16630" spans="4:8" x14ac:dyDescent="0.2">
      <c r="D16630" s="9"/>
      <c r="G16630" s="63"/>
      <c r="H16630" s="64"/>
    </row>
    <row r="16631" spans="4:8" x14ac:dyDescent="0.2">
      <c r="D16631" s="9"/>
      <c r="G16631" s="63"/>
      <c r="H16631" s="64"/>
    </row>
    <row r="16632" spans="4:8" x14ac:dyDescent="0.2">
      <c r="D16632" s="9"/>
      <c r="G16632" s="63"/>
      <c r="H16632" s="64"/>
    </row>
    <row r="16633" spans="4:8" x14ac:dyDescent="0.2">
      <c r="D16633" s="9"/>
      <c r="G16633" s="63"/>
      <c r="H16633" s="64"/>
    </row>
    <row r="16634" spans="4:8" x14ac:dyDescent="0.2">
      <c r="D16634" s="9"/>
      <c r="G16634" s="63"/>
      <c r="H16634" s="64"/>
    </row>
    <row r="16635" spans="4:8" x14ac:dyDescent="0.2">
      <c r="D16635" s="9"/>
      <c r="G16635" s="63"/>
      <c r="H16635" s="64"/>
    </row>
    <row r="16636" spans="4:8" x14ac:dyDescent="0.2">
      <c r="D16636" s="9"/>
      <c r="G16636" s="63"/>
      <c r="H16636" s="64"/>
    </row>
    <row r="16637" spans="4:8" x14ac:dyDescent="0.2">
      <c r="D16637" s="9"/>
      <c r="G16637" s="63"/>
      <c r="H16637" s="64"/>
    </row>
    <row r="16638" spans="4:8" x14ac:dyDescent="0.2">
      <c r="D16638" s="9"/>
      <c r="G16638" s="63"/>
      <c r="H16638" s="64"/>
    </row>
    <row r="16639" spans="4:8" x14ac:dyDescent="0.2">
      <c r="D16639" s="9"/>
      <c r="G16639" s="63"/>
      <c r="H16639" s="64"/>
    </row>
    <row r="16640" spans="4:8" x14ac:dyDescent="0.2">
      <c r="D16640" s="9"/>
      <c r="G16640" s="63"/>
      <c r="H16640" s="64"/>
    </row>
    <row r="16641" spans="4:8" x14ac:dyDescent="0.2">
      <c r="D16641" s="9"/>
      <c r="G16641" s="63"/>
      <c r="H16641" s="64"/>
    </row>
    <row r="16642" spans="4:8" x14ac:dyDescent="0.2">
      <c r="D16642" s="9"/>
      <c r="G16642" s="63"/>
      <c r="H16642" s="64"/>
    </row>
    <row r="16643" spans="4:8" x14ac:dyDescent="0.2">
      <c r="D16643" s="9"/>
      <c r="G16643" s="63"/>
      <c r="H16643" s="64"/>
    </row>
    <row r="16644" spans="4:8" x14ac:dyDescent="0.2">
      <c r="D16644" s="9"/>
      <c r="G16644" s="63"/>
      <c r="H16644" s="64"/>
    </row>
    <row r="16645" spans="4:8" x14ac:dyDescent="0.2">
      <c r="D16645" s="9"/>
      <c r="G16645" s="63"/>
      <c r="H16645" s="64"/>
    </row>
    <row r="16646" spans="4:8" x14ac:dyDescent="0.2">
      <c r="D16646" s="9"/>
      <c r="G16646" s="63"/>
      <c r="H16646" s="64"/>
    </row>
    <row r="16647" spans="4:8" x14ac:dyDescent="0.2">
      <c r="D16647" s="9"/>
      <c r="G16647" s="63"/>
      <c r="H16647" s="64"/>
    </row>
    <row r="16648" spans="4:8" x14ac:dyDescent="0.2">
      <c r="D16648" s="9"/>
      <c r="G16648" s="63"/>
      <c r="H16648" s="64"/>
    </row>
    <row r="16649" spans="4:8" x14ac:dyDescent="0.2">
      <c r="D16649" s="9"/>
      <c r="G16649" s="63"/>
      <c r="H16649" s="64"/>
    </row>
    <row r="16650" spans="4:8" x14ac:dyDescent="0.2">
      <c r="D16650" s="9"/>
      <c r="G16650" s="63"/>
      <c r="H16650" s="64"/>
    </row>
    <row r="16651" spans="4:8" x14ac:dyDescent="0.2">
      <c r="D16651" s="9"/>
      <c r="G16651" s="63"/>
      <c r="H16651" s="64"/>
    </row>
    <row r="16652" spans="4:8" x14ac:dyDescent="0.2">
      <c r="D16652" s="9"/>
      <c r="G16652" s="63"/>
      <c r="H16652" s="64"/>
    </row>
    <row r="16653" spans="4:8" x14ac:dyDescent="0.2">
      <c r="D16653" s="9"/>
      <c r="G16653" s="63"/>
      <c r="H16653" s="64"/>
    </row>
    <row r="16654" spans="4:8" x14ac:dyDescent="0.2">
      <c r="D16654" s="9"/>
      <c r="G16654" s="63"/>
      <c r="H16654" s="64"/>
    </row>
    <row r="16655" spans="4:8" x14ac:dyDescent="0.2">
      <c r="D16655" s="9"/>
      <c r="G16655" s="63"/>
      <c r="H16655" s="64"/>
    </row>
    <row r="16656" spans="4:8" x14ac:dyDescent="0.2">
      <c r="D16656" s="9"/>
      <c r="G16656" s="63"/>
      <c r="H16656" s="64"/>
    </row>
    <row r="16657" spans="4:8" x14ac:dyDescent="0.2">
      <c r="D16657" s="9"/>
      <c r="G16657" s="63"/>
      <c r="H16657" s="64"/>
    </row>
    <row r="16658" spans="4:8" x14ac:dyDescent="0.2">
      <c r="D16658" s="9"/>
      <c r="G16658" s="63"/>
      <c r="H16658" s="64"/>
    </row>
    <row r="16659" spans="4:8" x14ac:dyDescent="0.2">
      <c r="D16659" s="9"/>
      <c r="G16659" s="63"/>
      <c r="H16659" s="64"/>
    </row>
    <row r="16660" spans="4:8" x14ac:dyDescent="0.2">
      <c r="D16660" s="9"/>
      <c r="G16660" s="63"/>
      <c r="H16660" s="64"/>
    </row>
    <row r="16661" spans="4:8" x14ac:dyDescent="0.2">
      <c r="D16661" s="9"/>
      <c r="G16661" s="63"/>
      <c r="H16661" s="64"/>
    </row>
    <row r="16662" spans="4:8" x14ac:dyDescent="0.2">
      <c r="D16662" s="9"/>
      <c r="G16662" s="63"/>
      <c r="H16662" s="64"/>
    </row>
    <row r="16663" spans="4:8" x14ac:dyDescent="0.2">
      <c r="D16663" s="9"/>
      <c r="G16663" s="63"/>
      <c r="H16663" s="64"/>
    </row>
    <row r="16664" spans="4:8" x14ac:dyDescent="0.2">
      <c r="D16664" s="9"/>
      <c r="G16664" s="63"/>
      <c r="H16664" s="64"/>
    </row>
    <row r="16665" spans="4:8" x14ac:dyDescent="0.2">
      <c r="D16665" s="9"/>
      <c r="G16665" s="63"/>
      <c r="H16665" s="64"/>
    </row>
    <row r="16666" spans="4:8" x14ac:dyDescent="0.2">
      <c r="D16666" s="9"/>
      <c r="G16666" s="63"/>
      <c r="H16666" s="64"/>
    </row>
    <row r="16667" spans="4:8" x14ac:dyDescent="0.2">
      <c r="D16667" s="9"/>
      <c r="G16667" s="63"/>
      <c r="H16667" s="64"/>
    </row>
    <row r="16668" spans="4:8" x14ac:dyDescent="0.2">
      <c r="D16668" s="9"/>
      <c r="G16668" s="63"/>
      <c r="H16668" s="64"/>
    </row>
    <row r="16669" spans="4:8" x14ac:dyDescent="0.2">
      <c r="D16669" s="9"/>
      <c r="G16669" s="63"/>
      <c r="H16669" s="64"/>
    </row>
    <row r="16670" spans="4:8" x14ac:dyDescent="0.2">
      <c r="D16670" s="9"/>
      <c r="G16670" s="63"/>
      <c r="H16670" s="64"/>
    </row>
    <row r="16671" spans="4:8" x14ac:dyDescent="0.2">
      <c r="D16671" s="9"/>
      <c r="G16671" s="63"/>
      <c r="H16671" s="64"/>
    </row>
    <row r="16672" spans="4:8" x14ac:dyDescent="0.2">
      <c r="D16672" s="9"/>
      <c r="G16672" s="63"/>
      <c r="H16672" s="64"/>
    </row>
    <row r="16673" spans="4:8" x14ac:dyDescent="0.2">
      <c r="D16673" s="9"/>
      <c r="G16673" s="63"/>
      <c r="H16673" s="64"/>
    </row>
    <row r="16674" spans="4:8" x14ac:dyDescent="0.2">
      <c r="D16674" s="9"/>
      <c r="G16674" s="63"/>
      <c r="H16674" s="64"/>
    </row>
    <row r="16675" spans="4:8" x14ac:dyDescent="0.2">
      <c r="D16675" s="9"/>
      <c r="G16675" s="63"/>
      <c r="H16675" s="64"/>
    </row>
    <row r="16676" spans="4:8" x14ac:dyDescent="0.2">
      <c r="D16676" s="9"/>
      <c r="G16676" s="63"/>
      <c r="H16676" s="64"/>
    </row>
    <row r="16677" spans="4:8" x14ac:dyDescent="0.2">
      <c r="D16677" s="9"/>
      <c r="G16677" s="63"/>
      <c r="H16677" s="64"/>
    </row>
    <row r="16678" spans="4:8" x14ac:dyDescent="0.2">
      <c r="D16678" s="9"/>
      <c r="G16678" s="63"/>
      <c r="H16678" s="64"/>
    </row>
    <row r="16679" spans="4:8" x14ac:dyDescent="0.2">
      <c r="D16679" s="9"/>
      <c r="G16679" s="63"/>
      <c r="H16679" s="64"/>
    </row>
    <row r="16680" spans="4:8" x14ac:dyDescent="0.2">
      <c r="D16680" s="9"/>
      <c r="G16680" s="63"/>
      <c r="H16680" s="64"/>
    </row>
    <row r="16681" spans="4:8" x14ac:dyDescent="0.2">
      <c r="D16681" s="9"/>
      <c r="G16681" s="63"/>
      <c r="H16681" s="64"/>
    </row>
    <row r="16682" spans="4:8" x14ac:dyDescent="0.2">
      <c r="D16682" s="9"/>
      <c r="G16682" s="63"/>
      <c r="H16682" s="64"/>
    </row>
    <row r="16683" spans="4:8" x14ac:dyDescent="0.2">
      <c r="D16683" s="9"/>
      <c r="G16683" s="63"/>
      <c r="H16683" s="64"/>
    </row>
    <row r="16684" spans="4:8" x14ac:dyDescent="0.2">
      <c r="D16684" s="9"/>
      <c r="G16684" s="63"/>
      <c r="H16684" s="64"/>
    </row>
    <row r="16685" spans="4:8" x14ac:dyDescent="0.2">
      <c r="D16685" s="9"/>
      <c r="G16685" s="63"/>
      <c r="H16685" s="64"/>
    </row>
    <row r="16686" spans="4:8" x14ac:dyDescent="0.2">
      <c r="D16686" s="9"/>
      <c r="G16686" s="63"/>
      <c r="H16686" s="64"/>
    </row>
    <row r="16687" spans="4:8" x14ac:dyDescent="0.2">
      <c r="D16687" s="9"/>
      <c r="G16687" s="63"/>
      <c r="H16687" s="64"/>
    </row>
    <row r="16688" spans="4:8" x14ac:dyDescent="0.2">
      <c r="D16688" s="9"/>
      <c r="G16688" s="63"/>
      <c r="H16688" s="64"/>
    </row>
    <row r="16689" spans="4:8" x14ac:dyDescent="0.2">
      <c r="D16689" s="9"/>
      <c r="G16689" s="63"/>
      <c r="H16689" s="64"/>
    </row>
    <row r="16690" spans="4:8" x14ac:dyDescent="0.2">
      <c r="D16690" s="9"/>
      <c r="G16690" s="63"/>
      <c r="H16690" s="64"/>
    </row>
    <row r="16691" spans="4:8" x14ac:dyDescent="0.2">
      <c r="D16691" s="9"/>
      <c r="G16691" s="63"/>
      <c r="H16691" s="64"/>
    </row>
    <row r="16692" spans="4:8" x14ac:dyDescent="0.2">
      <c r="D16692" s="9"/>
      <c r="G16692" s="63"/>
      <c r="H16692" s="64"/>
    </row>
    <row r="16693" spans="4:8" x14ac:dyDescent="0.2">
      <c r="D16693" s="9"/>
      <c r="G16693" s="63"/>
      <c r="H16693" s="64"/>
    </row>
    <row r="16694" spans="4:8" x14ac:dyDescent="0.2">
      <c r="D16694" s="9"/>
      <c r="G16694" s="63"/>
      <c r="H16694" s="64"/>
    </row>
    <row r="16695" spans="4:8" x14ac:dyDescent="0.2">
      <c r="D16695" s="9"/>
      <c r="G16695" s="63"/>
      <c r="H16695" s="64"/>
    </row>
    <row r="16696" spans="4:8" x14ac:dyDescent="0.2">
      <c r="D16696" s="9"/>
      <c r="G16696" s="63"/>
      <c r="H16696" s="64"/>
    </row>
    <row r="16697" spans="4:8" x14ac:dyDescent="0.2">
      <c r="D16697" s="9"/>
      <c r="G16697" s="63"/>
      <c r="H16697" s="64"/>
    </row>
    <row r="16698" spans="4:8" x14ac:dyDescent="0.2">
      <c r="D16698" s="9"/>
      <c r="G16698" s="63"/>
      <c r="H16698" s="64"/>
    </row>
    <row r="16699" spans="4:8" x14ac:dyDescent="0.2">
      <c r="D16699" s="9"/>
      <c r="G16699" s="63"/>
      <c r="H16699" s="64"/>
    </row>
    <row r="16700" spans="4:8" x14ac:dyDescent="0.2">
      <c r="D16700" s="9"/>
      <c r="G16700" s="63"/>
      <c r="H16700" s="64"/>
    </row>
    <row r="16701" spans="4:8" x14ac:dyDescent="0.2">
      <c r="D16701" s="9"/>
      <c r="G16701" s="63"/>
      <c r="H16701" s="64"/>
    </row>
    <row r="16702" spans="4:8" x14ac:dyDescent="0.2">
      <c r="D16702" s="9"/>
      <c r="G16702" s="63"/>
      <c r="H16702" s="64"/>
    </row>
    <row r="16703" spans="4:8" x14ac:dyDescent="0.2">
      <c r="D16703" s="9"/>
      <c r="G16703" s="63"/>
      <c r="H16703" s="64"/>
    </row>
    <row r="16704" spans="4:8" x14ac:dyDescent="0.2">
      <c r="D16704" s="9"/>
      <c r="G16704" s="63"/>
      <c r="H16704" s="64"/>
    </row>
    <row r="16705" spans="4:8" x14ac:dyDescent="0.2">
      <c r="D16705" s="9"/>
      <c r="G16705" s="63"/>
      <c r="H16705" s="64"/>
    </row>
    <row r="16706" spans="4:8" x14ac:dyDescent="0.2">
      <c r="D16706" s="9"/>
      <c r="G16706" s="63"/>
      <c r="H16706" s="64"/>
    </row>
    <row r="16707" spans="4:8" x14ac:dyDescent="0.2">
      <c r="D16707" s="9"/>
      <c r="G16707" s="63"/>
      <c r="H16707" s="64"/>
    </row>
    <row r="16708" spans="4:8" x14ac:dyDescent="0.2">
      <c r="D16708" s="9"/>
      <c r="G16708" s="63"/>
      <c r="H16708" s="64"/>
    </row>
    <row r="16709" spans="4:8" x14ac:dyDescent="0.2">
      <c r="D16709" s="9"/>
      <c r="G16709" s="63"/>
      <c r="H16709" s="64"/>
    </row>
    <row r="16710" spans="4:8" x14ac:dyDescent="0.2">
      <c r="D16710" s="9"/>
      <c r="G16710" s="63"/>
      <c r="H16710" s="64"/>
    </row>
    <row r="16711" spans="4:8" x14ac:dyDescent="0.2">
      <c r="D16711" s="9"/>
      <c r="G16711" s="63"/>
      <c r="H16711" s="64"/>
    </row>
    <row r="16712" spans="4:8" x14ac:dyDescent="0.2">
      <c r="D16712" s="9"/>
      <c r="G16712" s="63"/>
      <c r="H16712" s="64"/>
    </row>
    <row r="16713" spans="4:8" x14ac:dyDescent="0.2">
      <c r="D16713" s="9"/>
      <c r="G16713" s="63"/>
      <c r="H16713" s="64"/>
    </row>
    <row r="16714" spans="4:8" x14ac:dyDescent="0.2">
      <c r="D16714" s="9"/>
      <c r="G16714" s="63"/>
      <c r="H16714" s="64"/>
    </row>
    <row r="16715" spans="4:8" x14ac:dyDescent="0.2">
      <c r="D16715" s="9"/>
      <c r="G16715" s="63"/>
      <c r="H16715" s="64"/>
    </row>
    <row r="16716" spans="4:8" x14ac:dyDescent="0.2">
      <c r="D16716" s="9"/>
      <c r="G16716" s="63"/>
      <c r="H16716" s="64"/>
    </row>
    <row r="16717" spans="4:8" x14ac:dyDescent="0.2">
      <c r="D16717" s="9"/>
      <c r="G16717" s="63"/>
      <c r="H16717" s="64"/>
    </row>
    <row r="16718" spans="4:8" x14ac:dyDescent="0.2">
      <c r="D16718" s="9"/>
      <c r="G16718" s="63"/>
      <c r="H16718" s="64"/>
    </row>
    <row r="16719" spans="4:8" x14ac:dyDescent="0.2">
      <c r="D16719" s="9"/>
      <c r="G16719" s="63"/>
      <c r="H16719" s="64"/>
    </row>
    <row r="16720" spans="4:8" x14ac:dyDescent="0.2">
      <c r="D16720" s="9"/>
      <c r="G16720" s="63"/>
      <c r="H16720" s="64"/>
    </row>
    <row r="16721" spans="4:8" x14ac:dyDescent="0.2">
      <c r="D16721" s="9"/>
      <c r="G16721" s="63"/>
      <c r="H16721" s="64"/>
    </row>
    <row r="16722" spans="4:8" x14ac:dyDescent="0.2">
      <c r="D16722" s="9"/>
      <c r="G16722" s="63"/>
      <c r="H16722" s="64"/>
    </row>
    <row r="16723" spans="4:8" x14ac:dyDescent="0.2">
      <c r="D16723" s="9"/>
      <c r="G16723" s="63"/>
      <c r="H16723" s="64"/>
    </row>
    <row r="16724" spans="4:8" x14ac:dyDescent="0.2">
      <c r="D16724" s="9"/>
      <c r="G16724" s="63"/>
      <c r="H16724" s="64"/>
    </row>
    <row r="16725" spans="4:8" x14ac:dyDescent="0.2">
      <c r="D16725" s="9"/>
      <c r="G16725" s="63"/>
      <c r="H16725" s="64"/>
    </row>
    <row r="16726" spans="4:8" x14ac:dyDescent="0.2">
      <c r="D16726" s="9"/>
      <c r="G16726" s="63"/>
      <c r="H16726" s="64"/>
    </row>
    <row r="16727" spans="4:8" x14ac:dyDescent="0.2">
      <c r="D16727" s="9"/>
      <c r="G16727" s="63"/>
      <c r="H16727" s="64"/>
    </row>
    <row r="16728" spans="4:8" x14ac:dyDescent="0.2">
      <c r="D16728" s="9"/>
      <c r="G16728" s="63"/>
      <c r="H16728" s="64"/>
    </row>
    <row r="16729" spans="4:8" x14ac:dyDescent="0.2">
      <c r="D16729" s="9"/>
      <c r="G16729" s="63"/>
      <c r="H16729" s="64"/>
    </row>
    <row r="16730" spans="4:8" x14ac:dyDescent="0.2">
      <c r="D16730" s="9"/>
      <c r="G16730" s="63"/>
      <c r="H16730" s="64"/>
    </row>
    <row r="16731" spans="4:8" x14ac:dyDescent="0.2">
      <c r="D16731" s="9"/>
      <c r="G16731" s="63"/>
      <c r="H16731" s="64"/>
    </row>
    <row r="16732" spans="4:8" x14ac:dyDescent="0.2">
      <c r="D16732" s="9"/>
      <c r="G16732" s="63"/>
      <c r="H16732" s="64"/>
    </row>
    <row r="16733" spans="4:8" x14ac:dyDescent="0.2">
      <c r="D16733" s="9"/>
      <c r="G16733" s="63"/>
      <c r="H16733" s="64"/>
    </row>
    <row r="16734" spans="4:8" x14ac:dyDescent="0.2">
      <c r="D16734" s="9"/>
      <c r="G16734" s="63"/>
      <c r="H16734" s="64"/>
    </row>
    <row r="16735" spans="4:8" x14ac:dyDescent="0.2">
      <c r="D16735" s="9"/>
      <c r="G16735" s="63"/>
      <c r="H16735" s="64"/>
    </row>
    <row r="16736" spans="4:8" x14ac:dyDescent="0.2">
      <c r="D16736" s="9"/>
      <c r="G16736" s="63"/>
      <c r="H16736" s="64"/>
    </row>
    <row r="16737" spans="4:8" x14ac:dyDescent="0.2">
      <c r="D16737" s="9"/>
      <c r="G16737" s="63"/>
      <c r="H16737" s="64"/>
    </row>
    <row r="16738" spans="4:8" x14ac:dyDescent="0.2">
      <c r="D16738" s="9"/>
      <c r="G16738" s="63"/>
      <c r="H16738" s="64"/>
    </row>
    <row r="16739" spans="4:8" x14ac:dyDescent="0.2">
      <c r="D16739" s="9"/>
      <c r="G16739" s="63"/>
      <c r="H16739" s="64"/>
    </row>
    <row r="16740" spans="4:8" x14ac:dyDescent="0.2">
      <c r="D16740" s="9"/>
      <c r="G16740" s="63"/>
      <c r="H16740" s="64"/>
    </row>
    <row r="16741" spans="4:8" x14ac:dyDescent="0.2">
      <c r="D16741" s="9"/>
      <c r="G16741" s="63"/>
      <c r="H16741" s="64"/>
    </row>
    <row r="16742" spans="4:8" x14ac:dyDescent="0.2">
      <c r="D16742" s="9"/>
      <c r="G16742" s="63"/>
      <c r="H16742" s="64"/>
    </row>
    <row r="16743" spans="4:8" x14ac:dyDescent="0.2">
      <c r="D16743" s="9"/>
      <c r="G16743" s="63"/>
      <c r="H16743" s="64"/>
    </row>
    <row r="16744" spans="4:8" x14ac:dyDescent="0.2">
      <c r="D16744" s="9"/>
      <c r="G16744" s="63"/>
      <c r="H16744" s="64"/>
    </row>
    <row r="16745" spans="4:8" x14ac:dyDescent="0.2">
      <c r="D16745" s="9"/>
      <c r="G16745" s="63"/>
      <c r="H16745" s="64"/>
    </row>
    <row r="16746" spans="4:8" x14ac:dyDescent="0.2">
      <c r="D16746" s="9"/>
      <c r="G16746" s="63"/>
      <c r="H16746" s="64"/>
    </row>
    <row r="16747" spans="4:8" x14ac:dyDescent="0.2">
      <c r="D16747" s="9"/>
      <c r="G16747" s="63"/>
      <c r="H16747" s="64"/>
    </row>
    <row r="16748" spans="4:8" x14ac:dyDescent="0.2">
      <c r="D16748" s="9"/>
      <c r="G16748" s="63"/>
      <c r="H16748" s="64"/>
    </row>
    <row r="16749" spans="4:8" x14ac:dyDescent="0.2">
      <c r="D16749" s="9"/>
      <c r="G16749" s="63"/>
      <c r="H16749" s="64"/>
    </row>
    <row r="16750" spans="4:8" x14ac:dyDescent="0.2">
      <c r="D16750" s="9"/>
      <c r="G16750" s="63"/>
      <c r="H16750" s="64"/>
    </row>
    <row r="16751" spans="4:8" x14ac:dyDescent="0.2">
      <c r="D16751" s="9"/>
      <c r="G16751" s="63"/>
      <c r="H16751" s="64"/>
    </row>
    <row r="16752" spans="4:8" x14ac:dyDescent="0.2">
      <c r="D16752" s="9"/>
      <c r="G16752" s="63"/>
      <c r="H16752" s="64"/>
    </row>
    <row r="16753" spans="4:8" x14ac:dyDescent="0.2">
      <c r="D16753" s="9"/>
      <c r="G16753" s="63"/>
      <c r="H16753" s="64"/>
    </row>
    <row r="16754" spans="4:8" x14ac:dyDescent="0.2">
      <c r="D16754" s="9"/>
      <c r="G16754" s="63"/>
      <c r="H16754" s="64"/>
    </row>
    <row r="16755" spans="4:8" x14ac:dyDescent="0.2">
      <c r="D16755" s="9"/>
      <c r="G16755" s="63"/>
      <c r="H16755" s="64"/>
    </row>
    <row r="16756" spans="4:8" x14ac:dyDescent="0.2">
      <c r="D16756" s="9"/>
      <c r="G16756" s="63"/>
      <c r="H16756" s="64"/>
    </row>
    <row r="16757" spans="4:8" x14ac:dyDescent="0.2">
      <c r="D16757" s="9"/>
      <c r="G16757" s="63"/>
      <c r="H16757" s="64"/>
    </row>
    <row r="16758" spans="4:8" x14ac:dyDescent="0.2">
      <c r="D16758" s="9"/>
      <c r="G16758" s="63"/>
      <c r="H16758" s="64"/>
    </row>
    <row r="16759" spans="4:8" x14ac:dyDescent="0.2">
      <c r="D16759" s="9"/>
      <c r="G16759" s="63"/>
      <c r="H16759" s="64"/>
    </row>
    <row r="16760" spans="4:8" x14ac:dyDescent="0.2">
      <c r="D16760" s="9"/>
      <c r="G16760" s="63"/>
      <c r="H16760" s="64"/>
    </row>
    <row r="16761" spans="4:8" x14ac:dyDescent="0.2">
      <c r="D16761" s="9"/>
      <c r="G16761" s="63"/>
      <c r="H16761" s="64"/>
    </row>
    <row r="16762" spans="4:8" x14ac:dyDescent="0.2">
      <c r="D16762" s="9"/>
      <c r="G16762" s="63"/>
      <c r="H16762" s="64"/>
    </row>
    <row r="16763" spans="4:8" x14ac:dyDescent="0.2">
      <c r="D16763" s="9"/>
      <c r="G16763" s="63"/>
      <c r="H16763" s="64"/>
    </row>
    <row r="16764" spans="4:8" x14ac:dyDescent="0.2">
      <c r="D16764" s="9"/>
      <c r="G16764" s="63"/>
      <c r="H16764" s="64"/>
    </row>
    <row r="16765" spans="4:8" x14ac:dyDescent="0.2">
      <c r="D16765" s="9"/>
      <c r="G16765" s="63"/>
      <c r="H16765" s="64"/>
    </row>
    <row r="16766" spans="4:8" x14ac:dyDescent="0.2">
      <c r="D16766" s="9"/>
      <c r="G16766" s="63"/>
      <c r="H16766" s="64"/>
    </row>
    <row r="16767" spans="4:8" x14ac:dyDescent="0.2">
      <c r="D16767" s="9"/>
      <c r="G16767" s="63"/>
      <c r="H16767" s="64"/>
    </row>
    <row r="16768" spans="4:8" x14ac:dyDescent="0.2">
      <c r="D16768" s="9"/>
      <c r="G16768" s="63"/>
      <c r="H16768" s="64"/>
    </row>
    <row r="16769" spans="4:8" x14ac:dyDescent="0.2">
      <c r="D16769" s="9"/>
      <c r="G16769" s="63"/>
      <c r="H16769" s="64"/>
    </row>
    <row r="16770" spans="4:8" x14ac:dyDescent="0.2">
      <c r="D16770" s="9"/>
      <c r="G16770" s="63"/>
      <c r="H16770" s="64"/>
    </row>
    <row r="16771" spans="4:8" x14ac:dyDescent="0.2">
      <c r="D16771" s="9"/>
      <c r="G16771" s="63"/>
      <c r="H16771" s="64"/>
    </row>
    <row r="16772" spans="4:8" x14ac:dyDescent="0.2">
      <c r="D16772" s="9"/>
      <c r="G16772" s="63"/>
      <c r="H16772" s="64"/>
    </row>
    <row r="16773" spans="4:8" x14ac:dyDescent="0.2">
      <c r="D16773" s="9"/>
      <c r="G16773" s="63"/>
      <c r="H16773" s="64"/>
    </row>
    <row r="16774" spans="4:8" x14ac:dyDescent="0.2">
      <c r="D16774" s="9"/>
      <c r="G16774" s="63"/>
      <c r="H16774" s="64"/>
    </row>
    <row r="16775" spans="4:8" x14ac:dyDescent="0.2">
      <c r="D16775" s="9"/>
      <c r="G16775" s="63"/>
      <c r="H16775" s="64"/>
    </row>
    <row r="16776" spans="4:8" x14ac:dyDescent="0.2">
      <c r="D16776" s="9"/>
      <c r="G16776" s="63"/>
      <c r="H16776" s="64"/>
    </row>
    <row r="16777" spans="4:8" x14ac:dyDescent="0.2">
      <c r="D16777" s="9"/>
      <c r="G16777" s="63"/>
      <c r="H16777" s="64"/>
    </row>
    <row r="16778" spans="4:8" x14ac:dyDescent="0.2">
      <c r="D16778" s="9"/>
      <c r="G16778" s="63"/>
      <c r="H16778" s="64"/>
    </row>
    <row r="16779" spans="4:8" x14ac:dyDescent="0.2">
      <c r="D16779" s="9"/>
      <c r="G16779" s="63"/>
      <c r="H16779" s="64"/>
    </row>
    <row r="16780" spans="4:8" x14ac:dyDescent="0.2">
      <c r="D16780" s="9"/>
      <c r="G16780" s="63"/>
      <c r="H16780" s="64"/>
    </row>
    <row r="16781" spans="4:8" x14ac:dyDescent="0.2">
      <c r="D16781" s="9"/>
      <c r="G16781" s="63"/>
      <c r="H16781" s="64"/>
    </row>
    <row r="16782" spans="4:8" x14ac:dyDescent="0.2">
      <c r="D16782" s="9"/>
      <c r="G16782" s="63"/>
      <c r="H16782" s="64"/>
    </row>
    <row r="16783" spans="4:8" x14ac:dyDescent="0.2">
      <c r="D16783" s="9"/>
      <c r="G16783" s="63"/>
      <c r="H16783" s="64"/>
    </row>
    <row r="16784" spans="4:8" x14ac:dyDescent="0.2">
      <c r="D16784" s="9"/>
      <c r="G16784" s="63"/>
      <c r="H16784" s="64"/>
    </row>
    <row r="16785" spans="4:8" x14ac:dyDescent="0.2">
      <c r="D16785" s="9"/>
      <c r="G16785" s="63"/>
      <c r="H16785" s="64"/>
    </row>
    <row r="16786" spans="4:8" x14ac:dyDescent="0.2">
      <c r="D16786" s="9"/>
      <c r="G16786" s="63"/>
      <c r="H16786" s="64"/>
    </row>
    <row r="16787" spans="4:8" x14ac:dyDescent="0.2">
      <c r="D16787" s="9"/>
      <c r="G16787" s="63"/>
      <c r="H16787" s="64"/>
    </row>
    <row r="16788" spans="4:8" x14ac:dyDescent="0.2">
      <c r="D16788" s="9"/>
      <c r="G16788" s="63"/>
      <c r="H16788" s="64"/>
    </row>
    <row r="16789" spans="4:8" x14ac:dyDescent="0.2">
      <c r="D16789" s="9"/>
      <c r="G16789" s="63"/>
      <c r="H16789" s="64"/>
    </row>
    <row r="16790" spans="4:8" x14ac:dyDescent="0.2">
      <c r="D16790" s="9"/>
      <c r="G16790" s="63"/>
      <c r="H16790" s="64"/>
    </row>
    <row r="16791" spans="4:8" x14ac:dyDescent="0.2">
      <c r="D16791" s="9"/>
      <c r="G16791" s="63"/>
      <c r="H16791" s="64"/>
    </row>
    <row r="16792" spans="4:8" x14ac:dyDescent="0.2">
      <c r="D16792" s="9"/>
      <c r="G16792" s="63"/>
      <c r="H16792" s="64"/>
    </row>
    <row r="16793" spans="4:8" x14ac:dyDescent="0.2">
      <c r="D16793" s="9"/>
      <c r="G16793" s="63"/>
      <c r="H16793" s="64"/>
    </row>
    <row r="16794" spans="4:8" x14ac:dyDescent="0.2">
      <c r="D16794" s="9"/>
      <c r="G16794" s="63"/>
      <c r="H16794" s="64"/>
    </row>
    <row r="16795" spans="4:8" x14ac:dyDescent="0.2">
      <c r="D16795" s="9"/>
      <c r="G16795" s="63"/>
      <c r="H16795" s="64"/>
    </row>
    <row r="16796" spans="4:8" x14ac:dyDescent="0.2">
      <c r="D16796" s="9"/>
      <c r="G16796" s="63"/>
      <c r="H16796" s="64"/>
    </row>
    <row r="16797" spans="4:8" x14ac:dyDescent="0.2">
      <c r="D16797" s="9"/>
      <c r="G16797" s="63"/>
      <c r="H16797" s="64"/>
    </row>
    <row r="16798" spans="4:8" x14ac:dyDescent="0.2">
      <c r="D16798" s="9"/>
      <c r="G16798" s="63"/>
      <c r="H16798" s="64"/>
    </row>
    <row r="16799" spans="4:8" x14ac:dyDescent="0.2">
      <c r="D16799" s="9"/>
      <c r="G16799" s="63"/>
      <c r="H16799" s="64"/>
    </row>
    <row r="16800" spans="4:8" x14ac:dyDescent="0.2">
      <c r="D16800" s="9"/>
      <c r="G16800" s="63"/>
      <c r="H16800" s="64"/>
    </row>
    <row r="16801" spans="4:8" x14ac:dyDescent="0.2">
      <c r="D16801" s="9"/>
      <c r="G16801" s="63"/>
      <c r="H16801" s="64"/>
    </row>
    <row r="16802" spans="4:8" x14ac:dyDescent="0.2">
      <c r="D16802" s="9"/>
      <c r="G16802" s="63"/>
      <c r="H16802" s="64"/>
    </row>
    <row r="16803" spans="4:8" x14ac:dyDescent="0.2">
      <c r="D16803" s="9"/>
      <c r="G16803" s="63"/>
      <c r="H16803" s="64"/>
    </row>
    <row r="16804" spans="4:8" x14ac:dyDescent="0.2">
      <c r="D16804" s="9"/>
      <c r="G16804" s="63"/>
      <c r="H16804" s="64"/>
    </row>
    <row r="16805" spans="4:8" x14ac:dyDescent="0.2">
      <c r="D16805" s="9"/>
      <c r="G16805" s="63"/>
      <c r="H16805" s="64"/>
    </row>
    <row r="16806" spans="4:8" x14ac:dyDescent="0.2">
      <c r="D16806" s="9"/>
      <c r="G16806" s="63"/>
      <c r="H16806" s="64"/>
    </row>
    <row r="16807" spans="4:8" x14ac:dyDescent="0.2">
      <c r="D16807" s="9"/>
      <c r="G16807" s="63"/>
      <c r="H16807" s="64"/>
    </row>
    <row r="16808" spans="4:8" x14ac:dyDescent="0.2">
      <c r="D16808" s="9"/>
      <c r="G16808" s="63"/>
      <c r="H16808" s="64"/>
    </row>
    <row r="16809" spans="4:8" x14ac:dyDescent="0.2">
      <c r="D16809" s="9"/>
      <c r="G16809" s="63"/>
      <c r="H16809" s="64"/>
    </row>
    <row r="16810" spans="4:8" x14ac:dyDescent="0.2">
      <c r="D16810" s="9"/>
      <c r="G16810" s="63"/>
      <c r="H16810" s="64"/>
    </row>
    <row r="16811" spans="4:8" x14ac:dyDescent="0.2">
      <c r="D16811" s="9"/>
      <c r="G16811" s="63"/>
      <c r="H16811" s="64"/>
    </row>
    <row r="16812" spans="4:8" x14ac:dyDescent="0.2">
      <c r="D16812" s="9"/>
      <c r="G16812" s="63"/>
      <c r="H16812" s="64"/>
    </row>
    <row r="16813" spans="4:8" x14ac:dyDescent="0.2">
      <c r="D16813" s="9"/>
      <c r="G16813" s="63"/>
      <c r="H16813" s="64"/>
    </row>
    <row r="16814" spans="4:8" x14ac:dyDescent="0.2">
      <c r="D16814" s="9"/>
      <c r="G16814" s="63"/>
      <c r="H16814" s="64"/>
    </row>
    <row r="16815" spans="4:8" x14ac:dyDescent="0.2">
      <c r="D16815" s="9"/>
      <c r="G16815" s="63"/>
      <c r="H16815" s="64"/>
    </row>
    <row r="16816" spans="4:8" x14ac:dyDescent="0.2">
      <c r="D16816" s="9"/>
      <c r="G16816" s="63"/>
      <c r="H16816" s="64"/>
    </row>
    <row r="16817" spans="4:8" x14ac:dyDescent="0.2">
      <c r="D16817" s="9"/>
      <c r="G16817" s="63"/>
      <c r="H16817" s="64"/>
    </row>
    <row r="16818" spans="4:8" x14ac:dyDescent="0.2">
      <c r="D16818" s="9"/>
      <c r="G16818" s="63"/>
      <c r="H16818" s="64"/>
    </row>
    <row r="16819" spans="4:8" x14ac:dyDescent="0.2">
      <c r="D16819" s="9"/>
      <c r="G16819" s="63"/>
      <c r="H16819" s="64"/>
    </row>
    <row r="16820" spans="4:8" x14ac:dyDescent="0.2">
      <c r="D16820" s="9"/>
      <c r="G16820" s="63"/>
      <c r="H16820" s="64"/>
    </row>
    <row r="16821" spans="4:8" x14ac:dyDescent="0.2">
      <c r="D16821" s="9"/>
      <c r="G16821" s="63"/>
      <c r="H16821" s="64"/>
    </row>
    <row r="16822" spans="4:8" x14ac:dyDescent="0.2">
      <c r="D16822" s="9"/>
      <c r="G16822" s="63"/>
      <c r="H16822" s="64"/>
    </row>
    <row r="16823" spans="4:8" x14ac:dyDescent="0.2">
      <c r="D16823" s="9"/>
      <c r="G16823" s="63"/>
      <c r="H16823" s="64"/>
    </row>
    <row r="16824" spans="4:8" x14ac:dyDescent="0.2">
      <c r="D16824" s="9"/>
      <c r="G16824" s="63"/>
      <c r="H16824" s="64"/>
    </row>
    <row r="16825" spans="4:8" x14ac:dyDescent="0.2">
      <c r="D16825" s="9"/>
      <c r="G16825" s="63"/>
      <c r="H16825" s="64"/>
    </row>
    <row r="16826" spans="4:8" x14ac:dyDescent="0.2">
      <c r="D16826" s="9"/>
      <c r="G16826" s="63"/>
      <c r="H16826" s="64"/>
    </row>
    <row r="16827" spans="4:8" x14ac:dyDescent="0.2">
      <c r="D16827" s="9"/>
      <c r="G16827" s="63"/>
      <c r="H16827" s="64"/>
    </row>
    <row r="16828" spans="4:8" x14ac:dyDescent="0.2">
      <c r="D16828" s="9"/>
      <c r="G16828" s="63"/>
      <c r="H16828" s="64"/>
    </row>
    <row r="16829" spans="4:8" x14ac:dyDescent="0.2">
      <c r="D16829" s="9"/>
      <c r="G16829" s="63"/>
      <c r="H16829" s="64"/>
    </row>
    <row r="16830" spans="4:8" x14ac:dyDescent="0.2">
      <c r="D16830" s="9"/>
      <c r="G16830" s="63"/>
      <c r="H16830" s="64"/>
    </row>
    <row r="16831" spans="4:8" x14ac:dyDescent="0.2">
      <c r="D16831" s="9"/>
      <c r="G16831" s="63"/>
      <c r="H16831" s="64"/>
    </row>
    <row r="16832" spans="4:8" x14ac:dyDescent="0.2">
      <c r="D16832" s="9"/>
      <c r="G16832" s="63"/>
      <c r="H16832" s="64"/>
    </row>
    <row r="16833" spans="4:8" x14ac:dyDescent="0.2">
      <c r="D16833" s="9"/>
      <c r="G16833" s="63"/>
      <c r="H16833" s="64"/>
    </row>
    <row r="16834" spans="4:8" x14ac:dyDescent="0.2">
      <c r="D16834" s="9"/>
      <c r="G16834" s="63"/>
      <c r="H16834" s="64"/>
    </row>
    <row r="16835" spans="4:8" x14ac:dyDescent="0.2">
      <c r="D16835" s="9"/>
      <c r="G16835" s="63"/>
      <c r="H16835" s="64"/>
    </row>
    <row r="16836" spans="4:8" x14ac:dyDescent="0.2">
      <c r="D16836" s="9"/>
      <c r="G16836" s="63"/>
      <c r="H16836" s="64"/>
    </row>
    <row r="16837" spans="4:8" x14ac:dyDescent="0.2">
      <c r="D16837" s="9"/>
      <c r="G16837" s="63"/>
      <c r="H16837" s="64"/>
    </row>
    <row r="16838" spans="4:8" x14ac:dyDescent="0.2">
      <c r="D16838" s="9"/>
      <c r="G16838" s="63"/>
      <c r="H16838" s="64"/>
    </row>
    <row r="16839" spans="4:8" x14ac:dyDescent="0.2">
      <c r="D16839" s="9"/>
      <c r="G16839" s="63"/>
      <c r="H16839" s="64"/>
    </row>
    <row r="16840" spans="4:8" x14ac:dyDescent="0.2">
      <c r="D16840" s="9"/>
      <c r="G16840" s="63"/>
      <c r="H16840" s="64"/>
    </row>
    <row r="16841" spans="4:8" x14ac:dyDescent="0.2">
      <c r="D16841" s="9"/>
      <c r="G16841" s="63"/>
      <c r="H16841" s="64"/>
    </row>
    <row r="16842" spans="4:8" x14ac:dyDescent="0.2">
      <c r="D16842" s="9"/>
      <c r="G16842" s="63"/>
      <c r="H16842" s="64"/>
    </row>
    <row r="16843" spans="4:8" x14ac:dyDescent="0.2">
      <c r="D16843" s="9"/>
      <c r="G16843" s="63"/>
      <c r="H16843" s="64"/>
    </row>
    <row r="16844" spans="4:8" x14ac:dyDescent="0.2">
      <c r="D16844" s="9"/>
      <c r="G16844" s="63"/>
      <c r="H16844" s="64"/>
    </row>
    <row r="16845" spans="4:8" x14ac:dyDescent="0.2">
      <c r="D16845" s="9"/>
      <c r="G16845" s="63"/>
      <c r="H16845" s="64"/>
    </row>
    <row r="16846" spans="4:8" x14ac:dyDescent="0.2">
      <c r="D16846" s="9"/>
      <c r="G16846" s="63"/>
      <c r="H16846" s="64"/>
    </row>
    <row r="16847" spans="4:8" x14ac:dyDescent="0.2">
      <c r="D16847" s="9"/>
      <c r="G16847" s="63"/>
      <c r="H16847" s="64"/>
    </row>
    <row r="16848" spans="4:8" x14ac:dyDescent="0.2">
      <c r="D16848" s="9"/>
      <c r="G16848" s="63"/>
      <c r="H16848" s="64"/>
    </row>
    <row r="16849" spans="4:8" x14ac:dyDescent="0.2">
      <c r="D16849" s="9"/>
      <c r="G16849" s="63"/>
      <c r="H16849" s="64"/>
    </row>
    <row r="16850" spans="4:8" x14ac:dyDescent="0.2">
      <c r="D16850" s="9"/>
      <c r="G16850" s="63"/>
      <c r="H16850" s="64"/>
    </row>
    <row r="16851" spans="4:8" x14ac:dyDescent="0.2">
      <c r="D16851" s="9"/>
      <c r="G16851" s="63"/>
      <c r="H16851" s="64"/>
    </row>
    <row r="16852" spans="4:8" x14ac:dyDescent="0.2">
      <c r="D16852" s="9"/>
      <c r="G16852" s="63"/>
      <c r="H16852" s="64"/>
    </row>
    <row r="16853" spans="4:8" x14ac:dyDescent="0.2">
      <c r="D16853" s="9"/>
      <c r="G16853" s="63"/>
      <c r="H16853" s="64"/>
    </row>
    <row r="16854" spans="4:8" x14ac:dyDescent="0.2">
      <c r="D16854" s="9"/>
      <c r="G16854" s="63"/>
      <c r="H16854" s="64"/>
    </row>
    <row r="16855" spans="4:8" x14ac:dyDescent="0.2">
      <c r="D16855" s="9"/>
      <c r="G16855" s="63"/>
      <c r="H16855" s="64"/>
    </row>
    <row r="16856" spans="4:8" x14ac:dyDescent="0.2">
      <c r="D16856" s="9"/>
      <c r="G16856" s="63"/>
      <c r="H16856" s="64"/>
    </row>
    <row r="16857" spans="4:8" x14ac:dyDescent="0.2">
      <c r="D16857" s="9"/>
      <c r="G16857" s="63"/>
      <c r="H16857" s="64"/>
    </row>
    <row r="16858" spans="4:8" x14ac:dyDescent="0.2">
      <c r="D16858" s="9"/>
      <c r="G16858" s="63"/>
      <c r="H16858" s="64"/>
    </row>
    <row r="16859" spans="4:8" x14ac:dyDescent="0.2">
      <c r="D16859" s="9"/>
      <c r="G16859" s="63"/>
      <c r="H16859" s="64"/>
    </row>
    <row r="16860" spans="4:8" x14ac:dyDescent="0.2">
      <c r="D16860" s="9"/>
      <c r="G16860" s="63"/>
      <c r="H16860" s="64"/>
    </row>
    <row r="16861" spans="4:8" x14ac:dyDescent="0.2">
      <c r="D16861" s="9"/>
      <c r="G16861" s="63"/>
      <c r="H16861" s="64"/>
    </row>
    <row r="16862" spans="4:8" x14ac:dyDescent="0.2">
      <c r="D16862" s="9"/>
      <c r="G16862" s="63"/>
      <c r="H16862" s="64"/>
    </row>
    <row r="16863" spans="4:8" x14ac:dyDescent="0.2">
      <c r="D16863" s="9"/>
      <c r="G16863" s="63"/>
      <c r="H16863" s="64"/>
    </row>
    <row r="16864" spans="4:8" x14ac:dyDescent="0.2">
      <c r="D16864" s="9"/>
      <c r="G16864" s="63"/>
      <c r="H16864" s="64"/>
    </row>
    <row r="16865" spans="4:8" x14ac:dyDescent="0.2">
      <c r="D16865" s="9"/>
      <c r="G16865" s="63"/>
      <c r="H16865" s="64"/>
    </row>
    <row r="16866" spans="4:8" x14ac:dyDescent="0.2">
      <c r="D16866" s="9"/>
      <c r="G16866" s="63"/>
      <c r="H16866" s="64"/>
    </row>
    <row r="16867" spans="4:8" x14ac:dyDescent="0.2">
      <c r="D16867" s="9"/>
      <c r="G16867" s="63"/>
      <c r="H16867" s="64"/>
    </row>
    <row r="16868" spans="4:8" x14ac:dyDescent="0.2">
      <c r="D16868" s="9"/>
      <c r="G16868" s="63"/>
      <c r="H16868" s="64"/>
    </row>
    <row r="16869" spans="4:8" x14ac:dyDescent="0.2">
      <c r="D16869" s="9"/>
      <c r="G16869" s="63"/>
      <c r="H16869" s="64"/>
    </row>
    <row r="16870" spans="4:8" x14ac:dyDescent="0.2">
      <c r="D16870" s="9"/>
      <c r="G16870" s="63"/>
      <c r="H16870" s="64"/>
    </row>
    <row r="16871" spans="4:8" x14ac:dyDescent="0.2">
      <c r="D16871" s="9"/>
      <c r="G16871" s="63"/>
      <c r="H16871" s="64"/>
    </row>
    <row r="16872" spans="4:8" x14ac:dyDescent="0.2">
      <c r="D16872" s="9"/>
      <c r="G16872" s="63"/>
      <c r="H16872" s="64"/>
    </row>
    <row r="16873" spans="4:8" x14ac:dyDescent="0.2">
      <c r="D16873" s="9"/>
      <c r="G16873" s="63"/>
      <c r="H16873" s="64"/>
    </row>
    <row r="16874" spans="4:8" x14ac:dyDescent="0.2">
      <c r="D16874" s="9"/>
      <c r="G16874" s="63"/>
      <c r="H16874" s="64"/>
    </row>
    <row r="16875" spans="4:8" x14ac:dyDescent="0.2">
      <c r="D16875" s="9"/>
      <c r="G16875" s="63"/>
      <c r="H16875" s="64"/>
    </row>
    <row r="16876" spans="4:8" x14ac:dyDescent="0.2">
      <c r="D16876" s="9"/>
      <c r="G16876" s="63"/>
      <c r="H16876" s="64"/>
    </row>
    <row r="16877" spans="4:8" x14ac:dyDescent="0.2">
      <c r="D16877" s="9"/>
      <c r="G16877" s="63"/>
      <c r="H16877" s="64"/>
    </row>
    <row r="16878" spans="4:8" x14ac:dyDescent="0.2">
      <c r="D16878" s="9"/>
      <c r="G16878" s="63"/>
      <c r="H16878" s="64"/>
    </row>
    <row r="16879" spans="4:8" x14ac:dyDescent="0.2">
      <c r="D16879" s="9"/>
      <c r="G16879" s="63"/>
      <c r="H16879" s="64"/>
    </row>
    <row r="16880" spans="4:8" x14ac:dyDescent="0.2">
      <c r="D16880" s="9"/>
      <c r="G16880" s="63"/>
      <c r="H16880" s="64"/>
    </row>
    <row r="16881" spans="4:8" x14ac:dyDescent="0.2">
      <c r="D16881" s="9"/>
      <c r="G16881" s="63"/>
      <c r="H16881" s="64"/>
    </row>
    <row r="16882" spans="4:8" x14ac:dyDescent="0.2">
      <c r="D16882" s="9"/>
      <c r="G16882" s="63"/>
      <c r="H16882" s="64"/>
    </row>
    <row r="16883" spans="4:8" x14ac:dyDescent="0.2">
      <c r="D16883" s="9"/>
      <c r="G16883" s="63"/>
      <c r="H16883" s="64"/>
    </row>
    <row r="16884" spans="4:8" x14ac:dyDescent="0.2">
      <c r="D16884" s="9"/>
      <c r="G16884" s="63"/>
      <c r="H16884" s="64"/>
    </row>
    <row r="16885" spans="4:8" x14ac:dyDescent="0.2">
      <c r="D16885" s="9"/>
      <c r="G16885" s="63"/>
      <c r="H16885" s="64"/>
    </row>
    <row r="16886" spans="4:8" x14ac:dyDescent="0.2">
      <c r="D16886" s="9"/>
      <c r="G16886" s="63"/>
      <c r="H16886" s="64"/>
    </row>
    <row r="16887" spans="4:8" x14ac:dyDescent="0.2">
      <c r="D16887" s="9"/>
      <c r="G16887" s="63"/>
      <c r="H16887" s="64"/>
    </row>
    <row r="16888" spans="4:8" x14ac:dyDescent="0.2">
      <c r="D16888" s="9"/>
      <c r="G16888" s="63"/>
      <c r="H16888" s="64"/>
    </row>
    <row r="16889" spans="4:8" x14ac:dyDescent="0.2">
      <c r="D16889" s="9"/>
      <c r="G16889" s="63"/>
      <c r="H16889" s="64"/>
    </row>
    <row r="16890" spans="4:8" x14ac:dyDescent="0.2">
      <c r="D16890" s="9"/>
      <c r="G16890" s="63"/>
      <c r="H16890" s="64"/>
    </row>
    <row r="16891" spans="4:8" x14ac:dyDescent="0.2">
      <c r="D16891" s="9"/>
      <c r="G16891" s="63"/>
      <c r="H16891" s="64"/>
    </row>
    <row r="16892" spans="4:8" x14ac:dyDescent="0.2">
      <c r="D16892" s="9"/>
      <c r="G16892" s="63"/>
      <c r="H16892" s="64"/>
    </row>
    <row r="16893" spans="4:8" x14ac:dyDescent="0.2">
      <c r="D16893" s="9"/>
      <c r="G16893" s="63"/>
      <c r="H16893" s="64"/>
    </row>
    <row r="16894" spans="4:8" x14ac:dyDescent="0.2">
      <c r="D16894" s="9"/>
      <c r="G16894" s="63"/>
      <c r="H16894" s="64"/>
    </row>
    <row r="16895" spans="4:8" x14ac:dyDescent="0.2">
      <c r="D16895" s="9"/>
      <c r="G16895" s="63"/>
      <c r="H16895" s="64"/>
    </row>
    <row r="16896" spans="4:8" x14ac:dyDescent="0.2">
      <c r="D16896" s="9"/>
      <c r="G16896" s="63"/>
      <c r="H16896" s="64"/>
    </row>
    <row r="16897" spans="4:8" x14ac:dyDescent="0.2">
      <c r="D16897" s="9"/>
      <c r="G16897" s="63"/>
      <c r="H16897" s="64"/>
    </row>
    <row r="16898" spans="4:8" x14ac:dyDescent="0.2">
      <c r="D16898" s="9"/>
      <c r="G16898" s="63"/>
      <c r="H16898" s="64"/>
    </row>
    <row r="16899" spans="4:8" x14ac:dyDescent="0.2">
      <c r="D16899" s="9"/>
      <c r="G16899" s="63"/>
      <c r="H16899" s="64"/>
    </row>
    <row r="16900" spans="4:8" x14ac:dyDescent="0.2">
      <c r="D16900" s="9"/>
      <c r="G16900" s="63"/>
      <c r="H16900" s="64"/>
    </row>
    <row r="16901" spans="4:8" x14ac:dyDescent="0.2">
      <c r="D16901" s="9"/>
      <c r="G16901" s="63"/>
      <c r="H16901" s="64"/>
    </row>
    <row r="16902" spans="4:8" x14ac:dyDescent="0.2">
      <c r="D16902" s="9"/>
      <c r="G16902" s="63"/>
      <c r="H16902" s="64"/>
    </row>
    <row r="16903" spans="4:8" x14ac:dyDescent="0.2">
      <c r="D16903" s="9"/>
      <c r="G16903" s="63"/>
      <c r="H16903" s="64"/>
    </row>
    <row r="16904" spans="4:8" x14ac:dyDescent="0.2">
      <c r="D16904" s="9"/>
      <c r="G16904" s="63"/>
      <c r="H16904" s="64"/>
    </row>
    <row r="16905" spans="4:8" x14ac:dyDescent="0.2">
      <c r="D16905" s="9"/>
      <c r="G16905" s="63"/>
      <c r="H16905" s="64"/>
    </row>
    <row r="16906" spans="4:8" x14ac:dyDescent="0.2">
      <c r="D16906" s="9"/>
      <c r="G16906" s="63"/>
      <c r="H16906" s="64"/>
    </row>
    <row r="16907" spans="4:8" x14ac:dyDescent="0.2">
      <c r="D16907" s="9"/>
      <c r="G16907" s="63"/>
      <c r="H16907" s="64"/>
    </row>
    <row r="16908" spans="4:8" x14ac:dyDescent="0.2">
      <c r="D16908" s="9"/>
      <c r="G16908" s="63"/>
      <c r="H16908" s="64"/>
    </row>
    <row r="16909" spans="4:8" x14ac:dyDescent="0.2">
      <c r="D16909" s="9"/>
      <c r="G16909" s="63"/>
      <c r="H16909" s="64"/>
    </row>
    <row r="16910" spans="4:8" x14ac:dyDescent="0.2">
      <c r="D16910" s="9"/>
      <c r="G16910" s="63"/>
      <c r="H16910" s="64"/>
    </row>
    <row r="16911" spans="4:8" x14ac:dyDescent="0.2">
      <c r="D16911" s="9"/>
      <c r="G16911" s="63"/>
      <c r="H16911" s="64"/>
    </row>
    <row r="16912" spans="4:8" x14ac:dyDescent="0.2">
      <c r="D16912" s="9"/>
      <c r="G16912" s="63"/>
      <c r="H16912" s="64"/>
    </row>
    <row r="16913" spans="4:8" x14ac:dyDescent="0.2">
      <c r="D16913" s="9"/>
      <c r="G16913" s="63"/>
      <c r="H16913" s="64"/>
    </row>
    <row r="16914" spans="4:8" x14ac:dyDescent="0.2">
      <c r="D16914" s="9"/>
      <c r="G16914" s="63"/>
      <c r="H16914" s="64"/>
    </row>
    <row r="16915" spans="4:8" x14ac:dyDescent="0.2">
      <c r="D16915" s="9"/>
      <c r="G16915" s="63"/>
      <c r="H16915" s="64"/>
    </row>
    <row r="16916" spans="4:8" x14ac:dyDescent="0.2">
      <c r="D16916" s="9"/>
      <c r="G16916" s="63"/>
      <c r="H16916" s="64"/>
    </row>
    <row r="16917" spans="4:8" x14ac:dyDescent="0.2">
      <c r="D16917" s="9"/>
      <c r="G16917" s="63"/>
      <c r="H16917" s="64"/>
    </row>
    <row r="16918" spans="4:8" x14ac:dyDescent="0.2">
      <c r="D16918" s="9"/>
      <c r="G16918" s="63"/>
      <c r="H16918" s="64"/>
    </row>
    <row r="16919" spans="4:8" x14ac:dyDescent="0.2">
      <c r="D16919" s="9"/>
      <c r="G16919" s="63"/>
      <c r="H16919" s="64"/>
    </row>
    <row r="16920" spans="4:8" x14ac:dyDescent="0.2">
      <c r="D16920" s="9"/>
      <c r="G16920" s="63"/>
      <c r="H16920" s="64"/>
    </row>
    <row r="16921" spans="4:8" x14ac:dyDescent="0.2">
      <c r="D16921" s="9"/>
      <c r="G16921" s="63"/>
      <c r="H16921" s="64"/>
    </row>
    <row r="16922" spans="4:8" x14ac:dyDescent="0.2">
      <c r="D16922" s="9"/>
      <c r="G16922" s="63"/>
      <c r="H16922" s="64"/>
    </row>
    <row r="16923" spans="4:8" x14ac:dyDescent="0.2">
      <c r="D16923" s="9"/>
      <c r="G16923" s="63"/>
      <c r="H16923" s="64"/>
    </row>
    <row r="16924" spans="4:8" x14ac:dyDescent="0.2">
      <c r="D16924" s="9"/>
      <c r="G16924" s="63"/>
      <c r="H16924" s="64"/>
    </row>
    <row r="16925" spans="4:8" x14ac:dyDescent="0.2">
      <c r="D16925" s="9"/>
      <c r="G16925" s="63"/>
      <c r="H16925" s="64"/>
    </row>
    <row r="16926" spans="4:8" x14ac:dyDescent="0.2">
      <c r="D16926" s="9"/>
      <c r="G16926" s="63"/>
      <c r="H16926" s="64"/>
    </row>
    <row r="16927" spans="4:8" x14ac:dyDescent="0.2">
      <c r="D16927" s="9"/>
      <c r="G16927" s="63"/>
      <c r="H16927" s="64"/>
    </row>
    <row r="16928" spans="4:8" x14ac:dyDescent="0.2">
      <c r="D16928" s="9"/>
      <c r="G16928" s="63"/>
      <c r="H16928" s="64"/>
    </row>
    <row r="16929" spans="4:8" x14ac:dyDescent="0.2">
      <c r="D16929" s="9"/>
      <c r="G16929" s="63"/>
      <c r="H16929" s="64"/>
    </row>
    <row r="16930" spans="4:8" x14ac:dyDescent="0.2">
      <c r="D16930" s="9"/>
      <c r="G16930" s="63"/>
      <c r="H16930" s="64"/>
    </row>
    <row r="16931" spans="4:8" x14ac:dyDescent="0.2">
      <c r="D16931" s="9"/>
      <c r="G16931" s="63"/>
      <c r="H16931" s="64"/>
    </row>
    <row r="16932" spans="4:8" x14ac:dyDescent="0.2">
      <c r="D16932" s="9"/>
      <c r="G16932" s="63"/>
      <c r="H16932" s="64"/>
    </row>
    <row r="16933" spans="4:8" x14ac:dyDescent="0.2">
      <c r="D16933" s="9"/>
      <c r="G16933" s="63"/>
      <c r="H16933" s="64"/>
    </row>
    <row r="16934" spans="4:8" x14ac:dyDescent="0.2">
      <c r="D16934" s="9"/>
      <c r="G16934" s="63"/>
      <c r="H16934" s="64"/>
    </row>
    <row r="16935" spans="4:8" x14ac:dyDescent="0.2">
      <c r="D16935" s="9"/>
      <c r="G16935" s="63"/>
      <c r="H16935" s="64"/>
    </row>
    <row r="16936" spans="4:8" x14ac:dyDescent="0.2">
      <c r="D16936" s="9"/>
      <c r="G16936" s="63"/>
      <c r="H16936" s="64"/>
    </row>
    <row r="16937" spans="4:8" x14ac:dyDescent="0.2">
      <c r="D16937" s="9"/>
      <c r="G16937" s="63"/>
      <c r="H16937" s="64"/>
    </row>
    <row r="16938" spans="4:8" x14ac:dyDescent="0.2">
      <c r="D16938" s="9"/>
      <c r="G16938" s="63"/>
      <c r="H16938" s="64"/>
    </row>
    <row r="16939" spans="4:8" x14ac:dyDescent="0.2">
      <c r="D16939" s="9"/>
      <c r="G16939" s="63"/>
      <c r="H16939" s="64"/>
    </row>
    <row r="16940" spans="4:8" x14ac:dyDescent="0.2">
      <c r="D16940" s="9"/>
      <c r="G16940" s="63"/>
      <c r="H16940" s="64"/>
    </row>
    <row r="16941" spans="4:8" x14ac:dyDescent="0.2">
      <c r="D16941" s="9"/>
      <c r="G16941" s="63"/>
      <c r="H16941" s="64"/>
    </row>
    <row r="16942" spans="4:8" x14ac:dyDescent="0.2">
      <c r="D16942" s="9"/>
      <c r="G16942" s="63"/>
      <c r="H16942" s="64"/>
    </row>
    <row r="16943" spans="4:8" x14ac:dyDescent="0.2">
      <c r="D16943" s="9"/>
      <c r="G16943" s="63"/>
      <c r="H16943" s="64"/>
    </row>
    <row r="16944" spans="4:8" x14ac:dyDescent="0.2">
      <c r="D16944" s="9"/>
      <c r="G16944" s="63"/>
      <c r="H16944" s="64"/>
    </row>
    <row r="16945" spans="4:8" x14ac:dyDescent="0.2">
      <c r="D16945" s="9"/>
      <c r="G16945" s="63"/>
      <c r="H16945" s="64"/>
    </row>
    <row r="16946" spans="4:8" x14ac:dyDescent="0.2">
      <c r="D16946" s="9"/>
      <c r="G16946" s="63"/>
      <c r="H16946" s="64"/>
    </row>
    <row r="16947" spans="4:8" x14ac:dyDescent="0.2">
      <c r="D16947" s="9"/>
      <c r="G16947" s="63"/>
      <c r="H16947" s="64"/>
    </row>
    <row r="16948" spans="4:8" x14ac:dyDescent="0.2">
      <c r="D16948" s="9"/>
      <c r="G16948" s="63"/>
      <c r="H16948" s="64"/>
    </row>
    <row r="16949" spans="4:8" x14ac:dyDescent="0.2">
      <c r="D16949" s="9"/>
      <c r="G16949" s="63"/>
      <c r="H16949" s="64"/>
    </row>
    <row r="16950" spans="4:8" x14ac:dyDescent="0.2">
      <c r="D16950" s="9"/>
      <c r="G16950" s="63"/>
      <c r="H16950" s="64"/>
    </row>
    <row r="16951" spans="4:8" x14ac:dyDescent="0.2">
      <c r="D16951" s="9"/>
      <c r="G16951" s="63"/>
      <c r="H16951" s="64"/>
    </row>
    <row r="16952" spans="4:8" x14ac:dyDescent="0.2">
      <c r="D16952" s="9"/>
      <c r="G16952" s="63"/>
      <c r="H16952" s="64"/>
    </row>
    <row r="16953" spans="4:8" x14ac:dyDescent="0.2">
      <c r="D16953" s="9"/>
      <c r="G16953" s="63"/>
      <c r="H16953" s="64"/>
    </row>
    <row r="16954" spans="4:8" x14ac:dyDescent="0.2">
      <c r="D16954" s="9"/>
      <c r="G16954" s="63"/>
      <c r="H16954" s="64"/>
    </row>
    <row r="16955" spans="4:8" x14ac:dyDescent="0.2">
      <c r="D16955" s="9"/>
      <c r="G16955" s="63"/>
      <c r="H16955" s="64"/>
    </row>
    <row r="16956" spans="4:8" x14ac:dyDescent="0.2">
      <c r="D16956" s="9"/>
      <c r="G16956" s="63"/>
      <c r="H16956" s="64"/>
    </row>
    <row r="16957" spans="4:8" x14ac:dyDescent="0.2">
      <c r="D16957" s="9"/>
      <c r="G16957" s="63"/>
      <c r="H16957" s="64"/>
    </row>
    <row r="16958" spans="4:8" x14ac:dyDescent="0.2">
      <c r="D16958" s="9"/>
      <c r="G16958" s="63"/>
      <c r="H16958" s="64"/>
    </row>
    <row r="16959" spans="4:8" x14ac:dyDescent="0.2">
      <c r="D16959" s="9"/>
      <c r="G16959" s="63"/>
      <c r="H16959" s="64"/>
    </row>
    <row r="16960" spans="4:8" x14ac:dyDescent="0.2">
      <c r="D16960" s="9"/>
      <c r="G16960" s="63"/>
      <c r="H16960" s="64"/>
    </row>
    <row r="16961" spans="4:8" x14ac:dyDescent="0.2">
      <c r="D16961" s="9"/>
      <c r="G16961" s="63"/>
      <c r="H16961" s="64"/>
    </row>
    <row r="16962" spans="4:8" x14ac:dyDescent="0.2">
      <c r="D16962" s="9"/>
      <c r="G16962" s="63"/>
      <c r="H16962" s="64"/>
    </row>
    <row r="16963" spans="4:8" x14ac:dyDescent="0.2">
      <c r="D16963" s="9"/>
      <c r="G16963" s="63"/>
      <c r="H16963" s="64"/>
    </row>
    <row r="16964" spans="4:8" x14ac:dyDescent="0.2">
      <c r="D16964" s="9"/>
      <c r="G16964" s="63"/>
      <c r="H16964" s="64"/>
    </row>
    <row r="16965" spans="4:8" x14ac:dyDescent="0.2">
      <c r="D16965" s="9"/>
      <c r="G16965" s="63"/>
      <c r="H16965" s="64"/>
    </row>
    <row r="16966" spans="4:8" x14ac:dyDescent="0.2">
      <c r="D16966" s="9"/>
      <c r="G16966" s="63"/>
      <c r="H16966" s="64"/>
    </row>
    <row r="16967" spans="4:8" x14ac:dyDescent="0.2">
      <c r="D16967" s="9"/>
      <c r="G16967" s="63"/>
      <c r="H16967" s="64"/>
    </row>
    <row r="16968" spans="4:8" x14ac:dyDescent="0.2">
      <c r="D16968" s="9"/>
      <c r="G16968" s="63"/>
      <c r="H16968" s="64"/>
    </row>
    <row r="16969" spans="4:8" x14ac:dyDescent="0.2">
      <c r="D16969" s="9"/>
      <c r="G16969" s="63"/>
      <c r="H16969" s="64"/>
    </row>
    <row r="16970" spans="4:8" x14ac:dyDescent="0.2">
      <c r="D16970" s="9"/>
      <c r="G16970" s="63"/>
      <c r="H16970" s="64"/>
    </row>
    <row r="16971" spans="4:8" x14ac:dyDescent="0.2">
      <c r="D16971" s="9"/>
      <c r="G16971" s="63"/>
      <c r="H16971" s="64"/>
    </row>
    <row r="16972" spans="4:8" x14ac:dyDescent="0.2">
      <c r="D16972" s="9"/>
      <c r="G16972" s="63"/>
      <c r="H16972" s="64"/>
    </row>
    <row r="16973" spans="4:8" x14ac:dyDescent="0.2">
      <c r="D16973" s="9"/>
      <c r="G16973" s="63"/>
      <c r="H16973" s="64"/>
    </row>
    <row r="16974" spans="4:8" x14ac:dyDescent="0.2">
      <c r="D16974" s="9"/>
      <c r="G16974" s="63"/>
      <c r="H16974" s="64"/>
    </row>
    <row r="16975" spans="4:8" x14ac:dyDescent="0.2">
      <c r="D16975" s="9"/>
      <c r="G16975" s="63"/>
      <c r="H16975" s="64"/>
    </row>
    <row r="16976" spans="4:8" x14ac:dyDescent="0.2">
      <c r="D16976" s="9"/>
      <c r="G16976" s="63"/>
      <c r="H16976" s="64"/>
    </row>
    <row r="16977" spans="4:8" x14ac:dyDescent="0.2">
      <c r="D16977" s="9"/>
      <c r="G16977" s="63"/>
      <c r="H16977" s="64"/>
    </row>
    <row r="16978" spans="4:8" x14ac:dyDescent="0.2">
      <c r="D16978" s="9"/>
      <c r="G16978" s="63"/>
      <c r="H16978" s="64"/>
    </row>
    <row r="16979" spans="4:8" x14ac:dyDescent="0.2">
      <c r="D16979" s="9"/>
      <c r="G16979" s="63"/>
      <c r="H16979" s="64"/>
    </row>
    <row r="16980" spans="4:8" x14ac:dyDescent="0.2">
      <c r="D16980" s="9"/>
      <c r="G16980" s="63"/>
      <c r="H16980" s="64"/>
    </row>
    <row r="16981" spans="4:8" x14ac:dyDescent="0.2">
      <c r="D16981" s="9"/>
      <c r="G16981" s="63"/>
      <c r="H16981" s="64"/>
    </row>
    <row r="16982" spans="4:8" x14ac:dyDescent="0.2">
      <c r="D16982" s="9"/>
      <c r="G16982" s="63"/>
      <c r="H16982" s="64"/>
    </row>
    <row r="16983" spans="4:8" x14ac:dyDescent="0.2">
      <c r="D16983" s="9"/>
      <c r="G16983" s="63"/>
      <c r="H16983" s="64"/>
    </row>
    <row r="16984" spans="4:8" x14ac:dyDescent="0.2">
      <c r="D16984" s="9"/>
      <c r="G16984" s="63"/>
      <c r="H16984" s="64"/>
    </row>
    <row r="16985" spans="4:8" x14ac:dyDescent="0.2">
      <c r="D16985" s="9"/>
      <c r="G16985" s="63"/>
      <c r="H16985" s="64"/>
    </row>
    <row r="16986" spans="4:8" x14ac:dyDescent="0.2">
      <c r="D16986" s="9"/>
      <c r="G16986" s="63"/>
      <c r="H16986" s="64"/>
    </row>
    <row r="16987" spans="4:8" x14ac:dyDescent="0.2">
      <c r="D16987" s="9"/>
      <c r="G16987" s="63"/>
      <c r="H16987" s="64"/>
    </row>
    <row r="16988" spans="4:8" x14ac:dyDescent="0.2">
      <c r="D16988" s="9"/>
      <c r="G16988" s="63"/>
      <c r="H16988" s="64"/>
    </row>
    <row r="16989" spans="4:8" x14ac:dyDescent="0.2">
      <c r="D16989" s="9"/>
      <c r="G16989" s="63"/>
      <c r="H16989" s="64"/>
    </row>
    <row r="16990" spans="4:8" x14ac:dyDescent="0.2">
      <c r="D16990" s="9"/>
      <c r="G16990" s="63"/>
      <c r="H16990" s="64"/>
    </row>
    <row r="16991" spans="4:8" x14ac:dyDescent="0.2">
      <c r="D16991" s="9"/>
      <c r="G16991" s="63"/>
      <c r="H16991" s="64"/>
    </row>
    <row r="16992" spans="4:8" x14ac:dyDescent="0.2">
      <c r="D16992" s="9"/>
      <c r="G16992" s="63"/>
      <c r="H16992" s="64"/>
    </row>
    <row r="16993" spans="4:8" x14ac:dyDescent="0.2">
      <c r="D16993" s="9"/>
      <c r="G16993" s="63"/>
      <c r="H16993" s="64"/>
    </row>
    <row r="16994" spans="4:8" x14ac:dyDescent="0.2">
      <c r="D16994" s="9"/>
      <c r="G16994" s="63"/>
      <c r="H16994" s="64"/>
    </row>
    <row r="16995" spans="4:8" x14ac:dyDescent="0.2">
      <c r="D16995" s="9"/>
      <c r="G16995" s="63"/>
      <c r="H16995" s="64"/>
    </row>
    <row r="16996" spans="4:8" x14ac:dyDescent="0.2">
      <c r="D16996" s="9"/>
      <c r="G16996" s="63"/>
      <c r="H16996" s="64"/>
    </row>
    <row r="16997" spans="4:8" x14ac:dyDescent="0.2">
      <c r="D16997" s="9"/>
      <c r="G16997" s="63"/>
      <c r="H16997" s="64"/>
    </row>
    <row r="16998" spans="4:8" x14ac:dyDescent="0.2">
      <c r="D16998" s="9"/>
      <c r="G16998" s="63"/>
      <c r="H16998" s="64"/>
    </row>
    <row r="16999" spans="4:8" x14ac:dyDescent="0.2">
      <c r="D16999" s="9"/>
      <c r="G16999" s="63"/>
      <c r="H16999" s="64"/>
    </row>
    <row r="17000" spans="4:8" x14ac:dyDescent="0.2">
      <c r="D17000" s="9"/>
      <c r="G17000" s="63"/>
      <c r="H17000" s="64"/>
    </row>
    <row r="17001" spans="4:8" x14ac:dyDescent="0.2">
      <c r="D17001" s="9"/>
      <c r="G17001" s="63"/>
      <c r="H17001" s="64"/>
    </row>
    <row r="17002" spans="4:8" x14ac:dyDescent="0.2">
      <c r="D17002" s="9"/>
      <c r="G17002" s="63"/>
      <c r="H17002" s="64"/>
    </row>
    <row r="17003" spans="4:8" x14ac:dyDescent="0.2">
      <c r="D17003" s="9"/>
      <c r="G17003" s="63"/>
      <c r="H17003" s="64"/>
    </row>
    <row r="17004" spans="4:8" x14ac:dyDescent="0.2">
      <c r="D17004" s="9"/>
      <c r="G17004" s="63"/>
      <c r="H17004" s="64"/>
    </row>
    <row r="17005" spans="4:8" x14ac:dyDescent="0.2">
      <c r="D17005" s="9"/>
      <c r="G17005" s="63"/>
      <c r="H17005" s="64"/>
    </row>
    <row r="17006" spans="4:8" x14ac:dyDescent="0.2">
      <c r="D17006" s="9"/>
      <c r="G17006" s="63"/>
      <c r="H17006" s="64"/>
    </row>
    <row r="17007" spans="4:8" x14ac:dyDescent="0.2">
      <c r="D17007" s="9"/>
      <c r="G17007" s="63"/>
      <c r="H17007" s="64"/>
    </row>
    <row r="17008" spans="4:8" x14ac:dyDescent="0.2">
      <c r="D17008" s="9"/>
      <c r="G17008" s="63"/>
      <c r="H17008" s="64"/>
    </row>
    <row r="17009" spans="4:8" x14ac:dyDescent="0.2">
      <c r="D17009" s="9"/>
      <c r="G17009" s="63"/>
      <c r="H17009" s="64"/>
    </row>
    <row r="17010" spans="4:8" x14ac:dyDescent="0.2">
      <c r="D17010" s="9"/>
      <c r="G17010" s="63"/>
      <c r="H17010" s="64"/>
    </row>
    <row r="17011" spans="4:8" x14ac:dyDescent="0.2">
      <c r="D17011" s="9"/>
      <c r="G17011" s="63"/>
      <c r="H17011" s="64"/>
    </row>
    <row r="17012" spans="4:8" x14ac:dyDescent="0.2">
      <c r="D17012" s="9"/>
      <c r="G17012" s="63"/>
      <c r="H17012" s="64"/>
    </row>
    <row r="17013" spans="4:8" x14ac:dyDescent="0.2">
      <c r="D17013" s="9"/>
      <c r="G17013" s="63"/>
      <c r="H17013" s="64"/>
    </row>
    <row r="17014" spans="4:8" x14ac:dyDescent="0.2">
      <c r="D17014" s="9"/>
      <c r="G17014" s="63"/>
      <c r="H17014" s="64"/>
    </row>
    <row r="17015" spans="4:8" x14ac:dyDescent="0.2">
      <c r="D17015" s="9"/>
      <c r="G17015" s="63"/>
      <c r="H17015" s="64"/>
    </row>
    <row r="17016" spans="4:8" x14ac:dyDescent="0.2">
      <c r="D17016" s="9"/>
      <c r="G17016" s="63"/>
      <c r="H17016" s="64"/>
    </row>
    <row r="17017" spans="4:8" x14ac:dyDescent="0.2">
      <c r="D17017" s="9"/>
      <c r="G17017" s="63"/>
      <c r="H17017" s="64"/>
    </row>
    <row r="17018" spans="4:8" x14ac:dyDescent="0.2">
      <c r="D17018" s="9"/>
      <c r="G17018" s="63"/>
      <c r="H17018" s="64"/>
    </row>
    <row r="17019" spans="4:8" x14ac:dyDescent="0.2">
      <c r="D17019" s="9"/>
      <c r="G17019" s="63"/>
      <c r="H17019" s="64"/>
    </row>
    <row r="17020" spans="4:8" x14ac:dyDescent="0.2">
      <c r="D17020" s="9"/>
      <c r="G17020" s="63"/>
      <c r="H17020" s="64"/>
    </row>
    <row r="17021" spans="4:8" x14ac:dyDescent="0.2">
      <c r="D17021" s="9"/>
      <c r="G17021" s="63"/>
      <c r="H17021" s="64"/>
    </row>
    <row r="17022" spans="4:8" x14ac:dyDescent="0.2">
      <c r="D17022" s="9"/>
      <c r="G17022" s="63"/>
      <c r="H17022" s="64"/>
    </row>
    <row r="17023" spans="4:8" x14ac:dyDescent="0.2">
      <c r="D17023" s="9"/>
      <c r="G17023" s="63"/>
      <c r="H17023" s="64"/>
    </row>
    <row r="17024" spans="4:8" x14ac:dyDescent="0.2">
      <c r="D17024" s="9"/>
      <c r="G17024" s="63"/>
      <c r="H17024" s="64"/>
    </row>
    <row r="17025" spans="4:8" x14ac:dyDescent="0.2">
      <c r="D17025" s="9"/>
      <c r="G17025" s="63"/>
      <c r="H17025" s="64"/>
    </row>
    <row r="17026" spans="4:8" x14ac:dyDescent="0.2">
      <c r="D17026" s="9"/>
      <c r="G17026" s="63"/>
      <c r="H17026" s="64"/>
    </row>
    <row r="17027" spans="4:8" x14ac:dyDescent="0.2">
      <c r="D17027" s="9"/>
      <c r="G17027" s="63"/>
      <c r="H17027" s="64"/>
    </row>
    <row r="17028" spans="4:8" x14ac:dyDescent="0.2">
      <c r="D17028" s="9"/>
      <c r="G17028" s="63"/>
      <c r="H17028" s="64"/>
    </row>
    <row r="17029" spans="4:8" x14ac:dyDescent="0.2">
      <c r="D17029" s="9"/>
      <c r="G17029" s="63"/>
      <c r="H17029" s="64"/>
    </row>
    <row r="17030" spans="4:8" x14ac:dyDescent="0.2">
      <c r="D17030" s="9"/>
      <c r="G17030" s="63"/>
      <c r="H17030" s="64"/>
    </row>
    <row r="17031" spans="4:8" x14ac:dyDescent="0.2">
      <c r="D17031" s="9"/>
      <c r="G17031" s="63"/>
      <c r="H17031" s="64"/>
    </row>
    <row r="17032" spans="4:8" x14ac:dyDescent="0.2">
      <c r="D17032" s="9"/>
      <c r="G17032" s="63"/>
      <c r="H17032" s="64"/>
    </row>
    <row r="17033" spans="4:8" x14ac:dyDescent="0.2">
      <c r="D17033" s="9"/>
      <c r="G17033" s="63"/>
      <c r="H17033" s="64"/>
    </row>
    <row r="17034" spans="4:8" x14ac:dyDescent="0.2">
      <c r="D17034" s="9"/>
      <c r="G17034" s="63"/>
      <c r="H17034" s="64"/>
    </row>
    <row r="17035" spans="4:8" x14ac:dyDescent="0.2">
      <c r="D17035" s="9"/>
      <c r="G17035" s="63"/>
      <c r="H17035" s="64"/>
    </row>
    <row r="17036" spans="4:8" x14ac:dyDescent="0.2">
      <c r="D17036" s="9"/>
      <c r="G17036" s="63"/>
      <c r="H17036" s="64"/>
    </row>
    <row r="17037" spans="4:8" x14ac:dyDescent="0.2">
      <c r="D17037" s="9"/>
      <c r="G17037" s="63"/>
      <c r="H17037" s="64"/>
    </row>
    <row r="17038" spans="4:8" x14ac:dyDescent="0.2">
      <c r="D17038" s="9"/>
      <c r="G17038" s="63"/>
      <c r="H17038" s="64"/>
    </row>
    <row r="17039" spans="4:8" x14ac:dyDescent="0.2">
      <c r="D17039" s="9"/>
      <c r="G17039" s="63"/>
      <c r="H17039" s="64"/>
    </row>
    <row r="17040" spans="4:8" x14ac:dyDescent="0.2">
      <c r="D17040" s="9"/>
      <c r="G17040" s="63"/>
      <c r="H17040" s="64"/>
    </row>
    <row r="17041" spans="4:8" x14ac:dyDescent="0.2">
      <c r="D17041" s="9"/>
      <c r="G17041" s="63"/>
      <c r="H17041" s="64"/>
    </row>
    <row r="17042" spans="4:8" x14ac:dyDescent="0.2">
      <c r="D17042" s="9"/>
      <c r="G17042" s="63"/>
      <c r="H17042" s="64"/>
    </row>
    <row r="17043" spans="4:8" x14ac:dyDescent="0.2">
      <c r="D17043" s="9"/>
      <c r="G17043" s="63"/>
      <c r="H17043" s="64"/>
    </row>
    <row r="17044" spans="4:8" x14ac:dyDescent="0.2">
      <c r="D17044" s="9"/>
      <c r="G17044" s="63"/>
      <c r="H17044" s="64"/>
    </row>
    <row r="17045" spans="4:8" x14ac:dyDescent="0.2">
      <c r="D17045" s="9"/>
      <c r="G17045" s="63"/>
      <c r="H17045" s="64"/>
    </row>
    <row r="17046" spans="4:8" x14ac:dyDescent="0.2">
      <c r="D17046" s="9"/>
      <c r="G17046" s="63"/>
      <c r="H17046" s="64"/>
    </row>
    <row r="17047" spans="4:8" x14ac:dyDescent="0.2">
      <c r="D17047" s="9"/>
      <c r="G17047" s="63"/>
      <c r="H17047" s="64"/>
    </row>
    <row r="17048" spans="4:8" x14ac:dyDescent="0.2">
      <c r="D17048" s="9"/>
      <c r="G17048" s="63"/>
      <c r="H17048" s="64"/>
    </row>
    <row r="17049" spans="4:8" x14ac:dyDescent="0.2">
      <c r="D17049" s="9"/>
      <c r="G17049" s="63"/>
      <c r="H17049" s="64"/>
    </row>
    <row r="17050" spans="4:8" x14ac:dyDescent="0.2">
      <c r="D17050" s="9"/>
      <c r="G17050" s="63"/>
      <c r="H17050" s="64"/>
    </row>
    <row r="17051" spans="4:8" x14ac:dyDescent="0.2">
      <c r="D17051" s="9"/>
      <c r="G17051" s="63"/>
      <c r="H17051" s="64"/>
    </row>
    <row r="17052" spans="4:8" x14ac:dyDescent="0.2">
      <c r="D17052" s="9"/>
      <c r="G17052" s="63"/>
      <c r="H17052" s="64"/>
    </row>
    <row r="17053" spans="4:8" x14ac:dyDescent="0.2">
      <c r="D17053" s="9"/>
      <c r="G17053" s="63"/>
      <c r="H17053" s="64"/>
    </row>
    <row r="17054" spans="4:8" x14ac:dyDescent="0.2">
      <c r="D17054" s="9"/>
      <c r="G17054" s="63"/>
      <c r="H17054" s="64"/>
    </row>
    <row r="17055" spans="4:8" x14ac:dyDescent="0.2">
      <c r="D17055" s="9"/>
      <c r="G17055" s="63"/>
      <c r="H17055" s="64"/>
    </row>
    <row r="17056" spans="4:8" x14ac:dyDescent="0.2">
      <c r="D17056" s="9"/>
      <c r="G17056" s="63"/>
      <c r="H17056" s="64"/>
    </row>
    <row r="17057" spans="4:8" x14ac:dyDescent="0.2">
      <c r="D17057" s="9"/>
      <c r="G17057" s="63"/>
      <c r="H17057" s="64"/>
    </row>
    <row r="17058" spans="4:8" x14ac:dyDescent="0.2">
      <c r="D17058" s="9"/>
      <c r="G17058" s="63"/>
      <c r="H17058" s="64"/>
    </row>
    <row r="17059" spans="4:8" x14ac:dyDescent="0.2">
      <c r="D17059" s="9"/>
      <c r="G17059" s="63"/>
      <c r="H17059" s="64"/>
    </row>
    <row r="17060" spans="4:8" x14ac:dyDescent="0.2">
      <c r="D17060" s="9"/>
      <c r="G17060" s="63"/>
      <c r="H17060" s="64"/>
    </row>
    <row r="17061" spans="4:8" x14ac:dyDescent="0.2">
      <c r="D17061" s="9"/>
      <c r="G17061" s="63"/>
      <c r="H17061" s="64"/>
    </row>
    <row r="17062" spans="4:8" x14ac:dyDescent="0.2">
      <c r="D17062" s="9"/>
      <c r="G17062" s="63"/>
      <c r="H17062" s="64"/>
    </row>
    <row r="17063" spans="4:8" x14ac:dyDescent="0.2">
      <c r="D17063" s="9"/>
      <c r="G17063" s="63"/>
      <c r="H17063" s="64"/>
    </row>
    <row r="17064" spans="4:8" x14ac:dyDescent="0.2">
      <c r="D17064" s="9"/>
      <c r="G17064" s="63"/>
      <c r="H17064" s="64"/>
    </row>
    <row r="17065" spans="4:8" x14ac:dyDescent="0.2">
      <c r="D17065" s="9"/>
      <c r="G17065" s="63"/>
      <c r="H17065" s="64"/>
    </row>
    <row r="17066" spans="4:8" x14ac:dyDescent="0.2">
      <c r="D17066" s="9"/>
      <c r="G17066" s="63"/>
      <c r="H17066" s="64"/>
    </row>
    <row r="17067" spans="4:8" x14ac:dyDescent="0.2">
      <c r="D17067" s="9"/>
      <c r="G17067" s="63"/>
      <c r="H17067" s="64"/>
    </row>
    <row r="17068" spans="4:8" x14ac:dyDescent="0.2">
      <c r="D17068" s="9"/>
      <c r="G17068" s="63"/>
      <c r="H17068" s="64"/>
    </row>
    <row r="17069" spans="4:8" x14ac:dyDescent="0.2">
      <c r="D17069" s="9"/>
      <c r="G17069" s="63"/>
      <c r="H17069" s="64"/>
    </row>
    <row r="17070" spans="4:8" x14ac:dyDescent="0.2">
      <c r="D17070" s="9"/>
      <c r="G17070" s="63"/>
      <c r="H17070" s="64"/>
    </row>
    <row r="17071" spans="4:8" x14ac:dyDescent="0.2">
      <c r="D17071" s="9"/>
      <c r="G17071" s="63"/>
      <c r="H17071" s="64"/>
    </row>
    <row r="17072" spans="4:8" x14ac:dyDescent="0.2">
      <c r="D17072" s="9"/>
      <c r="G17072" s="63"/>
      <c r="H17072" s="64"/>
    </row>
    <row r="17073" spans="4:8" x14ac:dyDescent="0.2">
      <c r="D17073" s="9"/>
      <c r="G17073" s="63"/>
      <c r="H17073" s="64"/>
    </row>
    <row r="17074" spans="4:8" x14ac:dyDescent="0.2">
      <c r="D17074" s="9"/>
      <c r="G17074" s="63"/>
      <c r="H17074" s="64"/>
    </row>
    <row r="17075" spans="4:8" x14ac:dyDescent="0.2">
      <c r="D17075" s="9"/>
      <c r="G17075" s="63"/>
      <c r="H17075" s="64"/>
    </row>
    <row r="17076" spans="4:8" x14ac:dyDescent="0.2">
      <c r="D17076" s="9"/>
      <c r="G17076" s="63"/>
      <c r="H17076" s="64"/>
    </row>
    <row r="17077" spans="4:8" x14ac:dyDescent="0.2">
      <c r="D17077" s="9"/>
      <c r="G17077" s="63"/>
      <c r="H17077" s="64"/>
    </row>
    <row r="17078" spans="4:8" x14ac:dyDescent="0.2">
      <c r="D17078" s="9"/>
      <c r="G17078" s="63"/>
      <c r="H17078" s="64"/>
    </row>
    <row r="17079" spans="4:8" x14ac:dyDescent="0.2">
      <c r="D17079" s="9"/>
      <c r="G17079" s="63"/>
      <c r="H17079" s="64"/>
    </row>
    <row r="17080" spans="4:8" x14ac:dyDescent="0.2">
      <c r="D17080" s="9"/>
      <c r="G17080" s="63"/>
      <c r="H17080" s="64"/>
    </row>
    <row r="17081" spans="4:8" x14ac:dyDescent="0.2">
      <c r="D17081" s="9"/>
      <c r="G17081" s="63"/>
      <c r="H17081" s="64"/>
    </row>
    <row r="17082" spans="4:8" x14ac:dyDescent="0.2">
      <c r="D17082" s="9"/>
      <c r="G17082" s="63"/>
      <c r="H17082" s="64"/>
    </row>
    <row r="17083" spans="4:8" x14ac:dyDescent="0.2">
      <c r="D17083" s="9"/>
      <c r="G17083" s="63"/>
      <c r="H17083" s="64"/>
    </row>
    <row r="17084" spans="4:8" x14ac:dyDescent="0.2">
      <c r="D17084" s="9"/>
      <c r="G17084" s="63"/>
      <c r="H17084" s="64"/>
    </row>
    <row r="17085" spans="4:8" x14ac:dyDescent="0.2">
      <c r="D17085" s="9"/>
      <c r="G17085" s="63"/>
      <c r="H17085" s="64"/>
    </row>
    <row r="17086" spans="4:8" x14ac:dyDescent="0.2">
      <c r="D17086" s="9"/>
      <c r="G17086" s="63"/>
      <c r="H17086" s="64"/>
    </row>
    <row r="17087" spans="4:8" x14ac:dyDescent="0.2">
      <c r="D17087" s="9"/>
      <c r="G17087" s="63"/>
      <c r="H17087" s="64"/>
    </row>
    <row r="17088" spans="4:8" x14ac:dyDescent="0.2">
      <c r="D17088" s="9"/>
      <c r="G17088" s="63"/>
      <c r="H17088" s="64"/>
    </row>
    <row r="17089" spans="4:8" x14ac:dyDescent="0.2">
      <c r="D17089" s="9"/>
      <c r="G17089" s="63"/>
      <c r="H17089" s="64"/>
    </row>
    <row r="17090" spans="4:8" x14ac:dyDescent="0.2">
      <c r="D17090" s="9"/>
      <c r="G17090" s="63"/>
      <c r="H17090" s="64"/>
    </row>
    <row r="17091" spans="4:8" x14ac:dyDescent="0.2">
      <c r="D17091" s="9"/>
      <c r="G17091" s="63"/>
      <c r="H17091" s="64"/>
    </row>
    <row r="17092" spans="4:8" x14ac:dyDescent="0.2">
      <c r="D17092" s="9"/>
      <c r="G17092" s="63"/>
      <c r="H17092" s="64"/>
    </row>
    <row r="17093" spans="4:8" x14ac:dyDescent="0.2">
      <c r="D17093" s="9"/>
      <c r="G17093" s="63"/>
      <c r="H17093" s="64"/>
    </row>
    <row r="17094" spans="4:8" x14ac:dyDescent="0.2">
      <c r="D17094" s="9"/>
      <c r="G17094" s="63"/>
      <c r="H17094" s="64"/>
    </row>
    <row r="17095" spans="4:8" x14ac:dyDescent="0.2">
      <c r="D17095" s="9"/>
      <c r="G17095" s="63"/>
      <c r="H17095" s="64"/>
    </row>
    <row r="17096" spans="4:8" x14ac:dyDescent="0.2">
      <c r="D17096" s="9"/>
      <c r="G17096" s="63"/>
      <c r="H17096" s="64"/>
    </row>
    <row r="17097" spans="4:8" x14ac:dyDescent="0.2">
      <c r="D17097" s="9"/>
      <c r="G17097" s="63"/>
      <c r="H17097" s="64"/>
    </row>
    <row r="17098" spans="4:8" x14ac:dyDescent="0.2">
      <c r="D17098" s="9"/>
      <c r="G17098" s="63"/>
      <c r="H17098" s="64"/>
    </row>
    <row r="17099" spans="4:8" x14ac:dyDescent="0.2">
      <c r="D17099" s="9"/>
      <c r="G17099" s="63"/>
      <c r="H17099" s="64"/>
    </row>
    <row r="17100" spans="4:8" x14ac:dyDescent="0.2">
      <c r="D17100" s="9"/>
      <c r="G17100" s="63"/>
      <c r="H17100" s="64"/>
    </row>
    <row r="17101" spans="4:8" x14ac:dyDescent="0.2">
      <c r="D17101" s="9"/>
      <c r="G17101" s="63"/>
      <c r="H17101" s="64"/>
    </row>
    <row r="17102" spans="4:8" x14ac:dyDescent="0.2">
      <c r="D17102" s="9"/>
      <c r="G17102" s="63"/>
      <c r="H17102" s="64"/>
    </row>
    <row r="17103" spans="4:8" x14ac:dyDescent="0.2">
      <c r="D17103" s="9"/>
      <c r="G17103" s="63"/>
      <c r="H17103" s="64"/>
    </row>
    <row r="17104" spans="4:8" x14ac:dyDescent="0.2">
      <c r="D17104" s="9"/>
      <c r="G17104" s="63"/>
      <c r="H17104" s="64"/>
    </row>
    <row r="17105" spans="4:8" x14ac:dyDescent="0.2">
      <c r="D17105" s="9"/>
      <c r="G17105" s="63"/>
      <c r="H17105" s="64"/>
    </row>
    <row r="17106" spans="4:8" x14ac:dyDescent="0.2">
      <c r="D17106" s="9"/>
      <c r="G17106" s="63"/>
      <c r="H17106" s="64"/>
    </row>
    <row r="17107" spans="4:8" x14ac:dyDescent="0.2">
      <c r="D17107" s="9"/>
      <c r="G17107" s="63"/>
      <c r="H17107" s="64"/>
    </row>
    <row r="17108" spans="4:8" x14ac:dyDescent="0.2">
      <c r="D17108" s="9"/>
      <c r="G17108" s="63"/>
      <c r="H17108" s="64"/>
    </row>
    <row r="17109" spans="4:8" x14ac:dyDescent="0.2">
      <c r="D17109" s="9"/>
      <c r="G17109" s="63"/>
      <c r="H17109" s="64"/>
    </row>
    <row r="17110" spans="4:8" x14ac:dyDescent="0.2">
      <c r="D17110" s="9"/>
      <c r="G17110" s="63"/>
      <c r="H17110" s="64"/>
    </row>
    <row r="17111" spans="4:8" x14ac:dyDescent="0.2">
      <c r="D17111" s="9"/>
      <c r="G17111" s="63"/>
      <c r="H17111" s="64"/>
    </row>
    <row r="17112" spans="4:8" x14ac:dyDescent="0.2">
      <c r="D17112" s="9"/>
      <c r="G17112" s="63"/>
      <c r="H17112" s="64"/>
    </row>
    <row r="17113" spans="4:8" x14ac:dyDescent="0.2">
      <c r="D17113" s="9"/>
      <c r="G17113" s="63"/>
      <c r="H17113" s="64"/>
    </row>
    <row r="17114" spans="4:8" x14ac:dyDescent="0.2">
      <c r="D17114" s="9"/>
      <c r="G17114" s="63"/>
      <c r="H17114" s="64"/>
    </row>
    <row r="17115" spans="4:8" x14ac:dyDescent="0.2">
      <c r="D17115" s="9"/>
      <c r="G17115" s="63"/>
      <c r="H17115" s="64"/>
    </row>
    <row r="17116" spans="4:8" x14ac:dyDescent="0.2">
      <c r="D17116" s="9"/>
      <c r="G17116" s="63"/>
      <c r="H17116" s="64"/>
    </row>
    <row r="17117" spans="4:8" x14ac:dyDescent="0.2">
      <c r="D17117" s="9"/>
      <c r="G17117" s="63"/>
      <c r="H17117" s="64"/>
    </row>
    <row r="17118" spans="4:8" x14ac:dyDescent="0.2">
      <c r="D17118" s="9"/>
      <c r="G17118" s="63"/>
      <c r="H17118" s="64"/>
    </row>
    <row r="17119" spans="4:8" x14ac:dyDescent="0.2">
      <c r="D17119" s="9"/>
      <c r="G17119" s="63"/>
      <c r="H17119" s="64"/>
    </row>
    <row r="17120" spans="4:8" x14ac:dyDescent="0.2">
      <c r="D17120" s="9"/>
      <c r="G17120" s="63"/>
      <c r="H17120" s="64"/>
    </row>
    <row r="17121" spans="4:8" x14ac:dyDescent="0.2">
      <c r="D17121" s="9"/>
      <c r="G17121" s="63"/>
      <c r="H17121" s="64"/>
    </row>
    <row r="17122" spans="4:8" x14ac:dyDescent="0.2">
      <c r="D17122" s="9"/>
      <c r="G17122" s="63"/>
      <c r="H17122" s="64"/>
    </row>
    <row r="17123" spans="4:8" x14ac:dyDescent="0.2">
      <c r="D17123" s="9"/>
      <c r="G17123" s="63"/>
      <c r="H17123" s="64"/>
    </row>
    <row r="17124" spans="4:8" x14ac:dyDescent="0.2">
      <c r="D17124" s="9"/>
      <c r="G17124" s="63"/>
      <c r="H17124" s="64"/>
    </row>
    <row r="17125" spans="4:8" x14ac:dyDescent="0.2">
      <c r="D17125" s="9"/>
      <c r="G17125" s="63"/>
      <c r="H17125" s="64"/>
    </row>
    <row r="17126" spans="4:8" x14ac:dyDescent="0.2">
      <c r="D17126" s="9"/>
      <c r="G17126" s="63"/>
      <c r="H17126" s="64"/>
    </row>
    <row r="17127" spans="4:8" x14ac:dyDescent="0.2">
      <c r="D17127" s="9"/>
      <c r="G17127" s="63"/>
      <c r="H17127" s="64"/>
    </row>
    <row r="17128" spans="4:8" x14ac:dyDescent="0.2">
      <c r="D17128" s="9"/>
      <c r="G17128" s="63"/>
      <c r="H17128" s="64"/>
    </row>
    <row r="17129" spans="4:8" x14ac:dyDescent="0.2">
      <c r="D17129" s="9"/>
      <c r="G17129" s="63"/>
      <c r="H17129" s="64"/>
    </row>
    <row r="17130" spans="4:8" x14ac:dyDescent="0.2">
      <c r="D17130" s="9"/>
      <c r="G17130" s="63"/>
      <c r="H17130" s="64"/>
    </row>
    <row r="17131" spans="4:8" x14ac:dyDescent="0.2">
      <c r="D17131" s="9"/>
      <c r="G17131" s="63"/>
      <c r="H17131" s="64"/>
    </row>
    <row r="17132" spans="4:8" x14ac:dyDescent="0.2">
      <c r="D17132" s="9"/>
      <c r="G17132" s="63"/>
      <c r="H17132" s="64"/>
    </row>
    <row r="17133" spans="4:8" x14ac:dyDescent="0.2">
      <c r="D17133" s="9"/>
      <c r="G17133" s="63"/>
      <c r="H17133" s="64"/>
    </row>
    <row r="17134" spans="4:8" x14ac:dyDescent="0.2">
      <c r="D17134" s="9"/>
      <c r="G17134" s="63"/>
      <c r="H17134" s="64"/>
    </row>
    <row r="17135" spans="4:8" x14ac:dyDescent="0.2">
      <c r="D17135" s="9"/>
      <c r="G17135" s="63"/>
      <c r="H17135" s="64"/>
    </row>
    <row r="17136" spans="4:8" x14ac:dyDescent="0.2">
      <c r="D17136" s="9"/>
      <c r="G17136" s="63"/>
      <c r="H17136" s="64"/>
    </row>
    <row r="17137" spans="4:8" x14ac:dyDescent="0.2">
      <c r="D17137" s="9"/>
      <c r="G17137" s="63"/>
      <c r="H17137" s="64"/>
    </row>
    <row r="17138" spans="4:8" x14ac:dyDescent="0.2">
      <c r="D17138" s="9"/>
      <c r="G17138" s="63"/>
      <c r="H17138" s="64"/>
    </row>
    <row r="17139" spans="4:8" x14ac:dyDescent="0.2">
      <c r="D17139" s="9"/>
      <c r="G17139" s="63"/>
      <c r="H17139" s="64"/>
    </row>
    <row r="17140" spans="4:8" x14ac:dyDescent="0.2">
      <c r="D17140" s="9"/>
      <c r="G17140" s="63"/>
      <c r="H17140" s="64"/>
    </row>
    <row r="17141" spans="4:8" x14ac:dyDescent="0.2">
      <c r="D17141" s="9"/>
      <c r="G17141" s="63"/>
      <c r="H17141" s="64"/>
    </row>
    <row r="17142" spans="4:8" x14ac:dyDescent="0.2">
      <c r="D17142" s="9"/>
      <c r="G17142" s="63"/>
      <c r="H17142" s="64"/>
    </row>
    <row r="17143" spans="4:8" x14ac:dyDescent="0.2">
      <c r="D17143" s="9"/>
      <c r="G17143" s="63"/>
      <c r="H17143" s="64"/>
    </row>
    <row r="17144" spans="4:8" x14ac:dyDescent="0.2">
      <c r="D17144" s="9"/>
      <c r="G17144" s="63"/>
      <c r="H17144" s="64"/>
    </row>
    <row r="17145" spans="4:8" x14ac:dyDescent="0.2">
      <c r="D17145" s="9"/>
      <c r="G17145" s="63"/>
      <c r="H17145" s="64"/>
    </row>
    <row r="17146" spans="4:8" x14ac:dyDescent="0.2">
      <c r="D17146" s="9"/>
      <c r="G17146" s="63"/>
      <c r="H17146" s="64"/>
    </row>
    <row r="17147" spans="4:8" x14ac:dyDescent="0.2">
      <c r="D17147" s="9"/>
      <c r="G17147" s="63"/>
      <c r="H17147" s="64"/>
    </row>
    <row r="17148" spans="4:8" x14ac:dyDescent="0.2">
      <c r="D17148" s="9"/>
      <c r="G17148" s="63"/>
      <c r="H17148" s="64"/>
    </row>
    <row r="17149" spans="4:8" x14ac:dyDescent="0.2">
      <c r="D17149" s="9"/>
      <c r="G17149" s="63"/>
      <c r="H17149" s="64"/>
    </row>
    <row r="17150" spans="4:8" x14ac:dyDescent="0.2">
      <c r="D17150" s="9"/>
      <c r="G17150" s="63"/>
      <c r="H17150" s="64"/>
    </row>
    <row r="17151" spans="4:8" x14ac:dyDescent="0.2">
      <c r="D17151" s="9"/>
      <c r="G17151" s="63"/>
      <c r="H17151" s="64"/>
    </row>
    <row r="17152" spans="4:8" x14ac:dyDescent="0.2">
      <c r="D17152" s="9"/>
      <c r="G17152" s="63"/>
      <c r="H17152" s="64"/>
    </row>
    <row r="17153" spans="4:8" x14ac:dyDescent="0.2">
      <c r="D17153" s="9"/>
      <c r="G17153" s="63"/>
      <c r="H17153" s="64"/>
    </row>
    <row r="17154" spans="4:8" x14ac:dyDescent="0.2">
      <c r="D17154" s="9"/>
      <c r="G17154" s="63"/>
      <c r="H17154" s="64"/>
    </row>
    <row r="17155" spans="4:8" x14ac:dyDescent="0.2">
      <c r="D17155" s="9"/>
      <c r="G17155" s="63"/>
      <c r="H17155" s="64"/>
    </row>
    <row r="17156" spans="4:8" x14ac:dyDescent="0.2">
      <c r="D17156" s="9"/>
      <c r="G17156" s="63"/>
      <c r="H17156" s="64"/>
    </row>
    <row r="17157" spans="4:8" x14ac:dyDescent="0.2">
      <c r="D17157" s="9"/>
      <c r="G17157" s="63"/>
      <c r="H17157" s="64"/>
    </row>
    <row r="17158" spans="4:8" x14ac:dyDescent="0.2">
      <c r="D17158" s="9"/>
      <c r="G17158" s="63"/>
      <c r="H17158" s="64"/>
    </row>
    <row r="17159" spans="4:8" x14ac:dyDescent="0.2">
      <c r="D17159" s="9"/>
      <c r="G17159" s="63"/>
      <c r="H17159" s="64"/>
    </row>
    <row r="17160" spans="4:8" x14ac:dyDescent="0.2">
      <c r="D17160" s="9"/>
      <c r="G17160" s="63"/>
      <c r="H17160" s="64"/>
    </row>
    <row r="17161" spans="4:8" x14ac:dyDescent="0.2">
      <c r="D17161" s="9"/>
      <c r="G17161" s="63"/>
      <c r="H17161" s="64"/>
    </row>
    <row r="17162" spans="4:8" x14ac:dyDescent="0.2">
      <c r="D17162" s="9"/>
      <c r="G17162" s="63"/>
      <c r="H17162" s="64"/>
    </row>
    <row r="17163" spans="4:8" x14ac:dyDescent="0.2">
      <c r="D17163" s="9"/>
      <c r="G17163" s="63"/>
      <c r="H17163" s="64"/>
    </row>
    <row r="17164" spans="4:8" x14ac:dyDescent="0.2">
      <c r="D17164" s="9"/>
      <c r="G17164" s="63"/>
      <c r="H17164" s="64"/>
    </row>
    <row r="17165" spans="4:8" x14ac:dyDescent="0.2">
      <c r="D17165" s="9"/>
      <c r="G17165" s="63"/>
      <c r="H17165" s="64"/>
    </row>
    <row r="17166" spans="4:8" x14ac:dyDescent="0.2">
      <c r="D17166" s="9"/>
      <c r="G17166" s="63"/>
      <c r="H17166" s="64"/>
    </row>
    <row r="17167" spans="4:8" x14ac:dyDescent="0.2">
      <c r="D17167" s="9"/>
      <c r="G17167" s="63"/>
      <c r="H17167" s="64"/>
    </row>
    <row r="17168" spans="4:8" x14ac:dyDescent="0.2">
      <c r="D17168" s="9"/>
      <c r="G17168" s="63"/>
      <c r="H17168" s="64"/>
    </row>
    <row r="17169" spans="4:8" x14ac:dyDescent="0.2">
      <c r="D17169" s="9"/>
      <c r="G17169" s="63"/>
      <c r="H17169" s="64"/>
    </row>
    <row r="17170" spans="4:8" x14ac:dyDescent="0.2">
      <c r="D17170" s="9"/>
      <c r="G17170" s="63"/>
      <c r="H17170" s="64"/>
    </row>
    <row r="17171" spans="4:8" x14ac:dyDescent="0.2">
      <c r="D17171" s="9"/>
      <c r="G17171" s="63"/>
      <c r="H17171" s="64"/>
    </row>
    <row r="17172" spans="4:8" x14ac:dyDescent="0.2">
      <c r="D17172" s="9"/>
      <c r="G17172" s="63"/>
      <c r="H17172" s="64"/>
    </row>
    <row r="17173" spans="4:8" x14ac:dyDescent="0.2">
      <c r="D17173" s="9"/>
      <c r="G17173" s="63"/>
      <c r="H17173" s="64"/>
    </row>
    <row r="17174" spans="4:8" x14ac:dyDescent="0.2">
      <c r="D17174" s="9"/>
      <c r="G17174" s="63"/>
      <c r="H17174" s="64"/>
    </row>
    <row r="17175" spans="4:8" x14ac:dyDescent="0.2">
      <c r="D17175" s="9"/>
      <c r="G17175" s="63"/>
      <c r="H17175" s="64"/>
    </row>
    <row r="17176" spans="4:8" x14ac:dyDescent="0.2">
      <c r="D17176" s="9"/>
      <c r="G17176" s="63"/>
      <c r="H17176" s="64"/>
    </row>
    <row r="17177" spans="4:8" x14ac:dyDescent="0.2">
      <c r="D17177" s="9"/>
      <c r="G17177" s="63"/>
      <c r="H17177" s="64"/>
    </row>
    <row r="17178" spans="4:8" x14ac:dyDescent="0.2">
      <c r="D17178" s="9"/>
      <c r="G17178" s="63"/>
      <c r="H17178" s="64"/>
    </row>
    <row r="17179" spans="4:8" x14ac:dyDescent="0.2">
      <c r="D17179" s="9"/>
      <c r="G17179" s="63"/>
      <c r="H17179" s="64"/>
    </row>
    <row r="17180" spans="4:8" x14ac:dyDescent="0.2">
      <c r="D17180" s="9"/>
      <c r="G17180" s="63"/>
      <c r="H17180" s="64"/>
    </row>
    <row r="17181" spans="4:8" x14ac:dyDescent="0.2">
      <c r="D17181" s="9"/>
      <c r="G17181" s="63"/>
      <c r="H17181" s="64"/>
    </row>
    <row r="17182" spans="4:8" x14ac:dyDescent="0.2">
      <c r="D17182" s="9"/>
      <c r="G17182" s="63"/>
      <c r="H17182" s="64"/>
    </row>
    <row r="17183" spans="4:8" x14ac:dyDescent="0.2">
      <c r="D17183" s="9"/>
      <c r="G17183" s="63"/>
      <c r="H17183" s="64"/>
    </row>
    <row r="17184" spans="4:8" x14ac:dyDescent="0.2">
      <c r="D17184" s="9"/>
      <c r="G17184" s="63"/>
      <c r="H17184" s="64"/>
    </row>
    <row r="17185" spans="4:8" x14ac:dyDescent="0.2">
      <c r="D17185" s="9"/>
      <c r="G17185" s="63"/>
      <c r="H17185" s="64"/>
    </row>
    <row r="17186" spans="4:8" x14ac:dyDescent="0.2">
      <c r="D17186" s="9"/>
      <c r="G17186" s="63"/>
      <c r="H17186" s="64"/>
    </row>
    <row r="17187" spans="4:8" x14ac:dyDescent="0.2">
      <c r="D17187" s="9"/>
      <c r="G17187" s="63"/>
      <c r="H17187" s="64"/>
    </row>
    <row r="17188" spans="4:8" x14ac:dyDescent="0.2">
      <c r="D17188" s="9"/>
      <c r="G17188" s="63"/>
      <c r="H17188" s="64"/>
    </row>
    <row r="17189" spans="4:8" x14ac:dyDescent="0.2">
      <c r="D17189" s="9"/>
      <c r="G17189" s="63"/>
      <c r="H17189" s="64"/>
    </row>
    <row r="17190" spans="4:8" x14ac:dyDescent="0.2">
      <c r="D17190" s="9"/>
      <c r="G17190" s="63"/>
      <c r="H17190" s="64"/>
    </row>
    <row r="17191" spans="4:8" x14ac:dyDescent="0.2">
      <c r="D17191" s="9"/>
      <c r="G17191" s="63"/>
      <c r="H17191" s="64"/>
    </row>
    <row r="17192" spans="4:8" x14ac:dyDescent="0.2">
      <c r="D17192" s="9"/>
      <c r="G17192" s="63"/>
      <c r="H17192" s="64"/>
    </row>
    <row r="17193" spans="4:8" x14ac:dyDescent="0.2">
      <c r="D17193" s="9"/>
      <c r="G17193" s="63"/>
      <c r="H17193" s="64"/>
    </row>
    <row r="17194" spans="4:8" x14ac:dyDescent="0.2">
      <c r="D17194" s="9"/>
      <c r="G17194" s="63"/>
      <c r="H17194" s="64"/>
    </row>
    <row r="17195" spans="4:8" x14ac:dyDescent="0.2">
      <c r="D17195" s="9"/>
      <c r="G17195" s="63"/>
      <c r="H17195" s="64"/>
    </row>
    <row r="17196" spans="4:8" x14ac:dyDescent="0.2">
      <c r="D17196" s="9"/>
      <c r="G17196" s="63"/>
      <c r="H17196" s="64"/>
    </row>
    <row r="17197" spans="4:8" x14ac:dyDescent="0.2">
      <c r="D17197" s="9"/>
      <c r="G17197" s="63"/>
      <c r="H17197" s="64"/>
    </row>
    <row r="17198" spans="4:8" x14ac:dyDescent="0.2">
      <c r="D17198" s="9"/>
      <c r="G17198" s="63"/>
      <c r="H17198" s="64"/>
    </row>
    <row r="17199" spans="4:8" x14ac:dyDescent="0.2">
      <c r="D17199" s="9"/>
      <c r="G17199" s="63"/>
      <c r="H17199" s="64"/>
    </row>
    <row r="17200" spans="4:8" x14ac:dyDescent="0.2">
      <c r="D17200" s="9"/>
      <c r="G17200" s="63"/>
      <c r="H17200" s="64"/>
    </row>
    <row r="17201" spans="4:8" x14ac:dyDescent="0.2">
      <c r="D17201" s="9"/>
      <c r="G17201" s="63"/>
      <c r="H17201" s="64"/>
    </row>
    <row r="17202" spans="4:8" x14ac:dyDescent="0.2">
      <c r="D17202" s="9"/>
      <c r="G17202" s="63"/>
      <c r="H17202" s="64"/>
    </row>
    <row r="17203" spans="4:8" x14ac:dyDescent="0.2">
      <c r="D17203" s="9"/>
      <c r="G17203" s="63"/>
      <c r="H17203" s="64"/>
    </row>
    <row r="17204" spans="4:8" x14ac:dyDescent="0.2">
      <c r="D17204" s="9"/>
      <c r="G17204" s="63"/>
      <c r="H17204" s="64"/>
    </row>
    <row r="17205" spans="4:8" x14ac:dyDescent="0.2">
      <c r="D17205" s="9"/>
      <c r="G17205" s="63"/>
      <c r="H17205" s="64"/>
    </row>
    <row r="17206" spans="4:8" x14ac:dyDescent="0.2">
      <c r="D17206" s="9"/>
      <c r="G17206" s="63"/>
      <c r="H17206" s="64"/>
    </row>
    <row r="17207" spans="4:8" x14ac:dyDescent="0.2">
      <c r="D17207" s="9"/>
      <c r="G17207" s="63"/>
      <c r="H17207" s="64"/>
    </row>
    <row r="17208" spans="4:8" x14ac:dyDescent="0.2">
      <c r="D17208" s="9"/>
      <c r="G17208" s="63"/>
      <c r="H17208" s="64"/>
    </row>
    <row r="17209" spans="4:8" x14ac:dyDescent="0.2">
      <c r="D17209" s="9"/>
      <c r="G17209" s="63"/>
      <c r="H17209" s="64"/>
    </row>
    <row r="17210" spans="4:8" x14ac:dyDescent="0.2">
      <c r="D17210" s="9"/>
      <c r="G17210" s="63"/>
      <c r="H17210" s="64"/>
    </row>
    <row r="17211" spans="4:8" x14ac:dyDescent="0.2">
      <c r="D17211" s="9"/>
      <c r="G17211" s="63"/>
      <c r="H17211" s="64"/>
    </row>
    <row r="17212" spans="4:8" x14ac:dyDescent="0.2">
      <c r="D17212" s="9"/>
      <c r="G17212" s="63"/>
      <c r="H17212" s="64"/>
    </row>
    <row r="17213" spans="4:8" x14ac:dyDescent="0.2">
      <c r="D17213" s="9"/>
      <c r="G17213" s="63"/>
      <c r="H17213" s="64"/>
    </row>
    <row r="17214" spans="4:8" x14ac:dyDescent="0.2">
      <c r="D17214" s="9"/>
      <c r="G17214" s="63"/>
      <c r="H17214" s="64"/>
    </row>
    <row r="17215" spans="4:8" x14ac:dyDescent="0.2">
      <c r="D17215" s="9"/>
      <c r="G17215" s="63"/>
      <c r="H17215" s="64"/>
    </row>
    <row r="17216" spans="4:8" x14ac:dyDescent="0.2">
      <c r="D17216" s="9"/>
      <c r="G17216" s="63"/>
      <c r="H17216" s="64"/>
    </row>
    <row r="17217" spans="4:8" x14ac:dyDescent="0.2">
      <c r="D17217" s="9"/>
      <c r="G17217" s="63"/>
      <c r="H17217" s="64"/>
    </row>
    <row r="17218" spans="4:8" x14ac:dyDescent="0.2">
      <c r="D17218" s="9"/>
      <c r="G17218" s="63"/>
      <c r="H17218" s="64"/>
    </row>
    <row r="17219" spans="4:8" x14ac:dyDescent="0.2">
      <c r="D17219" s="9"/>
      <c r="G17219" s="63"/>
      <c r="H17219" s="64"/>
    </row>
    <row r="17220" spans="4:8" x14ac:dyDescent="0.2">
      <c r="D17220" s="9"/>
      <c r="G17220" s="63"/>
      <c r="H17220" s="64"/>
    </row>
    <row r="17221" spans="4:8" x14ac:dyDescent="0.2">
      <c r="D17221" s="9"/>
      <c r="G17221" s="63"/>
      <c r="H17221" s="64"/>
    </row>
    <row r="17222" spans="4:8" x14ac:dyDescent="0.2">
      <c r="D17222" s="9"/>
      <c r="G17222" s="63"/>
      <c r="H17222" s="64"/>
    </row>
    <row r="17223" spans="4:8" x14ac:dyDescent="0.2">
      <c r="D17223" s="9"/>
      <c r="G17223" s="63"/>
      <c r="H17223" s="64"/>
    </row>
    <row r="17224" spans="4:8" x14ac:dyDescent="0.2">
      <c r="D17224" s="9"/>
      <c r="G17224" s="63"/>
      <c r="H17224" s="64"/>
    </row>
    <row r="17225" spans="4:8" x14ac:dyDescent="0.2">
      <c r="D17225" s="9"/>
      <c r="G17225" s="63"/>
      <c r="H17225" s="64"/>
    </row>
    <row r="17226" spans="4:8" x14ac:dyDescent="0.2">
      <c r="D17226" s="9"/>
      <c r="G17226" s="63"/>
      <c r="H17226" s="64"/>
    </row>
    <row r="17227" spans="4:8" x14ac:dyDescent="0.2">
      <c r="D17227" s="9"/>
      <c r="G17227" s="63"/>
      <c r="H17227" s="64"/>
    </row>
    <row r="17228" spans="4:8" x14ac:dyDescent="0.2">
      <c r="D17228" s="9"/>
      <c r="G17228" s="63"/>
      <c r="H17228" s="64"/>
    </row>
    <row r="17229" spans="4:8" x14ac:dyDescent="0.2">
      <c r="D17229" s="9"/>
      <c r="G17229" s="63"/>
      <c r="H17229" s="64"/>
    </row>
    <row r="17230" spans="4:8" x14ac:dyDescent="0.2">
      <c r="D17230" s="9"/>
      <c r="G17230" s="63"/>
      <c r="H17230" s="64"/>
    </row>
    <row r="17231" spans="4:8" x14ac:dyDescent="0.2">
      <c r="D17231" s="9"/>
      <c r="G17231" s="63"/>
      <c r="H17231" s="64"/>
    </row>
    <row r="17232" spans="4:8" x14ac:dyDescent="0.2">
      <c r="D17232" s="9"/>
      <c r="G17232" s="63"/>
      <c r="H17232" s="64"/>
    </row>
    <row r="17233" spans="4:8" x14ac:dyDescent="0.2">
      <c r="D17233" s="9"/>
      <c r="G17233" s="63"/>
      <c r="H17233" s="64"/>
    </row>
    <row r="17234" spans="4:8" x14ac:dyDescent="0.2">
      <c r="D17234" s="9"/>
      <c r="G17234" s="63"/>
      <c r="H17234" s="64"/>
    </row>
    <row r="17235" spans="4:8" x14ac:dyDescent="0.2">
      <c r="D17235" s="9"/>
      <c r="G17235" s="63"/>
      <c r="H17235" s="64"/>
    </row>
    <row r="17236" spans="4:8" x14ac:dyDescent="0.2">
      <c r="D17236" s="9"/>
      <c r="G17236" s="63"/>
      <c r="H17236" s="64"/>
    </row>
    <row r="17237" spans="4:8" x14ac:dyDescent="0.2">
      <c r="D17237" s="9"/>
      <c r="G17237" s="63"/>
      <c r="H17237" s="64"/>
    </row>
    <row r="17238" spans="4:8" x14ac:dyDescent="0.2">
      <c r="D17238" s="9"/>
      <c r="G17238" s="63"/>
      <c r="H17238" s="64"/>
    </row>
    <row r="17239" spans="4:8" x14ac:dyDescent="0.2">
      <c r="D17239" s="9"/>
      <c r="G17239" s="63"/>
      <c r="H17239" s="64"/>
    </row>
    <row r="17240" spans="4:8" x14ac:dyDescent="0.2">
      <c r="D17240" s="9"/>
      <c r="G17240" s="63"/>
      <c r="H17240" s="64"/>
    </row>
    <row r="17241" spans="4:8" x14ac:dyDescent="0.2">
      <c r="D17241" s="9"/>
      <c r="G17241" s="63"/>
      <c r="H17241" s="64"/>
    </row>
    <row r="17242" spans="4:8" x14ac:dyDescent="0.2">
      <c r="D17242" s="9"/>
      <c r="G17242" s="63"/>
      <c r="H17242" s="64"/>
    </row>
    <row r="17243" spans="4:8" x14ac:dyDescent="0.2">
      <c r="D17243" s="9"/>
      <c r="G17243" s="63"/>
      <c r="H17243" s="64"/>
    </row>
    <row r="17244" spans="4:8" x14ac:dyDescent="0.2">
      <c r="D17244" s="9"/>
      <c r="G17244" s="63"/>
      <c r="H17244" s="64"/>
    </row>
    <row r="17245" spans="4:8" x14ac:dyDescent="0.2">
      <c r="D17245" s="9"/>
      <c r="G17245" s="63"/>
      <c r="H17245" s="64"/>
    </row>
    <row r="17246" spans="4:8" x14ac:dyDescent="0.2">
      <c r="D17246" s="9"/>
      <c r="G17246" s="63"/>
      <c r="H17246" s="64"/>
    </row>
    <row r="17247" spans="4:8" x14ac:dyDescent="0.2">
      <c r="D17247" s="9"/>
      <c r="G17247" s="63"/>
      <c r="H17247" s="64"/>
    </row>
    <row r="17248" spans="4:8" x14ac:dyDescent="0.2">
      <c r="D17248" s="9"/>
      <c r="G17248" s="63"/>
      <c r="H17248" s="64"/>
    </row>
    <row r="17249" spans="4:8" x14ac:dyDescent="0.2">
      <c r="D17249" s="9"/>
      <c r="G17249" s="63"/>
      <c r="H17249" s="64"/>
    </row>
    <row r="17250" spans="4:8" x14ac:dyDescent="0.2">
      <c r="D17250" s="9"/>
      <c r="G17250" s="63"/>
      <c r="H17250" s="64"/>
    </row>
    <row r="17251" spans="4:8" x14ac:dyDescent="0.2">
      <c r="D17251" s="9"/>
      <c r="G17251" s="63"/>
      <c r="H17251" s="64"/>
    </row>
    <row r="17252" spans="4:8" x14ac:dyDescent="0.2">
      <c r="D17252" s="9"/>
      <c r="G17252" s="63"/>
      <c r="H17252" s="64"/>
    </row>
    <row r="17253" spans="4:8" x14ac:dyDescent="0.2">
      <c r="D17253" s="9"/>
      <c r="G17253" s="63"/>
      <c r="H17253" s="64"/>
    </row>
    <row r="17254" spans="4:8" x14ac:dyDescent="0.2">
      <c r="D17254" s="9"/>
      <c r="G17254" s="63"/>
      <c r="H17254" s="64"/>
    </row>
    <row r="17255" spans="4:8" x14ac:dyDescent="0.2">
      <c r="D17255" s="9"/>
      <c r="G17255" s="63"/>
      <c r="H17255" s="64"/>
    </row>
    <row r="17256" spans="4:8" x14ac:dyDescent="0.2">
      <c r="D17256" s="9"/>
      <c r="G17256" s="63"/>
      <c r="H17256" s="64"/>
    </row>
    <row r="17257" spans="4:8" x14ac:dyDescent="0.2">
      <c r="D17257" s="9"/>
      <c r="G17257" s="63"/>
      <c r="H17257" s="64"/>
    </row>
    <row r="17258" spans="4:8" x14ac:dyDescent="0.2">
      <c r="D17258" s="9"/>
      <c r="G17258" s="63"/>
      <c r="H17258" s="64"/>
    </row>
    <row r="17259" spans="4:8" x14ac:dyDescent="0.2">
      <c r="D17259" s="9"/>
      <c r="G17259" s="63"/>
      <c r="H17259" s="64"/>
    </row>
    <row r="17260" spans="4:8" x14ac:dyDescent="0.2">
      <c r="D17260" s="9"/>
      <c r="G17260" s="63"/>
      <c r="H17260" s="64"/>
    </row>
    <row r="17261" spans="4:8" x14ac:dyDescent="0.2">
      <c r="D17261" s="9"/>
      <c r="G17261" s="63"/>
      <c r="H17261" s="64"/>
    </row>
    <row r="17262" spans="4:8" x14ac:dyDescent="0.2">
      <c r="D17262" s="9"/>
      <c r="G17262" s="63"/>
      <c r="H17262" s="64"/>
    </row>
    <row r="17263" spans="4:8" x14ac:dyDescent="0.2">
      <c r="D17263" s="9"/>
      <c r="G17263" s="63"/>
      <c r="H17263" s="64"/>
    </row>
    <row r="17264" spans="4:8" x14ac:dyDescent="0.2">
      <c r="D17264" s="9"/>
      <c r="G17264" s="63"/>
      <c r="H17264" s="64"/>
    </row>
    <row r="17265" spans="4:8" x14ac:dyDescent="0.2">
      <c r="D17265" s="9"/>
      <c r="G17265" s="63"/>
      <c r="H17265" s="64"/>
    </row>
    <row r="17266" spans="4:8" x14ac:dyDescent="0.2">
      <c r="D17266" s="9"/>
      <c r="G17266" s="63"/>
      <c r="H17266" s="64"/>
    </row>
    <row r="17267" spans="4:8" x14ac:dyDescent="0.2">
      <c r="D17267" s="9"/>
      <c r="G17267" s="63"/>
      <c r="H17267" s="64"/>
    </row>
    <row r="17268" spans="4:8" x14ac:dyDescent="0.2">
      <c r="D17268" s="9"/>
      <c r="G17268" s="63"/>
      <c r="H17268" s="64"/>
    </row>
    <row r="17269" spans="4:8" x14ac:dyDescent="0.2">
      <c r="D17269" s="9"/>
      <c r="G17269" s="63"/>
      <c r="H17269" s="64"/>
    </row>
    <row r="17270" spans="4:8" x14ac:dyDescent="0.2">
      <c r="D17270" s="9"/>
      <c r="G17270" s="63"/>
      <c r="H17270" s="64"/>
    </row>
    <row r="17271" spans="4:8" x14ac:dyDescent="0.2">
      <c r="D17271" s="9"/>
      <c r="G17271" s="63"/>
      <c r="H17271" s="64"/>
    </row>
    <row r="17272" spans="4:8" x14ac:dyDescent="0.2">
      <c r="D17272" s="9"/>
      <c r="G17272" s="63"/>
      <c r="H17272" s="64"/>
    </row>
    <row r="17273" spans="4:8" x14ac:dyDescent="0.2">
      <c r="D17273" s="9"/>
      <c r="G17273" s="63"/>
      <c r="H17273" s="64"/>
    </row>
    <row r="17274" spans="4:8" x14ac:dyDescent="0.2">
      <c r="D17274" s="9"/>
      <c r="G17274" s="63"/>
      <c r="H17274" s="64"/>
    </row>
    <row r="17275" spans="4:8" x14ac:dyDescent="0.2">
      <c r="D17275" s="9"/>
      <c r="G17275" s="63"/>
      <c r="H17275" s="64"/>
    </row>
    <row r="17276" spans="4:8" x14ac:dyDescent="0.2">
      <c r="D17276" s="9"/>
      <c r="G17276" s="63"/>
      <c r="H17276" s="64"/>
    </row>
    <row r="17277" spans="4:8" x14ac:dyDescent="0.2">
      <c r="D17277" s="9"/>
      <c r="G17277" s="63"/>
      <c r="H17277" s="64"/>
    </row>
    <row r="17278" spans="4:8" x14ac:dyDescent="0.2">
      <c r="D17278" s="9"/>
      <c r="G17278" s="63"/>
      <c r="H17278" s="64"/>
    </row>
    <row r="17279" spans="4:8" x14ac:dyDescent="0.2">
      <c r="D17279" s="9"/>
      <c r="G17279" s="63"/>
      <c r="H17279" s="64"/>
    </row>
    <row r="17280" spans="4:8" x14ac:dyDescent="0.2">
      <c r="D17280" s="9"/>
      <c r="G17280" s="63"/>
      <c r="H17280" s="64"/>
    </row>
    <row r="17281" spans="4:8" x14ac:dyDescent="0.2">
      <c r="D17281" s="9"/>
      <c r="G17281" s="63"/>
      <c r="H17281" s="64"/>
    </row>
    <row r="17282" spans="4:8" x14ac:dyDescent="0.2">
      <c r="D17282" s="9"/>
      <c r="G17282" s="63"/>
      <c r="H17282" s="64"/>
    </row>
    <row r="17283" spans="4:8" x14ac:dyDescent="0.2">
      <c r="D17283" s="9"/>
      <c r="G17283" s="63"/>
      <c r="H17283" s="64"/>
    </row>
    <row r="17284" spans="4:8" x14ac:dyDescent="0.2">
      <c r="D17284" s="9"/>
      <c r="G17284" s="63"/>
      <c r="H17284" s="64"/>
    </row>
    <row r="17285" spans="4:8" x14ac:dyDescent="0.2">
      <c r="D17285" s="9"/>
      <c r="G17285" s="63"/>
      <c r="H17285" s="64"/>
    </row>
    <row r="17286" spans="4:8" x14ac:dyDescent="0.2">
      <c r="D17286" s="9"/>
      <c r="G17286" s="63"/>
      <c r="H17286" s="64"/>
    </row>
    <row r="17287" spans="4:8" x14ac:dyDescent="0.2">
      <c r="D17287" s="9"/>
      <c r="G17287" s="63"/>
      <c r="H17287" s="64"/>
    </row>
    <row r="17288" spans="4:8" x14ac:dyDescent="0.2">
      <c r="D17288" s="9"/>
      <c r="G17288" s="63"/>
      <c r="H17288" s="64"/>
    </row>
    <row r="17289" spans="4:8" x14ac:dyDescent="0.2">
      <c r="D17289" s="9"/>
      <c r="G17289" s="63"/>
      <c r="H17289" s="64"/>
    </row>
    <row r="17290" spans="4:8" x14ac:dyDescent="0.2">
      <c r="D17290" s="9"/>
      <c r="G17290" s="63"/>
      <c r="H17290" s="64"/>
    </row>
    <row r="17291" spans="4:8" x14ac:dyDescent="0.2">
      <c r="D17291" s="9"/>
      <c r="G17291" s="63"/>
      <c r="H17291" s="64"/>
    </row>
    <row r="17292" spans="4:8" x14ac:dyDescent="0.2">
      <c r="D17292" s="9"/>
      <c r="G17292" s="63"/>
      <c r="H17292" s="64"/>
    </row>
    <row r="17293" spans="4:8" x14ac:dyDescent="0.2">
      <c r="D17293" s="9"/>
      <c r="G17293" s="63"/>
      <c r="H17293" s="64"/>
    </row>
    <row r="17294" spans="4:8" x14ac:dyDescent="0.2">
      <c r="D17294" s="9"/>
      <c r="G17294" s="63"/>
      <c r="H17294" s="64"/>
    </row>
    <row r="17295" spans="4:8" x14ac:dyDescent="0.2">
      <c r="D17295" s="9"/>
      <c r="G17295" s="63"/>
      <c r="H17295" s="64"/>
    </row>
    <row r="17296" spans="4:8" x14ac:dyDescent="0.2">
      <c r="D17296" s="9"/>
      <c r="G17296" s="63"/>
      <c r="H17296" s="64"/>
    </row>
    <row r="17297" spans="4:8" x14ac:dyDescent="0.2">
      <c r="D17297" s="9"/>
      <c r="G17297" s="63"/>
      <c r="H17297" s="64"/>
    </row>
    <row r="17298" spans="4:8" x14ac:dyDescent="0.2">
      <c r="D17298" s="9"/>
      <c r="G17298" s="63"/>
      <c r="H17298" s="64"/>
    </row>
    <row r="17299" spans="4:8" x14ac:dyDescent="0.2">
      <c r="D17299" s="9"/>
      <c r="G17299" s="63"/>
      <c r="H17299" s="64"/>
    </row>
    <row r="17300" spans="4:8" x14ac:dyDescent="0.2">
      <c r="D17300" s="9"/>
      <c r="G17300" s="63"/>
      <c r="H17300" s="64"/>
    </row>
    <row r="17301" spans="4:8" x14ac:dyDescent="0.2">
      <c r="D17301" s="9"/>
      <c r="G17301" s="63"/>
      <c r="H17301" s="64"/>
    </row>
    <row r="17302" spans="4:8" x14ac:dyDescent="0.2">
      <c r="D17302" s="9"/>
      <c r="G17302" s="63"/>
      <c r="H17302" s="64"/>
    </row>
    <row r="17303" spans="4:8" x14ac:dyDescent="0.2">
      <c r="D17303" s="9"/>
      <c r="G17303" s="63"/>
      <c r="H17303" s="64"/>
    </row>
    <row r="17304" spans="4:8" x14ac:dyDescent="0.2">
      <c r="D17304" s="9"/>
      <c r="G17304" s="63"/>
      <c r="H17304" s="64"/>
    </row>
    <row r="17305" spans="4:8" x14ac:dyDescent="0.2">
      <c r="D17305" s="9"/>
      <c r="G17305" s="63"/>
      <c r="H17305" s="64"/>
    </row>
    <row r="17306" spans="4:8" x14ac:dyDescent="0.2">
      <c r="D17306" s="9"/>
      <c r="G17306" s="63"/>
      <c r="H17306" s="64"/>
    </row>
    <row r="17307" spans="4:8" x14ac:dyDescent="0.2">
      <c r="D17307" s="9"/>
      <c r="G17307" s="63"/>
      <c r="H17307" s="64"/>
    </row>
    <row r="17308" spans="4:8" x14ac:dyDescent="0.2">
      <c r="D17308" s="9"/>
      <c r="G17308" s="63"/>
      <c r="H17308" s="64"/>
    </row>
    <row r="17309" spans="4:8" x14ac:dyDescent="0.2">
      <c r="D17309" s="9"/>
      <c r="G17309" s="63"/>
      <c r="H17309" s="64"/>
    </row>
    <row r="17310" spans="4:8" x14ac:dyDescent="0.2">
      <c r="D17310" s="9"/>
      <c r="G17310" s="63"/>
      <c r="H17310" s="64"/>
    </row>
    <row r="17311" spans="4:8" x14ac:dyDescent="0.2">
      <c r="D17311" s="9"/>
      <c r="G17311" s="63"/>
      <c r="H17311" s="64"/>
    </row>
    <row r="17312" spans="4:8" x14ac:dyDescent="0.2">
      <c r="D17312" s="9"/>
      <c r="G17312" s="63"/>
      <c r="H17312" s="64"/>
    </row>
    <row r="17313" spans="4:8" x14ac:dyDescent="0.2">
      <c r="D17313" s="9"/>
      <c r="G17313" s="63"/>
      <c r="H17313" s="64"/>
    </row>
    <row r="17314" spans="4:8" x14ac:dyDescent="0.2">
      <c r="D17314" s="9"/>
      <c r="G17314" s="63"/>
      <c r="H17314" s="64"/>
    </row>
    <row r="17315" spans="4:8" x14ac:dyDescent="0.2">
      <c r="D17315" s="9"/>
      <c r="G17315" s="63"/>
      <c r="H17315" s="64"/>
    </row>
    <row r="17316" spans="4:8" x14ac:dyDescent="0.2">
      <c r="D17316" s="9"/>
      <c r="G17316" s="63"/>
      <c r="H17316" s="64"/>
    </row>
    <row r="17317" spans="4:8" x14ac:dyDescent="0.2">
      <c r="D17317" s="9"/>
      <c r="G17317" s="63"/>
      <c r="H17317" s="64"/>
    </row>
    <row r="17318" spans="4:8" x14ac:dyDescent="0.2">
      <c r="D17318" s="9"/>
      <c r="G17318" s="63"/>
      <c r="H17318" s="64"/>
    </row>
    <row r="17319" spans="4:8" x14ac:dyDescent="0.2">
      <c r="D17319" s="9"/>
      <c r="G17319" s="63"/>
      <c r="H17319" s="64"/>
    </row>
    <row r="17320" spans="4:8" x14ac:dyDescent="0.2">
      <c r="D17320" s="9"/>
      <c r="G17320" s="63"/>
      <c r="H17320" s="64"/>
    </row>
    <row r="17321" spans="4:8" x14ac:dyDescent="0.2">
      <c r="D17321" s="9"/>
      <c r="G17321" s="63"/>
      <c r="H17321" s="64"/>
    </row>
    <row r="17322" spans="4:8" x14ac:dyDescent="0.2">
      <c r="D17322" s="9"/>
      <c r="G17322" s="63"/>
      <c r="H17322" s="64"/>
    </row>
    <row r="17323" spans="4:8" x14ac:dyDescent="0.2">
      <c r="D17323" s="9"/>
      <c r="G17323" s="63"/>
      <c r="H17323" s="64"/>
    </row>
    <row r="17324" spans="4:8" x14ac:dyDescent="0.2">
      <c r="D17324" s="9"/>
      <c r="G17324" s="63"/>
      <c r="H17324" s="64"/>
    </row>
    <row r="17325" spans="4:8" x14ac:dyDescent="0.2">
      <c r="D17325" s="9"/>
      <c r="G17325" s="63"/>
      <c r="H17325" s="64"/>
    </row>
    <row r="17326" spans="4:8" x14ac:dyDescent="0.2">
      <c r="D17326" s="9"/>
      <c r="G17326" s="63"/>
      <c r="H17326" s="64"/>
    </row>
    <row r="17327" spans="4:8" x14ac:dyDescent="0.2">
      <c r="D17327" s="9"/>
      <c r="G17327" s="63"/>
      <c r="H17327" s="64"/>
    </row>
    <row r="17328" spans="4:8" x14ac:dyDescent="0.2">
      <c r="D17328" s="9"/>
      <c r="G17328" s="63"/>
      <c r="H17328" s="64"/>
    </row>
    <row r="17329" spans="4:8" x14ac:dyDescent="0.2">
      <c r="D17329" s="9"/>
      <c r="G17329" s="63"/>
      <c r="H17329" s="64"/>
    </row>
    <row r="17330" spans="4:8" x14ac:dyDescent="0.2">
      <c r="D17330" s="9"/>
      <c r="G17330" s="63"/>
      <c r="H17330" s="64"/>
    </row>
    <row r="17331" spans="4:8" x14ac:dyDescent="0.2">
      <c r="D17331" s="9"/>
      <c r="G17331" s="63"/>
      <c r="H17331" s="64"/>
    </row>
    <row r="17332" spans="4:8" x14ac:dyDescent="0.2">
      <c r="D17332" s="9"/>
      <c r="G17332" s="63"/>
      <c r="H17332" s="64"/>
    </row>
    <row r="17333" spans="4:8" x14ac:dyDescent="0.2">
      <c r="D17333" s="9"/>
      <c r="G17333" s="63"/>
      <c r="H17333" s="64"/>
    </row>
    <row r="17334" spans="4:8" x14ac:dyDescent="0.2">
      <c r="D17334" s="9"/>
      <c r="G17334" s="63"/>
      <c r="H17334" s="64"/>
    </row>
    <row r="17335" spans="4:8" x14ac:dyDescent="0.2">
      <c r="D17335" s="9"/>
      <c r="G17335" s="63"/>
      <c r="H17335" s="64"/>
    </row>
    <row r="17336" spans="4:8" x14ac:dyDescent="0.2">
      <c r="D17336" s="9"/>
      <c r="G17336" s="63"/>
      <c r="H17336" s="64"/>
    </row>
    <row r="17337" spans="4:8" x14ac:dyDescent="0.2">
      <c r="D17337" s="9"/>
      <c r="G17337" s="63"/>
      <c r="H17337" s="64"/>
    </row>
    <row r="17338" spans="4:8" x14ac:dyDescent="0.2">
      <c r="D17338" s="9"/>
      <c r="G17338" s="63"/>
      <c r="H17338" s="64"/>
    </row>
    <row r="17339" spans="4:8" x14ac:dyDescent="0.2">
      <c r="D17339" s="9"/>
      <c r="G17339" s="63"/>
      <c r="H17339" s="64"/>
    </row>
    <row r="17340" spans="4:8" x14ac:dyDescent="0.2">
      <c r="D17340" s="9"/>
      <c r="G17340" s="63"/>
      <c r="H17340" s="64"/>
    </row>
    <row r="17341" spans="4:8" x14ac:dyDescent="0.2">
      <c r="D17341" s="9"/>
      <c r="G17341" s="63"/>
      <c r="H17341" s="64"/>
    </row>
    <row r="17342" spans="4:8" x14ac:dyDescent="0.2">
      <c r="D17342" s="9"/>
      <c r="G17342" s="63"/>
      <c r="H17342" s="64"/>
    </row>
    <row r="17343" spans="4:8" x14ac:dyDescent="0.2">
      <c r="D17343" s="9"/>
      <c r="G17343" s="63"/>
      <c r="H17343" s="64"/>
    </row>
    <row r="17344" spans="4:8" x14ac:dyDescent="0.2">
      <c r="D17344" s="9"/>
      <c r="G17344" s="63"/>
      <c r="H17344" s="64"/>
    </row>
    <row r="17345" spans="4:8" x14ac:dyDescent="0.2">
      <c r="D17345" s="9"/>
      <c r="G17345" s="63"/>
      <c r="H17345" s="64"/>
    </row>
    <row r="17346" spans="4:8" x14ac:dyDescent="0.2">
      <c r="D17346" s="9"/>
      <c r="G17346" s="63"/>
      <c r="H17346" s="64"/>
    </row>
    <row r="17347" spans="4:8" x14ac:dyDescent="0.2">
      <c r="D17347" s="9"/>
      <c r="G17347" s="63"/>
      <c r="H17347" s="64"/>
    </row>
    <row r="17348" spans="4:8" x14ac:dyDescent="0.2">
      <c r="D17348" s="9"/>
      <c r="G17348" s="63"/>
      <c r="H17348" s="64"/>
    </row>
    <row r="17349" spans="4:8" x14ac:dyDescent="0.2">
      <c r="D17349" s="9"/>
      <c r="G17349" s="63"/>
      <c r="H17349" s="64"/>
    </row>
    <row r="17350" spans="4:8" x14ac:dyDescent="0.2">
      <c r="D17350" s="9"/>
      <c r="G17350" s="63"/>
      <c r="H17350" s="64"/>
    </row>
    <row r="17351" spans="4:8" x14ac:dyDescent="0.2">
      <c r="D17351" s="9"/>
      <c r="G17351" s="63"/>
      <c r="H17351" s="64"/>
    </row>
    <row r="17352" spans="4:8" x14ac:dyDescent="0.2">
      <c r="D17352" s="9"/>
      <c r="G17352" s="63"/>
      <c r="H17352" s="64"/>
    </row>
    <row r="17353" spans="4:8" x14ac:dyDescent="0.2">
      <c r="D17353" s="9"/>
      <c r="G17353" s="63"/>
      <c r="H17353" s="64"/>
    </row>
    <row r="17354" spans="4:8" x14ac:dyDescent="0.2">
      <c r="D17354" s="9"/>
      <c r="G17354" s="63"/>
      <c r="H17354" s="64"/>
    </row>
    <row r="17355" spans="4:8" x14ac:dyDescent="0.2">
      <c r="D17355" s="9"/>
      <c r="G17355" s="63"/>
      <c r="H17355" s="64"/>
    </row>
    <row r="17356" spans="4:8" x14ac:dyDescent="0.2">
      <c r="D17356" s="9"/>
      <c r="G17356" s="63"/>
      <c r="H17356" s="64"/>
    </row>
    <row r="17357" spans="4:8" x14ac:dyDescent="0.2">
      <c r="D17357" s="9"/>
      <c r="G17357" s="63"/>
      <c r="H17357" s="64"/>
    </row>
    <row r="17358" spans="4:8" x14ac:dyDescent="0.2">
      <c r="D17358" s="9"/>
      <c r="G17358" s="63"/>
      <c r="H17358" s="64"/>
    </row>
    <row r="17359" spans="4:8" x14ac:dyDescent="0.2">
      <c r="D17359" s="9"/>
      <c r="G17359" s="63"/>
      <c r="H17359" s="64"/>
    </row>
    <row r="17360" spans="4:8" x14ac:dyDescent="0.2">
      <c r="D17360" s="9"/>
      <c r="G17360" s="63"/>
      <c r="H17360" s="64"/>
    </row>
    <row r="17361" spans="4:8" x14ac:dyDescent="0.2">
      <c r="D17361" s="9"/>
      <c r="G17361" s="63"/>
      <c r="H17361" s="64"/>
    </row>
    <row r="17362" spans="4:8" x14ac:dyDescent="0.2">
      <c r="D17362" s="9"/>
      <c r="G17362" s="63"/>
      <c r="H17362" s="64"/>
    </row>
    <row r="17363" spans="4:8" x14ac:dyDescent="0.2">
      <c r="D17363" s="9"/>
      <c r="G17363" s="63"/>
      <c r="H17363" s="64"/>
    </row>
    <row r="17364" spans="4:8" x14ac:dyDescent="0.2">
      <c r="D17364" s="9"/>
      <c r="G17364" s="63"/>
      <c r="H17364" s="64"/>
    </row>
    <row r="17365" spans="4:8" x14ac:dyDescent="0.2">
      <c r="D17365" s="9"/>
      <c r="G17365" s="63"/>
      <c r="H17365" s="64"/>
    </row>
    <row r="17366" spans="4:8" x14ac:dyDescent="0.2">
      <c r="D17366" s="9"/>
      <c r="G17366" s="63"/>
      <c r="H17366" s="64"/>
    </row>
    <row r="17367" spans="4:8" x14ac:dyDescent="0.2">
      <c r="D17367" s="9"/>
      <c r="G17367" s="63"/>
      <c r="H17367" s="64"/>
    </row>
    <row r="17368" spans="4:8" x14ac:dyDescent="0.2">
      <c r="D17368" s="9"/>
      <c r="G17368" s="63"/>
      <c r="H17368" s="64"/>
    </row>
    <row r="17369" spans="4:8" x14ac:dyDescent="0.2">
      <c r="D17369" s="9"/>
      <c r="G17369" s="63"/>
      <c r="H17369" s="64"/>
    </row>
    <row r="17370" spans="4:8" x14ac:dyDescent="0.2">
      <c r="D17370" s="9"/>
      <c r="G17370" s="63"/>
      <c r="H17370" s="64"/>
    </row>
    <row r="17371" spans="4:8" x14ac:dyDescent="0.2">
      <c r="D17371" s="9"/>
      <c r="G17371" s="63"/>
      <c r="H17371" s="64"/>
    </row>
    <row r="17372" spans="4:8" x14ac:dyDescent="0.2">
      <c r="D17372" s="9"/>
      <c r="G17372" s="63"/>
      <c r="H17372" s="64"/>
    </row>
    <row r="17373" spans="4:8" x14ac:dyDescent="0.2">
      <c r="D17373" s="9"/>
      <c r="G17373" s="63"/>
      <c r="H17373" s="64"/>
    </row>
    <row r="17374" spans="4:8" x14ac:dyDescent="0.2">
      <c r="D17374" s="9"/>
      <c r="G17374" s="63"/>
      <c r="H17374" s="64"/>
    </row>
    <row r="17375" spans="4:8" x14ac:dyDescent="0.2">
      <c r="D17375" s="9"/>
      <c r="G17375" s="63"/>
      <c r="H17375" s="64"/>
    </row>
    <row r="17376" spans="4:8" x14ac:dyDescent="0.2">
      <c r="D17376" s="9"/>
      <c r="G17376" s="63"/>
      <c r="H17376" s="64"/>
    </row>
    <row r="17377" spans="4:8" x14ac:dyDescent="0.2">
      <c r="D17377" s="9"/>
      <c r="G17377" s="63"/>
      <c r="H17377" s="64"/>
    </row>
    <row r="17378" spans="4:8" x14ac:dyDescent="0.2">
      <c r="D17378" s="9"/>
      <c r="G17378" s="63"/>
      <c r="H17378" s="64"/>
    </row>
    <row r="17379" spans="4:8" x14ac:dyDescent="0.2">
      <c r="D17379" s="9"/>
      <c r="G17379" s="63"/>
      <c r="H17379" s="64"/>
    </row>
    <row r="17380" spans="4:8" x14ac:dyDescent="0.2">
      <c r="D17380" s="9"/>
      <c r="G17380" s="63"/>
      <c r="H17380" s="64"/>
    </row>
    <row r="17381" spans="4:8" x14ac:dyDescent="0.2">
      <c r="D17381" s="9"/>
      <c r="G17381" s="63"/>
      <c r="H17381" s="64"/>
    </row>
    <row r="17382" spans="4:8" x14ac:dyDescent="0.2">
      <c r="D17382" s="9"/>
      <c r="G17382" s="63"/>
      <c r="H17382" s="64"/>
    </row>
    <row r="17383" spans="4:8" x14ac:dyDescent="0.2">
      <c r="D17383" s="9"/>
      <c r="G17383" s="63"/>
      <c r="H17383" s="64"/>
    </row>
    <row r="17384" spans="4:8" x14ac:dyDescent="0.2">
      <c r="D17384" s="9"/>
      <c r="G17384" s="63"/>
      <c r="H17384" s="64"/>
    </row>
    <row r="17385" spans="4:8" x14ac:dyDescent="0.2">
      <c r="D17385" s="9"/>
      <c r="G17385" s="63"/>
      <c r="H17385" s="64"/>
    </row>
    <row r="17386" spans="4:8" x14ac:dyDescent="0.2">
      <c r="D17386" s="9"/>
      <c r="G17386" s="63"/>
      <c r="H17386" s="64"/>
    </row>
    <row r="17387" spans="4:8" x14ac:dyDescent="0.2">
      <c r="D17387" s="9"/>
      <c r="G17387" s="63"/>
      <c r="H17387" s="64"/>
    </row>
    <row r="17388" spans="4:8" x14ac:dyDescent="0.2">
      <c r="D17388" s="9"/>
      <c r="G17388" s="63"/>
      <c r="H17388" s="64"/>
    </row>
    <row r="17389" spans="4:8" x14ac:dyDescent="0.2">
      <c r="D17389" s="9"/>
      <c r="G17389" s="63"/>
      <c r="H17389" s="64"/>
    </row>
    <row r="17390" spans="4:8" x14ac:dyDescent="0.2">
      <c r="D17390" s="9"/>
      <c r="G17390" s="63"/>
      <c r="H17390" s="64"/>
    </row>
    <row r="17391" spans="4:8" x14ac:dyDescent="0.2">
      <c r="D17391" s="9"/>
      <c r="G17391" s="63"/>
      <c r="H17391" s="64"/>
    </row>
    <row r="17392" spans="4:8" x14ac:dyDescent="0.2">
      <c r="D17392" s="9"/>
      <c r="G17392" s="63"/>
      <c r="H17392" s="64"/>
    </row>
    <row r="17393" spans="4:8" x14ac:dyDescent="0.2">
      <c r="D17393" s="9"/>
      <c r="G17393" s="63"/>
      <c r="H17393" s="64"/>
    </row>
    <row r="17394" spans="4:8" x14ac:dyDescent="0.2">
      <c r="D17394" s="9"/>
      <c r="G17394" s="63"/>
      <c r="H17394" s="64"/>
    </row>
    <row r="17395" spans="4:8" x14ac:dyDescent="0.2">
      <c r="D17395" s="9"/>
      <c r="G17395" s="63"/>
      <c r="H17395" s="64"/>
    </row>
    <row r="17396" spans="4:8" x14ac:dyDescent="0.2">
      <c r="D17396" s="9"/>
      <c r="G17396" s="63"/>
      <c r="H17396" s="64"/>
    </row>
    <row r="17397" spans="4:8" x14ac:dyDescent="0.2">
      <c r="D17397" s="9"/>
      <c r="G17397" s="63"/>
      <c r="H17397" s="64"/>
    </row>
    <row r="17398" spans="4:8" x14ac:dyDescent="0.2">
      <c r="D17398" s="9"/>
      <c r="G17398" s="63"/>
      <c r="H17398" s="64"/>
    </row>
    <row r="17399" spans="4:8" x14ac:dyDescent="0.2">
      <c r="D17399" s="9"/>
      <c r="G17399" s="63"/>
      <c r="H17399" s="64"/>
    </row>
    <row r="17400" spans="4:8" x14ac:dyDescent="0.2">
      <c r="D17400" s="9"/>
      <c r="G17400" s="63"/>
      <c r="H17400" s="64"/>
    </row>
    <row r="17401" spans="4:8" x14ac:dyDescent="0.2">
      <c r="D17401" s="9"/>
      <c r="G17401" s="63"/>
      <c r="H17401" s="64"/>
    </row>
    <row r="17402" spans="4:8" x14ac:dyDescent="0.2">
      <c r="D17402" s="9"/>
      <c r="G17402" s="63"/>
      <c r="H17402" s="64"/>
    </row>
    <row r="17403" spans="4:8" x14ac:dyDescent="0.2">
      <c r="D17403" s="9"/>
      <c r="G17403" s="63"/>
      <c r="H17403" s="64"/>
    </row>
    <row r="17404" spans="4:8" x14ac:dyDescent="0.2">
      <c r="D17404" s="9"/>
      <c r="G17404" s="63"/>
      <c r="H17404" s="64"/>
    </row>
    <row r="17405" spans="4:8" x14ac:dyDescent="0.2">
      <c r="D17405" s="9"/>
      <c r="G17405" s="63"/>
      <c r="H17405" s="64"/>
    </row>
    <row r="17406" spans="4:8" x14ac:dyDescent="0.2">
      <c r="D17406" s="9"/>
      <c r="G17406" s="63"/>
      <c r="H17406" s="64"/>
    </row>
    <row r="17407" spans="4:8" x14ac:dyDescent="0.2">
      <c r="D17407" s="9"/>
      <c r="G17407" s="63"/>
      <c r="H17407" s="64"/>
    </row>
    <row r="17408" spans="4:8" x14ac:dyDescent="0.2">
      <c r="D17408" s="9"/>
      <c r="G17408" s="63"/>
      <c r="H17408" s="64"/>
    </row>
    <row r="17409" spans="4:8" x14ac:dyDescent="0.2">
      <c r="D17409" s="9"/>
      <c r="G17409" s="63"/>
      <c r="H17409" s="64"/>
    </row>
    <row r="17410" spans="4:8" x14ac:dyDescent="0.2">
      <c r="D17410" s="9"/>
      <c r="G17410" s="63"/>
      <c r="H17410" s="64"/>
    </row>
    <row r="17411" spans="4:8" x14ac:dyDescent="0.2">
      <c r="D17411" s="9"/>
      <c r="G17411" s="63"/>
      <c r="H17411" s="64"/>
    </row>
    <row r="17412" spans="4:8" x14ac:dyDescent="0.2">
      <c r="D17412" s="9"/>
      <c r="G17412" s="63"/>
      <c r="H17412" s="64"/>
    </row>
    <row r="17413" spans="4:8" x14ac:dyDescent="0.2">
      <c r="D17413" s="9"/>
      <c r="G17413" s="63"/>
      <c r="H17413" s="64"/>
    </row>
    <row r="17414" spans="4:8" x14ac:dyDescent="0.2">
      <c r="D17414" s="9"/>
      <c r="G17414" s="63"/>
      <c r="H17414" s="64"/>
    </row>
    <row r="17415" spans="4:8" x14ac:dyDescent="0.2">
      <c r="D17415" s="9"/>
      <c r="G17415" s="63"/>
      <c r="H17415" s="64"/>
    </row>
    <row r="17416" spans="4:8" x14ac:dyDescent="0.2">
      <c r="D17416" s="9"/>
      <c r="G17416" s="63"/>
      <c r="H17416" s="64"/>
    </row>
    <row r="17417" spans="4:8" x14ac:dyDescent="0.2">
      <c r="D17417" s="9"/>
      <c r="G17417" s="63"/>
      <c r="H17417" s="64"/>
    </row>
    <row r="17418" spans="4:8" x14ac:dyDescent="0.2">
      <c r="D17418" s="9"/>
      <c r="G17418" s="63"/>
      <c r="H17418" s="64"/>
    </row>
    <row r="17419" spans="4:8" x14ac:dyDescent="0.2">
      <c r="D17419" s="9"/>
      <c r="G17419" s="63"/>
      <c r="H17419" s="64"/>
    </row>
    <row r="17420" spans="4:8" x14ac:dyDescent="0.2">
      <c r="D17420" s="9"/>
      <c r="G17420" s="63"/>
      <c r="H17420" s="64"/>
    </row>
    <row r="17421" spans="4:8" x14ac:dyDescent="0.2">
      <c r="D17421" s="9"/>
      <c r="G17421" s="63"/>
      <c r="H17421" s="64"/>
    </row>
    <row r="17422" spans="4:8" x14ac:dyDescent="0.2">
      <c r="D17422" s="9"/>
      <c r="G17422" s="63"/>
      <c r="H17422" s="64"/>
    </row>
    <row r="17423" spans="4:8" x14ac:dyDescent="0.2">
      <c r="D17423" s="9"/>
      <c r="G17423" s="63"/>
      <c r="H17423" s="64"/>
    </row>
    <row r="17424" spans="4:8" x14ac:dyDescent="0.2">
      <c r="D17424" s="9"/>
      <c r="G17424" s="63"/>
      <c r="H17424" s="64"/>
    </row>
    <row r="17425" spans="4:8" x14ac:dyDescent="0.2">
      <c r="D17425" s="9"/>
      <c r="G17425" s="63"/>
      <c r="H17425" s="64"/>
    </row>
    <row r="17426" spans="4:8" x14ac:dyDescent="0.2">
      <c r="D17426" s="9"/>
      <c r="G17426" s="63"/>
      <c r="H17426" s="64"/>
    </row>
    <row r="17427" spans="4:8" x14ac:dyDescent="0.2">
      <c r="D17427" s="9"/>
      <c r="G17427" s="63"/>
      <c r="H17427" s="64"/>
    </row>
    <row r="17428" spans="4:8" x14ac:dyDescent="0.2">
      <c r="D17428" s="9"/>
      <c r="G17428" s="63"/>
      <c r="H17428" s="64"/>
    </row>
    <row r="17429" spans="4:8" x14ac:dyDescent="0.2">
      <c r="D17429" s="9"/>
      <c r="G17429" s="63"/>
      <c r="H17429" s="64"/>
    </row>
    <row r="17430" spans="4:8" x14ac:dyDescent="0.2">
      <c r="D17430" s="9"/>
      <c r="G17430" s="63"/>
      <c r="H17430" s="64"/>
    </row>
    <row r="17431" spans="4:8" x14ac:dyDescent="0.2">
      <c r="D17431" s="9"/>
      <c r="G17431" s="63"/>
      <c r="H17431" s="64"/>
    </row>
    <row r="17432" spans="4:8" x14ac:dyDescent="0.2">
      <c r="D17432" s="9"/>
      <c r="G17432" s="63"/>
      <c r="H17432" s="64"/>
    </row>
    <row r="17433" spans="4:8" x14ac:dyDescent="0.2">
      <c r="D17433" s="9"/>
      <c r="G17433" s="63"/>
      <c r="H17433" s="64"/>
    </row>
    <row r="17434" spans="4:8" x14ac:dyDescent="0.2">
      <c r="D17434" s="9"/>
      <c r="G17434" s="63"/>
      <c r="H17434" s="64"/>
    </row>
    <row r="17435" spans="4:8" x14ac:dyDescent="0.2">
      <c r="D17435" s="9"/>
      <c r="G17435" s="63"/>
      <c r="H17435" s="64"/>
    </row>
    <row r="17436" spans="4:8" x14ac:dyDescent="0.2">
      <c r="D17436" s="9"/>
      <c r="G17436" s="63"/>
      <c r="H17436" s="64"/>
    </row>
    <row r="17437" spans="4:8" x14ac:dyDescent="0.2">
      <c r="D17437" s="9"/>
      <c r="G17437" s="63"/>
      <c r="H17437" s="64"/>
    </row>
    <row r="17438" spans="4:8" x14ac:dyDescent="0.2">
      <c r="D17438" s="9"/>
      <c r="G17438" s="63"/>
      <c r="H17438" s="64"/>
    </row>
    <row r="17439" spans="4:8" x14ac:dyDescent="0.2">
      <c r="D17439" s="9"/>
      <c r="G17439" s="63"/>
      <c r="H17439" s="64"/>
    </row>
    <row r="17440" spans="4:8" x14ac:dyDescent="0.2">
      <c r="D17440" s="9"/>
      <c r="G17440" s="63"/>
      <c r="H17440" s="64"/>
    </row>
    <row r="17441" spans="4:8" x14ac:dyDescent="0.2">
      <c r="D17441" s="9"/>
      <c r="G17441" s="63"/>
      <c r="H17441" s="64"/>
    </row>
    <row r="17442" spans="4:8" x14ac:dyDescent="0.2">
      <c r="D17442" s="9"/>
      <c r="G17442" s="63"/>
      <c r="H17442" s="64"/>
    </row>
    <row r="17443" spans="4:8" x14ac:dyDescent="0.2">
      <c r="D17443" s="9"/>
      <c r="G17443" s="63"/>
      <c r="H17443" s="64"/>
    </row>
    <row r="17444" spans="4:8" x14ac:dyDescent="0.2">
      <c r="D17444" s="9"/>
      <c r="G17444" s="63"/>
      <c r="H17444" s="64"/>
    </row>
    <row r="17445" spans="4:8" x14ac:dyDescent="0.2">
      <c r="D17445" s="9"/>
      <c r="G17445" s="63"/>
      <c r="H17445" s="64"/>
    </row>
    <row r="17446" spans="4:8" x14ac:dyDescent="0.2">
      <c r="D17446" s="9"/>
      <c r="G17446" s="63"/>
      <c r="H17446" s="64"/>
    </row>
    <row r="17447" spans="4:8" x14ac:dyDescent="0.2">
      <c r="D17447" s="9"/>
      <c r="G17447" s="63"/>
      <c r="H17447" s="64"/>
    </row>
    <row r="17448" spans="4:8" x14ac:dyDescent="0.2">
      <c r="D17448" s="9"/>
      <c r="G17448" s="63"/>
      <c r="H17448" s="64"/>
    </row>
    <row r="17449" spans="4:8" x14ac:dyDescent="0.2">
      <c r="D17449" s="9"/>
      <c r="G17449" s="63"/>
      <c r="H17449" s="64"/>
    </row>
    <row r="17450" spans="4:8" x14ac:dyDescent="0.2">
      <c r="D17450" s="9"/>
      <c r="G17450" s="63"/>
      <c r="H17450" s="64"/>
    </row>
    <row r="17451" spans="4:8" x14ac:dyDescent="0.2">
      <c r="D17451" s="9"/>
      <c r="G17451" s="63"/>
      <c r="H17451" s="64"/>
    </row>
    <row r="17452" spans="4:8" x14ac:dyDescent="0.2">
      <c r="D17452" s="9"/>
      <c r="G17452" s="63"/>
      <c r="H17452" s="64"/>
    </row>
    <row r="17453" spans="4:8" x14ac:dyDescent="0.2">
      <c r="D17453" s="9"/>
      <c r="G17453" s="63"/>
      <c r="H17453" s="64"/>
    </row>
    <row r="17454" spans="4:8" x14ac:dyDescent="0.2">
      <c r="D17454" s="9"/>
      <c r="G17454" s="63"/>
      <c r="H17454" s="64"/>
    </row>
    <row r="17455" spans="4:8" x14ac:dyDescent="0.2">
      <c r="D17455" s="9"/>
      <c r="G17455" s="63"/>
      <c r="H17455" s="64"/>
    </row>
    <row r="17456" spans="4:8" x14ac:dyDescent="0.2">
      <c r="D17456" s="9"/>
      <c r="G17456" s="63"/>
      <c r="H17456" s="64"/>
    </row>
    <row r="17457" spans="4:8" x14ac:dyDescent="0.2">
      <c r="D17457" s="9"/>
      <c r="G17457" s="63"/>
      <c r="H17457" s="64"/>
    </row>
    <row r="17458" spans="4:8" x14ac:dyDescent="0.2">
      <c r="D17458" s="9"/>
      <c r="G17458" s="63"/>
      <c r="H17458" s="64"/>
    </row>
    <row r="17459" spans="4:8" x14ac:dyDescent="0.2">
      <c r="D17459" s="9"/>
      <c r="G17459" s="63"/>
      <c r="H17459" s="64"/>
    </row>
    <row r="17460" spans="4:8" x14ac:dyDescent="0.2">
      <c r="D17460" s="9"/>
      <c r="G17460" s="63"/>
      <c r="H17460" s="64"/>
    </row>
    <row r="17461" spans="4:8" x14ac:dyDescent="0.2">
      <c r="D17461" s="9"/>
      <c r="G17461" s="63"/>
      <c r="H17461" s="64"/>
    </row>
    <row r="17462" spans="4:8" x14ac:dyDescent="0.2">
      <c r="D17462" s="9"/>
      <c r="G17462" s="63"/>
      <c r="H17462" s="64"/>
    </row>
    <row r="17463" spans="4:8" x14ac:dyDescent="0.2">
      <c r="D17463" s="9"/>
      <c r="G17463" s="63"/>
      <c r="H17463" s="64"/>
    </row>
    <row r="17464" spans="4:8" x14ac:dyDescent="0.2">
      <c r="D17464" s="9"/>
      <c r="G17464" s="63"/>
      <c r="H17464" s="64"/>
    </row>
    <row r="17465" spans="4:8" x14ac:dyDescent="0.2">
      <c r="D17465" s="9"/>
      <c r="G17465" s="63"/>
      <c r="H17465" s="64"/>
    </row>
    <row r="17466" spans="4:8" x14ac:dyDescent="0.2">
      <c r="D17466" s="9"/>
      <c r="G17466" s="63"/>
      <c r="H17466" s="64"/>
    </row>
    <row r="17467" spans="4:8" x14ac:dyDescent="0.2">
      <c r="D17467" s="9"/>
      <c r="G17467" s="63"/>
      <c r="H17467" s="64"/>
    </row>
    <row r="17468" spans="4:8" x14ac:dyDescent="0.2">
      <c r="D17468" s="9"/>
      <c r="G17468" s="63"/>
      <c r="H17468" s="64"/>
    </row>
    <row r="17469" spans="4:8" x14ac:dyDescent="0.2">
      <c r="D17469" s="9"/>
      <c r="G17469" s="63"/>
      <c r="H17469" s="64"/>
    </row>
    <row r="17470" spans="4:8" x14ac:dyDescent="0.2">
      <c r="D17470" s="9"/>
      <c r="G17470" s="63"/>
      <c r="H17470" s="64"/>
    </row>
    <row r="17471" spans="4:8" x14ac:dyDescent="0.2">
      <c r="D17471" s="9"/>
      <c r="G17471" s="63"/>
      <c r="H17471" s="64"/>
    </row>
    <row r="17472" spans="4:8" x14ac:dyDescent="0.2">
      <c r="D17472" s="9"/>
      <c r="G17472" s="63"/>
      <c r="H17472" s="64"/>
    </row>
    <row r="17473" spans="4:8" x14ac:dyDescent="0.2">
      <c r="D17473" s="9"/>
      <c r="G17473" s="63"/>
      <c r="H17473" s="64"/>
    </row>
    <row r="17474" spans="4:8" x14ac:dyDescent="0.2">
      <c r="D17474" s="9"/>
      <c r="G17474" s="63"/>
      <c r="H17474" s="64"/>
    </row>
    <row r="17475" spans="4:8" x14ac:dyDescent="0.2">
      <c r="D17475" s="9"/>
      <c r="G17475" s="63"/>
      <c r="H17475" s="64"/>
    </row>
    <row r="17476" spans="4:8" x14ac:dyDescent="0.2">
      <c r="D17476" s="9"/>
      <c r="G17476" s="63"/>
      <c r="H17476" s="64"/>
    </row>
    <row r="17477" spans="4:8" x14ac:dyDescent="0.2">
      <c r="D17477" s="9"/>
      <c r="G17477" s="63"/>
      <c r="H17477" s="64"/>
    </row>
    <row r="17478" spans="4:8" x14ac:dyDescent="0.2">
      <c r="D17478" s="9"/>
      <c r="G17478" s="63"/>
      <c r="H17478" s="64"/>
    </row>
    <row r="17479" spans="4:8" x14ac:dyDescent="0.2">
      <c r="D17479" s="9"/>
      <c r="G17479" s="63"/>
      <c r="H17479" s="64"/>
    </row>
    <row r="17480" spans="4:8" x14ac:dyDescent="0.2">
      <c r="D17480" s="9"/>
      <c r="G17480" s="63"/>
      <c r="H17480" s="64"/>
    </row>
    <row r="17481" spans="4:8" x14ac:dyDescent="0.2">
      <c r="D17481" s="9"/>
      <c r="G17481" s="63"/>
      <c r="H17481" s="64"/>
    </row>
    <row r="17482" spans="4:8" x14ac:dyDescent="0.2">
      <c r="D17482" s="9"/>
      <c r="G17482" s="63"/>
      <c r="H17482" s="64"/>
    </row>
    <row r="17483" spans="4:8" x14ac:dyDescent="0.2">
      <c r="D17483" s="9"/>
      <c r="G17483" s="63"/>
      <c r="H17483" s="64"/>
    </row>
    <row r="17484" spans="4:8" x14ac:dyDescent="0.2">
      <c r="D17484" s="9"/>
      <c r="G17484" s="63"/>
      <c r="H17484" s="64"/>
    </row>
    <row r="17485" spans="4:8" x14ac:dyDescent="0.2">
      <c r="D17485" s="9"/>
      <c r="G17485" s="63"/>
      <c r="H17485" s="64"/>
    </row>
    <row r="17486" spans="4:8" x14ac:dyDescent="0.2">
      <c r="D17486" s="9"/>
      <c r="G17486" s="63"/>
      <c r="H17486" s="64"/>
    </row>
    <row r="17487" spans="4:8" x14ac:dyDescent="0.2">
      <c r="D17487" s="9"/>
      <c r="G17487" s="63"/>
      <c r="H17487" s="64"/>
    </row>
    <row r="17488" spans="4:8" x14ac:dyDescent="0.2">
      <c r="D17488" s="9"/>
      <c r="G17488" s="63"/>
      <c r="H17488" s="64"/>
    </row>
    <row r="17489" spans="4:8" x14ac:dyDescent="0.2">
      <c r="D17489" s="9"/>
      <c r="G17489" s="63"/>
      <c r="H17489" s="64"/>
    </row>
    <row r="17490" spans="4:8" x14ac:dyDescent="0.2">
      <c r="D17490" s="9"/>
      <c r="G17490" s="63"/>
      <c r="H17490" s="64"/>
    </row>
    <row r="17491" spans="4:8" x14ac:dyDescent="0.2">
      <c r="D17491" s="9"/>
      <c r="G17491" s="63"/>
      <c r="H17491" s="64"/>
    </row>
    <row r="17492" spans="4:8" x14ac:dyDescent="0.2">
      <c r="D17492" s="9"/>
      <c r="G17492" s="63"/>
      <c r="H17492" s="64"/>
    </row>
    <row r="17493" spans="4:8" x14ac:dyDescent="0.2">
      <c r="D17493" s="9"/>
      <c r="G17493" s="63"/>
      <c r="H17493" s="64"/>
    </row>
    <row r="17494" spans="4:8" x14ac:dyDescent="0.2">
      <c r="D17494" s="9"/>
      <c r="G17494" s="63"/>
      <c r="H17494" s="64"/>
    </row>
    <row r="17495" spans="4:8" x14ac:dyDescent="0.2">
      <c r="D17495" s="9"/>
      <c r="G17495" s="63"/>
      <c r="H17495" s="64"/>
    </row>
    <row r="17496" spans="4:8" x14ac:dyDescent="0.2">
      <c r="D17496" s="9"/>
      <c r="G17496" s="63"/>
      <c r="H17496" s="64"/>
    </row>
    <row r="17497" spans="4:8" x14ac:dyDescent="0.2">
      <c r="D17497" s="9"/>
      <c r="G17497" s="63"/>
      <c r="H17497" s="64"/>
    </row>
    <row r="17498" spans="4:8" x14ac:dyDescent="0.2">
      <c r="D17498" s="9"/>
      <c r="G17498" s="63"/>
      <c r="H17498" s="64"/>
    </row>
    <row r="17499" spans="4:8" x14ac:dyDescent="0.2">
      <c r="D17499" s="9"/>
      <c r="G17499" s="63"/>
      <c r="H17499" s="64"/>
    </row>
    <row r="17500" spans="4:8" x14ac:dyDescent="0.2">
      <c r="D17500" s="9"/>
      <c r="G17500" s="63"/>
      <c r="H17500" s="64"/>
    </row>
    <row r="17501" spans="4:8" x14ac:dyDescent="0.2">
      <c r="D17501" s="9"/>
      <c r="G17501" s="63"/>
      <c r="H17501" s="64"/>
    </row>
    <row r="17502" spans="4:8" x14ac:dyDescent="0.2">
      <c r="D17502" s="9"/>
      <c r="G17502" s="63"/>
      <c r="H17502" s="64"/>
    </row>
    <row r="17503" spans="4:8" x14ac:dyDescent="0.2">
      <c r="D17503" s="9"/>
      <c r="G17503" s="63"/>
      <c r="H17503" s="64"/>
    </row>
    <row r="17504" spans="4:8" x14ac:dyDescent="0.2">
      <c r="D17504" s="9"/>
      <c r="G17504" s="63"/>
      <c r="H17504" s="64"/>
    </row>
    <row r="17505" spans="4:8" x14ac:dyDescent="0.2">
      <c r="D17505" s="9"/>
      <c r="G17505" s="63"/>
      <c r="H17505" s="64"/>
    </row>
    <row r="17506" spans="4:8" x14ac:dyDescent="0.2">
      <c r="D17506" s="9"/>
      <c r="G17506" s="63"/>
      <c r="H17506" s="64"/>
    </row>
    <row r="17507" spans="4:8" x14ac:dyDescent="0.2">
      <c r="D17507" s="9"/>
      <c r="G17507" s="63"/>
      <c r="H17507" s="64"/>
    </row>
    <row r="17508" spans="4:8" x14ac:dyDescent="0.2">
      <c r="D17508" s="9"/>
      <c r="G17508" s="63"/>
      <c r="H17508" s="64"/>
    </row>
    <row r="17509" spans="4:8" x14ac:dyDescent="0.2">
      <c r="D17509" s="9"/>
      <c r="G17509" s="63"/>
      <c r="H17509" s="64"/>
    </row>
    <row r="17510" spans="4:8" x14ac:dyDescent="0.2">
      <c r="D17510" s="9"/>
      <c r="G17510" s="63"/>
      <c r="H17510" s="64"/>
    </row>
    <row r="17511" spans="4:8" x14ac:dyDescent="0.2">
      <c r="D17511" s="9"/>
      <c r="G17511" s="63"/>
      <c r="H17511" s="64"/>
    </row>
    <row r="17512" spans="4:8" x14ac:dyDescent="0.2">
      <c r="D17512" s="9"/>
      <c r="G17512" s="63"/>
      <c r="H17512" s="64"/>
    </row>
    <row r="17513" spans="4:8" x14ac:dyDescent="0.2">
      <c r="D17513" s="9"/>
      <c r="G17513" s="63"/>
      <c r="H17513" s="64"/>
    </row>
    <row r="17514" spans="4:8" x14ac:dyDescent="0.2">
      <c r="D17514" s="9"/>
      <c r="G17514" s="63"/>
      <c r="H17514" s="64"/>
    </row>
    <row r="17515" spans="4:8" x14ac:dyDescent="0.2">
      <c r="D17515" s="9"/>
      <c r="G17515" s="63"/>
      <c r="H17515" s="64"/>
    </row>
    <row r="17516" spans="4:8" x14ac:dyDescent="0.2">
      <c r="D17516" s="9"/>
      <c r="G17516" s="63"/>
      <c r="H17516" s="64"/>
    </row>
    <row r="17517" spans="4:8" x14ac:dyDescent="0.2">
      <c r="D17517" s="9"/>
      <c r="G17517" s="63"/>
      <c r="H17517" s="64"/>
    </row>
    <row r="17518" spans="4:8" x14ac:dyDescent="0.2">
      <c r="D17518" s="9"/>
      <c r="G17518" s="63"/>
      <c r="H17518" s="64"/>
    </row>
    <row r="17519" spans="4:8" x14ac:dyDescent="0.2">
      <c r="D17519" s="9"/>
      <c r="G17519" s="63"/>
      <c r="H17519" s="64"/>
    </row>
    <row r="17520" spans="4:8" x14ac:dyDescent="0.2">
      <c r="D17520" s="9"/>
      <c r="G17520" s="63"/>
      <c r="H17520" s="64"/>
    </row>
    <row r="17521" spans="4:8" x14ac:dyDescent="0.2">
      <c r="D17521" s="9"/>
      <c r="G17521" s="63"/>
      <c r="H17521" s="64"/>
    </row>
    <row r="17522" spans="4:8" x14ac:dyDescent="0.2">
      <c r="D17522" s="9"/>
      <c r="G17522" s="63"/>
      <c r="H17522" s="64"/>
    </row>
    <row r="17523" spans="4:8" x14ac:dyDescent="0.2">
      <c r="D17523" s="9"/>
      <c r="G17523" s="63"/>
      <c r="H17523" s="64"/>
    </row>
    <row r="17524" spans="4:8" x14ac:dyDescent="0.2">
      <c r="D17524" s="9"/>
      <c r="G17524" s="63"/>
      <c r="H17524" s="64"/>
    </row>
    <row r="17525" spans="4:8" x14ac:dyDescent="0.2">
      <c r="D17525" s="9"/>
      <c r="G17525" s="63"/>
      <c r="H17525" s="64"/>
    </row>
    <row r="17526" spans="4:8" x14ac:dyDescent="0.2">
      <c r="D17526" s="9"/>
      <c r="G17526" s="63"/>
      <c r="H17526" s="64"/>
    </row>
    <row r="17527" spans="4:8" x14ac:dyDescent="0.2">
      <c r="D17527" s="9"/>
      <c r="G17527" s="63"/>
      <c r="H17527" s="64"/>
    </row>
    <row r="17528" spans="4:8" x14ac:dyDescent="0.2">
      <c r="D17528" s="9"/>
      <c r="G17528" s="63"/>
      <c r="H17528" s="64"/>
    </row>
    <row r="17529" spans="4:8" x14ac:dyDescent="0.2">
      <c r="D17529" s="9"/>
      <c r="G17529" s="63"/>
      <c r="H17529" s="64"/>
    </row>
    <row r="17530" spans="4:8" x14ac:dyDescent="0.2">
      <c r="D17530" s="9"/>
      <c r="G17530" s="63"/>
      <c r="H17530" s="64"/>
    </row>
    <row r="17531" spans="4:8" x14ac:dyDescent="0.2">
      <c r="D17531" s="9"/>
      <c r="G17531" s="63"/>
      <c r="H17531" s="64"/>
    </row>
    <row r="17532" spans="4:8" x14ac:dyDescent="0.2">
      <c r="D17532" s="9"/>
      <c r="G17532" s="63"/>
      <c r="H17532" s="64"/>
    </row>
    <row r="17533" spans="4:8" x14ac:dyDescent="0.2">
      <c r="D17533" s="9"/>
      <c r="G17533" s="63"/>
      <c r="H17533" s="64"/>
    </row>
    <row r="17534" spans="4:8" x14ac:dyDescent="0.2">
      <c r="D17534" s="9"/>
      <c r="G17534" s="63"/>
      <c r="H17534" s="64"/>
    </row>
    <row r="17535" spans="4:8" x14ac:dyDescent="0.2">
      <c r="D17535" s="9"/>
      <c r="G17535" s="63"/>
      <c r="H17535" s="64"/>
    </row>
    <row r="17536" spans="4:8" x14ac:dyDescent="0.2">
      <c r="D17536" s="9"/>
      <c r="G17536" s="63"/>
      <c r="H17536" s="64"/>
    </row>
    <row r="17537" spans="4:8" x14ac:dyDescent="0.2">
      <c r="D17537" s="9"/>
      <c r="G17537" s="63"/>
      <c r="H17537" s="64"/>
    </row>
    <row r="17538" spans="4:8" x14ac:dyDescent="0.2">
      <c r="D17538" s="9"/>
      <c r="G17538" s="63"/>
      <c r="H17538" s="64"/>
    </row>
    <row r="17539" spans="4:8" x14ac:dyDescent="0.2">
      <c r="D17539" s="9"/>
      <c r="G17539" s="63"/>
      <c r="H17539" s="64"/>
    </row>
    <row r="17540" spans="4:8" x14ac:dyDescent="0.2">
      <c r="D17540" s="9"/>
      <c r="G17540" s="63"/>
      <c r="H17540" s="64"/>
    </row>
    <row r="17541" spans="4:8" x14ac:dyDescent="0.2">
      <c r="D17541" s="9"/>
      <c r="G17541" s="63"/>
      <c r="H17541" s="64"/>
    </row>
    <row r="17542" spans="4:8" x14ac:dyDescent="0.2">
      <c r="D17542" s="9"/>
      <c r="G17542" s="63"/>
      <c r="H17542" s="64"/>
    </row>
    <row r="17543" spans="4:8" x14ac:dyDescent="0.2">
      <c r="D17543" s="9"/>
      <c r="G17543" s="63"/>
      <c r="H17543" s="64"/>
    </row>
    <row r="17544" spans="4:8" x14ac:dyDescent="0.2">
      <c r="D17544" s="9"/>
      <c r="G17544" s="63"/>
      <c r="H17544" s="64"/>
    </row>
    <row r="17545" spans="4:8" x14ac:dyDescent="0.2">
      <c r="D17545" s="9"/>
      <c r="G17545" s="63"/>
      <c r="H17545" s="64"/>
    </row>
    <row r="17546" spans="4:8" x14ac:dyDescent="0.2">
      <c r="D17546" s="9"/>
      <c r="G17546" s="63"/>
      <c r="H17546" s="64"/>
    </row>
    <row r="17547" spans="4:8" x14ac:dyDescent="0.2">
      <c r="D17547" s="9"/>
      <c r="G17547" s="63"/>
      <c r="H17547" s="64"/>
    </row>
    <row r="17548" spans="4:8" x14ac:dyDescent="0.2">
      <c r="D17548" s="9"/>
      <c r="G17548" s="63"/>
      <c r="H17548" s="64"/>
    </row>
    <row r="17549" spans="4:8" x14ac:dyDescent="0.2">
      <c r="D17549" s="9"/>
      <c r="G17549" s="63"/>
      <c r="H17549" s="64"/>
    </row>
    <row r="17550" spans="4:8" x14ac:dyDescent="0.2">
      <c r="D17550" s="9"/>
      <c r="G17550" s="63"/>
      <c r="H17550" s="64"/>
    </row>
    <row r="17551" spans="4:8" x14ac:dyDescent="0.2">
      <c r="D17551" s="9"/>
      <c r="G17551" s="63"/>
      <c r="H17551" s="64"/>
    </row>
    <row r="17552" spans="4:8" x14ac:dyDescent="0.2">
      <c r="D17552" s="9"/>
      <c r="G17552" s="63"/>
      <c r="H17552" s="64"/>
    </row>
    <row r="17553" spans="4:8" x14ac:dyDescent="0.2">
      <c r="D17553" s="9"/>
      <c r="G17553" s="63"/>
      <c r="H17553" s="64"/>
    </row>
    <row r="17554" spans="4:8" x14ac:dyDescent="0.2">
      <c r="D17554" s="9"/>
      <c r="G17554" s="63"/>
      <c r="H17554" s="64"/>
    </row>
    <row r="17555" spans="4:8" x14ac:dyDescent="0.2">
      <c r="D17555" s="9"/>
      <c r="G17555" s="63"/>
      <c r="H17555" s="64"/>
    </row>
    <row r="17556" spans="4:8" x14ac:dyDescent="0.2">
      <c r="D17556" s="9"/>
      <c r="G17556" s="63"/>
      <c r="H17556" s="64"/>
    </row>
    <row r="17557" spans="4:8" x14ac:dyDescent="0.2">
      <c r="D17557" s="9"/>
      <c r="G17557" s="63"/>
      <c r="H17557" s="64"/>
    </row>
    <row r="17558" spans="4:8" x14ac:dyDescent="0.2">
      <c r="D17558" s="9"/>
      <c r="G17558" s="63"/>
      <c r="H17558" s="64"/>
    </row>
    <row r="17559" spans="4:8" x14ac:dyDescent="0.2">
      <c r="D17559" s="9"/>
      <c r="G17559" s="63"/>
      <c r="H17559" s="64"/>
    </row>
    <row r="17560" spans="4:8" x14ac:dyDescent="0.2">
      <c r="D17560" s="9"/>
      <c r="G17560" s="63"/>
      <c r="H17560" s="64"/>
    </row>
    <row r="17561" spans="4:8" x14ac:dyDescent="0.2">
      <c r="D17561" s="9"/>
      <c r="G17561" s="63"/>
      <c r="H17561" s="64"/>
    </row>
    <row r="17562" spans="4:8" x14ac:dyDescent="0.2">
      <c r="D17562" s="9"/>
      <c r="G17562" s="63"/>
      <c r="H17562" s="64"/>
    </row>
    <row r="17563" spans="4:8" x14ac:dyDescent="0.2">
      <c r="D17563" s="9"/>
      <c r="G17563" s="63"/>
      <c r="H17563" s="64"/>
    </row>
    <row r="17564" spans="4:8" x14ac:dyDescent="0.2">
      <c r="D17564" s="9"/>
      <c r="G17564" s="63"/>
      <c r="H17564" s="64"/>
    </row>
    <row r="17565" spans="4:8" x14ac:dyDescent="0.2">
      <c r="D17565" s="9"/>
      <c r="G17565" s="63"/>
      <c r="H17565" s="64"/>
    </row>
    <row r="17566" spans="4:8" x14ac:dyDescent="0.2">
      <c r="D17566" s="9"/>
      <c r="G17566" s="63"/>
      <c r="H17566" s="64"/>
    </row>
    <row r="17567" spans="4:8" x14ac:dyDescent="0.2">
      <c r="D17567" s="9"/>
      <c r="G17567" s="63"/>
      <c r="H17567" s="64"/>
    </row>
    <row r="17568" spans="4:8" x14ac:dyDescent="0.2">
      <c r="D17568" s="9"/>
      <c r="G17568" s="63"/>
      <c r="H17568" s="64"/>
    </row>
    <row r="17569" spans="4:8" x14ac:dyDescent="0.2">
      <c r="D17569" s="9"/>
      <c r="G17569" s="63"/>
      <c r="H17569" s="64"/>
    </row>
    <row r="17570" spans="4:8" x14ac:dyDescent="0.2">
      <c r="D17570" s="9"/>
      <c r="G17570" s="63"/>
      <c r="H17570" s="64"/>
    </row>
    <row r="17571" spans="4:8" x14ac:dyDescent="0.2">
      <c r="D17571" s="9"/>
      <c r="G17571" s="63"/>
      <c r="H17571" s="64"/>
    </row>
    <row r="17572" spans="4:8" x14ac:dyDescent="0.2">
      <c r="D17572" s="9"/>
      <c r="G17572" s="63"/>
      <c r="H17572" s="64"/>
    </row>
    <row r="17573" spans="4:8" x14ac:dyDescent="0.2">
      <c r="D17573" s="9"/>
      <c r="G17573" s="63"/>
      <c r="H17573" s="64"/>
    </row>
    <row r="17574" spans="4:8" x14ac:dyDescent="0.2">
      <c r="D17574" s="9"/>
      <c r="G17574" s="63"/>
      <c r="H17574" s="64"/>
    </row>
    <row r="17575" spans="4:8" x14ac:dyDescent="0.2">
      <c r="D17575" s="9"/>
      <c r="G17575" s="63"/>
      <c r="H17575" s="64"/>
    </row>
    <row r="17576" spans="4:8" x14ac:dyDescent="0.2">
      <c r="D17576" s="9"/>
      <c r="G17576" s="63"/>
      <c r="H17576" s="64"/>
    </row>
    <row r="17577" spans="4:8" x14ac:dyDescent="0.2">
      <c r="D17577" s="9"/>
      <c r="G17577" s="63"/>
      <c r="H17577" s="64"/>
    </row>
    <row r="17578" spans="4:8" x14ac:dyDescent="0.2">
      <c r="D17578" s="9"/>
      <c r="G17578" s="63"/>
      <c r="H17578" s="64"/>
    </row>
    <row r="17579" spans="4:8" x14ac:dyDescent="0.2">
      <c r="D17579" s="9"/>
      <c r="G17579" s="63"/>
      <c r="H17579" s="64"/>
    </row>
    <row r="17580" spans="4:8" x14ac:dyDescent="0.2">
      <c r="D17580" s="9"/>
      <c r="G17580" s="63"/>
      <c r="H17580" s="64"/>
    </row>
    <row r="17581" spans="4:8" x14ac:dyDescent="0.2">
      <c r="D17581" s="9"/>
      <c r="G17581" s="63"/>
      <c r="H17581" s="64"/>
    </row>
    <row r="17582" spans="4:8" x14ac:dyDescent="0.2">
      <c r="D17582" s="9"/>
      <c r="G17582" s="63"/>
      <c r="H17582" s="64"/>
    </row>
    <row r="17583" spans="4:8" x14ac:dyDescent="0.2">
      <c r="D17583" s="9"/>
      <c r="G17583" s="63"/>
      <c r="H17583" s="64"/>
    </row>
    <row r="17584" spans="4:8" x14ac:dyDescent="0.2">
      <c r="D17584" s="9"/>
      <c r="G17584" s="63"/>
      <c r="H17584" s="64"/>
    </row>
    <row r="17585" spans="4:8" x14ac:dyDescent="0.2">
      <c r="D17585" s="9"/>
      <c r="G17585" s="63"/>
      <c r="H17585" s="64"/>
    </row>
    <row r="17586" spans="4:8" x14ac:dyDescent="0.2">
      <c r="D17586" s="9"/>
      <c r="G17586" s="63"/>
      <c r="H17586" s="64"/>
    </row>
    <row r="17587" spans="4:8" x14ac:dyDescent="0.2">
      <c r="D17587" s="9"/>
      <c r="G17587" s="63"/>
      <c r="H17587" s="64"/>
    </row>
    <row r="17588" spans="4:8" x14ac:dyDescent="0.2">
      <c r="D17588" s="9"/>
      <c r="G17588" s="63"/>
      <c r="H17588" s="64"/>
    </row>
    <row r="17589" spans="4:8" x14ac:dyDescent="0.2">
      <c r="D17589" s="9"/>
      <c r="G17589" s="63"/>
      <c r="H17589" s="64"/>
    </row>
    <row r="17590" spans="4:8" x14ac:dyDescent="0.2">
      <c r="D17590" s="9"/>
      <c r="G17590" s="63"/>
      <c r="H17590" s="64"/>
    </row>
    <row r="17591" spans="4:8" x14ac:dyDescent="0.2">
      <c r="D17591" s="9"/>
      <c r="G17591" s="63"/>
      <c r="H17591" s="64"/>
    </row>
    <row r="17592" spans="4:8" x14ac:dyDescent="0.2">
      <c r="D17592" s="9"/>
      <c r="G17592" s="63"/>
      <c r="H17592" s="64"/>
    </row>
    <row r="17593" spans="4:8" x14ac:dyDescent="0.2">
      <c r="D17593" s="9"/>
      <c r="G17593" s="63"/>
      <c r="H17593" s="64"/>
    </row>
    <row r="17594" spans="4:8" x14ac:dyDescent="0.2">
      <c r="D17594" s="9"/>
      <c r="G17594" s="63"/>
      <c r="H17594" s="64"/>
    </row>
    <row r="17595" spans="4:8" x14ac:dyDescent="0.2">
      <c r="D17595" s="9"/>
      <c r="G17595" s="63"/>
      <c r="H17595" s="64"/>
    </row>
    <row r="17596" spans="4:8" x14ac:dyDescent="0.2">
      <c r="D17596" s="9"/>
      <c r="G17596" s="63"/>
      <c r="H17596" s="64"/>
    </row>
    <row r="17597" spans="4:8" x14ac:dyDescent="0.2">
      <c r="D17597" s="9"/>
      <c r="G17597" s="63"/>
      <c r="H17597" s="64"/>
    </row>
    <row r="17598" spans="4:8" x14ac:dyDescent="0.2">
      <c r="D17598" s="9"/>
      <c r="G17598" s="63"/>
      <c r="H17598" s="64"/>
    </row>
    <row r="17599" spans="4:8" x14ac:dyDescent="0.2">
      <c r="D17599" s="9"/>
      <c r="G17599" s="63"/>
      <c r="H17599" s="64"/>
    </row>
    <row r="17600" spans="4:8" x14ac:dyDescent="0.2">
      <c r="D17600" s="9"/>
      <c r="G17600" s="63"/>
      <c r="H17600" s="64"/>
    </row>
    <row r="17601" spans="4:8" x14ac:dyDescent="0.2">
      <c r="D17601" s="9"/>
      <c r="G17601" s="63"/>
      <c r="H17601" s="64"/>
    </row>
    <row r="17602" spans="4:8" x14ac:dyDescent="0.2">
      <c r="D17602" s="9"/>
      <c r="G17602" s="63"/>
      <c r="H17602" s="64"/>
    </row>
    <row r="17603" spans="4:8" x14ac:dyDescent="0.2">
      <c r="D17603" s="9"/>
      <c r="G17603" s="63"/>
      <c r="H17603" s="64"/>
    </row>
    <row r="17604" spans="4:8" x14ac:dyDescent="0.2">
      <c r="D17604" s="9"/>
      <c r="G17604" s="63"/>
      <c r="H17604" s="64"/>
    </row>
    <row r="17605" spans="4:8" x14ac:dyDescent="0.2">
      <c r="D17605" s="9"/>
      <c r="G17605" s="63"/>
      <c r="H17605" s="64"/>
    </row>
    <row r="17606" spans="4:8" x14ac:dyDescent="0.2">
      <c r="D17606" s="9"/>
      <c r="G17606" s="63"/>
      <c r="H17606" s="64"/>
    </row>
    <row r="17607" spans="4:8" x14ac:dyDescent="0.2">
      <c r="D17607" s="9"/>
      <c r="G17607" s="63"/>
      <c r="H17607" s="64"/>
    </row>
    <row r="17608" spans="4:8" x14ac:dyDescent="0.2">
      <c r="D17608" s="9"/>
      <c r="G17608" s="63"/>
      <c r="H17608" s="64"/>
    </row>
    <row r="17609" spans="4:8" x14ac:dyDescent="0.2">
      <c r="D17609" s="9"/>
      <c r="G17609" s="63"/>
      <c r="H17609" s="64"/>
    </row>
    <row r="17610" spans="4:8" x14ac:dyDescent="0.2">
      <c r="D17610" s="9"/>
      <c r="G17610" s="63"/>
      <c r="H17610" s="64"/>
    </row>
    <row r="17611" spans="4:8" x14ac:dyDescent="0.2">
      <c r="D17611" s="9"/>
      <c r="G17611" s="63"/>
      <c r="H17611" s="64"/>
    </row>
    <row r="17612" spans="4:8" x14ac:dyDescent="0.2">
      <c r="D17612" s="9"/>
      <c r="G17612" s="63"/>
      <c r="H17612" s="64"/>
    </row>
    <row r="17613" spans="4:8" x14ac:dyDescent="0.2">
      <c r="D17613" s="9"/>
      <c r="G17613" s="63"/>
      <c r="H17613" s="64"/>
    </row>
    <row r="17614" spans="4:8" x14ac:dyDescent="0.2">
      <c r="D17614" s="9"/>
      <c r="G17614" s="63"/>
      <c r="H17614" s="64"/>
    </row>
    <row r="17615" spans="4:8" x14ac:dyDescent="0.2">
      <c r="D17615" s="9"/>
      <c r="G17615" s="63"/>
      <c r="H17615" s="64"/>
    </row>
    <row r="17616" spans="4:8" x14ac:dyDescent="0.2">
      <c r="D17616" s="9"/>
      <c r="G17616" s="63"/>
      <c r="H17616" s="64"/>
    </row>
    <row r="17617" spans="4:8" x14ac:dyDescent="0.2">
      <c r="D17617" s="9"/>
      <c r="G17617" s="63"/>
      <c r="H17617" s="64"/>
    </row>
    <row r="17618" spans="4:8" x14ac:dyDescent="0.2">
      <c r="D17618" s="9"/>
      <c r="G17618" s="63"/>
      <c r="H17618" s="64"/>
    </row>
    <row r="17619" spans="4:8" x14ac:dyDescent="0.2">
      <c r="D17619" s="9"/>
      <c r="G17619" s="63"/>
      <c r="H17619" s="64"/>
    </row>
    <row r="17620" spans="4:8" x14ac:dyDescent="0.2">
      <c r="D17620" s="9"/>
      <c r="G17620" s="63"/>
      <c r="H17620" s="64"/>
    </row>
    <row r="17621" spans="4:8" x14ac:dyDescent="0.2">
      <c r="D17621" s="9"/>
      <c r="G17621" s="63"/>
      <c r="H17621" s="64"/>
    </row>
    <row r="17622" spans="4:8" x14ac:dyDescent="0.2">
      <c r="D17622" s="9"/>
      <c r="G17622" s="63"/>
      <c r="H17622" s="64"/>
    </row>
    <row r="17623" spans="4:8" x14ac:dyDescent="0.2">
      <c r="D17623" s="9"/>
      <c r="G17623" s="63"/>
      <c r="H17623" s="64"/>
    </row>
    <row r="17624" spans="4:8" x14ac:dyDescent="0.2">
      <c r="D17624" s="9"/>
      <c r="G17624" s="63"/>
      <c r="H17624" s="64"/>
    </row>
    <row r="17625" spans="4:8" x14ac:dyDescent="0.2">
      <c r="D17625" s="9"/>
      <c r="G17625" s="63"/>
      <c r="H17625" s="64"/>
    </row>
    <row r="17626" spans="4:8" x14ac:dyDescent="0.2">
      <c r="D17626" s="9"/>
      <c r="G17626" s="63"/>
      <c r="H17626" s="64"/>
    </row>
    <row r="17627" spans="4:8" x14ac:dyDescent="0.2">
      <c r="D17627" s="9"/>
      <c r="G17627" s="63"/>
      <c r="H17627" s="64"/>
    </row>
    <row r="17628" spans="4:8" x14ac:dyDescent="0.2">
      <c r="D17628" s="9"/>
      <c r="G17628" s="63"/>
      <c r="H17628" s="64"/>
    </row>
    <row r="17629" spans="4:8" x14ac:dyDescent="0.2">
      <c r="D17629" s="9"/>
      <c r="G17629" s="63"/>
      <c r="H17629" s="64"/>
    </row>
    <row r="17630" spans="4:8" x14ac:dyDescent="0.2">
      <c r="D17630" s="9"/>
      <c r="G17630" s="63"/>
      <c r="H17630" s="64"/>
    </row>
    <row r="17631" spans="4:8" x14ac:dyDescent="0.2">
      <c r="D17631" s="9"/>
      <c r="G17631" s="63"/>
      <c r="H17631" s="64"/>
    </row>
    <row r="17632" spans="4:8" x14ac:dyDescent="0.2">
      <c r="D17632" s="9"/>
      <c r="G17632" s="63"/>
      <c r="H17632" s="64"/>
    </row>
    <row r="17633" spans="4:8" x14ac:dyDescent="0.2">
      <c r="D17633" s="9"/>
      <c r="G17633" s="63"/>
      <c r="H17633" s="64"/>
    </row>
    <row r="17634" spans="4:8" x14ac:dyDescent="0.2">
      <c r="D17634" s="9"/>
      <c r="G17634" s="63"/>
      <c r="H17634" s="64"/>
    </row>
    <row r="17635" spans="4:8" x14ac:dyDescent="0.2">
      <c r="D17635" s="9"/>
      <c r="G17635" s="63"/>
      <c r="H17635" s="64"/>
    </row>
    <row r="17636" spans="4:8" x14ac:dyDescent="0.2">
      <c r="D17636" s="9"/>
      <c r="G17636" s="63"/>
      <c r="H17636" s="64"/>
    </row>
    <row r="17637" spans="4:8" x14ac:dyDescent="0.2">
      <c r="D17637" s="9"/>
      <c r="G17637" s="63"/>
      <c r="H17637" s="64"/>
    </row>
    <row r="17638" spans="4:8" x14ac:dyDescent="0.2">
      <c r="D17638" s="9"/>
      <c r="G17638" s="63"/>
      <c r="H17638" s="64"/>
    </row>
    <row r="17639" spans="4:8" x14ac:dyDescent="0.2">
      <c r="D17639" s="9"/>
      <c r="G17639" s="63"/>
      <c r="H17639" s="64"/>
    </row>
    <row r="17640" spans="4:8" x14ac:dyDescent="0.2">
      <c r="D17640" s="9"/>
      <c r="G17640" s="63"/>
      <c r="H17640" s="64"/>
    </row>
    <row r="17641" spans="4:8" x14ac:dyDescent="0.2">
      <c r="D17641" s="9"/>
      <c r="G17641" s="63"/>
      <c r="H17641" s="64"/>
    </row>
    <row r="17642" spans="4:8" x14ac:dyDescent="0.2">
      <c r="D17642" s="9"/>
      <c r="G17642" s="63"/>
      <c r="H17642" s="64"/>
    </row>
    <row r="17643" spans="4:8" x14ac:dyDescent="0.2">
      <c r="D17643" s="9"/>
      <c r="G17643" s="63"/>
      <c r="H17643" s="64"/>
    </row>
    <row r="17644" spans="4:8" x14ac:dyDescent="0.2">
      <c r="D17644" s="9"/>
      <c r="G17644" s="63"/>
      <c r="H17644" s="64"/>
    </row>
    <row r="17645" spans="4:8" x14ac:dyDescent="0.2">
      <c r="D17645" s="9"/>
      <c r="G17645" s="63"/>
      <c r="H17645" s="64"/>
    </row>
    <row r="17646" spans="4:8" x14ac:dyDescent="0.2">
      <c r="D17646" s="9"/>
      <c r="G17646" s="63"/>
      <c r="H17646" s="64"/>
    </row>
    <row r="17647" spans="4:8" x14ac:dyDescent="0.2">
      <c r="D17647" s="9"/>
      <c r="G17647" s="63"/>
      <c r="H17647" s="64"/>
    </row>
    <row r="17648" spans="4:8" x14ac:dyDescent="0.2">
      <c r="D17648" s="9"/>
      <c r="G17648" s="63"/>
      <c r="H17648" s="64"/>
    </row>
    <row r="17649" spans="4:8" x14ac:dyDescent="0.2">
      <c r="D17649" s="9"/>
      <c r="G17649" s="63"/>
      <c r="H17649" s="64"/>
    </row>
    <row r="17650" spans="4:8" x14ac:dyDescent="0.2">
      <c r="D17650" s="9"/>
      <c r="G17650" s="63"/>
      <c r="H17650" s="64"/>
    </row>
    <row r="17651" spans="4:8" x14ac:dyDescent="0.2">
      <c r="D17651" s="9"/>
      <c r="G17651" s="63"/>
      <c r="H17651" s="64"/>
    </row>
    <row r="17652" spans="4:8" x14ac:dyDescent="0.2">
      <c r="D17652" s="9"/>
      <c r="G17652" s="63"/>
      <c r="H17652" s="64"/>
    </row>
    <row r="17653" spans="4:8" x14ac:dyDescent="0.2">
      <c r="D17653" s="9"/>
      <c r="G17653" s="63"/>
      <c r="H17653" s="64"/>
    </row>
    <row r="17654" spans="4:8" x14ac:dyDescent="0.2">
      <c r="D17654" s="9"/>
      <c r="G17654" s="63"/>
      <c r="H17654" s="64"/>
    </row>
    <row r="17655" spans="4:8" x14ac:dyDescent="0.2">
      <c r="D17655" s="9"/>
      <c r="G17655" s="63"/>
      <c r="H17655" s="64"/>
    </row>
    <row r="17656" spans="4:8" x14ac:dyDescent="0.2">
      <c r="D17656" s="9"/>
      <c r="G17656" s="63"/>
      <c r="H17656" s="64"/>
    </row>
    <row r="17657" spans="4:8" x14ac:dyDescent="0.2">
      <c r="D17657" s="9"/>
      <c r="G17657" s="63"/>
      <c r="H17657" s="64"/>
    </row>
    <row r="17658" spans="4:8" x14ac:dyDescent="0.2">
      <c r="D17658" s="9"/>
      <c r="G17658" s="63"/>
      <c r="H17658" s="64"/>
    </row>
    <row r="17659" spans="4:8" x14ac:dyDescent="0.2">
      <c r="D17659" s="9"/>
      <c r="G17659" s="63"/>
      <c r="H17659" s="64"/>
    </row>
    <row r="17660" spans="4:8" x14ac:dyDescent="0.2">
      <c r="D17660" s="9"/>
      <c r="G17660" s="63"/>
      <c r="H17660" s="64"/>
    </row>
    <row r="17661" spans="4:8" x14ac:dyDescent="0.2">
      <c r="D17661" s="9"/>
      <c r="G17661" s="63"/>
      <c r="H17661" s="64"/>
    </row>
    <row r="17662" spans="4:8" x14ac:dyDescent="0.2">
      <c r="D17662" s="9"/>
      <c r="G17662" s="63"/>
      <c r="H17662" s="64"/>
    </row>
    <row r="17663" spans="4:8" x14ac:dyDescent="0.2">
      <c r="D17663" s="9"/>
      <c r="G17663" s="63"/>
      <c r="H17663" s="64"/>
    </row>
    <row r="17664" spans="4:8" x14ac:dyDescent="0.2">
      <c r="D17664" s="9"/>
      <c r="G17664" s="63"/>
      <c r="H17664" s="64"/>
    </row>
    <row r="17665" spans="4:8" x14ac:dyDescent="0.2">
      <c r="D17665" s="9"/>
      <c r="G17665" s="63"/>
      <c r="H17665" s="64"/>
    </row>
    <row r="17666" spans="4:8" x14ac:dyDescent="0.2">
      <c r="D17666" s="9"/>
      <c r="G17666" s="63"/>
      <c r="H17666" s="64"/>
    </row>
    <row r="17667" spans="4:8" x14ac:dyDescent="0.2">
      <c r="D17667" s="9"/>
      <c r="G17667" s="63"/>
      <c r="H17667" s="64"/>
    </row>
    <row r="17668" spans="4:8" x14ac:dyDescent="0.2">
      <c r="D17668" s="9"/>
      <c r="G17668" s="63"/>
      <c r="H17668" s="64"/>
    </row>
    <row r="17669" spans="4:8" x14ac:dyDescent="0.2">
      <c r="D17669" s="9"/>
      <c r="G17669" s="63"/>
      <c r="H17669" s="64"/>
    </row>
    <row r="17670" spans="4:8" x14ac:dyDescent="0.2">
      <c r="D17670" s="9"/>
      <c r="G17670" s="63"/>
      <c r="H17670" s="64"/>
    </row>
    <row r="17671" spans="4:8" x14ac:dyDescent="0.2">
      <c r="D17671" s="9"/>
      <c r="G17671" s="63"/>
      <c r="H17671" s="64"/>
    </row>
    <row r="17672" spans="4:8" x14ac:dyDescent="0.2">
      <c r="D17672" s="9"/>
      <c r="G17672" s="63"/>
      <c r="H17672" s="64"/>
    </row>
    <row r="17673" spans="4:8" x14ac:dyDescent="0.2">
      <c r="D17673" s="9"/>
      <c r="G17673" s="63"/>
      <c r="H17673" s="64"/>
    </row>
    <row r="17674" spans="4:8" x14ac:dyDescent="0.2">
      <c r="D17674" s="9"/>
      <c r="G17674" s="63"/>
      <c r="H17674" s="64"/>
    </row>
    <row r="17675" spans="4:8" x14ac:dyDescent="0.2">
      <c r="D17675" s="9"/>
      <c r="G17675" s="63"/>
      <c r="H17675" s="64"/>
    </row>
    <row r="17676" spans="4:8" x14ac:dyDescent="0.2">
      <c r="D17676" s="9"/>
      <c r="G17676" s="63"/>
      <c r="H17676" s="64"/>
    </row>
    <row r="17677" spans="4:8" x14ac:dyDescent="0.2">
      <c r="D17677" s="9"/>
      <c r="G17677" s="63"/>
      <c r="H17677" s="64"/>
    </row>
    <row r="17678" spans="4:8" x14ac:dyDescent="0.2">
      <c r="D17678" s="9"/>
      <c r="G17678" s="63"/>
      <c r="H17678" s="64"/>
    </row>
    <row r="17679" spans="4:8" x14ac:dyDescent="0.2">
      <c r="D17679" s="9"/>
      <c r="G17679" s="63"/>
      <c r="H17679" s="64"/>
    </row>
    <row r="17680" spans="4:8" x14ac:dyDescent="0.2">
      <c r="D17680" s="9"/>
      <c r="G17680" s="63"/>
      <c r="H17680" s="64"/>
    </row>
    <row r="17681" spans="4:8" x14ac:dyDescent="0.2">
      <c r="D17681" s="9"/>
      <c r="G17681" s="63"/>
      <c r="H17681" s="64"/>
    </row>
    <row r="17682" spans="4:8" x14ac:dyDescent="0.2">
      <c r="D17682" s="9"/>
      <c r="G17682" s="63"/>
      <c r="H17682" s="64"/>
    </row>
    <row r="17683" spans="4:8" x14ac:dyDescent="0.2">
      <c r="D17683" s="9"/>
      <c r="G17683" s="63"/>
      <c r="H17683" s="64"/>
    </row>
    <row r="17684" spans="4:8" x14ac:dyDescent="0.2">
      <c r="D17684" s="9"/>
      <c r="G17684" s="63"/>
      <c r="H17684" s="64"/>
    </row>
    <row r="17685" spans="4:8" x14ac:dyDescent="0.2">
      <c r="D17685" s="9"/>
      <c r="G17685" s="63"/>
      <c r="H17685" s="64"/>
    </row>
    <row r="17686" spans="4:8" x14ac:dyDescent="0.2">
      <c r="D17686" s="9"/>
      <c r="G17686" s="63"/>
      <c r="H17686" s="64"/>
    </row>
    <row r="17687" spans="4:8" x14ac:dyDescent="0.2">
      <c r="D17687" s="9"/>
      <c r="G17687" s="63"/>
      <c r="H17687" s="64"/>
    </row>
    <row r="17688" spans="4:8" x14ac:dyDescent="0.2">
      <c r="D17688" s="9"/>
      <c r="G17688" s="63"/>
      <c r="H17688" s="64"/>
    </row>
    <row r="17689" spans="4:8" x14ac:dyDescent="0.2">
      <c r="D17689" s="9"/>
      <c r="G17689" s="63"/>
      <c r="H17689" s="64"/>
    </row>
    <row r="17690" spans="4:8" x14ac:dyDescent="0.2">
      <c r="D17690" s="9"/>
      <c r="G17690" s="63"/>
      <c r="H17690" s="64"/>
    </row>
    <row r="17691" spans="4:8" x14ac:dyDescent="0.2">
      <c r="D17691" s="9"/>
      <c r="G17691" s="63"/>
      <c r="H17691" s="64"/>
    </row>
    <row r="17692" spans="4:8" x14ac:dyDescent="0.2">
      <c r="D17692" s="9"/>
      <c r="G17692" s="63"/>
      <c r="H17692" s="64"/>
    </row>
    <row r="17693" spans="4:8" x14ac:dyDescent="0.2">
      <c r="D17693" s="9"/>
      <c r="G17693" s="63"/>
      <c r="H17693" s="64"/>
    </row>
    <row r="17694" spans="4:8" x14ac:dyDescent="0.2">
      <c r="D17694" s="9"/>
      <c r="G17694" s="63"/>
      <c r="H17694" s="64"/>
    </row>
    <row r="17695" spans="4:8" x14ac:dyDescent="0.2">
      <c r="D17695" s="9"/>
      <c r="G17695" s="63"/>
      <c r="H17695" s="64"/>
    </row>
    <row r="17696" spans="4:8" x14ac:dyDescent="0.2">
      <c r="D17696" s="9"/>
      <c r="G17696" s="63"/>
      <c r="H17696" s="64"/>
    </row>
    <row r="17697" spans="4:8" x14ac:dyDescent="0.2">
      <c r="D17697" s="9"/>
      <c r="G17697" s="63"/>
      <c r="H17697" s="64"/>
    </row>
    <row r="17698" spans="4:8" x14ac:dyDescent="0.2">
      <c r="D17698" s="9"/>
      <c r="G17698" s="63"/>
      <c r="H17698" s="64"/>
    </row>
    <row r="17699" spans="4:8" x14ac:dyDescent="0.2">
      <c r="D17699" s="9"/>
      <c r="G17699" s="63"/>
      <c r="H17699" s="64"/>
    </row>
    <row r="17700" spans="4:8" x14ac:dyDescent="0.2">
      <c r="D17700" s="9"/>
      <c r="G17700" s="63"/>
      <c r="H17700" s="64"/>
    </row>
    <row r="17701" spans="4:8" x14ac:dyDescent="0.2">
      <c r="D17701" s="9"/>
      <c r="G17701" s="63"/>
      <c r="H17701" s="64"/>
    </row>
    <row r="17702" spans="4:8" x14ac:dyDescent="0.2">
      <c r="D17702" s="9"/>
      <c r="G17702" s="63"/>
      <c r="H17702" s="64"/>
    </row>
    <row r="17703" spans="4:8" x14ac:dyDescent="0.2">
      <c r="D17703" s="9"/>
      <c r="G17703" s="63"/>
      <c r="H17703" s="64"/>
    </row>
    <row r="17704" spans="4:8" x14ac:dyDescent="0.2">
      <c r="D17704" s="9"/>
      <c r="G17704" s="63"/>
      <c r="H17704" s="64"/>
    </row>
    <row r="17705" spans="4:8" x14ac:dyDescent="0.2">
      <c r="D17705" s="9"/>
      <c r="G17705" s="63"/>
      <c r="H17705" s="64"/>
    </row>
    <row r="17706" spans="4:8" x14ac:dyDescent="0.2">
      <c r="D17706" s="9"/>
      <c r="G17706" s="63"/>
      <c r="H17706" s="64"/>
    </row>
    <row r="17707" spans="4:8" x14ac:dyDescent="0.2">
      <c r="D17707" s="9"/>
      <c r="G17707" s="63"/>
      <c r="H17707" s="64"/>
    </row>
    <row r="17708" spans="4:8" x14ac:dyDescent="0.2">
      <c r="D17708" s="9"/>
      <c r="G17708" s="63"/>
      <c r="H17708" s="64"/>
    </row>
    <row r="17709" spans="4:8" x14ac:dyDescent="0.2">
      <c r="D17709" s="9"/>
      <c r="G17709" s="63"/>
      <c r="H17709" s="64"/>
    </row>
    <row r="17710" spans="4:8" x14ac:dyDescent="0.2">
      <c r="D17710" s="9"/>
      <c r="G17710" s="63"/>
      <c r="H17710" s="64"/>
    </row>
    <row r="17711" spans="4:8" x14ac:dyDescent="0.2">
      <c r="D17711" s="9"/>
      <c r="G17711" s="63"/>
      <c r="H17711" s="64"/>
    </row>
    <row r="17712" spans="4:8" x14ac:dyDescent="0.2">
      <c r="D17712" s="9"/>
      <c r="G17712" s="63"/>
      <c r="H17712" s="64"/>
    </row>
    <row r="17713" spans="4:8" x14ac:dyDescent="0.2">
      <c r="D17713" s="9"/>
      <c r="G17713" s="63"/>
      <c r="H17713" s="64"/>
    </row>
    <row r="17714" spans="4:8" x14ac:dyDescent="0.2">
      <c r="D17714" s="9"/>
      <c r="G17714" s="63"/>
      <c r="H17714" s="64"/>
    </row>
    <row r="17715" spans="4:8" x14ac:dyDescent="0.2">
      <c r="D17715" s="9"/>
      <c r="G17715" s="63"/>
      <c r="H17715" s="64"/>
    </row>
    <row r="17716" spans="4:8" x14ac:dyDescent="0.2">
      <c r="D17716" s="9"/>
      <c r="G17716" s="63"/>
      <c r="H17716" s="64"/>
    </row>
    <row r="17717" spans="4:8" x14ac:dyDescent="0.2">
      <c r="D17717" s="9"/>
      <c r="G17717" s="63"/>
      <c r="H17717" s="64"/>
    </row>
    <row r="17718" spans="4:8" x14ac:dyDescent="0.2">
      <c r="D17718" s="9"/>
      <c r="G17718" s="63"/>
      <c r="H17718" s="64"/>
    </row>
    <row r="17719" spans="4:8" x14ac:dyDescent="0.2">
      <c r="D17719" s="9"/>
      <c r="G17719" s="63"/>
      <c r="H17719" s="64"/>
    </row>
    <row r="17720" spans="4:8" x14ac:dyDescent="0.2">
      <c r="D17720" s="9"/>
      <c r="G17720" s="63"/>
      <c r="H17720" s="64"/>
    </row>
    <row r="17721" spans="4:8" x14ac:dyDescent="0.2">
      <c r="D17721" s="9"/>
      <c r="G17721" s="63"/>
      <c r="H17721" s="64"/>
    </row>
    <row r="17722" spans="4:8" x14ac:dyDescent="0.2">
      <c r="D17722" s="9"/>
      <c r="G17722" s="63"/>
      <c r="H17722" s="64"/>
    </row>
    <row r="17723" spans="4:8" x14ac:dyDescent="0.2">
      <c r="D17723" s="9"/>
      <c r="G17723" s="63"/>
      <c r="H17723" s="64"/>
    </row>
    <row r="17724" spans="4:8" x14ac:dyDescent="0.2">
      <c r="D17724" s="9"/>
      <c r="G17724" s="63"/>
      <c r="H17724" s="64"/>
    </row>
    <row r="17725" spans="4:8" x14ac:dyDescent="0.2">
      <c r="D17725" s="9"/>
      <c r="G17725" s="63"/>
      <c r="H17725" s="64"/>
    </row>
    <row r="17726" spans="4:8" x14ac:dyDescent="0.2">
      <c r="D17726" s="9"/>
      <c r="G17726" s="63"/>
      <c r="H17726" s="64"/>
    </row>
    <row r="17727" spans="4:8" x14ac:dyDescent="0.2">
      <c r="D17727" s="9"/>
      <c r="G17727" s="63"/>
      <c r="H17727" s="64"/>
    </row>
    <row r="17728" spans="4:8" x14ac:dyDescent="0.2">
      <c r="D17728" s="9"/>
      <c r="G17728" s="63"/>
      <c r="H17728" s="64"/>
    </row>
    <row r="17729" spans="4:8" x14ac:dyDescent="0.2">
      <c r="D17729" s="9"/>
      <c r="G17729" s="63"/>
      <c r="H17729" s="64"/>
    </row>
    <row r="17730" spans="4:8" x14ac:dyDescent="0.2">
      <c r="D17730" s="9"/>
      <c r="G17730" s="63"/>
      <c r="H17730" s="64"/>
    </row>
    <row r="17731" spans="4:8" x14ac:dyDescent="0.2">
      <c r="D17731" s="9"/>
      <c r="G17731" s="63"/>
      <c r="H17731" s="64"/>
    </row>
    <row r="17732" spans="4:8" x14ac:dyDescent="0.2">
      <c r="D17732" s="9"/>
      <c r="G17732" s="63"/>
      <c r="H17732" s="64"/>
    </row>
    <row r="17733" spans="4:8" x14ac:dyDescent="0.2">
      <c r="D17733" s="9"/>
      <c r="G17733" s="63"/>
      <c r="H17733" s="64"/>
    </row>
    <row r="17734" spans="4:8" x14ac:dyDescent="0.2">
      <c r="D17734" s="9"/>
      <c r="G17734" s="63"/>
      <c r="H17734" s="64"/>
    </row>
    <row r="17735" spans="4:8" x14ac:dyDescent="0.2">
      <c r="D17735" s="9"/>
      <c r="G17735" s="63"/>
      <c r="H17735" s="64"/>
    </row>
    <row r="17736" spans="4:8" x14ac:dyDescent="0.2">
      <c r="D17736" s="9"/>
      <c r="G17736" s="63"/>
      <c r="H17736" s="64"/>
    </row>
    <row r="17737" spans="4:8" x14ac:dyDescent="0.2">
      <c r="D17737" s="9"/>
      <c r="G17737" s="63"/>
      <c r="H17737" s="64"/>
    </row>
    <row r="17738" spans="4:8" x14ac:dyDescent="0.2">
      <c r="D17738" s="9"/>
      <c r="G17738" s="63"/>
      <c r="H17738" s="64"/>
    </row>
    <row r="17739" spans="4:8" x14ac:dyDescent="0.2">
      <c r="D17739" s="9"/>
      <c r="G17739" s="63"/>
      <c r="H17739" s="64"/>
    </row>
    <row r="17740" spans="4:8" x14ac:dyDescent="0.2">
      <c r="D17740" s="9"/>
      <c r="G17740" s="63"/>
      <c r="H17740" s="64"/>
    </row>
    <row r="17741" spans="4:8" x14ac:dyDescent="0.2">
      <c r="D17741" s="9"/>
      <c r="G17741" s="63"/>
      <c r="H17741" s="64"/>
    </row>
    <row r="17742" spans="4:8" x14ac:dyDescent="0.2">
      <c r="D17742" s="9"/>
      <c r="G17742" s="63"/>
      <c r="H17742" s="64"/>
    </row>
    <row r="17743" spans="4:8" x14ac:dyDescent="0.2">
      <c r="D17743" s="9"/>
      <c r="G17743" s="63"/>
      <c r="H17743" s="64"/>
    </row>
    <row r="17744" spans="4:8" x14ac:dyDescent="0.2">
      <c r="D17744" s="9"/>
      <c r="G17744" s="63"/>
      <c r="H17744" s="64"/>
    </row>
    <row r="17745" spans="4:8" x14ac:dyDescent="0.2">
      <c r="D17745" s="9"/>
      <c r="G17745" s="63"/>
      <c r="H17745" s="64"/>
    </row>
    <row r="17746" spans="4:8" x14ac:dyDescent="0.2">
      <c r="D17746" s="9"/>
      <c r="G17746" s="63"/>
      <c r="H17746" s="64"/>
    </row>
    <row r="17747" spans="4:8" x14ac:dyDescent="0.2">
      <c r="D17747" s="9"/>
      <c r="G17747" s="63"/>
      <c r="H17747" s="64"/>
    </row>
    <row r="17748" spans="4:8" x14ac:dyDescent="0.2">
      <c r="D17748" s="9"/>
      <c r="G17748" s="63"/>
      <c r="H17748" s="64"/>
    </row>
    <row r="17749" spans="4:8" x14ac:dyDescent="0.2">
      <c r="D17749" s="9"/>
      <c r="G17749" s="63"/>
      <c r="H17749" s="64"/>
    </row>
    <row r="17750" spans="4:8" x14ac:dyDescent="0.2">
      <c r="D17750" s="9"/>
      <c r="G17750" s="63"/>
      <c r="H17750" s="64"/>
    </row>
    <row r="17751" spans="4:8" x14ac:dyDescent="0.2">
      <c r="D17751" s="9"/>
      <c r="G17751" s="63"/>
      <c r="H17751" s="64"/>
    </row>
    <row r="17752" spans="4:8" x14ac:dyDescent="0.2">
      <c r="D17752" s="9"/>
      <c r="G17752" s="63"/>
      <c r="H17752" s="64"/>
    </row>
    <row r="17753" spans="4:8" x14ac:dyDescent="0.2">
      <c r="D17753" s="9"/>
      <c r="G17753" s="63"/>
      <c r="H17753" s="64"/>
    </row>
    <row r="17754" spans="4:8" x14ac:dyDescent="0.2">
      <c r="D17754" s="9"/>
      <c r="G17754" s="63"/>
      <c r="H17754" s="64"/>
    </row>
    <row r="17755" spans="4:8" x14ac:dyDescent="0.2">
      <c r="D17755" s="9"/>
      <c r="G17755" s="63"/>
      <c r="H17755" s="64"/>
    </row>
    <row r="17756" spans="4:8" x14ac:dyDescent="0.2">
      <c r="D17756" s="9"/>
      <c r="G17756" s="63"/>
      <c r="H17756" s="64"/>
    </row>
    <row r="17757" spans="4:8" x14ac:dyDescent="0.2">
      <c r="D17757" s="9"/>
      <c r="G17757" s="63"/>
      <c r="H17757" s="64"/>
    </row>
    <row r="17758" spans="4:8" x14ac:dyDescent="0.2">
      <c r="D17758" s="9"/>
      <c r="G17758" s="63"/>
      <c r="H17758" s="64"/>
    </row>
    <row r="17759" spans="4:8" x14ac:dyDescent="0.2">
      <c r="D17759" s="9"/>
      <c r="G17759" s="63"/>
      <c r="H17759" s="64"/>
    </row>
    <row r="17760" spans="4:8" x14ac:dyDescent="0.2">
      <c r="D17760" s="9"/>
      <c r="G17760" s="63"/>
      <c r="H17760" s="64"/>
    </row>
    <row r="17761" spans="4:8" x14ac:dyDescent="0.2">
      <c r="D17761" s="9"/>
      <c r="G17761" s="63"/>
      <c r="H17761" s="64"/>
    </row>
    <row r="17762" spans="4:8" x14ac:dyDescent="0.2">
      <c r="D17762" s="9"/>
      <c r="G17762" s="63"/>
      <c r="H17762" s="64"/>
    </row>
    <row r="17763" spans="4:8" x14ac:dyDescent="0.2">
      <c r="D17763" s="9"/>
      <c r="G17763" s="63"/>
      <c r="H17763" s="64"/>
    </row>
    <row r="17764" spans="4:8" x14ac:dyDescent="0.2">
      <c r="D17764" s="9"/>
      <c r="G17764" s="63"/>
      <c r="H17764" s="64"/>
    </row>
    <row r="17765" spans="4:8" x14ac:dyDescent="0.2">
      <c r="D17765" s="9"/>
      <c r="G17765" s="63"/>
      <c r="H17765" s="64"/>
    </row>
    <row r="17766" spans="4:8" x14ac:dyDescent="0.2">
      <c r="D17766" s="9"/>
      <c r="G17766" s="63"/>
      <c r="H17766" s="64"/>
    </row>
    <row r="17767" spans="4:8" x14ac:dyDescent="0.2">
      <c r="D17767" s="9"/>
      <c r="G17767" s="63"/>
      <c r="H17767" s="64"/>
    </row>
    <row r="17768" spans="4:8" x14ac:dyDescent="0.2">
      <c r="D17768" s="9"/>
      <c r="G17768" s="63"/>
      <c r="H17768" s="64"/>
    </row>
    <row r="17769" spans="4:8" x14ac:dyDescent="0.2">
      <c r="D17769" s="9"/>
      <c r="G17769" s="63"/>
      <c r="H17769" s="64"/>
    </row>
    <row r="17770" spans="4:8" x14ac:dyDescent="0.2">
      <c r="D17770" s="9"/>
      <c r="G17770" s="63"/>
      <c r="H17770" s="64"/>
    </row>
    <row r="17771" spans="4:8" x14ac:dyDescent="0.2">
      <c r="D17771" s="9"/>
      <c r="G17771" s="63"/>
      <c r="H17771" s="64"/>
    </row>
    <row r="17772" spans="4:8" x14ac:dyDescent="0.2">
      <c r="D17772" s="9"/>
      <c r="G17772" s="63"/>
      <c r="H17772" s="64"/>
    </row>
    <row r="17773" spans="4:8" x14ac:dyDescent="0.2">
      <c r="D17773" s="9"/>
      <c r="G17773" s="63"/>
      <c r="H17773" s="64"/>
    </row>
    <row r="17774" spans="4:8" x14ac:dyDescent="0.2">
      <c r="D17774" s="9"/>
      <c r="G17774" s="63"/>
      <c r="H17774" s="64"/>
    </row>
    <row r="17775" spans="4:8" x14ac:dyDescent="0.2">
      <c r="D17775" s="9"/>
      <c r="G17775" s="63"/>
      <c r="H17775" s="64"/>
    </row>
    <row r="17776" spans="4:8" x14ac:dyDescent="0.2">
      <c r="D17776" s="9"/>
      <c r="G17776" s="63"/>
      <c r="H17776" s="64"/>
    </row>
    <row r="17777" spans="4:8" x14ac:dyDescent="0.2">
      <c r="D17777" s="9"/>
      <c r="G17777" s="63"/>
      <c r="H17777" s="64"/>
    </row>
    <row r="17778" spans="4:8" x14ac:dyDescent="0.2">
      <c r="D17778" s="9"/>
      <c r="G17778" s="63"/>
      <c r="H17778" s="64"/>
    </row>
    <row r="17779" spans="4:8" x14ac:dyDescent="0.2">
      <c r="D17779" s="9"/>
      <c r="G17779" s="63"/>
      <c r="H17779" s="64"/>
    </row>
    <row r="17780" spans="4:8" x14ac:dyDescent="0.2">
      <c r="D17780" s="9"/>
      <c r="G17780" s="63"/>
      <c r="H17780" s="64"/>
    </row>
    <row r="17781" spans="4:8" x14ac:dyDescent="0.2">
      <c r="D17781" s="9"/>
      <c r="G17781" s="63"/>
      <c r="H17781" s="64"/>
    </row>
    <row r="17782" spans="4:8" x14ac:dyDescent="0.2">
      <c r="D17782" s="9"/>
      <c r="G17782" s="63"/>
      <c r="H17782" s="64"/>
    </row>
    <row r="17783" spans="4:8" x14ac:dyDescent="0.2">
      <c r="D17783" s="9"/>
      <c r="G17783" s="63"/>
      <c r="H17783" s="64"/>
    </row>
    <row r="17784" spans="4:8" x14ac:dyDescent="0.2">
      <c r="D17784" s="9"/>
      <c r="G17784" s="63"/>
      <c r="H17784" s="64"/>
    </row>
    <row r="17785" spans="4:8" x14ac:dyDescent="0.2">
      <c r="D17785" s="9"/>
      <c r="G17785" s="63"/>
      <c r="H17785" s="64"/>
    </row>
    <row r="17786" spans="4:8" x14ac:dyDescent="0.2">
      <c r="D17786" s="9"/>
      <c r="G17786" s="63"/>
      <c r="H17786" s="64"/>
    </row>
    <row r="17787" spans="4:8" x14ac:dyDescent="0.2">
      <c r="D17787" s="9"/>
      <c r="G17787" s="63"/>
      <c r="H17787" s="64"/>
    </row>
    <row r="17788" spans="4:8" x14ac:dyDescent="0.2">
      <c r="D17788" s="9"/>
      <c r="G17788" s="63"/>
      <c r="H17788" s="64"/>
    </row>
    <row r="17789" spans="4:8" x14ac:dyDescent="0.2">
      <c r="D17789" s="9"/>
      <c r="G17789" s="63"/>
      <c r="H17789" s="64"/>
    </row>
    <row r="17790" spans="4:8" x14ac:dyDescent="0.2">
      <c r="D17790" s="9"/>
      <c r="G17790" s="63"/>
      <c r="H17790" s="64"/>
    </row>
    <row r="17791" spans="4:8" x14ac:dyDescent="0.2">
      <c r="D17791" s="9"/>
      <c r="G17791" s="63"/>
      <c r="H17791" s="64"/>
    </row>
    <row r="17792" spans="4:8" x14ac:dyDescent="0.2">
      <c r="D17792" s="9"/>
      <c r="G17792" s="63"/>
      <c r="H17792" s="64"/>
    </row>
    <row r="17793" spans="4:8" x14ac:dyDescent="0.2">
      <c r="D17793" s="9"/>
      <c r="G17793" s="63"/>
      <c r="H17793" s="64"/>
    </row>
    <row r="17794" spans="4:8" x14ac:dyDescent="0.2">
      <c r="D17794" s="9"/>
      <c r="G17794" s="63"/>
      <c r="H17794" s="64"/>
    </row>
    <row r="17795" spans="4:8" x14ac:dyDescent="0.2">
      <c r="D17795" s="9"/>
      <c r="G17795" s="63"/>
      <c r="H17795" s="64"/>
    </row>
    <row r="17796" spans="4:8" x14ac:dyDescent="0.2">
      <c r="D17796" s="9"/>
      <c r="G17796" s="63"/>
      <c r="H17796" s="64"/>
    </row>
    <row r="17797" spans="4:8" x14ac:dyDescent="0.2">
      <c r="D17797" s="9"/>
      <c r="G17797" s="63"/>
      <c r="H17797" s="64"/>
    </row>
    <row r="17798" spans="4:8" x14ac:dyDescent="0.2">
      <c r="D17798" s="9"/>
      <c r="G17798" s="63"/>
      <c r="H17798" s="64"/>
    </row>
    <row r="17799" spans="4:8" x14ac:dyDescent="0.2">
      <c r="D17799" s="9"/>
      <c r="G17799" s="63"/>
      <c r="H17799" s="64"/>
    </row>
    <row r="17800" spans="4:8" x14ac:dyDescent="0.2">
      <c r="D17800" s="9"/>
      <c r="G17800" s="63"/>
      <c r="H17800" s="64"/>
    </row>
    <row r="17801" spans="4:8" x14ac:dyDescent="0.2">
      <c r="D17801" s="9"/>
      <c r="G17801" s="63"/>
      <c r="H17801" s="64"/>
    </row>
    <row r="17802" spans="4:8" x14ac:dyDescent="0.2">
      <c r="D17802" s="9"/>
      <c r="G17802" s="63"/>
      <c r="H17802" s="64"/>
    </row>
    <row r="17803" spans="4:8" x14ac:dyDescent="0.2">
      <c r="D17803" s="9"/>
      <c r="G17803" s="63"/>
      <c r="H17803" s="64"/>
    </row>
    <row r="17804" spans="4:8" x14ac:dyDescent="0.2">
      <c r="D17804" s="9"/>
      <c r="G17804" s="63"/>
      <c r="H17804" s="64"/>
    </row>
    <row r="17805" spans="4:8" x14ac:dyDescent="0.2">
      <c r="D17805" s="9"/>
      <c r="G17805" s="63"/>
      <c r="H17805" s="64"/>
    </row>
    <row r="17806" spans="4:8" x14ac:dyDescent="0.2">
      <c r="D17806" s="9"/>
      <c r="G17806" s="63"/>
      <c r="H17806" s="64"/>
    </row>
    <row r="17807" spans="4:8" x14ac:dyDescent="0.2">
      <c r="D17807" s="9"/>
      <c r="G17807" s="63"/>
      <c r="H17807" s="64"/>
    </row>
    <row r="17808" spans="4:8" x14ac:dyDescent="0.2">
      <c r="D17808" s="9"/>
      <c r="G17808" s="63"/>
      <c r="H17808" s="64"/>
    </row>
    <row r="17809" spans="4:8" x14ac:dyDescent="0.2">
      <c r="D17809" s="9"/>
      <c r="G17809" s="63"/>
      <c r="H17809" s="64"/>
    </row>
    <row r="17810" spans="4:8" x14ac:dyDescent="0.2">
      <c r="D17810" s="9"/>
      <c r="G17810" s="63"/>
      <c r="H17810" s="64"/>
    </row>
    <row r="17811" spans="4:8" x14ac:dyDescent="0.2">
      <c r="D17811" s="9"/>
      <c r="G17811" s="63"/>
      <c r="H17811" s="64"/>
    </row>
    <row r="17812" spans="4:8" x14ac:dyDescent="0.2">
      <c r="D17812" s="9"/>
      <c r="G17812" s="63"/>
      <c r="H17812" s="64"/>
    </row>
    <row r="17813" spans="4:8" x14ac:dyDescent="0.2">
      <c r="D17813" s="9"/>
      <c r="G17813" s="63"/>
      <c r="H17813" s="64"/>
    </row>
    <row r="17814" spans="4:8" x14ac:dyDescent="0.2">
      <c r="D17814" s="9"/>
      <c r="G17814" s="63"/>
      <c r="H17814" s="64"/>
    </row>
    <row r="17815" spans="4:8" x14ac:dyDescent="0.2">
      <c r="D17815" s="9"/>
      <c r="G17815" s="63"/>
      <c r="H17815" s="64"/>
    </row>
    <row r="17816" spans="4:8" x14ac:dyDescent="0.2">
      <c r="D17816" s="9"/>
      <c r="G17816" s="63"/>
      <c r="H17816" s="64"/>
    </row>
    <row r="17817" spans="4:8" x14ac:dyDescent="0.2">
      <c r="D17817" s="9"/>
      <c r="G17817" s="63"/>
      <c r="H17817" s="64"/>
    </row>
    <row r="17818" spans="4:8" x14ac:dyDescent="0.2">
      <c r="D17818" s="9"/>
      <c r="G17818" s="63"/>
      <c r="H17818" s="64"/>
    </row>
    <row r="17819" spans="4:8" x14ac:dyDescent="0.2">
      <c r="D17819" s="9"/>
      <c r="G17819" s="63"/>
      <c r="H17819" s="64"/>
    </row>
    <row r="17820" spans="4:8" x14ac:dyDescent="0.2">
      <c r="D17820" s="9"/>
      <c r="G17820" s="63"/>
      <c r="H17820" s="64"/>
    </row>
    <row r="17821" spans="4:8" x14ac:dyDescent="0.2">
      <c r="D17821" s="9"/>
      <c r="G17821" s="63"/>
      <c r="H17821" s="64"/>
    </row>
    <row r="17822" spans="4:8" x14ac:dyDescent="0.2">
      <c r="D17822" s="9"/>
      <c r="G17822" s="63"/>
      <c r="H17822" s="64"/>
    </row>
    <row r="17823" spans="4:8" x14ac:dyDescent="0.2">
      <c r="D17823" s="9"/>
      <c r="G17823" s="63"/>
      <c r="H17823" s="64"/>
    </row>
    <row r="17824" spans="4:8" x14ac:dyDescent="0.2">
      <c r="D17824" s="9"/>
      <c r="G17824" s="63"/>
      <c r="H17824" s="64"/>
    </row>
    <row r="17825" spans="4:8" x14ac:dyDescent="0.2">
      <c r="D17825" s="9"/>
      <c r="G17825" s="63"/>
      <c r="H17825" s="64"/>
    </row>
    <row r="17826" spans="4:8" x14ac:dyDescent="0.2">
      <c r="D17826" s="9"/>
      <c r="G17826" s="63"/>
      <c r="H17826" s="64"/>
    </row>
    <row r="17827" spans="4:8" x14ac:dyDescent="0.2">
      <c r="D17827" s="9"/>
      <c r="G17827" s="63"/>
      <c r="H17827" s="64"/>
    </row>
    <row r="17828" spans="4:8" x14ac:dyDescent="0.2">
      <c r="D17828" s="9"/>
      <c r="G17828" s="63"/>
      <c r="H17828" s="64"/>
    </row>
    <row r="17829" spans="4:8" x14ac:dyDescent="0.2">
      <c r="D17829" s="9"/>
      <c r="G17829" s="63"/>
      <c r="H17829" s="64"/>
    </row>
    <row r="17830" spans="4:8" x14ac:dyDescent="0.2">
      <c r="D17830" s="9"/>
      <c r="G17830" s="63"/>
      <c r="H17830" s="64"/>
    </row>
    <row r="17831" spans="4:8" x14ac:dyDescent="0.2">
      <c r="D17831" s="9"/>
      <c r="G17831" s="63"/>
      <c r="H17831" s="64"/>
    </row>
    <row r="17832" spans="4:8" x14ac:dyDescent="0.2">
      <c r="D17832" s="9"/>
      <c r="G17832" s="63"/>
      <c r="H17832" s="64"/>
    </row>
    <row r="17833" spans="4:8" x14ac:dyDescent="0.2">
      <c r="D17833" s="9"/>
      <c r="G17833" s="63"/>
      <c r="H17833" s="64"/>
    </row>
    <row r="17834" spans="4:8" x14ac:dyDescent="0.2">
      <c r="D17834" s="9"/>
      <c r="G17834" s="63"/>
      <c r="H17834" s="64"/>
    </row>
    <row r="17835" spans="4:8" x14ac:dyDescent="0.2">
      <c r="D17835" s="9"/>
      <c r="G17835" s="63"/>
      <c r="H17835" s="64"/>
    </row>
    <row r="17836" spans="4:8" x14ac:dyDescent="0.2">
      <c r="D17836" s="9"/>
      <c r="G17836" s="63"/>
      <c r="H17836" s="64"/>
    </row>
    <row r="17837" spans="4:8" x14ac:dyDescent="0.2">
      <c r="D17837" s="9"/>
      <c r="G17837" s="63"/>
      <c r="H17837" s="64"/>
    </row>
    <row r="17838" spans="4:8" x14ac:dyDescent="0.2">
      <c r="D17838" s="9"/>
      <c r="G17838" s="63"/>
      <c r="H17838" s="64"/>
    </row>
    <row r="17839" spans="4:8" x14ac:dyDescent="0.2">
      <c r="D17839" s="9"/>
      <c r="G17839" s="63"/>
      <c r="H17839" s="64"/>
    </row>
    <row r="17840" spans="4:8" x14ac:dyDescent="0.2">
      <c r="D17840" s="9"/>
      <c r="G17840" s="63"/>
      <c r="H17840" s="64"/>
    </row>
    <row r="17841" spans="4:8" x14ac:dyDescent="0.2">
      <c r="D17841" s="9"/>
      <c r="G17841" s="63"/>
      <c r="H17841" s="64"/>
    </row>
    <row r="17842" spans="4:8" x14ac:dyDescent="0.2">
      <c r="D17842" s="9"/>
      <c r="G17842" s="63"/>
      <c r="H17842" s="64"/>
    </row>
    <row r="17843" spans="4:8" x14ac:dyDescent="0.2">
      <c r="D17843" s="9"/>
      <c r="G17843" s="63"/>
      <c r="H17843" s="64"/>
    </row>
    <row r="17844" spans="4:8" x14ac:dyDescent="0.2">
      <c r="D17844" s="9"/>
      <c r="G17844" s="63"/>
      <c r="H17844" s="64"/>
    </row>
    <row r="17845" spans="4:8" x14ac:dyDescent="0.2">
      <c r="D17845" s="9"/>
      <c r="G17845" s="63"/>
      <c r="H17845" s="64"/>
    </row>
    <row r="17846" spans="4:8" x14ac:dyDescent="0.2">
      <c r="D17846" s="9"/>
      <c r="G17846" s="63"/>
      <c r="H17846" s="64"/>
    </row>
    <row r="17847" spans="4:8" x14ac:dyDescent="0.2">
      <c r="D17847" s="9"/>
      <c r="G17847" s="63"/>
      <c r="H17847" s="64"/>
    </row>
    <row r="17848" spans="4:8" x14ac:dyDescent="0.2">
      <c r="D17848" s="9"/>
      <c r="G17848" s="63"/>
      <c r="H17848" s="64"/>
    </row>
    <row r="17849" spans="4:8" x14ac:dyDescent="0.2">
      <c r="D17849" s="9"/>
      <c r="G17849" s="63"/>
      <c r="H17849" s="64"/>
    </row>
    <row r="17850" spans="4:8" x14ac:dyDescent="0.2">
      <c r="D17850" s="9"/>
      <c r="G17850" s="63"/>
      <c r="H17850" s="64"/>
    </row>
    <row r="17851" spans="4:8" x14ac:dyDescent="0.2">
      <c r="D17851" s="9"/>
      <c r="G17851" s="63"/>
      <c r="H17851" s="64"/>
    </row>
    <row r="17852" spans="4:8" x14ac:dyDescent="0.2">
      <c r="D17852" s="9"/>
      <c r="G17852" s="63"/>
      <c r="H17852" s="64"/>
    </row>
    <row r="17853" spans="4:8" x14ac:dyDescent="0.2">
      <c r="D17853" s="9"/>
      <c r="G17853" s="63"/>
      <c r="H17853" s="64"/>
    </row>
    <row r="17854" spans="4:8" x14ac:dyDescent="0.2">
      <c r="D17854" s="9"/>
      <c r="G17854" s="63"/>
      <c r="H17854" s="64"/>
    </row>
    <row r="17855" spans="4:8" x14ac:dyDescent="0.2">
      <c r="D17855" s="9"/>
      <c r="G17855" s="63"/>
      <c r="H17855" s="64"/>
    </row>
    <row r="17856" spans="4:8" x14ac:dyDescent="0.2">
      <c r="D17856" s="9"/>
      <c r="G17856" s="63"/>
      <c r="H17856" s="64"/>
    </row>
    <row r="17857" spans="4:8" x14ac:dyDescent="0.2">
      <c r="D17857" s="9"/>
      <c r="G17857" s="63"/>
      <c r="H17857" s="64"/>
    </row>
    <row r="17858" spans="4:8" x14ac:dyDescent="0.2">
      <c r="D17858" s="9"/>
      <c r="G17858" s="63"/>
      <c r="H17858" s="64"/>
    </row>
    <row r="17859" spans="4:8" x14ac:dyDescent="0.2">
      <c r="D17859" s="9"/>
      <c r="G17859" s="63"/>
      <c r="H17859" s="64"/>
    </row>
    <row r="17860" spans="4:8" x14ac:dyDescent="0.2">
      <c r="D17860" s="9"/>
      <c r="G17860" s="63"/>
      <c r="H17860" s="64"/>
    </row>
    <row r="17861" spans="4:8" x14ac:dyDescent="0.2">
      <c r="D17861" s="9"/>
      <c r="G17861" s="63"/>
      <c r="H17861" s="64"/>
    </row>
    <row r="17862" spans="4:8" x14ac:dyDescent="0.2">
      <c r="D17862" s="9"/>
      <c r="G17862" s="63"/>
      <c r="H17862" s="64"/>
    </row>
    <row r="17863" spans="4:8" x14ac:dyDescent="0.2">
      <c r="D17863" s="9"/>
      <c r="G17863" s="63"/>
      <c r="H17863" s="64"/>
    </row>
    <row r="17864" spans="4:8" x14ac:dyDescent="0.2">
      <c r="D17864" s="9"/>
      <c r="G17864" s="63"/>
      <c r="H17864" s="64"/>
    </row>
    <row r="17865" spans="4:8" x14ac:dyDescent="0.2">
      <c r="D17865" s="9"/>
      <c r="G17865" s="63"/>
      <c r="H17865" s="64"/>
    </row>
    <row r="17866" spans="4:8" x14ac:dyDescent="0.2">
      <c r="D17866" s="9"/>
      <c r="G17866" s="63"/>
      <c r="H17866" s="64"/>
    </row>
    <row r="17867" spans="4:8" x14ac:dyDescent="0.2">
      <c r="D17867" s="9"/>
      <c r="G17867" s="63"/>
      <c r="H17867" s="64"/>
    </row>
    <row r="17868" spans="4:8" x14ac:dyDescent="0.2">
      <c r="D17868" s="9"/>
      <c r="G17868" s="63"/>
      <c r="H17868" s="64"/>
    </row>
    <row r="17869" spans="4:8" x14ac:dyDescent="0.2">
      <c r="D17869" s="9"/>
      <c r="G17869" s="63"/>
      <c r="H17869" s="64"/>
    </row>
    <row r="17870" spans="4:8" x14ac:dyDescent="0.2">
      <c r="D17870" s="9"/>
      <c r="G17870" s="63"/>
      <c r="H17870" s="64"/>
    </row>
    <row r="17871" spans="4:8" x14ac:dyDescent="0.2">
      <c r="D17871" s="9"/>
      <c r="G17871" s="63"/>
      <c r="H17871" s="64"/>
    </row>
    <row r="17872" spans="4:8" x14ac:dyDescent="0.2">
      <c r="D17872" s="9"/>
      <c r="G17872" s="63"/>
      <c r="H17872" s="64"/>
    </row>
    <row r="17873" spans="4:8" x14ac:dyDescent="0.2">
      <c r="D17873" s="9"/>
      <c r="G17873" s="63"/>
      <c r="H17873" s="64"/>
    </row>
    <row r="17874" spans="4:8" x14ac:dyDescent="0.2">
      <c r="D17874" s="9"/>
      <c r="G17874" s="63"/>
      <c r="H17874" s="64"/>
    </row>
    <row r="17875" spans="4:8" x14ac:dyDescent="0.2">
      <c r="D17875" s="9"/>
      <c r="G17875" s="63"/>
      <c r="H17875" s="64"/>
    </row>
    <row r="17876" spans="4:8" x14ac:dyDescent="0.2">
      <c r="D17876" s="9"/>
      <c r="G17876" s="63"/>
      <c r="H17876" s="64"/>
    </row>
    <row r="17877" spans="4:8" x14ac:dyDescent="0.2">
      <c r="D17877" s="9"/>
      <c r="G17877" s="63"/>
      <c r="H17877" s="64"/>
    </row>
    <row r="17878" spans="4:8" x14ac:dyDescent="0.2">
      <c r="D17878" s="9"/>
      <c r="G17878" s="63"/>
      <c r="H17878" s="64"/>
    </row>
    <row r="17879" spans="4:8" x14ac:dyDescent="0.2">
      <c r="D17879" s="9"/>
      <c r="G17879" s="63"/>
      <c r="H17879" s="64"/>
    </row>
    <row r="17880" spans="4:8" x14ac:dyDescent="0.2">
      <c r="D17880" s="9"/>
      <c r="G17880" s="63"/>
      <c r="H17880" s="64"/>
    </row>
    <row r="17881" spans="4:8" x14ac:dyDescent="0.2">
      <c r="D17881" s="9"/>
      <c r="G17881" s="63"/>
      <c r="H17881" s="64"/>
    </row>
    <row r="17882" spans="4:8" x14ac:dyDescent="0.2">
      <c r="D17882" s="9"/>
      <c r="G17882" s="63"/>
      <c r="H17882" s="64"/>
    </row>
    <row r="17883" spans="4:8" x14ac:dyDescent="0.2">
      <c r="D17883" s="9"/>
      <c r="G17883" s="63"/>
      <c r="H17883" s="64"/>
    </row>
    <row r="17884" spans="4:8" x14ac:dyDescent="0.2">
      <c r="D17884" s="9"/>
      <c r="G17884" s="63"/>
      <c r="H17884" s="64"/>
    </row>
    <row r="17885" spans="4:8" x14ac:dyDescent="0.2">
      <c r="D17885" s="9"/>
      <c r="G17885" s="63"/>
      <c r="H17885" s="64"/>
    </row>
    <row r="17886" spans="4:8" x14ac:dyDescent="0.2">
      <c r="D17886" s="9"/>
      <c r="G17886" s="63"/>
      <c r="H17886" s="64"/>
    </row>
    <row r="17887" spans="4:8" x14ac:dyDescent="0.2">
      <c r="D17887" s="9"/>
      <c r="G17887" s="63"/>
      <c r="H17887" s="64"/>
    </row>
    <row r="17888" spans="4:8" x14ac:dyDescent="0.2">
      <c r="D17888" s="9"/>
      <c r="G17888" s="63"/>
      <c r="H17888" s="64"/>
    </row>
    <row r="17889" spans="4:8" x14ac:dyDescent="0.2">
      <c r="D17889" s="9"/>
      <c r="G17889" s="63"/>
      <c r="H17889" s="64"/>
    </row>
    <row r="17890" spans="4:8" x14ac:dyDescent="0.2">
      <c r="D17890" s="9"/>
      <c r="G17890" s="63"/>
      <c r="H17890" s="64"/>
    </row>
    <row r="17891" spans="4:8" x14ac:dyDescent="0.2">
      <c r="D17891" s="9"/>
      <c r="G17891" s="63"/>
      <c r="H17891" s="64"/>
    </row>
    <row r="17892" spans="4:8" x14ac:dyDescent="0.2">
      <c r="D17892" s="9"/>
      <c r="G17892" s="63"/>
      <c r="H17892" s="64"/>
    </row>
    <row r="17893" spans="4:8" x14ac:dyDescent="0.2">
      <c r="D17893" s="9"/>
      <c r="G17893" s="63"/>
      <c r="H17893" s="64"/>
    </row>
    <row r="17894" spans="4:8" x14ac:dyDescent="0.2">
      <c r="D17894" s="9"/>
      <c r="G17894" s="63"/>
      <c r="H17894" s="64"/>
    </row>
    <row r="17895" spans="4:8" x14ac:dyDescent="0.2">
      <c r="D17895" s="9"/>
      <c r="G17895" s="63"/>
      <c r="H17895" s="64"/>
    </row>
    <row r="17896" spans="4:8" x14ac:dyDescent="0.2">
      <c r="D17896" s="9"/>
      <c r="G17896" s="63"/>
      <c r="H17896" s="64"/>
    </row>
    <row r="17897" spans="4:8" x14ac:dyDescent="0.2">
      <c r="D17897" s="9"/>
      <c r="G17897" s="63"/>
      <c r="H17897" s="64"/>
    </row>
    <row r="17898" spans="4:8" x14ac:dyDescent="0.2">
      <c r="D17898" s="9"/>
      <c r="G17898" s="63"/>
      <c r="H17898" s="64"/>
    </row>
    <row r="17899" spans="4:8" x14ac:dyDescent="0.2">
      <c r="D17899" s="9"/>
      <c r="G17899" s="63"/>
      <c r="H17899" s="64"/>
    </row>
    <row r="17900" spans="4:8" x14ac:dyDescent="0.2">
      <c r="D17900" s="9"/>
      <c r="G17900" s="63"/>
      <c r="H17900" s="64"/>
    </row>
    <row r="17901" spans="4:8" x14ac:dyDescent="0.2">
      <c r="D17901" s="9"/>
      <c r="G17901" s="63"/>
      <c r="H17901" s="64"/>
    </row>
    <row r="17902" spans="4:8" x14ac:dyDescent="0.2">
      <c r="D17902" s="9"/>
      <c r="G17902" s="63"/>
      <c r="H17902" s="64"/>
    </row>
    <row r="17903" spans="4:8" x14ac:dyDescent="0.2">
      <c r="D17903" s="9"/>
      <c r="G17903" s="63"/>
      <c r="H17903" s="64"/>
    </row>
    <row r="17904" spans="4:8" x14ac:dyDescent="0.2">
      <c r="D17904" s="9"/>
      <c r="G17904" s="63"/>
      <c r="H17904" s="64"/>
    </row>
    <row r="17905" spans="4:8" x14ac:dyDescent="0.2">
      <c r="D17905" s="9"/>
      <c r="G17905" s="63"/>
      <c r="H17905" s="64"/>
    </row>
    <row r="17906" spans="4:8" x14ac:dyDescent="0.2">
      <c r="D17906" s="9"/>
      <c r="G17906" s="63"/>
      <c r="H17906" s="64"/>
    </row>
    <row r="17907" spans="4:8" x14ac:dyDescent="0.2">
      <c r="D17907" s="9"/>
      <c r="G17907" s="63"/>
      <c r="H17907" s="64"/>
    </row>
    <row r="17908" spans="4:8" x14ac:dyDescent="0.2">
      <c r="D17908" s="9"/>
      <c r="G17908" s="63"/>
      <c r="H17908" s="64"/>
    </row>
    <row r="17909" spans="4:8" x14ac:dyDescent="0.2">
      <c r="D17909" s="9"/>
      <c r="G17909" s="63"/>
      <c r="H17909" s="64"/>
    </row>
    <row r="17910" spans="4:8" x14ac:dyDescent="0.2">
      <c r="D17910" s="9"/>
      <c r="G17910" s="63"/>
      <c r="H17910" s="64"/>
    </row>
    <row r="17911" spans="4:8" x14ac:dyDescent="0.2">
      <c r="D17911" s="9"/>
      <c r="G17911" s="63"/>
      <c r="H17911" s="64"/>
    </row>
    <row r="17912" spans="4:8" x14ac:dyDescent="0.2">
      <c r="D17912" s="9"/>
      <c r="G17912" s="63"/>
      <c r="H17912" s="64"/>
    </row>
    <row r="17913" spans="4:8" x14ac:dyDescent="0.2">
      <c r="D17913" s="9"/>
      <c r="G17913" s="63"/>
      <c r="H17913" s="64"/>
    </row>
    <row r="17914" spans="4:8" x14ac:dyDescent="0.2">
      <c r="D17914" s="9"/>
      <c r="G17914" s="63"/>
      <c r="H17914" s="64"/>
    </row>
    <row r="17915" spans="4:8" x14ac:dyDescent="0.2">
      <c r="D17915" s="9"/>
      <c r="G17915" s="63"/>
      <c r="H17915" s="64"/>
    </row>
    <row r="17916" spans="4:8" x14ac:dyDescent="0.2">
      <c r="D17916" s="9"/>
      <c r="G17916" s="63"/>
      <c r="H17916" s="64"/>
    </row>
    <row r="17917" spans="4:8" x14ac:dyDescent="0.2">
      <c r="D17917" s="9"/>
      <c r="G17917" s="63"/>
      <c r="H17917" s="64"/>
    </row>
    <row r="17918" spans="4:8" x14ac:dyDescent="0.2">
      <c r="D17918" s="9"/>
      <c r="G17918" s="63"/>
      <c r="H17918" s="64"/>
    </row>
    <row r="17919" spans="4:8" x14ac:dyDescent="0.2">
      <c r="D17919" s="9"/>
      <c r="G17919" s="63"/>
      <c r="H17919" s="64"/>
    </row>
    <row r="17920" spans="4:8" x14ac:dyDescent="0.2">
      <c r="D17920" s="9"/>
      <c r="G17920" s="63"/>
      <c r="H17920" s="64"/>
    </row>
    <row r="17921" spans="4:8" x14ac:dyDescent="0.2">
      <c r="D17921" s="9"/>
      <c r="G17921" s="63"/>
      <c r="H17921" s="64"/>
    </row>
    <row r="17922" spans="4:8" x14ac:dyDescent="0.2">
      <c r="D17922" s="9"/>
      <c r="G17922" s="63"/>
      <c r="H17922" s="64"/>
    </row>
    <row r="17923" spans="4:8" x14ac:dyDescent="0.2">
      <c r="D17923" s="9"/>
      <c r="G17923" s="63"/>
      <c r="H17923" s="64"/>
    </row>
    <row r="17924" spans="4:8" x14ac:dyDescent="0.2">
      <c r="D17924" s="9"/>
      <c r="G17924" s="63"/>
      <c r="H17924" s="64"/>
    </row>
    <row r="17925" spans="4:8" x14ac:dyDescent="0.2">
      <c r="D17925" s="9"/>
      <c r="G17925" s="63"/>
      <c r="H17925" s="64"/>
    </row>
    <row r="17926" spans="4:8" x14ac:dyDescent="0.2">
      <c r="D17926" s="9"/>
      <c r="G17926" s="63"/>
      <c r="H17926" s="64"/>
    </row>
    <row r="17927" spans="4:8" x14ac:dyDescent="0.2">
      <c r="D17927" s="9"/>
      <c r="G17927" s="63"/>
      <c r="H17927" s="64"/>
    </row>
    <row r="17928" spans="4:8" x14ac:dyDescent="0.2">
      <c r="D17928" s="9"/>
      <c r="G17928" s="63"/>
      <c r="H17928" s="64"/>
    </row>
    <row r="17929" spans="4:8" x14ac:dyDescent="0.2">
      <c r="D17929" s="9"/>
      <c r="G17929" s="63"/>
      <c r="H17929" s="64"/>
    </row>
    <row r="17930" spans="4:8" x14ac:dyDescent="0.2">
      <c r="D17930" s="9"/>
      <c r="G17930" s="63"/>
      <c r="H17930" s="64"/>
    </row>
    <row r="17931" spans="4:8" x14ac:dyDescent="0.2">
      <c r="D17931" s="9"/>
      <c r="G17931" s="63"/>
      <c r="H17931" s="64"/>
    </row>
    <row r="17932" spans="4:8" x14ac:dyDescent="0.2">
      <c r="D17932" s="9"/>
      <c r="G17932" s="63"/>
      <c r="H17932" s="64"/>
    </row>
    <row r="17933" spans="4:8" x14ac:dyDescent="0.2">
      <c r="D17933" s="9"/>
      <c r="G17933" s="63"/>
      <c r="H17933" s="64"/>
    </row>
    <row r="17934" spans="4:8" x14ac:dyDescent="0.2">
      <c r="D17934" s="9"/>
      <c r="G17934" s="63"/>
      <c r="H17934" s="64"/>
    </row>
    <row r="17935" spans="4:8" x14ac:dyDescent="0.2">
      <c r="D17935" s="9"/>
      <c r="G17935" s="63"/>
      <c r="H17935" s="64"/>
    </row>
    <row r="17936" spans="4:8" x14ac:dyDescent="0.2">
      <c r="D17936" s="9"/>
      <c r="G17936" s="63"/>
      <c r="H17936" s="64"/>
    </row>
    <row r="17937" spans="4:8" x14ac:dyDescent="0.2">
      <c r="D17937" s="9"/>
      <c r="G17937" s="63"/>
      <c r="H17937" s="64"/>
    </row>
    <row r="17938" spans="4:8" x14ac:dyDescent="0.2">
      <c r="D17938" s="9"/>
      <c r="G17938" s="63"/>
      <c r="H17938" s="64"/>
    </row>
    <row r="17939" spans="4:8" x14ac:dyDescent="0.2">
      <c r="D17939" s="9"/>
      <c r="G17939" s="63"/>
      <c r="H17939" s="64"/>
    </row>
    <row r="17940" spans="4:8" x14ac:dyDescent="0.2">
      <c r="D17940" s="9"/>
      <c r="G17940" s="63"/>
      <c r="H17940" s="64"/>
    </row>
    <row r="17941" spans="4:8" x14ac:dyDescent="0.2">
      <c r="D17941" s="9"/>
      <c r="G17941" s="63"/>
      <c r="H17941" s="64"/>
    </row>
    <row r="17942" spans="4:8" x14ac:dyDescent="0.2">
      <c r="D17942" s="9"/>
      <c r="G17942" s="63"/>
      <c r="H17942" s="64"/>
    </row>
    <row r="17943" spans="4:8" x14ac:dyDescent="0.2">
      <c r="D17943" s="9"/>
      <c r="G17943" s="63"/>
      <c r="H17943" s="64"/>
    </row>
    <row r="17944" spans="4:8" x14ac:dyDescent="0.2">
      <c r="D17944" s="9"/>
      <c r="G17944" s="63"/>
      <c r="H17944" s="64"/>
    </row>
    <row r="17945" spans="4:8" x14ac:dyDescent="0.2">
      <c r="D17945" s="9"/>
      <c r="G17945" s="63"/>
      <c r="H17945" s="64"/>
    </row>
    <row r="17946" spans="4:8" x14ac:dyDescent="0.2">
      <c r="D17946" s="9"/>
      <c r="G17946" s="63"/>
      <c r="H17946" s="64"/>
    </row>
    <row r="17947" spans="4:8" x14ac:dyDescent="0.2">
      <c r="D17947" s="9"/>
      <c r="G17947" s="63"/>
      <c r="H17947" s="64"/>
    </row>
    <row r="17948" spans="4:8" x14ac:dyDescent="0.2">
      <c r="D17948" s="9"/>
      <c r="G17948" s="63"/>
      <c r="H17948" s="64"/>
    </row>
    <row r="17949" spans="4:8" x14ac:dyDescent="0.2">
      <c r="D17949" s="9"/>
      <c r="G17949" s="63"/>
      <c r="H17949" s="64"/>
    </row>
    <row r="17950" spans="4:8" x14ac:dyDescent="0.2">
      <c r="D17950" s="9"/>
      <c r="G17950" s="63"/>
      <c r="H17950" s="64"/>
    </row>
    <row r="17951" spans="4:8" x14ac:dyDescent="0.2">
      <c r="D17951" s="9"/>
      <c r="G17951" s="63"/>
      <c r="H17951" s="64"/>
    </row>
    <row r="17952" spans="4:8" x14ac:dyDescent="0.2">
      <c r="D17952" s="9"/>
      <c r="G17952" s="63"/>
      <c r="H17952" s="64"/>
    </row>
    <row r="17953" spans="4:8" x14ac:dyDescent="0.2">
      <c r="D17953" s="9"/>
      <c r="G17953" s="63"/>
      <c r="H17953" s="64"/>
    </row>
    <row r="17954" spans="4:8" x14ac:dyDescent="0.2">
      <c r="D17954" s="9"/>
      <c r="G17954" s="63"/>
      <c r="H17954" s="64"/>
    </row>
    <row r="17955" spans="4:8" x14ac:dyDescent="0.2">
      <c r="D17955" s="9"/>
      <c r="G17955" s="63"/>
      <c r="H17955" s="64"/>
    </row>
    <row r="17956" spans="4:8" x14ac:dyDescent="0.2">
      <c r="D17956" s="9"/>
      <c r="G17956" s="63"/>
      <c r="H17956" s="64"/>
    </row>
    <row r="17957" spans="4:8" x14ac:dyDescent="0.2">
      <c r="D17957" s="9"/>
      <c r="G17957" s="63"/>
      <c r="H17957" s="64"/>
    </row>
    <row r="17958" spans="4:8" x14ac:dyDescent="0.2">
      <c r="D17958" s="9"/>
      <c r="G17958" s="63"/>
      <c r="H17958" s="64"/>
    </row>
    <row r="17959" spans="4:8" x14ac:dyDescent="0.2">
      <c r="D17959" s="9"/>
      <c r="G17959" s="63"/>
      <c r="H17959" s="64"/>
    </row>
    <row r="17960" spans="4:8" x14ac:dyDescent="0.2">
      <c r="D17960" s="9"/>
      <c r="G17960" s="63"/>
      <c r="H17960" s="64"/>
    </row>
    <row r="17961" spans="4:8" x14ac:dyDescent="0.2">
      <c r="D17961" s="9"/>
      <c r="G17961" s="63"/>
      <c r="H17961" s="64"/>
    </row>
    <row r="17962" spans="4:8" x14ac:dyDescent="0.2">
      <c r="D17962" s="9"/>
      <c r="G17962" s="63"/>
      <c r="H17962" s="64"/>
    </row>
    <row r="17963" spans="4:8" x14ac:dyDescent="0.2">
      <c r="D17963" s="9"/>
      <c r="G17963" s="63"/>
      <c r="H17963" s="64"/>
    </row>
    <row r="17964" spans="4:8" x14ac:dyDescent="0.2">
      <c r="D17964" s="9"/>
      <c r="G17964" s="63"/>
      <c r="H17964" s="64"/>
    </row>
    <row r="17965" spans="4:8" x14ac:dyDescent="0.2">
      <c r="D17965" s="9"/>
      <c r="G17965" s="63"/>
      <c r="H17965" s="64"/>
    </row>
    <row r="17966" spans="4:8" x14ac:dyDescent="0.2">
      <c r="D17966" s="9"/>
      <c r="G17966" s="63"/>
      <c r="H17966" s="64"/>
    </row>
    <row r="17967" spans="4:8" x14ac:dyDescent="0.2">
      <c r="D17967" s="9"/>
      <c r="G17967" s="63"/>
      <c r="H17967" s="64"/>
    </row>
    <row r="17968" spans="4:8" x14ac:dyDescent="0.2">
      <c r="D17968" s="9"/>
      <c r="G17968" s="63"/>
      <c r="H17968" s="64"/>
    </row>
    <row r="17969" spans="4:8" x14ac:dyDescent="0.2">
      <c r="D17969" s="9"/>
      <c r="G17969" s="63"/>
      <c r="H17969" s="64"/>
    </row>
    <row r="17970" spans="4:8" x14ac:dyDescent="0.2">
      <c r="D17970" s="9"/>
      <c r="G17970" s="63"/>
      <c r="H17970" s="64"/>
    </row>
    <row r="17971" spans="4:8" x14ac:dyDescent="0.2">
      <c r="D17971" s="9"/>
      <c r="G17971" s="63"/>
      <c r="H17971" s="64"/>
    </row>
    <row r="17972" spans="4:8" x14ac:dyDescent="0.2">
      <c r="D17972" s="9"/>
      <c r="G17972" s="63"/>
      <c r="H17972" s="64"/>
    </row>
    <row r="17973" spans="4:8" x14ac:dyDescent="0.2">
      <c r="D17973" s="9"/>
      <c r="G17973" s="63"/>
      <c r="H17973" s="64"/>
    </row>
    <row r="17974" spans="4:8" x14ac:dyDescent="0.2">
      <c r="D17974" s="9"/>
      <c r="G17974" s="63"/>
      <c r="H17974" s="64"/>
    </row>
    <row r="17975" spans="4:8" x14ac:dyDescent="0.2">
      <c r="D17975" s="9"/>
      <c r="G17975" s="63"/>
      <c r="H17975" s="64"/>
    </row>
    <row r="17976" spans="4:8" x14ac:dyDescent="0.2">
      <c r="D17976" s="9"/>
      <c r="G17976" s="63"/>
      <c r="H17976" s="64"/>
    </row>
    <row r="17977" spans="4:8" x14ac:dyDescent="0.2">
      <c r="D17977" s="9"/>
      <c r="G17977" s="63"/>
      <c r="H17977" s="64"/>
    </row>
    <row r="17978" spans="4:8" x14ac:dyDescent="0.2">
      <c r="D17978" s="9"/>
      <c r="G17978" s="63"/>
      <c r="H17978" s="64"/>
    </row>
    <row r="17979" spans="4:8" x14ac:dyDescent="0.2">
      <c r="D17979" s="9"/>
      <c r="G17979" s="63"/>
      <c r="H17979" s="64"/>
    </row>
    <row r="17980" spans="4:8" x14ac:dyDescent="0.2">
      <c r="D17980" s="9"/>
      <c r="G17980" s="63"/>
      <c r="H17980" s="64"/>
    </row>
    <row r="17981" spans="4:8" x14ac:dyDescent="0.2">
      <c r="D17981" s="9"/>
      <c r="G17981" s="63"/>
      <c r="H17981" s="64"/>
    </row>
    <row r="17982" spans="4:8" x14ac:dyDescent="0.2">
      <c r="D17982" s="9"/>
      <c r="G17982" s="63"/>
      <c r="H17982" s="64"/>
    </row>
    <row r="17983" spans="4:8" x14ac:dyDescent="0.2">
      <c r="D17983" s="9"/>
      <c r="G17983" s="63"/>
      <c r="H17983" s="64"/>
    </row>
    <row r="17984" spans="4:8" x14ac:dyDescent="0.2">
      <c r="D17984" s="9"/>
      <c r="G17984" s="63"/>
      <c r="H17984" s="64"/>
    </row>
    <row r="17985" spans="4:8" x14ac:dyDescent="0.2">
      <c r="D17985" s="9"/>
      <c r="G17985" s="63"/>
      <c r="H17985" s="64"/>
    </row>
    <row r="17986" spans="4:8" x14ac:dyDescent="0.2">
      <c r="D17986" s="9"/>
      <c r="G17986" s="63"/>
      <c r="H17986" s="64"/>
    </row>
    <row r="17987" spans="4:8" x14ac:dyDescent="0.2">
      <c r="D17987" s="9"/>
      <c r="G17987" s="63"/>
      <c r="H17987" s="64"/>
    </row>
    <row r="17988" spans="4:8" x14ac:dyDescent="0.2">
      <c r="D17988" s="9"/>
      <c r="G17988" s="63"/>
      <c r="H17988" s="64"/>
    </row>
    <row r="17989" spans="4:8" x14ac:dyDescent="0.2">
      <c r="D17989" s="9"/>
      <c r="G17989" s="63"/>
      <c r="H17989" s="64"/>
    </row>
    <row r="17990" spans="4:8" x14ac:dyDescent="0.2">
      <c r="D17990" s="9"/>
      <c r="G17990" s="63"/>
      <c r="H17990" s="64"/>
    </row>
    <row r="17991" spans="4:8" x14ac:dyDescent="0.2">
      <c r="D17991" s="9"/>
      <c r="G17991" s="63"/>
      <c r="H17991" s="64"/>
    </row>
    <row r="17992" spans="4:8" x14ac:dyDescent="0.2">
      <c r="D17992" s="9"/>
      <c r="G17992" s="63"/>
      <c r="H17992" s="64"/>
    </row>
    <row r="17993" spans="4:8" x14ac:dyDescent="0.2">
      <c r="D17993" s="9"/>
      <c r="G17993" s="63"/>
      <c r="H17993" s="64"/>
    </row>
    <row r="17994" spans="4:8" x14ac:dyDescent="0.2">
      <c r="D17994" s="9"/>
      <c r="G17994" s="63"/>
      <c r="H17994" s="64"/>
    </row>
    <row r="17995" spans="4:8" x14ac:dyDescent="0.2">
      <c r="D17995" s="9"/>
      <c r="G17995" s="63"/>
      <c r="H17995" s="64"/>
    </row>
    <row r="17996" spans="4:8" x14ac:dyDescent="0.2">
      <c r="D17996" s="9"/>
      <c r="G17996" s="63"/>
      <c r="H17996" s="64"/>
    </row>
    <row r="17997" spans="4:8" x14ac:dyDescent="0.2">
      <c r="D17997" s="9"/>
      <c r="G17997" s="63"/>
      <c r="H17997" s="64"/>
    </row>
    <row r="17998" spans="4:8" x14ac:dyDescent="0.2">
      <c r="D17998" s="9"/>
      <c r="G17998" s="63"/>
      <c r="H17998" s="64"/>
    </row>
    <row r="17999" spans="4:8" x14ac:dyDescent="0.2">
      <c r="D17999" s="9"/>
      <c r="G17999" s="63"/>
      <c r="H17999" s="64"/>
    </row>
    <row r="18000" spans="4:8" x14ac:dyDescent="0.2">
      <c r="D18000" s="9"/>
      <c r="G18000" s="63"/>
      <c r="H18000" s="64"/>
    </row>
    <row r="18001" spans="4:8" x14ac:dyDescent="0.2">
      <c r="D18001" s="9"/>
      <c r="G18001" s="63"/>
      <c r="H18001" s="64"/>
    </row>
    <row r="18002" spans="4:8" x14ac:dyDescent="0.2">
      <c r="D18002" s="9"/>
      <c r="G18002" s="63"/>
      <c r="H18002" s="64"/>
    </row>
    <row r="18003" spans="4:8" x14ac:dyDescent="0.2">
      <c r="D18003" s="9"/>
      <c r="G18003" s="63"/>
      <c r="H18003" s="64"/>
    </row>
    <row r="18004" spans="4:8" x14ac:dyDescent="0.2">
      <c r="D18004" s="9"/>
      <c r="G18004" s="63"/>
      <c r="H18004" s="64"/>
    </row>
    <row r="18005" spans="4:8" x14ac:dyDescent="0.2">
      <c r="D18005" s="9"/>
      <c r="G18005" s="63"/>
      <c r="H18005" s="64"/>
    </row>
    <row r="18006" spans="4:8" x14ac:dyDescent="0.2">
      <c r="D18006" s="9"/>
      <c r="G18006" s="63"/>
      <c r="H18006" s="64"/>
    </row>
    <row r="18007" spans="4:8" x14ac:dyDescent="0.2">
      <c r="D18007" s="9"/>
      <c r="G18007" s="63"/>
      <c r="H18007" s="64"/>
    </row>
    <row r="18008" spans="4:8" x14ac:dyDescent="0.2">
      <c r="D18008" s="9"/>
      <c r="G18008" s="63"/>
      <c r="H18008" s="64"/>
    </row>
    <row r="18009" spans="4:8" x14ac:dyDescent="0.2">
      <c r="D18009" s="9"/>
      <c r="G18009" s="63"/>
      <c r="H18009" s="64"/>
    </row>
    <row r="18010" spans="4:8" x14ac:dyDescent="0.2">
      <c r="D18010" s="9"/>
      <c r="G18010" s="63"/>
      <c r="H18010" s="64"/>
    </row>
    <row r="18011" spans="4:8" x14ac:dyDescent="0.2">
      <c r="D18011" s="9"/>
      <c r="G18011" s="63"/>
      <c r="H18011" s="64"/>
    </row>
    <row r="18012" spans="4:8" x14ac:dyDescent="0.2">
      <c r="D18012" s="9"/>
      <c r="G18012" s="63"/>
      <c r="H18012" s="64"/>
    </row>
    <row r="18013" spans="4:8" x14ac:dyDescent="0.2">
      <c r="D18013" s="9"/>
      <c r="G18013" s="63"/>
      <c r="H18013" s="64"/>
    </row>
    <row r="18014" spans="4:8" x14ac:dyDescent="0.2">
      <c r="D18014" s="9"/>
      <c r="G18014" s="63"/>
      <c r="H18014" s="64"/>
    </row>
    <row r="18015" spans="4:8" x14ac:dyDescent="0.2">
      <c r="D18015" s="9"/>
      <c r="G18015" s="63"/>
      <c r="H18015" s="64"/>
    </row>
    <row r="18016" spans="4:8" x14ac:dyDescent="0.2">
      <c r="D18016" s="9"/>
      <c r="G18016" s="63"/>
      <c r="H18016" s="64"/>
    </row>
    <row r="18017" spans="4:8" x14ac:dyDescent="0.2">
      <c r="D18017" s="9"/>
      <c r="G18017" s="63"/>
      <c r="H18017" s="64"/>
    </row>
    <row r="18018" spans="4:8" x14ac:dyDescent="0.2">
      <c r="D18018" s="9"/>
      <c r="G18018" s="63"/>
      <c r="H18018" s="64"/>
    </row>
    <row r="18019" spans="4:8" x14ac:dyDescent="0.2">
      <c r="D18019" s="9"/>
      <c r="G18019" s="63"/>
      <c r="H18019" s="64"/>
    </row>
    <row r="18020" spans="4:8" x14ac:dyDescent="0.2">
      <c r="D18020" s="9"/>
      <c r="G18020" s="63"/>
      <c r="H18020" s="64"/>
    </row>
    <row r="18021" spans="4:8" x14ac:dyDescent="0.2">
      <c r="D18021" s="9"/>
      <c r="G18021" s="63"/>
      <c r="H18021" s="64"/>
    </row>
    <row r="18022" spans="4:8" x14ac:dyDescent="0.2">
      <c r="D18022" s="9"/>
      <c r="G18022" s="63"/>
      <c r="H18022" s="64"/>
    </row>
    <row r="18023" spans="4:8" x14ac:dyDescent="0.2">
      <c r="D18023" s="9"/>
      <c r="G18023" s="63"/>
      <c r="H18023" s="64"/>
    </row>
    <row r="18024" spans="4:8" x14ac:dyDescent="0.2">
      <c r="D18024" s="9"/>
      <c r="G18024" s="63"/>
      <c r="H18024" s="64"/>
    </row>
    <row r="18025" spans="4:8" x14ac:dyDescent="0.2">
      <c r="D18025" s="9"/>
      <c r="G18025" s="63"/>
      <c r="H18025" s="64"/>
    </row>
    <row r="18026" spans="4:8" x14ac:dyDescent="0.2">
      <c r="D18026" s="9"/>
      <c r="G18026" s="63"/>
      <c r="H18026" s="64"/>
    </row>
    <row r="18027" spans="4:8" x14ac:dyDescent="0.2">
      <c r="D18027" s="9"/>
      <c r="G18027" s="63"/>
      <c r="H18027" s="64"/>
    </row>
    <row r="18028" spans="4:8" x14ac:dyDescent="0.2">
      <c r="D18028" s="9"/>
      <c r="G18028" s="63"/>
      <c r="H18028" s="64"/>
    </row>
    <row r="18029" spans="4:8" x14ac:dyDescent="0.2">
      <c r="D18029" s="9"/>
      <c r="G18029" s="63"/>
      <c r="H18029" s="64"/>
    </row>
    <row r="18030" spans="4:8" x14ac:dyDescent="0.2">
      <c r="D18030" s="9"/>
      <c r="G18030" s="63"/>
      <c r="H18030" s="64"/>
    </row>
    <row r="18031" spans="4:8" x14ac:dyDescent="0.2">
      <c r="D18031" s="9"/>
      <c r="G18031" s="63"/>
      <c r="H18031" s="64"/>
    </row>
    <row r="18032" spans="4:8" x14ac:dyDescent="0.2">
      <c r="D18032" s="9"/>
      <c r="G18032" s="63"/>
      <c r="H18032" s="64"/>
    </row>
    <row r="18033" spans="4:8" x14ac:dyDescent="0.2">
      <c r="D18033" s="9"/>
      <c r="G18033" s="63"/>
      <c r="H18033" s="64"/>
    </row>
    <row r="18034" spans="4:8" x14ac:dyDescent="0.2">
      <c r="D18034" s="9"/>
      <c r="G18034" s="63"/>
      <c r="H18034" s="64"/>
    </row>
    <row r="18035" spans="4:8" x14ac:dyDescent="0.2">
      <c r="D18035" s="9"/>
      <c r="G18035" s="63"/>
      <c r="H18035" s="64"/>
    </row>
    <row r="18036" spans="4:8" x14ac:dyDescent="0.2">
      <c r="D18036" s="9"/>
      <c r="G18036" s="63"/>
      <c r="H18036" s="64"/>
    </row>
    <row r="18037" spans="4:8" x14ac:dyDescent="0.2">
      <c r="D18037" s="9"/>
      <c r="G18037" s="63"/>
      <c r="H18037" s="64"/>
    </row>
    <row r="18038" spans="4:8" x14ac:dyDescent="0.2">
      <c r="D18038" s="9"/>
      <c r="G18038" s="63"/>
      <c r="H18038" s="64"/>
    </row>
    <row r="18039" spans="4:8" x14ac:dyDescent="0.2">
      <c r="D18039" s="9"/>
      <c r="G18039" s="63"/>
      <c r="H18039" s="64"/>
    </row>
    <row r="18040" spans="4:8" x14ac:dyDescent="0.2">
      <c r="D18040" s="9"/>
      <c r="G18040" s="63"/>
      <c r="H18040" s="64"/>
    </row>
    <row r="18041" spans="4:8" x14ac:dyDescent="0.2">
      <c r="D18041" s="9"/>
      <c r="G18041" s="63"/>
      <c r="H18041" s="64"/>
    </row>
    <row r="18042" spans="4:8" x14ac:dyDescent="0.2">
      <c r="D18042" s="9"/>
      <c r="G18042" s="63"/>
      <c r="H18042" s="64"/>
    </row>
    <row r="18043" spans="4:8" x14ac:dyDescent="0.2">
      <c r="D18043" s="9"/>
      <c r="G18043" s="63"/>
      <c r="H18043" s="64"/>
    </row>
    <row r="18044" spans="4:8" x14ac:dyDescent="0.2">
      <c r="D18044" s="9"/>
      <c r="G18044" s="63"/>
      <c r="H18044" s="64"/>
    </row>
    <row r="18045" spans="4:8" x14ac:dyDescent="0.2">
      <c r="D18045" s="9"/>
      <c r="G18045" s="63"/>
      <c r="H18045" s="64"/>
    </row>
    <row r="18046" spans="4:8" x14ac:dyDescent="0.2">
      <c r="D18046" s="9"/>
      <c r="G18046" s="63"/>
      <c r="H18046" s="64"/>
    </row>
    <row r="18047" spans="4:8" x14ac:dyDescent="0.2">
      <c r="D18047" s="9"/>
      <c r="G18047" s="63"/>
      <c r="H18047" s="64"/>
    </row>
    <row r="18048" spans="4:8" x14ac:dyDescent="0.2">
      <c r="D18048" s="9"/>
      <c r="G18048" s="63"/>
      <c r="H18048" s="64"/>
    </row>
    <row r="18049" spans="4:8" x14ac:dyDescent="0.2">
      <c r="D18049" s="9"/>
      <c r="G18049" s="63"/>
      <c r="H18049" s="64"/>
    </row>
    <row r="18050" spans="4:8" x14ac:dyDescent="0.2">
      <c r="D18050" s="9"/>
      <c r="G18050" s="63"/>
      <c r="H18050" s="64"/>
    </row>
    <row r="18051" spans="4:8" x14ac:dyDescent="0.2">
      <c r="D18051" s="9"/>
      <c r="G18051" s="63"/>
      <c r="H18051" s="64"/>
    </row>
    <row r="18052" spans="4:8" x14ac:dyDescent="0.2">
      <c r="D18052" s="9"/>
      <c r="G18052" s="63"/>
      <c r="H18052" s="64"/>
    </row>
    <row r="18053" spans="4:8" x14ac:dyDescent="0.2">
      <c r="D18053" s="9"/>
      <c r="G18053" s="63"/>
      <c r="H18053" s="64"/>
    </row>
    <row r="18054" spans="4:8" x14ac:dyDescent="0.2">
      <c r="D18054" s="9"/>
      <c r="G18054" s="63"/>
      <c r="H18054" s="64"/>
    </row>
    <row r="18055" spans="4:8" x14ac:dyDescent="0.2">
      <c r="D18055" s="9"/>
      <c r="G18055" s="63"/>
      <c r="H18055" s="64"/>
    </row>
    <row r="18056" spans="4:8" x14ac:dyDescent="0.2">
      <c r="D18056" s="9"/>
      <c r="G18056" s="63"/>
      <c r="H18056" s="64"/>
    </row>
    <row r="18057" spans="4:8" x14ac:dyDescent="0.2">
      <c r="D18057" s="9"/>
      <c r="G18057" s="63"/>
      <c r="H18057" s="64"/>
    </row>
    <row r="18058" spans="4:8" x14ac:dyDescent="0.2">
      <c r="D18058" s="9"/>
      <c r="G18058" s="63"/>
      <c r="H18058" s="64"/>
    </row>
    <row r="18059" spans="4:8" x14ac:dyDescent="0.2">
      <c r="D18059" s="9"/>
      <c r="G18059" s="63"/>
      <c r="H18059" s="64"/>
    </row>
    <row r="18060" spans="4:8" x14ac:dyDescent="0.2">
      <c r="D18060" s="9"/>
      <c r="G18060" s="63"/>
      <c r="H18060" s="64"/>
    </row>
    <row r="18061" spans="4:8" x14ac:dyDescent="0.2">
      <c r="D18061" s="9"/>
      <c r="G18061" s="63"/>
      <c r="H18061" s="64"/>
    </row>
    <row r="18062" spans="4:8" x14ac:dyDescent="0.2">
      <c r="D18062" s="9"/>
      <c r="G18062" s="63"/>
      <c r="H18062" s="64"/>
    </row>
    <row r="18063" spans="4:8" x14ac:dyDescent="0.2">
      <c r="D18063" s="9"/>
      <c r="G18063" s="63"/>
      <c r="H18063" s="64"/>
    </row>
    <row r="18064" spans="4:8" x14ac:dyDescent="0.2">
      <c r="D18064" s="9"/>
      <c r="G18064" s="63"/>
      <c r="H18064" s="64"/>
    </row>
    <row r="18065" spans="4:8" x14ac:dyDescent="0.2">
      <c r="D18065" s="9"/>
      <c r="G18065" s="63"/>
      <c r="H18065" s="64"/>
    </row>
    <row r="18066" spans="4:8" x14ac:dyDescent="0.2">
      <c r="D18066" s="9"/>
      <c r="G18066" s="63"/>
      <c r="H18066" s="64"/>
    </row>
    <row r="18067" spans="4:8" x14ac:dyDescent="0.2">
      <c r="D18067" s="9"/>
      <c r="G18067" s="63"/>
      <c r="H18067" s="64"/>
    </row>
    <row r="18068" spans="4:8" x14ac:dyDescent="0.2">
      <c r="D18068" s="9"/>
      <c r="G18068" s="63"/>
      <c r="H18068" s="64"/>
    </row>
    <row r="18069" spans="4:8" x14ac:dyDescent="0.2">
      <c r="D18069" s="9"/>
      <c r="G18069" s="63"/>
      <c r="H18069" s="64"/>
    </row>
    <row r="18070" spans="4:8" x14ac:dyDescent="0.2">
      <c r="D18070" s="9"/>
      <c r="G18070" s="63"/>
      <c r="H18070" s="64"/>
    </row>
    <row r="18071" spans="4:8" x14ac:dyDescent="0.2">
      <c r="D18071" s="9"/>
      <c r="G18071" s="63"/>
      <c r="H18071" s="64"/>
    </row>
    <row r="18072" spans="4:8" x14ac:dyDescent="0.2">
      <c r="D18072" s="9"/>
      <c r="G18072" s="63"/>
      <c r="H18072" s="64"/>
    </row>
    <row r="18073" spans="4:8" x14ac:dyDescent="0.2">
      <c r="D18073" s="9"/>
      <c r="G18073" s="63"/>
      <c r="H18073" s="64"/>
    </row>
    <row r="18074" spans="4:8" x14ac:dyDescent="0.2">
      <c r="D18074" s="9"/>
      <c r="G18074" s="63"/>
      <c r="H18074" s="64"/>
    </row>
    <row r="18075" spans="4:8" x14ac:dyDescent="0.2">
      <c r="D18075" s="9"/>
      <c r="G18075" s="63"/>
      <c r="H18075" s="64"/>
    </row>
    <row r="18076" spans="4:8" x14ac:dyDescent="0.2">
      <c r="D18076" s="9"/>
      <c r="G18076" s="63"/>
      <c r="H18076" s="64"/>
    </row>
    <row r="18077" spans="4:8" x14ac:dyDescent="0.2">
      <c r="D18077" s="9"/>
      <c r="G18077" s="63"/>
      <c r="H18077" s="64"/>
    </row>
    <row r="18078" spans="4:8" x14ac:dyDescent="0.2">
      <c r="D18078" s="9"/>
      <c r="G18078" s="63"/>
      <c r="H18078" s="64"/>
    </row>
    <row r="18079" spans="4:8" x14ac:dyDescent="0.2">
      <c r="D18079" s="9"/>
      <c r="G18079" s="63"/>
      <c r="H18079" s="64"/>
    </row>
    <row r="18080" spans="4:8" x14ac:dyDescent="0.2">
      <c r="D18080" s="9"/>
      <c r="G18080" s="63"/>
      <c r="H18080" s="64"/>
    </row>
    <row r="18081" spans="4:8" x14ac:dyDescent="0.2">
      <c r="D18081" s="9"/>
      <c r="G18081" s="63"/>
      <c r="H18081" s="64"/>
    </row>
    <row r="18082" spans="4:8" x14ac:dyDescent="0.2">
      <c r="D18082" s="9"/>
      <c r="G18082" s="63"/>
      <c r="H18082" s="64"/>
    </row>
    <row r="18083" spans="4:8" x14ac:dyDescent="0.2">
      <c r="D18083" s="9"/>
      <c r="G18083" s="63"/>
      <c r="H18083" s="64"/>
    </row>
    <row r="18084" spans="4:8" x14ac:dyDescent="0.2">
      <c r="D18084" s="9"/>
      <c r="G18084" s="63"/>
      <c r="H18084" s="64"/>
    </row>
    <row r="18085" spans="4:8" x14ac:dyDescent="0.2">
      <c r="D18085" s="9"/>
      <c r="G18085" s="63"/>
      <c r="H18085" s="64"/>
    </row>
    <row r="18086" spans="4:8" x14ac:dyDescent="0.2">
      <c r="D18086" s="9"/>
      <c r="G18086" s="63"/>
      <c r="H18086" s="64"/>
    </row>
    <row r="18087" spans="4:8" x14ac:dyDescent="0.2">
      <c r="D18087" s="9"/>
      <c r="G18087" s="63"/>
      <c r="H18087" s="64"/>
    </row>
    <row r="18088" spans="4:8" x14ac:dyDescent="0.2">
      <c r="D18088" s="9"/>
      <c r="G18088" s="63"/>
      <c r="H18088" s="64"/>
    </row>
    <row r="18089" spans="4:8" x14ac:dyDescent="0.2">
      <c r="D18089" s="9"/>
      <c r="G18089" s="63"/>
      <c r="H18089" s="64"/>
    </row>
    <row r="18090" spans="4:8" x14ac:dyDescent="0.2">
      <c r="D18090" s="9"/>
      <c r="G18090" s="63"/>
      <c r="H18090" s="64"/>
    </row>
    <row r="18091" spans="4:8" x14ac:dyDescent="0.2">
      <c r="D18091" s="9"/>
      <c r="G18091" s="63"/>
      <c r="H18091" s="64"/>
    </row>
    <row r="18092" spans="4:8" x14ac:dyDescent="0.2">
      <c r="D18092" s="9"/>
      <c r="G18092" s="63"/>
      <c r="H18092" s="64"/>
    </row>
    <row r="18093" spans="4:8" x14ac:dyDescent="0.2">
      <c r="D18093" s="9"/>
      <c r="G18093" s="63"/>
      <c r="H18093" s="64"/>
    </row>
    <row r="18094" spans="4:8" x14ac:dyDescent="0.2">
      <c r="D18094" s="9"/>
      <c r="G18094" s="63"/>
      <c r="H18094" s="64"/>
    </row>
    <row r="18095" spans="4:8" x14ac:dyDescent="0.2">
      <c r="D18095" s="9"/>
      <c r="G18095" s="63"/>
      <c r="H18095" s="64"/>
    </row>
    <row r="18096" spans="4:8" x14ac:dyDescent="0.2">
      <c r="D18096" s="9"/>
      <c r="G18096" s="63"/>
      <c r="H18096" s="64"/>
    </row>
    <row r="18097" spans="4:8" x14ac:dyDescent="0.2">
      <c r="D18097" s="9"/>
      <c r="G18097" s="63"/>
      <c r="H18097" s="64"/>
    </row>
    <row r="18098" spans="4:8" x14ac:dyDescent="0.2">
      <c r="D18098" s="9"/>
      <c r="G18098" s="63"/>
      <c r="H18098" s="64"/>
    </row>
    <row r="18099" spans="4:8" x14ac:dyDescent="0.2">
      <c r="D18099" s="9"/>
      <c r="G18099" s="63"/>
      <c r="H18099" s="64"/>
    </row>
    <row r="18100" spans="4:8" x14ac:dyDescent="0.2">
      <c r="D18100" s="9"/>
      <c r="G18100" s="63"/>
      <c r="H18100" s="64"/>
    </row>
    <row r="18101" spans="4:8" x14ac:dyDescent="0.2">
      <c r="D18101" s="9"/>
      <c r="G18101" s="63"/>
      <c r="H18101" s="64"/>
    </row>
    <row r="18102" spans="4:8" x14ac:dyDescent="0.2">
      <c r="D18102" s="9"/>
      <c r="G18102" s="63"/>
      <c r="H18102" s="64"/>
    </row>
    <row r="18103" spans="4:8" x14ac:dyDescent="0.2">
      <c r="D18103" s="9"/>
      <c r="G18103" s="63"/>
      <c r="H18103" s="64"/>
    </row>
    <row r="18104" spans="4:8" x14ac:dyDescent="0.2">
      <c r="D18104" s="9"/>
      <c r="G18104" s="63"/>
      <c r="H18104" s="64"/>
    </row>
    <row r="18105" spans="4:8" x14ac:dyDescent="0.2">
      <c r="D18105" s="9"/>
      <c r="G18105" s="63"/>
      <c r="H18105" s="64"/>
    </row>
    <row r="18106" spans="4:8" x14ac:dyDescent="0.2">
      <c r="D18106" s="9"/>
      <c r="G18106" s="63"/>
      <c r="H18106" s="64"/>
    </row>
    <row r="18107" spans="4:8" x14ac:dyDescent="0.2">
      <c r="D18107" s="9"/>
      <c r="G18107" s="63"/>
      <c r="H18107" s="64"/>
    </row>
    <row r="18108" spans="4:8" x14ac:dyDescent="0.2">
      <c r="D18108" s="9"/>
      <c r="G18108" s="63"/>
      <c r="H18108" s="64"/>
    </row>
    <row r="18109" spans="4:8" x14ac:dyDescent="0.2">
      <c r="D18109" s="9"/>
      <c r="G18109" s="63"/>
      <c r="H18109" s="64"/>
    </row>
    <row r="18110" spans="4:8" x14ac:dyDescent="0.2">
      <c r="D18110" s="9"/>
      <c r="G18110" s="63"/>
      <c r="H18110" s="64"/>
    </row>
    <row r="18111" spans="4:8" x14ac:dyDescent="0.2">
      <c r="D18111" s="9"/>
      <c r="G18111" s="63"/>
      <c r="H18111" s="64"/>
    </row>
    <row r="18112" spans="4:8" x14ac:dyDescent="0.2">
      <c r="D18112" s="9"/>
      <c r="G18112" s="63"/>
      <c r="H18112" s="64"/>
    </row>
    <row r="18113" spans="4:8" x14ac:dyDescent="0.2">
      <c r="D18113" s="9"/>
      <c r="G18113" s="63"/>
      <c r="H18113" s="64"/>
    </row>
    <row r="18114" spans="4:8" x14ac:dyDescent="0.2">
      <c r="D18114" s="9"/>
      <c r="G18114" s="63"/>
      <c r="H18114" s="64"/>
    </row>
    <row r="18115" spans="4:8" x14ac:dyDescent="0.2">
      <c r="D18115" s="9"/>
      <c r="G18115" s="63"/>
      <c r="H18115" s="64"/>
    </row>
    <row r="18116" spans="4:8" x14ac:dyDescent="0.2">
      <c r="D18116" s="9"/>
      <c r="G18116" s="63"/>
      <c r="H18116" s="64"/>
    </row>
    <row r="18117" spans="4:8" x14ac:dyDescent="0.2">
      <c r="D18117" s="9"/>
      <c r="G18117" s="63"/>
      <c r="H18117" s="64"/>
    </row>
    <row r="18118" spans="4:8" x14ac:dyDescent="0.2">
      <c r="D18118" s="9"/>
      <c r="G18118" s="63"/>
      <c r="H18118" s="64"/>
    </row>
    <row r="18119" spans="4:8" x14ac:dyDescent="0.2">
      <c r="D18119" s="9"/>
      <c r="G18119" s="63"/>
      <c r="H18119" s="64"/>
    </row>
    <row r="18120" spans="4:8" x14ac:dyDescent="0.2">
      <c r="D18120" s="9"/>
      <c r="G18120" s="63"/>
      <c r="H18120" s="64"/>
    </row>
    <row r="18121" spans="4:8" x14ac:dyDescent="0.2">
      <c r="D18121" s="9"/>
      <c r="G18121" s="63"/>
      <c r="H18121" s="64"/>
    </row>
    <row r="18122" spans="4:8" x14ac:dyDescent="0.2">
      <c r="D18122" s="9"/>
      <c r="G18122" s="63"/>
      <c r="H18122" s="64"/>
    </row>
    <row r="18123" spans="4:8" x14ac:dyDescent="0.2">
      <c r="D18123" s="9"/>
      <c r="G18123" s="63"/>
      <c r="H18123" s="64"/>
    </row>
    <row r="18124" spans="4:8" x14ac:dyDescent="0.2">
      <c r="D18124" s="9"/>
      <c r="G18124" s="63"/>
      <c r="H18124" s="64"/>
    </row>
    <row r="18125" spans="4:8" x14ac:dyDescent="0.2">
      <c r="D18125" s="9"/>
      <c r="G18125" s="63"/>
      <c r="H18125" s="64"/>
    </row>
    <row r="18126" spans="4:8" x14ac:dyDescent="0.2">
      <c r="D18126" s="9"/>
      <c r="G18126" s="63"/>
      <c r="H18126" s="64"/>
    </row>
    <row r="18127" spans="4:8" x14ac:dyDescent="0.2">
      <c r="D18127" s="9"/>
      <c r="G18127" s="63"/>
      <c r="H18127" s="64"/>
    </row>
    <row r="18128" spans="4:8" x14ac:dyDescent="0.2">
      <c r="D18128" s="9"/>
      <c r="G18128" s="63"/>
      <c r="H18128" s="64"/>
    </row>
    <row r="18129" spans="4:8" x14ac:dyDescent="0.2">
      <c r="D18129" s="9"/>
      <c r="G18129" s="63"/>
      <c r="H18129" s="64"/>
    </row>
    <row r="18130" spans="4:8" x14ac:dyDescent="0.2">
      <c r="D18130" s="9"/>
      <c r="G18130" s="63"/>
      <c r="H18130" s="64"/>
    </row>
    <row r="18131" spans="4:8" x14ac:dyDescent="0.2">
      <c r="D18131" s="9"/>
      <c r="G18131" s="63"/>
      <c r="H18131" s="64"/>
    </row>
    <row r="18132" spans="4:8" x14ac:dyDescent="0.2">
      <c r="D18132" s="9"/>
      <c r="G18132" s="63"/>
      <c r="H18132" s="64"/>
    </row>
    <row r="18133" spans="4:8" x14ac:dyDescent="0.2">
      <c r="D18133" s="9"/>
      <c r="G18133" s="63"/>
      <c r="H18133" s="64"/>
    </row>
    <row r="18134" spans="4:8" x14ac:dyDescent="0.2">
      <c r="D18134" s="9"/>
      <c r="G18134" s="63"/>
      <c r="H18134" s="64"/>
    </row>
    <row r="18135" spans="4:8" x14ac:dyDescent="0.2">
      <c r="D18135" s="9"/>
      <c r="G18135" s="63"/>
      <c r="H18135" s="64"/>
    </row>
    <row r="18136" spans="4:8" x14ac:dyDescent="0.2">
      <c r="D18136" s="9"/>
      <c r="G18136" s="63"/>
      <c r="H18136" s="64"/>
    </row>
    <row r="18137" spans="4:8" x14ac:dyDescent="0.2">
      <c r="D18137" s="9"/>
      <c r="G18137" s="63"/>
      <c r="H18137" s="64"/>
    </row>
    <row r="18138" spans="4:8" x14ac:dyDescent="0.2">
      <c r="D18138" s="9"/>
      <c r="G18138" s="63"/>
      <c r="H18138" s="64"/>
    </row>
    <row r="18139" spans="4:8" x14ac:dyDescent="0.2">
      <c r="D18139" s="9"/>
      <c r="G18139" s="63"/>
      <c r="H18139" s="64"/>
    </row>
    <row r="18140" spans="4:8" x14ac:dyDescent="0.2">
      <c r="D18140" s="9"/>
      <c r="G18140" s="63"/>
      <c r="H18140" s="64"/>
    </row>
    <row r="18141" spans="4:8" x14ac:dyDescent="0.2">
      <c r="D18141" s="9"/>
      <c r="G18141" s="63"/>
      <c r="H18141" s="64"/>
    </row>
    <row r="18142" spans="4:8" x14ac:dyDescent="0.2">
      <c r="D18142" s="9"/>
      <c r="G18142" s="63"/>
      <c r="H18142" s="64"/>
    </row>
    <row r="18143" spans="4:8" x14ac:dyDescent="0.2">
      <c r="D18143" s="9"/>
      <c r="G18143" s="63"/>
      <c r="H18143" s="64"/>
    </row>
    <row r="18144" spans="4:8" x14ac:dyDescent="0.2">
      <c r="D18144" s="9"/>
      <c r="G18144" s="63"/>
      <c r="H18144" s="64"/>
    </row>
    <row r="18145" spans="4:8" x14ac:dyDescent="0.2">
      <c r="D18145" s="9"/>
      <c r="G18145" s="63"/>
      <c r="H18145" s="64"/>
    </row>
    <row r="18146" spans="4:8" x14ac:dyDescent="0.2">
      <c r="D18146" s="9"/>
      <c r="G18146" s="63"/>
      <c r="H18146" s="64"/>
    </row>
    <row r="18147" spans="4:8" x14ac:dyDescent="0.2">
      <c r="D18147" s="9"/>
      <c r="G18147" s="63"/>
      <c r="H18147" s="64"/>
    </row>
    <row r="18148" spans="4:8" x14ac:dyDescent="0.2">
      <c r="D18148" s="9"/>
      <c r="G18148" s="63"/>
      <c r="H18148" s="64"/>
    </row>
    <row r="18149" spans="4:8" x14ac:dyDescent="0.2">
      <c r="D18149" s="9"/>
      <c r="G18149" s="63"/>
      <c r="H18149" s="64"/>
    </row>
    <row r="18150" spans="4:8" x14ac:dyDescent="0.2">
      <c r="D18150" s="9"/>
      <c r="G18150" s="63"/>
      <c r="H18150" s="64"/>
    </row>
    <row r="18151" spans="4:8" x14ac:dyDescent="0.2">
      <c r="D18151" s="9"/>
      <c r="G18151" s="63"/>
      <c r="H18151" s="64"/>
    </row>
    <row r="18152" spans="4:8" x14ac:dyDescent="0.2">
      <c r="D18152" s="9"/>
      <c r="G18152" s="63"/>
      <c r="H18152" s="64"/>
    </row>
    <row r="18153" spans="4:8" x14ac:dyDescent="0.2">
      <c r="D18153" s="9"/>
      <c r="G18153" s="63"/>
      <c r="H18153" s="64"/>
    </row>
    <row r="18154" spans="4:8" x14ac:dyDescent="0.2">
      <c r="D18154" s="9"/>
      <c r="G18154" s="63"/>
      <c r="H18154" s="64"/>
    </row>
    <row r="18155" spans="4:8" x14ac:dyDescent="0.2">
      <c r="D18155" s="9"/>
      <c r="G18155" s="63"/>
      <c r="H18155" s="64"/>
    </row>
    <row r="18156" spans="4:8" x14ac:dyDescent="0.2">
      <c r="D18156" s="9"/>
      <c r="G18156" s="63"/>
      <c r="H18156" s="64"/>
    </row>
    <row r="18157" spans="4:8" x14ac:dyDescent="0.2">
      <c r="D18157" s="9"/>
      <c r="G18157" s="63"/>
      <c r="H18157" s="64"/>
    </row>
    <row r="18158" spans="4:8" x14ac:dyDescent="0.2">
      <c r="D18158" s="9"/>
      <c r="G18158" s="63"/>
      <c r="H18158" s="64"/>
    </row>
    <row r="18159" spans="4:8" x14ac:dyDescent="0.2">
      <c r="D18159" s="9"/>
      <c r="G18159" s="63"/>
      <c r="H18159" s="64"/>
    </row>
    <row r="18160" spans="4:8" x14ac:dyDescent="0.2">
      <c r="D18160" s="9"/>
      <c r="G18160" s="63"/>
      <c r="H18160" s="64"/>
    </row>
    <row r="18161" spans="4:8" x14ac:dyDescent="0.2">
      <c r="D18161" s="9"/>
      <c r="G18161" s="63"/>
      <c r="H18161" s="64"/>
    </row>
    <row r="18162" spans="4:8" x14ac:dyDescent="0.2">
      <c r="D18162" s="9"/>
      <c r="G18162" s="63"/>
      <c r="H18162" s="64"/>
    </row>
    <row r="18163" spans="4:8" x14ac:dyDescent="0.2">
      <c r="D18163" s="9"/>
      <c r="G18163" s="63"/>
      <c r="H18163" s="64"/>
    </row>
    <row r="18164" spans="4:8" x14ac:dyDescent="0.2">
      <c r="D18164" s="9"/>
      <c r="G18164" s="63"/>
      <c r="H18164" s="64"/>
    </row>
    <row r="18165" spans="4:8" x14ac:dyDescent="0.2">
      <c r="D18165" s="9"/>
      <c r="G18165" s="63"/>
      <c r="H18165" s="64"/>
    </row>
    <row r="18166" spans="4:8" x14ac:dyDescent="0.2">
      <c r="D18166" s="9"/>
      <c r="G18166" s="63"/>
      <c r="H18166" s="64"/>
    </row>
    <row r="18167" spans="4:8" x14ac:dyDescent="0.2">
      <c r="D18167" s="9"/>
      <c r="G18167" s="63"/>
      <c r="H18167" s="64"/>
    </row>
    <row r="18168" spans="4:8" x14ac:dyDescent="0.2">
      <c r="D18168" s="9"/>
      <c r="G18168" s="63"/>
      <c r="H18168" s="64"/>
    </row>
    <row r="18169" spans="4:8" x14ac:dyDescent="0.2">
      <c r="D18169" s="9"/>
      <c r="G18169" s="63"/>
      <c r="H18169" s="64"/>
    </row>
    <row r="18170" spans="4:8" x14ac:dyDescent="0.2">
      <c r="D18170" s="9"/>
      <c r="G18170" s="63"/>
      <c r="H18170" s="64"/>
    </row>
    <row r="18171" spans="4:8" x14ac:dyDescent="0.2">
      <c r="D18171" s="9"/>
      <c r="G18171" s="63"/>
      <c r="H18171" s="64"/>
    </row>
    <row r="18172" spans="4:8" x14ac:dyDescent="0.2">
      <c r="D18172" s="9"/>
      <c r="G18172" s="63"/>
      <c r="H18172" s="64"/>
    </row>
    <row r="18173" spans="4:8" x14ac:dyDescent="0.2">
      <c r="D18173" s="9"/>
      <c r="G18173" s="63"/>
      <c r="H18173" s="64"/>
    </row>
    <row r="18174" spans="4:8" x14ac:dyDescent="0.2">
      <c r="D18174" s="9"/>
      <c r="G18174" s="63"/>
      <c r="H18174" s="64"/>
    </row>
    <row r="18175" spans="4:8" x14ac:dyDescent="0.2">
      <c r="D18175" s="9"/>
      <c r="G18175" s="63"/>
      <c r="H18175" s="64"/>
    </row>
    <row r="18176" spans="4:8" x14ac:dyDescent="0.2">
      <c r="D18176" s="9"/>
      <c r="G18176" s="63"/>
      <c r="H18176" s="64"/>
    </row>
    <row r="18177" spans="4:8" x14ac:dyDescent="0.2">
      <c r="D18177" s="9"/>
      <c r="G18177" s="63"/>
      <c r="H18177" s="64"/>
    </row>
    <row r="18178" spans="4:8" x14ac:dyDescent="0.2">
      <c r="D18178" s="9"/>
      <c r="G18178" s="63"/>
      <c r="H18178" s="64"/>
    </row>
    <row r="18179" spans="4:8" x14ac:dyDescent="0.2">
      <c r="D18179" s="9"/>
      <c r="G18179" s="63"/>
      <c r="H18179" s="64"/>
    </row>
    <row r="18180" spans="4:8" x14ac:dyDescent="0.2">
      <c r="D18180" s="9"/>
      <c r="G18180" s="63"/>
      <c r="H18180" s="64"/>
    </row>
    <row r="18181" spans="4:8" x14ac:dyDescent="0.2">
      <c r="D18181" s="9"/>
      <c r="G18181" s="63"/>
      <c r="H18181" s="64"/>
    </row>
    <row r="18182" spans="4:8" x14ac:dyDescent="0.2">
      <c r="D18182" s="9"/>
      <c r="G18182" s="63"/>
      <c r="H18182" s="64"/>
    </row>
    <row r="18183" spans="4:8" x14ac:dyDescent="0.2">
      <c r="D18183" s="9"/>
      <c r="G18183" s="63"/>
      <c r="H18183" s="64"/>
    </row>
    <row r="18184" spans="4:8" x14ac:dyDescent="0.2">
      <c r="D18184" s="9"/>
      <c r="G18184" s="63"/>
      <c r="H18184" s="64"/>
    </row>
    <row r="18185" spans="4:8" x14ac:dyDescent="0.2">
      <c r="D18185" s="9"/>
      <c r="G18185" s="63"/>
      <c r="H18185" s="64"/>
    </row>
    <row r="18186" spans="4:8" x14ac:dyDescent="0.2">
      <c r="D18186" s="9"/>
      <c r="G18186" s="63"/>
      <c r="H18186" s="64"/>
    </row>
    <row r="18187" spans="4:8" x14ac:dyDescent="0.2">
      <c r="D18187" s="9"/>
      <c r="G18187" s="63"/>
      <c r="H18187" s="64"/>
    </row>
    <row r="18188" spans="4:8" x14ac:dyDescent="0.2">
      <c r="D18188" s="9"/>
      <c r="G18188" s="63"/>
      <c r="H18188" s="64"/>
    </row>
    <row r="18189" spans="4:8" x14ac:dyDescent="0.2">
      <c r="D18189" s="9"/>
      <c r="G18189" s="63"/>
      <c r="H18189" s="64"/>
    </row>
    <row r="18190" spans="4:8" x14ac:dyDescent="0.2">
      <c r="D18190" s="9"/>
      <c r="G18190" s="63"/>
      <c r="H18190" s="64"/>
    </row>
    <row r="18191" spans="4:8" x14ac:dyDescent="0.2">
      <c r="D18191" s="9"/>
      <c r="G18191" s="63"/>
      <c r="H18191" s="64"/>
    </row>
    <row r="18192" spans="4:8" x14ac:dyDescent="0.2">
      <c r="D18192" s="9"/>
      <c r="G18192" s="63"/>
      <c r="H18192" s="64"/>
    </row>
    <row r="18193" spans="4:8" x14ac:dyDescent="0.2">
      <c r="D18193" s="9"/>
      <c r="G18193" s="63"/>
      <c r="H18193" s="64"/>
    </row>
    <row r="18194" spans="4:8" x14ac:dyDescent="0.2">
      <c r="D18194" s="9"/>
      <c r="G18194" s="63"/>
      <c r="H18194" s="64"/>
    </row>
    <row r="18195" spans="4:8" x14ac:dyDescent="0.2">
      <c r="D18195" s="9"/>
      <c r="G18195" s="63"/>
      <c r="H18195" s="64"/>
    </row>
    <row r="18196" spans="4:8" x14ac:dyDescent="0.2">
      <c r="D18196" s="9"/>
      <c r="G18196" s="63"/>
      <c r="H18196" s="64"/>
    </row>
    <row r="18197" spans="4:8" x14ac:dyDescent="0.2">
      <c r="D18197" s="9"/>
      <c r="G18197" s="63"/>
      <c r="H18197" s="64"/>
    </row>
    <row r="18198" spans="4:8" x14ac:dyDescent="0.2">
      <c r="D18198" s="9"/>
      <c r="G18198" s="63"/>
      <c r="H18198" s="64"/>
    </row>
    <row r="18199" spans="4:8" x14ac:dyDescent="0.2">
      <c r="D18199" s="9"/>
      <c r="G18199" s="63"/>
      <c r="H18199" s="64"/>
    </row>
    <row r="18200" spans="4:8" x14ac:dyDescent="0.2">
      <c r="D18200" s="9"/>
      <c r="G18200" s="63"/>
      <c r="H18200" s="64"/>
    </row>
    <row r="18201" spans="4:8" x14ac:dyDescent="0.2">
      <c r="D18201" s="9"/>
      <c r="G18201" s="63"/>
      <c r="H18201" s="64"/>
    </row>
    <row r="18202" spans="4:8" x14ac:dyDescent="0.2">
      <c r="D18202" s="9"/>
      <c r="G18202" s="63"/>
      <c r="H18202" s="64"/>
    </row>
    <row r="18203" spans="4:8" x14ac:dyDescent="0.2">
      <c r="D18203" s="9"/>
      <c r="G18203" s="63"/>
      <c r="H18203" s="64"/>
    </row>
    <row r="18204" spans="4:8" x14ac:dyDescent="0.2">
      <c r="D18204" s="9"/>
      <c r="G18204" s="63"/>
      <c r="H18204" s="64"/>
    </row>
    <row r="18205" spans="4:8" x14ac:dyDescent="0.2">
      <c r="D18205" s="9"/>
      <c r="G18205" s="63"/>
      <c r="H18205" s="64"/>
    </row>
    <row r="18206" spans="4:8" x14ac:dyDescent="0.2">
      <c r="D18206" s="9"/>
      <c r="G18206" s="63"/>
      <c r="H18206" s="64"/>
    </row>
    <row r="18207" spans="4:8" x14ac:dyDescent="0.2">
      <c r="D18207" s="9"/>
      <c r="G18207" s="63"/>
      <c r="H18207" s="64"/>
    </row>
    <row r="18208" spans="4:8" x14ac:dyDescent="0.2">
      <c r="D18208" s="9"/>
      <c r="G18208" s="63"/>
      <c r="H18208" s="64"/>
    </row>
    <row r="18209" spans="4:8" x14ac:dyDescent="0.2">
      <c r="D18209" s="9"/>
      <c r="G18209" s="63"/>
      <c r="H18209" s="64"/>
    </row>
    <row r="18210" spans="4:8" x14ac:dyDescent="0.2">
      <c r="D18210" s="9"/>
      <c r="G18210" s="63"/>
      <c r="H18210" s="64"/>
    </row>
    <row r="18211" spans="4:8" x14ac:dyDescent="0.2">
      <c r="D18211" s="9"/>
      <c r="G18211" s="63"/>
      <c r="H18211" s="64"/>
    </row>
    <row r="18212" spans="4:8" x14ac:dyDescent="0.2">
      <c r="D18212" s="9"/>
      <c r="G18212" s="63"/>
      <c r="H18212" s="64"/>
    </row>
    <row r="18213" spans="4:8" x14ac:dyDescent="0.2">
      <c r="D18213" s="9"/>
      <c r="G18213" s="63"/>
      <c r="H18213" s="64"/>
    </row>
    <row r="18214" spans="4:8" x14ac:dyDescent="0.2">
      <c r="D18214" s="9"/>
      <c r="G18214" s="63"/>
      <c r="H18214" s="64"/>
    </row>
    <row r="18215" spans="4:8" x14ac:dyDescent="0.2">
      <c r="D18215" s="9"/>
      <c r="G18215" s="63"/>
      <c r="H18215" s="64"/>
    </row>
    <row r="18216" spans="4:8" x14ac:dyDescent="0.2">
      <c r="D18216" s="9"/>
      <c r="G18216" s="63"/>
      <c r="H18216" s="64"/>
    </row>
    <row r="18217" spans="4:8" x14ac:dyDescent="0.2">
      <c r="D18217" s="9"/>
      <c r="G18217" s="63"/>
      <c r="H18217" s="64"/>
    </row>
    <row r="18218" spans="4:8" x14ac:dyDescent="0.2">
      <c r="D18218" s="9"/>
      <c r="G18218" s="63"/>
      <c r="H18218" s="64"/>
    </row>
    <row r="18219" spans="4:8" x14ac:dyDescent="0.2">
      <c r="D18219" s="9"/>
      <c r="G18219" s="63"/>
      <c r="H18219" s="64"/>
    </row>
    <row r="18220" spans="4:8" x14ac:dyDescent="0.2">
      <c r="D18220" s="9"/>
      <c r="G18220" s="63"/>
      <c r="H18220" s="64"/>
    </row>
    <row r="18221" spans="4:8" x14ac:dyDescent="0.2">
      <c r="D18221" s="9"/>
      <c r="G18221" s="63"/>
      <c r="H18221" s="64"/>
    </row>
    <row r="18222" spans="4:8" x14ac:dyDescent="0.2">
      <c r="D18222" s="9"/>
      <c r="G18222" s="63"/>
      <c r="H18222" s="64"/>
    </row>
    <row r="18223" spans="4:8" x14ac:dyDescent="0.2">
      <c r="D18223" s="9"/>
      <c r="G18223" s="63"/>
      <c r="H18223" s="64"/>
    </row>
    <row r="18224" spans="4:8" x14ac:dyDescent="0.2">
      <c r="D18224" s="9"/>
      <c r="G18224" s="63"/>
      <c r="H18224" s="64"/>
    </row>
    <row r="18225" spans="4:8" x14ac:dyDescent="0.2">
      <c r="D18225" s="9"/>
      <c r="G18225" s="63"/>
      <c r="H18225" s="64"/>
    </row>
    <row r="18226" spans="4:8" x14ac:dyDescent="0.2">
      <c r="D18226" s="9"/>
      <c r="G18226" s="63"/>
      <c r="H18226" s="64"/>
    </row>
    <row r="18227" spans="4:8" x14ac:dyDescent="0.2">
      <c r="D18227" s="9"/>
      <c r="G18227" s="63"/>
      <c r="H18227" s="64"/>
    </row>
    <row r="18228" spans="4:8" x14ac:dyDescent="0.2">
      <c r="D18228" s="9"/>
      <c r="G18228" s="63"/>
      <c r="H18228" s="64"/>
    </row>
    <row r="18229" spans="4:8" x14ac:dyDescent="0.2">
      <c r="D18229" s="9"/>
      <c r="G18229" s="63"/>
      <c r="H18229" s="64"/>
    </row>
    <row r="18230" spans="4:8" x14ac:dyDescent="0.2">
      <c r="D18230" s="9"/>
      <c r="G18230" s="63"/>
      <c r="H18230" s="64"/>
    </row>
    <row r="18231" spans="4:8" x14ac:dyDescent="0.2">
      <c r="D18231" s="9"/>
      <c r="G18231" s="63"/>
      <c r="H18231" s="64"/>
    </row>
    <row r="18232" spans="4:8" x14ac:dyDescent="0.2">
      <c r="D18232" s="9"/>
      <c r="G18232" s="63"/>
      <c r="H18232" s="64"/>
    </row>
    <row r="18233" spans="4:8" x14ac:dyDescent="0.2">
      <c r="D18233" s="9"/>
      <c r="G18233" s="63"/>
      <c r="H18233" s="64"/>
    </row>
    <row r="18234" spans="4:8" x14ac:dyDescent="0.2">
      <c r="D18234" s="9"/>
      <c r="G18234" s="63"/>
      <c r="H18234" s="64"/>
    </row>
    <row r="18235" spans="4:8" x14ac:dyDescent="0.2">
      <c r="D18235" s="9"/>
      <c r="G18235" s="63"/>
      <c r="H18235" s="64"/>
    </row>
    <row r="18236" spans="4:8" x14ac:dyDescent="0.2">
      <c r="D18236" s="9"/>
      <c r="G18236" s="63"/>
      <c r="H18236" s="64"/>
    </row>
    <row r="18237" spans="4:8" x14ac:dyDescent="0.2">
      <c r="D18237" s="9"/>
      <c r="G18237" s="63"/>
      <c r="H18237" s="64"/>
    </row>
    <row r="18238" spans="4:8" x14ac:dyDescent="0.2">
      <c r="D18238" s="9"/>
      <c r="G18238" s="63"/>
      <c r="H18238" s="64"/>
    </row>
    <row r="18239" spans="4:8" x14ac:dyDescent="0.2">
      <c r="D18239" s="9"/>
      <c r="G18239" s="63"/>
      <c r="H18239" s="64"/>
    </row>
    <row r="18240" spans="4:8" x14ac:dyDescent="0.2">
      <c r="D18240" s="9"/>
      <c r="G18240" s="63"/>
      <c r="H18240" s="64"/>
    </row>
    <row r="18241" spans="4:8" x14ac:dyDescent="0.2">
      <c r="D18241" s="9"/>
      <c r="G18241" s="63"/>
      <c r="H18241" s="64"/>
    </row>
    <row r="18242" spans="4:8" x14ac:dyDescent="0.2">
      <c r="D18242" s="9"/>
      <c r="G18242" s="63"/>
      <c r="H18242" s="64"/>
    </row>
    <row r="18243" spans="4:8" x14ac:dyDescent="0.2">
      <c r="D18243" s="9"/>
      <c r="G18243" s="63"/>
      <c r="H18243" s="64"/>
    </row>
    <row r="18244" spans="4:8" x14ac:dyDescent="0.2">
      <c r="D18244" s="9"/>
      <c r="G18244" s="63"/>
      <c r="H18244" s="64"/>
    </row>
    <row r="18245" spans="4:8" x14ac:dyDescent="0.2">
      <c r="D18245" s="9"/>
      <c r="G18245" s="63"/>
      <c r="H18245" s="64"/>
    </row>
    <row r="18246" spans="4:8" x14ac:dyDescent="0.2">
      <c r="D18246" s="9"/>
      <c r="G18246" s="63"/>
      <c r="H18246" s="64"/>
    </row>
    <row r="18247" spans="4:8" x14ac:dyDescent="0.2">
      <c r="D18247" s="9"/>
      <c r="G18247" s="63"/>
      <c r="H18247" s="64"/>
    </row>
    <row r="18248" spans="4:8" x14ac:dyDescent="0.2">
      <c r="D18248" s="9"/>
      <c r="G18248" s="63"/>
      <c r="H18248" s="64"/>
    </row>
    <row r="18249" spans="4:8" x14ac:dyDescent="0.2">
      <c r="D18249" s="9"/>
      <c r="G18249" s="63"/>
      <c r="H18249" s="64"/>
    </row>
    <row r="18250" spans="4:8" x14ac:dyDescent="0.2">
      <c r="D18250" s="9"/>
      <c r="G18250" s="63"/>
      <c r="H18250" s="64"/>
    </row>
    <row r="18251" spans="4:8" x14ac:dyDescent="0.2">
      <c r="D18251" s="9"/>
      <c r="G18251" s="63"/>
      <c r="H18251" s="64"/>
    </row>
    <row r="18252" spans="4:8" x14ac:dyDescent="0.2">
      <c r="D18252" s="9"/>
      <c r="G18252" s="63"/>
      <c r="H18252" s="64"/>
    </row>
    <row r="18253" spans="4:8" x14ac:dyDescent="0.2">
      <c r="D18253" s="9"/>
      <c r="G18253" s="63"/>
      <c r="H18253" s="64"/>
    </row>
    <row r="18254" spans="4:8" x14ac:dyDescent="0.2">
      <c r="D18254" s="9"/>
      <c r="G18254" s="63"/>
      <c r="H18254" s="64"/>
    </row>
    <row r="18255" spans="4:8" x14ac:dyDescent="0.2">
      <c r="D18255" s="9"/>
      <c r="G18255" s="63"/>
      <c r="H18255" s="64"/>
    </row>
    <row r="18256" spans="4:8" x14ac:dyDescent="0.2">
      <c r="D18256" s="9"/>
      <c r="G18256" s="63"/>
      <c r="H18256" s="64"/>
    </row>
    <row r="18257" spans="4:8" x14ac:dyDescent="0.2">
      <c r="D18257" s="9"/>
      <c r="G18257" s="63"/>
      <c r="H18257" s="64"/>
    </row>
    <row r="18258" spans="4:8" x14ac:dyDescent="0.2">
      <c r="D18258" s="9"/>
      <c r="G18258" s="63"/>
      <c r="H18258" s="64"/>
    </row>
    <row r="18259" spans="4:8" x14ac:dyDescent="0.2">
      <c r="D18259" s="9"/>
      <c r="G18259" s="63"/>
      <c r="H18259" s="64"/>
    </row>
    <row r="18260" spans="4:8" x14ac:dyDescent="0.2">
      <c r="D18260" s="9"/>
      <c r="G18260" s="63"/>
      <c r="H18260" s="64"/>
    </row>
    <row r="18261" spans="4:8" x14ac:dyDescent="0.2">
      <c r="D18261" s="9"/>
      <c r="G18261" s="63"/>
      <c r="H18261" s="64"/>
    </row>
    <row r="18262" spans="4:8" x14ac:dyDescent="0.2">
      <c r="D18262" s="9"/>
      <c r="G18262" s="63"/>
      <c r="H18262" s="64"/>
    </row>
    <row r="18263" spans="4:8" x14ac:dyDescent="0.2">
      <c r="D18263" s="9"/>
      <c r="G18263" s="63"/>
      <c r="H18263" s="64"/>
    </row>
    <row r="18264" spans="4:8" x14ac:dyDescent="0.2">
      <c r="D18264" s="9"/>
      <c r="G18264" s="63"/>
      <c r="H18264" s="64"/>
    </row>
    <row r="18265" spans="4:8" x14ac:dyDescent="0.2">
      <c r="D18265" s="9"/>
      <c r="G18265" s="63"/>
      <c r="H18265" s="64"/>
    </row>
    <row r="18266" spans="4:8" x14ac:dyDescent="0.2">
      <c r="D18266" s="9"/>
      <c r="G18266" s="63"/>
      <c r="H18266" s="64"/>
    </row>
    <row r="18267" spans="4:8" x14ac:dyDescent="0.2">
      <c r="D18267" s="9"/>
      <c r="G18267" s="63"/>
      <c r="H18267" s="64"/>
    </row>
    <row r="18268" spans="4:8" x14ac:dyDescent="0.2">
      <c r="D18268" s="9"/>
      <c r="G18268" s="63"/>
      <c r="H18268" s="64"/>
    </row>
    <row r="18269" spans="4:8" x14ac:dyDescent="0.2">
      <c r="D18269" s="9"/>
      <c r="G18269" s="63"/>
      <c r="H18269" s="64"/>
    </row>
    <row r="18270" spans="4:8" x14ac:dyDescent="0.2">
      <c r="D18270" s="9"/>
      <c r="G18270" s="63"/>
      <c r="H18270" s="64"/>
    </row>
    <row r="18271" spans="4:8" x14ac:dyDescent="0.2">
      <c r="D18271" s="9"/>
      <c r="G18271" s="63"/>
      <c r="H18271" s="64"/>
    </row>
    <row r="18272" spans="4:8" x14ac:dyDescent="0.2">
      <c r="D18272" s="9"/>
      <c r="G18272" s="63"/>
      <c r="H18272" s="64"/>
    </row>
    <row r="18273" spans="4:8" x14ac:dyDescent="0.2">
      <c r="D18273" s="9"/>
      <c r="G18273" s="63"/>
      <c r="H18273" s="64"/>
    </row>
    <row r="18274" spans="4:8" x14ac:dyDescent="0.2">
      <c r="D18274" s="9"/>
      <c r="G18274" s="63"/>
      <c r="H18274" s="64"/>
    </row>
    <row r="18275" spans="4:8" x14ac:dyDescent="0.2">
      <c r="D18275" s="9"/>
      <c r="G18275" s="63"/>
      <c r="H18275" s="64"/>
    </row>
    <row r="18276" spans="4:8" x14ac:dyDescent="0.2">
      <c r="D18276" s="9"/>
      <c r="G18276" s="63"/>
      <c r="H18276" s="64"/>
    </row>
    <row r="18277" spans="4:8" x14ac:dyDescent="0.2">
      <c r="D18277" s="9"/>
      <c r="G18277" s="63"/>
      <c r="H18277" s="64"/>
    </row>
    <row r="18278" spans="4:8" x14ac:dyDescent="0.2">
      <c r="D18278" s="9"/>
      <c r="G18278" s="63"/>
      <c r="H18278" s="64"/>
    </row>
    <row r="18279" spans="4:8" x14ac:dyDescent="0.2">
      <c r="D18279" s="9"/>
      <c r="G18279" s="63"/>
      <c r="H18279" s="64"/>
    </row>
    <row r="18280" spans="4:8" x14ac:dyDescent="0.2">
      <c r="D18280" s="9"/>
      <c r="G18280" s="63"/>
      <c r="H18280" s="64"/>
    </row>
    <row r="18281" spans="4:8" x14ac:dyDescent="0.2">
      <c r="D18281" s="9"/>
      <c r="G18281" s="63"/>
      <c r="H18281" s="64"/>
    </row>
    <row r="18282" spans="4:8" x14ac:dyDescent="0.2">
      <c r="D18282" s="9"/>
      <c r="G18282" s="63"/>
      <c r="H18282" s="64"/>
    </row>
    <row r="18283" spans="4:8" x14ac:dyDescent="0.2">
      <c r="D18283" s="9"/>
      <c r="G18283" s="63"/>
      <c r="H18283" s="64"/>
    </row>
    <row r="18284" spans="4:8" x14ac:dyDescent="0.2">
      <c r="D18284" s="9"/>
      <c r="G18284" s="63"/>
      <c r="H18284" s="64"/>
    </row>
    <row r="18285" spans="4:8" x14ac:dyDescent="0.2">
      <c r="D18285" s="9"/>
      <c r="G18285" s="63"/>
      <c r="H18285" s="64"/>
    </row>
    <row r="18286" spans="4:8" x14ac:dyDescent="0.2">
      <c r="D18286" s="9"/>
      <c r="G18286" s="63"/>
      <c r="H18286" s="64"/>
    </row>
    <row r="18287" spans="4:8" x14ac:dyDescent="0.2">
      <c r="D18287" s="9"/>
      <c r="G18287" s="63"/>
      <c r="H18287" s="64"/>
    </row>
    <row r="18288" spans="4:8" x14ac:dyDescent="0.2">
      <c r="D18288" s="9"/>
      <c r="G18288" s="63"/>
      <c r="H18288" s="64"/>
    </row>
    <row r="18289" spans="4:8" x14ac:dyDescent="0.2">
      <c r="D18289" s="9"/>
      <c r="G18289" s="63"/>
      <c r="H18289" s="64"/>
    </row>
    <row r="18290" spans="4:8" x14ac:dyDescent="0.2">
      <c r="D18290" s="9"/>
      <c r="G18290" s="63"/>
      <c r="H18290" s="64"/>
    </row>
    <row r="18291" spans="4:8" x14ac:dyDescent="0.2">
      <c r="D18291" s="9"/>
      <c r="G18291" s="63"/>
      <c r="H18291" s="64"/>
    </row>
    <row r="18292" spans="4:8" x14ac:dyDescent="0.2">
      <c r="D18292" s="9"/>
      <c r="G18292" s="63"/>
      <c r="H18292" s="64"/>
    </row>
    <row r="18293" spans="4:8" x14ac:dyDescent="0.2">
      <c r="D18293" s="9"/>
      <c r="G18293" s="63"/>
      <c r="H18293" s="64"/>
    </row>
    <row r="18294" spans="4:8" x14ac:dyDescent="0.2">
      <c r="D18294" s="9"/>
      <c r="G18294" s="63"/>
      <c r="H18294" s="64"/>
    </row>
    <row r="18295" spans="4:8" x14ac:dyDescent="0.2">
      <c r="D18295" s="9"/>
      <c r="G18295" s="63"/>
      <c r="H18295" s="64"/>
    </row>
    <row r="18296" spans="4:8" x14ac:dyDescent="0.2">
      <c r="D18296" s="9"/>
      <c r="G18296" s="63"/>
      <c r="H18296" s="64"/>
    </row>
    <row r="18297" spans="4:8" x14ac:dyDescent="0.2">
      <c r="D18297" s="9"/>
      <c r="G18297" s="63"/>
      <c r="H18297" s="64"/>
    </row>
    <row r="18298" spans="4:8" x14ac:dyDescent="0.2">
      <c r="D18298" s="9"/>
      <c r="G18298" s="63"/>
      <c r="H18298" s="64"/>
    </row>
    <row r="18299" spans="4:8" x14ac:dyDescent="0.2">
      <c r="D18299" s="9"/>
      <c r="G18299" s="63"/>
      <c r="H18299" s="64"/>
    </row>
    <row r="18300" spans="4:8" x14ac:dyDescent="0.2">
      <c r="D18300" s="9"/>
      <c r="G18300" s="63"/>
      <c r="H18300" s="64"/>
    </row>
    <row r="18301" spans="4:8" x14ac:dyDescent="0.2">
      <c r="D18301" s="9"/>
      <c r="G18301" s="63"/>
      <c r="H18301" s="64"/>
    </row>
    <row r="18302" spans="4:8" x14ac:dyDescent="0.2">
      <c r="D18302" s="9"/>
      <c r="G18302" s="63"/>
      <c r="H18302" s="64"/>
    </row>
    <row r="18303" spans="4:8" x14ac:dyDescent="0.2">
      <c r="D18303" s="9"/>
      <c r="G18303" s="63"/>
      <c r="H18303" s="64"/>
    </row>
    <row r="18304" spans="4:8" x14ac:dyDescent="0.2">
      <c r="D18304" s="9"/>
      <c r="G18304" s="63"/>
      <c r="H18304" s="64"/>
    </row>
    <row r="18305" spans="4:8" x14ac:dyDescent="0.2">
      <c r="D18305" s="9"/>
      <c r="G18305" s="63"/>
      <c r="H18305" s="64"/>
    </row>
    <row r="18306" spans="4:8" x14ac:dyDescent="0.2">
      <c r="D18306" s="9"/>
      <c r="G18306" s="63"/>
      <c r="H18306" s="64"/>
    </row>
    <row r="18307" spans="4:8" x14ac:dyDescent="0.2">
      <c r="D18307" s="9"/>
      <c r="G18307" s="63"/>
      <c r="H18307" s="64"/>
    </row>
    <row r="18308" spans="4:8" x14ac:dyDescent="0.2">
      <c r="D18308" s="9"/>
      <c r="G18308" s="63"/>
      <c r="H18308" s="64"/>
    </row>
    <row r="18309" spans="4:8" x14ac:dyDescent="0.2">
      <c r="D18309" s="9"/>
      <c r="G18309" s="63"/>
      <c r="H18309" s="64"/>
    </row>
    <row r="18310" spans="4:8" x14ac:dyDescent="0.2">
      <c r="D18310" s="9"/>
      <c r="G18310" s="63"/>
      <c r="H18310" s="64"/>
    </row>
    <row r="18311" spans="4:8" x14ac:dyDescent="0.2">
      <c r="D18311" s="9"/>
      <c r="G18311" s="63"/>
      <c r="H18311" s="64"/>
    </row>
    <row r="18312" spans="4:8" x14ac:dyDescent="0.2">
      <c r="D18312" s="9"/>
      <c r="G18312" s="63"/>
      <c r="H18312" s="64"/>
    </row>
    <row r="18313" spans="4:8" x14ac:dyDescent="0.2">
      <c r="D18313" s="9"/>
      <c r="G18313" s="63"/>
      <c r="H18313" s="64"/>
    </row>
    <row r="18314" spans="4:8" x14ac:dyDescent="0.2">
      <c r="D18314" s="9"/>
      <c r="G18314" s="63"/>
      <c r="H18314" s="64"/>
    </row>
    <row r="18315" spans="4:8" x14ac:dyDescent="0.2">
      <c r="D18315" s="9"/>
      <c r="G18315" s="63"/>
      <c r="H18315" s="64"/>
    </row>
    <row r="18316" spans="4:8" x14ac:dyDescent="0.2">
      <c r="D18316" s="9"/>
      <c r="G18316" s="63"/>
      <c r="H18316" s="64"/>
    </row>
    <row r="18317" spans="4:8" x14ac:dyDescent="0.2">
      <c r="D18317" s="9"/>
      <c r="G18317" s="63"/>
      <c r="H18317" s="64"/>
    </row>
    <row r="18318" spans="4:8" x14ac:dyDescent="0.2">
      <c r="D18318" s="9"/>
      <c r="G18318" s="63"/>
      <c r="H18318" s="64"/>
    </row>
    <row r="18319" spans="4:8" x14ac:dyDescent="0.2">
      <c r="D18319" s="9"/>
      <c r="G18319" s="63"/>
      <c r="H18319" s="64"/>
    </row>
    <row r="18320" spans="4:8" x14ac:dyDescent="0.2">
      <c r="D18320" s="9"/>
      <c r="G18320" s="63"/>
      <c r="H18320" s="64"/>
    </row>
    <row r="18321" spans="4:8" x14ac:dyDescent="0.2">
      <c r="D18321" s="9"/>
      <c r="G18321" s="63"/>
      <c r="H18321" s="64"/>
    </row>
    <row r="18322" spans="4:8" x14ac:dyDescent="0.2">
      <c r="D18322" s="9"/>
      <c r="G18322" s="63"/>
      <c r="H18322" s="64"/>
    </row>
    <row r="18323" spans="4:8" x14ac:dyDescent="0.2">
      <c r="D18323" s="9"/>
      <c r="G18323" s="63"/>
      <c r="H18323" s="64"/>
    </row>
    <row r="18324" spans="4:8" x14ac:dyDescent="0.2">
      <c r="D18324" s="9"/>
      <c r="G18324" s="63"/>
      <c r="H18324" s="64"/>
    </row>
    <row r="18325" spans="4:8" x14ac:dyDescent="0.2">
      <c r="D18325" s="9"/>
      <c r="G18325" s="63"/>
      <c r="H18325" s="64"/>
    </row>
    <row r="18326" spans="4:8" x14ac:dyDescent="0.2">
      <c r="D18326" s="9"/>
      <c r="G18326" s="63"/>
      <c r="H18326" s="64"/>
    </row>
    <row r="18327" spans="4:8" x14ac:dyDescent="0.2">
      <c r="D18327" s="9"/>
      <c r="G18327" s="63"/>
      <c r="H18327" s="64"/>
    </row>
    <row r="18328" spans="4:8" x14ac:dyDescent="0.2">
      <c r="D18328" s="9"/>
      <c r="G18328" s="63"/>
      <c r="H18328" s="64"/>
    </row>
    <row r="18329" spans="4:8" x14ac:dyDescent="0.2">
      <c r="D18329" s="9"/>
      <c r="G18329" s="63"/>
      <c r="H18329" s="64"/>
    </row>
    <row r="18330" spans="4:8" x14ac:dyDescent="0.2">
      <c r="D18330" s="9"/>
      <c r="G18330" s="63"/>
      <c r="H18330" s="64"/>
    </row>
    <row r="18331" spans="4:8" x14ac:dyDescent="0.2">
      <c r="D18331" s="9"/>
      <c r="G18331" s="63"/>
      <c r="H18331" s="64"/>
    </row>
    <row r="18332" spans="4:8" x14ac:dyDescent="0.2">
      <c r="D18332" s="9"/>
      <c r="G18332" s="63"/>
      <c r="H18332" s="64"/>
    </row>
    <row r="18333" spans="4:8" x14ac:dyDescent="0.2">
      <c r="D18333" s="9"/>
      <c r="G18333" s="63"/>
      <c r="H18333" s="64"/>
    </row>
    <row r="18334" spans="4:8" x14ac:dyDescent="0.2">
      <c r="D18334" s="9"/>
      <c r="G18334" s="63"/>
      <c r="H18334" s="64"/>
    </row>
    <row r="18335" spans="4:8" x14ac:dyDescent="0.2">
      <c r="D18335" s="9"/>
      <c r="G18335" s="63"/>
      <c r="H18335" s="64"/>
    </row>
    <row r="18336" spans="4:8" x14ac:dyDescent="0.2">
      <c r="D18336" s="9"/>
      <c r="G18336" s="63"/>
      <c r="H18336" s="64"/>
    </row>
    <row r="18337" spans="4:8" x14ac:dyDescent="0.2">
      <c r="D18337" s="9"/>
      <c r="G18337" s="63"/>
      <c r="H18337" s="64"/>
    </row>
    <row r="18338" spans="4:8" x14ac:dyDescent="0.2">
      <c r="D18338" s="9"/>
      <c r="G18338" s="63"/>
      <c r="H18338" s="64"/>
    </row>
    <row r="18339" spans="4:8" x14ac:dyDescent="0.2">
      <c r="D18339" s="9"/>
      <c r="G18339" s="63"/>
      <c r="H18339" s="64"/>
    </row>
    <row r="18340" spans="4:8" x14ac:dyDescent="0.2">
      <c r="D18340" s="9"/>
      <c r="G18340" s="63"/>
      <c r="H18340" s="64"/>
    </row>
    <row r="18341" spans="4:8" x14ac:dyDescent="0.2">
      <c r="D18341" s="9"/>
      <c r="G18341" s="63"/>
      <c r="H18341" s="64"/>
    </row>
    <row r="18342" spans="4:8" x14ac:dyDescent="0.2">
      <c r="D18342" s="9"/>
      <c r="G18342" s="63"/>
      <c r="H18342" s="64"/>
    </row>
    <row r="18343" spans="4:8" x14ac:dyDescent="0.2">
      <c r="D18343" s="9"/>
      <c r="G18343" s="63"/>
      <c r="H18343" s="64"/>
    </row>
    <row r="18344" spans="4:8" x14ac:dyDescent="0.2">
      <c r="D18344" s="9"/>
      <c r="G18344" s="63"/>
      <c r="H18344" s="64"/>
    </row>
    <row r="18345" spans="4:8" x14ac:dyDescent="0.2">
      <c r="D18345" s="9"/>
      <c r="G18345" s="63"/>
      <c r="H18345" s="64"/>
    </row>
    <row r="18346" spans="4:8" x14ac:dyDescent="0.2">
      <c r="D18346" s="9"/>
      <c r="G18346" s="63"/>
      <c r="H18346" s="64"/>
    </row>
    <row r="18347" spans="4:8" x14ac:dyDescent="0.2">
      <c r="D18347" s="9"/>
      <c r="G18347" s="63"/>
      <c r="H18347" s="64"/>
    </row>
    <row r="18348" spans="4:8" x14ac:dyDescent="0.2">
      <c r="D18348" s="9"/>
      <c r="G18348" s="63"/>
      <c r="H18348" s="64"/>
    </row>
    <row r="18349" spans="4:8" x14ac:dyDescent="0.2">
      <c r="D18349" s="9"/>
      <c r="G18349" s="63"/>
      <c r="H18349" s="64"/>
    </row>
    <row r="18350" spans="4:8" x14ac:dyDescent="0.2">
      <c r="D18350" s="9"/>
      <c r="G18350" s="63"/>
      <c r="H18350" s="64"/>
    </row>
    <row r="18351" spans="4:8" x14ac:dyDescent="0.2">
      <c r="D18351" s="9"/>
      <c r="G18351" s="63"/>
      <c r="H18351" s="64"/>
    </row>
    <row r="18352" spans="4:8" x14ac:dyDescent="0.2">
      <c r="D18352" s="9"/>
      <c r="G18352" s="63"/>
      <c r="H18352" s="64"/>
    </row>
    <row r="18353" spans="4:8" x14ac:dyDescent="0.2">
      <c r="D18353" s="9"/>
      <c r="G18353" s="63"/>
      <c r="H18353" s="64"/>
    </row>
    <row r="18354" spans="4:8" x14ac:dyDescent="0.2">
      <c r="D18354" s="9"/>
      <c r="G18354" s="63"/>
      <c r="H18354" s="64"/>
    </row>
    <row r="18355" spans="4:8" x14ac:dyDescent="0.2">
      <c r="D18355" s="9"/>
      <c r="G18355" s="63"/>
      <c r="H18355" s="64"/>
    </row>
    <row r="18356" spans="4:8" x14ac:dyDescent="0.2">
      <c r="D18356" s="9"/>
      <c r="G18356" s="63"/>
      <c r="H18356" s="64"/>
    </row>
    <row r="18357" spans="4:8" x14ac:dyDescent="0.2">
      <c r="D18357" s="9"/>
      <c r="G18357" s="63"/>
      <c r="H18357" s="64"/>
    </row>
    <row r="18358" spans="4:8" x14ac:dyDescent="0.2">
      <c r="D18358" s="9"/>
      <c r="G18358" s="63"/>
      <c r="H18358" s="64"/>
    </row>
    <row r="18359" spans="4:8" x14ac:dyDescent="0.2">
      <c r="D18359" s="9"/>
      <c r="G18359" s="63"/>
      <c r="H18359" s="64"/>
    </row>
    <row r="18360" spans="4:8" x14ac:dyDescent="0.2">
      <c r="D18360" s="9"/>
      <c r="G18360" s="63"/>
      <c r="H18360" s="64"/>
    </row>
    <row r="18361" spans="4:8" x14ac:dyDescent="0.2">
      <c r="D18361" s="9"/>
      <c r="G18361" s="63"/>
      <c r="H18361" s="64"/>
    </row>
    <row r="18362" spans="4:8" x14ac:dyDescent="0.2">
      <c r="D18362" s="9"/>
      <c r="G18362" s="63"/>
      <c r="H18362" s="64"/>
    </row>
    <row r="18363" spans="4:8" x14ac:dyDescent="0.2">
      <c r="D18363" s="9"/>
      <c r="G18363" s="63"/>
      <c r="H18363" s="64"/>
    </row>
    <row r="18364" spans="4:8" x14ac:dyDescent="0.2">
      <c r="D18364" s="9"/>
      <c r="G18364" s="63"/>
      <c r="H18364" s="64"/>
    </row>
    <row r="18365" spans="4:8" x14ac:dyDescent="0.2">
      <c r="D18365" s="9"/>
      <c r="G18365" s="63"/>
      <c r="H18365" s="64"/>
    </row>
    <row r="18366" spans="4:8" x14ac:dyDescent="0.2">
      <c r="D18366" s="9"/>
      <c r="G18366" s="63"/>
      <c r="H18366" s="64"/>
    </row>
    <row r="18367" spans="4:8" x14ac:dyDescent="0.2">
      <c r="D18367" s="9"/>
      <c r="G18367" s="63"/>
      <c r="H18367" s="64"/>
    </row>
    <row r="18368" spans="4:8" x14ac:dyDescent="0.2">
      <c r="D18368" s="9"/>
      <c r="G18368" s="63"/>
      <c r="H18368" s="64"/>
    </row>
    <row r="18369" spans="4:8" x14ac:dyDescent="0.2">
      <c r="D18369" s="9"/>
      <c r="G18369" s="63"/>
      <c r="H18369" s="64"/>
    </row>
    <row r="18370" spans="4:8" x14ac:dyDescent="0.2">
      <c r="D18370" s="9"/>
      <c r="G18370" s="63"/>
      <c r="H18370" s="64"/>
    </row>
    <row r="18371" spans="4:8" x14ac:dyDescent="0.2">
      <c r="D18371" s="9"/>
      <c r="G18371" s="63"/>
      <c r="H18371" s="64"/>
    </row>
    <row r="18372" spans="4:8" x14ac:dyDescent="0.2">
      <c r="D18372" s="9"/>
      <c r="G18372" s="63"/>
      <c r="H18372" s="64"/>
    </row>
    <row r="18373" spans="4:8" x14ac:dyDescent="0.2">
      <c r="D18373" s="9"/>
      <c r="G18373" s="63"/>
      <c r="H18373" s="64"/>
    </row>
    <row r="18374" spans="4:8" x14ac:dyDescent="0.2">
      <c r="D18374" s="9"/>
      <c r="G18374" s="63"/>
      <c r="H18374" s="64"/>
    </row>
    <row r="18375" spans="4:8" x14ac:dyDescent="0.2">
      <c r="D18375" s="9"/>
      <c r="G18375" s="63"/>
      <c r="H18375" s="64"/>
    </row>
    <row r="18376" spans="4:8" x14ac:dyDescent="0.2">
      <c r="D18376" s="9"/>
      <c r="G18376" s="63"/>
      <c r="H18376" s="64"/>
    </row>
    <row r="18377" spans="4:8" x14ac:dyDescent="0.2">
      <c r="D18377" s="9"/>
      <c r="G18377" s="63"/>
      <c r="H18377" s="64"/>
    </row>
    <row r="18378" spans="4:8" x14ac:dyDescent="0.2">
      <c r="D18378" s="9"/>
      <c r="G18378" s="63"/>
      <c r="H18378" s="64"/>
    </row>
    <row r="18379" spans="4:8" x14ac:dyDescent="0.2">
      <c r="D18379" s="9"/>
      <c r="G18379" s="63"/>
      <c r="H18379" s="64"/>
    </row>
    <row r="18380" spans="4:8" x14ac:dyDescent="0.2">
      <c r="D18380" s="9"/>
      <c r="G18380" s="63"/>
      <c r="H18380" s="64"/>
    </row>
    <row r="18381" spans="4:8" x14ac:dyDescent="0.2">
      <c r="D18381" s="9"/>
      <c r="G18381" s="63"/>
      <c r="H18381" s="64"/>
    </row>
    <row r="18382" spans="4:8" x14ac:dyDescent="0.2">
      <c r="D18382" s="9"/>
      <c r="G18382" s="63"/>
      <c r="H18382" s="64"/>
    </row>
    <row r="18383" spans="4:8" x14ac:dyDescent="0.2">
      <c r="D18383" s="9"/>
      <c r="G18383" s="63"/>
      <c r="H18383" s="64"/>
    </row>
    <row r="18384" spans="4:8" x14ac:dyDescent="0.2">
      <c r="D18384" s="9"/>
      <c r="G18384" s="63"/>
      <c r="H18384" s="64"/>
    </row>
    <row r="18385" spans="4:8" x14ac:dyDescent="0.2">
      <c r="D18385" s="9"/>
      <c r="G18385" s="63"/>
      <c r="H18385" s="64"/>
    </row>
    <row r="18386" spans="4:8" x14ac:dyDescent="0.2">
      <c r="D18386" s="9"/>
      <c r="G18386" s="63"/>
      <c r="H18386" s="64"/>
    </row>
    <row r="18387" spans="4:8" x14ac:dyDescent="0.2">
      <c r="D18387" s="9"/>
      <c r="G18387" s="63"/>
      <c r="H18387" s="64"/>
    </row>
    <row r="18388" spans="4:8" x14ac:dyDescent="0.2">
      <c r="D18388" s="9"/>
      <c r="G18388" s="63"/>
      <c r="H18388" s="64"/>
    </row>
    <row r="18389" spans="4:8" x14ac:dyDescent="0.2">
      <c r="D18389" s="9"/>
      <c r="G18389" s="63"/>
      <c r="H18389" s="64"/>
    </row>
    <row r="18390" spans="4:8" x14ac:dyDescent="0.2">
      <c r="D18390" s="9"/>
      <c r="G18390" s="63"/>
      <c r="H18390" s="64"/>
    </row>
    <row r="18391" spans="4:8" x14ac:dyDescent="0.2">
      <c r="D18391" s="9"/>
      <c r="G18391" s="63"/>
      <c r="H18391" s="64"/>
    </row>
    <row r="18392" spans="4:8" x14ac:dyDescent="0.2">
      <c r="D18392" s="9"/>
      <c r="G18392" s="63"/>
      <c r="H18392" s="64"/>
    </row>
    <row r="18393" spans="4:8" x14ac:dyDescent="0.2">
      <c r="D18393" s="9"/>
      <c r="G18393" s="63"/>
      <c r="H18393" s="64"/>
    </row>
    <row r="18394" spans="4:8" x14ac:dyDescent="0.2">
      <c r="D18394" s="9"/>
      <c r="G18394" s="63"/>
      <c r="H18394" s="64"/>
    </row>
    <row r="18395" spans="4:8" x14ac:dyDescent="0.2">
      <c r="D18395" s="9"/>
      <c r="G18395" s="63"/>
      <c r="H18395" s="64"/>
    </row>
    <row r="18396" spans="4:8" x14ac:dyDescent="0.2">
      <c r="D18396" s="9"/>
      <c r="G18396" s="63"/>
      <c r="H18396" s="64"/>
    </row>
    <row r="18397" spans="4:8" x14ac:dyDescent="0.2">
      <c r="D18397" s="9"/>
      <c r="G18397" s="63"/>
      <c r="H18397" s="64"/>
    </row>
    <row r="18398" spans="4:8" x14ac:dyDescent="0.2">
      <c r="D18398" s="9"/>
      <c r="G18398" s="63"/>
      <c r="H18398" s="64"/>
    </row>
    <row r="18399" spans="4:8" x14ac:dyDescent="0.2">
      <c r="D18399" s="9"/>
      <c r="G18399" s="63"/>
      <c r="H18399" s="64"/>
    </row>
    <row r="18400" spans="4:8" x14ac:dyDescent="0.2">
      <c r="D18400" s="9"/>
      <c r="G18400" s="63"/>
      <c r="H18400" s="64"/>
    </row>
    <row r="18401" spans="4:8" x14ac:dyDescent="0.2">
      <c r="D18401" s="9"/>
      <c r="G18401" s="63"/>
      <c r="H18401" s="64"/>
    </row>
    <row r="18402" spans="4:8" x14ac:dyDescent="0.2">
      <c r="D18402" s="9"/>
      <c r="G18402" s="63"/>
      <c r="H18402" s="64"/>
    </row>
    <row r="18403" spans="4:8" x14ac:dyDescent="0.2">
      <c r="D18403" s="9"/>
      <c r="G18403" s="63"/>
      <c r="H18403" s="64"/>
    </row>
    <row r="18404" spans="4:8" x14ac:dyDescent="0.2">
      <c r="D18404" s="9"/>
      <c r="G18404" s="63"/>
      <c r="H18404" s="64"/>
    </row>
    <row r="18405" spans="4:8" x14ac:dyDescent="0.2">
      <c r="D18405" s="9"/>
      <c r="G18405" s="63"/>
      <c r="H18405" s="64"/>
    </row>
    <row r="18406" spans="4:8" x14ac:dyDescent="0.2">
      <c r="D18406" s="9"/>
      <c r="G18406" s="63"/>
      <c r="H18406" s="64"/>
    </row>
    <row r="18407" spans="4:8" x14ac:dyDescent="0.2">
      <c r="D18407" s="9"/>
      <c r="G18407" s="63"/>
      <c r="H18407" s="64"/>
    </row>
    <row r="18408" spans="4:8" x14ac:dyDescent="0.2">
      <c r="D18408" s="9"/>
      <c r="G18408" s="63"/>
      <c r="H18408" s="64"/>
    </row>
    <row r="18409" spans="4:8" x14ac:dyDescent="0.2">
      <c r="D18409" s="9"/>
      <c r="G18409" s="63"/>
      <c r="H18409" s="64"/>
    </row>
    <row r="18410" spans="4:8" x14ac:dyDescent="0.2">
      <c r="D18410" s="9"/>
      <c r="G18410" s="63"/>
      <c r="H18410" s="64"/>
    </row>
    <row r="18411" spans="4:8" x14ac:dyDescent="0.2">
      <c r="D18411" s="9"/>
      <c r="G18411" s="63"/>
      <c r="H18411" s="64"/>
    </row>
    <row r="18412" spans="4:8" x14ac:dyDescent="0.2">
      <c r="D18412" s="9"/>
      <c r="G18412" s="63"/>
      <c r="H18412" s="64"/>
    </row>
    <row r="18413" spans="4:8" x14ac:dyDescent="0.2">
      <c r="D18413" s="9"/>
      <c r="G18413" s="63"/>
      <c r="H18413" s="64"/>
    </row>
    <row r="18414" spans="4:8" x14ac:dyDescent="0.2">
      <c r="D18414" s="9"/>
      <c r="G18414" s="63"/>
      <c r="H18414" s="64"/>
    </row>
    <row r="18415" spans="4:8" x14ac:dyDescent="0.2">
      <c r="D18415" s="9"/>
      <c r="G18415" s="63"/>
      <c r="H18415" s="64"/>
    </row>
    <row r="18416" spans="4:8" x14ac:dyDescent="0.2">
      <c r="D18416" s="9"/>
      <c r="G18416" s="63"/>
      <c r="H18416" s="64"/>
    </row>
    <row r="18417" spans="4:8" x14ac:dyDescent="0.2">
      <c r="D18417" s="9"/>
      <c r="G18417" s="63"/>
      <c r="H18417" s="64"/>
    </row>
    <row r="18418" spans="4:8" x14ac:dyDescent="0.2">
      <c r="D18418" s="9"/>
      <c r="G18418" s="63"/>
      <c r="H18418" s="64"/>
    </row>
    <row r="18419" spans="4:8" x14ac:dyDescent="0.2">
      <c r="D18419" s="9"/>
      <c r="G18419" s="63"/>
      <c r="H18419" s="64"/>
    </row>
    <row r="18420" spans="4:8" x14ac:dyDescent="0.2">
      <c r="D18420" s="9"/>
      <c r="G18420" s="63"/>
      <c r="H18420" s="64"/>
    </row>
    <row r="18421" spans="4:8" x14ac:dyDescent="0.2">
      <c r="D18421" s="9"/>
      <c r="G18421" s="63"/>
      <c r="H18421" s="64"/>
    </row>
    <row r="18422" spans="4:8" x14ac:dyDescent="0.2">
      <c r="D18422" s="9"/>
      <c r="G18422" s="63"/>
      <c r="H18422" s="64"/>
    </row>
    <row r="18423" spans="4:8" x14ac:dyDescent="0.2">
      <c r="D18423" s="9"/>
      <c r="G18423" s="63"/>
      <c r="H18423" s="64"/>
    </row>
    <row r="18424" spans="4:8" x14ac:dyDescent="0.2">
      <c r="D18424" s="9"/>
      <c r="G18424" s="63"/>
      <c r="H18424" s="64"/>
    </row>
    <row r="18425" spans="4:8" x14ac:dyDescent="0.2">
      <c r="D18425" s="9"/>
      <c r="G18425" s="63"/>
      <c r="H18425" s="64"/>
    </row>
    <row r="18426" spans="4:8" x14ac:dyDescent="0.2">
      <c r="D18426" s="9"/>
      <c r="G18426" s="63"/>
      <c r="H18426" s="64"/>
    </row>
    <row r="18427" spans="4:8" x14ac:dyDescent="0.2">
      <c r="D18427" s="9"/>
      <c r="G18427" s="63"/>
      <c r="H18427" s="64"/>
    </row>
    <row r="18428" spans="4:8" x14ac:dyDescent="0.2">
      <c r="D18428" s="9"/>
      <c r="G18428" s="63"/>
      <c r="H18428" s="64"/>
    </row>
    <row r="18429" spans="4:8" x14ac:dyDescent="0.2">
      <c r="D18429" s="9"/>
      <c r="G18429" s="63"/>
      <c r="H18429" s="64"/>
    </row>
    <row r="18430" spans="4:8" x14ac:dyDescent="0.2">
      <c r="D18430" s="9"/>
      <c r="G18430" s="63"/>
      <c r="H18430" s="64"/>
    </row>
    <row r="18431" spans="4:8" x14ac:dyDescent="0.2">
      <c r="D18431" s="9"/>
      <c r="G18431" s="63"/>
      <c r="H18431" s="64"/>
    </row>
    <row r="18432" spans="4:8" x14ac:dyDescent="0.2">
      <c r="D18432" s="9"/>
      <c r="G18432" s="63"/>
      <c r="H18432" s="64"/>
    </row>
    <row r="18433" spans="4:8" x14ac:dyDescent="0.2">
      <c r="D18433" s="9"/>
      <c r="G18433" s="63"/>
      <c r="H18433" s="64"/>
    </row>
    <row r="18434" spans="4:8" x14ac:dyDescent="0.2">
      <c r="D18434" s="9"/>
      <c r="G18434" s="63"/>
      <c r="H18434" s="64"/>
    </row>
    <row r="18435" spans="4:8" x14ac:dyDescent="0.2">
      <c r="D18435" s="9"/>
      <c r="G18435" s="63"/>
      <c r="H18435" s="64"/>
    </row>
    <row r="18436" spans="4:8" x14ac:dyDescent="0.2">
      <c r="D18436" s="9"/>
      <c r="G18436" s="63"/>
      <c r="H18436" s="64"/>
    </row>
    <row r="18437" spans="4:8" x14ac:dyDescent="0.2">
      <c r="D18437" s="9"/>
      <c r="G18437" s="63"/>
      <c r="H18437" s="64"/>
    </row>
    <row r="18438" spans="4:8" x14ac:dyDescent="0.2">
      <c r="D18438" s="9"/>
      <c r="G18438" s="63"/>
      <c r="H18438" s="64"/>
    </row>
    <row r="18439" spans="4:8" x14ac:dyDescent="0.2">
      <c r="D18439" s="9"/>
      <c r="G18439" s="63"/>
      <c r="H18439" s="64"/>
    </row>
    <row r="18440" spans="4:8" x14ac:dyDescent="0.2">
      <c r="D18440" s="9"/>
      <c r="G18440" s="63"/>
      <c r="H18440" s="64"/>
    </row>
    <row r="18441" spans="4:8" x14ac:dyDescent="0.2">
      <c r="D18441" s="9"/>
      <c r="G18441" s="63"/>
      <c r="H18441" s="64"/>
    </row>
    <row r="18442" spans="4:8" x14ac:dyDescent="0.2">
      <c r="D18442" s="9"/>
      <c r="G18442" s="63"/>
      <c r="H18442" s="64"/>
    </row>
    <row r="18443" spans="4:8" x14ac:dyDescent="0.2">
      <c r="D18443" s="9"/>
      <c r="G18443" s="63"/>
      <c r="H18443" s="64"/>
    </row>
    <row r="18444" spans="4:8" x14ac:dyDescent="0.2">
      <c r="D18444" s="9"/>
      <c r="G18444" s="63"/>
      <c r="H18444" s="64"/>
    </row>
    <row r="18445" spans="4:8" x14ac:dyDescent="0.2">
      <c r="D18445" s="9"/>
      <c r="G18445" s="63"/>
      <c r="H18445" s="64"/>
    </row>
    <row r="18446" spans="4:8" x14ac:dyDescent="0.2">
      <c r="D18446" s="9"/>
      <c r="G18446" s="63"/>
      <c r="H18446" s="64"/>
    </row>
    <row r="18447" spans="4:8" x14ac:dyDescent="0.2">
      <c r="D18447" s="9"/>
      <c r="G18447" s="63"/>
      <c r="H18447" s="64"/>
    </row>
    <row r="18448" spans="4:8" x14ac:dyDescent="0.2">
      <c r="D18448" s="9"/>
      <c r="G18448" s="63"/>
      <c r="H18448" s="64"/>
    </row>
    <row r="18449" spans="4:8" x14ac:dyDescent="0.2">
      <c r="D18449" s="9"/>
      <c r="G18449" s="63"/>
      <c r="H18449" s="64"/>
    </row>
    <row r="18450" spans="4:8" x14ac:dyDescent="0.2">
      <c r="D18450" s="9"/>
      <c r="G18450" s="63"/>
      <c r="H18450" s="64"/>
    </row>
    <row r="18451" spans="4:8" x14ac:dyDescent="0.2">
      <c r="D18451" s="9"/>
      <c r="G18451" s="63"/>
      <c r="H18451" s="64"/>
    </row>
    <row r="18452" spans="4:8" x14ac:dyDescent="0.2">
      <c r="D18452" s="9"/>
      <c r="G18452" s="63"/>
      <c r="H18452" s="64"/>
    </row>
    <row r="18453" spans="4:8" x14ac:dyDescent="0.2">
      <c r="D18453" s="9"/>
      <c r="G18453" s="63"/>
      <c r="H18453" s="64"/>
    </row>
    <row r="18454" spans="4:8" x14ac:dyDescent="0.2">
      <c r="D18454" s="9"/>
      <c r="G18454" s="63"/>
      <c r="H18454" s="64"/>
    </row>
    <row r="18455" spans="4:8" x14ac:dyDescent="0.2">
      <c r="D18455" s="9"/>
      <c r="G18455" s="63"/>
      <c r="H18455" s="64"/>
    </row>
    <row r="18456" spans="4:8" x14ac:dyDescent="0.2">
      <c r="D18456" s="9"/>
      <c r="G18456" s="63"/>
      <c r="H18456" s="64"/>
    </row>
    <row r="18457" spans="4:8" x14ac:dyDescent="0.2">
      <c r="D18457" s="9"/>
      <c r="G18457" s="63"/>
      <c r="H18457" s="64"/>
    </row>
    <row r="18458" spans="4:8" x14ac:dyDescent="0.2">
      <c r="D18458" s="9"/>
      <c r="G18458" s="63"/>
      <c r="H18458" s="64"/>
    </row>
    <row r="18459" spans="4:8" x14ac:dyDescent="0.2">
      <c r="D18459" s="9"/>
      <c r="G18459" s="63"/>
      <c r="H18459" s="64"/>
    </row>
    <row r="18460" spans="4:8" x14ac:dyDescent="0.2">
      <c r="D18460" s="9"/>
      <c r="G18460" s="63"/>
      <c r="H18460" s="64"/>
    </row>
    <row r="18461" spans="4:8" x14ac:dyDescent="0.2">
      <c r="D18461" s="9"/>
      <c r="G18461" s="63"/>
      <c r="H18461" s="64"/>
    </row>
    <row r="18462" spans="4:8" x14ac:dyDescent="0.2">
      <c r="D18462" s="9"/>
      <c r="G18462" s="63"/>
      <c r="H18462" s="64"/>
    </row>
    <row r="18463" spans="4:8" x14ac:dyDescent="0.2">
      <c r="D18463" s="9"/>
      <c r="G18463" s="63"/>
      <c r="H18463" s="64"/>
    </row>
    <row r="18464" spans="4:8" x14ac:dyDescent="0.2">
      <c r="D18464" s="9"/>
      <c r="G18464" s="63"/>
      <c r="H18464" s="64"/>
    </row>
    <row r="18465" spans="4:8" x14ac:dyDescent="0.2">
      <c r="D18465" s="9"/>
      <c r="G18465" s="63"/>
      <c r="H18465" s="64"/>
    </row>
    <row r="18466" spans="4:8" x14ac:dyDescent="0.2">
      <c r="D18466" s="9"/>
      <c r="G18466" s="63"/>
      <c r="H18466" s="64"/>
    </row>
    <row r="18467" spans="4:8" x14ac:dyDescent="0.2">
      <c r="D18467" s="9"/>
      <c r="G18467" s="63"/>
      <c r="H18467" s="64"/>
    </row>
    <row r="18468" spans="4:8" x14ac:dyDescent="0.2">
      <c r="D18468" s="9"/>
      <c r="G18468" s="63"/>
      <c r="H18468" s="64"/>
    </row>
    <row r="18469" spans="4:8" x14ac:dyDescent="0.2">
      <c r="D18469" s="9"/>
      <c r="G18469" s="63"/>
      <c r="H18469" s="64"/>
    </row>
    <row r="18470" spans="4:8" x14ac:dyDescent="0.2">
      <c r="D18470" s="9"/>
      <c r="G18470" s="63"/>
      <c r="H18470" s="64"/>
    </row>
    <row r="18471" spans="4:8" x14ac:dyDescent="0.2">
      <c r="D18471" s="9"/>
      <c r="G18471" s="63"/>
      <c r="H18471" s="64"/>
    </row>
    <row r="18472" spans="4:8" x14ac:dyDescent="0.2">
      <c r="D18472" s="9"/>
      <c r="G18472" s="63"/>
      <c r="H18472" s="64"/>
    </row>
    <row r="18473" spans="4:8" x14ac:dyDescent="0.2">
      <c r="D18473" s="9"/>
      <c r="G18473" s="63"/>
      <c r="H18473" s="64"/>
    </row>
    <row r="18474" spans="4:8" x14ac:dyDescent="0.2">
      <c r="D18474" s="9"/>
      <c r="G18474" s="63"/>
      <c r="H18474" s="64"/>
    </row>
    <row r="18475" spans="4:8" x14ac:dyDescent="0.2">
      <c r="D18475" s="9"/>
      <c r="G18475" s="63"/>
      <c r="H18475" s="64"/>
    </row>
    <row r="18476" spans="4:8" x14ac:dyDescent="0.2">
      <c r="D18476" s="9"/>
      <c r="G18476" s="63"/>
      <c r="H18476" s="64"/>
    </row>
    <row r="18477" spans="4:8" x14ac:dyDescent="0.2">
      <c r="D18477" s="9"/>
      <c r="G18477" s="63"/>
      <c r="H18477" s="64"/>
    </row>
    <row r="18478" spans="4:8" x14ac:dyDescent="0.2">
      <c r="D18478" s="9"/>
      <c r="G18478" s="63"/>
      <c r="H18478" s="64"/>
    </row>
    <row r="18479" spans="4:8" x14ac:dyDescent="0.2">
      <c r="D18479" s="9"/>
      <c r="G18479" s="63"/>
      <c r="H18479" s="64"/>
    </row>
    <row r="18480" spans="4:8" x14ac:dyDescent="0.2">
      <c r="D18480" s="9"/>
      <c r="G18480" s="63"/>
      <c r="H18480" s="64"/>
    </row>
    <row r="18481" spans="4:8" x14ac:dyDescent="0.2">
      <c r="D18481" s="9"/>
      <c r="G18481" s="63"/>
      <c r="H18481" s="64"/>
    </row>
    <row r="18482" spans="4:8" x14ac:dyDescent="0.2">
      <c r="D18482" s="9"/>
      <c r="G18482" s="63"/>
      <c r="H18482" s="64"/>
    </row>
    <row r="18483" spans="4:8" x14ac:dyDescent="0.2">
      <c r="D18483" s="9"/>
      <c r="G18483" s="63"/>
      <c r="H18483" s="64"/>
    </row>
    <row r="18484" spans="4:8" x14ac:dyDescent="0.2">
      <c r="D18484" s="9"/>
      <c r="G18484" s="63"/>
      <c r="H18484" s="64"/>
    </row>
    <row r="18485" spans="4:8" x14ac:dyDescent="0.2">
      <c r="D18485" s="9"/>
      <c r="G18485" s="63"/>
      <c r="H18485" s="64"/>
    </row>
    <row r="18486" spans="4:8" x14ac:dyDescent="0.2">
      <c r="D18486" s="9"/>
      <c r="G18486" s="63"/>
      <c r="H18486" s="64"/>
    </row>
    <row r="18487" spans="4:8" x14ac:dyDescent="0.2">
      <c r="D18487" s="9"/>
      <c r="G18487" s="63"/>
      <c r="H18487" s="64"/>
    </row>
    <row r="18488" spans="4:8" x14ac:dyDescent="0.2">
      <c r="D18488" s="9"/>
      <c r="G18488" s="63"/>
      <c r="H18488" s="64"/>
    </row>
    <row r="18489" spans="4:8" x14ac:dyDescent="0.2">
      <c r="D18489" s="9"/>
      <c r="G18489" s="63"/>
      <c r="H18489" s="64"/>
    </row>
    <row r="18490" spans="4:8" x14ac:dyDescent="0.2">
      <c r="D18490" s="9"/>
      <c r="G18490" s="63"/>
      <c r="H18490" s="64"/>
    </row>
    <row r="18491" spans="4:8" x14ac:dyDescent="0.2">
      <c r="D18491" s="9"/>
      <c r="G18491" s="63"/>
      <c r="H18491" s="64"/>
    </row>
    <row r="18492" spans="4:8" x14ac:dyDescent="0.2">
      <c r="D18492" s="9"/>
      <c r="G18492" s="63"/>
      <c r="H18492" s="64"/>
    </row>
    <row r="18493" spans="4:8" x14ac:dyDescent="0.2">
      <c r="D18493" s="9"/>
      <c r="G18493" s="63"/>
      <c r="H18493" s="64"/>
    </row>
    <row r="18494" spans="4:8" x14ac:dyDescent="0.2">
      <c r="D18494" s="9"/>
      <c r="G18494" s="63"/>
      <c r="H18494" s="64"/>
    </row>
    <row r="18495" spans="4:8" x14ac:dyDescent="0.2">
      <c r="D18495" s="9"/>
      <c r="G18495" s="63"/>
      <c r="H18495" s="64"/>
    </row>
    <row r="18496" spans="4:8" x14ac:dyDescent="0.2">
      <c r="D18496" s="9"/>
      <c r="G18496" s="63"/>
      <c r="H18496" s="64"/>
    </row>
    <row r="18497" spans="4:8" x14ac:dyDescent="0.2">
      <c r="D18497" s="9"/>
      <c r="G18497" s="63"/>
      <c r="H18497" s="64"/>
    </row>
    <row r="18498" spans="4:8" x14ac:dyDescent="0.2">
      <c r="D18498" s="9"/>
      <c r="G18498" s="63"/>
      <c r="H18498" s="64"/>
    </row>
    <row r="18499" spans="4:8" x14ac:dyDescent="0.2">
      <c r="D18499" s="9"/>
      <c r="G18499" s="63"/>
      <c r="H18499" s="64"/>
    </row>
    <row r="18500" spans="4:8" x14ac:dyDescent="0.2">
      <c r="D18500" s="9"/>
      <c r="G18500" s="63"/>
      <c r="H18500" s="64"/>
    </row>
    <row r="18501" spans="4:8" x14ac:dyDescent="0.2">
      <c r="D18501" s="9"/>
      <c r="G18501" s="63"/>
      <c r="H18501" s="64"/>
    </row>
    <row r="18502" spans="4:8" x14ac:dyDescent="0.2">
      <c r="D18502" s="9"/>
      <c r="G18502" s="63"/>
      <c r="H18502" s="64"/>
    </row>
    <row r="18503" spans="4:8" x14ac:dyDescent="0.2">
      <c r="D18503" s="9"/>
      <c r="G18503" s="63"/>
      <c r="H18503" s="64"/>
    </row>
    <row r="18504" spans="4:8" x14ac:dyDescent="0.2">
      <c r="D18504" s="9"/>
      <c r="G18504" s="63"/>
      <c r="H18504" s="64"/>
    </row>
    <row r="18505" spans="4:8" x14ac:dyDescent="0.2">
      <c r="D18505" s="9"/>
      <c r="G18505" s="63"/>
      <c r="H18505" s="64"/>
    </row>
    <row r="18506" spans="4:8" x14ac:dyDescent="0.2">
      <c r="D18506" s="9"/>
      <c r="G18506" s="63"/>
      <c r="H18506" s="64"/>
    </row>
    <row r="18507" spans="4:8" x14ac:dyDescent="0.2">
      <c r="D18507" s="9"/>
      <c r="G18507" s="63"/>
      <c r="H18507" s="64"/>
    </row>
    <row r="18508" spans="4:8" x14ac:dyDescent="0.2">
      <c r="D18508" s="9"/>
      <c r="G18508" s="63"/>
      <c r="H18508" s="64"/>
    </row>
    <row r="18509" spans="4:8" x14ac:dyDescent="0.2">
      <c r="D18509" s="9"/>
      <c r="G18509" s="63"/>
      <c r="H18509" s="64"/>
    </row>
    <row r="18510" spans="4:8" x14ac:dyDescent="0.2">
      <c r="D18510" s="9"/>
      <c r="G18510" s="63"/>
      <c r="H18510" s="64"/>
    </row>
    <row r="18511" spans="4:8" x14ac:dyDescent="0.2">
      <c r="D18511" s="9"/>
      <c r="G18511" s="63"/>
      <c r="H18511" s="64"/>
    </row>
    <row r="18512" spans="4:8" x14ac:dyDescent="0.2">
      <c r="D18512" s="9"/>
      <c r="G18512" s="63"/>
      <c r="H18512" s="64"/>
    </row>
    <row r="18513" spans="4:8" x14ac:dyDescent="0.2">
      <c r="D18513" s="9"/>
      <c r="G18513" s="63"/>
      <c r="H18513" s="64"/>
    </row>
    <row r="18514" spans="4:8" x14ac:dyDescent="0.2">
      <c r="D18514" s="9"/>
      <c r="G18514" s="63"/>
      <c r="H18514" s="64"/>
    </row>
    <row r="18515" spans="4:8" x14ac:dyDescent="0.2">
      <c r="D18515" s="9"/>
      <c r="G18515" s="63"/>
      <c r="H18515" s="64"/>
    </row>
    <row r="18516" spans="4:8" x14ac:dyDescent="0.2">
      <c r="D18516" s="9"/>
      <c r="G18516" s="63"/>
      <c r="H18516" s="64"/>
    </row>
    <row r="18517" spans="4:8" x14ac:dyDescent="0.2">
      <c r="D18517" s="9"/>
      <c r="G18517" s="63"/>
      <c r="H18517" s="64"/>
    </row>
    <row r="18518" spans="4:8" x14ac:dyDescent="0.2">
      <c r="D18518" s="9"/>
      <c r="G18518" s="63"/>
      <c r="H18518" s="64"/>
    </row>
    <row r="18519" spans="4:8" x14ac:dyDescent="0.2">
      <c r="D18519" s="9"/>
      <c r="G18519" s="63"/>
      <c r="H18519" s="64"/>
    </row>
    <row r="18520" spans="4:8" x14ac:dyDescent="0.2">
      <c r="D18520" s="9"/>
      <c r="G18520" s="63"/>
      <c r="H18520" s="64"/>
    </row>
    <row r="18521" spans="4:8" x14ac:dyDescent="0.2">
      <c r="D18521" s="9"/>
      <c r="G18521" s="63"/>
      <c r="H18521" s="64"/>
    </row>
    <row r="18522" spans="4:8" x14ac:dyDescent="0.2">
      <c r="D18522" s="9"/>
      <c r="G18522" s="63"/>
      <c r="H18522" s="64"/>
    </row>
    <row r="18523" spans="4:8" x14ac:dyDescent="0.2">
      <c r="D18523" s="9"/>
      <c r="G18523" s="63"/>
      <c r="H18523" s="64"/>
    </row>
    <row r="18524" spans="4:8" x14ac:dyDescent="0.2">
      <c r="D18524" s="9"/>
      <c r="G18524" s="63"/>
      <c r="H18524" s="64"/>
    </row>
    <row r="18525" spans="4:8" x14ac:dyDescent="0.2">
      <c r="D18525" s="9"/>
      <c r="G18525" s="63"/>
      <c r="H18525" s="64"/>
    </row>
    <row r="18526" spans="4:8" x14ac:dyDescent="0.2">
      <c r="D18526" s="9"/>
      <c r="G18526" s="63"/>
      <c r="H18526" s="64"/>
    </row>
    <row r="18527" spans="4:8" x14ac:dyDescent="0.2">
      <c r="D18527" s="9"/>
      <c r="G18527" s="63"/>
      <c r="H18527" s="64"/>
    </row>
    <row r="18528" spans="4:8" x14ac:dyDescent="0.2">
      <c r="D18528" s="9"/>
      <c r="G18528" s="63"/>
      <c r="H18528" s="64"/>
    </row>
    <row r="18529" spans="4:8" x14ac:dyDescent="0.2">
      <c r="D18529" s="9"/>
      <c r="G18529" s="63"/>
      <c r="H18529" s="64"/>
    </row>
    <row r="18530" spans="4:8" x14ac:dyDescent="0.2">
      <c r="D18530" s="9"/>
      <c r="G18530" s="63"/>
      <c r="H18530" s="64"/>
    </row>
    <row r="18531" spans="4:8" x14ac:dyDescent="0.2">
      <c r="D18531" s="9"/>
      <c r="G18531" s="63"/>
      <c r="H18531" s="64"/>
    </row>
    <row r="18532" spans="4:8" x14ac:dyDescent="0.2">
      <c r="D18532" s="9"/>
      <c r="G18532" s="63"/>
      <c r="H18532" s="64"/>
    </row>
    <row r="18533" spans="4:8" x14ac:dyDescent="0.2">
      <c r="D18533" s="9"/>
      <c r="G18533" s="63"/>
      <c r="H18533" s="64"/>
    </row>
    <row r="18534" spans="4:8" x14ac:dyDescent="0.2">
      <c r="D18534" s="9"/>
      <c r="G18534" s="63"/>
      <c r="H18534" s="64"/>
    </row>
    <row r="18535" spans="4:8" x14ac:dyDescent="0.2">
      <c r="D18535" s="9"/>
      <c r="G18535" s="63"/>
      <c r="H18535" s="64"/>
    </row>
    <row r="18536" spans="4:8" x14ac:dyDescent="0.2">
      <c r="D18536" s="9"/>
      <c r="G18536" s="63"/>
      <c r="H18536" s="64"/>
    </row>
    <row r="18537" spans="4:8" x14ac:dyDescent="0.2">
      <c r="D18537" s="9"/>
      <c r="G18537" s="63"/>
      <c r="H18537" s="64"/>
    </row>
    <row r="18538" spans="4:8" x14ac:dyDescent="0.2">
      <c r="D18538" s="9"/>
      <c r="G18538" s="63"/>
      <c r="H18538" s="64"/>
    </row>
    <row r="18539" spans="4:8" x14ac:dyDescent="0.2">
      <c r="D18539" s="9"/>
      <c r="G18539" s="63"/>
      <c r="H18539" s="64"/>
    </row>
    <row r="18540" spans="4:8" x14ac:dyDescent="0.2">
      <c r="D18540" s="9"/>
      <c r="G18540" s="63"/>
      <c r="H18540" s="64"/>
    </row>
    <row r="18541" spans="4:8" x14ac:dyDescent="0.2">
      <c r="D18541" s="9"/>
      <c r="G18541" s="63"/>
      <c r="H18541" s="64"/>
    </row>
    <row r="18542" spans="4:8" x14ac:dyDescent="0.2">
      <c r="D18542" s="9"/>
      <c r="G18542" s="63"/>
      <c r="H18542" s="64"/>
    </row>
    <row r="18543" spans="4:8" x14ac:dyDescent="0.2">
      <c r="D18543" s="9"/>
      <c r="G18543" s="63"/>
      <c r="H18543" s="64"/>
    </row>
    <row r="18544" spans="4:8" x14ac:dyDescent="0.2">
      <c r="D18544" s="9"/>
      <c r="G18544" s="63"/>
      <c r="H18544" s="64"/>
    </row>
    <row r="18545" spans="4:8" x14ac:dyDescent="0.2">
      <c r="D18545" s="9"/>
      <c r="G18545" s="63"/>
      <c r="H18545" s="64"/>
    </row>
    <row r="18546" spans="4:8" x14ac:dyDescent="0.2">
      <c r="D18546" s="9"/>
      <c r="G18546" s="63"/>
      <c r="H18546" s="64"/>
    </row>
    <row r="18547" spans="4:8" x14ac:dyDescent="0.2">
      <c r="D18547" s="9"/>
      <c r="G18547" s="63"/>
      <c r="H18547" s="64"/>
    </row>
    <row r="18548" spans="4:8" x14ac:dyDescent="0.2">
      <c r="D18548" s="9"/>
      <c r="G18548" s="63"/>
      <c r="H18548" s="64"/>
    </row>
    <row r="18549" spans="4:8" x14ac:dyDescent="0.2">
      <c r="D18549" s="9"/>
      <c r="G18549" s="63"/>
      <c r="H18549" s="64"/>
    </row>
    <row r="18550" spans="4:8" x14ac:dyDescent="0.2">
      <c r="D18550" s="9"/>
      <c r="G18550" s="63"/>
      <c r="H18550" s="64"/>
    </row>
    <row r="18551" spans="4:8" x14ac:dyDescent="0.2">
      <c r="D18551" s="9"/>
      <c r="G18551" s="63"/>
      <c r="H18551" s="64"/>
    </row>
    <row r="18552" spans="4:8" x14ac:dyDescent="0.2">
      <c r="D18552" s="9"/>
      <c r="G18552" s="63"/>
      <c r="H18552" s="64"/>
    </row>
    <row r="18553" spans="4:8" x14ac:dyDescent="0.2">
      <c r="D18553" s="9"/>
      <c r="G18553" s="63"/>
      <c r="H18553" s="64"/>
    </row>
    <row r="18554" spans="4:8" x14ac:dyDescent="0.2">
      <c r="D18554" s="9"/>
      <c r="G18554" s="63"/>
      <c r="H18554" s="64"/>
    </row>
    <row r="18555" spans="4:8" x14ac:dyDescent="0.2">
      <c r="D18555" s="9"/>
      <c r="G18555" s="63"/>
      <c r="H18555" s="64"/>
    </row>
    <row r="18556" spans="4:8" x14ac:dyDescent="0.2">
      <c r="D18556" s="9"/>
      <c r="G18556" s="63"/>
      <c r="H18556" s="64"/>
    </row>
    <row r="18557" spans="4:8" x14ac:dyDescent="0.2">
      <c r="D18557" s="9"/>
      <c r="G18557" s="63"/>
      <c r="H18557" s="64"/>
    </row>
    <row r="18558" spans="4:8" x14ac:dyDescent="0.2">
      <c r="D18558" s="9"/>
      <c r="G18558" s="63"/>
      <c r="H18558" s="64"/>
    </row>
    <row r="18559" spans="4:8" x14ac:dyDescent="0.2">
      <c r="D18559" s="9"/>
      <c r="G18559" s="63"/>
      <c r="H18559" s="64"/>
    </row>
    <row r="18560" spans="4:8" x14ac:dyDescent="0.2">
      <c r="D18560" s="9"/>
      <c r="G18560" s="63"/>
      <c r="H18560" s="64"/>
    </row>
    <row r="18561" spans="4:8" x14ac:dyDescent="0.2">
      <c r="D18561" s="9"/>
      <c r="G18561" s="63"/>
      <c r="H18561" s="64"/>
    </row>
    <row r="18562" spans="4:8" x14ac:dyDescent="0.2">
      <c r="D18562" s="9"/>
      <c r="G18562" s="63"/>
      <c r="H18562" s="64"/>
    </row>
    <row r="18563" spans="4:8" x14ac:dyDescent="0.2">
      <c r="D18563" s="9"/>
      <c r="G18563" s="63"/>
      <c r="H18563" s="64"/>
    </row>
    <row r="18564" spans="4:8" x14ac:dyDescent="0.2">
      <c r="D18564" s="9"/>
      <c r="G18564" s="63"/>
      <c r="H18564" s="64"/>
    </row>
    <row r="18565" spans="4:8" x14ac:dyDescent="0.2">
      <c r="D18565" s="9"/>
      <c r="G18565" s="63"/>
      <c r="H18565" s="64"/>
    </row>
    <row r="18566" spans="4:8" x14ac:dyDescent="0.2">
      <c r="D18566" s="9"/>
      <c r="G18566" s="63"/>
      <c r="H18566" s="64"/>
    </row>
    <row r="18567" spans="4:8" x14ac:dyDescent="0.2">
      <c r="D18567" s="9"/>
      <c r="G18567" s="63"/>
      <c r="H18567" s="64"/>
    </row>
    <row r="18568" spans="4:8" x14ac:dyDescent="0.2">
      <c r="D18568" s="9"/>
      <c r="G18568" s="63"/>
      <c r="H18568" s="64"/>
    </row>
    <row r="18569" spans="4:8" x14ac:dyDescent="0.2">
      <c r="D18569" s="9"/>
      <c r="G18569" s="63"/>
      <c r="H18569" s="64"/>
    </row>
    <row r="18570" spans="4:8" x14ac:dyDescent="0.2">
      <c r="D18570" s="9"/>
      <c r="G18570" s="63"/>
      <c r="H18570" s="64"/>
    </row>
    <row r="18571" spans="4:8" x14ac:dyDescent="0.2">
      <c r="D18571" s="9"/>
      <c r="G18571" s="63"/>
      <c r="H18571" s="64"/>
    </row>
    <row r="18572" spans="4:8" x14ac:dyDescent="0.2">
      <c r="D18572" s="9"/>
      <c r="G18572" s="63"/>
      <c r="H18572" s="64"/>
    </row>
    <row r="18573" spans="4:8" x14ac:dyDescent="0.2">
      <c r="D18573" s="9"/>
      <c r="G18573" s="63"/>
      <c r="H18573" s="64"/>
    </row>
    <row r="18574" spans="4:8" x14ac:dyDescent="0.2">
      <c r="D18574" s="9"/>
      <c r="G18574" s="63"/>
      <c r="H18574" s="64"/>
    </row>
    <row r="18575" spans="4:8" x14ac:dyDescent="0.2">
      <c r="D18575" s="9"/>
      <c r="G18575" s="63"/>
      <c r="H18575" s="64"/>
    </row>
    <row r="18576" spans="4:8" x14ac:dyDescent="0.2">
      <c r="D18576" s="9"/>
      <c r="G18576" s="63"/>
      <c r="H18576" s="64"/>
    </row>
    <row r="18577" spans="4:8" x14ac:dyDescent="0.2">
      <c r="D18577" s="9"/>
      <c r="G18577" s="63"/>
      <c r="H18577" s="64"/>
    </row>
    <row r="18578" spans="4:8" x14ac:dyDescent="0.2">
      <c r="D18578" s="9"/>
      <c r="G18578" s="63"/>
      <c r="H18578" s="64"/>
    </row>
    <row r="18579" spans="4:8" x14ac:dyDescent="0.2">
      <c r="D18579" s="9"/>
      <c r="G18579" s="63"/>
      <c r="H18579" s="64"/>
    </row>
    <row r="18580" spans="4:8" x14ac:dyDescent="0.2">
      <c r="D18580" s="9"/>
      <c r="G18580" s="63"/>
      <c r="H18580" s="64"/>
    </row>
    <row r="18581" spans="4:8" x14ac:dyDescent="0.2">
      <c r="D18581" s="9"/>
      <c r="G18581" s="63"/>
      <c r="H18581" s="64"/>
    </row>
    <row r="18582" spans="4:8" x14ac:dyDescent="0.2">
      <c r="D18582" s="9"/>
      <c r="G18582" s="63"/>
      <c r="H18582" s="64"/>
    </row>
    <row r="18583" spans="4:8" x14ac:dyDescent="0.2">
      <c r="D18583" s="9"/>
      <c r="G18583" s="63"/>
      <c r="H18583" s="64"/>
    </row>
    <row r="18584" spans="4:8" x14ac:dyDescent="0.2">
      <c r="D18584" s="9"/>
      <c r="G18584" s="63"/>
      <c r="H18584" s="64"/>
    </row>
    <row r="18585" spans="4:8" x14ac:dyDescent="0.2">
      <c r="D18585" s="9"/>
      <c r="G18585" s="63"/>
      <c r="H18585" s="64"/>
    </row>
    <row r="18586" spans="4:8" x14ac:dyDescent="0.2">
      <c r="D18586" s="9"/>
      <c r="G18586" s="63"/>
      <c r="H18586" s="64"/>
    </row>
    <row r="18587" spans="4:8" x14ac:dyDescent="0.2">
      <c r="D18587" s="9"/>
      <c r="G18587" s="63"/>
      <c r="H18587" s="64"/>
    </row>
    <row r="18588" spans="4:8" x14ac:dyDescent="0.2">
      <c r="D18588" s="9"/>
      <c r="G18588" s="63"/>
      <c r="H18588" s="64"/>
    </row>
    <row r="18589" spans="4:8" x14ac:dyDescent="0.2">
      <c r="D18589" s="9"/>
      <c r="G18589" s="63"/>
      <c r="H18589" s="64"/>
    </row>
    <row r="18590" spans="4:8" x14ac:dyDescent="0.2">
      <c r="D18590" s="9"/>
      <c r="G18590" s="63"/>
      <c r="H18590" s="64"/>
    </row>
    <row r="18591" spans="4:8" x14ac:dyDescent="0.2">
      <c r="D18591" s="9"/>
      <c r="G18591" s="63"/>
      <c r="H18591" s="64"/>
    </row>
    <row r="18592" spans="4:8" x14ac:dyDescent="0.2">
      <c r="D18592" s="9"/>
      <c r="G18592" s="63"/>
      <c r="H18592" s="64"/>
    </row>
    <row r="18593" spans="4:8" x14ac:dyDescent="0.2">
      <c r="D18593" s="9"/>
      <c r="G18593" s="63"/>
      <c r="H18593" s="64"/>
    </row>
    <row r="18594" spans="4:8" x14ac:dyDescent="0.2">
      <c r="D18594" s="9"/>
      <c r="G18594" s="63"/>
      <c r="H18594" s="64"/>
    </row>
    <row r="18595" spans="4:8" x14ac:dyDescent="0.2">
      <c r="D18595" s="9"/>
      <c r="G18595" s="63"/>
      <c r="H18595" s="64"/>
    </row>
    <row r="18596" spans="4:8" x14ac:dyDescent="0.2">
      <c r="D18596" s="9"/>
      <c r="G18596" s="63"/>
      <c r="H18596" s="64"/>
    </row>
    <row r="18597" spans="4:8" x14ac:dyDescent="0.2">
      <c r="D18597" s="9"/>
      <c r="G18597" s="63"/>
      <c r="H18597" s="64"/>
    </row>
    <row r="18598" spans="4:8" x14ac:dyDescent="0.2">
      <c r="D18598" s="9"/>
      <c r="G18598" s="63"/>
      <c r="H18598" s="64"/>
    </row>
    <row r="18599" spans="4:8" x14ac:dyDescent="0.2">
      <c r="D18599" s="9"/>
      <c r="G18599" s="63"/>
      <c r="H18599" s="64"/>
    </row>
    <row r="18600" spans="4:8" x14ac:dyDescent="0.2">
      <c r="D18600" s="9"/>
      <c r="G18600" s="63"/>
      <c r="H18600" s="64"/>
    </row>
    <row r="18601" spans="4:8" x14ac:dyDescent="0.2">
      <c r="D18601" s="9"/>
      <c r="G18601" s="63"/>
      <c r="H18601" s="64"/>
    </row>
    <row r="18602" spans="4:8" x14ac:dyDescent="0.2">
      <c r="D18602" s="9"/>
      <c r="G18602" s="63"/>
      <c r="H18602" s="64"/>
    </row>
    <row r="18603" spans="4:8" x14ac:dyDescent="0.2">
      <c r="D18603" s="9"/>
      <c r="G18603" s="63"/>
      <c r="H18603" s="64"/>
    </row>
    <row r="18604" spans="4:8" x14ac:dyDescent="0.2">
      <c r="D18604" s="9"/>
      <c r="G18604" s="63"/>
      <c r="H18604" s="64"/>
    </row>
    <row r="18605" spans="4:8" x14ac:dyDescent="0.2">
      <c r="D18605" s="9"/>
      <c r="G18605" s="63"/>
      <c r="H18605" s="64"/>
    </row>
    <row r="18606" spans="4:8" x14ac:dyDescent="0.2">
      <c r="D18606" s="9"/>
      <c r="G18606" s="63"/>
      <c r="H18606" s="64"/>
    </row>
    <row r="18607" spans="4:8" x14ac:dyDescent="0.2">
      <c r="D18607" s="9"/>
      <c r="G18607" s="63"/>
      <c r="H18607" s="64"/>
    </row>
    <row r="18608" spans="4:8" x14ac:dyDescent="0.2">
      <c r="D18608" s="9"/>
      <c r="G18608" s="63"/>
      <c r="H18608" s="64"/>
    </row>
    <row r="18609" spans="4:8" x14ac:dyDescent="0.2">
      <c r="D18609" s="9"/>
      <c r="G18609" s="63"/>
      <c r="H18609" s="64"/>
    </row>
    <row r="18610" spans="4:8" x14ac:dyDescent="0.2">
      <c r="D18610" s="9"/>
      <c r="G18610" s="63"/>
      <c r="H18610" s="64"/>
    </row>
    <row r="18611" spans="4:8" x14ac:dyDescent="0.2">
      <c r="D18611" s="9"/>
      <c r="G18611" s="63"/>
      <c r="H18611" s="64"/>
    </row>
    <row r="18612" spans="4:8" x14ac:dyDescent="0.2">
      <c r="D18612" s="9"/>
      <c r="G18612" s="63"/>
      <c r="H18612" s="64"/>
    </row>
    <row r="18613" spans="4:8" x14ac:dyDescent="0.2">
      <c r="D18613" s="9"/>
      <c r="G18613" s="63"/>
      <c r="H18613" s="64"/>
    </row>
    <row r="18614" spans="4:8" x14ac:dyDescent="0.2">
      <c r="D18614" s="9"/>
      <c r="G18614" s="63"/>
      <c r="H18614" s="64"/>
    </row>
    <row r="18615" spans="4:8" x14ac:dyDescent="0.2">
      <c r="D18615" s="9"/>
      <c r="G18615" s="63"/>
      <c r="H18615" s="64"/>
    </row>
    <row r="18616" spans="4:8" x14ac:dyDescent="0.2">
      <c r="D18616" s="9"/>
      <c r="G18616" s="63"/>
      <c r="H18616" s="64"/>
    </row>
    <row r="18617" spans="4:8" x14ac:dyDescent="0.2">
      <c r="D18617" s="9"/>
      <c r="G18617" s="63"/>
      <c r="H18617" s="64"/>
    </row>
    <row r="18618" spans="4:8" x14ac:dyDescent="0.2">
      <c r="D18618" s="9"/>
      <c r="G18618" s="63"/>
      <c r="H18618" s="64"/>
    </row>
    <row r="18619" spans="4:8" x14ac:dyDescent="0.2">
      <c r="D18619" s="9"/>
      <c r="G18619" s="63"/>
      <c r="H18619" s="64"/>
    </row>
    <row r="18620" spans="4:8" x14ac:dyDescent="0.2">
      <c r="D18620" s="9"/>
      <c r="G18620" s="63"/>
      <c r="H18620" s="64"/>
    </row>
    <row r="18621" spans="4:8" x14ac:dyDescent="0.2">
      <c r="D18621" s="9"/>
      <c r="G18621" s="63"/>
      <c r="H18621" s="64"/>
    </row>
    <row r="18622" spans="4:8" x14ac:dyDescent="0.2">
      <c r="D18622" s="9"/>
      <c r="G18622" s="63"/>
      <c r="H18622" s="64"/>
    </row>
    <row r="18623" spans="4:8" x14ac:dyDescent="0.2">
      <c r="D18623" s="9"/>
      <c r="G18623" s="63"/>
      <c r="H18623" s="64"/>
    </row>
    <row r="18624" spans="4:8" x14ac:dyDescent="0.2">
      <c r="D18624" s="9"/>
      <c r="G18624" s="63"/>
      <c r="H18624" s="64"/>
    </row>
    <row r="18625" spans="4:8" x14ac:dyDescent="0.2">
      <c r="D18625" s="9"/>
      <c r="G18625" s="63"/>
      <c r="H18625" s="64"/>
    </row>
    <row r="18626" spans="4:8" x14ac:dyDescent="0.2">
      <c r="D18626" s="9"/>
      <c r="G18626" s="63"/>
      <c r="H18626" s="64"/>
    </row>
    <row r="18627" spans="4:8" x14ac:dyDescent="0.2">
      <c r="D18627" s="9"/>
      <c r="G18627" s="63"/>
      <c r="H18627" s="64"/>
    </row>
    <row r="18628" spans="4:8" x14ac:dyDescent="0.2">
      <c r="D18628" s="9"/>
      <c r="G18628" s="63"/>
      <c r="H18628" s="64"/>
    </row>
    <row r="18629" spans="4:8" x14ac:dyDescent="0.2">
      <c r="D18629" s="9"/>
      <c r="G18629" s="63"/>
      <c r="H18629" s="64"/>
    </row>
    <row r="18630" spans="4:8" x14ac:dyDescent="0.2">
      <c r="D18630" s="9"/>
      <c r="G18630" s="63"/>
      <c r="H18630" s="64"/>
    </row>
    <row r="18631" spans="4:8" x14ac:dyDescent="0.2">
      <c r="D18631" s="9"/>
      <c r="G18631" s="63"/>
      <c r="H18631" s="64"/>
    </row>
    <row r="18632" spans="4:8" x14ac:dyDescent="0.2">
      <c r="D18632" s="9"/>
      <c r="G18632" s="63"/>
      <c r="H18632" s="64"/>
    </row>
    <row r="18633" spans="4:8" x14ac:dyDescent="0.2">
      <c r="D18633" s="9"/>
      <c r="G18633" s="63"/>
      <c r="H18633" s="64"/>
    </row>
    <row r="18634" spans="4:8" x14ac:dyDescent="0.2">
      <c r="D18634" s="9"/>
      <c r="G18634" s="63"/>
      <c r="H18634" s="64"/>
    </row>
    <row r="18635" spans="4:8" x14ac:dyDescent="0.2">
      <c r="D18635" s="9"/>
      <c r="G18635" s="63"/>
      <c r="H18635" s="64"/>
    </row>
    <row r="18636" spans="4:8" x14ac:dyDescent="0.2">
      <c r="D18636" s="9"/>
      <c r="G18636" s="63"/>
      <c r="H18636" s="64"/>
    </row>
    <row r="18637" spans="4:8" x14ac:dyDescent="0.2">
      <c r="D18637" s="9"/>
      <c r="G18637" s="63"/>
      <c r="H18637" s="64"/>
    </row>
    <row r="18638" spans="4:8" x14ac:dyDescent="0.2">
      <c r="D18638" s="9"/>
      <c r="G18638" s="63"/>
      <c r="H18638" s="64"/>
    </row>
    <row r="18639" spans="4:8" x14ac:dyDescent="0.2">
      <c r="D18639" s="9"/>
      <c r="G18639" s="63"/>
      <c r="H18639" s="64"/>
    </row>
    <row r="18640" spans="4:8" x14ac:dyDescent="0.2">
      <c r="D18640" s="9"/>
      <c r="G18640" s="63"/>
      <c r="H18640" s="64"/>
    </row>
    <row r="18641" spans="4:8" x14ac:dyDescent="0.2">
      <c r="D18641" s="9"/>
      <c r="G18641" s="63"/>
      <c r="H18641" s="64"/>
    </row>
    <row r="18642" spans="4:8" x14ac:dyDescent="0.2">
      <c r="D18642" s="9"/>
      <c r="G18642" s="63"/>
      <c r="H18642" s="64"/>
    </row>
    <row r="18643" spans="4:8" x14ac:dyDescent="0.2">
      <c r="D18643" s="9"/>
      <c r="G18643" s="63"/>
      <c r="H18643" s="64"/>
    </row>
    <row r="18644" spans="4:8" x14ac:dyDescent="0.2">
      <c r="D18644" s="9"/>
      <c r="G18644" s="63"/>
      <c r="H18644" s="64"/>
    </row>
    <row r="18645" spans="4:8" x14ac:dyDescent="0.2">
      <c r="D18645" s="9"/>
      <c r="G18645" s="63"/>
      <c r="H18645" s="64"/>
    </row>
    <row r="18646" spans="4:8" x14ac:dyDescent="0.2">
      <c r="D18646" s="9"/>
      <c r="G18646" s="63"/>
      <c r="H18646" s="64"/>
    </row>
    <row r="18647" spans="4:8" x14ac:dyDescent="0.2">
      <c r="D18647" s="9"/>
      <c r="G18647" s="63"/>
      <c r="H18647" s="64"/>
    </row>
    <row r="18648" spans="4:8" x14ac:dyDescent="0.2">
      <c r="D18648" s="9"/>
      <c r="G18648" s="63"/>
      <c r="H18648" s="64"/>
    </row>
    <row r="18649" spans="4:8" x14ac:dyDescent="0.2">
      <c r="D18649" s="9"/>
      <c r="G18649" s="63"/>
      <c r="H18649" s="64"/>
    </row>
    <row r="18650" spans="4:8" x14ac:dyDescent="0.2">
      <c r="D18650" s="9"/>
      <c r="G18650" s="63"/>
      <c r="H18650" s="64"/>
    </row>
    <row r="18651" spans="4:8" x14ac:dyDescent="0.2">
      <c r="D18651" s="9"/>
      <c r="G18651" s="63"/>
      <c r="H18651" s="64"/>
    </row>
    <row r="18652" spans="4:8" x14ac:dyDescent="0.2">
      <c r="D18652" s="9"/>
      <c r="G18652" s="63"/>
      <c r="H18652" s="64"/>
    </row>
    <row r="18653" spans="4:8" x14ac:dyDescent="0.2">
      <c r="D18653" s="9"/>
      <c r="G18653" s="63"/>
      <c r="H18653" s="64"/>
    </row>
    <row r="18654" spans="4:8" x14ac:dyDescent="0.2">
      <c r="D18654" s="9"/>
      <c r="G18654" s="63"/>
      <c r="H18654" s="64"/>
    </row>
    <row r="18655" spans="4:8" x14ac:dyDescent="0.2">
      <c r="D18655" s="9"/>
      <c r="G18655" s="63"/>
      <c r="H18655" s="64"/>
    </row>
    <row r="18656" spans="4:8" x14ac:dyDescent="0.2">
      <c r="D18656" s="9"/>
      <c r="G18656" s="63"/>
      <c r="H18656" s="64"/>
    </row>
    <row r="18657" spans="4:8" x14ac:dyDescent="0.2">
      <c r="D18657" s="9"/>
      <c r="G18657" s="63"/>
      <c r="H18657" s="64"/>
    </row>
    <row r="18658" spans="4:8" x14ac:dyDescent="0.2">
      <c r="D18658" s="9"/>
      <c r="G18658" s="63"/>
      <c r="H18658" s="64"/>
    </row>
    <row r="18659" spans="4:8" x14ac:dyDescent="0.2">
      <c r="D18659" s="9"/>
      <c r="G18659" s="63"/>
      <c r="H18659" s="64"/>
    </row>
    <row r="18660" spans="4:8" x14ac:dyDescent="0.2">
      <c r="D18660" s="9"/>
      <c r="G18660" s="63"/>
      <c r="H18660" s="64"/>
    </row>
    <row r="18661" spans="4:8" x14ac:dyDescent="0.2">
      <c r="D18661" s="9"/>
      <c r="G18661" s="63"/>
      <c r="H18661" s="64"/>
    </row>
    <row r="18662" spans="4:8" x14ac:dyDescent="0.2">
      <c r="D18662" s="9"/>
      <c r="G18662" s="63"/>
      <c r="H18662" s="64"/>
    </row>
    <row r="18663" spans="4:8" x14ac:dyDescent="0.2">
      <c r="D18663" s="9"/>
      <c r="G18663" s="63"/>
      <c r="H18663" s="64"/>
    </row>
    <row r="18664" spans="4:8" x14ac:dyDescent="0.2">
      <c r="D18664" s="9"/>
      <c r="G18664" s="63"/>
      <c r="H18664" s="64"/>
    </row>
    <row r="18665" spans="4:8" x14ac:dyDescent="0.2">
      <c r="D18665" s="9"/>
      <c r="G18665" s="63"/>
      <c r="H18665" s="64"/>
    </row>
    <row r="18666" spans="4:8" x14ac:dyDescent="0.2">
      <c r="D18666" s="9"/>
      <c r="G18666" s="63"/>
      <c r="H18666" s="64"/>
    </row>
    <row r="18667" spans="4:8" x14ac:dyDescent="0.2">
      <c r="D18667" s="9"/>
      <c r="G18667" s="63"/>
      <c r="H18667" s="64"/>
    </row>
    <row r="18668" spans="4:8" x14ac:dyDescent="0.2">
      <c r="D18668" s="9"/>
      <c r="G18668" s="63"/>
      <c r="H18668" s="64"/>
    </row>
    <row r="18669" spans="4:8" x14ac:dyDescent="0.2">
      <c r="D18669" s="9"/>
      <c r="G18669" s="63"/>
      <c r="H18669" s="64"/>
    </row>
    <row r="18670" spans="4:8" x14ac:dyDescent="0.2">
      <c r="D18670" s="9"/>
      <c r="G18670" s="63"/>
      <c r="H18670" s="64"/>
    </row>
    <row r="18671" spans="4:8" x14ac:dyDescent="0.2">
      <c r="D18671" s="9"/>
      <c r="G18671" s="63"/>
      <c r="H18671" s="64"/>
    </row>
    <row r="18672" spans="4:8" x14ac:dyDescent="0.2">
      <c r="D18672" s="9"/>
      <c r="G18672" s="63"/>
      <c r="H18672" s="64"/>
    </row>
    <row r="18673" spans="4:8" x14ac:dyDescent="0.2">
      <c r="D18673" s="9"/>
      <c r="G18673" s="63"/>
      <c r="H18673" s="64"/>
    </row>
    <row r="18674" spans="4:8" x14ac:dyDescent="0.2">
      <c r="D18674" s="9"/>
      <c r="G18674" s="63"/>
      <c r="H18674" s="64"/>
    </row>
    <row r="18675" spans="4:8" x14ac:dyDescent="0.2">
      <c r="D18675" s="9"/>
      <c r="G18675" s="63"/>
      <c r="H18675" s="64"/>
    </row>
    <row r="18676" spans="4:8" x14ac:dyDescent="0.2">
      <c r="D18676" s="9"/>
      <c r="G18676" s="63"/>
      <c r="H18676" s="64"/>
    </row>
    <row r="18677" spans="4:8" x14ac:dyDescent="0.2">
      <c r="D18677" s="9"/>
      <c r="G18677" s="63"/>
      <c r="H18677" s="64"/>
    </row>
    <row r="18678" spans="4:8" x14ac:dyDescent="0.2">
      <c r="D18678" s="9"/>
      <c r="G18678" s="63"/>
      <c r="H18678" s="64"/>
    </row>
    <row r="18679" spans="4:8" x14ac:dyDescent="0.2">
      <c r="D18679" s="9"/>
      <c r="G18679" s="63"/>
      <c r="H18679" s="64"/>
    </row>
    <row r="18680" spans="4:8" x14ac:dyDescent="0.2">
      <c r="D18680" s="9"/>
      <c r="G18680" s="63"/>
      <c r="H18680" s="64"/>
    </row>
    <row r="18681" spans="4:8" x14ac:dyDescent="0.2">
      <c r="D18681" s="9"/>
      <c r="G18681" s="63"/>
      <c r="H18681" s="64"/>
    </row>
    <row r="18682" spans="4:8" x14ac:dyDescent="0.2">
      <c r="D18682" s="9"/>
      <c r="G18682" s="63"/>
      <c r="H18682" s="64"/>
    </row>
    <row r="18683" spans="4:8" x14ac:dyDescent="0.2">
      <c r="D18683" s="9"/>
      <c r="G18683" s="63"/>
      <c r="H18683" s="64"/>
    </row>
    <row r="18684" spans="4:8" x14ac:dyDescent="0.2">
      <c r="D18684" s="9"/>
      <c r="G18684" s="63"/>
      <c r="H18684" s="64"/>
    </row>
    <row r="18685" spans="4:8" x14ac:dyDescent="0.2">
      <c r="D18685" s="9"/>
      <c r="G18685" s="63"/>
      <c r="H18685" s="64"/>
    </row>
    <row r="18686" spans="4:8" x14ac:dyDescent="0.2">
      <c r="D18686" s="9"/>
      <c r="G18686" s="63"/>
      <c r="H18686" s="64"/>
    </row>
    <row r="18687" spans="4:8" x14ac:dyDescent="0.2">
      <c r="D18687" s="9"/>
      <c r="G18687" s="63"/>
      <c r="H18687" s="64"/>
    </row>
    <row r="18688" spans="4:8" x14ac:dyDescent="0.2">
      <c r="D18688" s="9"/>
      <c r="G18688" s="63"/>
      <c r="H18688" s="64"/>
    </row>
    <row r="18689" spans="4:8" x14ac:dyDescent="0.2">
      <c r="D18689" s="9"/>
      <c r="G18689" s="63"/>
      <c r="H18689" s="64"/>
    </row>
    <row r="18690" spans="4:8" x14ac:dyDescent="0.2">
      <c r="D18690" s="9"/>
      <c r="G18690" s="63"/>
      <c r="H18690" s="64"/>
    </row>
    <row r="18691" spans="4:8" x14ac:dyDescent="0.2">
      <c r="D18691" s="9"/>
      <c r="G18691" s="63"/>
      <c r="H18691" s="64"/>
    </row>
    <row r="18692" spans="4:8" x14ac:dyDescent="0.2">
      <c r="D18692" s="9"/>
      <c r="G18692" s="63"/>
      <c r="H18692" s="64"/>
    </row>
    <row r="18693" spans="4:8" x14ac:dyDescent="0.2">
      <c r="D18693" s="9"/>
      <c r="G18693" s="63"/>
      <c r="H18693" s="64"/>
    </row>
    <row r="18694" spans="4:8" x14ac:dyDescent="0.2">
      <c r="D18694" s="9"/>
      <c r="G18694" s="63"/>
      <c r="H18694" s="64"/>
    </row>
    <row r="18695" spans="4:8" x14ac:dyDescent="0.2">
      <c r="D18695" s="9"/>
      <c r="G18695" s="63"/>
      <c r="H18695" s="64"/>
    </row>
    <row r="18696" spans="4:8" x14ac:dyDescent="0.2">
      <c r="D18696" s="9"/>
      <c r="G18696" s="63"/>
      <c r="H18696" s="64"/>
    </row>
    <row r="18697" spans="4:8" x14ac:dyDescent="0.2">
      <c r="D18697" s="9"/>
      <c r="G18697" s="63"/>
      <c r="H18697" s="64"/>
    </row>
    <row r="18698" spans="4:8" x14ac:dyDescent="0.2">
      <c r="D18698" s="9"/>
      <c r="G18698" s="63"/>
      <c r="H18698" s="64"/>
    </row>
    <row r="18699" spans="4:8" x14ac:dyDescent="0.2">
      <c r="D18699" s="9"/>
      <c r="G18699" s="63"/>
      <c r="H18699" s="64"/>
    </row>
    <row r="18700" spans="4:8" x14ac:dyDescent="0.2">
      <c r="D18700" s="9"/>
      <c r="G18700" s="63"/>
      <c r="H18700" s="64"/>
    </row>
    <row r="18701" spans="4:8" x14ac:dyDescent="0.2">
      <c r="D18701" s="9"/>
      <c r="G18701" s="63"/>
      <c r="H18701" s="64"/>
    </row>
    <row r="18702" spans="4:8" x14ac:dyDescent="0.2">
      <c r="D18702" s="9"/>
      <c r="G18702" s="63"/>
      <c r="H18702" s="64"/>
    </row>
    <row r="18703" spans="4:8" x14ac:dyDescent="0.2">
      <c r="D18703" s="9"/>
      <c r="G18703" s="63"/>
      <c r="H18703" s="64"/>
    </row>
    <row r="18704" spans="4:8" x14ac:dyDescent="0.2">
      <c r="D18704" s="9"/>
      <c r="G18704" s="63"/>
      <c r="H18704" s="64"/>
    </row>
    <row r="18705" spans="4:8" x14ac:dyDescent="0.2">
      <c r="D18705" s="9"/>
      <c r="G18705" s="63"/>
      <c r="H18705" s="64"/>
    </row>
    <row r="18706" spans="4:8" x14ac:dyDescent="0.2">
      <c r="D18706" s="9"/>
      <c r="G18706" s="63"/>
      <c r="H18706" s="64"/>
    </row>
    <row r="18707" spans="4:8" x14ac:dyDescent="0.2">
      <c r="D18707" s="9"/>
      <c r="G18707" s="63"/>
      <c r="H18707" s="64"/>
    </row>
    <row r="18708" spans="4:8" x14ac:dyDescent="0.2">
      <c r="D18708" s="9"/>
      <c r="G18708" s="63"/>
      <c r="H18708" s="64"/>
    </row>
    <row r="18709" spans="4:8" x14ac:dyDescent="0.2">
      <c r="D18709" s="9"/>
      <c r="G18709" s="63"/>
      <c r="H18709" s="64"/>
    </row>
    <row r="18710" spans="4:8" x14ac:dyDescent="0.2">
      <c r="D18710" s="9"/>
      <c r="G18710" s="63"/>
      <c r="H18710" s="64"/>
    </row>
    <row r="18711" spans="4:8" x14ac:dyDescent="0.2">
      <c r="D18711" s="9"/>
      <c r="G18711" s="63"/>
      <c r="H18711" s="64"/>
    </row>
    <row r="18712" spans="4:8" x14ac:dyDescent="0.2">
      <c r="D18712" s="9"/>
      <c r="G18712" s="63"/>
      <c r="H18712" s="64"/>
    </row>
    <row r="18713" spans="4:8" x14ac:dyDescent="0.2">
      <c r="D18713" s="9"/>
      <c r="G18713" s="63"/>
      <c r="H18713" s="64"/>
    </row>
    <row r="18714" spans="4:8" x14ac:dyDescent="0.2">
      <c r="D18714" s="9"/>
      <c r="G18714" s="63"/>
      <c r="H18714" s="64"/>
    </row>
    <row r="18715" spans="4:8" x14ac:dyDescent="0.2">
      <c r="D18715" s="9"/>
      <c r="G18715" s="63"/>
      <c r="H18715" s="64"/>
    </row>
    <row r="18716" spans="4:8" x14ac:dyDescent="0.2">
      <c r="D18716" s="9"/>
      <c r="G18716" s="63"/>
      <c r="H18716" s="64"/>
    </row>
    <row r="18717" spans="4:8" x14ac:dyDescent="0.2">
      <c r="D18717" s="9"/>
      <c r="G18717" s="63"/>
      <c r="H18717" s="64"/>
    </row>
    <row r="18718" spans="4:8" x14ac:dyDescent="0.2">
      <c r="D18718" s="9"/>
      <c r="G18718" s="63"/>
      <c r="H18718" s="64"/>
    </row>
    <row r="18719" spans="4:8" x14ac:dyDescent="0.2">
      <c r="D18719" s="9"/>
      <c r="G18719" s="63"/>
      <c r="H18719" s="64"/>
    </row>
    <row r="18720" spans="4:8" x14ac:dyDescent="0.2">
      <c r="D18720" s="9"/>
      <c r="G18720" s="63"/>
      <c r="H18720" s="64"/>
    </row>
    <row r="18721" spans="4:8" x14ac:dyDescent="0.2">
      <c r="D18721" s="9"/>
      <c r="G18721" s="63"/>
      <c r="H18721" s="64"/>
    </row>
    <row r="18722" spans="4:8" x14ac:dyDescent="0.2">
      <c r="D18722" s="9"/>
      <c r="G18722" s="63"/>
      <c r="H18722" s="64"/>
    </row>
    <row r="18723" spans="4:8" x14ac:dyDescent="0.2">
      <c r="D18723" s="9"/>
      <c r="G18723" s="63"/>
      <c r="H18723" s="64"/>
    </row>
    <row r="18724" spans="4:8" x14ac:dyDescent="0.2">
      <c r="D18724" s="9"/>
      <c r="G18724" s="63"/>
      <c r="H18724" s="64"/>
    </row>
    <row r="18725" spans="4:8" x14ac:dyDescent="0.2">
      <c r="D18725" s="9"/>
      <c r="G18725" s="63"/>
      <c r="H18725" s="64"/>
    </row>
    <row r="18726" spans="4:8" x14ac:dyDescent="0.2">
      <c r="D18726" s="9"/>
      <c r="G18726" s="63"/>
      <c r="H18726" s="64"/>
    </row>
    <row r="18727" spans="4:8" x14ac:dyDescent="0.2">
      <c r="D18727" s="9"/>
      <c r="G18727" s="63"/>
      <c r="H18727" s="64"/>
    </row>
    <row r="18728" spans="4:8" x14ac:dyDescent="0.2">
      <c r="D18728" s="9"/>
      <c r="G18728" s="63"/>
      <c r="H18728" s="64"/>
    </row>
    <row r="18729" spans="4:8" x14ac:dyDescent="0.2">
      <c r="D18729" s="9"/>
      <c r="G18729" s="63"/>
      <c r="H18729" s="64"/>
    </row>
    <row r="18730" spans="4:8" x14ac:dyDescent="0.2">
      <c r="D18730" s="9"/>
      <c r="G18730" s="63"/>
      <c r="H18730" s="64"/>
    </row>
    <row r="18731" spans="4:8" x14ac:dyDescent="0.2">
      <c r="D18731" s="9"/>
      <c r="G18731" s="63"/>
      <c r="H18731" s="64"/>
    </row>
    <row r="18732" spans="4:8" x14ac:dyDescent="0.2">
      <c r="D18732" s="9"/>
      <c r="G18732" s="63"/>
      <c r="H18732" s="64"/>
    </row>
    <row r="18733" spans="4:8" x14ac:dyDescent="0.2">
      <c r="D18733" s="9"/>
      <c r="G18733" s="63"/>
      <c r="H18733" s="64"/>
    </row>
    <row r="18734" spans="4:8" x14ac:dyDescent="0.2">
      <c r="D18734" s="9"/>
      <c r="G18734" s="63"/>
      <c r="H18734" s="64"/>
    </row>
    <row r="18735" spans="4:8" x14ac:dyDescent="0.2">
      <c r="D18735" s="9"/>
      <c r="G18735" s="63"/>
      <c r="H18735" s="64"/>
    </row>
    <row r="18736" spans="4:8" x14ac:dyDescent="0.2">
      <c r="D18736" s="9"/>
      <c r="G18736" s="63"/>
      <c r="H18736" s="64"/>
    </row>
    <row r="18737" spans="4:8" x14ac:dyDescent="0.2">
      <c r="D18737" s="9"/>
      <c r="G18737" s="63"/>
      <c r="H18737" s="64"/>
    </row>
    <row r="18738" spans="4:8" x14ac:dyDescent="0.2">
      <c r="D18738" s="9"/>
      <c r="G18738" s="63"/>
      <c r="H18738" s="64"/>
    </row>
    <row r="18739" spans="4:8" x14ac:dyDescent="0.2">
      <c r="D18739" s="9"/>
      <c r="G18739" s="63"/>
      <c r="H18739" s="64"/>
    </row>
    <row r="18740" spans="4:8" x14ac:dyDescent="0.2">
      <c r="D18740" s="9"/>
      <c r="G18740" s="63"/>
      <c r="H18740" s="64"/>
    </row>
    <row r="18741" spans="4:8" x14ac:dyDescent="0.2">
      <c r="D18741" s="9"/>
      <c r="G18741" s="63"/>
      <c r="H18741" s="64"/>
    </row>
    <row r="18742" spans="4:8" x14ac:dyDescent="0.2">
      <c r="D18742" s="9"/>
      <c r="G18742" s="63"/>
      <c r="H18742" s="64"/>
    </row>
    <row r="18743" spans="4:8" x14ac:dyDescent="0.2">
      <c r="D18743" s="9"/>
      <c r="G18743" s="63"/>
      <c r="H18743" s="64"/>
    </row>
    <row r="18744" spans="4:8" x14ac:dyDescent="0.2">
      <c r="D18744" s="9"/>
      <c r="G18744" s="63"/>
      <c r="H18744" s="64"/>
    </row>
    <row r="18745" spans="4:8" x14ac:dyDescent="0.2">
      <c r="D18745" s="9"/>
      <c r="G18745" s="63"/>
      <c r="H18745" s="64"/>
    </row>
    <row r="18746" spans="4:8" x14ac:dyDescent="0.2">
      <c r="D18746" s="9"/>
      <c r="G18746" s="63"/>
      <c r="H18746" s="64"/>
    </row>
    <row r="18747" spans="4:8" x14ac:dyDescent="0.2">
      <c r="D18747" s="9"/>
      <c r="G18747" s="63"/>
      <c r="H18747" s="64"/>
    </row>
    <row r="18748" spans="4:8" x14ac:dyDescent="0.2">
      <c r="D18748" s="9"/>
      <c r="G18748" s="63"/>
      <c r="H18748" s="64"/>
    </row>
    <row r="18749" spans="4:8" x14ac:dyDescent="0.2">
      <c r="D18749" s="9"/>
      <c r="G18749" s="63"/>
      <c r="H18749" s="64"/>
    </row>
    <row r="18750" spans="4:8" x14ac:dyDescent="0.2">
      <c r="D18750" s="9"/>
      <c r="G18750" s="63"/>
      <c r="H18750" s="64"/>
    </row>
    <row r="18751" spans="4:8" x14ac:dyDescent="0.2">
      <c r="D18751" s="9"/>
      <c r="G18751" s="63"/>
      <c r="H18751" s="64"/>
    </row>
    <row r="18752" spans="4:8" x14ac:dyDescent="0.2">
      <c r="D18752" s="9"/>
      <c r="G18752" s="63"/>
      <c r="H18752" s="64"/>
    </row>
    <row r="18753" spans="4:8" x14ac:dyDescent="0.2">
      <c r="D18753" s="9"/>
      <c r="G18753" s="63"/>
      <c r="H18753" s="64"/>
    </row>
    <row r="18754" spans="4:8" x14ac:dyDescent="0.2">
      <c r="D18754" s="9"/>
      <c r="G18754" s="63"/>
      <c r="H18754" s="64"/>
    </row>
    <row r="18755" spans="4:8" x14ac:dyDescent="0.2">
      <c r="D18755" s="9"/>
      <c r="G18755" s="63"/>
      <c r="H18755" s="64"/>
    </row>
    <row r="18756" spans="4:8" x14ac:dyDescent="0.2">
      <c r="D18756" s="9"/>
      <c r="G18756" s="63"/>
      <c r="H18756" s="64"/>
    </row>
    <row r="18757" spans="4:8" x14ac:dyDescent="0.2">
      <c r="D18757" s="9"/>
      <c r="G18757" s="63"/>
      <c r="H18757" s="64"/>
    </row>
    <row r="18758" spans="4:8" x14ac:dyDescent="0.2">
      <c r="D18758" s="9"/>
      <c r="G18758" s="63"/>
      <c r="H18758" s="64"/>
    </row>
    <row r="18759" spans="4:8" x14ac:dyDescent="0.2">
      <c r="D18759" s="9"/>
      <c r="G18759" s="63"/>
      <c r="H18759" s="64"/>
    </row>
    <row r="18760" spans="4:8" x14ac:dyDescent="0.2">
      <c r="D18760" s="9"/>
      <c r="G18760" s="63"/>
      <c r="H18760" s="64"/>
    </row>
    <row r="18761" spans="4:8" x14ac:dyDescent="0.2">
      <c r="D18761" s="9"/>
      <c r="G18761" s="63"/>
      <c r="H18761" s="64"/>
    </row>
    <row r="18762" spans="4:8" x14ac:dyDescent="0.2">
      <c r="D18762" s="9"/>
      <c r="G18762" s="63"/>
      <c r="H18762" s="64"/>
    </row>
    <row r="18763" spans="4:8" x14ac:dyDescent="0.2">
      <c r="D18763" s="9"/>
      <c r="G18763" s="63"/>
      <c r="H18763" s="64"/>
    </row>
    <row r="18764" spans="4:8" x14ac:dyDescent="0.2">
      <c r="D18764" s="9"/>
      <c r="G18764" s="63"/>
      <c r="H18764" s="64"/>
    </row>
    <row r="18765" spans="4:8" x14ac:dyDescent="0.2">
      <c r="D18765" s="9"/>
      <c r="G18765" s="63"/>
      <c r="H18765" s="64"/>
    </row>
    <row r="18766" spans="4:8" x14ac:dyDescent="0.2">
      <c r="D18766" s="9"/>
      <c r="G18766" s="63"/>
      <c r="H18766" s="64"/>
    </row>
    <row r="18767" spans="4:8" x14ac:dyDescent="0.2">
      <c r="D18767" s="9"/>
      <c r="G18767" s="63"/>
      <c r="H18767" s="64"/>
    </row>
    <row r="18768" spans="4:8" x14ac:dyDescent="0.2">
      <c r="D18768" s="9"/>
      <c r="G18768" s="63"/>
      <c r="H18768" s="64"/>
    </row>
    <row r="18769" spans="4:8" x14ac:dyDescent="0.2">
      <c r="D18769" s="9"/>
      <c r="G18769" s="63"/>
      <c r="H18769" s="64"/>
    </row>
    <row r="18770" spans="4:8" x14ac:dyDescent="0.2">
      <c r="D18770" s="9"/>
      <c r="G18770" s="63"/>
      <c r="H18770" s="64"/>
    </row>
    <row r="18771" spans="4:8" x14ac:dyDescent="0.2">
      <c r="D18771" s="9"/>
      <c r="G18771" s="63"/>
      <c r="H18771" s="64"/>
    </row>
    <row r="18772" spans="4:8" x14ac:dyDescent="0.2">
      <c r="D18772" s="9"/>
      <c r="G18772" s="63"/>
      <c r="H18772" s="64"/>
    </row>
    <row r="18773" spans="4:8" x14ac:dyDescent="0.2">
      <c r="D18773" s="9"/>
      <c r="G18773" s="63"/>
      <c r="H18773" s="64"/>
    </row>
    <row r="18774" spans="4:8" x14ac:dyDescent="0.2">
      <c r="D18774" s="9"/>
      <c r="G18774" s="63"/>
      <c r="H18774" s="64"/>
    </row>
    <row r="18775" spans="4:8" x14ac:dyDescent="0.2">
      <c r="D18775" s="9"/>
      <c r="G18775" s="63"/>
      <c r="H18775" s="64"/>
    </row>
    <row r="18776" spans="4:8" x14ac:dyDescent="0.2">
      <c r="D18776" s="9"/>
      <c r="G18776" s="63"/>
      <c r="H18776" s="64"/>
    </row>
    <row r="18777" spans="4:8" x14ac:dyDescent="0.2">
      <c r="D18777" s="9"/>
      <c r="G18777" s="63"/>
      <c r="H18777" s="64"/>
    </row>
    <row r="18778" spans="4:8" x14ac:dyDescent="0.2">
      <c r="D18778" s="9"/>
      <c r="G18778" s="63"/>
      <c r="H18778" s="64"/>
    </row>
    <row r="18779" spans="4:8" x14ac:dyDescent="0.2">
      <c r="D18779" s="9"/>
      <c r="G18779" s="63"/>
      <c r="H18779" s="64"/>
    </row>
    <row r="18780" spans="4:8" x14ac:dyDescent="0.2">
      <c r="D18780" s="9"/>
      <c r="G18780" s="63"/>
      <c r="H18780" s="64"/>
    </row>
    <row r="18781" spans="4:8" x14ac:dyDescent="0.2">
      <c r="D18781" s="9"/>
      <c r="G18781" s="63"/>
      <c r="H18781" s="64"/>
    </row>
    <row r="18782" spans="4:8" x14ac:dyDescent="0.2">
      <c r="D18782" s="9"/>
      <c r="G18782" s="63"/>
      <c r="H18782" s="64"/>
    </row>
    <row r="18783" spans="4:8" x14ac:dyDescent="0.2">
      <c r="D18783" s="9"/>
      <c r="G18783" s="63"/>
      <c r="H18783" s="64"/>
    </row>
    <row r="18784" spans="4:8" x14ac:dyDescent="0.2">
      <c r="D18784" s="9"/>
      <c r="G18784" s="63"/>
      <c r="H18784" s="64"/>
    </row>
    <row r="18785" spans="4:8" x14ac:dyDescent="0.2">
      <c r="D18785" s="9"/>
      <c r="G18785" s="63"/>
      <c r="H18785" s="64"/>
    </row>
    <row r="18786" spans="4:8" x14ac:dyDescent="0.2">
      <c r="D18786" s="9"/>
      <c r="G18786" s="63"/>
      <c r="H18786" s="64"/>
    </row>
    <row r="18787" spans="4:8" x14ac:dyDescent="0.2">
      <c r="D18787" s="9"/>
      <c r="G18787" s="63"/>
      <c r="H18787" s="64"/>
    </row>
    <row r="18788" spans="4:8" x14ac:dyDescent="0.2">
      <c r="D18788" s="9"/>
      <c r="G18788" s="63"/>
      <c r="H18788" s="64"/>
    </row>
    <row r="18789" spans="4:8" x14ac:dyDescent="0.2">
      <c r="D18789" s="9"/>
      <c r="G18789" s="63"/>
      <c r="H18789" s="64"/>
    </row>
    <row r="18790" spans="4:8" x14ac:dyDescent="0.2">
      <c r="D18790" s="9"/>
      <c r="G18790" s="63"/>
      <c r="H18790" s="64"/>
    </row>
    <row r="18791" spans="4:8" x14ac:dyDescent="0.2">
      <c r="D18791" s="9"/>
      <c r="G18791" s="63"/>
      <c r="H18791" s="64"/>
    </row>
    <row r="18792" spans="4:8" x14ac:dyDescent="0.2">
      <c r="D18792" s="9"/>
      <c r="G18792" s="63"/>
      <c r="H18792" s="64"/>
    </row>
    <row r="18793" spans="4:8" x14ac:dyDescent="0.2">
      <c r="D18793" s="9"/>
      <c r="G18793" s="63"/>
      <c r="H18793" s="64"/>
    </row>
    <row r="18794" spans="4:8" x14ac:dyDescent="0.2">
      <c r="D18794" s="9"/>
      <c r="G18794" s="63"/>
      <c r="H18794" s="64"/>
    </row>
    <row r="18795" spans="4:8" x14ac:dyDescent="0.2">
      <c r="D18795" s="9"/>
      <c r="G18795" s="63"/>
      <c r="H18795" s="64"/>
    </row>
    <row r="18796" spans="4:8" x14ac:dyDescent="0.2">
      <c r="D18796" s="9"/>
      <c r="G18796" s="63"/>
      <c r="H18796" s="64"/>
    </row>
    <row r="18797" spans="4:8" x14ac:dyDescent="0.2">
      <c r="D18797" s="9"/>
      <c r="G18797" s="63"/>
      <c r="H18797" s="64"/>
    </row>
    <row r="18798" spans="4:8" x14ac:dyDescent="0.2">
      <c r="D18798" s="9"/>
      <c r="G18798" s="63"/>
      <c r="H18798" s="64"/>
    </row>
    <row r="18799" spans="4:8" x14ac:dyDescent="0.2">
      <c r="D18799" s="9"/>
      <c r="G18799" s="63"/>
      <c r="H18799" s="64"/>
    </row>
    <row r="18800" spans="4:8" x14ac:dyDescent="0.2">
      <c r="D18800" s="9"/>
      <c r="G18800" s="63"/>
      <c r="H18800" s="64"/>
    </row>
    <row r="18801" spans="4:8" x14ac:dyDescent="0.2">
      <c r="D18801" s="9"/>
      <c r="G18801" s="63"/>
      <c r="H18801" s="64"/>
    </row>
    <row r="18802" spans="4:8" x14ac:dyDescent="0.2">
      <c r="D18802" s="9"/>
      <c r="G18802" s="63"/>
      <c r="H18802" s="64"/>
    </row>
    <row r="18803" spans="4:8" x14ac:dyDescent="0.2">
      <c r="D18803" s="9"/>
      <c r="G18803" s="63"/>
      <c r="H18803" s="64"/>
    </row>
    <row r="18804" spans="4:8" x14ac:dyDescent="0.2">
      <c r="D18804" s="9"/>
      <c r="G18804" s="63"/>
      <c r="H18804" s="64"/>
    </row>
    <row r="18805" spans="4:8" x14ac:dyDescent="0.2">
      <c r="D18805" s="9"/>
      <c r="G18805" s="63"/>
      <c r="H18805" s="64"/>
    </row>
    <row r="18806" spans="4:8" x14ac:dyDescent="0.2">
      <c r="D18806" s="9"/>
      <c r="G18806" s="63"/>
      <c r="H18806" s="64"/>
    </row>
    <row r="18807" spans="4:8" x14ac:dyDescent="0.2">
      <c r="D18807" s="9"/>
      <c r="G18807" s="63"/>
      <c r="H18807" s="64"/>
    </row>
    <row r="18808" spans="4:8" x14ac:dyDescent="0.2">
      <c r="D18808" s="9"/>
      <c r="G18808" s="63"/>
      <c r="H18808" s="64"/>
    </row>
    <row r="18809" spans="4:8" x14ac:dyDescent="0.2">
      <c r="D18809" s="9"/>
      <c r="G18809" s="63"/>
      <c r="H18809" s="64"/>
    </row>
    <row r="18810" spans="4:8" x14ac:dyDescent="0.2">
      <c r="D18810" s="9"/>
      <c r="G18810" s="63"/>
      <c r="H18810" s="64"/>
    </row>
    <row r="18811" spans="4:8" x14ac:dyDescent="0.2">
      <c r="D18811" s="9"/>
      <c r="G18811" s="63"/>
      <c r="H18811" s="64"/>
    </row>
    <row r="18812" spans="4:8" x14ac:dyDescent="0.2">
      <c r="D18812" s="9"/>
      <c r="G18812" s="63"/>
      <c r="H18812" s="64"/>
    </row>
    <row r="18813" spans="4:8" x14ac:dyDescent="0.2">
      <c r="D18813" s="9"/>
      <c r="G18813" s="63"/>
      <c r="H18813" s="64"/>
    </row>
    <row r="18814" spans="4:8" x14ac:dyDescent="0.2">
      <c r="D18814" s="9"/>
      <c r="G18814" s="63"/>
      <c r="H18814" s="64"/>
    </row>
    <row r="18815" spans="4:8" x14ac:dyDescent="0.2">
      <c r="D18815" s="9"/>
      <c r="G18815" s="63"/>
      <c r="H18815" s="64"/>
    </row>
    <row r="18816" spans="4:8" x14ac:dyDescent="0.2">
      <c r="D18816" s="9"/>
      <c r="G18816" s="63"/>
      <c r="H18816" s="64"/>
    </row>
    <row r="18817" spans="4:8" x14ac:dyDescent="0.2">
      <c r="D18817" s="9"/>
      <c r="G18817" s="63"/>
      <c r="H18817" s="64"/>
    </row>
    <row r="18818" spans="4:8" x14ac:dyDescent="0.2">
      <c r="D18818" s="9"/>
      <c r="G18818" s="63"/>
      <c r="H18818" s="64"/>
    </row>
    <row r="18819" spans="4:8" x14ac:dyDescent="0.2">
      <c r="D18819" s="9"/>
      <c r="G18819" s="63"/>
      <c r="H18819" s="64"/>
    </row>
    <row r="18820" spans="4:8" x14ac:dyDescent="0.2">
      <c r="D18820" s="9"/>
      <c r="G18820" s="63"/>
      <c r="H18820" s="64"/>
    </row>
    <row r="18821" spans="4:8" x14ac:dyDescent="0.2">
      <c r="D18821" s="9"/>
      <c r="G18821" s="63"/>
      <c r="H18821" s="64"/>
    </row>
    <row r="18822" spans="4:8" x14ac:dyDescent="0.2">
      <c r="D18822" s="9"/>
      <c r="G18822" s="63"/>
      <c r="H18822" s="64"/>
    </row>
    <row r="18823" spans="4:8" x14ac:dyDescent="0.2">
      <c r="D18823" s="9"/>
      <c r="G18823" s="63"/>
      <c r="H18823" s="64"/>
    </row>
    <row r="18824" spans="4:8" x14ac:dyDescent="0.2">
      <c r="D18824" s="9"/>
      <c r="G18824" s="63"/>
      <c r="H18824" s="64"/>
    </row>
    <row r="18825" spans="4:8" x14ac:dyDescent="0.2">
      <c r="D18825" s="9"/>
      <c r="G18825" s="63"/>
      <c r="H18825" s="64"/>
    </row>
    <row r="18826" spans="4:8" x14ac:dyDescent="0.2">
      <c r="D18826" s="9"/>
      <c r="G18826" s="63"/>
      <c r="H18826" s="64"/>
    </row>
    <row r="18827" spans="4:8" x14ac:dyDescent="0.2">
      <c r="D18827" s="9"/>
      <c r="G18827" s="63"/>
      <c r="H18827" s="64"/>
    </row>
    <row r="18828" spans="4:8" x14ac:dyDescent="0.2">
      <c r="D18828" s="9"/>
      <c r="G18828" s="63"/>
      <c r="H18828" s="64"/>
    </row>
    <row r="18829" spans="4:8" x14ac:dyDescent="0.2">
      <c r="D18829" s="9"/>
      <c r="G18829" s="63"/>
      <c r="H18829" s="64"/>
    </row>
    <row r="18830" spans="4:8" x14ac:dyDescent="0.2">
      <c r="D18830" s="9"/>
      <c r="G18830" s="63"/>
      <c r="H18830" s="64"/>
    </row>
    <row r="18831" spans="4:8" x14ac:dyDescent="0.2">
      <c r="D18831" s="9"/>
      <c r="G18831" s="63"/>
      <c r="H18831" s="64"/>
    </row>
    <row r="18832" spans="4:8" x14ac:dyDescent="0.2">
      <c r="D18832" s="9"/>
      <c r="G18832" s="63"/>
      <c r="H18832" s="64"/>
    </row>
    <row r="18833" spans="4:8" x14ac:dyDescent="0.2">
      <c r="D18833" s="9"/>
      <c r="G18833" s="63"/>
      <c r="H18833" s="64"/>
    </row>
    <row r="18834" spans="4:8" x14ac:dyDescent="0.2">
      <c r="D18834" s="9"/>
      <c r="G18834" s="63"/>
      <c r="H18834" s="64"/>
    </row>
    <row r="18835" spans="4:8" x14ac:dyDescent="0.2">
      <c r="D18835" s="9"/>
      <c r="G18835" s="63"/>
      <c r="H18835" s="64"/>
    </row>
    <row r="18836" spans="4:8" x14ac:dyDescent="0.2">
      <c r="D18836" s="9"/>
      <c r="G18836" s="63"/>
      <c r="H18836" s="64"/>
    </row>
    <row r="18837" spans="4:8" x14ac:dyDescent="0.2">
      <c r="D18837" s="9"/>
      <c r="G18837" s="63"/>
      <c r="H18837" s="64"/>
    </row>
    <row r="18838" spans="4:8" x14ac:dyDescent="0.2">
      <c r="D18838" s="9"/>
      <c r="G18838" s="63"/>
      <c r="H18838" s="64"/>
    </row>
    <row r="18839" spans="4:8" x14ac:dyDescent="0.2">
      <c r="D18839" s="9"/>
      <c r="G18839" s="63"/>
      <c r="H18839" s="64"/>
    </row>
    <row r="18840" spans="4:8" x14ac:dyDescent="0.2">
      <c r="D18840" s="9"/>
      <c r="G18840" s="63"/>
      <c r="H18840" s="64"/>
    </row>
    <row r="18841" spans="4:8" x14ac:dyDescent="0.2">
      <c r="D18841" s="9"/>
      <c r="G18841" s="63"/>
      <c r="H18841" s="64"/>
    </row>
    <row r="18842" spans="4:8" x14ac:dyDescent="0.2">
      <c r="D18842" s="9"/>
      <c r="G18842" s="63"/>
      <c r="H18842" s="64"/>
    </row>
    <row r="18843" spans="4:8" x14ac:dyDescent="0.2">
      <c r="D18843" s="9"/>
      <c r="G18843" s="63"/>
      <c r="H18843" s="64"/>
    </row>
    <row r="18844" spans="4:8" x14ac:dyDescent="0.2">
      <c r="D18844" s="9"/>
      <c r="G18844" s="63"/>
      <c r="H18844" s="64"/>
    </row>
    <row r="18845" spans="4:8" x14ac:dyDescent="0.2">
      <c r="D18845" s="9"/>
      <c r="G18845" s="63"/>
      <c r="H18845" s="64"/>
    </row>
    <row r="18846" spans="4:8" x14ac:dyDescent="0.2">
      <c r="D18846" s="9"/>
      <c r="G18846" s="63"/>
      <c r="H18846" s="64"/>
    </row>
    <row r="18847" spans="4:8" x14ac:dyDescent="0.2">
      <c r="D18847" s="9"/>
      <c r="G18847" s="63"/>
      <c r="H18847" s="64"/>
    </row>
    <row r="18848" spans="4:8" x14ac:dyDescent="0.2">
      <c r="D18848" s="9"/>
      <c r="G18848" s="63"/>
      <c r="H18848" s="64"/>
    </row>
    <row r="18849" spans="4:8" x14ac:dyDescent="0.2">
      <c r="D18849" s="9"/>
      <c r="G18849" s="63"/>
      <c r="H18849" s="64"/>
    </row>
    <row r="18850" spans="4:8" x14ac:dyDescent="0.2">
      <c r="D18850" s="9"/>
      <c r="G18850" s="63"/>
      <c r="H18850" s="64"/>
    </row>
    <row r="18851" spans="4:8" x14ac:dyDescent="0.2">
      <c r="D18851" s="9"/>
      <c r="G18851" s="63"/>
      <c r="H18851" s="64"/>
    </row>
    <row r="18852" spans="4:8" x14ac:dyDescent="0.2">
      <c r="D18852" s="9"/>
      <c r="G18852" s="63"/>
      <c r="H18852" s="64"/>
    </row>
    <row r="18853" spans="4:8" x14ac:dyDescent="0.2">
      <c r="D18853" s="9"/>
      <c r="G18853" s="63"/>
      <c r="H18853" s="64"/>
    </row>
    <row r="18854" spans="4:8" x14ac:dyDescent="0.2">
      <c r="D18854" s="9"/>
      <c r="G18854" s="63"/>
      <c r="H18854" s="64"/>
    </row>
    <row r="18855" spans="4:8" x14ac:dyDescent="0.2">
      <c r="D18855" s="9"/>
      <c r="G18855" s="63"/>
      <c r="H18855" s="64"/>
    </row>
    <row r="18856" spans="4:8" x14ac:dyDescent="0.2">
      <c r="D18856" s="9"/>
      <c r="G18856" s="63"/>
      <c r="H18856" s="64"/>
    </row>
    <row r="18857" spans="4:8" x14ac:dyDescent="0.2">
      <c r="D18857" s="9"/>
      <c r="G18857" s="63"/>
      <c r="H18857" s="64"/>
    </row>
    <row r="18858" spans="4:8" x14ac:dyDescent="0.2">
      <c r="D18858" s="9"/>
      <c r="G18858" s="63"/>
      <c r="H18858" s="64"/>
    </row>
    <row r="18859" spans="4:8" x14ac:dyDescent="0.2">
      <c r="D18859" s="9"/>
      <c r="G18859" s="63"/>
      <c r="H18859" s="64"/>
    </row>
    <row r="18860" spans="4:8" x14ac:dyDescent="0.2">
      <c r="D18860" s="9"/>
      <c r="G18860" s="63"/>
      <c r="H18860" s="64"/>
    </row>
    <row r="18861" spans="4:8" x14ac:dyDescent="0.2">
      <c r="D18861" s="9"/>
      <c r="G18861" s="63"/>
      <c r="H18861" s="64"/>
    </row>
    <row r="18862" spans="4:8" x14ac:dyDescent="0.2">
      <c r="D18862" s="9"/>
      <c r="G18862" s="63"/>
      <c r="H18862" s="64"/>
    </row>
    <row r="18863" spans="4:8" x14ac:dyDescent="0.2">
      <c r="D18863" s="9"/>
      <c r="G18863" s="63"/>
      <c r="H18863" s="64"/>
    </row>
    <row r="18864" spans="4:8" x14ac:dyDescent="0.2">
      <c r="D18864" s="9"/>
      <c r="G18864" s="63"/>
      <c r="H18864" s="64"/>
    </row>
    <row r="18865" spans="4:8" x14ac:dyDescent="0.2">
      <c r="D18865" s="9"/>
      <c r="G18865" s="63"/>
      <c r="H18865" s="64"/>
    </row>
    <row r="18866" spans="4:8" x14ac:dyDescent="0.2">
      <c r="D18866" s="9"/>
      <c r="G18866" s="63"/>
      <c r="H18866" s="64"/>
    </row>
    <row r="18867" spans="4:8" x14ac:dyDescent="0.2">
      <c r="D18867" s="9"/>
      <c r="G18867" s="63"/>
      <c r="H18867" s="64"/>
    </row>
    <row r="18868" spans="4:8" x14ac:dyDescent="0.2">
      <c r="D18868" s="9"/>
      <c r="G18868" s="63"/>
      <c r="H18868" s="64"/>
    </row>
    <row r="18869" spans="4:8" x14ac:dyDescent="0.2">
      <c r="D18869" s="9"/>
      <c r="G18869" s="63"/>
      <c r="H18869" s="64"/>
    </row>
    <row r="18870" spans="4:8" x14ac:dyDescent="0.2">
      <c r="D18870" s="9"/>
      <c r="G18870" s="63"/>
      <c r="H18870" s="64"/>
    </row>
    <row r="18871" spans="4:8" x14ac:dyDescent="0.2">
      <c r="D18871" s="9"/>
      <c r="G18871" s="63"/>
      <c r="H18871" s="64"/>
    </row>
    <row r="18872" spans="4:8" x14ac:dyDescent="0.2">
      <c r="D18872" s="9"/>
      <c r="G18872" s="63"/>
      <c r="H18872" s="64"/>
    </row>
    <row r="18873" spans="4:8" x14ac:dyDescent="0.2">
      <c r="D18873" s="9"/>
      <c r="G18873" s="63"/>
      <c r="H18873" s="64"/>
    </row>
    <row r="18874" spans="4:8" x14ac:dyDescent="0.2">
      <c r="D18874" s="9"/>
      <c r="G18874" s="63"/>
      <c r="H18874" s="64"/>
    </row>
    <row r="18875" spans="4:8" x14ac:dyDescent="0.2">
      <c r="D18875" s="9"/>
      <c r="G18875" s="63"/>
      <c r="H18875" s="64"/>
    </row>
    <row r="18876" spans="4:8" x14ac:dyDescent="0.2">
      <c r="D18876" s="9"/>
      <c r="G18876" s="63"/>
      <c r="H18876" s="64"/>
    </row>
    <row r="18877" spans="4:8" x14ac:dyDescent="0.2">
      <c r="D18877" s="9"/>
      <c r="G18877" s="63"/>
      <c r="H18877" s="64"/>
    </row>
    <row r="18878" spans="4:8" x14ac:dyDescent="0.2">
      <c r="D18878" s="9"/>
      <c r="G18878" s="63"/>
      <c r="H18878" s="64"/>
    </row>
    <row r="18879" spans="4:8" x14ac:dyDescent="0.2">
      <c r="D18879" s="9"/>
      <c r="G18879" s="63"/>
      <c r="H18879" s="64"/>
    </row>
    <row r="18880" spans="4:8" x14ac:dyDescent="0.2">
      <c r="D18880" s="9"/>
      <c r="G18880" s="63"/>
      <c r="H18880" s="64"/>
    </row>
    <row r="18881" spans="4:8" x14ac:dyDescent="0.2">
      <c r="D18881" s="9"/>
      <c r="G18881" s="63"/>
      <c r="H18881" s="64"/>
    </row>
    <row r="18882" spans="4:8" x14ac:dyDescent="0.2">
      <c r="D18882" s="9"/>
      <c r="G18882" s="63"/>
      <c r="H18882" s="64"/>
    </row>
    <row r="18883" spans="4:8" x14ac:dyDescent="0.2">
      <c r="D18883" s="9"/>
      <c r="G18883" s="63"/>
      <c r="H18883" s="64"/>
    </row>
    <row r="18884" spans="4:8" x14ac:dyDescent="0.2">
      <c r="D18884" s="9"/>
      <c r="G18884" s="63"/>
      <c r="H18884" s="64"/>
    </row>
    <row r="18885" spans="4:8" x14ac:dyDescent="0.2">
      <c r="D18885" s="9"/>
      <c r="G18885" s="63"/>
      <c r="H18885" s="64"/>
    </row>
    <row r="18886" spans="4:8" x14ac:dyDescent="0.2">
      <c r="D18886" s="9"/>
      <c r="G18886" s="63"/>
      <c r="H18886" s="64"/>
    </row>
    <row r="18887" spans="4:8" x14ac:dyDescent="0.2">
      <c r="D18887" s="9"/>
      <c r="G18887" s="63"/>
      <c r="H18887" s="64"/>
    </row>
    <row r="18888" spans="4:8" x14ac:dyDescent="0.2">
      <c r="D18888" s="9"/>
      <c r="G18888" s="63"/>
      <c r="H18888" s="64"/>
    </row>
    <row r="18889" spans="4:8" x14ac:dyDescent="0.2">
      <c r="D18889" s="9"/>
      <c r="G18889" s="63"/>
      <c r="H18889" s="64"/>
    </row>
    <row r="18890" spans="4:8" x14ac:dyDescent="0.2">
      <c r="D18890" s="9"/>
      <c r="G18890" s="63"/>
      <c r="H18890" s="64"/>
    </row>
    <row r="18891" spans="4:8" x14ac:dyDescent="0.2">
      <c r="D18891" s="9"/>
      <c r="G18891" s="63"/>
      <c r="H18891" s="64"/>
    </row>
    <row r="18892" spans="4:8" x14ac:dyDescent="0.2">
      <c r="D18892" s="9"/>
      <c r="G18892" s="63"/>
      <c r="H18892" s="64"/>
    </row>
    <row r="18893" spans="4:8" x14ac:dyDescent="0.2">
      <c r="D18893" s="9"/>
      <c r="G18893" s="63"/>
      <c r="H18893" s="64"/>
    </row>
    <row r="18894" spans="4:8" x14ac:dyDescent="0.2">
      <c r="D18894" s="9"/>
      <c r="G18894" s="63"/>
      <c r="H18894" s="64"/>
    </row>
    <row r="18895" spans="4:8" x14ac:dyDescent="0.2">
      <c r="D18895" s="9"/>
      <c r="G18895" s="63"/>
      <c r="H18895" s="64"/>
    </row>
    <row r="18896" spans="4:8" x14ac:dyDescent="0.2">
      <c r="D18896" s="9"/>
      <c r="G18896" s="63"/>
      <c r="H18896" s="64"/>
    </row>
    <row r="18897" spans="4:8" x14ac:dyDescent="0.2">
      <c r="D18897" s="9"/>
      <c r="G18897" s="63"/>
      <c r="H18897" s="64"/>
    </row>
    <row r="18898" spans="4:8" x14ac:dyDescent="0.2">
      <c r="D18898" s="9"/>
      <c r="G18898" s="63"/>
      <c r="H18898" s="64"/>
    </row>
    <row r="18899" spans="4:8" x14ac:dyDescent="0.2">
      <c r="D18899" s="9"/>
      <c r="G18899" s="63"/>
      <c r="H18899" s="64"/>
    </row>
    <row r="18900" spans="4:8" x14ac:dyDescent="0.2">
      <c r="D18900" s="9"/>
      <c r="G18900" s="63"/>
      <c r="H18900" s="64"/>
    </row>
    <row r="18901" spans="4:8" x14ac:dyDescent="0.2">
      <c r="D18901" s="9"/>
      <c r="G18901" s="63"/>
      <c r="H18901" s="64"/>
    </row>
    <row r="18902" spans="4:8" x14ac:dyDescent="0.2">
      <c r="D18902" s="9"/>
      <c r="G18902" s="63"/>
      <c r="H18902" s="64"/>
    </row>
    <row r="18903" spans="4:8" x14ac:dyDescent="0.2">
      <c r="D18903" s="9"/>
      <c r="G18903" s="63"/>
      <c r="H18903" s="64"/>
    </row>
    <row r="18904" spans="4:8" x14ac:dyDescent="0.2">
      <c r="D18904" s="9"/>
      <c r="G18904" s="63"/>
      <c r="H18904" s="64"/>
    </row>
    <row r="18905" spans="4:8" x14ac:dyDescent="0.2">
      <c r="D18905" s="9"/>
      <c r="G18905" s="63"/>
      <c r="H18905" s="64"/>
    </row>
    <row r="18906" spans="4:8" x14ac:dyDescent="0.2">
      <c r="D18906" s="9"/>
      <c r="G18906" s="63"/>
      <c r="H18906" s="64"/>
    </row>
    <row r="18907" spans="4:8" x14ac:dyDescent="0.2">
      <c r="D18907" s="9"/>
      <c r="G18907" s="63"/>
      <c r="H18907" s="64"/>
    </row>
    <row r="18908" spans="4:8" x14ac:dyDescent="0.2">
      <c r="D18908" s="9"/>
      <c r="G18908" s="63"/>
      <c r="H18908" s="64"/>
    </row>
    <row r="18909" spans="4:8" x14ac:dyDescent="0.2">
      <c r="D18909" s="9"/>
      <c r="G18909" s="63"/>
      <c r="H18909" s="64"/>
    </row>
    <row r="18910" spans="4:8" x14ac:dyDescent="0.2">
      <c r="D18910" s="9"/>
      <c r="G18910" s="63"/>
      <c r="H18910" s="64"/>
    </row>
    <row r="18911" spans="4:8" x14ac:dyDescent="0.2">
      <c r="D18911" s="9"/>
      <c r="G18911" s="63"/>
      <c r="H18911" s="64"/>
    </row>
    <row r="18912" spans="4:8" x14ac:dyDescent="0.2">
      <c r="D18912" s="9"/>
      <c r="G18912" s="63"/>
      <c r="H18912" s="64"/>
    </row>
    <row r="18913" spans="4:8" x14ac:dyDescent="0.2">
      <c r="D18913" s="9"/>
      <c r="G18913" s="63"/>
      <c r="H18913" s="64"/>
    </row>
    <row r="18914" spans="4:8" x14ac:dyDescent="0.2">
      <c r="D18914" s="9"/>
      <c r="G18914" s="63"/>
      <c r="H18914" s="64"/>
    </row>
    <row r="18915" spans="4:8" x14ac:dyDescent="0.2">
      <c r="D18915" s="9"/>
      <c r="G18915" s="63"/>
      <c r="H18915" s="64"/>
    </row>
    <row r="18916" spans="4:8" x14ac:dyDescent="0.2">
      <c r="D18916" s="9"/>
      <c r="G18916" s="63"/>
      <c r="H18916" s="64"/>
    </row>
    <row r="18917" spans="4:8" x14ac:dyDescent="0.2">
      <c r="D18917" s="9"/>
      <c r="G18917" s="63"/>
      <c r="H18917" s="64"/>
    </row>
    <row r="18918" spans="4:8" x14ac:dyDescent="0.2">
      <c r="D18918" s="9"/>
      <c r="G18918" s="63"/>
      <c r="H18918" s="64"/>
    </row>
    <row r="18919" spans="4:8" x14ac:dyDescent="0.2">
      <c r="D18919" s="9"/>
      <c r="G18919" s="63"/>
      <c r="H18919" s="64"/>
    </row>
    <row r="18920" spans="4:8" x14ac:dyDescent="0.2">
      <c r="D18920" s="9"/>
      <c r="G18920" s="63"/>
      <c r="H18920" s="64"/>
    </row>
    <row r="18921" spans="4:8" x14ac:dyDescent="0.2">
      <c r="D18921" s="9"/>
      <c r="G18921" s="63"/>
      <c r="H18921" s="64"/>
    </row>
    <row r="18922" spans="4:8" x14ac:dyDescent="0.2">
      <c r="D18922" s="9"/>
      <c r="G18922" s="63"/>
      <c r="H18922" s="64"/>
    </row>
    <row r="18923" spans="4:8" x14ac:dyDescent="0.2">
      <c r="D18923" s="9"/>
      <c r="G18923" s="63"/>
      <c r="H18923" s="64"/>
    </row>
    <row r="18924" spans="4:8" x14ac:dyDescent="0.2">
      <c r="D18924" s="9"/>
      <c r="G18924" s="63"/>
      <c r="H18924" s="64"/>
    </row>
    <row r="18925" spans="4:8" x14ac:dyDescent="0.2">
      <c r="D18925" s="9"/>
      <c r="G18925" s="63"/>
      <c r="H18925" s="64"/>
    </row>
    <row r="18926" spans="4:8" x14ac:dyDescent="0.2">
      <c r="D18926" s="9"/>
      <c r="G18926" s="63"/>
      <c r="H18926" s="64"/>
    </row>
    <row r="18927" spans="4:8" x14ac:dyDescent="0.2">
      <c r="D18927" s="9"/>
      <c r="G18927" s="63"/>
      <c r="H18927" s="64"/>
    </row>
    <row r="18928" spans="4:8" x14ac:dyDescent="0.2">
      <c r="D18928" s="9"/>
      <c r="G18928" s="63"/>
      <c r="H18928" s="64"/>
    </row>
    <row r="18929" spans="4:8" x14ac:dyDescent="0.2">
      <c r="D18929" s="9"/>
      <c r="G18929" s="63"/>
      <c r="H18929" s="64"/>
    </row>
    <row r="18930" spans="4:8" x14ac:dyDescent="0.2">
      <c r="D18930" s="9"/>
      <c r="G18930" s="63"/>
      <c r="H18930" s="64"/>
    </row>
    <row r="18931" spans="4:8" x14ac:dyDescent="0.2">
      <c r="D18931" s="9"/>
      <c r="G18931" s="63"/>
      <c r="H18931" s="64"/>
    </row>
    <row r="18932" spans="4:8" x14ac:dyDescent="0.2">
      <c r="D18932" s="9"/>
      <c r="G18932" s="63"/>
      <c r="H18932" s="64"/>
    </row>
    <row r="18933" spans="4:8" x14ac:dyDescent="0.2">
      <c r="D18933" s="9"/>
      <c r="G18933" s="63"/>
      <c r="H18933" s="64"/>
    </row>
    <row r="18934" spans="4:8" x14ac:dyDescent="0.2">
      <c r="D18934" s="9"/>
      <c r="G18934" s="63"/>
      <c r="H18934" s="64"/>
    </row>
    <row r="18935" spans="4:8" x14ac:dyDescent="0.2">
      <c r="D18935" s="9"/>
      <c r="G18935" s="63"/>
      <c r="H18935" s="64"/>
    </row>
    <row r="18936" spans="4:8" x14ac:dyDescent="0.2">
      <c r="D18936" s="9"/>
      <c r="G18936" s="63"/>
      <c r="H18936" s="64"/>
    </row>
    <row r="18937" spans="4:8" x14ac:dyDescent="0.2">
      <c r="D18937" s="9"/>
      <c r="G18937" s="63"/>
      <c r="H18937" s="64"/>
    </row>
    <row r="18938" spans="4:8" x14ac:dyDescent="0.2">
      <c r="D18938" s="9"/>
      <c r="G18938" s="63"/>
      <c r="H18938" s="64"/>
    </row>
    <row r="18939" spans="4:8" x14ac:dyDescent="0.2">
      <c r="D18939" s="9"/>
      <c r="G18939" s="63"/>
      <c r="H18939" s="64"/>
    </row>
    <row r="18940" spans="4:8" x14ac:dyDescent="0.2">
      <c r="D18940" s="9"/>
      <c r="G18940" s="63"/>
      <c r="H18940" s="64"/>
    </row>
    <row r="18941" spans="4:8" x14ac:dyDescent="0.2">
      <c r="D18941" s="9"/>
      <c r="G18941" s="63"/>
      <c r="H18941" s="64"/>
    </row>
    <row r="18942" spans="4:8" x14ac:dyDescent="0.2">
      <c r="D18942" s="9"/>
      <c r="G18942" s="63"/>
      <c r="H18942" s="64"/>
    </row>
    <row r="18943" spans="4:8" x14ac:dyDescent="0.2">
      <c r="D18943" s="9"/>
      <c r="G18943" s="63"/>
      <c r="H18943" s="64"/>
    </row>
    <row r="18944" spans="4:8" x14ac:dyDescent="0.2">
      <c r="D18944" s="9"/>
      <c r="G18944" s="63"/>
      <c r="H18944" s="64"/>
    </row>
    <row r="18945" spans="4:8" x14ac:dyDescent="0.2">
      <c r="D18945" s="9"/>
      <c r="G18945" s="63"/>
      <c r="H18945" s="64"/>
    </row>
    <row r="18946" spans="4:8" x14ac:dyDescent="0.2">
      <c r="D18946" s="9"/>
      <c r="G18946" s="63"/>
      <c r="H18946" s="64"/>
    </row>
    <row r="18947" spans="4:8" x14ac:dyDescent="0.2">
      <c r="D18947" s="9"/>
      <c r="G18947" s="63"/>
      <c r="H18947" s="64"/>
    </row>
    <row r="18948" spans="4:8" x14ac:dyDescent="0.2">
      <c r="D18948" s="9"/>
      <c r="G18948" s="63"/>
      <c r="H18948" s="64"/>
    </row>
    <row r="18949" spans="4:8" x14ac:dyDescent="0.2">
      <c r="D18949" s="9"/>
      <c r="G18949" s="63"/>
      <c r="H18949" s="64"/>
    </row>
    <row r="18950" spans="4:8" x14ac:dyDescent="0.2">
      <c r="D18950" s="9"/>
      <c r="G18950" s="63"/>
      <c r="H18950" s="64"/>
    </row>
    <row r="18951" spans="4:8" x14ac:dyDescent="0.2">
      <c r="D18951" s="9"/>
      <c r="G18951" s="63"/>
      <c r="H18951" s="64"/>
    </row>
    <row r="18952" spans="4:8" x14ac:dyDescent="0.2">
      <c r="D18952" s="9"/>
      <c r="G18952" s="63"/>
      <c r="H18952" s="64"/>
    </row>
    <row r="18953" spans="4:8" x14ac:dyDescent="0.2">
      <c r="D18953" s="9"/>
      <c r="G18953" s="63"/>
      <c r="H18953" s="64"/>
    </row>
    <row r="18954" spans="4:8" x14ac:dyDescent="0.2">
      <c r="D18954" s="9"/>
      <c r="G18954" s="63"/>
      <c r="H18954" s="64"/>
    </row>
    <row r="18955" spans="4:8" x14ac:dyDescent="0.2">
      <c r="D18955" s="9"/>
      <c r="G18955" s="63"/>
      <c r="H18955" s="64"/>
    </row>
    <row r="18956" spans="4:8" x14ac:dyDescent="0.2">
      <c r="D18956" s="9"/>
      <c r="G18956" s="63"/>
      <c r="H18956" s="64"/>
    </row>
    <row r="18957" spans="4:8" x14ac:dyDescent="0.2">
      <c r="D18957" s="9"/>
      <c r="G18957" s="63"/>
      <c r="H18957" s="64"/>
    </row>
    <row r="18958" spans="4:8" x14ac:dyDescent="0.2">
      <c r="D18958" s="9"/>
      <c r="G18958" s="63"/>
      <c r="H18958" s="64"/>
    </row>
    <row r="18959" spans="4:8" x14ac:dyDescent="0.2">
      <c r="D18959" s="9"/>
      <c r="G18959" s="63"/>
      <c r="H18959" s="64"/>
    </row>
    <row r="18960" spans="4:8" x14ac:dyDescent="0.2">
      <c r="D18960" s="9"/>
      <c r="G18960" s="63"/>
      <c r="H18960" s="64"/>
    </row>
    <row r="18961" spans="4:8" x14ac:dyDescent="0.2">
      <c r="D18961" s="9"/>
      <c r="G18961" s="63"/>
      <c r="H18961" s="64"/>
    </row>
    <row r="18962" spans="4:8" x14ac:dyDescent="0.2">
      <c r="D18962" s="9"/>
      <c r="G18962" s="63"/>
      <c r="H18962" s="64"/>
    </row>
    <row r="18963" spans="4:8" x14ac:dyDescent="0.2">
      <c r="D18963" s="9"/>
      <c r="G18963" s="63"/>
      <c r="H18963" s="64"/>
    </row>
    <row r="18964" spans="4:8" x14ac:dyDescent="0.2">
      <c r="D18964" s="9"/>
      <c r="G18964" s="63"/>
      <c r="H18964" s="64"/>
    </row>
    <row r="18965" spans="4:8" x14ac:dyDescent="0.2">
      <c r="D18965" s="9"/>
      <c r="G18965" s="63"/>
      <c r="H18965" s="64"/>
    </row>
    <row r="18966" spans="4:8" x14ac:dyDescent="0.2">
      <c r="D18966" s="9"/>
      <c r="G18966" s="63"/>
      <c r="H18966" s="64"/>
    </row>
    <row r="18967" spans="4:8" x14ac:dyDescent="0.2">
      <c r="D18967" s="9"/>
      <c r="G18967" s="63"/>
      <c r="H18967" s="64"/>
    </row>
    <row r="18968" spans="4:8" x14ac:dyDescent="0.2">
      <c r="D18968" s="9"/>
      <c r="G18968" s="63"/>
      <c r="H18968" s="64"/>
    </row>
    <row r="18969" spans="4:8" x14ac:dyDescent="0.2">
      <c r="D18969" s="9"/>
      <c r="G18969" s="63"/>
      <c r="H18969" s="64"/>
    </row>
    <row r="18970" spans="4:8" x14ac:dyDescent="0.2">
      <c r="D18970" s="9"/>
      <c r="G18970" s="63"/>
      <c r="H18970" s="64"/>
    </row>
    <row r="18971" spans="4:8" x14ac:dyDescent="0.2">
      <c r="D18971" s="9"/>
      <c r="G18971" s="63"/>
      <c r="H18971" s="64"/>
    </row>
    <row r="18972" spans="4:8" x14ac:dyDescent="0.2">
      <c r="D18972" s="9"/>
      <c r="G18972" s="63"/>
      <c r="H18972" s="64"/>
    </row>
    <row r="18973" spans="4:8" x14ac:dyDescent="0.2">
      <c r="D18973" s="9"/>
      <c r="G18973" s="63"/>
      <c r="H18973" s="64"/>
    </row>
    <row r="18974" spans="4:8" x14ac:dyDescent="0.2">
      <c r="D18974" s="9"/>
      <c r="G18974" s="63"/>
      <c r="H18974" s="64"/>
    </row>
    <row r="18975" spans="4:8" x14ac:dyDescent="0.2">
      <c r="D18975" s="9"/>
      <c r="G18975" s="63"/>
      <c r="H18975" s="64"/>
    </row>
    <row r="18976" spans="4:8" x14ac:dyDescent="0.2">
      <c r="D18976" s="9"/>
      <c r="G18976" s="63"/>
      <c r="H18976" s="64"/>
    </row>
    <row r="18977" spans="4:8" x14ac:dyDescent="0.2">
      <c r="D18977" s="9"/>
      <c r="G18977" s="63"/>
      <c r="H18977" s="64"/>
    </row>
    <row r="18978" spans="4:8" x14ac:dyDescent="0.2">
      <c r="D18978" s="9"/>
      <c r="G18978" s="63"/>
      <c r="H18978" s="64"/>
    </row>
    <row r="18979" spans="4:8" x14ac:dyDescent="0.2">
      <c r="D18979" s="9"/>
      <c r="G18979" s="63"/>
      <c r="H18979" s="64"/>
    </row>
    <row r="18980" spans="4:8" x14ac:dyDescent="0.2">
      <c r="D18980" s="9"/>
      <c r="G18980" s="63"/>
      <c r="H18980" s="64"/>
    </row>
    <row r="18981" spans="4:8" x14ac:dyDescent="0.2">
      <c r="D18981" s="9"/>
      <c r="G18981" s="63"/>
      <c r="H18981" s="64"/>
    </row>
    <row r="18982" spans="4:8" x14ac:dyDescent="0.2">
      <c r="D18982" s="9"/>
      <c r="G18982" s="63"/>
      <c r="H18982" s="64"/>
    </row>
    <row r="18983" spans="4:8" x14ac:dyDescent="0.2">
      <c r="D18983" s="9"/>
      <c r="G18983" s="63"/>
      <c r="H18983" s="64"/>
    </row>
    <row r="18984" spans="4:8" x14ac:dyDescent="0.2">
      <c r="D18984" s="9"/>
      <c r="G18984" s="63"/>
      <c r="H18984" s="64"/>
    </row>
    <row r="18985" spans="4:8" x14ac:dyDescent="0.2">
      <c r="D18985" s="9"/>
      <c r="G18985" s="63"/>
      <c r="H18985" s="64"/>
    </row>
    <row r="18986" spans="4:8" x14ac:dyDescent="0.2">
      <c r="D18986" s="9"/>
      <c r="G18986" s="63"/>
      <c r="H18986" s="64"/>
    </row>
    <row r="18987" spans="4:8" x14ac:dyDescent="0.2">
      <c r="D18987" s="9"/>
      <c r="G18987" s="63"/>
      <c r="H18987" s="64"/>
    </row>
    <row r="18988" spans="4:8" x14ac:dyDescent="0.2">
      <c r="D18988" s="9"/>
      <c r="G18988" s="63"/>
      <c r="H18988" s="64"/>
    </row>
    <row r="18989" spans="4:8" x14ac:dyDescent="0.2">
      <c r="D18989" s="9"/>
      <c r="G18989" s="63"/>
      <c r="H18989" s="64"/>
    </row>
    <row r="18990" spans="4:8" x14ac:dyDescent="0.2">
      <c r="D18990" s="9"/>
      <c r="G18990" s="63"/>
      <c r="H18990" s="64"/>
    </row>
    <row r="18991" spans="4:8" x14ac:dyDescent="0.2">
      <c r="D18991" s="9"/>
      <c r="G18991" s="63"/>
      <c r="H18991" s="64"/>
    </row>
    <row r="18992" spans="4:8" x14ac:dyDescent="0.2">
      <c r="D18992" s="9"/>
      <c r="G18992" s="63"/>
      <c r="H18992" s="64"/>
    </row>
    <row r="18993" spans="4:8" x14ac:dyDescent="0.2">
      <c r="D18993" s="9"/>
      <c r="G18993" s="63"/>
      <c r="H18993" s="64"/>
    </row>
    <row r="18994" spans="4:8" x14ac:dyDescent="0.2">
      <c r="D18994" s="9"/>
      <c r="G18994" s="63"/>
      <c r="H18994" s="64"/>
    </row>
    <row r="18995" spans="4:8" x14ac:dyDescent="0.2">
      <c r="D18995" s="9"/>
      <c r="G18995" s="63"/>
      <c r="H18995" s="64"/>
    </row>
    <row r="18996" spans="4:8" x14ac:dyDescent="0.2">
      <c r="D18996" s="9"/>
      <c r="G18996" s="63"/>
      <c r="H18996" s="64"/>
    </row>
    <row r="18997" spans="4:8" x14ac:dyDescent="0.2">
      <c r="D18997" s="9"/>
      <c r="G18997" s="63"/>
      <c r="H18997" s="64"/>
    </row>
    <row r="18998" spans="4:8" x14ac:dyDescent="0.2">
      <c r="D18998" s="9"/>
      <c r="G18998" s="63"/>
      <c r="H18998" s="64"/>
    </row>
    <row r="18999" spans="4:8" x14ac:dyDescent="0.2">
      <c r="D18999" s="9"/>
      <c r="G18999" s="63"/>
      <c r="H18999" s="64"/>
    </row>
    <row r="19000" spans="4:8" x14ac:dyDescent="0.2">
      <c r="D19000" s="9"/>
      <c r="G19000" s="63"/>
      <c r="H19000" s="64"/>
    </row>
    <row r="19001" spans="4:8" x14ac:dyDescent="0.2">
      <c r="D19001" s="9"/>
      <c r="G19001" s="63"/>
      <c r="H19001" s="64"/>
    </row>
    <row r="19002" spans="4:8" x14ac:dyDescent="0.2">
      <c r="D19002" s="9"/>
      <c r="G19002" s="63"/>
      <c r="H19002" s="64"/>
    </row>
    <row r="19003" spans="4:8" x14ac:dyDescent="0.2">
      <c r="D19003" s="9"/>
      <c r="G19003" s="63"/>
      <c r="H19003" s="64"/>
    </row>
    <row r="19004" spans="4:8" x14ac:dyDescent="0.2">
      <c r="D19004" s="9"/>
      <c r="G19004" s="63"/>
      <c r="H19004" s="64"/>
    </row>
    <row r="19005" spans="4:8" x14ac:dyDescent="0.2">
      <c r="D19005" s="9"/>
      <c r="G19005" s="63"/>
      <c r="H19005" s="64"/>
    </row>
    <row r="19006" spans="4:8" x14ac:dyDescent="0.2">
      <c r="D19006" s="9"/>
      <c r="G19006" s="63"/>
      <c r="H19006" s="64"/>
    </row>
    <row r="19007" spans="4:8" x14ac:dyDescent="0.2">
      <c r="D19007" s="9"/>
      <c r="G19007" s="63"/>
      <c r="H19007" s="64"/>
    </row>
    <row r="19008" spans="4:8" x14ac:dyDescent="0.2">
      <c r="D19008" s="9"/>
      <c r="G19008" s="63"/>
      <c r="H19008" s="64"/>
    </row>
    <row r="19009" spans="4:8" x14ac:dyDescent="0.2">
      <c r="D19009" s="9"/>
      <c r="G19009" s="63"/>
      <c r="H19009" s="64"/>
    </row>
    <row r="19010" spans="4:8" x14ac:dyDescent="0.2">
      <c r="D19010" s="9"/>
      <c r="G19010" s="63"/>
      <c r="H19010" s="64"/>
    </row>
    <row r="19011" spans="4:8" x14ac:dyDescent="0.2">
      <c r="D19011" s="9"/>
      <c r="G19011" s="63"/>
      <c r="H19011" s="64"/>
    </row>
    <row r="19012" spans="4:8" x14ac:dyDescent="0.2">
      <c r="D19012" s="9"/>
      <c r="G19012" s="63"/>
      <c r="H19012" s="64"/>
    </row>
    <row r="19013" spans="4:8" x14ac:dyDescent="0.2">
      <c r="D19013" s="9"/>
      <c r="G19013" s="63"/>
      <c r="H19013" s="64"/>
    </row>
    <row r="19014" spans="4:8" x14ac:dyDescent="0.2">
      <c r="D19014" s="9"/>
      <c r="G19014" s="63"/>
      <c r="H19014" s="64"/>
    </row>
    <row r="19015" spans="4:8" x14ac:dyDescent="0.2">
      <c r="D19015" s="9"/>
      <c r="G19015" s="63"/>
      <c r="H19015" s="64"/>
    </row>
    <row r="19016" spans="4:8" x14ac:dyDescent="0.2">
      <c r="D19016" s="9"/>
      <c r="G19016" s="63"/>
      <c r="H19016" s="64"/>
    </row>
    <row r="19017" spans="4:8" x14ac:dyDescent="0.2">
      <c r="D19017" s="9"/>
      <c r="G19017" s="63"/>
      <c r="H19017" s="64"/>
    </row>
    <row r="19018" spans="4:8" x14ac:dyDescent="0.2">
      <c r="D19018" s="9"/>
      <c r="G19018" s="63"/>
      <c r="H19018" s="64"/>
    </row>
    <row r="19019" spans="4:8" x14ac:dyDescent="0.2">
      <c r="D19019" s="9"/>
      <c r="G19019" s="63"/>
      <c r="H19019" s="64"/>
    </row>
    <row r="19020" spans="4:8" x14ac:dyDescent="0.2">
      <c r="D19020" s="9"/>
      <c r="G19020" s="63"/>
      <c r="H19020" s="64"/>
    </row>
    <row r="19021" spans="4:8" x14ac:dyDescent="0.2">
      <c r="D19021" s="9"/>
      <c r="G19021" s="63"/>
      <c r="H19021" s="64"/>
    </row>
    <row r="19022" spans="4:8" x14ac:dyDescent="0.2">
      <c r="D19022" s="9"/>
      <c r="G19022" s="63"/>
      <c r="H19022" s="64"/>
    </row>
    <row r="19023" spans="4:8" x14ac:dyDescent="0.2">
      <c r="D19023" s="9"/>
      <c r="G19023" s="63"/>
      <c r="H19023" s="64"/>
    </row>
    <row r="19024" spans="4:8" x14ac:dyDescent="0.2">
      <c r="D19024" s="9"/>
      <c r="G19024" s="63"/>
      <c r="H19024" s="64"/>
    </row>
    <row r="19025" spans="4:8" x14ac:dyDescent="0.2">
      <c r="D19025" s="9"/>
      <c r="G19025" s="63"/>
      <c r="H19025" s="64"/>
    </row>
    <row r="19026" spans="4:8" x14ac:dyDescent="0.2">
      <c r="D19026" s="9"/>
      <c r="G19026" s="63"/>
      <c r="H19026" s="64"/>
    </row>
    <row r="19027" spans="4:8" x14ac:dyDescent="0.2">
      <c r="D19027" s="9"/>
      <c r="G19027" s="63"/>
      <c r="H19027" s="64"/>
    </row>
    <row r="19028" spans="4:8" x14ac:dyDescent="0.2">
      <c r="D19028" s="9"/>
      <c r="G19028" s="63"/>
      <c r="H19028" s="64"/>
    </row>
    <row r="19029" spans="4:8" x14ac:dyDescent="0.2">
      <c r="D19029" s="9"/>
      <c r="G19029" s="63"/>
      <c r="H19029" s="64"/>
    </row>
    <row r="19030" spans="4:8" x14ac:dyDescent="0.2">
      <c r="D19030" s="9"/>
      <c r="G19030" s="63"/>
      <c r="H19030" s="64"/>
    </row>
    <row r="19031" spans="4:8" x14ac:dyDescent="0.2">
      <c r="D19031" s="9"/>
      <c r="G19031" s="63"/>
      <c r="H19031" s="64"/>
    </row>
    <row r="19032" spans="4:8" x14ac:dyDescent="0.2">
      <c r="D19032" s="9"/>
      <c r="G19032" s="63"/>
      <c r="H19032" s="64"/>
    </row>
    <row r="19033" spans="4:8" x14ac:dyDescent="0.2">
      <c r="D19033" s="9"/>
      <c r="G19033" s="63"/>
      <c r="H19033" s="64"/>
    </row>
    <row r="19034" spans="4:8" x14ac:dyDescent="0.2">
      <c r="D19034" s="9"/>
      <c r="G19034" s="63"/>
      <c r="H19034" s="64"/>
    </row>
    <row r="19035" spans="4:8" x14ac:dyDescent="0.2">
      <c r="D19035" s="9"/>
      <c r="G19035" s="63"/>
      <c r="H19035" s="64"/>
    </row>
    <row r="19036" spans="4:8" x14ac:dyDescent="0.2">
      <c r="D19036" s="9"/>
      <c r="G19036" s="63"/>
      <c r="H19036" s="64"/>
    </row>
    <row r="19037" spans="4:8" x14ac:dyDescent="0.2">
      <c r="D19037" s="9"/>
      <c r="G19037" s="63"/>
      <c r="H19037" s="64"/>
    </row>
    <row r="19038" spans="4:8" x14ac:dyDescent="0.2">
      <c r="D19038" s="9"/>
      <c r="G19038" s="63"/>
      <c r="H19038" s="64"/>
    </row>
    <row r="19039" spans="4:8" x14ac:dyDescent="0.2">
      <c r="D19039" s="9"/>
      <c r="G19039" s="63"/>
      <c r="H19039" s="64"/>
    </row>
    <row r="19040" spans="4:8" x14ac:dyDescent="0.2">
      <c r="D19040" s="9"/>
      <c r="G19040" s="63"/>
      <c r="H19040" s="64"/>
    </row>
    <row r="19041" spans="4:8" x14ac:dyDescent="0.2">
      <c r="D19041" s="9"/>
      <c r="G19041" s="63"/>
      <c r="H19041" s="64"/>
    </row>
    <row r="19042" spans="4:8" x14ac:dyDescent="0.2">
      <c r="D19042" s="9"/>
      <c r="G19042" s="63"/>
      <c r="H19042" s="64"/>
    </row>
    <row r="19043" spans="4:8" x14ac:dyDescent="0.2">
      <c r="D19043" s="9"/>
      <c r="G19043" s="63"/>
      <c r="H19043" s="64"/>
    </row>
    <row r="19044" spans="4:8" x14ac:dyDescent="0.2">
      <c r="D19044" s="9"/>
      <c r="G19044" s="63"/>
      <c r="H19044" s="64"/>
    </row>
    <row r="19045" spans="4:8" x14ac:dyDescent="0.2">
      <c r="D19045" s="9"/>
      <c r="G19045" s="63"/>
      <c r="H19045" s="64"/>
    </row>
    <row r="19046" spans="4:8" x14ac:dyDescent="0.2">
      <c r="D19046" s="9"/>
      <c r="G19046" s="63"/>
      <c r="H19046" s="64"/>
    </row>
    <row r="19047" spans="4:8" x14ac:dyDescent="0.2">
      <c r="D19047" s="9"/>
      <c r="G19047" s="63"/>
      <c r="H19047" s="64"/>
    </row>
    <row r="19048" spans="4:8" x14ac:dyDescent="0.2">
      <c r="D19048" s="9"/>
      <c r="G19048" s="63"/>
      <c r="H19048" s="64"/>
    </row>
    <row r="19049" spans="4:8" x14ac:dyDescent="0.2">
      <c r="D19049" s="9"/>
      <c r="G19049" s="63"/>
      <c r="H19049" s="64"/>
    </row>
    <row r="19050" spans="4:8" x14ac:dyDescent="0.2">
      <c r="D19050" s="9"/>
      <c r="G19050" s="63"/>
      <c r="H19050" s="64"/>
    </row>
    <row r="19051" spans="4:8" x14ac:dyDescent="0.2">
      <c r="D19051" s="9"/>
      <c r="G19051" s="63"/>
      <c r="H19051" s="64"/>
    </row>
    <row r="19052" spans="4:8" x14ac:dyDescent="0.2">
      <c r="D19052" s="9"/>
      <c r="G19052" s="63"/>
      <c r="H19052" s="64"/>
    </row>
    <row r="19053" spans="4:8" x14ac:dyDescent="0.2">
      <c r="D19053" s="9"/>
      <c r="G19053" s="63"/>
      <c r="H19053" s="64"/>
    </row>
    <row r="19054" spans="4:8" x14ac:dyDescent="0.2">
      <c r="D19054" s="9"/>
      <c r="G19054" s="63"/>
      <c r="H19054" s="64"/>
    </row>
    <row r="19055" spans="4:8" x14ac:dyDescent="0.2">
      <c r="D19055" s="9"/>
      <c r="G19055" s="63"/>
      <c r="H19055" s="64"/>
    </row>
    <row r="19056" spans="4:8" x14ac:dyDescent="0.2">
      <c r="D19056" s="9"/>
      <c r="G19056" s="63"/>
      <c r="H19056" s="64"/>
    </row>
    <row r="19057" spans="4:8" x14ac:dyDescent="0.2">
      <c r="D19057" s="9"/>
      <c r="G19057" s="63"/>
      <c r="H19057" s="64"/>
    </row>
    <row r="19058" spans="4:8" x14ac:dyDescent="0.2">
      <c r="D19058" s="9"/>
      <c r="G19058" s="63"/>
      <c r="H19058" s="64"/>
    </row>
    <row r="19059" spans="4:8" x14ac:dyDescent="0.2">
      <c r="D19059" s="9"/>
      <c r="G19059" s="63"/>
      <c r="H19059" s="64"/>
    </row>
    <row r="19060" spans="4:8" x14ac:dyDescent="0.2">
      <c r="D19060" s="9"/>
      <c r="G19060" s="63"/>
      <c r="H19060" s="64"/>
    </row>
    <row r="19061" spans="4:8" x14ac:dyDescent="0.2">
      <c r="D19061" s="9"/>
      <c r="G19061" s="63"/>
      <c r="H19061" s="64"/>
    </row>
    <row r="19062" spans="4:8" x14ac:dyDescent="0.2">
      <c r="D19062" s="9"/>
      <c r="G19062" s="63"/>
      <c r="H19062" s="64"/>
    </row>
    <row r="19063" spans="4:8" x14ac:dyDescent="0.2">
      <c r="D19063" s="9"/>
      <c r="G19063" s="63"/>
      <c r="H19063" s="64"/>
    </row>
    <row r="19064" spans="4:8" x14ac:dyDescent="0.2">
      <c r="D19064" s="9"/>
      <c r="G19064" s="63"/>
      <c r="H19064" s="64"/>
    </row>
    <row r="19065" spans="4:8" x14ac:dyDescent="0.2">
      <c r="D19065" s="9"/>
      <c r="G19065" s="63"/>
      <c r="H19065" s="64"/>
    </row>
    <row r="19066" spans="4:8" x14ac:dyDescent="0.2">
      <c r="D19066" s="9"/>
      <c r="G19066" s="63"/>
      <c r="H19066" s="64"/>
    </row>
    <row r="19067" spans="4:8" x14ac:dyDescent="0.2">
      <c r="D19067" s="9"/>
      <c r="G19067" s="63"/>
      <c r="H19067" s="64"/>
    </row>
    <row r="19068" spans="4:8" x14ac:dyDescent="0.2">
      <c r="D19068" s="9"/>
      <c r="G19068" s="63"/>
      <c r="H19068" s="64"/>
    </row>
    <row r="19069" spans="4:8" x14ac:dyDescent="0.2">
      <c r="D19069" s="9"/>
      <c r="G19069" s="63"/>
      <c r="H19069" s="64"/>
    </row>
    <row r="19070" spans="4:8" x14ac:dyDescent="0.2">
      <c r="D19070" s="9"/>
      <c r="G19070" s="63"/>
      <c r="H19070" s="64"/>
    </row>
    <row r="19071" spans="4:8" x14ac:dyDescent="0.2">
      <c r="D19071" s="9"/>
      <c r="G19071" s="63"/>
      <c r="H19071" s="64"/>
    </row>
    <row r="19072" spans="4:8" x14ac:dyDescent="0.2">
      <c r="D19072" s="9"/>
      <c r="G19072" s="63"/>
      <c r="H19072" s="64"/>
    </row>
    <row r="19073" spans="4:8" x14ac:dyDescent="0.2">
      <c r="D19073" s="9"/>
      <c r="G19073" s="63"/>
      <c r="H19073" s="64"/>
    </row>
    <row r="19074" spans="4:8" x14ac:dyDescent="0.2">
      <c r="D19074" s="9"/>
      <c r="G19074" s="63"/>
      <c r="H19074" s="64"/>
    </row>
    <row r="19075" spans="4:8" x14ac:dyDescent="0.2">
      <c r="D19075" s="9"/>
      <c r="G19075" s="63"/>
      <c r="H19075" s="64"/>
    </row>
    <row r="19076" spans="4:8" x14ac:dyDescent="0.2">
      <c r="D19076" s="9"/>
      <c r="G19076" s="63"/>
      <c r="H19076" s="64"/>
    </row>
    <row r="19077" spans="4:8" x14ac:dyDescent="0.2">
      <c r="D19077" s="9"/>
      <c r="G19077" s="63"/>
      <c r="H19077" s="64"/>
    </row>
    <row r="19078" spans="4:8" x14ac:dyDescent="0.2">
      <c r="D19078" s="9"/>
      <c r="G19078" s="63"/>
      <c r="H19078" s="64"/>
    </row>
    <row r="19079" spans="4:8" x14ac:dyDescent="0.2">
      <c r="D19079" s="9"/>
      <c r="G19079" s="63"/>
      <c r="H19079" s="64"/>
    </row>
    <row r="19080" spans="4:8" x14ac:dyDescent="0.2">
      <c r="D19080" s="9"/>
      <c r="G19080" s="63"/>
      <c r="H19080" s="64"/>
    </row>
    <row r="19081" spans="4:8" x14ac:dyDescent="0.2">
      <c r="D19081" s="9"/>
      <c r="G19081" s="63"/>
      <c r="H19081" s="64"/>
    </row>
    <row r="19082" spans="4:8" x14ac:dyDescent="0.2">
      <c r="D19082" s="9"/>
      <c r="G19082" s="63"/>
      <c r="H19082" s="64"/>
    </row>
    <row r="19083" spans="4:8" x14ac:dyDescent="0.2">
      <c r="D19083" s="9"/>
      <c r="G19083" s="63"/>
      <c r="H19083" s="64"/>
    </row>
    <row r="19084" spans="4:8" x14ac:dyDescent="0.2">
      <c r="D19084" s="9"/>
      <c r="G19084" s="63"/>
      <c r="H19084" s="64"/>
    </row>
    <row r="19085" spans="4:8" x14ac:dyDescent="0.2">
      <c r="D19085" s="9"/>
      <c r="G19085" s="63"/>
      <c r="H19085" s="64"/>
    </row>
    <row r="19086" spans="4:8" x14ac:dyDescent="0.2">
      <c r="D19086" s="9"/>
      <c r="G19086" s="63"/>
      <c r="H19086" s="64"/>
    </row>
    <row r="19087" spans="4:8" x14ac:dyDescent="0.2">
      <c r="D19087" s="9"/>
      <c r="G19087" s="63"/>
      <c r="H19087" s="64"/>
    </row>
    <row r="19088" spans="4:8" x14ac:dyDescent="0.2">
      <c r="D19088" s="9"/>
      <c r="G19088" s="63"/>
      <c r="H19088" s="64"/>
    </row>
    <row r="19089" spans="4:8" x14ac:dyDescent="0.2">
      <c r="D19089" s="9"/>
      <c r="G19089" s="63"/>
      <c r="H19089" s="64"/>
    </row>
    <row r="19090" spans="4:8" x14ac:dyDescent="0.2">
      <c r="D19090" s="9"/>
      <c r="G19090" s="63"/>
      <c r="H19090" s="64"/>
    </row>
    <row r="19091" spans="4:8" x14ac:dyDescent="0.2">
      <c r="D19091" s="9"/>
      <c r="G19091" s="63"/>
      <c r="H19091" s="64"/>
    </row>
    <row r="19092" spans="4:8" x14ac:dyDescent="0.2">
      <c r="D19092" s="9"/>
      <c r="G19092" s="63"/>
      <c r="H19092" s="64"/>
    </row>
    <row r="19093" spans="4:8" x14ac:dyDescent="0.2">
      <c r="D19093" s="9"/>
      <c r="G19093" s="63"/>
      <c r="H19093" s="64"/>
    </row>
    <row r="19094" spans="4:8" x14ac:dyDescent="0.2">
      <c r="D19094" s="9"/>
      <c r="G19094" s="63"/>
      <c r="H19094" s="64"/>
    </row>
    <row r="19095" spans="4:8" x14ac:dyDescent="0.2">
      <c r="D19095" s="9"/>
      <c r="G19095" s="63"/>
      <c r="H19095" s="64"/>
    </row>
    <row r="19096" spans="4:8" x14ac:dyDescent="0.2">
      <c r="D19096" s="9"/>
      <c r="G19096" s="63"/>
      <c r="H19096" s="64"/>
    </row>
    <row r="19097" spans="4:8" x14ac:dyDescent="0.2">
      <c r="D19097" s="9"/>
      <c r="G19097" s="63"/>
      <c r="H19097" s="64"/>
    </row>
    <row r="19098" spans="4:8" x14ac:dyDescent="0.2">
      <c r="D19098" s="9"/>
      <c r="G19098" s="63"/>
      <c r="H19098" s="64"/>
    </row>
    <row r="19099" spans="4:8" x14ac:dyDescent="0.2">
      <c r="D19099" s="9"/>
      <c r="G19099" s="63"/>
      <c r="H19099" s="64"/>
    </row>
    <row r="19100" spans="4:8" x14ac:dyDescent="0.2">
      <c r="D19100" s="9"/>
      <c r="G19100" s="63"/>
      <c r="H19100" s="64"/>
    </row>
    <row r="19101" spans="4:8" x14ac:dyDescent="0.2">
      <c r="D19101" s="9"/>
      <c r="G19101" s="63"/>
      <c r="H19101" s="64"/>
    </row>
    <row r="19102" spans="4:8" x14ac:dyDescent="0.2">
      <c r="D19102" s="9"/>
      <c r="G19102" s="63"/>
      <c r="H19102" s="64"/>
    </row>
    <row r="19103" spans="4:8" x14ac:dyDescent="0.2">
      <c r="D19103" s="9"/>
      <c r="G19103" s="63"/>
      <c r="H19103" s="64"/>
    </row>
    <row r="19104" spans="4:8" x14ac:dyDescent="0.2">
      <c r="D19104" s="9"/>
      <c r="G19104" s="63"/>
      <c r="H19104" s="64"/>
    </row>
    <row r="19105" spans="4:8" x14ac:dyDescent="0.2">
      <c r="D19105" s="9"/>
      <c r="G19105" s="63"/>
      <c r="H19105" s="64"/>
    </row>
    <row r="19106" spans="4:8" x14ac:dyDescent="0.2">
      <c r="D19106" s="9"/>
      <c r="G19106" s="63"/>
      <c r="H19106" s="64"/>
    </row>
    <row r="19107" spans="4:8" x14ac:dyDescent="0.2">
      <c r="D19107" s="9"/>
      <c r="G19107" s="63"/>
      <c r="H19107" s="64"/>
    </row>
    <row r="19108" spans="4:8" x14ac:dyDescent="0.2">
      <c r="D19108" s="9"/>
      <c r="G19108" s="63"/>
      <c r="H19108" s="64"/>
    </row>
    <row r="19109" spans="4:8" x14ac:dyDescent="0.2">
      <c r="D19109" s="9"/>
      <c r="G19109" s="63"/>
      <c r="H19109" s="64"/>
    </row>
    <row r="19110" spans="4:8" x14ac:dyDescent="0.2">
      <c r="D19110" s="9"/>
      <c r="G19110" s="63"/>
      <c r="H19110" s="64"/>
    </row>
    <row r="19111" spans="4:8" x14ac:dyDescent="0.2">
      <c r="D19111" s="9"/>
      <c r="G19111" s="63"/>
      <c r="H19111" s="64"/>
    </row>
    <row r="19112" spans="4:8" x14ac:dyDescent="0.2">
      <c r="D19112" s="9"/>
      <c r="G19112" s="63"/>
      <c r="H19112" s="64"/>
    </row>
    <row r="19113" spans="4:8" x14ac:dyDescent="0.2">
      <c r="D19113" s="9"/>
      <c r="G19113" s="63"/>
      <c r="H19113" s="64"/>
    </row>
    <row r="19114" spans="4:8" x14ac:dyDescent="0.2">
      <c r="D19114" s="9"/>
      <c r="G19114" s="63"/>
      <c r="H19114" s="64"/>
    </row>
    <row r="19115" spans="4:8" x14ac:dyDescent="0.2">
      <c r="D19115" s="9"/>
      <c r="G19115" s="63"/>
      <c r="H19115" s="64"/>
    </row>
    <row r="19116" spans="4:8" x14ac:dyDescent="0.2">
      <c r="D19116" s="9"/>
      <c r="G19116" s="63"/>
      <c r="H19116" s="64"/>
    </row>
    <row r="19117" spans="4:8" x14ac:dyDescent="0.2">
      <c r="D19117" s="9"/>
      <c r="G19117" s="63"/>
      <c r="H19117" s="64"/>
    </row>
    <row r="19118" spans="4:8" x14ac:dyDescent="0.2">
      <c r="D19118" s="9"/>
      <c r="G19118" s="63"/>
      <c r="H19118" s="64"/>
    </row>
    <row r="19119" spans="4:8" x14ac:dyDescent="0.2">
      <c r="D19119" s="9"/>
      <c r="G19119" s="63"/>
      <c r="H19119" s="64"/>
    </row>
    <row r="19120" spans="4:8" x14ac:dyDescent="0.2">
      <c r="D19120" s="9"/>
      <c r="G19120" s="63"/>
      <c r="H19120" s="64"/>
    </row>
    <row r="19121" spans="4:8" x14ac:dyDescent="0.2">
      <c r="D19121" s="9"/>
      <c r="G19121" s="63"/>
      <c r="H19121" s="64"/>
    </row>
    <row r="19122" spans="4:8" x14ac:dyDescent="0.2">
      <c r="D19122" s="9"/>
      <c r="G19122" s="63"/>
      <c r="H19122" s="64"/>
    </row>
    <row r="19123" spans="4:8" x14ac:dyDescent="0.2">
      <c r="D19123" s="9"/>
      <c r="G19123" s="63"/>
      <c r="H19123" s="64"/>
    </row>
    <row r="19124" spans="4:8" x14ac:dyDescent="0.2">
      <c r="D19124" s="9"/>
      <c r="G19124" s="63"/>
      <c r="H19124" s="64"/>
    </row>
    <row r="19125" spans="4:8" x14ac:dyDescent="0.2">
      <c r="D19125" s="9"/>
      <c r="G19125" s="63"/>
      <c r="H19125" s="64"/>
    </row>
    <row r="19126" spans="4:8" x14ac:dyDescent="0.2">
      <c r="D19126" s="9"/>
      <c r="G19126" s="63"/>
      <c r="H19126" s="64"/>
    </row>
    <row r="19127" spans="4:8" x14ac:dyDescent="0.2">
      <c r="D19127" s="9"/>
      <c r="G19127" s="63"/>
      <c r="H19127" s="64"/>
    </row>
    <row r="19128" spans="4:8" x14ac:dyDescent="0.2">
      <c r="D19128" s="9"/>
      <c r="G19128" s="63"/>
      <c r="H19128" s="64"/>
    </row>
    <row r="19129" spans="4:8" x14ac:dyDescent="0.2">
      <c r="D19129" s="9"/>
      <c r="G19129" s="63"/>
      <c r="H19129" s="64"/>
    </row>
    <row r="19130" spans="4:8" x14ac:dyDescent="0.2">
      <c r="D19130" s="9"/>
      <c r="G19130" s="63"/>
      <c r="H19130" s="64"/>
    </row>
    <row r="19131" spans="4:8" x14ac:dyDescent="0.2">
      <c r="D19131" s="9"/>
      <c r="G19131" s="63"/>
      <c r="H19131" s="64"/>
    </row>
    <row r="19132" spans="4:8" x14ac:dyDescent="0.2">
      <c r="D19132" s="9"/>
      <c r="G19132" s="63"/>
      <c r="H19132" s="64"/>
    </row>
    <row r="19133" spans="4:8" x14ac:dyDescent="0.2">
      <c r="D19133" s="9"/>
      <c r="G19133" s="63"/>
      <c r="H19133" s="64"/>
    </row>
    <row r="19134" spans="4:8" x14ac:dyDescent="0.2">
      <c r="D19134" s="9"/>
      <c r="G19134" s="63"/>
      <c r="H19134" s="64"/>
    </row>
    <row r="19135" spans="4:8" x14ac:dyDescent="0.2">
      <c r="D19135" s="9"/>
      <c r="G19135" s="63"/>
      <c r="H19135" s="64"/>
    </row>
    <row r="19136" spans="4:8" x14ac:dyDescent="0.2">
      <c r="D19136" s="9"/>
      <c r="G19136" s="63"/>
      <c r="H19136" s="64"/>
    </row>
    <row r="19137" spans="4:8" x14ac:dyDescent="0.2">
      <c r="D19137" s="9"/>
      <c r="G19137" s="63"/>
      <c r="H19137" s="64"/>
    </row>
    <row r="19138" spans="4:8" x14ac:dyDescent="0.2">
      <c r="D19138" s="9"/>
      <c r="G19138" s="63"/>
      <c r="H19138" s="64"/>
    </row>
    <row r="19139" spans="4:8" x14ac:dyDescent="0.2">
      <c r="D19139" s="9"/>
      <c r="G19139" s="63"/>
      <c r="H19139" s="64"/>
    </row>
    <row r="19140" spans="4:8" x14ac:dyDescent="0.2">
      <c r="D19140" s="9"/>
      <c r="G19140" s="63"/>
      <c r="H19140" s="64"/>
    </row>
    <row r="19141" spans="4:8" x14ac:dyDescent="0.2">
      <c r="D19141" s="9"/>
      <c r="G19141" s="63"/>
      <c r="H19141" s="64"/>
    </row>
    <row r="19142" spans="4:8" x14ac:dyDescent="0.2">
      <c r="D19142" s="9"/>
      <c r="G19142" s="63"/>
      <c r="H19142" s="64"/>
    </row>
    <row r="19143" spans="4:8" x14ac:dyDescent="0.2">
      <c r="D19143" s="9"/>
      <c r="G19143" s="63"/>
      <c r="H19143" s="64"/>
    </row>
    <row r="19144" spans="4:8" x14ac:dyDescent="0.2">
      <c r="D19144" s="9"/>
      <c r="G19144" s="63"/>
      <c r="H19144" s="64"/>
    </row>
    <row r="19145" spans="4:8" x14ac:dyDescent="0.2">
      <c r="D19145" s="9"/>
      <c r="G19145" s="63"/>
      <c r="H19145" s="64"/>
    </row>
    <row r="19146" spans="4:8" x14ac:dyDescent="0.2">
      <c r="D19146" s="9"/>
      <c r="G19146" s="63"/>
      <c r="H19146" s="64"/>
    </row>
    <row r="19147" spans="4:8" x14ac:dyDescent="0.2">
      <c r="D19147" s="9"/>
      <c r="G19147" s="63"/>
      <c r="H19147" s="64"/>
    </row>
    <row r="19148" spans="4:8" x14ac:dyDescent="0.2">
      <c r="D19148" s="9"/>
      <c r="G19148" s="63"/>
      <c r="H19148" s="64"/>
    </row>
    <row r="19149" spans="4:8" x14ac:dyDescent="0.2">
      <c r="D19149" s="9"/>
      <c r="G19149" s="63"/>
      <c r="H19149" s="64"/>
    </row>
    <row r="19150" spans="4:8" x14ac:dyDescent="0.2">
      <c r="D19150" s="9"/>
      <c r="G19150" s="63"/>
      <c r="H19150" s="64"/>
    </row>
    <row r="19151" spans="4:8" x14ac:dyDescent="0.2">
      <c r="D19151" s="9"/>
      <c r="G19151" s="63"/>
      <c r="H19151" s="64"/>
    </row>
    <row r="19152" spans="4:8" x14ac:dyDescent="0.2">
      <c r="D19152" s="9"/>
      <c r="G19152" s="63"/>
      <c r="H19152" s="64"/>
    </row>
    <row r="19153" spans="4:8" x14ac:dyDescent="0.2">
      <c r="D19153" s="9"/>
      <c r="G19153" s="63"/>
      <c r="H19153" s="64"/>
    </row>
    <row r="19154" spans="4:8" x14ac:dyDescent="0.2">
      <c r="D19154" s="9"/>
      <c r="G19154" s="63"/>
      <c r="H19154" s="64"/>
    </row>
    <row r="19155" spans="4:8" x14ac:dyDescent="0.2">
      <c r="D19155" s="9"/>
      <c r="G19155" s="63"/>
      <c r="H19155" s="64"/>
    </row>
    <row r="19156" spans="4:8" x14ac:dyDescent="0.2">
      <c r="D19156" s="9"/>
      <c r="G19156" s="63"/>
      <c r="H19156" s="64"/>
    </row>
    <row r="19157" spans="4:8" x14ac:dyDescent="0.2">
      <c r="D19157" s="9"/>
      <c r="G19157" s="63"/>
      <c r="H19157" s="64"/>
    </row>
    <row r="19158" spans="4:8" x14ac:dyDescent="0.2">
      <c r="D19158" s="9"/>
      <c r="G19158" s="63"/>
      <c r="H19158" s="64"/>
    </row>
    <row r="19159" spans="4:8" x14ac:dyDescent="0.2">
      <c r="D19159" s="9"/>
      <c r="G19159" s="63"/>
      <c r="H19159" s="64"/>
    </row>
    <row r="19160" spans="4:8" x14ac:dyDescent="0.2">
      <c r="D19160" s="9"/>
      <c r="G19160" s="63"/>
      <c r="H19160" s="64"/>
    </row>
    <row r="19161" spans="4:8" x14ac:dyDescent="0.2">
      <c r="D19161" s="9"/>
      <c r="G19161" s="63"/>
      <c r="H19161" s="64"/>
    </row>
    <row r="19162" spans="4:8" x14ac:dyDescent="0.2">
      <c r="D19162" s="9"/>
      <c r="G19162" s="63"/>
      <c r="H19162" s="64"/>
    </row>
    <row r="19163" spans="4:8" x14ac:dyDescent="0.2">
      <c r="D19163" s="9"/>
      <c r="G19163" s="63"/>
      <c r="H19163" s="64"/>
    </row>
    <row r="19164" spans="4:8" x14ac:dyDescent="0.2">
      <c r="D19164" s="9"/>
      <c r="G19164" s="63"/>
      <c r="H19164" s="64"/>
    </row>
    <row r="19165" spans="4:8" x14ac:dyDescent="0.2">
      <c r="D19165" s="9"/>
      <c r="G19165" s="63"/>
      <c r="H19165" s="64"/>
    </row>
    <row r="19166" spans="4:8" x14ac:dyDescent="0.2">
      <c r="D19166" s="9"/>
      <c r="G19166" s="63"/>
      <c r="H19166" s="64"/>
    </row>
    <row r="19167" spans="4:8" x14ac:dyDescent="0.2">
      <c r="D19167" s="9"/>
      <c r="G19167" s="63"/>
      <c r="H19167" s="64"/>
    </row>
    <row r="19168" spans="4:8" x14ac:dyDescent="0.2">
      <c r="D19168" s="9"/>
      <c r="G19168" s="63"/>
      <c r="H19168" s="64"/>
    </row>
    <row r="19169" spans="4:8" x14ac:dyDescent="0.2">
      <c r="D19169" s="9"/>
      <c r="G19169" s="63"/>
      <c r="H19169" s="64"/>
    </row>
    <row r="19170" spans="4:8" x14ac:dyDescent="0.2">
      <c r="D19170" s="9"/>
      <c r="G19170" s="63"/>
      <c r="H19170" s="64"/>
    </row>
    <row r="19171" spans="4:8" x14ac:dyDescent="0.2">
      <c r="D19171" s="9"/>
      <c r="G19171" s="63"/>
      <c r="H19171" s="64"/>
    </row>
    <row r="19172" spans="4:8" x14ac:dyDescent="0.2">
      <c r="D19172" s="9"/>
      <c r="G19172" s="63"/>
      <c r="H19172" s="64"/>
    </row>
    <row r="19173" spans="4:8" x14ac:dyDescent="0.2">
      <c r="D19173" s="9"/>
      <c r="G19173" s="63"/>
      <c r="H19173" s="64"/>
    </row>
    <row r="19174" spans="4:8" x14ac:dyDescent="0.2">
      <c r="D19174" s="9"/>
      <c r="G19174" s="63"/>
      <c r="H19174" s="64"/>
    </row>
    <row r="19175" spans="4:8" x14ac:dyDescent="0.2">
      <c r="D19175" s="9"/>
      <c r="G19175" s="63"/>
      <c r="H19175" s="64"/>
    </row>
    <row r="19176" spans="4:8" x14ac:dyDescent="0.2">
      <c r="D19176" s="9"/>
      <c r="G19176" s="63"/>
      <c r="H19176" s="64"/>
    </row>
    <row r="19177" spans="4:8" x14ac:dyDescent="0.2">
      <c r="D19177" s="9"/>
      <c r="G19177" s="63"/>
      <c r="H19177" s="64"/>
    </row>
    <row r="19178" spans="4:8" x14ac:dyDescent="0.2">
      <c r="D19178" s="9"/>
      <c r="G19178" s="63"/>
      <c r="H19178" s="64"/>
    </row>
    <row r="19179" spans="4:8" x14ac:dyDescent="0.2">
      <c r="D19179" s="9"/>
      <c r="G19179" s="63"/>
      <c r="H19179" s="64"/>
    </row>
    <row r="19180" spans="4:8" x14ac:dyDescent="0.2">
      <c r="D19180" s="9"/>
      <c r="G19180" s="63"/>
      <c r="H19180" s="64"/>
    </row>
    <row r="19181" spans="4:8" x14ac:dyDescent="0.2">
      <c r="D19181" s="9"/>
      <c r="G19181" s="63"/>
      <c r="H19181" s="64"/>
    </row>
    <row r="19182" spans="4:8" x14ac:dyDescent="0.2">
      <c r="D19182" s="9"/>
      <c r="G19182" s="63"/>
      <c r="H19182" s="64"/>
    </row>
    <row r="19183" spans="4:8" x14ac:dyDescent="0.2">
      <c r="D19183" s="9"/>
      <c r="G19183" s="63"/>
      <c r="H19183" s="64"/>
    </row>
    <row r="19184" spans="4:8" x14ac:dyDescent="0.2">
      <c r="D19184" s="9"/>
      <c r="G19184" s="63"/>
      <c r="H19184" s="64"/>
    </row>
    <row r="19185" spans="4:8" x14ac:dyDescent="0.2">
      <c r="D19185" s="9"/>
      <c r="G19185" s="63"/>
      <c r="H19185" s="64"/>
    </row>
    <row r="19186" spans="4:8" x14ac:dyDescent="0.2">
      <c r="D19186" s="9"/>
      <c r="G19186" s="63"/>
      <c r="H19186" s="64"/>
    </row>
    <row r="19187" spans="4:8" x14ac:dyDescent="0.2">
      <c r="D19187" s="9"/>
      <c r="G19187" s="63"/>
      <c r="H19187" s="64"/>
    </row>
    <row r="19188" spans="4:8" x14ac:dyDescent="0.2">
      <c r="D19188" s="9"/>
      <c r="G19188" s="63"/>
      <c r="H19188" s="64"/>
    </row>
    <row r="19189" spans="4:8" x14ac:dyDescent="0.2">
      <c r="D19189" s="9"/>
      <c r="G19189" s="63"/>
      <c r="H19189" s="64"/>
    </row>
    <row r="19190" spans="4:8" x14ac:dyDescent="0.2">
      <c r="D19190" s="9"/>
      <c r="G19190" s="63"/>
      <c r="H19190" s="64"/>
    </row>
    <row r="19191" spans="4:8" x14ac:dyDescent="0.2">
      <c r="D19191" s="9"/>
      <c r="G19191" s="63"/>
      <c r="H19191" s="64"/>
    </row>
    <row r="19192" spans="4:8" x14ac:dyDescent="0.2">
      <c r="D19192" s="9"/>
      <c r="G19192" s="63"/>
      <c r="H19192" s="64"/>
    </row>
    <row r="19193" spans="4:8" x14ac:dyDescent="0.2">
      <c r="D19193" s="9"/>
      <c r="G19193" s="63"/>
      <c r="H19193" s="64"/>
    </row>
    <row r="19194" spans="4:8" x14ac:dyDescent="0.2">
      <c r="D19194" s="9"/>
      <c r="G19194" s="63"/>
      <c r="H19194" s="64"/>
    </row>
    <row r="19195" spans="4:8" x14ac:dyDescent="0.2">
      <c r="D19195" s="9"/>
      <c r="G19195" s="63"/>
      <c r="H19195" s="64"/>
    </row>
    <row r="19196" spans="4:8" x14ac:dyDescent="0.2">
      <c r="D19196" s="9"/>
      <c r="G19196" s="63"/>
      <c r="H19196" s="64"/>
    </row>
    <row r="19197" spans="4:8" x14ac:dyDescent="0.2">
      <c r="D19197" s="9"/>
      <c r="G19197" s="63"/>
      <c r="H19197" s="64"/>
    </row>
    <row r="19198" spans="4:8" x14ac:dyDescent="0.2">
      <c r="D19198" s="9"/>
      <c r="G19198" s="63"/>
      <c r="H19198" s="64"/>
    </row>
    <row r="19199" spans="4:8" x14ac:dyDescent="0.2">
      <c r="D19199" s="9"/>
      <c r="G19199" s="63"/>
      <c r="H19199" s="64"/>
    </row>
    <row r="19200" spans="4:8" x14ac:dyDescent="0.2">
      <c r="D19200" s="9"/>
      <c r="G19200" s="63"/>
      <c r="H19200" s="64"/>
    </row>
    <row r="19201" spans="4:8" x14ac:dyDescent="0.2">
      <c r="D19201" s="9"/>
      <c r="G19201" s="63"/>
      <c r="H19201" s="64"/>
    </row>
    <row r="19202" spans="4:8" x14ac:dyDescent="0.2">
      <c r="D19202" s="9"/>
      <c r="G19202" s="63"/>
      <c r="H19202" s="64"/>
    </row>
    <row r="19203" spans="4:8" x14ac:dyDescent="0.2">
      <c r="D19203" s="9"/>
      <c r="G19203" s="63"/>
      <c r="H19203" s="64"/>
    </row>
    <row r="19204" spans="4:8" x14ac:dyDescent="0.2">
      <c r="D19204" s="9"/>
      <c r="G19204" s="63"/>
      <c r="H19204" s="64"/>
    </row>
    <row r="19205" spans="4:8" x14ac:dyDescent="0.2">
      <c r="D19205" s="9"/>
      <c r="G19205" s="63"/>
      <c r="H19205" s="64"/>
    </row>
    <row r="19206" spans="4:8" x14ac:dyDescent="0.2">
      <c r="D19206" s="9"/>
      <c r="G19206" s="63"/>
      <c r="H19206" s="64"/>
    </row>
    <row r="19207" spans="4:8" x14ac:dyDescent="0.2">
      <c r="D19207" s="9"/>
      <c r="G19207" s="63"/>
      <c r="H19207" s="64"/>
    </row>
    <row r="19208" spans="4:8" x14ac:dyDescent="0.2">
      <c r="D19208" s="9"/>
      <c r="G19208" s="63"/>
      <c r="H19208" s="64"/>
    </row>
    <row r="19209" spans="4:8" x14ac:dyDescent="0.2">
      <c r="D19209" s="9"/>
      <c r="G19209" s="63"/>
      <c r="H19209" s="64"/>
    </row>
    <row r="19210" spans="4:8" x14ac:dyDescent="0.2">
      <c r="D19210" s="9"/>
      <c r="G19210" s="63"/>
      <c r="H19210" s="64"/>
    </row>
    <row r="19211" spans="4:8" x14ac:dyDescent="0.2">
      <c r="D19211" s="9"/>
      <c r="G19211" s="63"/>
      <c r="H19211" s="64"/>
    </row>
    <row r="19212" spans="4:8" x14ac:dyDescent="0.2">
      <c r="D19212" s="9"/>
      <c r="G19212" s="63"/>
      <c r="H19212" s="64"/>
    </row>
    <row r="19213" spans="4:8" x14ac:dyDescent="0.2">
      <c r="D19213" s="9"/>
      <c r="G19213" s="63"/>
      <c r="H19213" s="64"/>
    </row>
    <row r="19214" spans="4:8" x14ac:dyDescent="0.2">
      <c r="D19214" s="9"/>
      <c r="G19214" s="63"/>
      <c r="H19214" s="64"/>
    </row>
    <row r="19215" spans="4:8" x14ac:dyDescent="0.2">
      <c r="D19215" s="9"/>
      <c r="G19215" s="63"/>
      <c r="H19215" s="64"/>
    </row>
    <row r="19216" spans="4:8" x14ac:dyDescent="0.2">
      <c r="D19216" s="9"/>
      <c r="G19216" s="63"/>
      <c r="H19216" s="64"/>
    </row>
    <row r="19217" spans="4:8" x14ac:dyDescent="0.2">
      <c r="D19217" s="9"/>
      <c r="G19217" s="63"/>
      <c r="H19217" s="64"/>
    </row>
    <row r="19218" spans="4:8" x14ac:dyDescent="0.2">
      <c r="D19218" s="9"/>
      <c r="G19218" s="63"/>
      <c r="H19218" s="64"/>
    </row>
    <row r="19219" spans="4:8" x14ac:dyDescent="0.2">
      <c r="D19219" s="9"/>
      <c r="G19219" s="63"/>
      <c r="H19219" s="64"/>
    </row>
    <row r="19220" spans="4:8" x14ac:dyDescent="0.2">
      <c r="D19220" s="9"/>
      <c r="G19220" s="63"/>
      <c r="H19220" s="64"/>
    </row>
    <row r="19221" spans="4:8" x14ac:dyDescent="0.2">
      <c r="D19221" s="9"/>
      <c r="G19221" s="63"/>
      <c r="H19221" s="64"/>
    </row>
    <row r="19222" spans="4:8" x14ac:dyDescent="0.2">
      <c r="D19222" s="9"/>
      <c r="G19222" s="63"/>
      <c r="H19222" s="64"/>
    </row>
    <row r="19223" spans="4:8" x14ac:dyDescent="0.2">
      <c r="D19223" s="9"/>
      <c r="G19223" s="63"/>
      <c r="H19223" s="64"/>
    </row>
    <row r="19224" spans="4:8" x14ac:dyDescent="0.2">
      <c r="D19224" s="9"/>
      <c r="G19224" s="63"/>
      <c r="H19224" s="64"/>
    </row>
    <row r="19225" spans="4:8" x14ac:dyDescent="0.2">
      <c r="D19225" s="9"/>
      <c r="G19225" s="63"/>
      <c r="H19225" s="64"/>
    </row>
    <row r="19226" spans="4:8" x14ac:dyDescent="0.2">
      <c r="D19226" s="9"/>
      <c r="G19226" s="63"/>
      <c r="H19226" s="64"/>
    </row>
    <row r="19227" spans="4:8" x14ac:dyDescent="0.2">
      <c r="D19227" s="9"/>
      <c r="G19227" s="63"/>
      <c r="H19227" s="64"/>
    </row>
    <row r="19228" spans="4:8" x14ac:dyDescent="0.2">
      <c r="D19228" s="9"/>
      <c r="G19228" s="63"/>
      <c r="H19228" s="64"/>
    </row>
    <row r="19229" spans="4:8" x14ac:dyDescent="0.2">
      <c r="D19229" s="9"/>
      <c r="G19229" s="63"/>
      <c r="H19229" s="64"/>
    </row>
    <row r="19230" spans="4:8" x14ac:dyDescent="0.2">
      <c r="D19230" s="9"/>
      <c r="G19230" s="63"/>
      <c r="H19230" s="64"/>
    </row>
    <row r="19231" spans="4:8" x14ac:dyDescent="0.2">
      <c r="D19231" s="9"/>
      <c r="G19231" s="63"/>
      <c r="H19231" s="64"/>
    </row>
    <row r="19232" spans="4:8" x14ac:dyDescent="0.2">
      <c r="D19232" s="9"/>
      <c r="G19232" s="63"/>
      <c r="H19232" s="64"/>
    </row>
    <row r="19233" spans="4:8" x14ac:dyDescent="0.2">
      <c r="D19233" s="9"/>
      <c r="G19233" s="63"/>
      <c r="H19233" s="64"/>
    </row>
    <row r="19234" spans="4:8" x14ac:dyDescent="0.2">
      <c r="D19234" s="9"/>
      <c r="G19234" s="63"/>
      <c r="H19234" s="64"/>
    </row>
    <row r="19235" spans="4:8" x14ac:dyDescent="0.2">
      <c r="D19235" s="9"/>
      <c r="G19235" s="63"/>
      <c r="H19235" s="64"/>
    </row>
    <row r="19236" spans="4:8" x14ac:dyDescent="0.2">
      <c r="D19236" s="9"/>
      <c r="G19236" s="63"/>
      <c r="H19236" s="64"/>
    </row>
    <row r="19237" spans="4:8" x14ac:dyDescent="0.2">
      <c r="D19237" s="9"/>
      <c r="G19237" s="63"/>
      <c r="H19237" s="64"/>
    </row>
    <row r="19238" spans="4:8" x14ac:dyDescent="0.2">
      <c r="D19238" s="9"/>
      <c r="G19238" s="63"/>
      <c r="H19238" s="64"/>
    </row>
    <row r="19239" spans="4:8" x14ac:dyDescent="0.2">
      <c r="D19239" s="9"/>
      <c r="G19239" s="63"/>
      <c r="H19239" s="64"/>
    </row>
    <row r="19240" spans="4:8" x14ac:dyDescent="0.2">
      <c r="D19240" s="9"/>
      <c r="G19240" s="63"/>
      <c r="H19240" s="64"/>
    </row>
    <row r="19241" spans="4:8" x14ac:dyDescent="0.2">
      <c r="D19241" s="9"/>
      <c r="G19241" s="63"/>
      <c r="H19241" s="64"/>
    </row>
    <row r="19242" spans="4:8" x14ac:dyDescent="0.2">
      <c r="D19242" s="9"/>
      <c r="G19242" s="63"/>
      <c r="H19242" s="64"/>
    </row>
    <row r="19243" spans="4:8" x14ac:dyDescent="0.2">
      <c r="D19243" s="9"/>
      <c r="G19243" s="63"/>
      <c r="H19243" s="64"/>
    </row>
    <row r="19244" spans="4:8" x14ac:dyDescent="0.2">
      <c r="D19244" s="9"/>
      <c r="G19244" s="63"/>
      <c r="H19244" s="64"/>
    </row>
    <row r="19245" spans="4:8" x14ac:dyDescent="0.2">
      <c r="D19245" s="9"/>
      <c r="G19245" s="63"/>
      <c r="H19245" s="64"/>
    </row>
    <row r="19246" spans="4:8" x14ac:dyDescent="0.2">
      <c r="D19246" s="9"/>
      <c r="G19246" s="63"/>
      <c r="H19246" s="64"/>
    </row>
    <row r="19247" spans="4:8" x14ac:dyDescent="0.2">
      <c r="D19247" s="9"/>
      <c r="G19247" s="63"/>
      <c r="H19247" s="64"/>
    </row>
    <row r="19248" spans="4:8" x14ac:dyDescent="0.2">
      <c r="D19248" s="9"/>
      <c r="G19248" s="63"/>
      <c r="H19248" s="64"/>
    </row>
    <row r="19249" spans="4:8" x14ac:dyDescent="0.2">
      <c r="D19249" s="9"/>
      <c r="G19249" s="63"/>
      <c r="H19249" s="64"/>
    </row>
    <row r="19250" spans="4:8" x14ac:dyDescent="0.2">
      <c r="D19250" s="9"/>
      <c r="G19250" s="63"/>
      <c r="H19250" s="64"/>
    </row>
    <row r="19251" spans="4:8" x14ac:dyDescent="0.2">
      <c r="D19251" s="9"/>
      <c r="G19251" s="63"/>
      <c r="H19251" s="64"/>
    </row>
    <row r="19252" spans="4:8" x14ac:dyDescent="0.2">
      <c r="D19252" s="9"/>
      <c r="G19252" s="63"/>
      <c r="H19252" s="64"/>
    </row>
    <row r="19253" spans="4:8" x14ac:dyDescent="0.2">
      <c r="D19253" s="9"/>
      <c r="G19253" s="63"/>
      <c r="H19253" s="64"/>
    </row>
    <row r="19254" spans="4:8" x14ac:dyDescent="0.2">
      <c r="D19254" s="9"/>
      <c r="G19254" s="63"/>
      <c r="H19254" s="64"/>
    </row>
    <row r="19255" spans="4:8" x14ac:dyDescent="0.2">
      <c r="D19255" s="9"/>
      <c r="G19255" s="63"/>
      <c r="H19255" s="64"/>
    </row>
    <row r="19256" spans="4:8" x14ac:dyDescent="0.2">
      <c r="D19256" s="9"/>
      <c r="G19256" s="63"/>
      <c r="H19256" s="64"/>
    </row>
    <row r="19257" spans="4:8" x14ac:dyDescent="0.2">
      <c r="D19257" s="9"/>
      <c r="G19257" s="63"/>
      <c r="H19257" s="64"/>
    </row>
    <row r="19258" spans="4:8" x14ac:dyDescent="0.2">
      <c r="D19258" s="9"/>
      <c r="G19258" s="63"/>
      <c r="H19258" s="64"/>
    </row>
    <row r="19259" spans="4:8" x14ac:dyDescent="0.2">
      <c r="D19259" s="9"/>
      <c r="G19259" s="63"/>
      <c r="H19259" s="64"/>
    </row>
    <row r="19260" spans="4:8" x14ac:dyDescent="0.2">
      <c r="D19260" s="9"/>
      <c r="G19260" s="63"/>
      <c r="H19260" s="64"/>
    </row>
    <row r="19261" spans="4:8" x14ac:dyDescent="0.2">
      <c r="D19261" s="9"/>
      <c r="G19261" s="63"/>
      <c r="H19261" s="64"/>
    </row>
    <row r="19262" spans="4:8" x14ac:dyDescent="0.2">
      <c r="D19262" s="9"/>
      <c r="G19262" s="63"/>
      <c r="H19262" s="64"/>
    </row>
    <row r="19263" spans="4:8" x14ac:dyDescent="0.2">
      <c r="D19263" s="9"/>
      <c r="G19263" s="63"/>
      <c r="H19263" s="64"/>
    </row>
    <row r="19264" spans="4:8" x14ac:dyDescent="0.2">
      <c r="D19264" s="9"/>
      <c r="G19264" s="63"/>
      <c r="H19264" s="64"/>
    </row>
    <row r="19265" spans="4:8" x14ac:dyDescent="0.2">
      <c r="D19265" s="9"/>
      <c r="G19265" s="63"/>
      <c r="H19265" s="64"/>
    </row>
    <row r="19266" spans="4:8" x14ac:dyDescent="0.2">
      <c r="D19266" s="9"/>
      <c r="G19266" s="63"/>
      <c r="H19266" s="64"/>
    </row>
    <row r="19267" spans="4:8" x14ac:dyDescent="0.2">
      <c r="D19267" s="9"/>
      <c r="G19267" s="63"/>
      <c r="H19267" s="64"/>
    </row>
    <row r="19268" spans="4:8" x14ac:dyDescent="0.2">
      <c r="D19268" s="9"/>
      <c r="G19268" s="63"/>
      <c r="H19268" s="64"/>
    </row>
    <row r="19269" spans="4:8" x14ac:dyDescent="0.2">
      <c r="D19269" s="9"/>
      <c r="G19269" s="63"/>
      <c r="H19269" s="64"/>
    </row>
    <row r="19270" spans="4:8" x14ac:dyDescent="0.2">
      <c r="D19270" s="9"/>
      <c r="G19270" s="63"/>
      <c r="H19270" s="64"/>
    </row>
    <row r="19271" spans="4:8" x14ac:dyDescent="0.2">
      <c r="D19271" s="9"/>
      <c r="G19271" s="63"/>
      <c r="H19271" s="64"/>
    </row>
    <row r="19272" spans="4:8" x14ac:dyDescent="0.2">
      <c r="D19272" s="9"/>
      <c r="G19272" s="63"/>
      <c r="H19272" s="64"/>
    </row>
    <row r="19273" spans="4:8" x14ac:dyDescent="0.2">
      <c r="D19273" s="9"/>
      <c r="G19273" s="63"/>
      <c r="H19273" s="64"/>
    </row>
    <row r="19274" spans="4:8" x14ac:dyDescent="0.2">
      <c r="D19274" s="9"/>
      <c r="G19274" s="63"/>
      <c r="H19274" s="64"/>
    </row>
    <row r="19275" spans="4:8" x14ac:dyDescent="0.2">
      <c r="D19275" s="9"/>
      <c r="G19275" s="63"/>
      <c r="H19275" s="64"/>
    </row>
    <row r="19276" spans="4:8" x14ac:dyDescent="0.2">
      <c r="D19276" s="9"/>
      <c r="G19276" s="63"/>
      <c r="H19276" s="64"/>
    </row>
    <row r="19277" spans="4:8" x14ac:dyDescent="0.2">
      <c r="D19277" s="9"/>
      <c r="G19277" s="63"/>
      <c r="H19277" s="64"/>
    </row>
    <row r="19278" spans="4:8" x14ac:dyDescent="0.2">
      <c r="D19278" s="9"/>
      <c r="G19278" s="63"/>
      <c r="H19278" s="64"/>
    </row>
    <row r="19279" spans="4:8" x14ac:dyDescent="0.2">
      <c r="D19279" s="9"/>
      <c r="G19279" s="63"/>
      <c r="H19279" s="64"/>
    </row>
    <row r="19280" spans="4:8" x14ac:dyDescent="0.2">
      <c r="D19280" s="9"/>
      <c r="G19280" s="63"/>
      <c r="H19280" s="64"/>
    </row>
    <row r="19281" spans="4:8" x14ac:dyDescent="0.2">
      <c r="D19281" s="9"/>
      <c r="G19281" s="63"/>
      <c r="H19281" s="64"/>
    </row>
    <row r="19282" spans="4:8" x14ac:dyDescent="0.2">
      <c r="D19282" s="9"/>
      <c r="G19282" s="63"/>
      <c r="H19282" s="64"/>
    </row>
    <row r="19283" spans="4:8" x14ac:dyDescent="0.2">
      <c r="D19283" s="9"/>
      <c r="G19283" s="63"/>
      <c r="H19283" s="64"/>
    </row>
    <row r="19284" spans="4:8" x14ac:dyDescent="0.2">
      <c r="D19284" s="9"/>
      <c r="G19284" s="63"/>
      <c r="H19284" s="64"/>
    </row>
    <row r="19285" spans="4:8" x14ac:dyDescent="0.2">
      <c r="D19285" s="9"/>
      <c r="G19285" s="63"/>
      <c r="H19285" s="64"/>
    </row>
    <row r="19286" spans="4:8" x14ac:dyDescent="0.2">
      <c r="D19286" s="9"/>
      <c r="G19286" s="63"/>
      <c r="H19286" s="64"/>
    </row>
    <row r="19287" spans="4:8" x14ac:dyDescent="0.2">
      <c r="D19287" s="9"/>
      <c r="G19287" s="63"/>
      <c r="H19287" s="64"/>
    </row>
    <row r="19288" spans="4:8" x14ac:dyDescent="0.2">
      <c r="D19288" s="9"/>
      <c r="G19288" s="63"/>
      <c r="H19288" s="64"/>
    </row>
    <row r="19289" spans="4:8" x14ac:dyDescent="0.2">
      <c r="D19289" s="9"/>
      <c r="G19289" s="63"/>
      <c r="H19289" s="64"/>
    </row>
    <row r="19290" spans="4:8" x14ac:dyDescent="0.2">
      <c r="D19290" s="9"/>
      <c r="G19290" s="63"/>
      <c r="H19290" s="64"/>
    </row>
    <row r="19291" spans="4:8" x14ac:dyDescent="0.2">
      <c r="D19291" s="9"/>
      <c r="G19291" s="63"/>
      <c r="H19291" s="64"/>
    </row>
    <row r="19292" spans="4:8" x14ac:dyDescent="0.2">
      <c r="D19292" s="9"/>
      <c r="G19292" s="63"/>
      <c r="H19292" s="64"/>
    </row>
    <row r="19293" spans="4:8" x14ac:dyDescent="0.2">
      <c r="D19293" s="9"/>
      <c r="G19293" s="63"/>
      <c r="H19293" s="64"/>
    </row>
    <row r="19294" spans="4:8" x14ac:dyDescent="0.2">
      <c r="D19294" s="9"/>
      <c r="G19294" s="63"/>
      <c r="H19294" s="64"/>
    </row>
    <row r="19295" spans="4:8" x14ac:dyDescent="0.2">
      <c r="D19295" s="9"/>
      <c r="G19295" s="63"/>
      <c r="H19295" s="64"/>
    </row>
    <row r="19296" spans="4:8" x14ac:dyDescent="0.2">
      <c r="D19296" s="9"/>
      <c r="G19296" s="63"/>
      <c r="H19296" s="64"/>
    </row>
    <row r="19297" spans="4:8" x14ac:dyDescent="0.2">
      <c r="D19297" s="9"/>
      <c r="G19297" s="63"/>
      <c r="H19297" s="64"/>
    </row>
    <row r="19298" spans="4:8" x14ac:dyDescent="0.2">
      <c r="D19298" s="9"/>
      <c r="G19298" s="63"/>
      <c r="H19298" s="64"/>
    </row>
    <row r="19299" spans="4:8" x14ac:dyDescent="0.2">
      <c r="D19299" s="9"/>
      <c r="G19299" s="63"/>
      <c r="H19299" s="64"/>
    </row>
    <row r="19300" spans="4:8" x14ac:dyDescent="0.2">
      <c r="D19300" s="9"/>
      <c r="G19300" s="63"/>
      <c r="H19300" s="64"/>
    </row>
    <row r="19301" spans="4:8" x14ac:dyDescent="0.2">
      <c r="D19301" s="9"/>
      <c r="G19301" s="63"/>
      <c r="H19301" s="64"/>
    </row>
    <row r="19302" spans="4:8" x14ac:dyDescent="0.2">
      <c r="D19302" s="9"/>
      <c r="G19302" s="63"/>
      <c r="H19302" s="64"/>
    </row>
    <row r="19303" spans="4:8" x14ac:dyDescent="0.2">
      <c r="D19303" s="9"/>
      <c r="G19303" s="63"/>
      <c r="H19303" s="64"/>
    </row>
    <row r="19304" spans="4:8" x14ac:dyDescent="0.2">
      <c r="D19304" s="9"/>
      <c r="G19304" s="63"/>
      <c r="H19304" s="64"/>
    </row>
    <row r="19305" spans="4:8" x14ac:dyDescent="0.2">
      <c r="D19305" s="9"/>
      <c r="G19305" s="63"/>
      <c r="H19305" s="64"/>
    </row>
    <row r="19306" spans="4:8" x14ac:dyDescent="0.2">
      <c r="D19306" s="9"/>
      <c r="G19306" s="63"/>
      <c r="H19306" s="64"/>
    </row>
    <row r="19307" spans="4:8" x14ac:dyDescent="0.2">
      <c r="D19307" s="9"/>
      <c r="G19307" s="63"/>
      <c r="H19307" s="64"/>
    </row>
    <row r="19308" spans="4:8" x14ac:dyDescent="0.2">
      <c r="D19308" s="9"/>
      <c r="G19308" s="63"/>
      <c r="H19308" s="64"/>
    </row>
    <row r="19309" spans="4:8" x14ac:dyDescent="0.2">
      <c r="D19309" s="9"/>
      <c r="G19309" s="63"/>
      <c r="H19309" s="64"/>
    </row>
    <row r="19310" spans="4:8" x14ac:dyDescent="0.2">
      <c r="D19310" s="9"/>
      <c r="G19310" s="63"/>
      <c r="H19310" s="64"/>
    </row>
    <row r="19311" spans="4:8" x14ac:dyDescent="0.2">
      <c r="D19311" s="9"/>
      <c r="G19311" s="63"/>
      <c r="H19311" s="64"/>
    </row>
    <row r="19312" spans="4:8" x14ac:dyDescent="0.2">
      <c r="D19312" s="9"/>
      <c r="G19312" s="63"/>
      <c r="H19312" s="64"/>
    </row>
    <row r="19313" spans="4:8" x14ac:dyDescent="0.2">
      <c r="D19313" s="9"/>
      <c r="G19313" s="63"/>
      <c r="H19313" s="64"/>
    </row>
    <row r="19314" spans="4:8" x14ac:dyDescent="0.2">
      <c r="D19314" s="9"/>
      <c r="G19314" s="63"/>
      <c r="H19314" s="64"/>
    </row>
    <row r="19315" spans="4:8" x14ac:dyDescent="0.2">
      <c r="D19315" s="9"/>
      <c r="G19315" s="63"/>
      <c r="H19315" s="64"/>
    </row>
    <row r="19316" spans="4:8" x14ac:dyDescent="0.2">
      <c r="D19316" s="9"/>
      <c r="G19316" s="63"/>
      <c r="H19316" s="64"/>
    </row>
    <row r="19317" spans="4:8" x14ac:dyDescent="0.2">
      <c r="D19317" s="9"/>
      <c r="G19317" s="63"/>
      <c r="H19317" s="64"/>
    </row>
    <row r="19318" spans="4:8" x14ac:dyDescent="0.2">
      <c r="D19318" s="9"/>
      <c r="G19318" s="63"/>
      <c r="H19318" s="64"/>
    </row>
    <row r="19319" spans="4:8" x14ac:dyDescent="0.2">
      <c r="D19319" s="9"/>
      <c r="G19319" s="63"/>
      <c r="H19319" s="64"/>
    </row>
    <row r="19320" spans="4:8" x14ac:dyDescent="0.2">
      <c r="D19320" s="9"/>
      <c r="G19320" s="63"/>
      <c r="H19320" s="64"/>
    </row>
    <row r="19321" spans="4:8" x14ac:dyDescent="0.2">
      <c r="D19321" s="9"/>
      <c r="G19321" s="63"/>
      <c r="H19321" s="64"/>
    </row>
    <row r="19322" spans="4:8" x14ac:dyDescent="0.2">
      <c r="D19322" s="9"/>
      <c r="G19322" s="63"/>
      <c r="H19322" s="64"/>
    </row>
    <row r="19323" spans="4:8" x14ac:dyDescent="0.2">
      <c r="D19323" s="9"/>
      <c r="G19323" s="63"/>
      <c r="H19323" s="64"/>
    </row>
    <row r="19324" spans="4:8" x14ac:dyDescent="0.2">
      <c r="D19324" s="9"/>
      <c r="G19324" s="63"/>
      <c r="H19324" s="64"/>
    </row>
    <row r="19325" spans="4:8" x14ac:dyDescent="0.2">
      <c r="D19325" s="9"/>
      <c r="G19325" s="63"/>
      <c r="H19325" s="64"/>
    </row>
    <row r="19326" spans="4:8" x14ac:dyDescent="0.2">
      <c r="D19326" s="9"/>
      <c r="G19326" s="63"/>
      <c r="H19326" s="64"/>
    </row>
    <row r="19327" spans="4:8" x14ac:dyDescent="0.2">
      <c r="D19327" s="9"/>
      <c r="G19327" s="63"/>
      <c r="H19327" s="64"/>
    </row>
    <row r="19328" spans="4:8" x14ac:dyDescent="0.2">
      <c r="D19328" s="9"/>
      <c r="G19328" s="63"/>
      <c r="H19328" s="64"/>
    </row>
    <row r="19329" spans="4:8" x14ac:dyDescent="0.2">
      <c r="D19329" s="9"/>
      <c r="G19329" s="63"/>
      <c r="H19329" s="64"/>
    </row>
    <row r="19330" spans="4:8" x14ac:dyDescent="0.2">
      <c r="D19330" s="9"/>
      <c r="G19330" s="63"/>
      <c r="H19330" s="64"/>
    </row>
    <row r="19331" spans="4:8" x14ac:dyDescent="0.2">
      <c r="D19331" s="9"/>
      <c r="G19331" s="63"/>
      <c r="H19331" s="64"/>
    </row>
    <row r="19332" spans="4:8" x14ac:dyDescent="0.2">
      <c r="D19332" s="9"/>
      <c r="G19332" s="63"/>
      <c r="H19332" s="64"/>
    </row>
    <row r="19333" spans="4:8" x14ac:dyDescent="0.2">
      <c r="D19333" s="9"/>
      <c r="G19333" s="63"/>
      <c r="H19333" s="64"/>
    </row>
    <row r="19334" spans="4:8" x14ac:dyDescent="0.2">
      <c r="D19334" s="9"/>
      <c r="G19334" s="63"/>
      <c r="H19334" s="64"/>
    </row>
    <row r="19335" spans="4:8" x14ac:dyDescent="0.2">
      <c r="D19335" s="9"/>
      <c r="G19335" s="63"/>
      <c r="H19335" s="64"/>
    </row>
    <row r="19336" spans="4:8" x14ac:dyDescent="0.2">
      <c r="D19336" s="9"/>
      <c r="G19336" s="63"/>
      <c r="H19336" s="64"/>
    </row>
    <row r="19337" spans="4:8" x14ac:dyDescent="0.2">
      <c r="D19337" s="9"/>
      <c r="G19337" s="63"/>
      <c r="H19337" s="64"/>
    </row>
    <row r="19338" spans="4:8" x14ac:dyDescent="0.2">
      <c r="D19338" s="9"/>
      <c r="G19338" s="63"/>
      <c r="H19338" s="64"/>
    </row>
    <row r="19339" spans="4:8" x14ac:dyDescent="0.2">
      <c r="D19339" s="9"/>
      <c r="G19339" s="63"/>
      <c r="H19339" s="64"/>
    </row>
    <row r="19340" spans="4:8" x14ac:dyDescent="0.2">
      <c r="D19340" s="9"/>
      <c r="G19340" s="63"/>
      <c r="H19340" s="64"/>
    </row>
    <row r="19341" spans="4:8" x14ac:dyDescent="0.2">
      <c r="D19341" s="9"/>
      <c r="G19341" s="63"/>
      <c r="H19341" s="64"/>
    </row>
    <row r="19342" spans="4:8" x14ac:dyDescent="0.2">
      <c r="D19342" s="9"/>
      <c r="G19342" s="63"/>
      <c r="H19342" s="64"/>
    </row>
    <row r="19343" spans="4:8" x14ac:dyDescent="0.2">
      <c r="D19343" s="9"/>
      <c r="G19343" s="63"/>
      <c r="H19343" s="64"/>
    </row>
    <row r="19344" spans="4:8" x14ac:dyDescent="0.2">
      <c r="D19344" s="9"/>
      <c r="G19344" s="63"/>
      <c r="H19344" s="64"/>
    </row>
    <row r="19345" spans="4:8" x14ac:dyDescent="0.2">
      <c r="D19345" s="9"/>
      <c r="G19345" s="63"/>
      <c r="H19345" s="64"/>
    </row>
    <row r="19346" spans="4:8" x14ac:dyDescent="0.2">
      <c r="D19346" s="9"/>
      <c r="G19346" s="63"/>
      <c r="H19346" s="64"/>
    </row>
    <row r="19347" spans="4:8" x14ac:dyDescent="0.2">
      <c r="D19347" s="9"/>
      <c r="G19347" s="63"/>
      <c r="H19347" s="64"/>
    </row>
    <row r="19348" spans="4:8" x14ac:dyDescent="0.2">
      <c r="D19348" s="9"/>
      <c r="G19348" s="63"/>
      <c r="H19348" s="64"/>
    </row>
    <row r="19349" spans="4:8" x14ac:dyDescent="0.2">
      <c r="D19349" s="9"/>
      <c r="G19349" s="63"/>
      <c r="H19349" s="64"/>
    </row>
    <row r="19350" spans="4:8" x14ac:dyDescent="0.2">
      <c r="D19350" s="9"/>
      <c r="G19350" s="63"/>
      <c r="H19350" s="64"/>
    </row>
    <row r="19351" spans="4:8" x14ac:dyDescent="0.2">
      <c r="D19351" s="9"/>
      <c r="G19351" s="63"/>
      <c r="H19351" s="64"/>
    </row>
    <row r="19352" spans="4:8" x14ac:dyDescent="0.2">
      <c r="D19352" s="9"/>
      <c r="G19352" s="63"/>
      <c r="H19352" s="64"/>
    </row>
    <row r="19353" spans="4:8" x14ac:dyDescent="0.2">
      <c r="D19353" s="9"/>
      <c r="G19353" s="63"/>
      <c r="H19353" s="64"/>
    </row>
    <row r="19354" spans="4:8" x14ac:dyDescent="0.2">
      <c r="D19354" s="9"/>
      <c r="G19354" s="63"/>
      <c r="H19354" s="64"/>
    </row>
    <row r="19355" spans="4:8" x14ac:dyDescent="0.2">
      <c r="D19355" s="9"/>
      <c r="G19355" s="63"/>
      <c r="H19355" s="64"/>
    </row>
    <row r="19356" spans="4:8" x14ac:dyDescent="0.2">
      <c r="D19356" s="9"/>
      <c r="G19356" s="63"/>
      <c r="H19356" s="64"/>
    </row>
    <row r="19357" spans="4:8" x14ac:dyDescent="0.2">
      <c r="D19357" s="9"/>
      <c r="G19357" s="63"/>
      <c r="H19357" s="64"/>
    </row>
    <row r="19358" spans="4:8" x14ac:dyDescent="0.2">
      <c r="D19358" s="9"/>
      <c r="G19358" s="63"/>
      <c r="H19358" s="64"/>
    </row>
    <row r="19359" spans="4:8" x14ac:dyDescent="0.2">
      <c r="D19359" s="9"/>
      <c r="G19359" s="63"/>
      <c r="H19359" s="64"/>
    </row>
    <row r="19360" spans="4:8" x14ac:dyDescent="0.2">
      <c r="D19360" s="9"/>
      <c r="G19360" s="63"/>
      <c r="H19360" s="64"/>
    </row>
    <row r="19361" spans="4:8" x14ac:dyDescent="0.2">
      <c r="D19361" s="9"/>
      <c r="G19361" s="63"/>
      <c r="H19361" s="64"/>
    </row>
    <row r="19362" spans="4:8" x14ac:dyDescent="0.2">
      <c r="D19362" s="9"/>
      <c r="G19362" s="63"/>
      <c r="H19362" s="64"/>
    </row>
    <row r="19363" spans="4:8" x14ac:dyDescent="0.2">
      <c r="D19363" s="9"/>
      <c r="G19363" s="63"/>
      <c r="H19363" s="64"/>
    </row>
    <row r="19364" spans="4:8" x14ac:dyDescent="0.2">
      <c r="D19364" s="9"/>
      <c r="G19364" s="63"/>
      <c r="H19364" s="64"/>
    </row>
    <row r="19365" spans="4:8" x14ac:dyDescent="0.2">
      <c r="D19365" s="9"/>
      <c r="G19365" s="63"/>
      <c r="H19365" s="64"/>
    </row>
    <row r="19366" spans="4:8" x14ac:dyDescent="0.2">
      <c r="D19366" s="9"/>
      <c r="G19366" s="63"/>
      <c r="H19366" s="64"/>
    </row>
    <row r="19367" spans="4:8" x14ac:dyDescent="0.2">
      <c r="D19367" s="9"/>
      <c r="G19367" s="63"/>
      <c r="H19367" s="64"/>
    </row>
    <row r="19368" spans="4:8" x14ac:dyDescent="0.2">
      <c r="D19368" s="9"/>
      <c r="G19368" s="63"/>
      <c r="H19368" s="64"/>
    </row>
    <row r="19369" spans="4:8" x14ac:dyDescent="0.2">
      <c r="D19369" s="9"/>
      <c r="G19369" s="63"/>
      <c r="H19369" s="64"/>
    </row>
    <row r="19370" spans="4:8" x14ac:dyDescent="0.2">
      <c r="D19370" s="9"/>
      <c r="G19370" s="63"/>
      <c r="H19370" s="64"/>
    </row>
    <row r="19371" spans="4:8" x14ac:dyDescent="0.2">
      <c r="D19371" s="9"/>
      <c r="G19371" s="63"/>
      <c r="H19371" s="64"/>
    </row>
    <row r="19372" spans="4:8" x14ac:dyDescent="0.2">
      <c r="D19372" s="9"/>
      <c r="G19372" s="63"/>
      <c r="H19372" s="64"/>
    </row>
    <row r="19373" spans="4:8" x14ac:dyDescent="0.2">
      <c r="D19373" s="9"/>
      <c r="G19373" s="63"/>
      <c r="H19373" s="64"/>
    </row>
    <row r="19374" spans="4:8" x14ac:dyDescent="0.2">
      <c r="D19374" s="9"/>
      <c r="G19374" s="63"/>
      <c r="H19374" s="64"/>
    </row>
    <row r="19375" spans="4:8" x14ac:dyDescent="0.2">
      <c r="D19375" s="9"/>
      <c r="G19375" s="63"/>
      <c r="H19375" s="64"/>
    </row>
    <row r="19376" spans="4:8" x14ac:dyDescent="0.2">
      <c r="D19376" s="9"/>
      <c r="G19376" s="63"/>
      <c r="H19376" s="64"/>
    </row>
    <row r="19377" spans="4:8" x14ac:dyDescent="0.2">
      <c r="D19377" s="9"/>
      <c r="G19377" s="63"/>
      <c r="H19377" s="64"/>
    </row>
    <row r="19378" spans="4:8" x14ac:dyDescent="0.2">
      <c r="D19378" s="9"/>
      <c r="G19378" s="63"/>
      <c r="H19378" s="64"/>
    </row>
    <row r="19379" spans="4:8" x14ac:dyDescent="0.2">
      <c r="D19379" s="9"/>
      <c r="G19379" s="63"/>
      <c r="H19379" s="64"/>
    </row>
    <row r="19380" spans="4:8" x14ac:dyDescent="0.2">
      <c r="D19380" s="9"/>
      <c r="G19380" s="63"/>
      <c r="H19380" s="64"/>
    </row>
    <row r="19381" spans="4:8" x14ac:dyDescent="0.2">
      <c r="D19381" s="9"/>
      <c r="G19381" s="63"/>
      <c r="H19381" s="64"/>
    </row>
    <row r="19382" spans="4:8" x14ac:dyDescent="0.2">
      <c r="D19382" s="9"/>
      <c r="G19382" s="63"/>
      <c r="H19382" s="64"/>
    </row>
    <row r="19383" spans="4:8" x14ac:dyDescent="0.2">
      <c r="D19383" s="9"/>
      <c r="G19383" s="63"/>
      <c r="H19383" s="64"/>
    </row>
    <row r="19384" spans="4:8" x14ac:dyDescent="0.2">
      <c r="D19384" s="9"/>
      <c r="G19384" s="63"/>
      <c r="H19384" s="64"/>
    </row>
    <row r="19385" spans="4:8" x14ac:dyDescent="0.2">
      <c r="D19385" s="9"/>
      <c r="G19385" s="63"/>
      <c r="H19385" s="64"/>
    </row>
    <row r="19386" spans="4:8" x14ac:dyDescent="0.2">
      <c r="D19386" s="9"/>
      <c r="G19386" s="63"/>
      <c r="H19386" s="64"/>
    </row>
    <row r="19387" spans="4:8" x14ac:dyDescent="0.2">
      <c r="D19387" s="9"/>
      <c r="G19387" s="63"/>
      <c r="H19387" s="64"/>
    </row>
    <row r="19388" spans="4:8" x14ac:dyDescent="0.2">
      <c r="D19388" s="9"/>
      <c r="G19388" s="63"/>
      <c r="H19388" s="64"/>
    </row>
    <row r="19389" spans="4:8" x14ac:dyDescent="0.2">
      <c r="D19389" s="9"/>
      <c r="G19389" s="63"/>
      <c r="H19389" s="64"/>
    </row>
    <row r="19390" spans="4:8" x14ac:dyDescent="0.2">
      <c r="D19390" s="9"/>
      <c r="G19390" s="63"/>
      <c r="H19390" s="64"/>
    </row>
    <row r="19391" spans="4:8" x14ac:dyDescent="0.2">
      <c r="D19391" s="9"/>
      <c r="G19391" s="63"/>
      <c r="H19391" s="64"/>
    </row>
    <row r="19392" spans="4:8" x14ac:dyDescent="0.2">
      <c r="D19392" s="9"/>
      <c r="G19392" s="63"/>
      <c r="H19392" s="64"/>
    </row>
    <row r="19393" spans="4:8" x14ac:dyDescent="0.2">
      <c r="D19393" s="9"/>
      <c r="G19393" s="63"/>
      <c r="H19393" s="64"/>
    </row>
    <row r="19394" spans="4:8" x14ac:dyDescent="0.2">
      <c r="D19394" s="9"/>
      <c r="G19394" s="63"/>
      <c r="H19394" s="64"/>
    </row>
    <row r="19395" spans="4:8" x14ac:dyDescent="0.2">
      <c r="D19395" s="9"/>
      <c r="G19395" s="63"/>
      <c r="H19395" s="64"/>
    </row>
    <row r="19396" spans="4:8" x14ac:dyDescent="0.2">
      <c r="D19396" s="9"/>
      <c r="G19396" s="63"/>
      <c r="H19396" s="64"/>
    </row>
    <row r="19397" spans="4:8" x14ac:dyDescent="0.2">
      <c r="D19397" s="9"/>
      <c r="G19397" s="63"/>
      <c r="H19397" s="64"/>
    </row>
    <row r="19398" spans="4:8" x14ac:dyDescent="0.2">
      <c r="D19398" s="9"/>
      <c r="G19398" s="63"/>
      <c r="H19398" s="64"/>
    </row>
    <row r="19399" spans="4:8" x14ac:dyDescent="0.2">
      <c r="D19399" s="9"/>
      <c r="G19399" s="63"/>
      <c r="H19399" s="64"/>
    </row>
    <row r="19400" spans="4:8" x14ac:dyDescent="0.2">
      <c r="D19400" s="9"/>
      <c r="G19400" s="63"/>
      <c r="H19400" s="64"/>
    </row>
    <row r="19401" spans="4:8" x14ac:dyDescent="0.2">
      <c r="D19401" s="9"/>
      <c r="G19401" s="63"/>
      <c r="H19401" s="64"/>
    </row>
    <row r="19402" spans="4:8" x14ac:dyDescent="0.2">
      <c r="D19402" s="9"/>
      <c r="G19402" s="63"/>
      <c r="H19402" s="64"/>
    </row>
    <row r="19403" spans="4:8" x14ac:dyDescent="0.2">
      <c r="D19403" s="9"/>
      <c r="G19403" s="63"/>
      <c r="H19403" s="64"/>
    </row>
    <row r="19404" spans="4:8" x14ac:dyDescent="0.2">
      <c r="D19404" s="9"/>
      <c r="G19404" s="63"/>
      <c r="H19404" s="64"/>
    </row>
    <row r="19405" spans="4:8" x14ac:dyDescent="0.2">
      <c r="D19405" s="9"/>
      <c r="G19405" s="63"/>
      <c r="H19405" s="64"/>
    </row>
    <row r="19406" spans="4:8" x14ac:dyDescent="0.2">
      <c r="D19406" s="9"/>
      <c r="G19406" s="63"/>
      <c r="H19406" s="64"/>
    </row>
    <row r="19407" spans="4:8" x14ac:dyDescent="0.2">
      <c r="D19407" s="9"/>
      <c r="G19407" s="63"/>
      <c r="H19407" s="64"/>
    </row>
    <row r="19408" spans="4:8" x14ac:dyDescent="0.2">
      <c r="D19408" s="9"/>
      <c r="G19408" s="63"/>
      <c r="H19408" s="64"/>
    </row>
    <row r="19409" spans="4:8" x14ac:dyDescent="0.2">
      <c r="D19409" s="9"/>
      <c r="G19409" s="63"/>
      <c r="H19409" s="64"/>
    </row>
    <row r="19410" spans="4:8" x14ac:dyDescent="0.2">
      <c r="D19410" s="9"/>
      <c r="G19410" s="63"/>
      <c r="H19410" s="64"/>
    </row>
    <row r="19411" spans="4:8" x14ac:dyDescent="0.2">
      <c r="D19411" s="9"/>
      <c r="G19411" s="63"/>
      <c r="H19411" s="64"/>
    </row>
    <row r="19412" spans="4:8" x14ac:dyDescent="0.2">
      <c r="D19412" s="9"/>
      <c r="G19412" s="63"/>
      <c r="H19412" s="64"/>
    </row>
    <row r="19413" spans="4:8" x14ac:dyDescent="0.2">
      <c r="D19413" s="9"/>
      <c r="G19413" s="63"/>
      <c r="H19413" s="64"/>
    </row>
    <row r="19414" spans="4:8" x14ac:dyDescent="0.2">
      <c r="D19414" s="9"/>
      <c r="G19414" s="63"/>
      <c r="H19414" s="64"/>
    </row>
    <row r="19415" spans="4:8" x14ac:dyDescent="0.2">
      <c r="D19415" s="9"/>
      <c r="G19415" s="63"/>
      <c r="H19415" s="64"/>
    </row>
    <row r="19416" spans="4:8" x14ac:dyDescent="0.2">
      <c r="D19416" s="9"/>
      <c r="G19416" s="63"/>
      <c r="H19416" s="64"/>
    </row>
    <row r="19417" spans="4:8" x14ac:dyDescent="0.2">
      <c r="D19417" s="9"/>
      <c r="G19417" s="63"/>
      <c r="H19417" s="64"/>
    </row>
    <row r="19418" spans="4:8" x14ac:dyDescent="0.2">
      <c r="D19418" s="9"/>
      <c r="G19418" s="63"/>
      <c r="H19418" s="64"/>
    </row>
    <row r="19419" spans="4:8" x14ac:dyDescent="0.2">
      <c r="D19419" s="9"/>
      <c r="G19419" s="63"/>
      <c r="H19419" s="64"/>
    </row>
    <row r="19420" spans="4:8" x14ac:dyDescent="0.2">
      <c r="D19420" s="9"/>
      <c r="G19420" s="63"/>
      <c r="H19420" s="64"/>
    </row>
    <row r="19421" spans="4:8" x14ac:dyDescent="0.2">
      <c r="D19421" s="9"/>
      <c r="G19421" s="63"/>
      <c r="H19421" s="64"/>
    </row>
    <row r="19422" spans="4:8" x14ac:dyDescent="0.2">
      <c r="D19422" s="9"/>
      <c r="G19422" s="63"/>
      <c r="H19422" s="64"/>
    </row>
    <row r="19423" spans="4:8" x14ac:dyDescent="0.2">
      <c r="D19423" s="9"/>
      <c r="G19423" s="63"/>
      <c r="H19423" s="64"/>
    </row>
    <row r="19424" spans="4:8" x14ac:dyDescent="0.2">
      <c r="D19424" s="9"/>
      <c r="G19424" s="63"/>
      <c r="H19424" s="64"/>
    </row>
    <row r="19425" spans="4:8" x14ac:dyDescent="0.2">
      <c r="D19425" s="9"/>
      <c r="G19425" s="63"/>
      <c r="H19425" s="64"/>
    </row>
    <row r="19426" spans="4:8" x14ac:dyDescent="0.2">
      <c r="D19426" s="9"/>
      <c r="G19426" s="63"/>
      <c r="H19426" s="64"/>
    </row>
    <row r="19427" spans="4:8" x14ac:dyDescent="0.2">
      <c r="D19427" s="9"/>
      <c r="G19427" s="63"/>
      <c r="H19427" s="64"/>
    </row>
    <row r="19428" spans="4:8" x14ac:dyDescent="0.2">
      <c r="D19428" s="9"/>
      <c r="G19428" s="63"/>
      <c r="H19428" s="64"/>
    </row>
    <row r="19429" spans="4:8" x14ac:dyDescent="0.2">
      <c r="D19429" s="9"/>
      <c r="G19429" s="63"/>
      <c r="H19429" s="64"/>
    </row>
    <row r="19430" spans="4:8" x14ac:dyDescent="0.2">
      <c r="D19430" s="9"/>
      <c r="G19430" s="63"/>
      <c r="H19430" s="64"/>
    </row>
    <row r="19431" spans="4:8" x14ac:dyDescent="0.2">
      <c r="D19431" s="9"/>
      <c r="G19431" s="63"/>
      <c r="H19431" s="64"/>
    </row>
    <row r="19432" spans="4:8" x14ac:dyDescent="0.2">
      <c r="D19432" s="9"/>
      <c r="G19432" s="63"/>
      <c r="H19432" s="64"/>
    </row>
    <row r="19433" spans="4:8" x14ac:dyDescent="0.2">
      <c r="D19433" s="9"/>
      <c r="G19433" s="63"/>
      <c r="H19433" s="64"/>
    </row>
    <row r="19434" spans="4:8" x14ac:dyDescent="0.2">
      <c r="D19434" s="9"/>
      <c r="G19434" s="63"/>
      <c r="H19434" s="64"/>
    </row>
    <row r="19435" spans="4:8" x14ac:dyDescent="0.2">
      <c r="D19435" s="9"/>
      <c r="G19435" s="63"/>
      <c r="H19435" s="64"/>
    </row>
    <row r="19436" spans="4:8" x14ac:dyDescent="0.2">
      <c r="D19436" s="9"/>
      <c r="G19436" s="63"/>
      <c r="H19436" s="64"/>
    </row>
    <row r="19437" spans="4:8" x14ac:dyDescent="0.2">
      <c r="D19437" s="9"/>
      <c r="G19437" s="63"/>
      <c r="H19437" s="64"/>
    </row>
    <row r="19438" spans="4:8" x14ac:dyDescent="0.2">
      <c r="D19438" s="9"/>
      <c r="G19438" s="63"/>
      <c r="H19438" s="64"/>
    </row>
    <row r="19439" spans="4:8" x14ac:dyDescent="0.2">
      <c r="D19439" s="9"/>
      <c r="G19439" s="63"/>
      <c r="H19439" s="64"/>
    </row>
    <row r="19440" spans="4:8" x14ac:dyDescent="0.2">
      <c r="D19440" s="9"/>
      <c r="G19440" s="63"/>
      <c r="H19440" s="64"/>
    </row>
    <row r="19441" spans="4:8" x14ac:dyDescent="0.2">
      <c r="D19441" s="9"/>
      <c r="G19441" s="63"/>
      <c r="H19441" s="64"/>
    </row>
    <row r="19442" spans="4:8" x14ac:dyDescent="0.2">
      <c r="D19442" s="9"/>
      <c r="G19442" s="63"/>
      <c r="H19442" s="64"/>
    </row>
    <row r="19443" spans="4:8" x14ac:dyDescent="0.2">
      <c r="D19443" s="9"/>
      <c r="G19443" s="63"/>
      <c r="H19443" s="64"/>
    </row>
    <row r="19444" spans="4:8" x14ac:dyDescent="0.2">
      <c r="D19444" s="9"/>
      <c r="G19444" s="63"/>
      <c r="H19444" s="64"/>
    </row>
    <row r="19445" spans="4:8" x14ac:dyDescent="0.2">
      <c r="D19445" s="9"/>
      <c r="G19445" s="63"/>
      <c r="H19445" s="64"/>
    </row>
    <row r="19446" spans="4:8" x14ac:dyDescent="0.2">
      <c r="D19446" s="9"/>
      <c r="G19446" s="63"/>
      <c r="H19446" s="64"/>
    </row>
    <row r="19447" spans="4:8" x14ac:dyDescent="0.2">
      <c r="D19447" s="9"/>
      <c r="G19447" s="63"/>
      <c r="H19447" s="64"/>
    </row>
    <row r="19448" spans="4:8" x14ac:dyDescent="0.2">
      <c r="D19448" s="9"/>
      <c r="G19448" s="63"/>
      <c r="H19448" s="64"/>
    </row>
    <row r="19449" spans="4:8" x14ac:dyDescent="0.2">
      <c r="D19449" s="9"/>
      <c r="G19449" s="63"/>
      <c r="H19449" s="64"/>
    </row>
    <row r="19450" spans="4:8" x14ac:dyDescent="0.2">
      <c r="D19450" s="9"/>
      <c r="G19450" s="63"/>
      <c r="H19450" s="64"/>
    </row>
    <row r="19451" spans="4:8" x14ac:dyDescent="0.2">
      <c r="D19451" s="9"/>
      <c r="G19451" s="63"/>
      <c r="H19451" s="64"/>
    </row>
    <row r="19452" spans="4:8" x14ac:dyDescent="0.2">
      <c r="D19452" s="9"/>
      <c r="G19452" s="63"/>
      <c r="H19452" s="64"/>
    </row>
    <row r="19453" spans="4:8" x14ac:dyDescent="0.2">
      <c r="D19453" s="9"/>
      <c r="G19453" s="63"/>
      <c r="H19453" s="64"/>
    </row>
    <row r="19454" spans="4:8" x14ac:dyDescent="0.2">
      <c r="D19454" s="9"/>
      <c r="G19454" s="63"/>
      <c r="H19454" s="64"/>
    </row>
    <row r="19455" spans="4:8" x14ac:dyDescent="0.2">
      <c r="D19455" s="9"/>
      <c r="G19455" s="63"/>
      <c r="H19455" s="64"/>
    </row>
    <row r="19456" spans="4:8" x14ac:dyDescent="0.2">
      <c r="D19456" s="9"/>
      <c r="G19456" s="63"/>
      <c r="H19456" s="64"/>
    </row>
    <row r="19457" spans="4:8" x14ac:dyDescent="0.2">
      <c r="D19457" s="9"/>
      <c r="G19457" s="63"/>
      <c r="H19457" s="64"/>
    </row>
    <row r="19458" spans="4:8" x14ac:dyDescent="0.2">
      <c r="D19458" s="9"/>
      <c r="G19458" s="63"/>
      <c r="H19458" s="64"/>
    </row>
    <row r="19459" spans="4:8" x14ac:dyDescent="0.2">
      <c r="D19459" s="9"/>
      <c r="G19459" s="63"/>
      <c r="H19459" s="64"/>
    </row>
    <row r="19460" spans="4:8" x14ac:dyDescent="0.2">
      <c r="D19460" s="9"/>
      <c r="G19460" s="63"/>
      <c r="H19460" s="64"/>
    </row>
    <row r="19461" spans="4:8" x14ac:dyDescent="0.2">
      <c r="D19461" s="9"/>
      <c r="G19461" s="63"/>
      <c r="H19461" s="64"/>
    </row>
    <row r="19462" spans="4:8" x14ac:dyDescent="0.2">
      <c r="D19462" s="9"/>
      <c r="G19462" s="63"/>
      <c r="H19462" s="64"/>
    </row>
    <row r="19463" spans="4:8" x14ac:dyDescent="0.2">
      <c r="D19463" s="9"/>
      <c r="G19463" s="63"/>
      <c r="H19463" s="64"/>
    </row>
    <row r="19464" spans="4:8" x14ac:dyDescent="0.2">
      <c r="D19464" s="9"/>
      <c r="G19464" s="63"/>
      <c r="H19464" s="64"/>
    </row>
    <row r="19465" spans="4:8" x14ac:dyDescent="0.2">
      <c r="D19465" s="9"/>
      <c r="G19465" s="63"/>
      <c r="H19465" s="64"/>
    </row>
    <row r="19466" spans="4:8" x14ac:dyDescent="0.2">
      <c r="D19466" s="9"/>
      <c r="G19466" s="63"/>
      <c r="H19466" s="64"/>
    </row>
    <row r="19467" spans="4:8" x14ac:dyDescent="0.2">
      <c r="D19467" s="9"/>
      <c r="G19467" s="63"/>
      <c r="H19467" s="64"/>
    </row>
    <row r="19468" spans="4:8" x14ac:dyDescent="0.2">
      <c r="D19468" s="9"/>
      <c r="G19468" s="63"/>
      <c r="H19468" s="64"/>
    </row>
    <row r="19469" spans="4:8" x14ac:dyDescent="0.2">
      <c r="D19469" s="9"/>
      <c r="G19469" s="63"/>
      <c r="H19469" s="64"/>
    </row>
    <row r="19470" spans="4:8" x14ac:dyDescent="0.2">
      <c r="D19470" s="9"/>
      <c r="G19470" s="63"/>
      <c r="H19470" s="64"/>
    </row>
    <row r="19471" spans="4:8" x14ac:dyDescent="0.2">
      <c r="D19471" s="9"/>
      <c r="G19471" s="63"/>
      <c r="H19471" s="64"/>
    </row>
    <row r="19472" spans="4:8" x14ac:dyDescent="0.2">
      <c r="D19472" s="9"/>
      <c r="G19472" s="63"/>
      <c r="H19472" s="64"/>
    </row>
    <row r="19473" spans="4:8" x14ac:dyDescent="0.2">
      <c r="D19473" s="9"/>
      <c r="G19473" s="63"/>
      <c r="H19473" s="64"/>
    </row>
    <row r="19474" spans="4:8" x14ac:dyDescent="0.2">
      <c r="D19474" s="9"/>
      <c r="G19474" s="63"/>
      <c r="H19474" s="64"/>
    </row>
    <row r="19475" spans="4:8" x14ac:dyDescent="0.2">
      <c r="D19475" s="9"/>
      <c r="G19475" s="63"/>
      <c r="H19475" s="64"/>
    </row>
    <row r="19476" spans="4:8" x14ac:dyDescent="0.2">
      <c r="D19476" s="9"/>
      <c r="G19476" s="63"/>
      <c r="H19476" s="64"/>
    </row>
    <row r="19477" spans="4:8" x14ac:dyDescent="0.2">
      <c r="D19477" s="9"/>
      <c r="G19477" s="63"/>
      <c r="H19477" s="64"/>
    </row>
    <row r="19478" spans="4:8" x14ac:dyDescent="0.2">
      <c r="D19478" s="9"/>
      <c r="G19478" s="63"/>
      <c r="H19478" s="64"/>
    </row>
    <row r="19479" spans="4:8" x14ac:dyDescent="0.2">
      <c r="D19479" s="9"/>
      <c r="G19479" s="63"/>
      <c r="H19479" s="64"/>
    </row>
    <row r="19480" spans="4:8" x14ac:dyDescent="0.2">
      <c r="D19480" s="9"/>
      <c r="G19480" s="63"/>
      <c r="H19480" s="64"/>
    </row>
    <row r="19481" spans="4:8" x14ac:dyDescent="0.2">
      <c r="D19481" s="9"/>
      <c r="G19481" s="63"/>
      <c r="H19481" s="64"/>
    </row>
    <row r="19482" spans="4:8" x14ac:dyDescent="0.2">
      <c r="D19482" s="9"/>
      <c r="G19482" s="63"/>
      <c r="H19482" s="64"/>
    </row>
    <row r="19483" spans="4:8" x14ac:dyDescent="0.2">
      <c r="D19483" s="9"/>
      <c r="G19483" s="63"/>
      <c r="H19483" s="64"/>
    </row>
    <row r="19484" spans="4:8" x14ac:dyDescent="0.2">
      <c r="D19484" s="9"/>
      <c r="G19484" s="63"/>
      <c r="H19484" s="64"/>
    </row>
    <row r="19485" spans="4:8" x14ac:dyDescent="0.2">
      <c r="D19485" s="9"/>
      <c r="G19485" s="63"/>
      <c r="H19485" s="64"/>
    </row>
    <row r="19486" spans="4:8" x14ac:dyDescent="0.2">
      <c r="D19486" s="9"/>
      <c r="G19486" s="63"/>
      <c r="H19486" s="64"/>
    </row>
    <row r="19487" spans="4:8" x14ac:dyDescent="0.2">
      <c r="D19487" s="9"/>
      <c r="G19487" s="63"/>
      <c r="H19487" s="64"/>
    </row>
    <row r="19488" spans="4:8" x14ac:dyDescent="0.2">
      <c r="D19488" s="9"/>
      <c r="G19488" s="63"/>
      <c r="H19488" s="64"/>
    </row>
    <row r="19489" spans="4:8" x14ac:dyDescent="0.2">
      <c r="D19489" s="9"/>
      <c r="G19489" s="63"/>
      <c r="H19489" s="64"/>
    </row>
    <row r="19490" spans="4:8" x14ac:dyDescent="0.2">
      <c r="D19490" s="9"/>
      <c r="G19490" s="63"/>
      <c r="H19490" s="64"/>
    </row>
    <row r="19491" spans="4:8" x14ac:dyDescent="0.2">
      <c r="D19491" s="9"/>
      <c r="G19491" s="63"/>
      <c r="H19491" s="64"/>
    </row>
    <row r="19492" spans="4:8" x14ac:dyDescent="0.2">
      <c r="D19492" s="9"/>
      <c r="G19492" s="63"/>
      <c r="H19492" s="64"/>
    </row>
    <row r="19493" spans="4:8" x14ac:dyDescent="0.2">
      <c r="D19493" s="9"/>
      <c r="G19493" s="63"/>
      <c r="H19493" s="64"/>
    </row>
    <row r="19494" spans="4:8" x14ac:dyDescent="0.2">
      <c r="D19494" s="9"/>
      <c r="G19494" s="63"/>
      <c r="H19494" s="64"/>
    </row>
    <row r="19495" spans="4:8" x14ac:dyDescent="0.2">
      <c r="D19495" s="9"/>
      <c r="G19495" s="63"/>
      <c r="H19495" s="64"/>
    </row>
    <row r="19496" spans="4:8" x14ac:dyDescent="0.2">
      <c r="D19496" s="9"/>
      <c r="G19496" s="63"/>
      <c r="H19496" s="64"/>
    </row>
    <row r="19497" spans="4:8" x14ac:dyDescent="0.2">
      <c r="D19497" s="9"/>
      <c r="G19497" s="63"/>
      <c r="H19497" s="64"/>
    </row>
    <row r="19498" spans="4:8" x14ac:dyDescent="0.2">
      <c r="D19498" s="9"/>
      <c r="G19498" s="63"/>
      <c r="H19498" s="64"/>
    </row>
    <row r="19499" spans="4:8" x14ac:dyDescent="0.2">
      <c r="D19499" s="9"/>
      <c r="G19499" s="63"/>
      <c r="H19499" s="64"/>
    </row>
    <row r="19500" spans="4:8" x14ac:dyDescent="0.2">
      <c r="D19500" s="9"/>
      <c r="G19500" s="63"/>
      <c r="H19500" s="64"/>
    </row>
    <row r="19501" spans="4:8" x14ac:dyDescent="0.2">
      <c r="D19501" s="9"/>
      <c r="G19501" s="63"/>
      <c r="H19501" s="64"/>
    </row>
    <row r="19502" spans="4:8" x14ac:dyDescent="0.2">
      <c r="D19502" s="9"/>
      <c r="G19502" s="63"/>
      <c r="H19502" s="64"/>
    </row>
    <row r="19503" spans="4:8" x14ac:dyDescent="0.2">
      <c r="D19503" s="9"/>
      <c r="G19503" s="63"/>
      <c r="H19503" s="64"/>
    </row>
    <row r="19504" spans="4:8" x14ac:dyDescent="0.2">
      <c r="D19504" s="9"/>
      <c r="G19504" s="63"/>
      <c r="H19504" s="64"/>
    </row>
    <row r="19505" spans="4:8" x14ac:dyDescent="0.2">
      <c r="D19505" s="9"/>
      <c r="G19505" s="63"/>
      <c r="H19505" s="64"/>
    </row>
    <row r="19506" spans="4:8" x14ac:dyDescent="0.2">
      <c r="D19506" s="9"/>
      <c r="G19506" s="63"/>
      <c r="H19506" s="64"/>
    </row>
    <row r="19507" spans="4:8" x14ac:dyDescent="0.2">
      <c r="D19507" s="9"/>
      <c r="G19507" s="63"/>
      <c r="H19507" s="64"/>
    </row>
    <row r="19508" spans="4:8" x14ac:dyDescent="0.2">
      <c r="D19508" s="9"/>
      <c r="G19508" s="63"/>
      <c r="H19508" s="64"/>
    </row>
    <row r="19509" spans="4:8" x14ac:dyDescent="0.2">
      <c r="D19509" s="9"/>
      <c r="G19509" s="63"/>
      <c r="H19509" s="64"/>
    </row>
    <row r="19510" spans="4:8" x14ac:dyDescent="0.2">
      <c r="D19510" s="9"/>
      <c r="G19510" s="63"/>
      <c r="H19510" s="64"/>
    </row>
    <row r="19511" spans="4:8" x14ac:dyDescent="0.2">
      <c r="D19511" s="9"/>
      <c r="G19511" s="63"/>
      <c r="H19511" s="64"/>
    </row>
    <row r="19512" spans="4:8" x14ac:dyDescent="0.2">
      <c r="D19512" s="9"/>
      <c r="G19512" s="63"/>
      <c r="H19512" s="64"/>
    </row>
    <row r="19513" spans="4:8" x14ac:dyDescent="0.2">
      <c r="D19513" s="9"/>
      <c r="G19513" s="63"/>
      <c r="H19513" s="64"/>
    </row>
    <row r="19514" spans="4:8" x14ac:dyDescent="0.2">
      <c r="D19514" s="9"/>
      <c r="G19514" s="63"/>
      <c r="H19514" s="64"/>
    </row>
    <row r="19515" spans="4:8" x14ac:dyDescent="0.2">
      <c r="D19515" s="9"/>
      <c r="G19515" s="63"/>
      <c r="H19515" s="64"/>
    </row>
    <row r="19516" spans="4:8" x14ac:dyDescent="0.2">
      <c r="D19516" s="9"/>
      <c r="G19516" s="63"/>
      <c r="H19516" s="64"/>
    </row>
    <row r="19517" spans="4:8" x14ac:dyDescent="0.2">
      <c r="D19517" s="9"/>
      <c r="G19517" s="63"/>
      <c r="H19517" s="64"/>
    </row>
    <row r="19518" spans="4:8" x14ac:dyDescent="0.2">
      <c r="D19518" s="9"/>
      <c r="G19518" s="63"/>
      <c r="H19518" s="64"/>
    </row>
    <row r="19519" spans="4:8" x14ac:dyDescent="0.2">
      <c r="D19519" s="9"/>
      <c r="G19519" s="63"/>
      <c r="H19519" s="64"/>
    </row>
    <row r="19520" spans="4:8" x14ac:dyDescent="0.2">
      <c r="D19520" s="9"/>
      <c r="G19520" s="63"/>
      <c r="H19520" s="64"/>
    </row>
    <row r="19521" spans="4:8" x14ac:dyDescent="0.2">
      <c r="D19521" s="9"/>
      <c r="G19521" s="63"/>
      <c r="H19521" s="64"/>
    </row>
    <row r="19522" spans="4:8" x14ac:dyDescent="0.2">
      <c r="D19522" s="9"/>
      <c r="G19522" s="63"/>
      <c r="H19522" s="64"/>
    </row>
    <row r="19523" spans="4:8" x14ac:dyDescent="0.2">
      <c r="D19523" s="9"/>
      <c r="G19523" s="63"/>
      <c r="H19523" s="64"/>
    </row>
    <row r="19524" spans="4:8" x14ac:dyDescent="0.2">
      <c r="D19524" s="9"/>
      <c r="G19524" s="63"/>
      <c r="H19524" s="64"/>
    </row>
    <row r="19525" spans="4:8" x14ac:dyDescent="0.2">
      <c r="D19525" s="9"/>
      <c r="G19525" s="63"/>
      <c r="H19525" s="64"/>
    </row>
    <row r="19526" spans="4:8" x14ac:dyDescent="0.2">
      <c r="D19526" s="9"/>
      <c r="G19526" s="63"/>
      <c r="H19526" s="64"/>
    </row>
    <row r="19527" spans="4:8" x14ac:dyDescent="0.2">
      <c r="D19527" s="9"/>
      <c r="G19527" s="63"/>
      <c r="H19527" s="64"/>
    </row>
    <row r="19528" spans="4:8" x14ac:dyDescent="0.2">
      <c r="D19528" s="9"/>
      <c r="G19528" s="63"/>
      <c r="H19528" s="64"/>
    </row>
    <row r="19529" spans="4:8" x14ac:dyDescent="0.2">
      <c r="D19529" s="9"/>
      <c r="G19529" s="63"/>
      <c r="H19529" s="64"/>
    </row>
    <row r="19530" spans="4:8" x14ac:dyDescent="0.2">
      <c r="D19530" s="9"/>
      <c r="G19530" s="63"/>
      <c r="H19530" s="64"/>
    </row>
    <row r="19531" spans="4:8" x14ac:dyDescent="0.2">
      <c r="D19531" s="9"/>
      <c r="G19531" s="63"/>
      <c r="H19531" s="64"/>
    </row>
    <row r="19532" spans="4:8" x14ac:dyDescent="0.2">
      <c r="D19532" s="9"/>
      <c r="G19532" s="63"/>
      <c r="H19532" s="64"/>
    </row>
    <row r="19533" spans="4:8" x14ac:dyDescent="0.2">
      <c r="D19533" s="9"/>
      <c r="G19533" s="63"/>
      <c r="H19533" s="64"/>
    </row>
    <row r="19534" spans="4:8" x14ac:dyDescent="0.2">
      <c r="D19534" s="9"/>
      <c r="G19534" s="63"/>
      <c r="H19534" s="64"/>
    </row>
    <row r="19535" spans="4:8" x14ac:dyDescent="0.2">
      <c r="D19535" s="9"/>
      <c r="G19535" s="63"/>
      <c r="H19535" s="64"/>
    </row>
    <row r="19536" spans="4:8" x14ac:dyDescent="0.2">
      <c r="D19536" s="9"/>
      <c r="G19536" s="63"/>
      <c r="H19536" s="64"/>
    </row>
    <row r="19537" spans="4:8" x14ac:dyDescent="0.2">
      <c r="D19537" s="9"/>
      <c r="G19537" s="63"/>
      <c r="H19537" s="64"/>
    </row>
    <row r="19538" spans="4:8" x14ac:dyDescent="0.2">
      <c r="D19538" s="9"/>
      <c r="G19538" s="63"/>
      <c r="H19538" s="64"/>
    </row>
    <row r="19539" spans="4:8" x14ac:dyDescent="0.2">
      <c r="D19539" s="9"/>
      <c r="G19539" s="63"/>
      <c r="H19539" s="64"/>
    </row>
    <row r="19540" spans="4:8" x14ac:dyDescent="0.2">
      <c r="D19540" s="9"/>
      <c r="G19540" s="63"/>
      <c r="H19540" s="64"/>
    </row>
    <row r="19541" spans="4:8" x14ac:dyDescent="0.2">
      <c r="D19541" s="9"/>
      <c r="G19541" s="63"/>
      <c r="H19541" s="64"/>
    </row>
    <row r="19542" spans="4:8" x14ac:dyDescent="0.2">
      <c r="D19542" s="9"/>
      <c r="G19542" s="63"/>
      <c r="H19542" s="64"/>
    </row>
    <row r="19543" spans="4:8" x14ac:dyDescent="0.2">
      <c r="D19543" s="9"/>
      <c r="G19543" s="63"/>
      <c r="H19543" s="64"/>
    </row>
    <row r="19544" spans="4:8" x14ac:dyDescent="0.2">
      <c r="D19544" s="9"/>
      <c r="G19544" s="63"/>
      <c r="H19544" s="64"/>
    </row>
    <row r="19545" spans="4:8" x14ac:dyDescent="0.2">
      <c r="D19545" s="9"/>
      <c r="G19545" s="63"/>
      <c r="H19545" s="64"/>
    </row>
    <row r="19546" spans="4:8" x14ac:dyDescent="0.2">
      <c r="D19546" s="9"/>
      <c r="G19546" s="63"/>
      <c r="H19546" s="64"/>
    </row>
    <row r="19547" spans="4:8" x14ac:dyDescent="0.2">
      <c r="D19547" s="9"/>
      <c r="G19547" s="63"/>
      <c r="H19547" s="64"/>
    </row>
    <row r="19548" spans="4:8" x14ac:dyDescent="0.2">
      <c r="D19548" s="9"/>
      <c r="G19548" s="63"/>
      <c r="H19548" s="64"/>
    </row>
    <row r="19549" spans="4:8" x14ac:dyDescent="0.2">
      <c r="D19549" s="9"/>
      <c r="G19549" s="63"/>
      <c r="H19549" s="64"/>
    </row>
    <row r="19550" spans="4:8" x14ac:dyDescent="0.2">
      <c r="D19550" s="9"/>
      <c r="G19550" s="63"/>
      <c r="H19550" s="64"/>
    </row>
    <row r="19551" spans="4:8" x14ac:dyDescent="0.2">
      <c r="D19551" s="9"/>
      <c r="G19551" s="63"/>
      <c r="H19551" s="64"/>
    </row>
    <row r="19552" spans="4:8" x14ac:dyDescent="0.2">
      <c r="D19552" s="9"/>
      <c r="G19552" s="63"/>
      <c r="H19552" s="64"/>
    </row>
    <row r="19553" spans="4:8" x14ac:dyDescent="0.2">
      <c r="D19553" s="9"/>
      <c r="G19553" s="63"/>
      <c r="H19553" s="64"/>
    </row>
    <row r="19554" spans="4:8" x14ac:dyDescent="0.2">
      <c r="D19554" s="9"/>
      <c r="G19554" s="63"/>
      <c r="H19554" s="64"/>
    </row>
    <row r="19555" spans="4:8" x14ac:dyDescent="0.2">
      <c r="D19555" s="9"/>
      <c r="G19555" s="63"/>
      <c r="H19555" s="64"/>
    </row>
    <row r="19556" spans="4:8" x14ac:dyDescent="0.2">
      <c r="D19556" s="9"/>
      <c r="G19556" s="63"/>
      <c r="H19556" s="64"/>
    </row>
    <row r="19557" spans="4:8" x14ac:dyDescent="0.2">
      <c r="D19557" s="9"/>
      <c r="G19557" s="63"/>
      <c r="H19557" s="64"/>
    </row>
    <row r="19558" spans="4:8" x14ac:dyDescent="0.2">
      <c r="D19558" s="9"/>
      <c r="G19558" s="63"/>
      <c r="H19558" s="64"/>
    </row>
    <row r="19559" spans="4:8" x14ac:dyDescent="0.2">
      <c r="D19559" s="9"/>
      <c r="G19559" s="63"/>
      <c r="H19559" s="64"/>
    </row>
    <row r="19560" spans="4:8" x14ac:dyDescent="0.2">
      <c r="D19560" s="9"/>
      <c r="G19560" s="63"/>
      <c r="H19560" s="64"/>
    </row>
    <row r="19561" spans="4:8" x14ac:dyDescent="0.2">
      <c r="D19561" s="9"/>
      <c r="G19561" s="63"/>
      <c r="H19561" s="64"/>
    </row>
    <row r="19562" spans="4:8" x14ac:dyDescent="0.2">
      <c r="D19562" s="9"/>
      <c r="G19562" s="63"/>
      <c r="H19562" s="64"/>
    </row>
    <row r="19563" spans="4:8" x14ac:dyDescent="0.2">
      <c r="D19563" s="9"/>
      <c r="G19563" s="63"/>
      <c r="H19563" s="64"/>
    </row>
    <row r="19564" spans="4:8" x14ac:dyDescent="0.2">
      <c r="D19564" s="9"/>
      <c r="G19564" s="63"/>
      <c r="H19564" s="64"/>
    </row>
    <row r="19565" spans="4:8" x14ac:dyDescent="0.2">
      <c r="D19565" s="9"/>
      <c r="G19565" s="63"/>
      <c r="H19565" s="64"/>
    </row>
    <row r="19566" spans="4:8" x14ac:dyDescent="0.2">
      <c r="D19566" s="9"/>
      <c r="G19566" s="63"/>
      <c r="H19566" s="64"/>
    </row>
    <row r="19567" spans="4:8" x14ac:dyDescent="0.2">
      <c r="D19567" s="9"/>
      <c r="G19567" s="63"/>
      <c r="H19567" s="64"/>
    </row>
    <row r="19568" spans="4:8" x14ac:dyDescent="0.2">
      <c r="D19568" s="9"/>
      <c r="G19568" s="63"/>
      <c r="H19568" s="64"/>
    </row>
    <row r="19569" spans="4:8" x14ac:dyDescent="0.2">
      <c r="D19569" s="9"/>
      <c r="G19569" s="63"/>
      <c r="H19569" s="64"/>
    </row>
    <row r="19570" spans="4:8" x14ac:dyDescent="0.2">
      <c r="D19570" s="9"/>
      <c r="G19570" s="63"/>
      <c r="H19570" s="64"/>
    </row>
    <row r="19571" spans="4:8" x14ac:dyDescent="0.2">
      <c r="D19571" s="9"/>
      <c r="G19571" s="63"/>
      <c r="H19571" s="64"/>
    </row>
    <row r="19572" spans="4:8" x14ac:dyDescent="0.2">
      <c r="D19572" s="9"/>
      <c r="G19572" s="63"/>
      <c r="H19572" s="64"/>
    </row>
    <row r="19573" spans="4:8" x14ac:dyDescent="0.2">
      <c r="D19573" s="9"/>
      <c r="G19573" s="63"/>
      <c r="H19573" s="64"/>
    </row>
    <row r="19574" spans="4:8" x14ac:dyDescent="0.2">
      <c r="D19574" s="9"/>
      <c r="G19574" s="63"/>
      <c r="H19574" s="64"/>
    </row>
    <row r="19575" spans="4:8" x14ac:dyDescent="0.2">
      <c r="D19575" s="9"/>
      <c r="G19575" s="63"/>
      <c r="H19575" s="64"/>
    </row>
    <row r="19576" spans="4:8" x14ac:dyDescent="0.2">
      <c r="D19576" s="9"/>
      <c r="G19576" s="63"/>
      <c r="H19576" s="64"/>
    </row>
    <row r="19577" spans="4:8" x14ac:dyDescent="0.2">
      <c r="D19577" s="9"/>
      <c r="G19577" s="63"/>
      <c r="H19577" s="64"/>
    </row>
    <row r="19578" spans="4:8" x14ac:dyDescent="0.2">
      <c r="D19578" s="9"/>
      <c r="G19578" s="63"/>
      <c r="H19578" s="64"/>
    </row>
    <row r="19579" spans="4:8" x14ac:dyDescent="0.2">
      <c r="D19579" s="9"/>
      <c r="G19579" s="63"/>
      <c r="H19579" s="64"/>
    </row>
    <row r="19580" spans="4:8" x14ac:dyDescent="0.2">
      <c r="D19580" s="9"/>
      <c r="G19580" s="63"/>
      <c r="H19580" s="64"/>
    </row>
    <row r="19581" spans="4:8" x14ac:dyDescent="0.2">
      <c r="D19581" s="9"/>
      <c r="G19581" s="63"/>
      <c r="H19581" s="64"/>
    </row>
    <row r="19582" spans="4:8" x14ac:dyDescent="0.2">
      <c r="D19582" s="9"/>
      <c r="G19582" s="63"/>
      <c r="H19582" s="64"/>
    </row>
    <row r="19583" spans="4:8" x14ac:dyDescent="0.2">
      <c r="D19583" s="9"/>
      <c r="G19583" s="63"/>
      <c r="H19583" s="64"/>
    </row>
    <row r="19584" spans="4:8" x14ac:dyDescent="0.2">
      <c r="D19584" s="9"/>
      <c r="G19584" s="63"/>
      <c r="H19584" s="64"/>
    </row>
    <row r="19585" spans="4:8" x14ac:dyDescent="0.2">
      <c r="D19585" s="9"/>
      <c r="G19585" s="63"/>
      <c r="H19585" s="64"/>
    </row>
    <row r="19586" spans="4:8" x14ac:dyDescent="0.2">
      <c r="D19586" s="9"/>
      <c r="G19586" s="63"/>
      <c r="H19586" s="64"/>
    </row>
    <row r="19587" spans="4:8" x14ac:dyDescent="0.2">
      <c r="D19587" s="9"/>
      <c r="G19587" s="63"/>
      <c r="H19587" s="64"/>
    </row>
    <row r="19588" spans="4:8" x14ac:dyDescent="0.2">
      <c r="D19588" s="9"/>
      <c r="G19588" s="63"/>
      <c r="H19588" s="64"/>
    </row>
    <row r="19589" spans="4:8" x14ac:dyDescent="0.2">
      <c r="D19589" s="9"/>
      <c r="G19589" s="63"/>
      <c r="H19589" s="64"/>
    </row>
    <row r="19590" spans="4:8" x14ac:dyDescent="0.2">
      <c r="D19590" s="9"/>
      <c r="G19590" s="63"/>
      <c r="H19590" s="64"/>
    </row>
    <row r="19591" spans="4:8" x14ac:dyDescent="0.2">
      <c r="D19591" s="9"/>
      <c r="G19591" s="63"/>
      <c r="H19591" s="64"/>
    </row>
    <row r="19592" spans="4:8" x14ac:dyDescent="0.2">
      <c r="D19592" s="9"/>
      <c r="G19592" s="63"/>
      <c r="H19592" s="64"/>
    </row>
    <row r="19593" spans="4:8" x14ac:dyDescent="0.2">
      <c r="D19593" s="9"/>
      <c r="G19593" s="63"/>
      <c r="H19593" s="64"/>
    </row>
    <row r="19594" spans="4:8" x14ac:dyDescent="0.2">
      <c r="D19594" s="9"/>
      <c r="G19594" s="63"/>
      <c r="H19594" s="64"/>
    </row>
    <row r="19595" spans="4:8" x14ac:dyDescent="0.2">
      <c r="D19595" s="9"/>
      <c r="G19595" s="63"/>
      <c r="H19595" s="64"/>
    </row>
    <row r="19596" spans="4:8" x14ac:dyDescent="0.2">
      <c r="D19596" s="9"/>
      <c r="G19596" s="63"/>
      <c r="H19596" s="64"/>
    </row>
    <row r="19597" spans="4:8" x14ac:dyDescent="0.2">
      <c r="D19597" s="9"/>
      <c r="G19597" s="63"/>
      <c r="H19597" s="64"/>
    </row>
    <row r="19598" spans="4:8" x14ac:dyDescent="0.2">
      <c r="D19598" s="9"/>
      <c r="G19598" s="63"/>
      <c r="H19598" s="64"/>
    </row>
    <row r="19599" spans="4:8" x14ac:dyDescent="0.2">
      <c r="D19599" s="9"/>
      <c r="G19599" s="63"/>
      <c r="H19599" s="64"/>
    </row>
    <row r="19600" spans="4:8" x14ac:dyDescent="0.2">
      <c r="D19600" s="9"/>
      <c r="G19600" s="63"/>
      <c r="H19600" s="64"/>
    </row>
    <row r="19601" spans="4:8" x14ac:dyDescent="0.2">
      <c r="D19601" s="9"/>
      <c r="G19601" s="63"/>
      <c r="H19601" s="64"/>
    </row>
    <row r="19602" spans="4:8" x14ac:dyDescent="0.2">
      <c r="D19602" s="9"/>
      <c r="G19602" s="63"/>
      <c r="H19602" s="64"/>
    </row>
    <row r="19603" spans="4:8" x14ac:dyDescent="0.2">
      <c r="D19603" s="9"/>
      <c r="G19603" s="63"/>
      <c r="H19603" s="64"/>
    </row>
    <row r="19604" spans="4:8" x14ac:dyDescent="0.2">
      <c r="D19604" s="9"/>
      <c r="G19604" s="63"/>
      <c r="H19604" s="64"/>
    </row>
    <row r="19605" spans="4:8" x14ac:dyDescent="0.2">
      <c r="D19605" s="9"/>
      <c r="G19605" s="63"/>
      <c r="H19605" s="64"/>
    </row>
    <row r="19606" spans="4:8" x14ac:dyDescent="0.2">
      <c r="D19606" s="9"/>
      <c r="G19606" s="63"/>
      <c r="H19606" s="64"/>
    </row>
    <row r="19607" spans="4:8" x14ac:dyDescent="0.2">
      <c r="D19607" s="9"/>
      <c r="G19607" s="63"/>
      <c r="H19607" s="64"/>
    </row>
    <row r="19608" spans="4:8" x14ac:dyDescent="0.2">
      <c r="D19608" s="9"/>
      <c r="G19608" s="63"/>
      <c r="H19608" s="64"/>
    </row>
    <row r="19609" spans="4:8" x14ac:dyDescent="0.2">
      <c r="D19609" s="9"/>
      <c r="G19609" s="63"/>
      <c r="H19609" s="64"/>
    </row>
    <row r="19610" spans="4:8" x14ac:dyDescent="0.2">
      <c r="D19610" s="9"/>
      <c r="G19610" s="63"/>
      <c r="H19610" s="64"/>
    </row>
    <row r="19611" spans="4:8" x14ac:dyDescent="0.2">
      <c r="D19611" s="9"/>
      <c r="G19611" s="63"/>
      <c r="H19611" s="64"/>
    </row>
    <row r="19612" spans="4:8" x14ac:dyDescent="0.2">
      <c r="D19612" s="9"/>
      <c r="G19612" s="63"/>
      <c r="H19612" s="64"/>
    </row>
    <row r="19613" spans="4:8" x14ac:dyDescent="0.2">
      <c r="D19613" s="9"/>
      <c r="G19613" s="63"/>
      <c r="H19613" s="64"/>
    </row>
    <row r="19614" spans="4:8" x14ac:dyDescent="0.2">
      <c r="D19614" s="9"/>
      <c r="G19614" s="63"/>
      <c r="H19614" s="64"/>
    </row>
    <row r="19615" spans="4:8" x14ac:dyDescent="0.2">
      <c r="D19615" s="9"/>
      <c r="G19615" s="63"/>
      <c r="H19615" s="64"/>
    </row>
    <row r="19616" spans="4:8" x14ac:dyDescent="0.2">
      <c r="D19616" s="9"/>
      <c r="G19616" s="63"/>
      <c r="H19616" s="64"/>
    </row>
    <row r="19617" spans="4:8" x14ac:dyDescent="0.2">
      <c r="D19617" s="9"/>
      <c r="G19617" s="63"/>
      <c r="H19617" s="64"/>
    </row>
    <row r="19618" spans="4:8" x14ac:dyDescent="0.2">
      <c r="D19618" s="9"/>
      <c r="G19618" s="63"/>
      <c r="H19618" s="64"/>
    </row>
    <row r="19619" spans="4:8" x14ac:dyDescent="0.2">
      <c r="D19619" s="9"/>
      <c r="G19619" s="63"/>
      <c r="H19619" s="64"/>
    </row>
    <row r="19620" spans="4:8" x14ac:dyDescent="0.2">
      <c r="D19620" s="9"/>
      <c r="G19620" s="63"/>
      <c r="H19620" s="64"/>
    </row>
    <row r="19621" spans="4:8" x14ac:dyDescent="0.2">
      <c r="D19621" s="9"/>
      <c r="G19621" s="63"/>
      <c r="H19621" s="64"/>
    </row>
    <row r="19622" spans="4:8" x14ac:dyDescent="0.2">
      <c r="D19622" s="9"/>
      <c r="G19622" s="63"/>
      <c r="H19622" s="64"/>
    </row>
    <row r="19623" spans="4:8" x14ac:dyDescent="0.2">
      <c r="D19623" s="9"/>
      <c r="G19623" s="63"/>
      <c r="H19623" s="64"/>
    </row>
    <row r="19624" spans="4:8" x14ac:dyDescent="0.2">
      <c r="D19624" s="9"/>
      <c r="G19624" s="63"/>
      <c r="H19624" s="64"/>
    </row>
    <row r="19625" spans="4:8" x14ac:dyDescent="0.2">
      <c r="D19625" s="9"/>
      <c r="G19625" s="63"/>
      <c r="H19625" s="64"/>
    </row>
    <row r="19626" spans="4:8" x14ac:dyDescent="0.2">
      <c r="D19626" s="9"/>
      <c r="G19626" s="63"/>
      <c r="H19626" s="64"/>
    </row>
    <row r="19627" spans="4:8" x14ac:dyDescent="0.2">
      <c r="D19627" s="9"/>
      <c r="G19627" s="63"/>
      <c r="H19627" s="64"/>
    </row>
    <row r="19628" spans="4:8" x14ac:dyDescent="0.2">
      <c r="D19628" s="9"/>
      <c r="G19628" s="63"/>
      <c r="H19628" s="64"/>
    </row>
    <row r="19629" spans="4:8" x14ac:dyDescent="0.2">
      <c r="D19629" s="9"/>
      <c r="G19629" s="63"/>
      <c r="H19629" s="64"/>
    </row>
    <row r="19630" spans="4:8" x14ac:dyDescent="0.2">
      <c r="D19630" s="9"/>
      <c r="G19630" s="63"/>
      <c r="H19630" s="64"/>
    </row>
    <row r="19631" spans="4:8" x14ac:dyDescent="0.2">
      <c r="D19631" s="9"/>
      <c r="G19631" s="63"/>
      <c r="H19631" s="64"/>
    </row>
    <row r="19632" spans="4:8" x14ac:dyDescent="0.2">
      <c r="D19632" s="9"/>
      <c r="G19632" s="63"/>
      <c r="H19632" s="64"/>
    </row>
    <row r="19633" spans="4:8" x14ac:dyDescent="0.2">
      <c r="D19633" s="9"/>
      <c r="G19633" s="63"/>
      <c r="H19633" s="64"/>
    </row>
    <row r="19634" spans="4:8" x14ac:dyDescent="0.2">
      <c r="D19634" s="9"/>
      <c r="G19634" s="63"/>
      <c r="H19634" s="64"/>
    </row>
    <row r="19635" spans="4:8" x14ac:dyDescent="0.2">
      <c r="D19635" s="9"/>
      <c r="G19635" s="63"/>
      <c r="H19635" s="64"/>
    </row>
    <row r="19636" spans="4:8" x14ac:dyDescent="0.2">
      <c r="D19636" s="9"/>
      <c r="G19636" s="63"/>
      <c r="H19636" s="64"/>
    </row>
    <row r="19637" spans="4:8" x14ac:dyDescent="0.2">
      <c r="D19637" s="9"/>
      <c r="G19637" s="63"/>
      <c r="H19637" s="64"/>
    </row>
    <row r="19638" spans="4:8" x14ac:dyDescent="0.2">
      <c r="D19638" s="9"/>
      <c r="G19638" s="63"/>
      <c r="H19638" s="64"/>
    </row>
    <row r="19639" spans="4:8" x14ac:dyDescent="0.2">
      <c r="D19639" s="9"/>
      <c r="G19639" s="63"/>
      <c r="H19639" s="64"/>
    </row>
    <row r="19640" spans="4:8" x14ac:dyDescent="0.2">
      <c r="D19640" s="9"/>
      <c r="G19640" s="63"/>
      <c r="H19640" s="64"/>
    </row>
    <row r="19641" spans="4:8" x14ac:dyDescent="0.2">
      <c r="D19641" s="9"/>
      <c r="G19641" s="63"/>
      <c r="H19641" s="64"/>
    </row>
    <row r="19642" spans="4:8" x14ac:dyDescent="0.2">
      <c r="D19642" s="9"/>
      <c r="G19642" s="63"/>
      <c r="H19642" s="64"/>
    </row>
    <row r="19643" spans="4:8" x14ac:dyDescent="0.2">
      <c r="D19643" s="9"/>
      <c r="G19643" s="63"/>
      <c r="H19643" s="64"/>
    </row>
    <row r="19644" spans="4:8" x14ac:dyDescent="0.2">
      <c r="D19644" s="9"/>
      <c r="G19644" s="63"/>
      <c r="H19644" s="64"/>
    </row>
    <row r="19645" spans="4:8" x14ac:dyDescent="0.2">
      <c r="D19645" s="9"/>
      <c r="G19645" s="63"/>
      <c r="H19645" s="64"/>
    </row>
    <row r="19646" spans="4:8" x14ac:dyDescent="0.2">
      <c r="D19646" s="9"/>
      <c r="G19646" s="63"/>
      <c r="H19646" s="64"/>
    </row>
    <row r="19647" spans="4:8" x14ac:dyDescent="0.2">
      <c r="D19647" s="9"/>
      <c r="G19647" s="63"/>
      <c r="H19647" s="64"/>
    </row>
    <row r="19648" spans="4:8" x14ac:dyDescent="0.2">
      <c r="D19648" s="9"/>
      <c r="G19648" s="63"/>
      <c r="H19648" s="64"/>
    </row>
    <row r="19649" spans="4:8" x14ac:dyDescent="0.2">
      <c r="D19649" s="9"/>
      <c r="G19649" s="63"/>
      <c r="H19649" s="64"/>
    </row>
    <row r="19650" spans="4:8" x14ac:dyDescent="0.2">
      <c r="D19650" s="9"/>
      <c r="G19650" s="63"/>
      <c r="H19650" s="64"/>
    </row>
    <row r="19651" spans="4:8" x14ac:dyDescent="0.2">
      <c r="D19651" s="9"/>
      <c r="G19651" s="63"/>
      <c r="H19651" s="64"/>
    </row>
    <row r="19652" spans="4:8" x14ac:dyDescent="0.2">
      <c r="D19652" s="9"/>
      <c r="G19652" s="63"/>
      <c r="H19652" s="64"/>
    </row>
    <row r="19653" spans="4:8" x14ac:dyDescent="0.2">
      <c r="D19653" s="9"/>
      <c r="G19653" s="63"/>
      <c r="H19653" s="64"/>
    </row>
    <row r="19654" spans="4:8" x14ac:dyDescent="0.2">
      <c r="D19654" s="9"/>
      <c r="G19654" s="63"/>
      <c r="H19654" s="64"/>
    </row>
    <row r="19655" spans="4:8" x14ac:dyDescent="0.2">
      <c r="D19655" s="9"/>
      <c r="G19655" s="63"/>
      <c r="H19655" s="64"/>
    </row>
    <row r="19656" spans="4:8" x14ac:dyDescent="0.2">
      <c r="D19656" s="9"/>
      <c r="G19656" s="63"/>
      <c r="H19656" s="64"/>
    </row>
    <row r="19657" spans="4:8" x14ac:dyDescent="0.2">
      <c r="D19657" s="9"/>
      <c r="G19657" s="63"/>
      <c r="H19657" s="64"/>
    </row>
    <row r="19658" spans="4:8" x14ac:dyDescent="0.2">
      <c r="D19658" s="9"/>
      <c r="G19658" s="63"/>
      <c r="H19658" s="64"/>
    </row>
    <row r="19659" spans="4:8" x14ac:dyDescent="0.2">
      <c r="D19659" s="9"/>
      <c r="G19659" s="63"/>
      <c r="H19659" s="64"/>
    </row>
    <row r="19660" spans="4:8" x14ac:dyDescent="0.2">
      <c r="D19660" s="9"/>
      <c r="G19660" s="63"/>
      <c r="H19660" s="64"/>
    </row>
    <row r="19661" spans="4:8" x14ac:dyDescent="0.2">
      <c r="D19661" s="9"/>
      <c r="G19661" s="63"/>
      <c r="H19661" s="64"/>
    </row>
    <row r="19662" spans="4:8" x14ac:dyDescent="0.2">
      <c r="D19662" s="9"/>
      <c r="G19662" s="63"/>
      <c r="H19662" s="64"/>
    </row>
    <row r="19663" spans="4:8" x14ac:dyDescent="0.2">
      <c r="D19663" s="9"/>
      <c r="G19663" s="63"/>
      <c r="H19663" s="64"/>
    </row>
    <row r="19664" spans="4:8" x14ac:dyDescent="0.2">
      <c r="D19664" s="9"/>
      <c r="G19664" s="63"/>
      <c r="H19664" s="64"/>
    </row>
    <row r="19665" spans="4:8" x14ac:dyDescent="0.2">
      <c r="D19665" s="9"/>
      <c r="G19665" s="63"/>
      <c r="H19665" s="64"/>
    </row>
    <row r="19666" spans="4:8" x14ac:dyDescent="0.2">
      <c r="D19666" s="9"/>
      <c r="G19666" s="63"/>
      <c r="H19666" s="64"/>
    </row>
    <row r="19667" spans="4:8" x14ac:dyDescent="0.2">
      <c r="D19667" s="9"/>
      <c r="G19667" s="63"/>
      <c r="H19667" s="64"/>
    </row>
    <row r="19668" spans="4:8" x14ac:dyDescent="0.2">
      <c r="D19668" s="9"/>
      <c r="G19668" s="63"/>
      <c r="H19668" s="64"/>
    </row>
    <row r="19669" spans="4:8" x14ac:dyDescent="0.2">
      <c r="D19669" s="9"/>
      <c r="G19669" s="63"/>
      <c r="H19669" s="64"/>
    </row>
    <row r="19670" spans="4:8" x14ac:dyDescent="0.2">
      <c r="D19670" s="9"/>
      <c r="G19670" s="63"/>
      <c r="H19670" s="64"/>
    </row>
    <row r="19671" spans="4:8" x14ac:dyDescent="0.2">
      <c r="D19671" s="9"/>
      <c r="G19671" s="63"/>
      <c r="H19671" s="64"/>
    </row>
    <row r="19672" spans="4:8" x14ac:dyDescent="0.2">
      <c r="D19672" s="9"/>
      <c r="G19672" s="63"/>
      <c r="H19672" s="64"/>
    </row>
    <row r="19673" spans="4:8" x14ac:dyDescent="0.2">
      <c r="D19673" s="9"/>
      <c r="G19673" s="63"/>
      <c r="H19673" s="64"/>
    </row>
    <row r="19674" spans="4:8" x14ac:dyDescent="0.2">
      <c r="D19674" s="9"/>
      <c r="G19674" s="63"/>
      <c r="H19674" s="64"/>
    </row>
    <row r="19675" spans="4:8" x14ac:dyDescent="0.2">
      <c r="D19675" s="9"/>
      <c r="G19675" s="63"/>
      <c r="H19675" s="64"/>
    </row>
    <row r="19676" spans="4:8" x14ac:dyDescent="0.2">
      <c r="D19676" s="9"/>
      <c r="G19676" s="63"/>
      <c r="H19676" s="64"/>
    </row>
    <row r="19677" spans="4:8" x14ac:dyDescent="0.2">
      <c r="D19677" s="9"/>
      <c r="G19677" s="63"/>
      <c r="H19677" s="64"/>
    </row>
    <row r="19678" spans="4:8" x14ac:dyDescent="0.2">
      <c r="D19678" s="9"/>
      <c r="G19678" s="63"/>
      <c r="H19678" s="64"/>
    </row>
    <row r="19679" spans="4:8" x14ac:dyDescent="0.2">
      <c r="D19679" s="9"/>
      <c r="G19679" s="63"/>
      <c r="H19679" s="64"/>
    </row>
    <row r="19680" spans="4:8" x14ac:dyDescent="0.2">
      <c r="D19680" s="9"/>
      <c r="G19680" s="63"/>
      <c r="H19680" s="64"/>
    </row>
    <row r="19681" spans="4:8" x14ac:dyDescent="0.2">
      <c r="D19681" s="9"/>
      <c r="G19681" s="63"/>
      <c r="H19681" s="64"/>
    </row>
    <row r="19682" spans="4:8" x14ac:dyDescent="0.2">
      <c r="D19682" s="9"/>
      <c r="G19682" s="63"/>
      <c r="H19682" s="64"/>
    </row>
    <row r="19683" spans="4:8" x14ac:dyDescent="0.2">
      <c r="D19683" s="9"/>
      <c r="G19683" s="63"/>
      <c r="H19683" s="64"/>
    </row>
    <row r="19684" spans="4:8" x14ac:dyDescent="0.2">
      <c r="D19684" s="9"/>
      <c r="G19684" s="63"/>
      <c r="H19684" s="64"/>
    </row>
    <row r="19685" spans="4:8" x14ac:dyDescent="0.2">
      <c r="D19685" s="9"/>
      <c r="G19685" s="63"/>
      <c r="H19685" s="64"/>
    </row>
    <row r="19686" spans="4:8" x14ac:dyDescent="0.2">
      <c r="D19686" s="9"/>
      <c r="G19686" s="63"/>
      <c r="H19686" s="64"/>
    </row>
    <row r="19687" spans="4:8" x14ac:dyDescent="0.2">
      <c r="D19687" s="9"/>
      <c r="G19687" s="63"/>
      <c r="H19687" s="64"/>
    </row>
    <row r="19688" spans="4:8" x14ac:dyDescent="0.2">
      <c r="D19688" s="9"/>
      <c r="G19688" s="63"/>
      <c r="H19688" s="64"/>
    </row>
    <row r="19689" spans="4:8" x14ac:dyDescent="0.2">
      <c r="D19689" s="9"/>
      <c r="G19689" s="63"/>
      <c r="H19689" s="64"/>
    </row>
    <row r="19690" spans="4:8" x14ac:dyDescent="0.2">
      <c r="D19690" s="9"/>
      <c r="G19690" s="63"/>
      <c r="H19690" s="64"/>
    </row>
    <row r="19691" spans="4:8" x14ac:dyDescent="0.2">
      <c r="D19691" s="9"/>
      <c r="G19691" s="63"/>
      <c r="H19691" s="64"/>
    </row>
    <row r="19692" spans="4:8" x14ac:dyDescent="0.2">
      <c r="D19692" s="9"/>
      <c r="G19692" s="63"/>
      <c r="H19692" s="64"/>
    </row>
    <row r="19693" spans="4:8" x14ac:dyDescent="0.2">
      <c r="D19693" s="9"/>
      <c r="G19693" s="63"/>
      <c r="H19693" s="64"/>
    </row>
    <row r="19694" spans="4:8" x14ac:dyDescent="0.2">
      <c r="D19694" s="9"/>
      <c r="G19694" s="63"/>
      <c r="H19694" s="64"/>
    </row>
    <row r="19695" spans="4:8" x14ac:dyDescent="0.2">
      <c r="D19695" s="9"/>
      <c r="G19695" s="63"/>
      <c r="H19695" s="64"/>
    </row>
    <row r="19696" spans="4:8" x14ac:dyDescent="0.2">
      <c r="D19696" s="9"/>
      <c r="G19696" s="63"/>
      <c r="H19696" s="64"/>
    </row>
    <row r="19697" spans="4:8" x14ac:dyDescent="0.2">
      <c r="D19697" s="9"/>
      <c r="G19697" s="63"/>
      <c r="H19697" s="64"/>
    </row>
    <row r="19698" spans="4:8" x14ac:dyDescent="0.2">
      <c r="D19698" s="9"/>
      <c r="G19698" s="63"/>
      <c r="H19698" s="64"/>
    </row>
    <row r="19699" spans="4:8" x14ac:dyDescent="0.2">
      <c r="D19699" s="9"/>
      <c r="G19699" s="63"/>
      <c r="H19699" s="64"/>
    </row>
    <row r="19700" spans="4:8" x14ac:dyDescent="0.2">
      <c r="D19700" s="9"/>
      <c r="G19700" s="63"/>
      <c r="H19700" s="64"/>
    </row>
    <row r="19701" spans="4:8" x14ac:dyDescent="0.2">
      <c r="D19701" s="9"/>
      <c r="G19701" s="63"/>
      <c r="H19701" s="64"/>
    </row>
    <row r="19702" spans="4:8" x14ac:dyDescent="0.2">
      <c r="D19702" s="9"/>
      <c r="G19702" s="63"/>
      <c r="H19702" s="64"/>
    </row>
    <row r="19703" spans="4:8" x14ac:dyDescent="0.2">
      <c r="D19703" s="9"/>
      <c r="G19703" s="63"/>
      <c r="H19703" s="64"/>
    </row>
    <row r="19704" spans="4:8" x14ac:dyDescent="0.2">
      <c r="D19704" s="9"/>
      <c r="G19704" s="63"/>
      <c r="H19704" s="64"/>
    </row>
    <row r="19705" spans="4:8" x14ac:dyDescent="0.2">
      <c r="D19705" s="9"/>
      <c r="G19705" s="63"/>
      <c r="H19705" s="64"/>
    </row>
    <row r="19706" spans="4:8" x14ac:dyDescent="0.2">
      <c r="D19706" s="9"/>
      <c r="G19706" s="63"/>
      <c r="H19706" s="64"/>
    </row>
    <row r="19707" spans="4:8" x14ac:dyDescent="0.2">
      <c r="D19707" s="9"/>
      <c r="G19707" s="63"/>
      <c r="H19707" s="64"/>
    </row>
    <row r="19708" spans="4:8" x14ac:dyDescent="0.2">
      <c r="D19708" s="9"/>
      <c r="G19708" s="63"/>
      <c r="H19708" s="64"/>
    </row>
    <row r="19709" spans="4:8" x14ac:dyDescent="0.2">
      <c r="D19709" s="9"/>
      <c r="G19709" s="63"/>
      <c r="H19709" s="64"/>
    </row>
    <row r="19710" spans="4:8" x14ac:dyDescent="0.2">
      <c r="D19710" s="9"/>
      <c r="G19710" s="63"/>
      <c r="H19710" s="64"/>
    </row>
    <row r="19711" spans="4:8" x14ac:dyDescent="0.2">
      <c r="D19711" s="9"/>
      <c r="G19711" s="63"/>
      <c r="H19711" s="64"/>
    </row>
    <row r="19712" spans="4:8" x14ac:dyDescent="0.2">
      <c r="D19712" s="9"/>
      <c r="G19712" s="63"/>
      <c r="H19712" s="64"/>
    </row>
    <row r="19713" spans="4:8" x14ac:dyDescent="0.2">
      <c r="D19713" s="9"/>
      <c r="G19713" s="63"/>
      <c r="H19713" s="64"/>
    </row>
    <row r="19714" spans="4:8" x14ac:dyDescent="0.2">
      <c r="D19714" s="9"/>
      <c r="G19714" s="63"/>
      <c r="H19714" s="64"/>
    </row>
    <row r="19715" spans="4:8" x14ac:dyDescent="0.2">
      <c r="D19715" s="9"/>
      <c r="G19715" s="63"/>
      <c r="H19715" s="64"/>
    </row>
    <row r="19716" spans="4:8" x14ac:dyDescent="0.2">
      <c r="D19716" s="9"/>
      <c r="G19716" s="63"/>
      <c r="H19716" s="64"/>
    </row>
    <row r="19717" spans="4:8" x14ac:dyDescent="0.2">
      <c r="D19717" s="9"/>
      <c r="G19717" s="63"/>
      <c r="H19717" s="64"/>
    </row>
    <row r="19718" spans="4:8" x14ac:dyDescent="0.2">
      <c r="D19718" s="9"/>
      <c r="G19718" s="63"/>
      <c r="H19718" s="64"/>
    </row>
    <row r="19719" spans="4:8" x14ac:dyDescent="0.2">
      <c r="D19719" s="9"/>
      <c r="G19719" s="63"/>
      <c r="H19719" s="64"/>
    </row>
    <row r="19720" spans="4:8" x14ac:dyDescent="0.2">
      <c r="D19720" s="9"/>
      <c r="G19720" s="63"/>
      <c r="H19720" s="64"/>
    </row>
    <row r="19721" spans="4:8" x14ac:dyDescent="0.2">
      <c r="D19721" s="9"/>
      <c r="G19721" s="63"/>
      <c r="H19721" s="64"/>
    </row>
    <row r="19722" spans="4:8" x14ac:dyDescent="0.2">
      <c r="D19722" s="9"/>
      <c r="G19722" s="63"/>
      <c r="H19722" s="64"/>
    </row>
    <row r="19723" spans="4:8" x14ac:dyDescent="0.2">
      <c r="D19723" s="9"/>
      <c r="G19723" s="63"/>
      <c r="H19723" s="64"/>
    </row>
    <row r="19724" spans="4:8" x14ac:dyDescent="0.2">
      <c r="D19724" s="9"/>
      <c r="G19724" s="63"/>
      <c r="H19724" s="64"/>
    </row>
    <row r="19725" spans="4:8" x14ac:dyDescent="0.2">
      <c r="D19725" s="9"/>
      <c r="G19725" s="63"/>
      <c r="H19725" s="64"/>
    </row>
    <row r="19726" spans="4:8" x14ac:dyDescent="0.2">
      <c r="D19726" s="9"/>
      <c r="G19726" s="63"/>
      <c r="H19726" s="64"/>
    </row>
    <row r="19727" spans="4:8" x14ac:dyDescent="0.2">
      <c r="D19727" s="9"/>
      <c r="G19727" s="63"/>
      <c r="H19727" s="64"/>
    </row>
    <row r="19728" spans="4:8" x14ac:dyDescent="0.2">
      <c r="D19728" s="9"/>
      <c r="G19728" s="63"/>
      <c r="H19728" s="64"/>
    </row>
    <row r="19729" spans="4:8" x14ac:dyDescent="0.2">
      <c r="D19729" s="9"/>
      <c r="G19729" s="63"/>
      <c r="H19729" s="64"/>
    </row>
    <row r="19730" spans="4:8" x14ac:dyDescent="0.2">
      <c r="D19730" s="9"/>
      <c r="G19730" s="63"/>
      <c r="H19730" s="64"/>
    </row>
    <row r="19731" spans="4:8" x14ac:dyDescent="0.2">
      <c r="D19731" s="9"/>
      <c r="G19731" s="63"/>
      <c r="H19731" s="64"/>
    </row>
    <row r="19732" spans="4:8" x14ac:dyDescent="0.2">
      <c r="D19732" s="9"/>
      <c r="G19732" s="63"/>
      <c r="H19732" s="64"/>
    </row>
    <row r="19733" spans="4:8" x14ac:dyDescent="0.2">
      <c r="D19733" s="9"/>
      <c r="G19733" s="63"/>
      <c r="H19733" s="64"/>
    </row>
    <row r="19734" spans="4:8" x14ac:dyDescent="0.2">
      <c r="D19734" s="9"/>
      <c r="G19734" s="63"/>
      <c r="H19734" s="64"/>
    </row>
    <row r="19735" spans="4:8" x14ac:dyDescent="0.2">
      <c r="D19735" s="9"/>
      <c r="G19735" s="63"/>
      <c r="H19735" s="64"/>
    </row>
    <row r="19736" spans="4:8" x14ac:dyDescent="0.2">
      <c r="D19736" s="9"/>
      <c r="G19736" s="63"/>
      <c r="H19736" s="64"/>
    </row>
    <row r="19737" spans="4:8" x14ac:dyDescent="0.2">
      <c r="D19737" s="9"/>
      <c r="G19737" s="63"/>
      <c r="H19737" s="64"/>
    </row>
    <row r="19738" spans="4:8" x14ac:dyDescent="0.2">
      <c r="D19738" s="9"/>
      <c r="G19738" s="63"/>
      <c r="H19738" s="64"/>
    </row>
    <row r="19739" spans="4:8" x14ac:dyDescent="0.2">
      <c r="D19739" s="9"/>
      <c r="G19739" s="63"/>
      <c r="H19739" s="64"/>
    </row>
    <row r="19740" spans="4:8" x14ac:dyDescent="0.2">
      <c r="D19740" s="9"/>
      <c r="G19740" s="63"/>
      <c r="H19740" s="64"/>
    </row>
    <row r="19741" spans="4:8" x14ac:dyDescent="0.2">
      <c r="D19741" s="9"/>
      <c r="G19741" s="63"/>
      <c r="H19741" s="64"/>
    </row>
    <row r="19742" spans="4:8" x14ac:dyDescent="0.2">
      <c r="D19742" s="9"/>
      <c r="G19742" s="63"/>
      <c r="H19742" s="64"/>
    </row>
    <row r="19743" spans="4:8" x14ac:dyDescent="0.2">
      <c r="D19743" s="9"/>
      <c r="G19743" s="63"/>
      <c r="H19743" s="64"/>
    </row>
    <row r="19744" spans="4:8" x14ac:dyDescent="0.2">
      <c r="D19744" s="9"/>
      <c r="G19744" s="63"/>
      <c r="H19744" s="64"/>
    </row>
    <row r="19745" spans="4:8" x14ac:dyDescent="0.2">
      <c r="D19745" s="9"/>
      <c r="G19745" s="63"/>
      <c r="H19745" s="64"/>
    </row>
    <row r="19746" spans="4:8" x14ac:dyDescent="0.2">
      <c r="D19746" s="9"/>
      <c r="G19746" s="63"/>
      <c r="H19746" s="64"/>
    </row>
    <row r="19747" spans="4:8" x14ac:dyDescent="0.2">
      <c r="D19747" s="9"/>
      <c r="G19747" s="63"/>
      <c r="H19747" s="64"/>
    </row>
    <row r="19748" spans="4:8" x14ac:dyDescent="0.2">
      <c r="D19748" s="9"/>
      <c r="G19748" s="63"/>
      <c r="H19748" s="64"/>
    </row>
    <row r="19749" spans="4:8" x14ac:dyDescent="0.2">
      <c r="D19749" s="9"/>
      <c r="G19749" s="63"/>
      <c r="H19749" s="64"/>
    </row>
    <row r="19750" spans="4:8" x14ac:dyDescent="0.2">
      <c r="D19750" s="9"/>
      <c r="G19750" s="63"/>
      <c r="H19750" s="64"/>
    </row>
    <row r="19751" spans="4:8" x14ac:dyDescent="0.2">
      <c r="D19751" s="9"/>
      <c r="G19751" s="63"/>
      <c r="H19751" s="64"/>
    </row>
    <row r="19752" spans="4:8" x14ac:dyDescent="0.2">
      <c r="D19752" s="9"/>
      <c r="G19752" s="63"/>
      <c r="H19752" s="64"/>
    </row>
    <row r="19753" spans="4:8" x14ac:dyDescent="0.2">
      <c r="D19753" s="9"/>
      <c r="G19753" s="63"/>
      <c r="H19753" s="64"/>
    </row>
    <row r="19754" spans="4:8" x14ac:dyDescent="0.2">
      <c r="D19754" s="9"/>
      <c r="G19754" s="63"/>
      <c r="H19754" s="64"/>
    </row>
    <row r="19755" spans="4:8" x14ac:dyDescent="0.2">
      <c r="D19755" s="9"/>
      <c r="G19755" s="63"/>
      <c r="H19755" s="64"/>
    </row>
    <row r="19756" spans="4:8" x14ac:dyDescent="0.2">
      <c r="D19756" s="9"/>
      <c r="G19756" s="63"/>
      <c r="H19756" s="64"/>
    </row>
    <row r="19757" spans="4:8" x14ac:dyDescent="0.2">
      <c r="D19757" s="9"/>
      <c r="G19757" s="63"/>
      <c r="H19757" s="64"/>
    </row>
    <row r="19758" spans="4:8" x14ac:dyDescent="0.2">
      <c r="D19758" s="9"/>
      <c r="G19758" s="63"/>
      <c r="H19758" s="64"/>
    </row>
    <row r="19759" spans="4:8" x14ac:dyDescent="0.2">
      <c r="D19759" s="9"/>
      <c r="G19759" s="63"/>
      <c r="H19759" s="64"/>
    </row>
    <row r="19760" spans="4:8" x14ac:dyDescent="0.2">
      <c r="D19760" s="9"/>
      <c r="G19760" s="63"/>
      <c r="H19760" s="64"/>
    </row>
    <row r="19761" spans="4:8" x14ac:dyDescent="0.2">
      <c r="D19761" s="9"/>
      <c r="G19761" s="63"/>
      <c r="H19761" s="64"/>
    </row>
    <row r="19762" spans="4:8" x14ac:dyDescent="0.2">
      <c r="D19762" s="9"/>
      <c r="G19762" s="63"/>
      <c r="H19762" s="64"/>
    </row>
    <row r="19763" spans="4:8" x14ac:dyDescent="0.2">
      <c r="D19763" s="9"/>
      <c r="G19763" s="63"/>
      <c r="H19763" s="64"/>
    </row>
    <row r="19764" spans="4:8" x14ac:dyDescent="0.2">
      <c r="D19764" s="9"/>
      <c r="G19764" s="63"/>
      <c r="H19764" s="64"/>
    </row>
    <row r="19765" spans="4:8" x14ac:dyDescent="0.2">
      <c r="D19765" s="9"/>
      <c r="G19765" s="63"/>
      <c r="H19765" s="64"/>
    </row>
    <row r="19766" spans="4:8" x14ac:dyDescent="0.2">
      <c r="D19766" s="9"/>
      <c r="G19766" s="63"/>
      <c r="H19766" s="64"/>
    </row>
    <row r="19767" spans="4:8" x14ac:dyDescent="0.2">
      <c r="D19767" s="9"/>
      <c r="G19767" s="63"/>
      <c r="H19767" s="64"/>
    </row>
    <row r="19768" spans="4:8" x14ac:dyDescent="0.2">
      <c r="D19768" s="9"/>
      <c r="G19768" s="63"/>
      <c r="H19768" s="64"/>
    </row>
    <row r="19769" spans="4:8" x14ac:dyDescent="0.2">
      <c r="D19769" s="9"/>
      <c r="G19769" s="63"/>
      <c r="H19769" s="64"/>
    </row>
    <row r="19770" spans="4:8" x14ac:dyDescent="0.2">
      <c r="D19770" s="9"/>
      <c r="G19770" s="63"/>
      <c r="H19770" s="64"/>
    </row>
    <row r="19771" spans="4:8" x14ac:dyDescent="0.2">
      <c r="D19771" s="9"/>
      <c r="G19771" s="63"/>
      <c r="H19771" s="64"/>
    </row>
    <row r="19772" spans="4:8" x14ac:dyDescent="0.2">
      <c r="D19772" s="9"/>
      <c r="G19772" s="63"/>
      <c r="H19772" s="64"/>
    </row>
    <row r="19773" spans="4:8" x14ac:dyDescent="0.2">
      <c r="D19773" s="9"/>
      <c r="G19773" s="63"/>
      <c r="H19773" s="64"/>
    </row>
    <row r="19774" spans="4:8" x14ac:dyDescent="0.2">
      <c r="D19774" s="9"/>
      <c r="G19774" s="63"/>
      <c r="H19774" s="64"/>
    </row>
    <row r="19775" spans="4:8" x14ac:dyDescent="0.2">
      <c r="D19775" s="9"/>
      <c r="G19775" s="63"/>
      <c r="H19775" s="64"/>
    </row>
    <row r="19776" spans="4:8" x14ac:dyDescent="0.2">
      <c r="D19776" s="9"/>
      <c r="G19776" s="63"/>
      <c r="H19776" s="64"/>
    </row>
    <row r="19777" spans="4:8" x14ac:dyDescent="0.2">
      <c r="D19777" s="9"/>
      <c r="G19777" s="63"/>
      <c r="H19777" s="64"/>
    </row>
    <row r="19778" spans="4:8" x14ac:dyDescent="0.2">
      <c r="D19778" s="9"/>
      <c r="G19778" s="63"/>
      <c r="H19778" s="64"/>
    </row>
    <row r="19779" spans="4:8" x14ac:dyDescent="0.2">
      <c r="D19779" s="9"/>
      <c r="G19779" s="63"/>
      <c r="H19779" s="64"/>
    </row>
    <row r="19780" spans="4:8" x14ac:dyDescent="0.2">
      <c r="D19780" s="9"/>
      <c r="G19780" s="63"/>
      <c r="H19780" s="64"/>
    </row>
    <row r="19781" spans="4:8" x14ac:dyDescent="0.2">
      <c r="D19781" s="9"/>
      <c r="G19781" s="63"/>
      <c r="H19781" s="64"/>
    </row>
    <row r="19782" spans="4:8" x14ac:dyDescent="0.2">
      <c r="D19782" s="9"/>
      <c r="G19782" s="63"/>
      <c r="H19782" s="64"/>
    </row>
    <row r="19783" spans="4:8" x14ac:dyDescent="0.2">
      <c r="D19783" s="9"/>
      <c r="G19783" s="63"/>
      <c r="H19783" s="64"/>
    </row>
    <row r="19784" spans="4:8" x14ac:dyDescent="0.2">
      <c r="D19784" s="9"/>
      <c r="G19784" s="63"/>
      <c r="H19784" s="64"/>
    </row>
    <row r="19785" spans="4:8" x14ac:dyDescent="0.2">
      <c r="D19785" s="9"/>
      <c r="G19785" s="63"/>
      <c r="H19785" s="64"/>
    </row>
    <row r="19786" spans="4:8" x14ac:dyDescent="0.2">
      <c r="D19786" s="9"/>
      <c r="G19786" s="63"/>
      <c r="H19786" s="64"/>
    </row>
    <row r="19787" spans="4:8" x14ac:dyDescent="0.2">
      <c r="D19787" s="9"/>
      <c r="G19787" s="63"/>
      <c r="H19787" s="64"/>
    </row>
    <row r="19788" spans="4:8" x14ac:dyDescent="0.2">
      <c r="D19788" s="9"/>
      <c r="G19788" s="63"/>
      <c r="H19788" s="64"/>
    </row>
    <row r="19789" spans="4:8" x14ac:dyDescent="0.2">
      <c r="D19789" s="9"/>
      <c r="G19789" s="63"/>
      <c r="H19789" s="64"/>
    </row>
    <row r="19790" spans="4:8" x14ac:dyDescent="0.2">
      <c r="D19790" s="9"/>
      <c r="G19790" s="63"/>
      <c r="H19790" s="64"/>
    </row>
    <row r="19791" spans="4:8" x14ac:dyDescent="0.2">
      <c r="D19791" s="9"/>
      <c r="G19791" s="63"/>
      <c r="H19791" s="64"/>
    </row>
    <row r="19792" spans="4:8" x14ac:dyDescent="0.2">
      <c r="D19792" s="9"/>
      <c r="G19792" s="63"/>
      <c r="H19792" s="64"/>
    </row>
    <row r="19793" spans="4:8" x14ac:dyDescent="0.2">
      <c r="D19793" s="9"/>
      <c r="G19793" s="63"/>
      <c r="H19793" s="64"/>
    </row>
    <row r="19794" spans="4:8" x14ac:dyDescent="0.2">
      <c r="D19794" s="9"/>
      <c r="G19794" s="63"/>
      <c r="H19794" s="64"/>
    </row>
    <row r="19795" spans="4:8" x14ac:dyDescent="0.2">
      <c r="D19795" s="9"/>
      <c r="G19795" s="63"/>
      <c r="H19795" s="64"/>
    </row>
    <row r="19796" spans="4:8" x14ac:dyDescent="0.2">
      <c r="D19796" s="9"/>
      <c r="G19796" s="63"/>
      <c r="H19796" s="64"/>
    </row>
    <row r="19797" spans="4:8" x14ac:dyDescent="0.2">
      <c r="D19797" s="9"/>
      <c r="G19797" s="63"/>
      <c r="H19797" s="64"/>
    </row>
    <row r="19798" spans="4:8" x14ac:dyDescent="0.2">
      <c r="D19798" s="9"/>
      <c r="G19798" s="63"/>
      <c r="H19798" s="64"/>
    </row>
    <row r="19799" spans="4:8" x14ac:dyDescent="0.2">
      <c r="D19799" s="9"/>
      <c r="G19799" s="63"/>
      <c r="H19799" s="64"/>
    </row>
    <row r="19800" spans="4:8" x14ac:dyDescent="0.2">
      <c r="D19800" s="9"/>
      <c r="G19800" s="63"/>
      <c r="H19800" s="64"/>
    </row>
    <row r="19801" spans="4:8" x14ac:dyDescent="0.2">
      <c r="D19801" s="9"/>
      <c r="G19801" s="63"/>
      <c r="H19801" s="64"/>
    </row>
    <row r="19802" spans="4:8" x14ac:dyDescent="0.2">
      <c r="D19802" s="9"/>
      <c r="G19802" s="63"/>
      <c r="H19802" s="64"/>
    </row>
    <row r="19803" spans="4:8" x14ac:dyDescent="0.2">
      <c r="D19803" s="9"/>
      <c r="G19803" s="63"/>
      <c r="H19803" s="64"/>
    </row>
    <row r="19804" spans="4:8" x14ac:dyDescent="0.2">
      <c r="D19804" s="9"/>
      <c r="G19804" s="63"/>
      <c r="H19804" s="64"/>
    </row>
    <row r="19805" spans="4:8" x14ac:dyDescent="0.2">
      <c r="D19805" s="9"/>
      <c r="G19805" s="63"/>
      <c r="H19805" s="64"/>
    </row>
    <row r="19806" spans="4:8" x14ac:dyDescent="0.2">
      <c r="D19806" s="9"/>
      <c r="G19806" s="63"/>
      <c r="H19806" s="64"/>
    </row>
    <row r="19807" spans="4:8" x14ac:dyDescent="0.2">
      <c r="D19807" s="9"/>
      <c r="G19807" s="63"/>
      <c r="H19807" s="64"/>
    </row>
    <row r="19808" spans="4:8" x14ac:dyDescent="0.2">
      <c r="D19808" s="9"/>
      <c r="G19808" s="63"/>
      <c r="H19808" s="64"/>
    </row>
    <row r="19809" spans="4:8" x14ac:dyDescent="0.2">
      <c r="D19809" s="9"/>
      <c r="G19809" s="63"/>
      <c r="H19809" s="64"/>
    </row>
    <row r="19810" spans="4:8" x14ac:dyDescent="0.2">
      <c r="D19810" s="9"/>
      <c r="G19810" s="63"/>
      <c r="H19810" s="64"/>
    </row>
    <row r="19811" spans="4:8" x14ac:dyDescent="0.2">
      <c r="D19811" s="9"/>
      <c r="G19811" s="63"/>
      <c r="H19811" s="64"/>
    </row>
    <row r="19812" spans="4:8" x14ac:dyDescent="0.2">
      <c r="D19812" s="9"/>
      <c r="G19812" s="63"/>
      <c r="H19812" s="64"/>
    </row>
    <row r="19813" spans="4:8" x14ac:dyDescent="0.2">
      <c r="D19813" s="9"/>
      <c r="G19813" s="63"/>
      <c r="H19813" s="64"/>
    </row>
    <row r="19814" spans="4:8" x14ac:dyDescent="0.2">
      <c r="D19814" s="9"/>
      <c r="G19814" s="63"/>
      <c r="H19814" s="64"/>
    </row>
    <row r="19815" spans="4:8" x14ac:dyDescent="0.2">
      <c r="D19815" s="9"/>
      <c r="G19815" s="63"/>
      <c r="H19815" s="64"/>
    </row>
    <row r="19816" spans="4:8" x14ac:dyDescent="0.2">
      <c r="D19816" s="9"/>
      <c r="G19816" s="63"/>
      <c r="H19816" s="64"/>
    </row>
    <row r="19817" spans="4:8" x14ac:dyDescent="0.2">
      <c r="D19817" s="9"/>
      <c r="G19817" s="63"/>
      <c r="H19817" s="64"/>
    </row>
    <row r="19818" spans="4:8" x14ac:dyDescent="0.2">
      <c r="D19818" s="9"/>
      <c r="G19818" s="63"/>
      <c r="H19818" s="64"/>
    </row>
    <row r="19819" spans="4:8" x14ac:dyDescent="0.2">
      <c r="D19819" s="9"/>
      <c r="G19819" s="63"/>
      <c r="H19819" s="64"/>
    </row>
    <row r="19820" spans="4:8" x14ac:dyDescent="0.2">
      <c r="D19820" s="9"/>
      <c r="G19820" s="63"/>
      <c r="H19820" s="64"/>
    </row>
    <row r="19821" spans="4:8" x14ac:dyDescent="0.2">
      <c r="D19821" s="9"/>
      <c r="G19821" s="63"/>
      <c r="H19821" s="64"/>
    </row>
    <row r="19822" spans="4:8" x14ac:dyDescent="0.2">
      <c r="D19822" s="9"/>
      <c r="G19822" s="63"/>
      <c r="H19822" s="64"/>
    </row>
    <row r="19823" spans="4:8" x14ac:dyDescent="0.2">
      <c r="D19823" s="9"/>
      <c r="G19823" s="63"/>
      <c r="H19823" s="64"/>
    </row>
    <row r="19824" spans="4:8" x14ac:dyDescent="0.2">
      <c r="D19824" s="9"/>
      <c r="G19824" s="63"/>
      <c r="H19824" s="64"/>
    </row>
    <row r="19825" spans="4:8" x14ac:dyDescent="0.2">
      <c r="D19825" s="9"/>
      <c r="G19825" s="63"/>
      <c r="H19825" s="64"/>
    </row>
    <row r="19826" spans="4:8" x14ac:dyDescent="0.2">
      <c r="D19826" s="9"/>
      <c r="G19826" s="63"/>
      <c r="H19826" s="64"/>
    </row>
    <row r="19827" spans="4:8" x14ac:dyDescent="0.2">
      <c r="D19827" s="9"/>
      <c r="G19827" s="63"/>
      <c r="H19827" s="64"/>
    </row>
    <row r="19828" spans="4:8" x14ac:dyDescent="0.2">
      <c r="D19828" s="9"/>
      <c r="G19828" s="63"/>
      <c r="H19828" s="64"/>
    </row>
    <row r="19829" spans="4:8" x14ac:dyDescent="0.2">
      <c r="D19829" s="9"/>
      <c r="G19829" s="63"/>
      <c r="H19829" s="64"/>
    </row>
    <row r="19830" spans="4:8" x14ac:dyDescent="0.2">
      <c r="D19830" s="9"/>
      <c r="G19830" s="63"/>
      <c r="H19830" s="64"/>
    </row>
    <row r="19831" spans="4:8" x14ac:dyDescent="0.2">
      <c r="D19831" s="9"/>
      <c r="G19831" s="63"/>
      <c r="H19831" s="64"/>
    </row>
    <row r="19832" spans="4:8" x14ac:dyDescent="0.2">
      <c r="D19832" s="9"/>
      <c r="G19832" s="63"/>
      <c r="H19832" s="64"/>
    </row>
    <row r="19833" spans="4:8" x14ac:dyDescent="0.2">
      <c r="D19833" s="9"/>
      <c r="G19833" s="63"/>
      <c r="H19833" s="64"/>
    </row>
    <row r="19834" spans="4:8" x14ac:dyDescent="0.2">
      <c r="D19834" s="9"/>
      <c r="G19834" s="63"/>
      <c r="H19834" s="64"/>
    </row>
    <row r="19835" spans="4:8" x14ac:dyDescent="0.2">
      <c r="D19835" s="9"/>
      <c r="G19835" s="63"/>
      <c r="H19835" s="64"/>
    </row>
    <row r="19836" spans="4:8" x14ac:dyDescent="0.2">
      <c r="D19836" s="9"/>
      <c r="G19836" s="63"/>
      <c r="H19836" s="64"/>
    </row>
    <row r="19837" spans="4:8" x14ac:dyDescent="0.2">
      <c r="D19837" s="9"/>
      <c r="G19837" s="63"/>
      <c r="H19837" s="64"/>
    </row>
    <row r="19838" spans="4:8" x14ac:dyDescent="0.2">
      <c r="D19838" s="9"/>
      <c r="G19838" s="63"/>
      <c r="H19838" s="64"/>
    </row>
    <row r="19839" spans="4:8" x14ac:dyDescent="0.2">
      <c r="D19839" s="9"/>
      <c r="G19839" s="63"/>
      <c r="H19839" s="64"/>
    </row>
    <row r="19840" spans="4:8" x14ac:dyDescent="0.2">
      <c r="D19840" s="9"/>
      <c r="G19840" s="63"/>
      <c r="H19840" s="64"/>
    </row>
    <row r="19841" spans="4:8" x14ac:dyDescent="0.2">
      <c r="D19841" s="9"/>
      <c r="G19841" s="63"/>
      <c r="H19841" s="64"/>
    </row>
    <row r="19842" spans="4:8" x14ac:dyDescent="0.2">
      <c r="D19842" s="9"/>
      <c r="G19842" s="63"/>
      <c r="H19842" s="64"/>
    </row>
    <row r="19843" spans="4:8" x14ac:dyDescent="0.2">
      <c r="D19843" s="9"/>
      <c r="G19843" s="63"/>
      <c r="H19843" s="64"/>
    </row>
    <row r="19844" spans="4:8" x14ac:dyDescent="0.2">
      <c r="D19844" s="9"/>
      <c r="G19844" s="63"/>
      <c r="H19844" s="64"/>
    </row>
    <row r="19845" spans="4:8" x14ac:dyDescent="0.2">
      <c r="D19845" s="9"/>
      <c r="G19845" s="63"/>
      <c r="H19845" s="64"/>
    </row>
    <row r="19846" spans="4:8" x14ac:dyDescent="0.2">
      <c r="D19846" s="9"/>
      <c r="G19846" s="63"/>
      <c r="H19846" s="64"/>
    </row>
    <row r="19847" spans="4:8" x14ac:dyDescent="0.2">
      <c r="D19847" s="9"/>
      <c r="G19847" s="63"/>
      <c r="H19847" s="64"/>
    </row>
    <row r="19848" spans="4:8" x14ac:dyDescent="0.2">
      <c r="D19848" s="9"/>
      <c r="G19848" s="63"/>
      <c r="H19848" s="64"/>
    </row>
    <row r="19849" spans="4:8" x14ac:dyDescent="0.2">
      <c r="D19849" s="9"/>
      <c r="G19849" s="63"/>
      <c r="H19849" s="64"/>
    </row>
    <row r="19850" spans="4:8" x14ac:dyDescent="0.2">
      <c r="D19850" s="9"/>
      <c r="G19850" s="63"/>
      <c r="H19850" s="64"/>
    </row>
    <row r="19851" spans="4:8" x14ac:dyDescent="0.2">
      <c r="D19851" s="9"/>
      <c r="G19851" s="63"/>
      <c r="H19851" s="64"/>
    </row>
    <row r="19852" spans="4:8" x14ac:dyDescent="0.2">
      <c r="D19852" s="9"/>
      <c r="G19852" s="63"/>
      <c r="H19852" s="64"/>
    </row>
    <row r="19853" spans="4:8" x14ac:dyDescent="0.2">
      <c r="D19853" s="9"/>
      <c r="G19853" s="63"/>
      <c r="H19853" s="64"/>
    </row>
    <row r="19854" spans="4:8" x14ac:dyDescent="0.2">
      <c r="D19854" s="9"/>
      <c r="G19854" s="63"/>
      <c r="H19854" s="64"/>
    </row>
    <row r="19855" spans="4:8" x14ac:dyDescent="0.2">
      <c r="D19855" s="9"/>
      <c r="G19855" s="63"/>
      <c r="H19855" s="64"/>
    </row>
    <row r="19856" spans="4:8" x14ac:dyDescent="0.2">
      <c r="D19856" s="9"/>
      <c r="G19856" s="63"/>
      <c r="H19856" s="64"/>
    </row>
    <row r="19857" spans="4:8" x14ac:dyDescent="0.2">
      <c r="D19857" s="9"/>
      <c r="G19857" s="63"/>
      <c r="H19857" s="64"/>
    </row>
    <row r="19858" spans="4:8" x14ac:dyDescent="0.2">
      <c r="D19858" s="9"/>
      <c r="G19858" s="63"/>
      <c r="H19858" s="64"/>
    </row>
    <row r="19859" spans="4:8" x14ac:dyDescent="0.2">
      <c r="D19859" s="9"/>
      <c r="G19859" s="63"/>
      <c r="H19859" s="64"/>
    </row>
    <row r="19860" spans="4:8" x14ac:dyDescent="0.2">
      <c r="D19860" s="9"/>
      <c r="G19860" s="63"/>
      <c r="H19860" s="64"/>
    </row>
    <row r="19861" spans="4:8" x14ac:dyDescent="0.2">
      <c r="D19861" s="9"/>
      <c r="G19861" s="63"/>
      <c r="H19861" s="64"/>
    </row>
    <row r="19862" spans="4:8" x14ac:dyDescent="0.2">
      <c r="D19862" s="9"/>
      <c r="G19862" s="63"/>
      <c r="H19862" s="64"/>
    </row>
    <row r="19863" spans="4:8" x14ac:dyDescent="0.2">
      <c r="D19863" s="9"/>
      <c r="G19863" s="63"/>
      <c r="H19863" s="64"/>
    </row>
    <row r="19864" spans="4:8" x14ac:dyDescent="0.2">
      <c r="D19864" s="9"/>
      <c r="G19864" s="63"/>
      <c r="H19864" s="64"/>
    </row>
    <row r="19865" spans="4:8" x14ac:dyDescent="0.2">
      <c r="D19865" s="9"/>
      <c r="G19865" s="63"/>
      <c r="H19865" s="64"/>
    </row>
    <row r="19866" spans="4:8" x14ac:dyDescent="0.2">
      <c r="D19866" s="9"/>
      <c r="G19866" s="63"/>
      <c r="H19866" s="64"/>
    </row>
    <row r="19867" spans="4:8" x14ac:dyDescent="0.2">
      <c r="D19867" s="9"/>
      <c r="G19867" s="63"/>
      <c r="H19867" s="64"/>
    </row>
    <row r="19868" spans="4:8" x14ac:dyDescent="0.2">
      <c r="D19868" s="9"/>
      <c r="G19868" s="63"/>
      <c r="H19868" s="64"/>
    </row>
    <row r="19869" spans="4:8" x14ac:dyDescent="0.2">
      <c r="D19869" s="9"/>
      <c r="G19869" s="63"/>
      <c r="H19869" s="64"/>
    </row>
    <row r="19870" spans="4:8" x14ac:dyDescent="0.2">
      <c r="D19870" s="9"/>
      <c r="G19870" s="63"/>
      <c r="H19870" s="64"/>
    </row>
    <row r="19871" spans="4:8" x14ac:dyDescent="0.2">
      <c r="D19871" s="9"/>
      <c r="G19871" s="63"/>
      <c r="H19871" s="64"/>
    </row>
    <row r="19872" spans="4:8" x14ac:dyDescent="0.2">
      <c r="D19872" s="9"/>
      <c r="G19872" s="63"/>
      <c r="H19872" s="64"/>
    </row>
    <row r="19873" spans="4:8" x14ac:dyDescent="0.2">
      <c r="D19873" s="9"/>
      <c r="G19873" s="63"/>
      <c r="H19873" s="64"/>
    </row>
    <row r="19874" spans="4:8" x14ac:dyDescent="0.2">
      <c r="D19874" s="9"/>
      <c r="G19874" s="63"/>
      <c r="H19874" s="64"/>
    </row>
    <row r="19875" spans="4:8" x14ac:dyDescent="0.2">
      <c r="D19875" s="9"/>
      <c r="G19875" s="63"/>
      <c r="H19875" s="64"/>
    </row>
    <row r="19876" spans="4:8" x14ac:dyDescent="0.2">
      <c r="D19876" s="9"/>
      <c r="G19876" s="63"/>
      <c r="H19876" s="64"/>
    </row>
    <row r="19877" spans="4:8" x14ac:dyDescent="0.2">
      <c r="D19877" s="9"/>
      <c r="G19877" s="63"/>
      <c r="H19877" s="64"/>
    </row>
    <row r="19878" spans="4:8" x14ac:dyDescent="0.2">
      <c r="D19878" s="9"/>
      <c r="G19878" s="63"/>
      <c r="H19878" s="64"/>
    </row>
    <row r="19879" spans="4:8" x14ac:dyDescent="0.2">
      <c r="D19879" s="9"/>
      <c r="G19879" s="63"/>
      <c r="H19879" s="64"/>
    </row>
    <row r="19880" spans="4:8" x14ac:dyDescent="0.2">
      <c r="D19880" s="9"/>
      <c r="G19880" s="63"/>
      <c r="H19880" s="64"/>
    </row>
    <row r="19881" spans="4:8" x14ac:dyDescent="0.2">
      <c r="D19881" s="9"/>
      <c r="G19881" s="63"/>
      <c r="H19881" s="64"/>
    </row>
    <row r="19882" spans="4:8" x14ac:dyDescent="0.2">
      <c r="D19882" s="9"/>
      <c r="G19882" s="63"/>
      <c r="H19882" s="64"/>
    </row>
    <row r="19883" spans="4:8" x14ac:dyDescent="0.2">
      <c r="D19883" s="9"/>
      <c r="G19883" s="63"/>
      <c r="H19883" s="64"/>
    </row>
    <row r="19884" spans="4:8" x14ac:dyDescent="0.2">
      <c r="D19884" s="9"/>
      <c r="G19884" s="63"/>
      <c r="H19884" s="64"/>
    </row>
    <row r="19885" spans="4:8" x14ac:dyDescent="0.2">
      <c r="D19885" s="9"/>
      <c r="G19885" s="63"/>
      <c r="H19885" s="64"/>
    </row>
    <row r="19886" spans="4:8" x14ac:dyDescent="0.2">
      <c r="D19886" s="9"/>
      <c r="G19886" s="63"/>
      <c r="H19886" s="64"/>
    </row>
    <row r="19887" spans="4:8" x14ac:dyDescent="0.2">
      <c r="D19887" s="9"/>
      <c r="G19887" s="63"/>
      <c r="H19887" s="64"/>
    </row>
    <row r="19888" spans="4:8" x14ac:dyDescent="0.2">
      <c r="D19888" s="9"/>
      <c r="G19888" s="63"/>
      <c r="H19888" s="64"/>
    </row>
    <row r="19889" spans="4:8" x14ac:dyDescent="0.2">
      <c r="D19889" s="9"/>
      <c r="G19889" s="63"/>
      <c r="H19889" s="64"/>
    </row>
    <row r="19890" spans="4:8" x14ac:dyDescent="0.2">
      <c r="D19890" s="9"/>
      <c r="G19890" s="63"/>
      <c r="H19890" s="64"/>
    </row>
    <row r="19891" spans="4:8" x14ac:dyDescent="0.2">
      <c r="D19891" s="9"/>
      <c r="G19891" s="63"/>
      <c r="H19891" s="64"/>
    </row>
    <row r="19892" spans="4:8" x14ac:dyDescent="0.2">
      <c r="D19892" s="9"/>
      <c r="G19892" s="63"/>
      <c r="H19892" s="64"/>
    </row>
    <row r="19893" spans="4:8" x14ac:dyDescent="0.2">
      <c r="D19893" s="9"/>
      <c r="G19893" s="63"/>
      <c r="H19893" s="64"/>
    </row>
    <row r="19894" spans="4:8" x14ac:dyDescent="0.2">
      <c r="D19894" s="9"/>
      <c r="G19894" s="63"/>
      <c r="H19894" s="64"/>
    </row>
    <row r="19895" spans="4:8" x14ac:dyDescent="0.2">
      <c r="D19895" s="9"/>
      <c r="G19895" s="63"/>
      <c r="H19895" s="64"/>
    </row>
    <row r="19896" spans="4:8" x14ac:dyDescent="0.2">
      <c r="D19896" s="9"/>
      <c r="G19896" s="63"/>
      <c r="H19896" s="64"/>
    </row>
    <row r="19897" spans="4:8" x14ac:dyDescent="0.2">
      <c r="D19897" s="9"/>
      <c r="G19897" s="63"/>
      <c r="H19897" s="64"/>
    </row>
    <row r="19898" spans="4:8" x14ac:dyDescent="0.2">
      <c r="D19898" s="9"/>
      <c r="G19898" s="63"/>
      <c r="H19898" s="64"/>
    </row>
    <row r="19899" spans="4:8" x14ac:dyDescent="0.2">
      <c r="D19899" s="9"/>
      <c r="G19899" s="63"/>
      <c r="H19899" s="64"/>
    </row>
    <row r="19900" spans="4:8" x14ac:dyDescent="0.2">
      <c r="D19900" s="9"/>
      <c r="G19900" s="63"/>
      <c r="H19900" s="64"/>
    </row>
    <row r="19901" spans="4:8" x14ac:dyDescent="0.2">
      <c r="D19901" s="9"/>
      <c r="G19901" s="63"/>
      <c r="H19901" s="64"/>
    </row>
    <row r="19902" spans="4:8" x14ac:dyDescent="0.2">
      <c r="D19902" s="9"/>
      <c r="G19902" s="63"/>
      <c r="H19902" s="64"/>
    </row>
    <row r="19903" spans="4:8" x14ac:dyDescent="0.2">
      <c r="D19903" s="9"/>
      <c r="G19903" s="63"/>
      <c r="H19903" s="64"/>
    </row>
    <row r="19904" spans="4:8" x14ac:dyDescent="0.2">
      <c r="D19904" s="9"/>
      <c r="G19904" s="63"/>
      <c r="H19904" s="64"/>
    </row>
    <row r="19905" spans="4:8" x14ac:dyDescent="0.2">
      <c r="D19905" s="9"/>
      <c r="G19905" s="63"/>
      <c r="H19905" s="64"/>
    </row>
    <row r="19906" spans="4:8" x14ac:dyDescent="0.2">
      <c r="D19906" s="9"/>
      <c r="G19906" s="63"/>
      <c r="H19906" s="64"/>
    </row>
    <row r="19907" spans="4:8" x14ac:dyDescent="0.2">
      <c r="D19907" s="9"/>
      <c r="G19907" s="63"/>
      <c r="H19907" s="64"/>
    </row>
    <row r="19908" spans="4:8" x14ac:dyDescent="0.2">
      <c r="D19908" s="9"/>
      <c r="G19908" s="63"/>
      <c r="H19908" s="64"/>
    </row>
    <row r="19909" spans="4:8" x14ac:dyDescent="0.2">
      <c r="D19909" s="9"/>
      <c r="G19909" s="63"/>
      <c r="H19909" s="64"/>
    </row>
    <row r="19910" spans="4:8" x14ac:dyDescent="0.2">
      <c r="D19910" s="9"/>
      <c r="G19910" s="63"/>
      <c r="H19910" s="64"/>
    </row>
    <row r="19911" spans="4:8" x14ac:dyDescent="0.2">
      <c r="D19911" s="9"/>
      <c r="G19911" s="63"/>
      <c r="H19911" s="64"/>
    </row>
    <row r="19912" spans="4:8" x14ac:dyDescent="0.2">
      <c r="D19912" s="9"/>
      <c r="G19912" s="63"/>
      <c r="H19912" s="64"/>
    </row>
    <row r="19913" spans="4:8" x14ac:dyDescent="0.2">
      <c r="D19913" s="9"/>
      <c r="G19913" s="63"/>
      <c r="H19913" s="64"/>
    </row>
    <row r="19914" spans="4:8" x14ac:dyDescent="0.2">
      <c r="D19914" s="9"/>
      <c r="G19914" s="63"/>
      <c r="H19914" s="64"/>
    </row>
    <row r="19915" spans="4:8" x14ac:dyDescent="0.2">
      <c r="D19915" s="9"/>
      <c r="G19915" s="63"/>
      <c r="H19915" s="64"/>
    </row>
    <row r="19916" spans="4:8" x14ac:dyDescent="0.2">
      <c r="D19916" s="9"/>
      <c r="G19916" s="63"/>
      <c r="H19916" s="64"/>
    </row>
    <row r="19917" spans="4:8" x14ac:dyDescent="0.2">
      <c r="D19917" s="9"/>
      <c r="G19917" s="63"/>
      <c r="H19917" s="64"/>
    </row>
    <row r="19918" spans="4:8" x14ac:dyDescent="0.2">
      <c r="D19918" s="9"/>
      <c r="G19918" s="63"/>
      <c r="H19918" s="64"/>
    </row>
    <row r="19919" spans="4:8" x14ac:dyDescent="0.2">
      <c r="D19919" s="9"/>
      <c r="G19919" s="63"/>
      <c r="H19919" s="64"/>
    </row>
    <row r="19920" spans="4:8" x14ac:dyDescent="0.2">
      <c r="D19920" s="9"/>
      <c r="G19920" s="63"/>
      <c r="H19920" s="64"/>
    </row>
    <row r="19921" spans="4:8" x14ac:dyDescent="0.2">
      <c r="D19921" s="9"/>
      <c r="G19921" s="63"/>
      <c r="H19921" s="64"/>
    </row>
    <row r="19922" spans="4:8" x14ac:dyDescent="0.2">
      <c r="D19922" s="9"/>
      <c r="G19922" s="63"/>
      <c r="H19922" s="64"/>
    </row>
    <row r="19923" spans="4:8" x14ac:dyDescent="0.2">
      <c r="D19923" s="9"/>
      <c r="G19923" s="63"/>
      <c r="H19923" s="64"/>
    </row>
    <row r="19924" spans="4:8" x14ac:dyDescent="0.2">
      <c r="D19924" s="9"/>
      <c r="G19924" s="63"/>
      <c r="H19924" s="64"/>
    </row>
    <row r="19925" spans="4:8" x14ac:dyDescent="0.2">
      <c r="D19925" s="9"/>
      <c r="G19925" s="63"/>
      <c r="H19925" s="64"/>
    </row>
    <row r="19926" spans="4:8" x14ac:dyDescent="0.2">
      <c r="D19926" s="9"/>
      <c r="G19926" s="63"/>
      <c r="H19926" s="64"/>
    </row>
    <row r="19927" spans="4:8" x14ac:dyDescent="0.2">
      <c r="D19927" s="9"/>
      <c r="G19927" s="63"/>
      <c r="H19927" s="64"/>
    </row>
    <row r="19928" spans="4:8" x14ac:dyDescent="0.2">
      <c r="D19928" s="9"/>
      <c r="G19928" s="63"/>
      <c r="H19928" s="64"/>
    </row>
    <row r="19929" spans="4:8" x14ac:dyDescent="0.2">
      <c r="D19929" s="9"/>
      <c r="G19929" s="63"/>
      <c r="H19929" s="64"/>
    </row>
    <row r="19930" spans="4:8" x14ac:dyDescent="0.2">
      <c r="D19930" s="9"/>
      <c r="G19930" s="63"/>
      <c r="H19930" s="64"/>
    </row>
    <row r="19931" spans="4:8" x14ac:dyDescent="0.2">
      <c r="D19931" s="9"/>
      <c r="G19931" s="63"/>
      <c r="H19931" s="64"/>
    </row>
    <row r="19932" spans="4:8" x14ac:dyDescent="0.2">
      <c r="D19932" s="9"/>
      <c r="G19932" s="63"/>
      <c r="H19932" s="64"/>
    </row>
    <row r="19933" spans="4:8" x14ac:dyDescent="0.2">
      <c r="D19933" s="9"/>
      <c r="G19933" s="63"/>
      <c r="H19933" s="64"/>
    </row>
    <row r="19934" spans="4:8" x14ac:dyDescent="0.2">
      <c r="D19934" s="9"/>
      <c r="G19934" s="63"/>
      <c r="H19934" s="64"/>
    </row>
    <row r="19935" spans="4:8" x14ac:dyDescent="0.2">
      <c r="D19935" s="9"/>
      <c r="G19935" s="63"/>
      <c r="H19935" s="64"/>
    </row>
    <row r="19936" spans="4:8" x14ac:dyDescent="0.2">
      <c r="D19936" s="9"/>
      <c r="G19936" s="63"/>
      <c r="H19936" s="64"/>
    </row>
    <row r="19937" spans="4:8" x14ac:dyDescent="0.2">
      <c r="D19937" s="9"/>
      <c r="G19937" s="63"/>
      <c r="H19937" s="64"/>
    </row>
    <row r="19938" spans="4:8" x14ac:dyDescent="0.2">
      <c r="D19938" s="9"/>
      <c r="G19938" s="63"/>
      <c r="H19938" s="64"/>
    </row>
    <row r="19939" spans="4:8" x14ac:dyDescent="0.2">
      <c r="D19939" s="9"/>
      <c r="G19939" s="63"/>
      <c r="H19939" s="64"/>
    </row>
    <row r="19940" spans="4:8" x14ac:dyDescent="0.2">
      <c r="D19940" s="9"/>
      <c r="G19940" s="63"/>
      <c r="H19940" s="64"/>
    </row>
    <row r="19941" spans="4:8" x14ac:dyDescent="0.2">
      <c r="D19941" s="9"/>
      <c r="G19941" s="63"/>
      <c r="H19941" s="64"/>
    </row>
    <row r="19942" spans="4:8" x14ac:dyDescent="0.2">
      <c r="D19942" s="9"/>
      <c r="G19942" s="63"/>
      <c r="H19942" s="64"/>
    </row>
    <row r="19943" spans="4:8" x14ac:dyDescent="0.2">
      <c r="D19943" s="9"/>
      <c r="G19943" s="63"/>
      <c r="H19943" s="64"/>
    </row>
    <row r="19944" spans="4:8" x14ac:dyDescent="0.2">
      <c r="D19944" s="9"/>
      <c r="G19944" s="63"/>
      <c r="H19944" s="64"/>
    </row>
    <row r="19945" spans="4:8" x14ac:dyDescent="0.2">
      <c r="D19945" s="9"/>
      <c r="G19945" s="63"/>
      <c r="H19945" s="64"/>
    </row>
    <row r="19946" spans="4:8" x14ac:dyDescent="0.2">
      <c r="D19946" s="9"/>
      <c r="G19946" s="63"/>
      <c r="H19946" s="64"/>
    </row>
    <row r="19947" spans="4:8" x14ac:dyDescent="0.2">
      <c r="D19947" s="9"/>
      <c r="G19947" s="63"/>
      <c r="H19947" s="64"/>
    </row>
    <row r="19948" spans="4:8" x14ac:dyDescent="0.2">
      <c r="D19948" s="9"/>
      <c r="G19948" s="63"/>
      <c r="H19948" s="64"/>
    </row>
    <row r="19949" spans="4:8" x14ac:dyDescent="0.2">
      <c r="D19949" s="9"/>
      <c r="G19949" s="63"/>
      <c r="H19949" s="64"/>
    </row>
    <row r="19950" spans="4:8" x14ac:dyDescent="0.2">
      <c r="D19950" s="9"/>
      <c r="G19950" s="63"/>
      <c r="H19950" s="64"/>
    </row>
    <row r="19951" spans="4:8" x14ac:dyDescent="0.2">
      <c r="D19951" s="9"/>
      <c r="G19951" s="63"/>
      <c r="H19951" s="64"/>
    </row>
    <row r="19952" spans="4:8" x14ac:dyDescent="0.2">
      <c r="D19952" s="9"/>
      <c r="G19952" s="63"/>
      <c r="H19952" s="64"/>
    </row>
    <row r="19953" spans="4:8" x14ac:dyDescent="0.2">
      <c r="D19953" s="9"/>
      <c r="G19953" s="63"/>
      <c r="H19953" s="64"/>
    </row>
    <row r="19954" spans="4:8" x14ac:dyDescent="0.2">
      <c r="D19954" s="9"/>
      <c r="G19954" s="63"/>
      <c r="H19954" s="64"/>
    </row>
    <row r="19955" spans="4:8" x14ac:dyDescent="0.2">
      <c r="D19955" s="9"/>
      <c r="G19955" s="63"/>
      <c r="H19955" s="64"/>
    </row>
    <row r="19956" spans="4:8" x14ac:dyDescent="0.2">
      <c r="D19956" s="9"/>
      <c r="G19956" s="63"/>
      <c r="H19956" s="64"/>
    </row>
    <row r="19957" spans="4:8" x14ac:dyDescent="0.2">
      <c r="D19957" s="9"/>
      <c r="G19957" s="63"/>
      <c r="H19957" s="64"/>
    </row>
    <row r="19958" spans="4:8" x14ac:dyDescent="0.2">
      <c r="D19958" s="9"/>
      <c r="G19958" s="63"/>
      <c r="H19958" s="64"/>
    </row>
    <row r="19959" spans="4:8" x14ac:dyDescent="0.2">
      <c r="D19959" s="9"/>
      <c r="G19959" s="63"/>
      <c r="H19959" s="64"/>
    </row>
    <row r="19960" spans="4:8" x14ac:dyDescent="0.2">
      <c r="D19960" s="9"/>
      <c r="G19960" s="63"/>
      <c r="H19960" s="64"/>
    </row>
    <row r="19961" spans="4:8" x14ac:dyDescent="0.2">
      <c r="D19961" s="9"/>
      <c r="G19961" s="63"/>
      <c r="H19961" s="64"/>
    </row>
    <row r="19962" spans="4:8" x14ac:dyDescent="0.2">
      <c r="D19962" s="9"/>
      <c r="G19962" s="63"/>
      <c r="H19962" s="64"/>
    </row>
    <row r="19963" spans="4:8" x14ac:dyDescent="0.2">
      <c r="D19963" s="9"/>
      <c r="G19963" s="63"/>
      <c r="H19963" s="64"/>
    </row>
    <row r="19964" spans="4:8" x14ac:dyDescent="0.2">
      <c r="D19964" s="9"/>
      <c r="G19964" s="63"/>
      <c r="H19964" s="64"/>
    </row>
    <row r="19965" spans="4:8" x14ac:dyDescent="0.2">
      <c r="D19965" s="9"/>
      <c r="G19965" s="63"/>
      <c r="H19965" s="64"/>
    </row>
    <row r="19966" spans="4:8" x14ac:dyDescent="0.2">
      <c r="D19966" s="9"/>
      <c r="G19966" s="63"/>
      <c r="H19966" s="64"/>
    </row>
    <row r="19967" spans="4:8" x14ac:dyDescent="0.2">
      <c r="D19967" s="9"/>
      <c r="G19967" s="63"/>
      <c r="H19967" s="64"/>
    </row>
    <row r="19968" spans="4:8" x14ac:dyDescent="0.2">
      <c r="D19968" s="9"/>
      <c r="G19968" s="63"/>
      <c r="H19968" s="64"/>
    </row>
    <row r="19969" spans="4:8" x14ac:dyDescent="0.2">
      <c r="D19969" s="9"/>
      <c r="G19969" s="63"/>
      <c r="H19969" s="64"/>
    </row>
    <row r="19970" spans="4:8" x14ac:dyDescent="0.2">
      <c r="D19970" s="9"/>
      <c r="G19970" s="63"/>
      <c r="H19970" s="64"/>
    </row>
    <row r="19971" spans="4:8" x14ac:dyDescent="0.2">
      <c r="D19971" s="9"/>
      <c r="G19971" s="63"/>
      <c r="H19971" s="64"/>
    </row>
    <row r="19972" spans="4:8" x14ac:dyDescent="0.2">
      <c r="D19972" s="9"/>
      <c r="G19972" s="63"/>
      <c r="H19972" s="64"/>
    </row>
    <row r="19973" spans="4:8" x14ac:dyDescent="0.2">
      <c r="D19973" s="9"/>
      <c r="G19973" s="63"/>
      <c r="H19973" s="64"/>
    </row>
    <row r="19974" spans="4:8" x14ac:dyDescent="0.2">
      <c r="D19974" s="9"/>
      <c r="G19974" s="63"/>
      <c r="H19974" s="64"/>
    </row>
    <row r="19975" spans="4:8" x14ac:dyDescent="0.2">
      <c r="D19975" s="9"/>
      <c r="G19975" s="63"/>
      <c r="H19975" s="64"/>
    </row>
    <row r="19976" spans="4:8" x14ac:dyDescent="0.2">
      <c r="D19976" s="9"/>
      <c r="G19976" s="63"/>
      <c r="H19976" s="64"/>
    </row>
    <row r="19977" spans="4:8" x14ac:dyDescent="0.2">
      <c r="D19977" s="9"/>
      <c r="G19977" s="63"/>
      <c r="H19977" s="64"/>
    </row>
    <row r="19978" spans="4:8" x14ac:dyDescent="0.2">
      <c r="D19978" s="9"/>
      <c r="G19978" s="63"/>
      <c r="H19978" s="64"/>
    </row>
    <row r="19979" spans="4:8" x14ac:dyDescent="0.2">
      <c r="D19979" s="9"/>
      <c r="G19979" s="63"/>
      <c r="H19979" s="64"/>
    </row>
    <row r="19980" spans="4:8" x14ac:dyDescent="0.2">
      <c r="D19980" s="9"/>
      <c r="G19980" s="63"/>
      <c r="H19980" s="64"/>
    </row>
    <row r="19981" spans="4:8" x14ac:dyDescent="0.2">
      <c r="D19981" s="9"/>
      <c r="G19981" s="63"/>
      <c r="H19981" s="64"/>
    </row>
    <row r="19982" spans="4:8" x14ac:dyDescent="0.2">
      <c r="D19982" s="9"/>
      <c r="G19982" s="63"/>
      <c r="H19982" s="64"/>
    </row>
    <row r="19983" spans="4:8" x14ac:dyDescent="0.2">
      <c r="D19983" s="9"/>
      <c r="G19983" s="63"/>
      <c r="H19983" s="64"/>
    </row>
    <row r="19984" spans="4:8" x14ac:dyDescent="0.2">
      <c r="D19984" s="9"/>
      <c r="G19984" s="63"/>
      <c r="H19984" s="64"/>
    </row>
    <row r="19985" spans="4:8" x14ac:dyDescent="0.2">
      <c r="D19985" s="9"/>
      <c r="G19985" s="63"/>
      <c r="H19985" s="64"/>
    </row>
    <row r="19986" spans="4:8" x14ac:dyDescent="0.2">
      <c r="D19986" s="9"/>
      <c r="G19986" s="63"/>
      <c r="H19986" s="64"/>
    </row>
    <row r="19987" spans="4:8" x14ac:dyDescent="0.2">
      <c r="D19987" s="9"/>
      <c r="G19987" s="63"/>
      <c r="H19987" s="64"/>
    </row>
    <row r="19988" spans="4:8" x14ac:dyDescent="0.2">
      <c r="D19988" s="9"/>
      <c r="G19988" s="63"/>
      <c r="H19988" s="64"/>
    </row>
    <row r="19989" spans="4:8" x14ac:dyDescent="0.2">
      <c r="D19989" s="9"/>
      <c r="G19989" s="63"/>
      <c r="H19989" s="64"/>
    </row>
    <row r="19990" spans="4:8" x14ac:dyDescent="0.2">
      <c r="D19990" s="9"/>
      <c r="G19990" s="63"/>
      <c r="H19990" s="64"/>
    </row>
    <row r="19991" spans="4:8" x14ac:dyDescent="0.2">
      <c r="D19991" s="9"/>
      <c r="G19991" s="63"/>
      <c r="H19991" s="64"/>
    </row>
    <row r="19992" spans="4:8" x14ac:dyDescent="0.2">
      <c r="D19992" s="9"/>
      <c r="G19992" s="63"/>
      <c r="H19992" s="64"/>
    </row>
    <row r="19993" spans="4:8" x14ac:dyDescent="0.2">
      <c r="D19993" s="9"/>
      <c r="G19993" s="63"/>
      <c r="H19993" s="64"/>
    </row>
    <row r="19994" spans="4:8" x14ac:dyDescent="0.2">
      <c r="D19994" s="9"/>
      <c r="G19994" s="63"/>
      <c r="H19994" s="64"/>
    </row>
    <row r="19995" spans="4:8" x14ac:dyDescent="0.2">
      <c r="D19995" s="9"/>
      <c r="G19995" s="63"/>
      <c r="H19995" s="64"/>
    </row>
    <row r="19996" spans="4:8" x14ac:dyDescent="0.2">
      <c r="D19996" s="9"/>
      <c r="G19996" s="63"/>
      <c r="H19996" s="64"/>
    </row>
    <row r="19997" spans="4:8" x14ac:dyDescent="0.2">
      <c r="D19997" s="9"/>
      <c r="G19997" s="63"/>
      <c r="H19997" s="64"/>
    </row>
    <row r="19998" spans="4:8" x14ac:dyDescent="0.2">
      <c r="D19998" s="9"/>
      <c r="G19998" s="63"/>
      <c r="H19998" s="64"/>
    </row>
    <row r="19999" spans="4:8" x14ac:dyDescent="0.2">
      <c r="D19999" s="9"/>
      <c r="G19999" s="63"/>
      <c r="H19999" s="64"/>
    </row>
    <row r="20000" spans="4:8" x14ac:dyDescent="0.2">
      <c r="D20000" s="9"/>
      <c r="G20000" s="63"/>
      <c r="H20000" s="64"/>
    </row>
    <row r="20001" spans="4:8" x14ac:dyDescent="0.2">
      <c r="D20001" s="9"/>
      <c r="G20001" s="63"/>
      <c r="H20001" s="64"/>
    </row>
    <row r="20002" spans="4:8" x14ac:dyDescent="0.2">
      <c r="D20002" s="9"/>
      <c r="G20002" s="63"/>
      <c r="H20002" s="64"/>
    </row>
    <row r="20003" spans="4:8" x14ac:dyDescent="0.2">
      <c r="D20003" s="9"/>
      <c r="G20003" s="63"/>
      <c r="H20003" s="64"/>
    </row>
    <row r="20004" spans="4:8" x14ac:dyDescent="0.2">
      <c r="D20004" s="9"/>
      <c r="G20004" s="63"/>
      <c r="H20004" s="64"/>
    </row>
    <row r="20005" spans="4:8" x14ac:dyDescent="0.2">
      <c r="D20005" s="9"/>
      <c r="G20005" s="63"/>
      <c r="H20005" s="64"/>
    </row>
    <row r="20006" spans="4:8" x14ac:dyDescent="0.2">
      <c r="D20006" s="9"/>
      <c r="G20006" s="63"/>
      <c r="H20006" s="64"/>
    </row>
    <row r="20007" spans="4:8" x14ac:dyDescent="0.2">
      <c r="D20007" s="9"/>
      <c r="G20007" s="63"/>
      <c r="H20007" s="64"/>
    </row>
    <row r="20008" spans="4:8" x14ac:dyDescent="0.2">
      <c r="D20008" s="9"/>
      <c r="G20008" s="63"/>
      <c r="H20008" s="64"/>
    </row>
    <row r="20009" spans="4:8" x14ac:dyDescent="0.2">
      <c r="D20009" s="9"/>
      <c r="G20009" s="63"/>
      <c r="H20009" s="64"/>
    </row>
    <row r="20010" spans="4:8" x14ac:dyDescent="0.2">
      <c r="D20010" s="9"/>
      <c r="G20010" s="63"/>
      <c r="H20010" s="64"/>
    </row>
    <row r="20011" spans="4:8" x14ac:dyDescent="0.2">
      <c r="D20011" s="9"/>
      <c r="G20011" s="63"/>
      <c r="H20011" s="64"/>
    </row>
    <row r="20012" spans="4:8" x14ac:dyDescent="0.2">
      <c r="D20012" s="9"/>
      <c r="G20012" s="63"/>
      <c r="H20012" s="64"/>
    </row>
    <row r="20013" spans="4:8" x14ac:dyDescent="0.2">
      <c r="D20013" s="9"/>
      <c r="G20013" s="63"/>
      <c r="H20013" s="64"/>
    </row>
    <row r="20014" spans="4:8" x14ac:dyDescent="0.2">
      <c r="D20014" s="9"/>
      <c r="G20014" s="63"/>
      <c r="H20014" s="64"/>
    </row>
    <row r="20015" spans="4:8" x14ac:dyDescent="0.2">
      <c r="D20015" s="9"/>
      <c r="G20015" s="63"/>
      <c r="H20015" s="64"/>
    </row>
    <row r="20016" spans="4:8" x14ac:dyDescent="0.2">
      <c r="D20016" s="9"/>
      <c r="G20016" s="63"/>
      <c r="H20016" s="64"/>
    </row>
    <row r="20017" spans="4:8" x14ac:dyDescent="0.2">
      <c r="D20017" s="9"/>
      <c r="G20017" s="63"/>
      <c r="H20017" s="64"/>
    </row>
    <row r="20018" spans="4:8" x14ac:dyDescent="0.2">
      <c r="D20018" s="9"/>
      <c r="G20018" s="63"/>
      <c r="H20018" s="64"/>
    </row>
    <row r="20019" spans="4:8" x14ac:dyDescent="0.2">
      <c r="D20019" s="9"/>
      <c r="G20019" s="63"/>
      <c r="H20019" s="64"/>
    </row>
    <row r="20020" spans="4:8" x14ac:dyDescent="0.2">
      <c r="D20020" s="9"/>
      <c r="G20020" s="63"/>
      <c r="H20020" s="64"/>
    </row>
    <row r="20021" spans="4:8" x14ac:dyDescent="0.2">
      <c r="D20021" s="9"/>
      <c r="G20021" s="63"/>
      <c r="H20021" s="64"/>
    </row>
    <row r="20022" spans="4:8" x14ac:dyDescent="0.2">
      <c r="D20022" s="9"/>
      <c r="G20022" s="63"/>
      <c r="H20022" s="64"/>
    </row>
    <row r="20023" spans="4:8" x14ac:dyDescent="0.2">
      <c r="D20023" s="9"/>
      <c r="G20023" s="63"/>
      <c r="H20023" s="64"/>
    </row>
    <row r="20024" spans="4:8" x14ac:dyDescent="0.2">
      <c r="D20024" s="9"/>
      <c r="G20024" s="63"/>
      <c r="H20024" s="64"/>
    </row>
    <row r="20025" spans="4:8" x14ac:dyDescent="0.2">
      <c r="D20025" s="9"/>
      <c r="G20025" s="63"/>
      <c r="H20025" s="64"/>
    </row>
    <row r="20026" spans="4:8" x14ac:dyDescent="0.2">
      <c r="D20026" s="9"/>
      <c r="G20026" s="63"/>
      <c r="H20026" s="64"/>
    </row>
    <row r="20027" spans="4:8" x14ac:dyDescent="0.2">
      <c r="D20027" s="9"/>
      <c r="G20027" s="63"/>
      <c r="H20027" s="64"/>
    </row>
    <row r="20028" spans="4:8" x14ac:dyDescent="0.2">
      <c r="D20028" s="9"/>
      <c r="G20028" s="63"/>
      <c r="H20028" s="64"/>
    </row>
    <row r="20029" spans="4:8" x14ac:dyDescent="0.2">
      <c r="D20029" s="9"/>
      <c r="G20029" s="63"/>
      <c r="H20029" s="64"/>
    </row>
    <row r="20030" spans="4:8" x14ac:dyDescent="0.2">
      <c r="D20030" s="9"/>
      <c r="G20030" s="63"/>
      <c r="H20030" s="64"/>
    </row>
    <row r="20031" spans="4:8" x14ac:dyDescent="0.2">
      <c r="D20031" s="9"/>
      <c r="G20031" s="63"/>
      <c r="H20031" s="64"/>
    </row>
    <row r="20032" spans="4:8" x14ac:dyDescent="0.2">
      <c r="D20032" s="9"/>
      <c r="G20032" s="63"/>
      <c r="H20032" s="64"/>
    </row>
    <row r="20033" spans="4:8" x14ac:dyDescent="0.2">
      <c r="D20033" s="9"/>
      <c r="G20033" s="63"/>
      <c r="H20033" s="64"/>
    </row>
    <row r="20034" spans="4:8" x14ac:dyDescent="0.2">
      <c r="D20034" s="9"/>
      <c r="G20034" s="63"/>
      <c r="H20034" s="64"/>
    </row>
    <row r="20035" spans="4:8" x14ac:dyDescent="0.2">
      <c r="D20035" s="9"/>
      <c r="G20035" s="63"/>
      <c r="H20035" s="64"/>
    </row>
    <row r="20036" spans="4:8" x14ac:dyDescent="0.2">
      <c r="D20036" s="9"/>
      <c r="G20036" s="63"/>
      <c r="H20036" s="64"/>
    </row>
    <row r="20037" spans="4:8" x14ac:dyDescent="0.2">
      <c r="D20037" s="9"/>
      <c r="G20037" s="63"/>
      <c r="H20037" s="64"/>
    </row>
    <row r="20038" spans="4:8" x14ac:dyDescent="0.2">
      <c r="D20038" s="9"/>
      <c r="G20038" s="63"/>
      <c r="H20038" s="64"/>
    </row>
    <row r="20039" spans="4:8" x14ac:dyDescent="0.2">
      <c r="D20039" s="9"/>
      <c r="G20039" s="63"/>
      <c r="H20039" s="64"/>
    </row>
    <row r="20040" spans="4:8" x14ac:dyDescent="0.2">
      <c r="D20040" s="9"/>
      <c r="G20040" s="63"/>
      <c r="H20040" s="64"/>
    </row>
    <row r="20041" spans="4:8" x14ac:dyDescent="0.2">
      <c r="D20041" s="9"/>
      <c r="G20041" s="63"/>
      <c r="H20041" s="64"/>
    </row>
    <row r="20042" spans="4:8" x14ac:dyDescent="0.2">
      <c r="D20042" s="9"/>
      <c r="G20042" s="63"/>
      <c r="H20042" s="64"/>
    </row>
    <row r="20043" spans="4:8" x14ac:dyDescent="0.2">
      <c r="D20043" s="9"/>
      <c r="G20043" s="63"/>
      <c r="H20043" s="64"/>
    </row>
    <row r="20044" spans="4:8" x14ac:dyDescent="0.2">
      <c r="D20044" s="9"/>
      <c r="G20044" s="63"/>
      <c r="H20044" s="64"/>
    </row>
    <row r="20045" spans="4:8" x14ac:dyDescent="0.2">
      <c r="D20045" s="9"/>
      <c r="G20045" s="63"/>
      <c r="H20045" s="64"/>
    </row>
    <row r="20046" spans="4:8" x14ac:dyDescent="0.2">
      <c r="D20046" s="9"/>
      <c r="G20046" s="63"/>
      <c r="H20046" s="64"/>
    </row>
    <row r="20047" spans="4:8" x14ac:dyDescent="0.2">
      <c r="D20047" s="9"/>
      <c r="G20047" s="63"/>
      <c r="H20047" s="64"/>
    </row>
    <row r="20048" spans="4:8" x14ac:dyDescent="0.2">
      <c r="D20048" s="9"/>
      <c r="G20048" s="63"/>
      <c r="H20048" s="64"/>
    </row>
    <row r="20049" spans="4:8" x14ac:dyDescent="0.2">
      <c r="D20049" s="9"/>
      <c r="G20049" s="63"/>
      <c r="H20049" s="64"/>
    </row>
    <row r="20050" spans="4:8" x14ac:dyDescent="0.2">
      <c r="D20050" s="9"/>
      <c r="G20050" s="63"/>
      <c r="H20050" s="64"/>
    </row>
    <row r="20051" spans="4:8" x14ac:dyDescent="0.2">
      <c r="D20051" s="9"/>
      <c r="G20051" s="63"/>
      <c r="H20051" s="64"/>
    </row>
    <row r="20052" spans="4:8" x14ac:dyDescent="0.2">
      <c r="D20052" s="9"/>
      <c r="G20052" s="63"/>
      <c r="H20052" s="64"/>
    </row>
    <row r="20053" spans="4:8" x14ac:dyDescent="0.2">
      <c r="D20053" s="9"/>
      <c r="G20053" s="63"/>
      <c r="H20053" s="64"/>
    </row>
    <row r="20054" spans="4:8" x14ac:dyDescent="0.2">
      <c r="D20054" s="9"/>
      <c r="G20054" s="63"/>
      <c r="H20054" s="64"/>
    </row>
    <row r="20055" spans="4:8" x14ac:dyDescent="0.2">
      <c r="D20055" s="9"/>
      <c r="G20055" s="63"/>
      <c r="H20055" s="64"/>
    </row>
    <row r="20056" spans="4:8" x14ac:dyDescent="0.2">
      <c r="D20056" s="9"/>
      <c r="G20056" s="63"/>
      <c r="H20056" s="64"/>
    </row>
    <row r="20057" spans="4:8" x14ac:dyDescent="0.2">
      <c r="D20057" s="9"/>
      <c r="G20057" s="63"/>
      <c r="H20057" s="64"/>
    </row>
    <row r="20058" spans="4:8" x14ac:dyDescent="0.2">
      <c r="D20058" s="9"/>
      <c r="G20058" s="63"/>
      <c r="H20058" s="64"/>
    </row>
    <row r="20059" spans="4:8" x14ac:dyDescent="0.2">
      <c r="D20059" s="9"/>
      <c r="G20059" s="63"/>
      <c r="H20059" s="64"/>
    </row>
    <row r="20060" spans="4:8" x14ac:dyDescent="0.2">
      <c r="D20060" s="9"/>
      <c r="G20060" s="63"/>
      <c r="H20060" s="64"/>
    </row>
    <row r="20061" spans="4:8" x14ac:dyDescent="0.2">
      <c r="D20061" s="9"/>
      <c r="G20061" s="63"/>
      <c r="H20061" s="64"/>
    </row>
    <row r="20062" spans="4:8" x14ac:dyDescent="0.2">
      <c r="D20062" s="9"/>
      <c r="G20062" s="63"/>
      <c r="H20062" s="64"/>
    </row>
    <row r="20063" spans="4:8" x14ac:dyDescent="0.2">
      <c r="D20063" s="9"/>
      <c r="G20063" s="63"/>
      <c r="H20063" s="64"/>
    </row>
    <row r="20064" spans="4:8" x14ac:dyDescent="0.2">
      <c r="D20064" s="9"/>
      <c r="G20064" s="63"/>
      <c r="H20064" s="64"/>
    </row>
    <row r="20065" spans="4:8" x14ac:dyDescent="0.2">
      <c r="D20065" s="9"/>
      <c r="G20065" s="63"/>
      <c r="H20065" s="64"/>
    </row>
    <row r="20066" spans="4:8" x14ac:dyDescent="0.2">
      <c r="D20066" s="9"/>
      <c r="G20066" s="63"/>
      <c r="H20066" s="64"/>
    </row>
    <row r="20067" spans="4:8" x14ac:dyDescent="0.2">
      <c r="D20067" s="9"/>
      <c r="G20067" s="63"/>
      <c r="H20067" s="64"/>
    </row>
    <row r="20068" spans="4:8" x14ac:dyDescent="0.2">
      <c r="D20068" s="9"/>
      <c r="G20068" s="63"/>
      <c r="H20068" s="64"/>
    </row>
    <row r="20069" spans="4:8" x14ac:dyDescent="0.2">
      <c r="D20069" s="9"/>
      <c r="G20069" s="63"/>
      <c r="H20069" s="64"/>
    </row>
    <row r="20070" spans="4:8" x14ac:dyDescent="0.2">
      <c r="D20070" s="9"/>
      <c r="G20070" s="63"/>
      <c r="H20070" s="64"/>
    </row>
    <row r="20071" spans="4:8" x14ac:dyDescent="0.2">
      <c r="D20071" s="9"/>
      <c r="G20071" s="63"/>
      <c r="H20071" s="64"/>
    </row>
    <row r="20072" spans="4:8" x14ac:dyDescent="0.2">
      <c r="D20072" s="9"/>
      <c r="G20072" s="63"/>
      <c r="H20072" s="64"/>
    </row>
    <row r="20073" spans="4:8" x14ac:dyDescent="0.2">
      <c r="D20073" s="9"/>
      <c r="G20073" s="63"/>
      <c r="H20073" s="64"/>
    </row>
    <row r="20074" spans="4:8" x14ac:dyDescent="0.2">
      <c r="D20074" s="9"/>
      <c r="G20074" s="63"/>
      <c r="H20074" s="64"/>
    </row>
    <row r="20075" spans="4:8" x14ac:dyDescent="0.2">
      <c r="D20075" s="9"/>
      <c r="G20075" s="63"/>
      <c r="H20075" s="64"/>
    </row>
    <row r="20076" spans="4:8" x14ac:dyDescent="0.2">
      <c r="D20076" s="9"/>
      <c r="G20076" s="63"/>
      <c r="H20076" s="64"/>
    </row>
    <row r="20077" spans="4:8" x14ac:dyDescent="0.2">
      <c r="D20077" s="9"/>
      <c r="G20077" s="63"/>
      <c r="H20077" s="64"/>
    </row>
    <row r="20078" spans="4:8" x14ac:dyDescent="0.2">
      <c r="D20078" s="9"/>
      <c r="G20078" s="63"/>
      <c r="H20078" s="64"/>
    </row>
    <row r="20079" spans="4:8" x14ac:dyDescent="0.2">
      <c r="D20079" s="9"/>
      <c r="G20079" s="63"/>
      <c r="H20079" s="64"/>
    </row>
    <row r="20080" spans="4:8" x14ac:dyDescent="0.2">
      <c r="D20080" s="9"/>
      <c r="G20080" s="63"/>
      <c r="H20080" s="64"/>
    </row>
    <row r="20081" spans="4:8" x14ac:dyDescent="0.2">
      <c r="D20081" s="9"/>
      <c r="G20081" s="63"/>
      <c r="H20081" s="64"/>
    </row>
    <row r="20082" spans="4:8" x14ac:dyDescent="0.2">
      <c r="D20082" s="9"/>
      <c r="G20082" s="63"/>
      <c r="H20082" s="64"/>
    </row>
    <row r="20083" spans="4:8" x14ac:dyDescent="0.2">
      <c r="D20083" s="9"/>
      <c r="G20083" s="63"/>
      <c r="H20083" s="64"/>
    </row>
    <row r="20084" spans="4:8" x14ac:dyDescent="0.2">
      <c r="D20084" s="9"/>
      <c r="G20084" s="63"/>
      <c r="H20084" s="64"/>
    </row>
    <row r="20085" spans="4:8" x14ac:dyDescent="0.2">
      <c r="D20085" s="9"/>
      <c r="G20085" s="63"/>
      <c r="H20085" s="64"/>
    </row>
    <row r="20086" spans="4:8" x14ac:dyDescent="0.2">
      <c r="D20086" s="9"/>
      <c r="G20086" s="63"/>
      <c r="H20086" s="64"/>
    </row>
    <row r="20087" spans="4:8" x14ac:dyDescent="0.2">
      <c r="D20087" s="9"/>
      <c r="G20087" s="63"/>
      <c r="H20087" s="64"/>
    </row>
    <row r="20088" spans="4:8" x14ac:dyDescent="0.2">
      <c r="D20088" s="9"/>
      <c r="G20088" s="63"/>
      <c r="H20088" s="64"/>
    </row>
    <row r="20089" spans="4:8" x14ac:dyDescent="0.2">
      <c r="D20089" s="9"/>
      <c r="G20089" s="63"/>
      <c r="H20089" s="64"/>
    </row>
    <row r="20090" spans="4:8" x14ac:dyDescent="0.2">
      <c r="D20090" s="9"/>
      <c r="G20090" s="63"/>
      <c r="H20090" s="64"/>
    </row>
    <row r="20091" spans="4:8" x14ac:dyDescent="0.2">
      <c r="D20091" s="9"/>
      <c r="G20091" s="63"/>
      <c r="H20091" s="64"/>
    </row>
    <row r="20092" spans="4:8" x14ac:dyDescent="0.2">
      <c r="D20092" s="9"/>
      <c r="G20092" s="63"/>
      <c r="H20092" s="64"/>
    </row>
    <row r="20093" spans="4:8" x14ac:dyDescent="0.2">
      <c r="D20093" s="9"/>
      <c r="G20093" s="63"/>
      <c r="H20093" s="64"/>
    </row>
    <row r="20094" spans="4:8" x14ac:dyDescent="0.2">
      <c r="D20094" s="9"/>
      <c r="G20094" s="63"/>
      <c r="H20094" s="64"/>
    </row>
    <row r="20095" spans="4:8" x14ac:dyDescent="0.2">
      <c r="D20095" s="9"/>
      <c r="G20095" s="63"/>
      <c r="H20095" s="64"/>
    </row>
    <row r="20096" spans="4:8" x14ac:dyDescent="0.2">
      <c r="D20096" s="9"/>
      <c r="G20096" s="63"/>
      <c r="H20096" s="64"/>
    </row>
    <row r="20097" spans="4:8" x14ac:dyDescent="0.2">
      <c r="D20097" s="9"/>
      <c r="G20097" s="63"/>
      <c r="H20097" s="64"/>
    </row>
    <row r="20098" spans="4:8" x14ac:dyDescent="0.2">
      <c r="D20098" s="9"/>
      <c r="G20098" s="63"/>
      <c r="H20098" s="64"/>
    </row>
    <row r="20099" spans="4:8" x14ac:dyDescent="0.2">
      <c r="D20099" s="9"/>
      <c r="G20099" s="63"/>
      <c r="H20099" s="64"/>
    </row>
    <row r="20100" spans="4:8" x14ac:dyDescent="0.2">
      <c r="D20100" s="9"/>
      <c r="G20100" s="63"/>
      <c r="H20100" s="64"/>
    </row>
    <row r="20101" spans="4:8" x14ac:dyDescent="0.2">
      <c r="D20101" s="9"/>
      <c r="G20101" s="63"/>
      <c r="H20101" s="64"/>
    </row>
    <row r="20102" spans="4:8" x14ac:dyDescent="0.2">
      <c r="D20102" s="9"/>
      <c r="G20102" s="63"/>
      <c r="H20102" s="64"/>
    </row>
    <row r="20103" spans="4:8" x14ac:dyDescent="0.2">
      <c r="D20103" s="9"/>
      <c r="G20103" s="63"/>
      <c r="H20103" s="64"/>
    </row>
    <row r="20104" spans="4:8" x14ac:dyDescent="0.2">
      <c r="D20104" s="9"/>
      <c r="G20104" s="63"/>
      <c r="H20104" s="64"/>
    </row>
    <row r="20105" spans="4:8" x14ac:dyDescent="0.2">
      <c r="D20105" s="9"/>
      <c r="G20105" s="63"/>
      <c r="H20105" s="64"/>
    </row>
    <row r="20106" spans="4:8" x14ac:dyDescent="0.2">
      <c r="D20106" s="9"/>
      <c r="G20106" s="63"/>
      <c r="H20106" s="64"/>
    </row>
    <row r="20107" spans="4:8" x14ac:dyDescent="0.2">
      <c r="D20107" s="9"/>
      <c r="G20107" s="63"/>
      <c r="H20107" s="64"/>
    </row>
    <row r="20108" spans="4:8" x14ac:dyDescent="0.2">
      <c r="D20108" s="9"/>
      <c r="G20108" s="63"/>
      <c r="H20108" s="64"/>
    </row>
    <row r="20109" spans="4:8" x14ac:dyDescent="0.2">
      <c r="D20109" s="9"/>
      <c r="G20109" s="63"/>
      <c r="H20109" s="64"/>
    </row>
    <row r="20110" spans="4:8" x14ac:dyDescent="0.2">
      <c r="D20110" s="9"/>
      <c r="G20110" s="63"/>
      <c r="H20110" s="64"/>
    </row>
    <row r="20111" spans="4:8" x14ac:dyDescent="0.2">
      <c r="D20111" s="9"/>
      <c r="G20111" s="63"/>
      <c r="H20111" s="64"/>
    </row>
    <row r="20112" spans="4:8" x14ac:dyDescent="0.2">
      <c r="D20112" s="9"/>
      <c r="G20112" s="63"/>
      <c r="H20112" s="64"/>
    </row>
    <row r="20113" spans="4:8" x14ac:dyDescent="0.2">
      <c r="D20113" s="9"/>
      <c r="G20113" s="63"/>
      <c r="H20113" s="64"/>
    </row>
    <row r="20114" spans="4:8" x14ac:dyDescent="0.2">
      <c r="D20114" s="9"/>
      <c r="G20114" s="63"/>
      <c r="H20114" s="64"/>
    </row>
    <row r="20115" spans="4:8" x14ac:dyDescent="0.2">
      <c r="D20115" s="9"/>
      <c r="G20115" s="63"/>
      <c r="H20115" s="64"/>
    </row>
    <row r="20116" spans="4:8" x14ac:dyDescent="0.2">
      <c r="D20116" s="9"/>
      <c r="G20116" s="63"/>
      <c r="H20116" s="64"/>
    </row>
    <row r="20117" spans="4:8" x14ac:dyDescent="0.2">
      <c r="D20117" s="9"/>
      <c r="G20117" s="63"/>
      <c r="H20117" s="64"/>
    </row>
    <row r="20118" spans="4:8" x14ac:dyDescent="0.2">
      <c r="D20118" s="9"/>
      <c r="G20118" s="63"/>
      <c r="H20118" s="64"/>
    </row>
    <row r="20119" spans="4:8" x14ac:dyDescent="0.2">
      <c r="D20119" s="9"/>
      <c r="G20119" s="63"/>
      <c r="H20119" s="64"/>
    </row>
    <row r="20120" spans="4:8" x14ac:dyDescent="0.2">
      <c r="D20120" s="9"/>
      <c r="G20120" s="63"/>
      <c r="H20120" s="64"/>
    </row>
    <row r="20121" spans="4:8" x14ac:dyDescent="0.2">
      <c r="D20121" s="9"/>
      <c r="G20121" s="63"/>
      <c r="H20121" s="64"/>
    </row>
    <row r="20122" spans="4:8" x14ac:dyDescent="0.2">
      <c r="D20122" s="9"/>
      <c r="G20122" s="63"/>
      <c r="H20122" s="64"/>
    </row>
    <row r="20123" spans="4:8" x14ac:dyDescent="0.2">
      <c r="D20123" s="9"/>
      <c r="G20123" s="63"/>
      <c r="H20123" s="64"/>
    </row>
    <row r="20124" spans="4:8" x14ac:dyDescent="0.2">
      <c r="D20124" s="9"/>
      <c r="G20124" s="63"/>
      <c r="H20124" s="64"/>
    </row>
    <row r="20125" spans="4:8" x14ac:dyDescent="0.2">
      <c r="D20125" s="9"/>
      <c r="G20125" s="63"/>
      <c r="H20125" s="64"/>
    </row>
    <row r="20126" spans="4:8" x14ac:dyDescent="0.2">
      <c r="D20126" s="9"/>
      <c r="G20126" s="63"/>
      <c r="H20126" s="64"/>
    </row>
    <row r="20127" spans="4:8" x14ac:dyDescent="0.2">
      <c r="D20127" s="9"/>
      <c r="G20127" s="63"/>
      <c r="H20127" s="64"/>
    </row>
    <row r="20128" spans="4:8" x14ac:dyDescent="0.2">
      <c r="D20128" s="9"/>
      <c r="G20128" s="63"/>
      <c r="H20128" s="64"/>
    </row>
    <row r="20129" spans="4:8" x14ac:dyDescent="0.2">
      <c r="D20129" s="9"/>
      <c r="G20129" s="63"/>
      <c r="H20129" s="64"/>
    </row>
    <row r="20130" spans="4:8" x14ac:dyDescent="0.2">
      <c r="D20130" s="9"/>
      <c r="G20130" s="63"/>
      <c r="H20130" s="64"/>
    </row>
    <row r="20131" spans="4:8" x14ac:dyDescent="0.2">
      <c r="D20131" s="9"/>
      <c r="G20131" s="63"/>
      <c r="H20131" s="64"/>
    </row>
    <row r="20132" spans="4:8" x14ac:dyDescent="0.2">
      <c r="D20132" s="9"/>
      <c r="G20132" s="63"/>
      <c r="H20132" s="64"/>
    </row>
    <row r="20133" spans="4:8" x14ac:dyDescent="0.2">
      <c r="D20133" s="9"/>
      <c r="G20133" s="63"/>
      <c r="H20133" s="64"/>
    </row>
    <row r="20134" spans="4:8" x14ac:dyDescent="0.2">
      <c r="D20134" s="9"/>
      <c r="G20134" s="63"/>
      <c r="H20134" s="64"/>
    </row>
    <row r="20135" spans="4:8" x14ac:dyDescent="0.2">
      <c r="D20135" s="9"/>
      <c r="G20135" s="63"/>
      <c r="H20135" s="64"/>
    </row>
    <row r="20136" spans="4:8" x14ac:dyDescent="0.2">
      <c r="D20136" s="9"/>
      <c r="G20136" s="63"/>
      <c r="H20136" s="64"/>
    </row>
    <row r="20137" spans="4:8" x14ac:dyDescent="0.2">
      <c r="D20137" s="9"/>
      <c r="G20137" s="63"/>
      <c r="H20137" s="64"/>
    </row>
    <row r="20138" spans="4:8" x14ac:dyDescent="0.2">
      <c r="D20138" s="9"/>
      <c r="G20138" s="63"/>
      <c r="H20138" s="64"/>
    </row>
    <row r="20139" spans="4:8" x14ac:dyDescent="0.2">
      <c r="D20139" s="9"/>
      <c r="G20139" s="63"/>
      <c r="H20139" s="64"/>
    </row>
    <row r="20140" spans="4:8" x14ac:dyDescent="0.2">
      <c r="D20140" s="9"/>
      <c r="G20140" s="63"/>
      <c r="H20140" s="64"/>
    </row>
    <row r="20141" spans="4:8" x14ac:dyDescent="0.2">
      <c r="D20141" s="9"/>
      <c r="G20141" s="63"/>
      <c r="H20141" s="64"/>
    </row>
    <row r="20142" spans="4:8" x14ac:dyDescent="0.2">
      <c r="D20142" s="9"/>
      <c r="G20142" s="63"/>
      <c r="H20142" s="64"/>
    </row>
    <row r="20143" spans="4:8" x14ac:dyDescent="0.2">
      <c r="D20143" s="9"/>
      <c r="G20143" s="63"/>
      <c r="H20143" s="64"/>
    </row>
    <row r="20144" spans="4:8" x14ac:dyDescent="0.2">
      <c r="D20144" s="9"/>
      <c r="G20144" s="63"/>
      <c r="H20144" s="64"/>
    </row>
    <row r="20145" spans="4:8" x14ac:dyDescent="0.2">
      <c r="D20145" s="9"/>
      <c r="G20145" s="63"/>
      <c r="H20145" s="64"/>
    </row>
    <row r="20146" spans="4:8" x14ac:dyDescent="0.2">
      <c r="D20146" s="9"/>
      <c r="G20146" s="63"/>
      <c r="H20146" s="64"/>
    </row>
    <row r="20147" spans="4:8" x14ac:dyDescent="0.2">
      <c r="D20147" s="9"/>
      <c r="G20147" s="63"/>
      <c r="H20147" s="64"/>
    </row>
    <row r="20148" spans="4:8" x14ac:dyDescent="0.2">
      <c r="D20148" s="9"/>
      <c r="G20148" s="63"/>
      <c r="H20148" s="64"/>
    </row>
    <row r="20149" spans="4:8" x14ac:dyDescent="0.2">
      <c r="D20149" s="9"/>
      <c r="G20149" s="63"/>
      <c r="H20149" s="64"/>
    </row>
    <row r="20150" spans="4:8" x14ac:dyDescent="0.2">
      <c r="D20150" s="9"/>
      <c r="G20150" s="63"/>
      <c r="H20150" s="64"/>
    </row>
    <row r="20151" spans="4:8" x14ac:dyDescent="0.2">
      <c r="D20151" s="9"/>
      <c r="G20151" s="63"/>
      <c r="H20151" s="64"/>
    </row>
    <row r="20152" spans="4:8" x14ac:dyDescent="0.2">
      <c r="D20152" s="9"/>
      <c r="G20152" s="63"/>
      <c r="H20152" s="64"/>
    </row>
    <row r="20153" spans="4:8" x14ac:dyDescent="0.2">
      <c r="D20153" s="9"/>
      <c r="G20153" s="63"/>
      <c r="H20153" s="64"/>
    </row>
    <row r="20154" spans="4:8" x14ac:dyDescent="0.2">
      <c r="D20154" s="9"/>
      <c r="G20154" s="63"/>
      <c r="H20154" s="64"/>
    </row>
    <row r="20155" spans="4:8" x14ac:dyDescent="0.2">
      <c r="D20155" s="9"/>
      <c r="G20155" s="63"/>
      <c r="H20155" s="64"/>
    </row>
    <row r="20156" spans="4:8" x14ac:dyDescent="0.2">
      <c r="D20156" s="9"/>
      <c r="G20156" s="63"/>
      <c r="H20156" s="64"/>
    </row>
    <row r="20157" spans="4:8" x14ac:dyDescent="0.2">
      <c r="D20157" s="9"/>
      <c r="G20157" s="63"/>
      <c r="H20157" s="64"/>
    </row>
    <row r="20158" spans="4:8" x14ac:dyDescent="0.2">
      <c r="D20158" s="9"/>
      <c r="G20158" s="63"/>
      <c r="H20158" s="64"/>
    </row>
    <row r="20159" spans="4:8" x14ac:dyDescent="0.2">
      <c r="D20159" s="9"/>
      <c r="G20159" s="63"/>
      <c r="H20159" s="64"/>
    </row>
    <row r="20160" spans="4:8" x14ac:dyDescent="0.2">
      <c r="D20160" s="9"/>
      <c r="G20160" s="63"/>
      <c r="H20160" s="64"/>
    </row>
    <row r="20161" spans="4:8" x14ac:dyDescent="0.2">
      <c r="D20161" s="9"/>
      <c r="G20161" s="63"/>
      <c r="H20161" s="64"/>
    </row>
    <row r="20162" spans="4:8" x14ac:dyDescent="0.2">
      <c r="D20162" s="9"/>
      <c r="G20162" s="63"/>
      <c r="H20162" s="64"/>
    </row>
    <row r="20163" spans="4:8" x14ac:dyDescent="0.2">
      <c r="D20163" s="9"/>
      <c r="G20163" s="63"/>
      <c r="H20163" s="64"/>
    </row>
    <row r="20164" spans="4:8" x14ac:dyDescent="0.2">
      <c r="D20164" s="9"/>
      <c r="G20164" s="63"/>
      <c r="H20164" s="64"/>
    </row>
    <row r="20165" spans="4:8" x14ac:dyDescent="0.2">
      <c r="D20165" s="9"/>
      <c r="G20165" s="63"/>
      <c r="H20165" s="64"/>
    </row>
    <row r="20166" spans="4:8" x14ac:dyDescent="0.2">
      <c r="D20166" s="9"/>
      <c r="G20166" s="63"/>
      <c r="H20166" s="64"/>
    </row>
    <row r="20167" spans="4:8" x14ac:dyDescent="0.2">
      <c r="D20167" s="9"/>
      <c r="G20167" s="63"/>
      <c r="H20167" s="64"/>
    </row>
    <row r="20168" spans="4:8" x14ac:dyDescent="0.2">
      <c r="D20168" s="9"/>
      <c r="G20168" s="63"/>
      <c r="H20168" s="64"/>
    </row>
    <row r="20169" spans="4:8" x14ac:dyDescent="0.2">
      <c r="D20169" s="9"/>
      <c r="G20169" s="63"/>
      <c r="H20169" s="64"/>
    </row>
    <row r="20170" spans="4:8" x14ac:dyDescent="0.2">
      <c r="D20170" s="9"/>
      <c r="G20170" s="63"/>
      <c r="H20170" s="64"/>
    </row>
    <row r="20171" spans="4:8" x14ac:dyDescent="0.2">
      <c r="D20171" s="9"/>
      <c r="G20171" s="63"/>
      <c r="H20171" s="64"/>
    </row>
    <row r="20172" spans="4:8" x14ac:dyDescent="0.2">
      <c r="D20172" s="9"/>
      <c r="G20172" s="63"/>
      <c r="H20172" s="64"/>
    </row>
    <row r="20173" spans="4:8" x14ac:dyDescent="0.2">
      <c r="D20173" s="9"/>
      <c r="G20173" s="63"/>
      <c r="H20173" s="64"/>
    </row>
    <row r="20174" spans="4:8" x14ac:dyDescent="0.2">
      <c r="D20174" s="9"/>
      <c r="G20174" s="63"/>
      <c r="H20174" s="64"/>
    </row>
    <row r="20175" spans="4:8" x14ac:dyDescent="0.2">
      <c r="D20175" s="9"/>
      <c r="G20175" s="63"/>
      <c r="H20175" s="64"/>
    </row>
    <row r="20176" spans="4:8" x14ac:dyDescent="0.2">
      <c r="D20176" s="9"/>
      <c r="G20176" s="63"/>
      <c r="H20176" s="64"/>
    </row>
    <row r="20177" spans="4:8" x14ac:dyDescent="0.2">
      <c r="D20177" s="9"/>
      <c r="G20177" s="63"/>
      <c r="H20177" s="64"/>
    </row>
    <row r="20178" spans="4:8" x14ac:dyDescent="0.2">
      <c r="D20178" s="9"/>
      <c r="G20178" s="63"/>
      <c r="H20178" s="64"/>
    </row>
    <row r="20179" spans="4:8" x14ac:dyDescent="0.2">
      <c r="D20179" s="9"/>
      <c r="G20179" s="63"/>
      <c r="H20179" s="64"/>
    </row>
    <row r="20180" spans="4:8" x14ac:dyDescent="0.2">
      <c r="D20180" s="9"/>
      <c r="G20180" s="63"/>
      <c r="H20180" s="64"/>
    </row>
    <row r="20181" spans="4:8" x14ac:dyDescent="0.2">
      <c r="D20181" s="9"/>
      <c r="G20181" s="63"/>
      <c r="H20181" s="64"/>
    </row>
    <row r="20182" spans="4:8" x14ac:dyDescent="0.2">
      <c r="D20182" s="9"/>
      <c r="G20182" s="63"/>
      <c r="H20182" s="64"/>
    </row>
    <row r="20183" spans="4:8" x14ac:dyDescent="0.2">
      <c r="D20183" s="9"/>
      <c r="G20183" s="63"/>
      <c r="H20183" s="64"/>
    </row>
    <row r="20184" spans="4:8" x14ac:dyDescent="0.2">
      <c r="D20184" s="9"/>
      <c r="G20184" s="63"/>
      <c r="H20184" s="64"/>
    </row>
    <row r="20185" spans="4:8" x14ac:dyDescent="0.2">
      <c r="D20185" s="9"/>
      <c r="G20185" s="63"/>
      <c r="H20185" s="64"/>
    </row>
    <row r="20186" spans="4:8" x14ac:dyDescent="0.2">
      <c r="D20186" s="9"/>
      <c r="G20186" s="63"/>
      <c r="H20186" s="64"/>
    </row>
    <row r="20187" spans="4:8" x14ac:dyDescent="0.2">
      <c r="D20187" s="9"/>
      <c r="G20187" s="63"/>
      <c r="H20187" s="64"/>
    </row>
    <row r="20188" spans="4:8" x14ac:dyDescent="0.2">
      <c r="D20188" s="9"/>
      <c r="G20188" s="63"/>
      <c r="H20188" s="64"/>
    </row>
    <row r="20189" spans="4:8" x14ac:dyDescent="0.2">
      <c r="D20189" s="9"/>
      <c r="G20189" s="63"/>
      <c r="H20189" s="64"/>
    </row>
    <row r="20190" spans="4:8" x14ac:dyDescent="0.2">
      <c r="D20190" s="9"/>
      <c r="G20190" s="63"/>
      <c r="H20190" s="64"/>
    </row>
    <row r="20191" spans="4:8" x14ac:dyDescent="0.2">
      <c r="D20191" s="9"/>
      <c r="G20191" s="63"/>
      <c r="H20191" s="64"/>
    </row>
    <row r="20192" spans="4:8" x14ac:dyDescent="0.2">
      <c r="D20192" s="9"/>
      <c r="G20192" s="63"/>
      <c r="H20192" s="64"/>
    </row>
    <row r="20193" spans="4:8" x14ac:dyDescent="0.2">
      <c r="D20193" s="9"/>
      <c r="G20193" s="63"/>
      <c r="H20193" s="64"/>
    </row>
    <row r="20194" spans="4:8" x14ac:dyDescent="0.2">
      <c r="D20194" s="9"/>
      <c r="G20194" s="63"/>
      <c r="H20194" s="64"/>
    </row>
    <row r="20195" spans="4:8" x14ac:dyDescent="0.2">
      <c r="D20195" s="9"/>
      <c r="G20195" s="63"/>
      <c r="H20195" s="64"/>
    </row>
    <row r="20196" spans="4:8" x14ac:dyDescent="0.2">
      <c r="D20196" s="9"/>
      <c r="G20196" s="63"/>
      <c r="H20196" s="64"/>
    </row>
    <row r="20197" spans="4:8" x14ac:dyDescent="0.2">
      <c r="D20197" s="9"/>
      <c r="G20197" s="63"/>
      <c r="H20197" s="64"/>
    </row>
    <row r="20198" spans="4:8" x14ac:dyDescent="0.2">
      <c r="D20198" s="9"/>
      <c r="G20198" s="63"/>
      <c r="H20198" s="64"/>
    </row>
    <row r="20199" spans="4:8" x14ac:dyDescent="0.2">
      <c r="D20199" s="9"/>
      <c r="G20199" s="63"/>
      <c r="H20199" s="64"/>
    </row>
    <row r="20200" spans="4:8" x14ac:dyDescent="0.2">
      <c r="D20200" s="9"/>
      <c r="G20200" s="63"/>
      <c r="H20200" s="64"/>
    </row>
    <row r="20201" spans="4:8" x14ac:dyDescent="0.2">
      <c r="D20201" s="9"/>
      <c r="G20201" s="63"/>
      <c r="H20201" s="64"/>
    </row>
    <row r="20202" spans="4:8" x14ac:dyDescent="0.2">
      <c r="D20202" s="9"/>
      <c r="G20202" s="63"/>
      <c r="H20202" s="64"/>
    </row>
    <row r="20203" spans="4:8" x14ac:dyDescent="0.2">
      <c r="D20203" s="9"/>
      <c r="G20203" s="63"/>
      <c r="H20203" s="64"/>
    </row>
    <row r="20204" spans="4:8" x14ac:dyDescent="0.2">
      <c r="D20204" s="9"/>
      <c r="G20204" s="63"/>
      <c r="H20204" s="64"/>
    </row>
    <row r="20205" spans="4:8" x14ac:dyDescent="0.2">
      <c r="D20205" s="9"/>
      <c r="G20205" s="63"/>
      <c r="H20205" s="64"/>
    </row>
    <row r="20206" spans="4:8" x14ac:dyDescent="0.2">
      <c r="D20206" s="9"/>
      <c r="G20206" s="63"/>
      <c r="H20206" s="64"/>
    </row>
    <row r="20207" spans="4:8" x14ac:dyDescent="0.2">
      <c r="D20207" s="9"/>
      <c r="G20207" s="63"/>
      <c r="H20207" s="64"/>
    </row>
    <row r="20208" spans="4:8" x14ac:dyDescent="0.2">
      <c r="D20208" s="9"/>
      <c r="G20208" s="63"/>
      <c r="H20208" s="64"/>
    </row>
    <row r="20209" spans="4:8" x14ac:dyDescent="0.2">
      <c r="D20209" s="9"/>
      <c r="G20209" s="63"/>
      <c r="H20209" s="64"/>
    </row>
    <row r="20210" spans="4:8" x14ac:dyDescent="0.2">
      <c r="D20210" s="9"/>
      <c r="G20210" s="63"/>
      <c r="H20210" s="64"/>
    </row>
    <row r="20211" spans="4:8" x14ac:dyDescent="0.2">
      <c r="D20211" s="9"/>
      <c r="G20211" s="63"/>
      <c r="H20211" s="64"/>
    </row>
    <row r="20212" spans="4:8" x14ac:dyDescent="0.2">
      <c r="D20212" s="9"/>
      <c r="G20212" s="63"/>
      <c r="H20212" s="64"/>
    </row>
    <row r="20213" spans="4:8" x14ac:dyDescent="0.2">
      <c r="D20213" s="9"/>
      <c r="G20213" s="63"/>
      <c r="H20213" s="64"/>
    </row>
    <row r="20214" spans="4:8" x14ac:dyDescent="0.2">
      <c r="D20214" s="9"/>
      <c r="G20214" s="63"/>
      <c r="H20214" s="64"/>
    </row>
    <row r="20215" spans="4:8" x14ac:dyDescent="0.2">
      <c r="D20215" s="9"/>
      <c r="G20215" s="63"/>
      <c r="H20215" s="64"/>
    </row>
    <row r="20216" spans="4:8" x14ac:dyDescent="0.2">
      <c r="D20216" s="9"/>
      <c r="G20216" s="63"/>
      <c r="H20216" s="64"/>
    </row>
    <row r="20217" spans="4:8" x14ac:dyDescent="0.2">
      <c r="D20217" s="9"/>
      <c r="G20217" s="63"/>
      <c r="H20217" s="64"/>
    </row>
    <row r="20218" spans="4:8" x14ac:dyDescent="0.2">
      <c r="D20218" s="9"/>
      <c r="G20218" s="63"/>
      <c r="H20218" s="64"/>
    </row>
    <row r="20219" spans="4:8" x14ac:dyDescent="0.2">
      <c r="D20219" s="9"/>
      <c r="G20219" s="63"/>
      <c r="H20219" s="64"/>
    </row>
    <row r="20220" spans="4:8" x14ac:dyDescent="0.2">
      <c r="D20220" s="9"/>
      <c r="G20220" s="63"/>
      <c r="H20220" s="64"/>
    </row>
    <row r="20221" spans="4:8" x14ac:dyDescent="0.2">
      <c r="D20221" s="9"/>
      <c r="G20221" s="63"/>
      <c r="H20221" s="64"/>
    </row>
    <row r="20222" spans="4:8" x14ac:dyDescent="0.2">
      <c r="D20222" s="9"/>
      <c r="G20222" s="63"/>
      <c r="H20222" s="64"/>
    </row>
    <row r="20223" spans="4:8" x14ac:dyDescent="0.2">
      <c r="D20223" s="9"/>
      <c r="G20223" s="63"/>
      <c r="H20223" s="64"/>
    </row>
    <row r="20224" spans="4:8" x14ac:dyDescent="0.2">
      <c r="D20224" s="9"/>
      <c r="G20224" s="63"/>
      <c r="H20224" s="64"/>
    </row>
    <row r="20225" spans="4:8" x14ac:dyDescent="0.2">
      <c r="D20225" s="9"/>
      <c r="G20225" s="63"/>
      <c r="H20225" s="64"/>
    </row>
    <row r="20226" spans="4:8" x14ac:dyDescent="0.2">
      <c r="D20226" s="9"/>
      <c r="G20226" s="63"/>
      <c r="H20226" s="64"/>
    </row>
    <row r="20227" spans="4:8" x14ac:dyDescent="0.2">
      <c r="D20227" s="9"/>
      <c r="G20227" s="63"/>
      <c r="H20227" s="64"/>
    </row>
    <row r="20228" spans="4:8" x14ac:dyDescent="0.2">
      <c r="D20228" s="9"/>
      <c r="G20228" s="63"/>
      <c r="H20228" s="64"/>
    </row>
    <row r="20229" spans="4:8" x14ac:dyDescent="0.2">
      <c r="D20229" s="9"/>
      <c r="G20229" s="63"/>
      <c r="H20229" s="64"/>
    </row>
    <row r="20230" spans="4:8" x14ac:dyDescent="0.2">
      <c r="D20230" s="9"/>
      <c r="G20230" s="63"/>
      <c r="H20230" s="64"/>
    </row>
    <row r="20231" spans="4:8" x14ac:dyDescent="0.2">
      <c r="D20231" s="9"/>
      <c r="G20231" s="63"/>
      <c r="H20231" s="64"/>
    </row>
    <row r="20232" spans="4:8" x14ac:dyDescent="0.2">
      <c r="D20232" s="9"/>
      <c r="G20232" s="63"/>
      <c r="H20232" s="64"/>
    </row>
    <row r="20233" spans="4:8" x14ac:dyDescent="0.2">
      <c r="D20233" s="9"/>
      <c r="G20233" s="63"/>
      <c r="H20233" s="64"/>
    </row>
    <row r="20234" spans="4:8" x14ac:dyDescent="0.2">
      <c r="D20234" s="9"/>
      <c r="G20234" s="63"/>
      <c r="H20234" s="64"/>
    </row>
    <row r="20235" spans="4:8" x14ac:dyDescent="0.2">
      <c r="D20235" s="9"/>
      <c r="G20235" s="63"/>
      <c r="H20235" s="64"/>
    </row>
    <row r="20236" spans="4:8" x14ac:dyDescent="0.2">
      <c r="D20236" s="9"/>
      <c r="G20236" s="63"/>
      <c r="H20236" s="64"/>
    </row>
    <row r="20237" spans="4:8" x14ac:dyDescent="0.2">
      <c r="D20237" s="9"/>
      <c r="G20237" s="63"/>
      <c r="H20237" s="64"/>
    </row>
    <row r="20238" spans="4:8" x14ac:dyDescent="0.2">
      <c r="D20238" s="9"/>
      <c r="G20238" s="63"/>
      <c r="H20238" s="64"/>
    </row>
    <row r="20239" spans="4:8" x14ac:dyDescent="0.2">
      <c r="D20239" s="9"/>
      <c r="G20239" s="63"/>
      <c r="H20239" s="64"/>
    </row>
    <row r="20240" spans="4:8" x14ac:dyDescent="0.2">
      <c r="D20240" s="9"/>
      <c r="G20240" s="63"/>
      <c r="H20240" s="64"/>
    </row>
    <row r="20241" spans="4:8" x14ac:dyDescent="0.2">
      <c r="D20241" s="9"/>
      <c r="G20241" s="63"/>
      <c r="H20241" s="64"/>
    </row>
    <row r="20242" spans="4:8" x14ac:dyDescent="0.2">
      <c r="D20242" s="9"/>
      <c r="G20242" s="63"/>
      <c r="H20242" s="64"/>
    </row>
    <row r="20243" spans="4:8" x14ac:dyDescent="0.2">
      <c r="D20243" s="9"/>
      <c r="G20243" s="63"/>
      <c r="H20243" s="64"/>
    </row>
    <row r="20244" spans="4:8" x14ac:dyDescent="0.2">
      <c r="D20244" s="9"/>
      <c r="G20244" s="63"/>
      <c r="H20244" s="64"/>
    </row>
    <row r="20245" spans="4:8" x14ac:dyDescent="0.2">
      <c r="D20245" s="9"/>
      <c r="G20245" s="63"/>
      <c r="H20245" s="64"/>
    </row>
    <row r="20246" spans="4:8" x14ac:dyDescent="0.2">
      <c r="D20246" s="9"/>
      <c r="G20246" s="63"/>
      <c r="H20246" s="64"/>
    </row>
    <row r="20247" spans="4:8" x14ac:dyDescent="0.2">
      <c r="D20247" s="9"/>
      <c r="G20247" s="63"/>
      <c r="H20247" s="64"/>
    </row>
    <row r="20248" spans="4:8" x14ac:dyDescent="0.2">
      <c r="D20248" s="9"/>
      <c r="G20248" s="63"/>
      <c r="H20248" s="64"/>
    </row>
    <row r="20249" spans="4:8" x14ac:dyDescent="0.2">
      <c r="D20249" s="9"/>
      <c r="G20249" s="63"/>
      <c r="H20249" s="64"/>
    </row>
    <row r="20250" spans="4:8" x14ac:dyDescent="0.2">
      <c r="D20250" s="9"/>
      <c r="G20250" s="63"/>
      <c r="H20250" s="64"/>
    </row>
    <row r="20251" spans="4:8" x14ac:dyDescent="0.2">
      <c r="D20251" s="9"/>
      <c r="G20251" s="63"/>
      <c r="H20251" s="64"/>
    </row>
    <row r="20252" spans="4:8" x14ac:dyDescent="0.2">
      <c r="D20252" s="9"/>
      <c r="G20252" s="63"/>
      <c r="H20252" s="64"/>
    </row>
    <row r="20253" spans="4:8" x14ac:dyDescent="0.2">
      <c r="D20253" s="9"/>
      <c r="G20253" s="63"/>
      <c r="H20253" s="64"/>
    </row>
    <row r="20254" spans="4:8" x14ac:dyDescent="0.2">
      <c r="D20254" s="9"/>
      <c r="G20254" s="63"/>
      <c r="H20254" s="64"/>
    </row>
    <row r="20255" spans="4:8" x14ac:dyDescent="0.2">
      <c r="D20255" s="9"/>
      <c r="G20255" s="63"/>
      <c r="H20255" s="64"/>
    </row>
    <row r="20256" spans="4:8" x14ac:dyDescent="0.2">
      <c r="D20256" s="9"/>
      <c r="G20256" s="63"/>
      <c r="H20256" s="64"/>
    </row>
    <row r="20257" spans="4:8" x14ac:dyDescent="0.2">
      <c r="D20257" s="9"/>
      <c r="G20257" s="63"/>
      <c r="H20257" s="64"/>
    </row>
    <row r="20258" spans="4:8" x14ac:dyDescent="0.2">
      <c r="D20258" s="9"/>
      <c r="G20258" s="63"/>
      <c r="H20258" s="64"/>
    </row>
    <row r="20259" spans="4:8" x14ac:dyDescent="0.2">
      <c r="D20259" s="9"/>
      <c r="G20259" s="63"/>
      <c r="H20259" s="64"/>
    </row>
    <row r="20260" spans="4:8" x14ac:dyDescent="0.2">
      <c r="D20260" s="9"/>
      <c r="G20260" s="63"/>
      <c r="H20260" s="64"/>
    </row>
    <row r="20261" spans="4:8" x14ac:dyDescent="0.2">
      <c r="D20261" s="9"/>
      <c r="G20261" s="63"/>
      <c r="H20261" s="64"/>
    </row>
    <row r="20262" spans="4:8" x14ac:dyDescent="0.2">
      <c r="D20262" s="9"/>
      <c r="G20262" s="63"/>
      <c r="H20262" s="64"/>
    </row>
    <row r="20263" spans="4:8" x14ac:dyDescent="0.2">
      <c r="D20263" s="9"/>
      <c r="G20263" s="63"/>
      <c r="H20263" s="64"/>
    </row>
    <row r="20264" spans="4:8" x14ac:dyDescent="0.2">
      <c r="D20264" s="9"/>
      <c r="G20264" s="63"/>
      <c r="H20264" s="64"/>
    </row>
    <row r="20265" spans="4:8" x14ac:dyDescent="0.2">
      <c r="D20265" s="9"/>
      <c r="G20265" s="63"/>
      <c r="H20265" s="64"/>
    </row>
    <row r="20266" spans="4:8" x14ac:dyDescent="0.2">
      <c r="D20266" s="9"/>
      <c r="G20266" s="63"/>
      <c r="H20266" s="64"/>
    </row>
    <row r="20267" spans="4:8" x14ac:dyDescent="0.2">
      <c r="D20267" s="9"/>
      <c r="G20267" s="63"/>
      <c r="H20267" s="64"/>
    </row>
    <row r="20268" spans="4:8" x14ac:dyDescent="0.2">
      <c r="D20268" s="9"/>
      <c r="G20268" s="63"/>
      <c r="H20268" s="64"/>
    </row>
    <row r="20269" spans="4:8" x14ac:dyDescent="0.2">
      <c r="D20269" s="9"/>
      <c r="G20269" s="63"/>
      <c r="H20269" s="64"/>
    </row>
    <row r="20270" spans="4:8" x14ac:dyDescent="0.2">
      <c r="D20270" s="9"/>
      <c r="G20270" s="63"/>
      <c r="H20270" s="64"/>
    </row>
    <row r="20271" spans="4:8" x14ac:dyDescent="0.2">
      <c r="D20271" s="9"/>
      <c r="G20271" s="63"/>
      <c r="H20271" s="64"/>
    </row>
    <row r="20272" spans="4:8" x14ac:dyDescent="0.2">
      <c r="D20272" s="9"/>
      <c r="G20272" s="63"/>
      <c r="H20272" s="64"/>
    </row>
    <row r="20273" spans="4:8" x14ac:dyDescent="0.2">
      <c r="D20273" s="9"/>
      <c r="G20273" s="63"/>
      <c r="H20273" s="64"/>
    </row>
    <row r="20274" spans="4:8" x14ac:dyDescent="0.2">
      <c r="D20274" s="9"/>
      <c r="G20274" s="63"/>
      <c r="H20274" s="64"/>
    </row>
    <row r="20275" spans="4:8" x14ac:dyDescent="0.2">
      <c r="D20275" s="9"/>
      <c r="G20275" s="63"/>
      <c r="H20275" s="64"/>
    </row>
    <row r="20276" spans="4:8" x14ac:dyDescent="0.2">
      <c r="D20276" s="9"/>
      <c r="G20276" s="63"/>
      <c r="H20276" s="64"/>
    </row>
    <row r="20277" spans="4:8" x14ac:dyDescent="0.2">
      <c r="D20277" s="9"/>
      <c r="G20277" s="63"/>
      <c r="H20277" s="64"/>
    </row>
    <row r="20278" spans="4:8" x14ac:dyDescent="0.2">
      <c r="D20278" s="9"/>
      <c r="G20278" s="63"/>
      <c r="H20278" s="64"/>
    </row>
    <row r="20279" spans="4:8" x14ac:dyDescent="0.2">
      <c r="D20279" s="9"/>
      <c r="G20279" s="63"/>
      <c r="H20279" s="64"/>
    </row>
    <row r="20280" spans="4:8" x14ac:dyDescent="0.2">
      <c r="D20280" s="9"/>
      <c r="G20280" s="63"/>
      <c r="H20280" s="64"/>
    </row>
    <row r="20281" spans="4:8" x14ac:dyDescent="0.2">
      <c r="D20281" s="9"/>
      <c r="G20281" s="63"/>
      <c r="H20281" s="64"/>
    </row>
    <row r="20282" spans="4:8" x14ac:dyDescent="0.2">
      <c r="D20282" s="9"/>
      <c r="G20282" s="63"/>
      <c r="H20282" s="64"/>
    </row>
    <row r="20283" spans="4:8" x14ac:dyDescent="0.2">
      <c r="D20283" s="9"/>
      <c r="G20283" s="63"/>
      <c r="H20283" s="64"/>
    </row>
    <row r="20284" spans="4:8" x14ac:dyDescent="0.2">
      <c r="D20284" s="9"/>
      <c r="G20284" s="63"/>
      <c r="H20284" s="64"/>
    </row>
    <row r="20285" spans="4:8" x14ac:dyDescent="0.2">
      <c r="D20285" s="9"/>
      <c r="G20285" s="63"/>
      <c r="H20285" s="64"/>
    </row>
    <row r="20286" spans="4:8" x14ac:dyDescent="0.2">
      <c r="D20286" s="9"/>
      <c r="G20286" s="63"/>
      <c r="H20286" s="64"/>
    </row>
    <row r="20287" spans="4:8" x14ac:dyDescent="0.2">
      <c r="D20287" s="9"/>
      <c r="G20287" s="63"/>
      <c r="H20287" s="64"/>
    </row>
    <row r="20288" spans="4:8" x14ac:dyDescent="0.2">
      <c r="D20288" s="9"/>
      <c r="G20288" s="63"/>
      <c r="H20288" s="64"/>
    </row>
    <row r="20289" spans="4:8" x14ac:dyDescent="0.2">
      <c r="D20289" s="9"/>
      <c r="G20289" s="63"/>
      <c r="H20289" s="64"/>
    </row>
    <row r="20290" spans="4:8" x14ac:dyDescent="0.2">
      <c r="D20290" s="9"/>
      <c r="G20290" s="63"/>
      <c r="H20290" s="64"/>
    </row>
    <row r="20291" spans="4:8" x14ac:dyDescent="0.2">
      <c r="D20291" s="9"/>
      <c r="G20291" s="63"/>
      <c r="H20291" s="64"/>
    </row>
    <row r="20292" spans="4:8" x14ac:dyDescent="0.2">
      <c r="D20292" s="9"/>
      <c r="G20292" s="63"/>
      <c r="H20292" s="64"/>
    </row>
    <row r="20293" spans="4:8" x14ac:dyDescent="0.2">
      <c r="D20293" s="9"/>
      <c r="G20293" s="63"/>
      <c r="H20293" s="64"/>
    </row>
    <row r="20294" spans="4:8" x14ac:dyDescent="0.2">
      <c r="D20294" s="9"/>
      <c r="G20294" s="63"/>
      <c r="H20294" s="64"/>
    </row>
    <row r="20295" spans="4:8" x14ac:dyDescent="0.2">
      <c r="D20295" s="9"/>
      <c r="G20295" s="63"/>
      <c r="H20295" s="64"/>
    </row>
    <row r="20296" spans="4:8" x14ac:dyDescent="0.2">
      <c r="D20296" s="9"/>
      <c r="G20296" s="63"/>
      <c r="H20296" s="64"/>
    </row>
    <row r="20297" spans="4:8" x14ac:dyDescent="0.2">
      <c r="D20297" s="9"/>
      <c r="G20297" s="63"/>
      <c r="H20297" s="64"/>
    </row>
    <row r="20298" spans="4:8" x14ac:dyDescent="0.2">
      <c r="D20298" s="9"/>
      <c r="G20298" s="63"/>
      <c r="H20298" s="64"/>
    </row>
    <row r="20299" spans="4:8" x14ac:dyDescent="0.2">
      <c r="D20299" s="9"/>
      <c r="G20299" s="63"/>
      <c r="H20299" s="64"/>
    </row>
    <row r="20300" spans="4:8" x14ac:dyDescent="0.2">
      <c r="D20300" s="9"/>
      <c r="G20300" s="63"/>
      <c r="H20300" s="64"/>
    </row>
    <row r="20301" spans="4:8" x14ac:dyDescent="0.2">
      <c r="D20301" s="9"/>
      <c r="G20301" s="63"/>
      <c r="H20301" s="64"/>
    </row>
    <row r="20302" spans="4:8" x14ac:dyDescent="0.2">
      <c r="D20302" s="9"/>
      <c r="G20302" s="63"/>
      <c r="H20302" s="64"/>
    </row>
    <row r="20303" spans="4:8" x14ac:dyDescent="0.2">
      <c r="D20303" s="9"/>
      <c r="G20303" s="63"/>
      <c r="H20303" s="64"/>
    </row>
    <row r="20304" spans="4:8" x14ac:dyDescent="0.2">
      <c r="D20304" s="9"/>
      <c r="G20304" s="63"/>
      <c r="H20304" s="64"/>
    </row>
    <row r="20305" spans="4:8" x14ac:dyDescent="0.2">
      <c r="D20305" s="9"/>
      <c r="G20305" s="63"/>
      <c r="H20305" s="64"/>
    </row>
    <row r="20306" spans="4:8" x14ac:dyDescent="0.2">
      <c r="D20306" s="9"/>
      <c r="G20306" s="63"/>
      <c r="H20306" s="64"/>
    </row>
    <row r="20307" spans="4:8" x14ac:dyDescent="0.2">
      <c r="D20307" s="9"/>
      <c r="G20307" s="63"/>
      <c r="H20307" s="64"/>
    </row>
    <row r="20308" spans="4:8" x14ac:dyDescent="0.2">
      <c r="D20308" s="9"/>
      <c r="G20308" s="63"/>
      <c r="H20308" s="64"/>
    </row>
    <row r="20309" spans="4:8" x14ac:dyDescent="0.2">
      <c r="D20309" s="9"/>
      <c r="G20309" s="63"/>
      <c r="H20309" s="64"/>
    </row>
    <row r="20310" spans="4:8" x14ac:dyDescent="0.2">
      <c r="D20310" s="9"/>
      <c r="G20310" s="63"/>
      <c r="H20310" s="64"/>
    </row>
    <row r="20311" spans="4:8" x14ac:dyDescent="0.2">
      <c r="D20311" s="9"/>
      <c r="G20311" s="63"/>
      <c r="H20311" s="64"/>
    </row>
    <row r="20312" spans="4:8" x14ac:dyDescent="0.2">
      <c r="D20312" s="9"/>
      <c r="G20312" s="63"/>
      <c r="H20312" s="64"/>
    </row>
    <row r="20313" spans="4:8" x14ac:dyDescent="0.2">
      <c r="D20313" s="9"/>
      <c r="G20313" s="63"/>
      <c r="H20313" s="64"/>
    </row>
    <row r="20314" spans="4:8" x14ac:dyDescent="0.2">
      <c r="D20314" s="9"/>
      <c r="G20314" s="63"/>
      <c r="H20314" s="64"/>
    </row>
    <row r="20315" spans="4:8" x14ac:dyDescent="0.2">
      <c r="D20315" s="9"/>
      <c r="G20315" s="63"/>
      <c r="H20315" s="64"/>
    </row>
    <row r="20316" spans="4:8" x14ac:dyDescent="0.2">
      <c r="D20316" s="9"/>
      <c r="G20316" s="63"/>
      <c r="H20316" s="64"/>
    </row>
    <row r="20317" spans="4:8" x14ac:dyDescent="0.2">
      <c r="D20317" s="9"/>
      <c r="G20317" s="63"/>
      <c r="H20317" s="64"/>
    </row>
    <row r="20318" spans="4:8" x14ac:dyDescent="0.2">
      <c r="D20318" s="9"/>
      <c r="G20318" s="63"/>
      <c r="H20318" s="64"/>
    </row>
    <row r="20319" spans="4:8" x14ac:dyDescent="0.2">
      <c r="D20319" s="9"/>
      <c r="G20319" s="63"/>
      <c r="H20319" s="64"/>
    </row>
    <row r="20320" spans="4:8" x14ac:dyDescent="0.2">
      <c r="D20320" s="9"/>
      <c r="G20320" s="63"/>
      <c r="H20320" s="64"/>
    </row>
    <row r="20321" spans="4:8" x14ac:dyDescent="0.2">
      <c r="D20321" s="9"/>
      <c r="G20321" s="63"/>
      <c r="H20321" s="64"/>
    </row>
    <row r="20322" spans="4:8" x14ac:dyDescent="0.2">
      <c r="D20322" s="9"/>
      <c r="G20322" s="63"/>
      <c r="H20322" s="64"/>
    </row>
    <row r="20323" spans="4:8" x14ac:dyDescent="0.2">
      <c r="D20323" s="9"/>
      <c r="G20323" s="63"/>
      <c r="H20323" s="64"/>
    </row>
    <row r="20324" spans="4:8" x14ac:dyDescent="0.2">
      <c r="D20324" s="9"/>
      <c r="G20324" s="63"/>
      <c r="H20324" s="64"/>
    </row>
    <row r="20325" spans="4:8" x14ac:dyDescent="0.2">
      <c r="D20325" s="9"/>
      <c r="G20325" s="63"/>
      <c r="H20325" s="64"/>
    </row>
    <row r="20326" spans="4:8" x14ac:dyDescent="0.2">
      <c r="D20326" s="9"/>
      <c r="G20326" s="63"/>
      <c r="H20326" s="64"/>
    </row>
    <row r="20327" spans="4:8" x14ac:dyDescent="0.2">
      <c r="D20327" s="9"/>
      <c r="G20327" s="63"/>
      <c r="H20327" s="64"/>
    </row>
    <row r="20328" spans="4:8" x14ac:dyDescent="0.2">
      <c r="D20328" s="9"/>
      <c r="G20328" s="63"/>
      <c r="H20328" s="64"/>
    </row>
    <row r="20329" spans="4:8" x14ac:dyDescent="0.2">
      <c r="D20329" s="9"/>
      <c r="G20329" s="63"/>
      <c r="H20329" s="64"/>
    </row>
    <row r="20330" spans="4:8" x14ac:dyDescent="0.2">
      <c r="D20330" s="9"/>
      <c r="G20330" s="63"/>
      <c r="H20330" s="64"/>
    </row>
    <row r="20331" spans="4:8" x14ac:dyDescent="0.2">
      <c r="D20331" s="9"/>
      <c r="G20331" s="63"/>
      <c r="H20331" s="64"/>
    </row>
    <row r="20332" spans="4:8" x14ac:dyDescent="0.2">
      <c r="D20332" s="9"/>
      <c r="G20332" s="63"/>
      <c r="H20332" s="64"/>
    </row>
    <row r="20333" spans="4:8" x14ac:dyDescent="0.2">
      <c r="D20333" s="9"/>
      <c r="G20333" s="63"/>
      <c r="H20333" s="64"/>
    </row>
    <row r="20334" spans="4:8" x14ac:dyDescent="0.2">
      <c r="D20334" s="9"/>
      <c r="G20334" s="63"/>
      <c r="H20334" s="64"/>
    </row>
    <row r="20335" spans="4:8" x14ac:dyDescent="0.2">
      <c r="D20335" s="9"/>
      <c r="G20335" s="63"/>
      <c r="H20335" s="64"/>
    </row>
    <row r="20336" spans="4:8" x14ac:dyDescent="0.2">
      <c r="D20336" s="9"/>
      <c r="G20336" s="63"/>
      <c r="H20336" s="64"/>
    </row>
    <row r="20337" spans="4:8" x14ac:dyDescent="0.2">
      <c r="D20337" s="9"/>
      <c r="G20337" s="63"/>
      <c r="H20337" s="64"/>
    </row>
    <row r="20338" spans="4:8" x14ac:dyDescent="0.2">
      <c r="D20338" s="9"/>
      <c r="G20338" s="63"/>
      <c r="H20338" s="64"/>
    </row>
    <row r="20339" spans="4:8" x14ac:dyDescent="0.2">
      <c r="D20339" s="9"/>
      <c r="G20339" s="63"/>
      <c r="H20339" s="64"/>
    </row>
    <row r="20340" spans="4:8" x14ac:dyDescent="0.2">
      <c r="D20340" s="9"/>
      <c r="G20340" s="63"/>
      <c r="H20340" s="64"/>
    </row>
    <row r="20341" spans="4:8" x14ac:dyDescent="0.2">
      <c r="D20341" s="9"/>
      <c r="G20341" s="63"/>
      <c r="H20341" s="64"/>
    </row>
    <row r="20342" spans="4:8" x14ac:dyDescent="0.2">
      <c r="D20342" s="9"/>
      <c r="G20342" s="63"/>
      <c r="H20342" s="64"/>
    </row>
    <row r="20343" spans="4:8" x14ac:dyDescent="0.2">
      <c r="D20343" s="9"/>
      <c r="G20343" s="63"/>
      <c r="H20343" s="64"/>
    </row>
    <row r="20344" spans="4:8" x14ac:dyDescent="0.2">
      <c r="D20344" s="9"/>
      <c r="G20344" s="63"/>
      <c r="H20344" s="64"/>
    </row>
    <row r="20345" spans="4:8" x14ac:dyDescent="0.2">
      <c r="D20345" s="9"/>
      <c r="G20345" s="63"/>
      <c r="H20345" s="64"/>
    </row>
    <row r="20346" spans="4:8" x14ac:dyDescent="0.2">
      <c r="D20346" s="9"/>
      <c r="G20346" s="63"/>
      <c r="H20346" s="64"/>
    </row>
    <row r="20347" spans="4:8" x14ac:dyDescent="0.2">
      <c r="D20347" s="9"/>
      <c r="G20347" s="63"/>
      <c r="H20347" s="64"/>
    </row>
    <row r="20348" spans="4:8" x14ac:dyDescent="0.2">
      <c r="D20348" s="9"/>
      <c r="G20348" s="63"/>
      <c r="H20348" s="64"/>
    </row>
    <row r="20349" spans="4:8" x14ac:dyDescent="0.2">
      <c r="D20349" s="9"/>
      <c r="G20349" s="63"/>
      <c r="H20349" s="64"/>
    </row>
    <row r="20350" spans="4:8" x14ac:dyDescent="0.2">
      <c r="D20350" s="9"/>
      <c r="G20350" s="63"/>
      <c r="H20350" s="64"/>
    </row>
    <row r="20351" spans="4:8" x14ac:dyDescent="0.2">
      <c r="D20351" s="9"/>
      <c r="G20351" s="63"/>
      <c r="H20351" s="64"/>
    </row>
    <row r="20352" spans="4:8" x14ac:dyDescent="0.2">
      <c r="D20352" s="9"/>
      <c r="G20352" s="63"/>
      <c r="H20352" s="64"/>
    </row>
    <row r="20353" spans="4:8" x14ac:dyDescent="0.2">
      <c r="D20353" s="9"/>
      <c r="G20353" s="63"/>
      <c r="H20353" s="64"/>
    </row>
    <row r="20354" spans="4:8" x14ac:dyDescent="0.2">
      <c r="D20354" s="9"/>
      <c r="G20354" s="63"/>
      <c r="H20354" s="64"/>
    </row>
    <row r="20355" spans="4:8" x14ac:dyDescent="0.2">
      <c r="D20355" s="9"/>
      <c r="G20355" s="63"/>
      <c r="H20355" s="64"/>
    </row>
    <row r="20356" spans="4:8" x14ac:dyDescent="0.2">
      <c r="D20356" s="9"/>
      <c r="G20356" s="63"/>
      <c r="H20356" s="64"/>
    </row>
    <row r="20357" spans="4:8" x14ac:dyDescent="0.2">
      <c r="D20357" s="9"/>
      <c r="G20357" s="63"/>
      <c r="H20357" s="64"/>
    </row>
    <row r="20358" spans="4:8" x14ac:dyDescent="0.2">
      <c r="D20358" s="9"/>
      <c r="G20358" s="63"/>
      <c r="H20358" s="64"/>
    </row>
    <row r="20359" spans="4:8" x14ac:dyDescent="0.2">
      <c r="D20359" s="9"/>
      <c r="G20359" s="63"/>
      <c r="H20359" s="64"/>
    </row>
    <row r="20360" spans="4:8" x14ac:dyDescent="0.2">
      <c r="D20360" s="9"/>
      <c r="G20360" s="63"/>
      <c r="H20360" s="64"/>
    </row>
    <row r="20361" spans="4:8" x14ac:dyDescent="0.2">
      <c r="D20361" s="9"/>
      <c r="G20361" s="63"/>
      <c r="H20361" s="64"/>
    </row>
    <row r="20362" spans="4:8" x14ac:dyDescent="0.2">
      <c r="D20362" s="9"/>
      <c r="G20362" s="63"/>
      <c r="H20362" s="64"/>
    </row>
    <row r="20363" spans="4:8" x14ac:dyDescent="0.2">
      <c r="D20363" s="9"/>
      <c r="G20363" s="63"/>
      <c r="H20363" s="64"/>
    </row>
    <row r="20364" spans="4:8" x14ac:dyDescent="0.2">
      <c r="D20364" s="9"/>
      <c r="G20364" s="63"/>
      <c r="H20364" s="64"/>
    </row>
    <row r="20365" spans="4:8" x14ac:dyDescent="0.2">
      <c r="D20365" s="9"/>
      <c r="G20365" s="63"/>
      <c r="H20365" s="64"/>
    </row>
    <row r="20366" spans="4:8" x14ac:dyDescent="0.2">
      <c r="D20366" s="9"/>
      <c r="G20366" s="63"/>
      <c r="H20366" s="64"/>
    </row>
    <row r="20367" spans="4:8" x14ac:dyDescent="0.2">
      <c r="D20367" s="9"/>
      <c r="G20367" s="63"/>
      <c r="H20367" s="64"/>
    </row>
    <row r="20368" spans="4:8" x14ac:dyDescent="0.2">
      <c r="D20368" s="9"/>
      <c r="G20368" s="63"/>
      <c r="H20368" s="64"/>
    </row>
    <row r="20369" spans="4:8" x14ac:dyDescent="0.2">
      <c r="D20369" s="9"/>
      <c r="G20369" s="63"/>
      <c r="H20369" s="64"/>
    </row>
    <row r="20370" spans="4:8" x14ac:dyDescent="0.2">
      <c r="D20370" s="9"/>
      <c r="G20370" s="63"/>
      <c r="H20370" s="64"/>
    </row>
    <row r="20371" spans="4:8" x14ac:dyDescent="0.2">
      <c r="D20371" s="9"/>
      <c r="G20371" s="63"/>
      <c r="H20371" s="64"/>
    </row>
    <row r="20372" spans="4:8" x14ac:dyDescent="0.2">
      <c r="D20372" s="9"/>
      <c r="G20372" s="63"/>
      <c r="H20372" s="64"/>
    </row>
    <row r="20373" spans="4:8" x14ac:dyDescent="0.2">
      <c r="D20373" s="9"/>
      <c r="G20373" s="63"/>
      <c r="H20373" s="64"/>
    </row>
    <row r="20374" spans="4:8" x14ac:dyDescent="0.2">
      <c r="D20374" s="9"/>
      <c r="G20374" s="63"/>
      <c r="H20374" s="64"/>
    </row>
    <row r="20375" spans="4:8" x14ac:dyDescent="0.2">
      <c r="D20375" s="9"/>
      <c r="G20375" s="63"/>
      <c r="H20375" s="64"/>
    </row>
    <row r="20376" spans="4:8" x14ac:dyDescent="0.2">
      <c r="D20376" s="9"/>
      <c r="G20376" s="63"/>
      <c r="H20376" s="64"/>
    </row>
    <row r="20377" spans="4:8" x14ac:dyDescent="0.2">
      <c r="D20377" s="9"/>
      <c r="G20377" s="63"/>
      <c r="H20377" s="64"/>
    </row>
    <row r="20378" spans="4:8" x14ac:dyDescent="0.2">
      <c r="D20378" s="9"/>
      <c r="G20378" s="63"/>
      <c r="H20378" s="64"/>
    </row>
    <row r="20379" spans="4:8" x14ac:dyDescent="0.2">
      <c r="D20379" s="9"/>
      <c r="G20379" s="63"/>
      <c r="H20379" s="64"/>
    </row>
    <row r="20380" spans="4:8" x14ac:dyDescent="0.2">
      <c r="D20380" s="9"/>
      <c r="G20380" s="63"/>
      <c r="H20380" s="64"/>
    </row>
    <row r="20381" spans="4:8" x14ac:dyDescent="0.2">
      <c r="D20381" s="9"/>
      <c r="G20381" s="63"/>
      <c r="H20381" s="64"/>
    </row>
    <row r="20382" spans="4:8" x14ac:dyDescent="0.2">
      <c r="D20382" s="9"/>
      <c r="G20382" s="63"/>
      <c r="H20382" s="64"/>
    </row>
    <row r="20383" spans="4:8" x14ac:dyDescent="0.2">
      <c r="D20383" s="9"/>
      <c r="G20383" s="63"/>
      <c r="H20383" s="64"/>
    </row>
    <row r="20384" spans="4:8" x14ac:dyDescent="0.2">
      <c r="D20384" s="9"/>
      <c r="G20384" s="63"/>
      <c r="H20384" s="64"/>
    </row>
    <row r="20385" spans="4:8" x14ac:dyDescent="0.2">
      <c r="D20385" s="9"/>
      <c r="G20385" s="63"/>
      <c r="H20385" s="64"/>
    </row>
    <row r="20386" spans="4:8" x14ac:dyDescent="0.2">
      <c r="D20386" s="9"/>
      <c r="G20386" s="63"/>
      <c r="H20386" s="64"/>
    </row>
    <row r="20387" spans="4:8" x14ac:dyDescent="0.2">
      <c r="D20387" s="9"/>
      <c r="G20387" s="63"/>
      <c r="H20387" s="64"/>
    </row>
    <row r="20388" spans="4:8" x14ac:dyDescent="0.2">
      <c r="D20388" s="9"/>
      <c r="G20388" s="63"/>
      <c r="H20388" s="64"/>
    </row>
    <row r="20389" spans="4:8" x14ac:dyDescent="0.2">
      <c r="D20389" s="9"/>
      <c r="G20389" s="63"/>
      <c r="H20389" s="64"/>
    </row>
    <row r="20390" spans="4:8" x14ac:dyDescent="0.2">
      <c r="D20390" s="9"/>
      <c r="G20390" s="63"/>
      <c r="H20390" s="64"/>
    </row>
    <row r="20391" spans="4:8" x14ac:dyDescent="0.2">
      <c r="D20391" s="9"/>
      <c r="G20391" s="63"/>
      <c r="H20391" s="64"/>
    </row>
    <row r="20392" spans="4:8" x14ac:dyDescent="0.2">
      <c r="D20392" s="9"/>
      <c r="G20392" s="63"/>
      <c r="H20392" s="64"/>
    </row>
    <row r="20393" spans="4:8" x14ac:dyDescent="0.2">
      <c r="D20393" s="9"/>
      <c r="G20393" s="63"/>
      <c r="H20393" s="64"/>
    </row>
    <row r="20394" spans="4:8" x14ac:dyDescent="0.2">
      <c r="D20394" s="9"/>
      <c r="G20394" s="63"/>
      <c r="H20394" s="64"/>
    </row>
    <row r="20395" spans="4:8" x14ac:dyDescent="0.2">
      <c r="D20395" s="9"/>
      <c r="G20395" s="63"/>
      <c r="H20395" s="64"/>
    </row>
    <row r="20396" spans="4:8" x14ac:dyDescent="0.2">
      <c r="D20396" s="9"/>
      <c r="G20396" s="63"/>
      <c r="H20396" s="64"/>
    </row>
    <row r="20397" spans="4:8" x14ac:dyDescent="0.2">
      <c r="D20397" s="9"/>
      <c r="G20397" s="63"/>
      <c r="H20397" s="64"/>
    </row>
    <row r="20398" spans="4:8" x14ac:dyDescent="0.2">
      <c r="D20398" s="9"/>
      <c r="G20398" s="63"/>
      <c r="H20398" s="64"/>
    </row>
    <row r="20399" spans="4:8" x14ac:dyDescent="0.2">
      <c r="D20399" s="9"/>
      <c r="G20399" s="63"/>
      <c r="H20399" s="64"/>
    </row>
    <row r="20400" spans="4:8" x14ac:dyDescent="0.2">
      <c r="D20400" s="9"/>
      <c r="G20400" s="63"/>
      <c r="H20400" s="64"/>
    </row>
    <row r="20401" spans="4:8" x14ac:dyDescent="0.2">
      <c r="D20401" s="9"/>
      <c r="G20401" s="63"/>
      <c r="H20401" s="64"/>
    </row>
    <row r="20402" spans="4:8" x14ac:dyDescent="0.2">
      <c r="D20402" s="9"/>
      <c r="G20402" s="63"/>
      <c r="H20402" s="64"/>
    </row>
    <row r="20403" spans="4:8" x14ac:dyDescent="0.2">
      <c r="D20403" s="9"/>
      <c r="G20403" s="63"/>
      <c r="H20403" s="64"/>
    </row>
    <row r="20404" spans="4:8" x14ac:dyDescent="0.2">
      <c r="D20404" s="9"/>
      <c r="G20404" s="63"/>
      <c r="H20404" s="64"/>
    </row>
    <row r="20405" spans="4:8" x14ac:dyDescent="0.2">
      <c r="D20405" s="9"/>
      <c r="G20405" s="63"/>
      <c r="H20405" s="64"/>
    </row>
    <row r="20406" spans="4:8" x14ac:dyDescent="0.2">
      <c r="D20406" s="9"/>
      <c r="G20406" s="63"/>
      <c r="H20406" s="64"/>
    </row>
    <row r="20407" spans="4:8" x14ac:dyDescent="0.2">
      <c r="D20407" s="9"/>
      <c r="G20407" s="63"/>
      <c r="H20407" s="64"/>
    </row>
    <row r="20408" spans="4:8" x14ac:dyDescent="0.2">
      <c r="D20408" s="9"/>
      <c r="G20408" s="63"/>
      <c r="H20408" s="64"/>
    </row>
    <row r="20409" spans="4:8" x14ac:dyDescent="0.2">
      <c r="D20409" s="9"/>
      <c r="G20409" s="63"/>
      <c r="H20409" s="64"/>
    </row>
    <row r="20410" spans="4:8" x14ac:dyDescent="0.2">
      <c r="D20410" s="9"/>
      <c r="G20410" s="63"/>
      <c r="H20410" s="64"/>
    </row>
    <row r="20411" spans="4:8" x14ac:dyDescent="0.2">
      <c r="D20411" s="9"/>
      <c r="G20411" s="63"/>
      <c r="H20411" s="64"/>
    </row>
    <row r="20412" spans="4:8" x14ac:dyDescent="0.2">
      <c r="D20412" s="9"/>
      <c r="G20412" s="63"/>
      <c r="H20412" s="64"/>
    </row>
    <row r="20413" spans="4:8" x14ac:dyDescent="0.2">
      <c r="D20413" s="9"/>
      <c r="G20413" s="63"/>
      <c r="H20413" s="64"/>
    </row>
    <row r="20414" spans="4:8" x14ac:dyDescent="0.2">
      <c r="D20414" s="9"/>
      <c r="G20414" s="63"/>
      <c r="H20414" s="64"/>
    </row>
    <row r="20415" spans="4:8" x14ac:dyDescent="0.2">
      <c r="D20415" s="9"/>
      <c r="G20415" s="63"/>
      <c r="H20415" s="64"/>
    </row>
    <row r="20416" spans="4:8" x14ac:dyDescent="0.2">
      <c r="D20416" s="9"/>
      <c r="G20416" s="63"/>
      <c r="H20416" s="64"/>
    </row>
    <row r="20417" spans="4:8" x14ac:dyDescent="0.2">
      <c r="D20417" s="9"/>
      <c r="G20417" s="63"/>
      <c r="H20417" s="64"/>
    </row>
    <row r="20418" spans="4:8" x14ac:dyDescent="0.2">
      <c r="D20418" s="9"/>
      <c r="G20418" s="63"/>
      <c r="H20418" s="64"/>
    </row>
    <row r="20419" spans="4:8" x14ac:dyDescent="0.2">
      <c r="D20419" s="9"/>
      <c r="G20419" s="63"/>
      <c r="H20419" s="64"/>
    </row>
    <row r="20420" spans="4:8" x14ac:dyDescent="0.2">
      <c r="D20420" s="9"/>
      <c r="G20420" s="63"/>
      <c r="H20420" s="64"/>
    </row>
    <row r="20421" spans="4:8" x14ac:dyDescent="0.2">
      <c r="D20421" s="9"/>
      <c r="G20421" s="63"/>
      <c r="H20421" s="64"/>
    </row>
    <row r="20422" spans="4:8" x14ac:dyDescent="0.2">
      <c r="D20422" s="9"/>
      <c r="G20422" s="63"/>
      <c r="H20422" s="64"/>
    </row>
    <row r="20423" spans="4:8" x14ac:dyDescent="0.2">
      <c r="D20423" s="9"/>
      <c r="G20423" s="63"/>
      <c r="H20423" s="64"/>
    </row>
    <row r="20424" spans="4:8" x14ac:dyDescent="0.2">
      <c r="D20424" s="9"/>
      <c r="G20424" s="63"/>
      <c r="H20424" s="64"/>
    </row>
    <row r="20425" spans="4:8" x14ac:dyDescent="0.2">
      <c r="D20425" s="9"/>
      <c r="G20425" s="63"/>
      <c r="H20425" s="64"/>
    </row>
    <row r="20426" spans="4:8" x14ac:dyDescent="0.2">
      <c r="D20426" s="9"/>
      <c r="G20426" s="63"/>
      <c r="H20426" s="64"/>
    </row>
    <row r="20427" spans="4:8" x14ac:dyDescent="0.2">
      <c r="D20427" s="9"/>
      <c r="G20427" s="63"/>
      <c r="H20427" s="64"/>
    </row>
    <row r="20428" spans="4:8" x14ac:dyDescent="0.2">
      <c r="D20428" s="9"/>
      <c r="G20428" s="63"/>
      <c r="H20428" s="64"/>
    </row>
    <row r="20429" spans="4:8" x14ac:dyDescent="0.2">
      <c r="D20429" s="9"/>
      <c r="G20429" s="63"/>
      <c r="H20429" s="64"/>
    </row>
    <row r="20430" spans="4:8" x14ac:dyDescent="0.2">
      <c r="D20430" s="9"/>
      <c r="G20430" s="63"/>
      <c r="H20430" s="64"/>
    </row>
    <row r="20431" spans="4:8" x14ac:dyDescent="0.2">
      <c r="D20431" s="9"/>
      <c r="G20431" s="63"/>
      <c r="H20431" s="64"/>
    </row>
    <row r="20432" spans="4:8" x14ac:dyDescent="0.2">
      <c r="D20432" s="9"/>
      <c r="G20432" s="63"/>
      <c r="H20432" s="64"/>
    </row>
    <row r="20433" spans="4:8" x14ac:dyDescent="0.2">
      <c r="D20433" s="9"/>
      <c r="G20433" s="63"/>
      <c r="H20433" s="64"/>
    </row>
    <row r="20434" spans="4:8" x14ac:dyDescent="0.2">
      <c r="D20434" s="9"/>
      <c r="G20434" s="63"/>
      <c r="H20434" s="64"/>
    </row>
    <row r="20435" spans="4:8" x14ac:dyDescent="0.2">
      <c r="D20435" s="9"/>
      <c r="G20435" s="63"/>
      <c r="H20435" s="64"/>
    </row>
    <row r="20436" spans="4:8" x14ac:dyDescent="0.2">
      <c r="D20436" s="9"/>
      <c r="G20436" s="63"/>
      <c r="H20436" s="64"/>
    </row>
    <row r="20437" spans="4:8" x14ac:dyDescent="0.2">
      <c r="D20437" s="9"/>
      <c r="G20437" s="63"/>
      <c r="H20437" s="64"/>
    </row>
    <row r="20438" spans="4:8" x14ac:dyDescent="0.2">
      <c r="D20438" s="9"/>
      <c r="G20438" s="63"/>
      <c r="H20438" s="64"/>
    </row>
    <row r="20439" spans="4:8" x14ac:dyDescent="0.2">
      <c r="D20439" s="9"/>
      <c r="G20439" s="63"/>
      <c r="H20439" s="64"/>
    </row>
    <row r="20440" spans="4:8" x14ac:dyDescent="0.2">
      <c r="D20440" s="9"/>
      <c r="G20440" s="63"/>
      <c r="H20440" s="64"/>
    </row>
    <row r="20441" spans="4:8" x14ac:dyDescent="0.2">
      <c r="D20441" s="9"/>
      <c r="G20441" s="63"/>
      <c r="H20441" s="64"/>
    </row>
    <row r="20442" spans="4:8" x14ac:dyDescent="0.2">
      <c r="D20442" s="9"/>
      <c r="G20442" s="63"/>
      <c r="H20442" s="64"/>
    </row>
    <row r="20443" spans="4:8" x14ac:dyDescent="0.2">
      <c r="D20443" s="9"/>
      <c r="G20443" s="63"/>
      <c r="H20443" s="64"/>
    </row>
    <row r="20444" spans="4:8" x14ac:dyDescent="0.2">
      <c r="D20444" s="9"/>
      <c r="G20444" s="63"/>
      <c r="H20444" s="64"/>
    </row>
    <row r="20445" spans="4:8" x14ac:dyDescent="0.2">
      <c r="D20445" s="9"/>
      <c r="G20445" s="63"/>
      <c r="H20445" s="64"/>
    </row>
    <row r="20446" spans="4:8" x14ac:dyDescent="0.2">
      <c r="D20446" s="9"/>
      <c r="G20446" s="63"/>
      <c r="H20446" s="64"/>
    </row>
    <row r="20447" spans="4:8" x14ac:dyDescent="0.2">
      <c r="D20447" s="9"/>
      <c r="G20447" s="63"/>
      <c r="H20447" s="64"/>
    </row>
    <row r="20448" spans="4:8" x14ac:dyDescent="0.2">
      <c r="D20448" s="9"/>
      <c r="G20448" s="63"/>
      <c r="H20448" s="64"/>
    </row>
    <row r="20449" spans="4:8" x14ac:dyDescent="0.2">
      <c r="D20449" s="9"/>
      <c r="G20449" s="63"/>
      <c r="H20449" s="64"/>
    </row>
    <row r="20450" spans="4:8" x14ac:dyDescent="0.2">
      <c r="D20450" s="9"/>
      <c r="G20450" s="63"/>
      <c r="H20450" s="64"/>
    </row>
    <row r="20451" spans="4:8" x14ac:dyDescent="0.2">
      <c r="D20451" s="9"/>
      <c r="G20451" s="63"/>
      <c r="H20451" s="64"/>
    </row>
    <row r="20452" spans="4:8" x14ac:dyDescent="0.2">
      <c r="D20452" s="9"/>
      <c r="G20452" s="63"/>
      <c r="H20452" s="64"/>
    </row>
    <row r="20453" spans="4:8" x14ac:dyDescent="0.2">
      <c r="D20453" s="9"/>
      <c r="G20453" s="63"/>
      <c r="H20453" s="64"/>
    </row>
    <row r="20454" spans="4:8" x14ac:dyDescent="0.2">
      <c r="D20454" s="9"/>
      <c r="G20454" s="63"/>
      <c r="H20454" s="64"/>
    </row>
    <row r="20455" spans="4:8" x14ac:dyDescent="0.2">
      <c r="D20455" s="9"/>
      <c r="G20455" s="63"/>
      <c r="H20455" s="64"/>
    </row>
    <row r="20456" spans="4:8" x14ac:dyDescent="0.2">
      <c r="D20456" s="9"/>
      <c r="G20456" s="63"/>
      <c r="H20456" s="64"/>
    </row>
    <row r="20457" spans="4:8" x14ac:dyDescent="0.2">
      <c r="D20457" s="9"/>
      <c r="G20457" s="63"/>
      <c r="H20457" s="64"/>
    </row>
    <row r="20458" spans="4:8" x14ac:dyDescent="0.2">
      <c r="D20458" s="9"/>
      <c r="G20458" s="63"/>
      <c r="H20458" s="64"/>
    </row>
    <row r="20459" spans="4:8" x14ac:dyDescent="0.2">
      <c r="D20459" s="9"/>
      <c r="G20459" s="63"/>
      <c r="H20459" s="64"/>
    </row>
    <row r="20460" spans="4:8" x14ac:dyDescent="0.2">
      <c r="D20460" s="9"/>
      <c r="G20460" s="63"/>
      <c r="H20460" s="64"/>
    </row>
    <row r="20461" spans="4:8" x14ac:dyDescent="0.2">
      <c r="D20461" s="9"/>
      <c r="G20461" s="63"/>
      <c r="H20461" s="64"/>
    </row>
    <row r="20462" spans="4:8" x14ac:dyDescent="0.2">
      <c r="D20462" s="9"/>
      <c r="G20462" s="63"/>
      <c r="H20462" s="64"/>
    </row>
    <row r="20463" spans="4:8" x14ac:dyDescent="0.2">
      <c r="D20463" s="9"/>
      <c r="G20463" s="63"/>
      <c r="H20463" s="64"/>
    </row>
    <row r="20464" spans="4:8" x14ac:dyDescent="0.2">
      <c r="D20464" s="9"/>
      <c r="G20464" s="63"/>
      <c r="H20464" s="64"/>
    </row>
    <row r="20465" spans="4:8" x14ac:dyDescent="0.2">
      <c r="D20465" s="9"/>
      <c r="G20465" s="63"/>
      <c r="H20465" s="64"/>
    </row>
    <row r="20466" spans="4:8" x14ac:dyDescent="0.2">
      <c r="D20466" s="9"/>
      <c r="G20466" s="63"/>
      <c r="H20466" s="64"/>
    </row>
    <row r="20467" spans="4:8" x14ac:dyDescent="0.2">
      <c r="D20467" s="9"/>
      <c r="G20467" s="63"/>
      <c r="H20467" s="64"/>
    </row>
    <row r="20468" spans="4:8" x14ac:dyDescent="0.2">
      <c r="D20468" s="9"/>
      <c r="G20468" s="63"/>
      <c r="H20468" s="64"/>
    </row>
    <row r="20469" spans="4:8" x14ac:dyDescent="0.2">
      <c r="D20469" s="9"/>
      <c r="G20469" s="63"/>
      <c r="H20469" s="64"/>
    </row>
    <row r="20470" spans="4:8" x14ac:dyDescent="0.2">
      <c r="D20470" s="9"/>
      <c r="G20470" s="63"/>
      <c r="H20470" s="64"/>
    </row>
    <row r="20471" spans="4:8" x14ac:dyDescent="0.2">
      <c r="D20471" s="9"/>
      <c r="G20471" s="63"/>
      <c r="H20471" s="64"/>
    </row>
    <row r="20472" spans="4:8" x14ac:dyDescent="0.2">
      <c r="D20472" s="9"/>
      <c r="G20472" s="63"/>
      <c r="H20472" s="64"/>
    </row>
    <row r="20473" spans="4:8" x14ac:dyDescent="0.2">
      <c r="D20473" s="9"/>
      <c r="G20473" s="63"/>
      <c r="H20473" s="64"/>
    </row>
    <row r="20474" spans="4:8" x14ac:dyDescent="0.2">
      <c r="D20474" s="9"/>
      <c r="G20474" s="63"/>
      <c r="H20474" s="64"/>
    </row>
    <row r="20475" spans="4:8" x14ac:dyDescent="0.2">
      <c r="D20475" s="9"/>
      <c r="G20475" s="63"/>
      <c r="H20475" s="64"/>
    </row>
    <row r="20476" spans="4:8" x14ac:dyDescent="0.2">
      <c r="D20476" s="9"/>
      <c r="G20476" s="63"/>
      <c r="H20476" s="64"/>
    </row>
    <row r="20477" spans="4:8" x14ac:dyDescent="0.2">
      <c r="D20477" s="9"/>
      <c r="G20477" s="63"/>
      <c r="H20477" s="64"/>
    </row>
    <row r="20478" spans="4:8" x14ac:dyDescent="0.2">
      <c r="D20478" s="9"/>
      <c r="G20478" s="63"/>
      <c r="H20478" s="64"/>
    </row>
    <row r="20479" spans="4:8" x14ac:dyDescent="0.2">
      <c r="D20479" s="9"/>
      <c r="G20479" s="63"/>
      <c r="H20479" s="64"/>
    </row>
    <row r="20480" spans="4:8" x14ac:dyDescent="0.2">
      <c r="D20480" s="9"/>
      <c r="G20480" s="63"/>
      <c r="H20480" s="64"/>
    </row>
    <row r="20481" spans="4:8" x14ac:dyDescent="0.2">
      <c r="D20481" s="9"/>
      <c r="G20481" s="63"/>
      <c r="H20481" s="64"/>
    </row>
    <row r="20482" spans="4:8" x14ac:dyDescent="0.2">
      <c r="D20482" s="9"/>
      <c r="G20482" s="63"/>
      <c r="H20482" s="64"/>
    </row>
    <row r="20483" spans="4:8" x14ac:dyDescent="0.2">
      <c r="D20483" s="9"/>
      <c r="G20483" s="63"/>
      <c r="H20483" s="64"/>
    </row>
    <row r="20484" spans="4:8" x14ac:dyDescent="0.2">
      <c r="D20484" s="9"/>
      <c r="G20484" s="63"/>
      <c r="H20484" s="64"/>
    </row>
    <row r="20485" spans="4:8" x14ac:dyDescent="0.2">
      <c r="D20485" s="9"/>
      <c r="G20485" s="63"/>
      <c r="H20485" s="64"/>
    </row>
    <row r="20486" spans="4:8" x14ac:dyDescent="0.2">
      <c r="D20486" s="9"/>
      <c r="G20486" s="63"/>
      <c r="H20486" s="64"/>
    </row>
    <row r="20487" spans="4:8" x14ac:dyDescent="0.2">
      <c r="D20487" s="9"/>
      <c r="G20487" s="63"/>
      <c r="H20487" s="64"/>
    </row>
    <row r="20488" spans="4:8" x14ac:dyDescent="0.2">
      <c r="D20488" s="9"/>
      <c r="G20488" s="63"/>
      <c r="H20488" s="64"/>
    </row>
    <row r="20489" spans="4:8" x14ac:dyDescent="0.2">
      <c r="D20489" s="9"/>
      <c r="G20489" s="63"/>
      <c r="H20489" s="64"/>
    </row>
    <row r="20490" spans="4:8" x14ac:dyDescent="0.2">
      <c r="D20490" s="9"/>
      <c r="G20490" s="63"/>
      <c r="H20490" s="64"/>
    </row>
    <row r="20491" spans="4:8" x14ac:dyDescent="0.2">
      <c r="D20491" s="9"/>
      <c r="G20491" s="63"/>
      <c r="H20491" s="64"/>
    </row>
    <row r="20492" spans="4:8" x14ac:dyDescent="0.2">
      <c r="D20492" s="9"/>
      <c r="G20492" s="63"/>
      <c r="H20492" s="64"/>
    </row>
    <row r="20493" spans="4:8" x14ac:dyDescent="0.2">
      <c r="D20493" s="9"/>
      <c r="G20493" s="63"/>
      <c r="H20493" s="64"/>
    </row>
    <row r="20494" spans="4:8" x14ac:dyDescent="0.2">
      <c r="D20494" s="9"/>
      <c r="G20494" s="63"/>
      <c r="H20494" s="64"/>
    </row>
    <row r="20495" spans="4:8" x14ac:dyDescent="0.2">
      <c r="D20495" s="9"/>
      <c r="G20495" s="63"/>
      <c r="H20495" s="64"/>
    </row>
    <row r="20496" spans="4:8" x14ac:dyDescent="0.2">
      <c r="D20496" s="9"/>
      <c r="G20496" s="63"/>
      <c r="H20496" s="64"/>
    </row>
    <row r="20497" spans="4:8" x14ac:dyDescent="0.2">
      <c r="D20497" s="9"/>
      <c r="G20497" s="63"/>
      <c r="H20497" s="64"/>
    </row>
    <row r="20498" spans="4:8" x14ac:dyDescent="0.2">
      <c r="D20498" s="9"/>
      <c r="G20498" s="63"/>
      <c r="H20498" s="64"/>
    </row>
    <row r="20499" spans="4:8" x14ac:dyDescent="0.2">
      <c r="D20499" s="9"/>
      <c r="G20499" s="63"/>
      <c r="H20499" s="64"/>
    </row>
    <row r="20500" spans="4:8" x14ac:dyDescent="0.2">
      <c r="D20500" s="9"/>
      <c r="G20500" s="63"/>
      <c r="H20500" s="64"/>
    </row>
    <row r="20501" spans="4:8" x14ac:dyDescent="0.2">
      <c r="D20501" s="9"/>
      <c r="G20501" s="63"/>
      <c r="H20501" s="64"/>
    </row>
    <row r="20502" spans="4:8" x14ac:dyDescent="0.2">
      <c r="D20502" s="9"/>
      <c r="G20502" s="63"/>
      <c r="H20502" s="64"/>
    </row>
    <row r="20503" spans="4:8" x14ac:dyDescent="0.2">
      <c r="D20503" s="9"/>
      <c r="G20503" s="63"/>
      <c r="H20503" s="64"/>
    </row>
    <row r="20504" spans="4:8" x14ac:dyDescent="0.2">
      <c r="D20504" s="9"/>
      <c r="G20504" s="63"/>
      <c r="H20504" s="64"/>
    </row>
    <row r="20505" spans="4:8" x14ac:dyDescent="0.2">
      <c r="D20505" s="9"/>
      <c r="G20505" s="63"/>
      <c r="H20505" s="64"/>
    </row>
    <row r="20506" spans="4:8" x14ac:dyDescent="0.2">
      <c r="D20506" s="9"/>
      <c r="G20506" s="63"/>
      <c r="H20506" s="64"/>
    </row>
    <row r="20507" spans="4:8" x14ac:dyDescent="0.2">
      <c r="D20507" s="9"/>
      <c r="G20507" s="63"/>
      <c r="H20507" s="64"/>
    </row>
    <row r="20508" spans="4:8" x14ac:dyDescent="0.2">
      <c r="D20508" s="9"/>
      <c r="G20508" s="63"/>
      <c r="H20508" s="64"/>
    </row>
    <row r="20509" spans="4:8" x14ac:dyDescent="0.2">
      <c r="D20509" s="9"/>
      <c r="G20509" s="63"/>
      <c r="H20509" s="64"/>
    </row>
    <row r="20510" spans="4:8" x14ac:dyDescent="0.2">
      <c r="D20510" s="9"/>
      <c r="G20510" s="63"/>
      <c r="H20510" s="64"/>
    </row>
    <row r="20511" spans="4:8" x14ac:dyDescent="0.2">
      <c r="D20511" s="9"/>
      <c r="G20511" s="63"/>
      <c r="H20511" s="64"/>
    </row>
    <row r="20512" spans="4:8" x14ac:dyDescent="0.2">
      <c r="D20512" s="9"/>
      <c r="G20512" s="63"/>
      <c r="H20512" s="64"/>
    </row>
    <row r="20513" spans="4:8" x14ac:dyDescent="0.2">
      <c r="D20513" s="9"/>
      <c r="G20513" s="63"/>
      <c r="H20513" s="64"/>
    </row>
    <row r="20514" spans="4:8" x14ac:dyDescent="0.2">
      <c r="D20514" s="9"/>
      <c r="G20514" s="63"/>
      <c r="H20514" s="64"/>
    </row>
    <row r="20515" spans="4:8" x14ac:dyDescent="0.2">
      <c r="D20515" s="9"/>
      <c r="G20515" s="63"/>
      <c r="H20515" s="64"/>
    </row>
    <row r="20516" spans="4:8" x14ac:dyDescent="0.2">
      <c r="D20516" s="9"/>
      <c r="G20516" s="63"/>
      <c r="H20516" s="64"/>
    </row>
    <row r="20517" spans="4:8" x14ac:dyDescent="0.2">
      <c r="D20517" s="9"/>
      <c r="G20517" s="63"/>
      <c r="H20517" s="64"/>
    </row>
    <row r="20518" spans="4:8" x14ac:dyDescent="0.2">
      <c r="D20518" s="9"/>
      <c r="G20518" s="63"/>
      <c r="H20518" s="64"/>
    </row>
    <row r="20519" spans="4:8" x14ac:dyDescent="0.2">
      <c r="D20519" s="9"/>
      <c r="G20519" s="63"/>
      <c r="H20519" s="64"/>
    </row>
    <row r="20520" spans="4:8" x14ac:dyDescent="0.2">
      <c r="D20520" s="9"/>
      <c r="G20520" s="63"/>
      <c r="H20520" s="64"/>
    </row>
    <row r="20521" spans="4:8" x14ac:dyDescent="0.2">
      <c r="D20521" s="9"/>
      <c r="G20521" s="63"/>
      <c r="H20521" s="64"/>
    </row>
    <row r="20522" spans="4:8" x14ac:dyDescent="0.2">
      <c r="D20522" s="9"/>
      <c r="G20522" s="63"/>
      <c r="H20522" s="64"/>
    </row>
    <row r="20523" spans="4:8" x14ac:dyDescent="0.2">
      <c r="D20523" s="9"/>
      <c r="G20523" s="63"/>
      <c r="H20523" s="64"/>
    </row>
    <row r="20524" spans="4:8" x14ac:dyDescent="0.2">
      <c r="D20524" s="9"/>
      <c r="G20524" s="63"/>
      <c r="H20524" s="64"/>
    </row>
    <row r="20525" spans="4:8" x14ac:dyDescent="0.2">
      <c r="D20525" s="9"/>
      <c r="G20525" s="63"/>
      <c r="H20525" s="64"/>
    </row>
    <row r="20526" spans="4:8" x14ac:dyDescent="0.2">
      <c r="D20526" s="9"/>
      <c r="G20526" s="63"/>
      <c r="H20526" s="64"/>
    </row>
    <row r="20527" spans="4:8" x14ac:dyDescent="0.2">
      <c r="D20527" s="9"/>
      <c r="G20527" s="63"/>
      <c r="H20527" s="64"/>
    </row>
    <row r="20528" spans="4:8" x14ac:dyDescent="0.2">
      <c r="D20528" s="9"/>
      <c r="G20528" s="63"/>
      <c r="H20528" s="64"/>
    </row>
    <row r="20529" spans="4:8" x14ac:dyDescent="0.2">
      <c r="D20529" s="9"/>
      <c r="G20529" s="63"/>
      <c r="H20529" s="64"/>
    </row>
    <row r="20530" spans="4:8" x14ac:dyDescent="0.2">
      <c r="D20530" s="9"/>
      <c r="G20530" s="63"/>
      <c r="H20530" s="64"/>
    </row>
    <row r="20531" spans="4:8" x14ac:dyDescent="0.2">
      <c r="D20531" s="9"/>
      <c r="G20531" s="63"/>
      <c r="H20531" s="64"/>
    </row>
    <row r="20532" spans="4:8" x14ac:dyDescent="0.2">
      <c r="D20532" s="9"/>
      <c r="G20532" s="63"/>
      <c r="H20532" s="64"/>
    </row>
    <row r="20533" spans="4:8" x14ac:dyDescent="0.2">
      <c r="D20533" s="9"/>
      <c r="G20533" s="63"/>
      <c r="H20533" s="64"/>
    </row>
    <row r="20534" spans="4:8" x14ac:dyDescent="0.2">
      <c r="D20534" s="9"/>
      <c r="G20534" s="63"/>
      <c r="H20534" s="64"/>
    </row>
    <row r="20535" spans="4:8" x14ac:dyDescent="0.2">
      <c r="D20535" s="9"/>
      <c r="G20535" s="63"/>
      <c r="H20535" s="64"/>
    </row>
    <row r="20536" spans="4:8" x14ac:dyDescent="0.2">
      <c r="D20536" s="9"/>
      <c r="G20536" s="63"/>
      <c r="H20536" s="64"/>
    </row>
    <row r="20537" spans="4:8" x14ac:dyDescent="0.2">
      <c r="D20537" s="9"/>
      <c r="G20537" s="63"/>
      <c r="H20537" s="64"/>
    </row>
    <row r="20538" spans="4:8" x14ac:dyDescent="0.2">
      <c r="D20538" s="9"/>
      <c r="G20538" s="63"/>
      <c r="H20538" s="64"/>
    </row>
    <row r="20539" spans="4:8" x14ac:dyDescent="0.2">
      <c r="D20539" s="9"/>
      <c r="G20539" s="63"/>
      <c r="H20539" s="64"/>
    </row>
    <row r="20540" spans="4:8" x14ac:dyDescent="0.2">
      <c r="D20540" s="9"/>
      <c r="G20540" s="63"/>
      <c r="H20540" s="64"/>
    </row>
    <row r="20541" spans="4:8" x14ac:dyDescent="0.2">
      <c r="D20541" s="9"/>
      <c r="G20541" s="63"/>
      <c r="H20541" s="64"/>
    </row>
    <row r="20542" spans="4:8" x14ac:dyDescent="0.2">
      <c r="D20542" s="9"/>
      <c r="G20542" s="63"/>
      <c r="H20542" s="64"/>
    </row>
    <row r="20543" spans="4:8" x14ac:dyDescent="0.2">
      <c r="D20543" s="9"/>
      <c r="G20543" s="63"/>
      <c r="H20543" s="64"/>
    </row>
    <row r="20544" spans="4:8" x14ac:dyDescent="0.2">
      <c r="D20544" s="9"/>
      <c r="G20544" s="63"/>
      <c r="H20544" s="64"/>
    </row>
    <row r="20545" spans="4:8" x14ac:dyDescent="0.2">
      <c r="D20545" s="9"/>
      <c r="G20545" s="63"/>
      <c r="H20545" s="64"/>
    </row>
    <row r="20546" spans="4:8" x14ac:dyDescent="0.2">
      <c r="D20546" s="9"/>
      <c r="G20546" s="63"/>
      <c r="H20546" s="64"/>
    </row>
    <row r="20547" spans="4:8" x14ac:dyDescent="0.2">
      <c r="D20547" s="9"/>
      <c r="G20547" s="63"/>
      <c r="H20547" s="64"/>
    </row>
    <row r="20548" spans="4:8" x14ac:dyDescent="0.2">
      <c r="D20548" s="9"/>
      <c r="G20548" s="63"/>
      <c r="H20548" s="64"/>
    </row>
    <row r="20549" spans="4:8" x14ac:dyDescent="0.2">
      <c r="D20549" s="9"/>
      <c r="G20549" s="63"/>
      <c r="H20549" s="64"/>
    </row>
    <row r="20550" spans="4:8" x14ac:dyDescent="0.2">
      <c r="D20550" s="9"/>
      <c r="G20550" s="63"/>
      <c r="H20550" s="64"/>
    </row>
    <row r="20551" spans="4:8" x14ac:dyDescent="0.2">
      <c r="D20551" s="9"/>
      <c r="G20551" s="63"/>
      <c r="H20551" s="64"/>
    </row>
    <row r="20552" spans="4:8" x14ac:dyDescent="0.2">
      <c r="D20552" s="9"/>
      <c r="G20552" s="63"/>
      <c r="H20552" s="64"/>
    </row>
    <row r="20553" spans="4:8" x14ac:dyDescent="0.2">
      <c r="D20553" s="9"/>
      <c r="G20553" s="63"/>
      <c r="H20553" s="64"/>
    </row>
    <row r="20554" spans="4:8" x14ac:dyDescent="0.2">
      <c r="D20554" s="9"/>
      <c r="G20554" s="63"/>
      <c r="H20554" s="64"/>
    </row>
    <row r="20555" spans="4:8" x14ac:dyDescent="0.2">
      <c r="D20555" s="9"/>
      <c r="G20555" s="63"/>
      <c r="H20555" s="64"/>
    </row>
    <row r="20556" spans="4:8" x14ac:dyDescent="0.2">
      <c r="D20556" s="9"/>
      <c r="G20556" s="63"/>
      <c r="H20556" s="64"/>
    </row>
    <row r="20557" spans="4:8" x14ac:dyDescent="0.2">
      <c r="D20557" s="9"/>
      <c r="G20557" s="63"/>
      <c r="H20557" s="64"/>
    </row>
    <row r="20558" spans="4:8" x14ac:dyDescent="0.2">
      <c r="D20558" s="9"/>
      <c r="G20558" s="63"/>
      <c r="H20558" s="64"/>
    </row>
    <row r="20559" spans="4:8" x14ac:dyDescent="0.2">
      <c r="D20559" s="9"/>
      <c r="G20559" s="63"/>
      <c r="H20559" s="64"/>
    </row>
    <row r="20560" spans="4:8" x14ac:dyDescent="0.2">
      <c r="D20560" s="9"/>
      <c r="G20560" s="63"/>
      <c r="H20560" s="64"/>
    </row>
    <row r="20561" spans="4:8" x14ac:dyDescent="0.2">
      <c r="D20561" s="9"/>
      <c r="G20561" s="63"/>
      <c r="H20561" s="64"/>
    </row>
    <row r="20562" spans="4:8" x14ac:dyDescent="0.2">
      <c r="D20562" s="9"/>
      <c r="G20562" s="63"/>
      <c r="H20562" s="64"/>
    </row>
    <row r="20563" spans="4:8" x14ac:dyDescent="0.2">
      <c r="D20563" s="9"/>
      <c r="G20563" s="63"/>
      <c r="H20563" s="64"/>
    </row>
    <row r="20564" spans="4:8" x14ac:dyDescent="0.2">
      <c r="D20564" s="9"/>
      <c r="G20564" s="63"/>
      <c r="H20564" s="64"/>
    </row>
    <row r="20565" spans="4:8" x14ac:dyDescent="0.2">
      <c r="D20565" s="9"/>
      <c r="G20565" s="63"/>
      <c r="H20565" s="64"/>
    </row>
    <row r="20566" spans="4:8" x14ac:dyDescent="0.2">
      <c r="D20566" s="9"/>
      <c r="G20566" s="63"/>
      <c r="H20566" s="64"/>
    </row>
    <row r="20567" spans="4:8" x14ac:dyDescent="0.2">
      <c r="D20567" s="9"/>
      <c r="G20567" s="63"/>
      <c r="H20567" s="64"/>
    </row>
    <row r="20568" spans="4:8" x14ac:dyDescent="0.2">
      <c r="D20568" s="9"/>
      <c r="G20568" s="63"/>
      <c r="H20568" s="64"/>
    </row>
    <row r="20569" spans="4:8" x14ac:dyDescent="0.2">
      <c r="D20569" s="9"/>
      <c r="G20569" s="63"/>
      <c r="H20569" s="64"/>
    </row>
    <row r="20570" spans="4:8" x14ac:dyDescent="0.2">
      <c r="D20570" s="9"/>
      <c r="G20570" s="63"/>
      <c r="H20570" s="64"/>
    </row>
    <row r="20571" spans="4:8" x14ac:dyDescent="0.2">
      <c r="D20571" s="9"/>
      <c r="G20571" s="63"/>
      <c r="H20571" s="64"/>
    </row>
    <row r="20572" spans="4:8" x14ac:dyDescent="0.2">
      <c r="D20572" s="9"/>
      <c r="G20572" s="63"/>
      <c r="H20572" s="64"/>
    </row>
    <row r="20573" spans="4:8" x14ac:dyDescent="0.2">
      <c r="D20573" s="9"/>
      <c r="G20573" s="63"/>
      <c r="H20573" s="64"/>
    </row>
    <row r="20574" spans="4:8" x14ac:dyDescent="0.2">
      <c r="D20574" s="9"/>
      <c r="G20574" s="63"/>
      <c r="H20574" s="64"/>
    </row>
    <row r="20575" spans="4:8" x14ac:dyDescent="0.2">
      <c r="D20575" s="9"/>
      <c r="G20575" s="63"/>
      <c r="H20575" s="64"/>
    </row>
    <row r="20576" spans="4:8" x14ac:dyDescent="0.2">
      <c r="D20576" s="9"/>
      <c r="G20576" s="63"/>
      <c r="H20576" s="64"/>
    </row>
    <row r="20577" spans="4:8" x14ac:dyDescent="0.2">
      <c r="D20577" s="9"/>
      <c r="G20577" s="63"/>
      <c r="H20577" s="64"/>
    </row>
    <row r="20578" spans="4:8" x14ac:dyDescent="0.2">
      <c r="D20578" s="9"/>
      <c r="G20578" s="63"/>
      <c r="H20578" s="64"/>
    </row>
    <row r="20579" spans="4:8" x14ac:dyDescent="0.2">
      <c r="D20579" s="9"/>
      <c r="G20579" s="63"/>
      <c r="H20579" s="64"/>
    </row>
    <row r="20580" spans="4:8" x14ac:dyDescent="0.2">
      <c r="D20580" s="9"/>
      <c r="G20580" s="63"/>
      <c r="H20580" s="64"/>
    </row>
    <row r="20581" spans="4:8" x14ac:dyDescent="0.2">
      <c r="D20581" s="9"/>
      <c r="G20581" s="63"/>
      <c r="H20581" s="64"/>
    </row>
    <row r="20582" spans="4:8" x14ac:dyDescent="0.2">
      <c r="D20582" s="9"/>
      <c r="G20582" s="63"/>
      <c r="H20582" s="64"/>
    </row>
    <row r="20583" spans="4:8" x14ac:dyDescent="0.2">
      <c r="D20583" s="9"/>
      <c r="G20583" s="63"/>
      <c r="H20583" s="64"/>
    </row>
    <row r="20584" spans="4:8" x14ac:dyDescent="0.2">
      <c r="D20584" s="9"/>
      <c r="G20584" s="63"/>
      <c r="H20584" s="64"/>
    </row>
    <row r="20585" spans="4:8" x14ac:dyDescent="0.2">
      <c r="D20585" s="9"/>
      <c r="G20585" s="63"/>
      <c r="H20585" s="64"/>
    </row>
    <row r="20586" spans="4:8" x14ac:dyDescent="0.2">
      <c r="D20586" s="9"/>
      <c r="G20586" s="63"/>
      <c r="H20586" s="64"/>
    </row>
    <row r="20587" spans="4:8" x14ac:dyDescent="0.2">
      <c r="D20587" s="9"/>
      <c r="G20587" s="63"/>
      <c r="H20587" s="64"/>
    </row>
    <row r="20588" spans="4:8" x14ac:dyDescent="0.2">
      <c r="D20588" s="9"/>
      <c r="G20588" s="63"/>
      <c r="H20588" s="64"/>
    </row>
    <row r="20589" spans="4:8" x14ac:dyDescent="0.2">
      <c r="D20589" s="9"/>
      <c r="G20589" s="63"/>
      <c r="H20589" s="64"/>
    </row>
    <row r="20590" spans="4:8" x14ac:dyDescent="0.2">
      <c r="D20590" s="9"/>
      <c r="G20590" s="63"/>
      <c r="H20590" s="64"/>
    </row>
    <row r="20591" spans="4:8" x14ac:dyDescent="0.2">
      <c r="D20591" s="9"/>
      <c r="G20591" s="63"/>
      <c r="H20591" s="64"/>
    </row>
    <row r="20592" spans="4:8" x14ac:dyDescent="0.2">
      <c r="D20592" s="9"/>
      <c r="G20592" s="63"/>
      <c r="H20592" s="64"/>
    </row>
    <row r="20593" spans="4:8" x14ac:dyDescent="0.2">
      <c r="D20593" s="9"/>
      <c r="G20593" s="63"/>
      <c r="H20593" s="64"/>
    </row>
    <row r="20594" spans="4:8" x14ac:dyDescent="0.2">
      <c r="D20594" s="9"/>
      <c r="G20594" s="63"/>
      <c r="H20594" s="64"/>
    </row>
    <row r="20595" spans="4:8" x14ac:dyDescent="0.2">
      <c r="D20595" s="9"/>
      <c r="G20595" s="63"/>
      <c r="H20595" s="64"/>
    </row>
    <row r="20596" spans="4:8" x14ac:dyDescent="0.2">
      <c r="D20596" s="9"/>
      <c r="G20596" s="63"/>
      <c r="H20596" s="64"/>
    </row>
    <row r="20597" spans="4:8" x14ac:dyDescent="0.2">
      <c r="D20597" s="9"/>
      <c r="G20597" s="63"/>
      <c r="H20597" s="64"/>
    </row>
    <row r="20598" spans="4:8" x14ac:dyDescent="0.2">
      <c r="D20598" s="9"/>
      <c r="G20598" s="63"/>
      <c r="H20598" s="64"/>
    </row>
    <row r="20599" spans="4:8" x14ac:dyDescent="0.2">
      <c r="D20599" s="9"/>
      <c r="G20599" s="63"/>
      <c r="H20599" s="64"/>
    </row>
    <row r="20600" spans="4:8" x14ac:dyDescent="0.2">
      <c r="D20600" s="9"/>
      <c r="G20600" s="63"/>
      <c r="H20600" s="64"/>
    </row>
    <row r="20601" spans="4:8" x14ac:dyDescent="0.2">
      <c r="D20601" s="9"/>
      <c r="G20601" s="63"/>
      <c r="H20601" s="64"/>
    </row>
    <row r="20602" spans="4:8" x14ac:dyDescent="0.2">
      <c r="D20602" s="9"/>
      <c r="G20602" s="63"/>
      <c r="H20602" s="64"/>
    </row>
    <row r="20603" spans="4:8" x14ac:dyDescent="0.2">
      <c r="D20603" s="9"/>
      <c r="G20603" s="63"/>
      <c r="H20603" s="64"/>
    </row>
    <row r="20604" spans="4:8" x14ac:dyDescent="0.2">
      <c r="D20604" s="9"/>
      <c r="G20604" s="63"/>
      <c r="H20604" s="64"/>
    </row>
    <row r="20605" spans="4:8" x14ac:dyDescent="0.2">
      <c r="D20605" s="9"/>
      <c r="G20605" s="63"/>
      <c r="H20605" s="64"/>
    </row>
    <row r="20606" spans="4:8" x14ac:dyDescent="0.2">
      <c r="D20606" s="9"/>
      <c r="G20606" s="63"/>
      <c r="H20606" s="64"/>
    </row>
    <row r="20607" spans="4:8" x14ac:dyDescent="0.2">
      <c r="D20607" s="9"/>
      <c r="G20607" s="63"/>
      <c r="H20607" s="64"/>
    </row>
    <row r="20608" spans="4:8" x14ac:dyDescent="0.2">
      <c r="D20608" s="9"/>
      <c r="G20608" s="63"/>
      <c r="H20608" s="64"/>
    </row>
    <row r="20609" spans="4:8" x14ac:dyDescent="0.2">
      <c r="D20609" s="9"/>
      <c r="G20609" s="63"/>
      <c r="H20609" s="64"/>
    </row>
    <row r="20610" spans="4:8" x14ac:dyDescent="0.2">
      <c r="D20610" s="9"/>
      <c r="G20610" s="63"/>
      <c r="H20610" s="64"/>
    </row>
    <row r="20611" spans="4:8" x14ac:dyDescent="0.2">
      <c r="D20611" s="9"/>
      <c r="G20611" s="63"/>
      <c r="H20611" s="64"/>
    </row>
    <row r="20612" spans="4:8" x14ac:dyDescent="0.2">
      <c r="D20612" s="9"/>
      <c r="G20612" s="63"/>
      <c r="H20612" s="64"/>
    </row>
    <row r="20613" spans="4:8" x14ac:dyDescent="0.2">
      <c r="D20613" s="9"/>
      <c r="G20613" s="63"/>
      <c r="H20613" s="64"/>
    </row>
    <row r="20614" spans="4:8" x14ac:dyDescent="0.2">
      <c r="D20614" s="9"/>
      <c r="G20614" s="63"/>
      <c r="H20614" s="64"/>
    </row>
    <row r="20615" spans="4:8" x14ac:dyDescent="0.2">
      <c r="D20615" s="9"/>
      <c r="G20615" s="63"/>
      <c r="H20615" s="64"/>
    </row>
    <row r="20616" spans="4:8" x14ac:dyDescent="0.2">
      <c r="D20616" s="9"/>
      <c r="G20616" s="63"/>
      <c r="H20616" s="64"/>
    </row>
    <row r="20617" spans="4:8" x14ac:dyDescent="0.2">
      <c r="D20617" s="9"/>
      <c r="G20617" s="63"/>
      <c r="H20617" s="64"/>
    </row>
    <row r="20618" spans="4:8" x14ac:dyDescent="0.2">
      <c r="D20618" s="9"/>
      <c r="G20618" s="63"/>
      <c r="H20618" s="64"/>
    </row>
    <row r="20619" spans="4:8" x14ac:dyDescent="0.2">
      <c r="D20619" s="9"/>
      <c r="G20619" s="63"/>
      <c r="H20619" s="64"/>
    </row>
    <row r="20620" spans="4:8" x14ac:dyDescent="0.2">
      <c r="D20620" s="9"/>
      <c r="G20620" s="63"/>
      <c r="H20620" s="64"/>
    </row>
    <row r="20621" spans="4:8" x14ac:dyDescent="0.2">
      <c r="D20621" s="9"/>
      <c r="G20621" s="63"/>
      <c r="H20621" s="64"/>
    </row>
    <row r="20622" spans="4:8" x14ac:dyDescent="0.2">
      <c r="D20622" s="9"/>
      <c r="G20622" s="63"/>
      <c r="H20622" s="64"/>
    </row>
    <row r="20623" spans="4:8" x14ac:dyDescent="0.2">
      <c r="D20623" s="9"/>
      <c r="G20623" s="63"/>
      <c r="H20623" s="64"/>
    </row>
    <row r="20624" spans="4:8" x14ac:dyDescent="0.2">
      <c r="D20624" s="9"/>
      <c r="G20624" s="63"/>
      <c r="H20624" s="64"/>
    </row>
    <row r="20625" spans="4:8" x14ac:dyDescent="0.2">
      <c r="D20625" s="9"/>
      <c r="G20625" s="63"/>
      <c r="H20625" s="64"/>
    </row>
    <row r="20626" spans="4:8" x14ac:dyDescent="0.2">
      <c r="D20626" s="9"/>
      <c r="G20626" s="63"/>
      <c r="H20626" s="64"/>
    </row>
    <row r="20627" spans="4:8" x14ac:dyDescent="0.2">
      <c r="D20627" s="9"/>
      <c r="G20627" s="63"/>
      <c r="H20627" s="64"/>
    </row>
    <row r="20628" spans="4:8" x14ac:dyDescent="0.2">
      <c r="D20628" s="9"/>
      <c r="G20628" s="63"/>
      <c r="H20628" s="64"/>
    </row>
    <row r="20629" spans="4:8" x14ac:dyDescent="0.2">
      <c r="D20629" s="9"/>
      <c r="G20629" s="63"/>
      <c r="H20629" s="64"/>
    </row>
    <row r="20630" spans="4:8" x14ac:dyDescent="0.2">
      <c r="D20630" s="9"/>
      <c r="G20630" s="63"/>
      <c r="H20630" s="64"/>
    </row>
    <row r="20631" spans="4:8" x14ac:dyDescent="0.2">
      <c r="D20631" s="9"/>
      <c r="G20631" s="63"/>
      <c r="H20631" s="64"/>
    </row>
    <row r="20632" spans="4:8" x14ac:dyDescent="0.2">
      <c r="D20632" s="9"/>
      <c r="G20632" s="63"/>
      <c r="H20632" s="64"/>
    </row>
    <row r="20633" spans="4:8" x14ac:dyDescent="0.2">
      <c r="D20633" s="9"/>
      <c r="G20633" s="63"/>
      <c r="H20633" s="64"/>
    </row>
    <row r="20634" spans="4:8" x14ac:dyDescent="0.2">
      <c r="D20634" s="9"/>
      <c r="G20634" s="63"/>
      <c r="H20634" s="64"/>
    </row>
    <row r="20635" spans="4:8" x14ac:dyDescent="0.2">
      <c r="D20635" s="9"/>
      <c r="G20635" s="63"/>
      <c r="H20635" s="64"/>
    </row>
    <row r="20636" spans="4:8" x14ac:dyDescent="0.2">
      <c r="D20636" s="9"/>
      <c r="G20636" s="63"/>
      <c r="H20636" s="64"/>
    </row>
    <row r="20637" spans="4:8" x14ac:dyDescent="0.2">
      <c r="D20637" s="9"/>
      <c r="G20637" s="63"/>
      <c r="H20637" s="64"/>
    </row>
    <row r="20638" spans="4:8" x14ac:dyDescent="0.2">
      <c r="D20638" s="9"/>
      <c r="G20638" s="63"/>
      <c r="H20638" s="64"/>
    </row>
    <row r="20639" spans="4:8" x14ac:dyDescent="0.2">
      <c r="D20639" s="9"/>
      <c r="G20639" s="63"/>
      <c r="H20639" s="64"/>
    </row>
    <row r="20640" spans="4:8" x14ac:dyDescent="0.2">
      <c r="D20640" s="9"/>
      <c r="G20640" s="63"/>
      <c r="H20640" s="64"/>
    </row>
    <row r="20641" spans="4:8" x14ac:dyDescent="0.2">
      <c r="D20641" s="9"/>
      <c r="G20641" s="63"/>
      <c r="H20641" s="64"/>
    </row>
    <row r="20642" spans="4:8" x14ac:dyDescent="0.2">
      <c r="D20642" s="9"/>
      <c r="G20642" s="63"/>
      <c r="H20642" s="64"/>
    </row>
    <row r="20643" spans="4:8" x14ac:dyDescent="0.2">
      <c r="D20643" s="9"/>
      <c r="G20643" s="63"/>
      <c r="H20643" s="64"/>
    </row>
    <row r="20644" spans="4:8" x14ac:dyDescent="0.2">
      <c r="D20644" s="9"/>
      <c r="G20644" s="63"/>
      <c r="H20644" s="64"/>
    </row>
    <row r="20645" spans="4:8" x14ac:dyDescent="0.2">
      <c r="D20645" s="9"/>
      <c r="G20645" s="63"/>
      <c r="H20645" s="64"/>
    </row>
    <row r="20646" spans="4:8" x14ac:dyDescent="0.2">
      <c r="D20646" s="9"/>
      <c r="G20646" s="63"/>
      <c r="H20646" s="64"/>
    </row>
    <row r="20647" spans="4:8" x14ac:dyDescent="0.2">
      <c r="D20647" s="9"/>
      <c r="G20647" s="63"/>
      <c r="H20647" s="64"/>
    </row>
    <row r="20648" spans="4:8" x14ac:dyDescent="0.2">
      <c r="D20648" s="9"/>
      <c r="G20648" s="63"/>
      <c r="H20648" s="64"/>
    </row>
    <row r="20649" spans="4:8" x14ac:dyDescent="0.2">
      <c r="D20649" s="9"/>
      <c r="G20649" s="63"/>
      <c r="H20649" s="64"/>
    </row>
    <row r="20650" spans="4:8" x14ac:dyDescent="0.2">
      <c r="D20650" s="9"/>
      <c r="G20650" s="63"/>
      <c r="H20650" s="64"/>
    </row>
    <row r="20651" spans="4:8" x14ac:dyDescent="0.2">
      <c r="D20651" s="9"/>
      <c r="G20651" s="63"/>
      <c r="H20651" s="64"/>
    </row>
    <row r="20652" spans="4:8" x14ac:dyDescent="0.2">
      <c r="D20652" s="9"/>
      <c r="G20652" s="63"/>
      <c r="H20652" s="64"/>
    </row>
    <row r="20653" spans="4:8" x14ac:dyDescent="0.2">
      <c r="D20653" s="9"/>
      <c r="G20653" s="63"/>
      <c r="H20653" s="64"/>
    </row>
    <row r="20654" spans="4:8" x14ac:dyDescent="0.2">
      <c r="D20654" s="9"/>
      <c r="G20654" s="63"/>
      <c r="H20654" s="64"/>
    </row>
    <row r="20655" spans="4:8" x14ac:dyDescent="0.2">
      <c r="D20655" s="9"/>
      <c r="G20655" s="63"/>
      <c r="H20655" s="64"/>
    </row>
    <row r="20656" spans="4:8" x14ac:dyDescent="0.2">
      <c r="D20656" s="9"/>
      <c r="G20656" s="63"/>
      <c r="H20656" s="64"/>
    </row>
    <row r="20657" spans="4:8" x14ac:dyDescent="0.2">
      <c r="D20657" s="9"/>
      <c r="G20657" s="63"/>
      <c r="H20657" s="64"/>
    </row>
    <row r="20658" spans="4:8" x14ac:dyDescent="0.2">
      <c r="D20658" s="9"/>
      <c r="G20658" s="63"/>
      <c r="H20658" s="64"/>
    </row>
    <row r="20659" spans="4:8" x14ac:dyDescent="0.2">
      <c r="D20659" s="9"/>
      <c r="G20659" s="63"/>
      <c r="H20659" s="64"/>
    </row>
    <row r="20660" spans="4:8" x14ac:dyDescent="0.2">
      <c r="D20660" s="9"/>
      <c r="G20660" s="63"/>
      <c r="H20660" s="64"/>
    </row>
    <row r="20661" spans="4:8" x14ac:dyDescent="0.2">
      <c r="D20661" s="9"/>
      <c r="G20661" s="63"/>
      <c r="H20661" s="64"/>
    </row>
    <row r="20662" spans="4:8" x14ac:dyDescent="0.2">
      <c r="D20662" s="9"/>
      <c r="G20662" s="63"/>
      <c r="H20662" s="64"/>
    </row>
    <row r="20663" spans="4:8" x14ac:dyDescent="0.2">
      <c r="D20663" s="9"/>
      <c r="G20663" s="63"/>
      <c r="H20663" s="64"/>
    </row>
    <row r="20664" spans="4:8" x14ac:dyDescent="0.2">
      <c r="D20664" s="9"/>
      <c r="G20664" s="63"/>
      <c r="H20664" s="64"/>
    </row>
    <row r="20665" spans="4:8" x14ac:dyDescent="0.2">
      <c r="D20665" s="9"/>
      <c r="G20665" s="63"/>
      <c r="H20665" s="64"/>
    </row>
    <row r="20666" spans="4:8" x14ac:dyDescent="0.2">
      <c r="D20666" s="9"/>
      <c r="G20666" s="63"/>
      <c r="H20666" s="64"/>
    </row>
    <row r="20667" spans="4:8" x14ac:dyDescent="0.2">
      <c r="D20667" s="9"/>
      <c r="G20667" s="63"/>
      <c r="H20667" s="64"/>
    </row>
    <row r="20668" spans="4:8" x14ac:dyDescent="0.2">
      <c r="D20668" s="9"/>
      <c r="G20668" s="63"/>
      <c r="H20668" s="64"/>
    </row>
    <row r="20669" spans="4:8" x14ac:dyDescent="0.2">
      <c r="D20669" s="9"/>
      <c r="G20669" s="63"/>
      <c r="H20669" s="64"/>
    </row>
    <row r="20670" spans="4:8" x14ac:dyDescent="0.2">
      <c r="D20670" s="9"/>
      <c r="G20670" s="63"/>
      <c r="H20670" s="64"/>
    </row>
    <row r="20671" spans="4:8" x14ac:dyDescent="0.2">
      <c r="D20671" s="9"/>
      <c r="G20671" s="63"/>
      <c r="H20671" s="64"/>
    </row>
    <row r="20672" spans="4:8" x14ac:dyDescent="0.2">
      <c r="D20672" s="9"/>
      <c r="G20672" s="63"/>
      <c r="H20672" s="64"/>
    </row>
    <row r="20673" spans="4:8" x14ac:dyDescent="0.2">
      <c r="D20673" s="9"/>
      <c r="G20673" s="63"/>
      <c r="H20673" s="64"/>
    </row>
    <row r="20674" spans="4:8" x14ac:dyDescent="0.2">
      <c r="D20674" s="9"/>
      <c r="G20674" s="63"/>
      <c r="H20674" s="64"/>
    </row>
    <row r="20675" spans="4:8" x14ac:dyDescent="0.2">
      <c r="D20675" s="9"/>
      <c r="G20675" s="63"/>
      <c r="H20675" s="64"/>
    </row>
    <row r="20676" spans="4:8" x14ac:dyDescent="0.2">
      <c r="D20676" s="9"/>
      <c r="G20676" s="63"/>
      <c r="H20676" s="64"/>
    </row>
    <row r="20677" spans="4:8" x14ac:dyDescent="0.2">
      <c r="D20677" s="9"/>
      <c r="G20677" s="63"/>
      <c r="H20677" s="64"/>
    </row>
    <row r="20678" spans="4:8" x14ac:dyDescent="0.2">
      <c r="D20678" s="9"/>
      <c r="G20678" s="63"/>
      <c r="H20678" s="64"/>
    </row>
    <row r="20679" spans="4:8" x14ac:dyDescent="0.2">
      <c r="D20679" s="9"/>
      <c r="G20679" s="63"/>
      <c r="H20679" s="64"/>
    </row>
    <row r="20680" spans="4:8" x14ac:dyDescent="0.2">
      <c r="D20680" s="9"/>
      <c r="G20680" s="63"/>
      <c r="H20680" s="64"/>
    </row>
    <row r="20681" spans="4:8" x14ac:dyDescent="0.2">
      <c r="D20681" s="9"/>
      <c r="G20681" s="63"/>
      <c r="H20681" s="64"/>
    </row>
    <row r="20682" spans="4:8" x14ac:dyDescent="0.2">
      <c r="D20682" s="9"/>
      <c r="G20682" s="63"/>
      <c r="H20682" s="64"/>
    </row>
    <row r="20683" spans="4:8" x14ac:dyDescent="0.2">
      <c r="D20683" s="9"/>
      <c r="G20683" s="63"/>
      <c r="H20683" s="64"/>
    </row>
    <row r="20684" spans="4:8" x14ac:dyDescent="0.2">
      <c r="D20684" s="9"/>
      <c r="G20684" s="63"/>
      <c r="H20684" s="64"/>
    </row>
    <row r="20685" spans="4:8" x14ac:dyDescent="0.2">
      <c r="D20685" s="9"/>
      <c r="G20685" s="63"/>
      <c r="H20685" s="64"/>
    </row>
    <row r="20686" spans="4:8" x14ac:dyDescent="0.2">
      <c r="D20686" s="9"/>
      <c r="G20686" s="63"/>
      <c r="H20686" s="64"/>
    </row>
    <row r="20687" spans="4:8" x14ac:dyDescent="0.2">
      <c r="D20687" s="9"/>
      <c r="G20687" s="63"/>
      <c r="H20687" s="64"/>
    </row>
    <row r="20688" spans="4:8" x14ac:dyDescent="0.2">
      <c r="D20688" s="9"/>
      <c r="G20688" s="63"/>
      <c r="H20688" s="64"/>
    </row>
    <row r="20689" spans="4:8" x14ac:dyDescent="0.2">
      <c r="D20689" s="9"/>
      <c r="G20689" s="63"/>
      <c r="H20689" s="64"/>
    </row>
    <row r="20690" spans="4:8" x14ac:dyDescent="0.2">
      <c r="D20690" s="9"/>
      <c r="G20690" s="63"/>
      <c r="H20690" s="64"/>
    </row>
    <row r="20691" spans="4:8" x14ac:dyDescent="0.2">
      <c r="D20691" s="9"/>
      <c r="G20691" s="63"/>
      <c r="H20691" s="64"/>
    </row>
    <row r="20692" spans="4:8" x14ac:dyDescent="0.2">
      <c r="D20692" s="9"/>
      <c r="G20692" s="63"/>
      <c r="H20692" s="64"/>
    </row>
    <row r="20693" spans="4:8" x14ac:dyDescent="0.2">
      <c r="D20693" s="9"/>
      <c r="G20693" s="63"/>
      <c r="H20693" s="64"/>
    </row>
    <row r="20694" spans="4:8" x14ac:dyDescent="0.2">
      <c r="D20694" s="9"/>
      <c r="G20694" s="63"/>
      <c r="H20694" s="64"/>
    </row>
    <row r="20695" spans="4:8" x14ac:dyDescent="0.2">
      <c r="D20695" s="9"/>
      <c r="G20695" s="63"/>
      <c r="H20695" s="64"/>
    </row>
    <row r="20696" spans="4:8" x14ac:dyDescent="0.2">
      <c r="D20696" s="9"/>
      <c r="G20696" s="63"/>
      <c r="H20696" s="64"/>
    </row>
    <row r="20697" spans="4:8" x14ac:dyDescent="0.2">
      <c r="D20697" s="9"/>
      <c r="G20697" s="63"/>
      <c r="H20697" s="64"/>
    </row>
    <row r="20698" spans="4:8" x14ac:dyDescent="0.2">
      <c r="D20698" s="9"/>
      <c r="G20698" s="63"/>
      <c r="H20698" s="64"/>
    </row>
    <row r="20699" spans="4:8" x14ac:dyDescent="0.2">
      <c r="D20699" s="9"/>
      <c r="G20699" s="63"/>
      <c r="H20699" s="64"/>
    </row>
    <row r="20700" spans="4:8" x14ac:dyDescent="0.2">
      <c r="D20700" s="9"/>
      <c r="G20700" s="63"/>
      <c r="H20700" s="64"/>
    </row>
    <row r="20701" spans="4:8" x14ac:dyDescent="0.2">
      <c r="D20701" s="9"/>
      <c r="G20701" s="63"/>
      <c r="H20701" s="64"/>
    </row>
    <row r="20702" spans="4:8" x14ac:dyDescent="0.2">
      <c r="D20702" s="9"/>
      <c r="G20702" s="63"/>
      <c r="H20702" s="64"/>
    </row>
    <row r="20703" spans="4:8" x14ac:dyDescent="0.2">
      <c r="D20703" s="9"/>
      <c r="G20703" s="63"/>
      <c r="H20703" s="64"/>
    </row>
    <row r="20704" spans="4:8" x14ac:dyDescent="0.2">
      <c r="D20704" s="9"/>
      <c r="G20704" s="63"/>
      <c r="H20704" s="64"/>
    </row>
    <row r="20705" spans="4:8" x14ac:dyDescent="0.2">
      <c r="D20705" s="9"/>
      <c r="G20705" s="63"/>
      <c r="H20705" s="64"/>
    </row>
    <row r="20706" spans="4:8" x14ac:dyDescent="0.2">
      <c r="D20706" s="9"/>
      <c r="G20706" s="63"/>
      <c r="H20706" s="64"/>
    </row>
    <row r="20707" spans="4:8" x14ac:dyDescent="0.2">
      <c r="D20707" s="9"/>
      <c r="G20707" s="63"/>
      <c r="H20707" s="64"/>
    </row>
    <row r="20708" spans="4:8" x14ac:dyDescent="0.2">
      <c r="D20708" s="9"/>
      <c r="G20708" s="63"/>
      <c r="H20708" s="64"/>
    </row>
    <row r="20709" spans="4:8" x14ac:dyDescent="0.2">
      <c r="D20709" s="9"/>
      <c r="G20709" s="63"/>
      <c r="H20709" s="64"/>
    </row>
    <row r="20710" spans="4:8" x14ac:dyDescent="0.2">
      <c r="D20710" s="9"/>
      <c r="G20710" s="63"/>
      <c r="H20710" s="64"/>
    </row>
    <row r="20711" spans="4:8" x14ac:dyDescent="0.2">
      <c r="D20711" s="9"/>
      <c r="G20711" s="63"/>
      <c r="H20711" s="64"/>
    </row>
    <row r="20712" spans="4:8" x14ac:dyDescent="0.2">
      <c r="D20712" s="9"/>
      <c r="G20712" s="63"/>
      <c r="H20712" s="64"/>
    </row>
    <row r="20713" spans="4:8" x14ac:dyDescent="0.2">
      <c r="D20713" s="9"/>
      <c r="G20713" s="63"/>
      <c r="H20713" s="64"/>
    </row>
    <row r="20714" spans="4:8" x14ac:dyDescent="0.2">
      <c r="D20714" s="9"/>
      <c r="G20714" s="63"/>
      <c r="H20714" s="64"/>
    </row>
    <row r="20715" spans="4:8" x14ac:dyDescent="0.2">
      <c r="D20715" s="9"/>
      <c r="G20715" s="63"/>
      <c r="H20715" s="64"/>
    </row>
    <row r="20716" spans="4:8" x14ac:dyDescent="0.2">
      <c r="D20716" s="9"/>
      <c r="G20716" s="63"/>
      <c r="H20716" s="64"/>
    </row>
    <row r="20717" spans="4:8" x14ac:dyDescent="0.2">
      <c r="D20717" s="9"/>
      <c r="G20717" s="63"/>
      <c r="H20717" s="64"/>
    </row>
    <row r="20718" spans="4:8" x14ac:dyDescent="0.2">
      <c r="D20718" s="9"/>
      <c r="G20718" s="63"/>
      <c r="H20718" s="64"/>
    </row>
    <row r="20719" spans="4:8" x14ac:dyDescent="0.2">
      <c r="D20719" s="9"/>
      <c r="G20719" s="63"/>
      <c r="H20719" s="64"/>
    </row>
    <row r="20720" spans="4:8" x14ac:dyDescent="0.2">
      <c r="D20720" s="9"/>
      <c r="G20720" s="63"/>
      <c r="H20720" s="64"/>
    </row>
    <row r="20721" spans="4:8" x14ac:dyDescent="0.2">
      <c r="D20721" s="9"/>
      <c r="G20721" s="63"/>
      <c r="H20721" s="64"/>
    </row>
    <row r="20722" spans="4:8" x14ac:dyDescent="0.2">
      <c r="D20722" s="9"/>
      <c r="G20722" s="63"/>
      <c r="H20722" s="64"/>
    </row>
    <row r="20723" spans="4:8" x14ac:dyDescent="0.2">
      <c r="D20723" s="9"/>
      <c r="G20723" s="63"/>
      <c r="H20723" s="64"/>
    </row>
    <row r="20724" spans="4:8" x14ac:dyDescent="0.2">
      <c r="D20724" s="9"/>
      <c r="G20724" s="63"/>
      <c r="H20724" s="64"/>
    </row>
    <row r="20725" spans="4:8" x14ac:dyDescent="0.2">
      <c r="D20725" s="9"/>
      <c r="G20725" s="63"/>
      <c r="H20725" s="64"/>
    </row>
    <row r="20726" spans="4:8" x14ac:dyDescent="0.2">
      <c r="D20726" s="9"/>
      <c r="G20726" s="63"/>
      <c r="H20726" s="64"/>
    </row>
    <row r="20727" spans="4:8" x14ac:dyDescent="0.2">
      <c r="D20727" s="9"/>
      <c r="G20727" s="63"/>
      <c r="H20727" s="64"/>
    </row>
    <row r="20728" spans="4:8" x14ac:dyDescent="0.2">
      <c r="D20728" s="9"/>
      <c r="G20728" s="63"/>
      <c r="H20728" s="64"/>
    </row>
    <row r="20729" spans="4:8" x14ac:dyDescent="0.2">
      <c r="D20729" s="9"/>
      <c r="G20729" s="63"/>
      <c r="H20729" s="64"/>
    </row>
    <row r="20730" spans="4:8" x14ac:dyDescent="0.2">
      <c r="D20730" s="9"/>
      <c r="G20730" s="63"/>
      <c r="H20730" s="64"/>
    </row>
    <row r="20731" spans="4:8" x14ac:dyDescent="0.2">
      <c r="D20731" s="9"/>
      <c r="G20731" s="63"/>
      <c r="H20731" s="64"/>
    </row>
    <row r="20732" spans="4:8" x14ac:dyDescent="0.2">
      <c r="D20732" s="9"/>
      <c r="G20732" s="63"/>
      <c r="H20732" s="64"/>
    </row>
    <row r="20733" spans="4:8" x14ac:dyDescent="0.2">
      <c r="D20733" s="9"/>
      <c r="G20733" s="63"/>
      <c r="H20733" s="64"/>
    </row>
    <row r="20734" spans="4:8" x14ac:dyDescent="0.2">
      <c r="D20734" s="9"/>
      <c r="G20734" s="63"/>
      <c r="H20734" s="64"/>
    </row>
    <row r="20735" spans="4:8" x14ac:dyDescent="0.2">
      <c r="D20735" s="9"/>
      <c r="G20735" s="63"/>
      <c r="H20735" s="64"/>
    </row>
    <row r="20736" spans="4:8" x14ac:dyDescent="0.2">
      <c r="D20736" s="9"/>
      <c r="G20736" s="63"/>
      <c r="H20736" s="64"/>
    </row>
    <row r="20737" spans="4:8" x14ac:dyDescent="0.2">
      <c r="D20737" s="9"/>
      <c r="G20737" s="63"/>
      <c r="H20737" s="64"/>
    </row>
    <row r="20738" spans="4:8" x14ac:dyDescent="0.2">
      <c r="D20738" s="9"/>
      <c r="G20738" s="63"/>
      <c r="H20738" s="64"/>
    </row>
    <row r="20739" spans="4:8" x14ac:dyDescent="0.2">
      <c r="D20739" s="9"/>
      <c r="G20739" s="63"/>
      <c r="H20739" s="64"/>
    </row>
    <row r="20740" spans="4:8" x14ac:dyDescent="0.2">
      <c r="D20740" s="9"/>
      <c r="G20740" s="63"/>
      <c r="H20740" s="64"/>
    </row>
    <row r="20741" spans="4:8" x14ac:dyDescent="0.2">
      <c r="D20741" s="9"/>
      <c r="G20741" s="63"/>
      <c r="H20741" s="64"/>
    </row>
    <row r="20742" spans="4:8" x14ac:dyDescent="0.2">
      <c r="D20742" s="9"/>
      <c r="G20742" s="63"/>
      <c r="H20742" s="64"/>
    </row>
    <row r="20743" spans="4:8" x14ac:dyDescent="0.2">
      <c r="D20743" s="9"/>
      <c r="G20743" s="63"/>
      <c r="H20743" s="64"/>
    </row>
    <row r="20744" spans="4:8" x14ac:dyDescent="0.2">
      <c r="D20744" s="9"/>
      <c r="G20744" s="63"/>
      <c r="H20744" s="64"/>
    </row>
    <row r="20745" spans="4:8" x14ac:dyDescent="0.2">
      <c r="D20745" s="9"/>
      <c r="G20745" s="63"/>
      <c r="H20745" s="64"/>
    </row>
    <row r="20746" spans="4:8" x14ac:dyDescent="0.2">
      <c r="D20746" s="9"/>
      <c r="G20746" s="63"/>
      <c r="H20746" s="64"/>
    </row>
    <row r="20747" spans="4:8" x14ac:dyDescent="0.2">
      <c r="D20747" s="9"/>
      <c r="G20747" s="63"/>
      <c r="H20747" s="64"/>
    </row>
    <row r="20748" spans="4:8" x14ac:dyDescent="0.2">
      <c r="D20748" s="9"/>
      <c r="G20748" s="63"/>
      <c r="H20748" s="64"/>
    </row>
    <row r="20749" spans="4:8" x14ac:dyDescent="0.2">
      <c r="D20749" s="9"/>
      <c r="G20749" s="63"/>
      <c r="H20749" s="64"/>
    </row>
    <row r="20750" spans="4:8" x14ac:dyDescent="0.2">
      <c r="D20750" s="9"/>
      <c r="G20750" s="63"/>
      <c r="H20750" s="64"/>
    </row>
    <row r="20751" spans="4:8" x14ac:dyDescent="0.2">
      <c r="D20751" s="9"/>
      <c r="G20751" s="63"/>
      <c r="H20751" s="64"/>
    </row>
    <row r="20752" spans="4:8" x14ac:dyDescent="0.2">
      <c r="D20752" s="9"/>
      <c r="G20752" s="63"/>
      <c r="H20752" s="64"/>
    </row>
    <row r="20753" spans="4:8" x14ac:dyDescent="0.2">
      <c r="D20753" s="9"/>
      <c r="G20753" s="63"/>
      <c r="H20753" s="64"/>
    </row>
    <row r="20754" spans="4:8" x14ac:dyDescent="0.2">
      <c r="D20754" s="9"/>
      <c r="G20754" s="63"/>
      <c r="H20754" s="64"/>
    </row>
    <row r="20755" spans="4:8" x14ac:dyDescent="0.2">
      <c r="D20755" s="9"/>
      <c r="G20755" s="63"/>
      <c r="H20755" s="64"/>
    </row>
    <row r="20756" spans="4:8" x14ac:dyDescent="0.2">
      <c r="D20756" s="9"/>
      <c r="G20756" s="63"/>
      <c r="H20756" s="64"/>
    </row>
    <row r="20757" spans="4:8" x14ac:dyDescent="0.2">
      <c r="D20757" s="9"/>
      <c r="G20757" s="63"/>
      <c r="H20757" s="64"/>
    </row>
    <row r="20758" spans="4:8" x14ac:dyDescent="0.2">
      <c r="D20758" s="9"/>
      <c r="G20758" s="63"/>
      <c r="H20758" s="64"/>
    </row>
    <row r="20759" spans="4:8" x14ac:dyDescent="0.2">
      <c r="D20759" s="9"/>
      <c r="G20759" s="63"/>
      <c r="H20759" s="64"/>
    </row>
    <row r="20760" spans="4:8" x14ac:dyDescent="0.2">
      <c r="D20760" s="9"/>
      <c r="G20760" s="63"/>
      <c r="H20760" s="64"/>
    </row>
    <row r="20761" spans="4:8" x14ac:dyDescent="0.2">
      <c r="D20761" s="9"/>
      <c r="G20761" s="63"/>
      <c r="H20761" s="64"/>
    </row>
    <row r="20762" spans="4:8" x14ac:dyDescent="0.2">
      <c r="D20762" s="9"/>
      <c r="G20762" s="63"/>
      <c r="H20762" s="64"/>
    </row>
    <row r="20763" spans="4:8" x14ac:dyDescent="0.2">
      <c r="D20763" s="9"/>
      <c r="G20763" s="63"/>
      <c r="H20763" s="64"/>
    </row>
    <row r="20764" spans="4:8" x14ac:dyDescent="0.2">
      <c r="D20764" s="9"/>
      <c r="G20764" s="63"/>
      <c r="H20764" s="64"/>
    </row>
    <row r="20765" spans="4:8" x14ac:dyDescent="0.2">
      <c r="D20765" s="9"/>
      <c r="G20765" s="63"/>
      <c r="H20765" s="64"/>
    </row>
    <row r="20766" spans="4:8" x14ac:dyDescent="0.2">
      <c r="D20766" s="9"/>
      <c r="G20766" s="63"/>
      <c r="H20766" s="64"/>
    </row>
    <row r="20767" spans="4:8" x14ac:dyDescent="0.2">
      <c r="D20767" s="9"/>
      <c r="G20767" s="63"/>
      <c r="H20767" s="64"/>
    </row>
    <row r="20768" spans="4:8" x14ac:dyDescent="0.2">
      <c r="D20768" s="9"/>
      <c r="G20768" s="63"/>
      <c r="H20768" s="64"/>
    </row>
    <row r="20769" spans="4:8" x14ac:dyDescent="0.2">
      <c r="D20769" s="9"/>
      <c r="G20769" s="63"/>
      <c r="H20769" s="64"/>
    </row>
    <row r="20770" spans="4:8" x14ac:dyDescent="0.2">
      <c r="D20770" s="9"/>
      <c r="G20770" s="63"/>
      <c r="H20770" s="64"/>
    </row>
    <row r="20771" spans="4:8" x14ac:dyDescent="0.2">
      <c r="D20771" s="9"/>
      <c r="G20771" s="63"/>
      <c r="H20771" s="64"/>
    </row>
    <row r="20772" spans="4:8" x14ac:dyDescent="0.2">
      <c r="D20772" s="9"/>
      <c r="G20772" s="63"/>
      <c r="H20772" s="64"/>
    </row>
    <row r="20773" spans="4:8" x14ac:dyDescent="0.2">
      <c r="D20773" s="9"/>
      <c r="G20773" s="63"/>
      <c r="H20773" s="64"/>
    </row>
    <row r="20774" spans="4:8" x14ac:dyDescent="0.2">
      <c r="D20774" s="9"/>
      <c r="G20774" s="63"/>
      <c r="H20774" s="64"/>
    </row>
    <row r="20775" spans="4:8" x14ac:dyDescent="0.2">
      <c r="D20775" s="9"/>
      <c r="G20775" s="63"/>
      <c r="H20775" s="64"/>
    </row>
    <row r="20776" spans="4:8" x14ac:dyDescent="0.2">
      <c r="D20776" s="9"/>
      <c r="G20776" s="63"/>
      <c r="H20776" s="64"/>
    </row>
    <row r="20777" spans="4:8" x14ac:dyDescent="0.2">
      <c r="D20777" s="9"/>
      <c r="G20777" s="63"/>
      <c r="H20777" s="64"/>
    </row>
    <row r="20778" spans="4:8" x14ac:dyDescent="0.2">
      <c r="D20778" s="9"/>
      <c r="G20778" s="63"/>
      <c r="H20778" s="64"/>
    </row>
    <row r="20779" spans="4:8" x14ac:dyDescent="0.2">
      <c r="D20779" s="9"/>
      <c r="G20779" s="63"/>
      <c r="H20779" s="64"/>
    </row>
    <row r="20780" spans="4:8" x14ac:dyDescent="0.2">
      <c r="D20780" s="9"/>
      <c r="G20780" s="63"/>
      <c r="H20780" s="64"/>
    </row>
    <row r="20781" spans="4:8" x14ac:dyDescent="0.2">
      <c r="D20781" s="9"/>
      <c r="G20781" s="63"/>
      <c r="H20781" s="64"/>
    </row>
    <row r="20782" spans="4:8" x14ac:dyDescent="0.2">
      <c r="D20782" s="9"/>
      <c r="G20782" s="63"/>
      <c r="H20782" s="64"/>
    </row>
    <row r="20783" spans="4:8" x14ac:dyDescent="0.2">
      <c r="D20783" s="9"/>
      <c r="G20783" s="63"/>
      <c r="H20783" s="64"/>
    </row>
    <row r="20784" spans="4:8" x14ac:dyDescent="0.2">
      <c r="D20784" s="9"/>
      <c r="G20784" s="63"/>
      <c r="H20784" s="64"/>
    </row>
    <row r="20785" spans="4:8" x14ac:dyDescent="0.2">
      <c r="D20785" s="9"/>
      <c r="G20785" s="63"/>
      <c r="H20785" s="64"/>
    </row>
    <row r="20786" spans="4:8" x14ac:dyDescent="0.2">
      <c r="D20786" s="9"/>
      <c r="G20786" s="63"/>
      <c r="H20786" s="64"/>
    </row>
    <row r="20787" spans="4:8" x14ac:dyDescent="0.2">
      <c r="D20787" s="9"/>
      <c r="G20787" s="63"/>
      <c r="H20787" s="64"/>
    </row>
    <row r="20788" spans="4:8" x14ac:dyDescent="0.2">
      <c r="D20788" s="9"/>
      <c r="G20788" s="63"/>
      <c r="H20788" s="64"/>
    </row>
    <row r="20789" spans="4:8" x14ac:dyDescent="0.2">
      <c r="D20789" s="9"/>
      <c r="G20789" s="63"/>
      <c r="H20789" s="64"/>
    </row>
    <row r="20790" spans="4:8" x14ac:dyDescent="0.2">
      <c r="D20790" s="9"/>
      <c r="G20790" s="63"/>
      <c r="H20790" s="64"/>
    </row>
    <row r="20791" spans="4:8" x14ac:dyDescent="0.2">
      <c r="D20791" s="9"/>
      <c r="G20791" s="63"/>
      <c r="H20791" s="64"/>
    </row>
    <row r="20792" spans="4:8" x14ac:dyDescent="0.2">
      <c r="D20792" s="9"/>
      <c r="G20792" s="63"/>
      <c r="H20792" s="64"/>
    </row>
    <row r="20793" spans="4:8" x14ac:dyDescent="0.2">
      <c r="D20793" s="9"/>
      <c r="G20793" s="63"/>
      <c r="H20793" s="64"/>
    </row>
    <row r="20794" spans="4:8" x14ac:dyDescent="0.2">
      <c r="D20794" s="9"/>
      <c r="G20794" s="63"/>
      <c r="H20794" s="64"/>
    </row>
    <row r="20795" spans="4:8" x14ac:dyDescent="0.2">
      <c r="D20795" s="9"/>
      <c r="G20795" s="63"/>
      <c r="H20795" s="64"/>
    </row>
    <row r="20796" spans="4:8" x14ac:dyDescent="0.2">
      <c r="D20796" s="9"/>
      <c r="G20796" s="63"/>
      <c r="H20796" s="64"/>
    </row>
    <row r="20797" spans="4:8" x14ac:dyDescent="0.2">
      <c r="D20797" s="9"/>
      <c r="G20797" s="63"/>
      <c r="H20797" s="64"/>
    </row>
    <row r="20798" spans="4:8" x14ac:dyDescent="0.2">
      <c r="D20798" s="9"/>
      <c r="G20798" s="63"/>
      <c r="H20798" s="64"/>
    </row>
    <row r="20799" spans="4:8" x14ac:dyDescent="0.2">
      <c r="D20799" s="9"/>
      <c r="G20799" s="63"/>
      <c r="H20799" s="64"/>
    </row>
    <row r="20800" spans="4:8" x14ac:dyDescent="0.2">
      <c r="D20800" s="9"/>
      <c r="G20800" s="63"/>
      <c r="H20800" s="64"/>
    </row>
    <row r="20801" spans="4:8" x14ac:dyDescent="0.2">
      <c r="D20801" s="9"/>
      <c r="G20801" s="63"/>
      <c r="H20801" s="64"/>
    </row>
    <row r="20802" spans="4:8" x14ac:dyDescent="0.2">
      <c r="D20802" s="9"/>
      <c r="G20802" s="63"/>
      <c r="H20802" s="64"/>
    </row>
    <row r="20803" spans="4:8" x14ac:dyDescent="0.2">
      <c r="D20803" s="9"/>
      <c r="G20803" s="63"/>
      <c r="H20803" s="64"/>
    </row>
    <row r="20804" spans="4:8" x14ac:dyDescent="0.2">
      <c r="D20804" s="9"/>
      <c r="G20804" s="63"/>
      <c r="H20804" s="64"/>
    </row>
    <row r="20805" spans="4:8" x14ac:dyDescent="0.2">
      <c r="D20805" s="9"/>
      <c r="G20805" s="63"/>
      <c r="H20805" s="64"/>
    </row>
    <row r="20806" spans="4:8" x14ac:dyDescent="0.2">
      <c r="D20806" s="9"/>
      <c r="G20806" s="63"/>
      <c r="H20806" s="64"/>
    </row>
    <row r="20807" spans="4:8" x14ac:dyDescent="0.2">
      <c r="D20807" s="9"/>
      <c r="G20807" s="63"/>
      <c r="H20807" s="64"/>
    </row>
    <row r="20808" spans="4:8" x14ac:dyDescent="0.2">
      <c r="D20808" s="9"/>
      <c r="G20808" s="63"/>
      <c r="H20808" s="64"/>
    </row>
    <row r="20809" spans="4:8" x14ac:dyDescent="0.2">
      <c r="D20809" s="9"/>
      <c r="G20809" s="63"/>
      <c r="H20809" s="64"/>
    </row>
    <row r="20810" spans="4:8" x14ac:dyDescent="0.2">
      <c r="D20810" s="9"/>
      <c r="G20810" s="63"/>
      <c r="H20810" s="64"/>
    </row>
    <row r="20811" spans="4:8" x14ac:dyDescent="0.2">
      <c r="D20811" s="9"/>
      <c r="G20811" s="63"/>
      <c r="H20811" s="64"/>
    </row>
    <row r="20812" spans="4:8" x14ac:dyDescent="0.2">
      <c r="D20812" s="9"/>
      <c r="G20812" s="63"/>
      <c r="H20812" s="64"/>
    </row>
    <row r="20813" spans="4:8" x14ac:dyDescent="0.2">
      <c r="D20813" s="9"/>
      <c r="G20813" s="63"/>
      <c r="H20813" s="64"/>
    </row>
    <row r="20814" spans="4:8" x14ac:dyDescent="0.2">
      <c r="D20814" s="9"/>
      <c r="G20814" s="63"/>
      <c r="H20814" s="64"/>
    </row>
    <row r="20815" spans="4:8" x14ac:dyDescent="0.2">
      <c r="D20815" s="9"/>
      <c r="G20815" s="63"/>
      <c r="H20815" s="64"/>
    </row>
    <row r="20816" spans="4:8" x14ac:dyDescent="0.2">
      <c r="D20816" s="9"/>
      <c r="G20816" s="63"/>
      <c r="H20816" s="64"/>
    </row>
    <row r="20817" spans="4:8" x14ac:dyDescent="0.2">
      <c r="D20817" s="9"/>
      <c r="G20817" s="63"/>
      <c r="H20817" s="64"/>
    </row>
    <row r="20818" spans="4:8" x14ac:dyDescent="0.2">
      <c r="D20818" s="9"/>
      <c r="G20818" s="63"/>
      <c r="H20818" s="64"/>
    </row>
    <row r="20819" spans="4:8" x14ac:dyDescent="0.2">
      <c r="D20819" s="9"/>
      <c r="G20819" s="63"/>
      <c r="H20819" s="64"/>
    </row>
    <row r="20820" spans="4:8" x14ac:dyDescent="0.2">
      <c r="D20820" s="9"/>
      <c r="G20820" s="63"/>
      <c r="H20820" s="64"/>
    </row>
    <row r="20821" spans="4:8" x14ac:dyDescent="0.2">
      <c r="D20821" s="9"/>
      <c r="G20821" s="63"/>
      <c r="H20821" s="64"/>
    </row>
    <row r="20822" spans="4:8" x14ac:dyDescent="0.2">
      <c r="D20822" s="9"/>
      <c r="G20822" s="63"/>
      <c r="H20822" s="64"/>
    </row>
    <row r="20823" spans="4:8" x14ac:dyDescent="0.2">
      <c r="D20823" s="9"/>
      <c r="G20823" s="63"/>
      <c r="H20823" s="64"/>
    </row>
    <row r="20824" spans="4:8" x14ac:dyDescent="0.2">
      <c r="D20824" s="9"/>
      <c r="G20824" s="63"/>
      <c r="H20824" s="64"/>
    </row>
    <row r="20825" spans="4:8" x14ac:dyDescent="0.2">
      <c r="D20825" s="9"/>
      <c r="G20825" s="63"/>
      <c r="H20825" s="64"/>
    </row>
    <row r="20826" spans="4:8" x14ac:dyDescent="0.2">
      <c r="D20826" s="9"/>
      <c r="G20826" s="63"/>
      <c r="H20826" s="64"/>
    </row>
    <row r="20827" spans="4:8" x14ac:dyDescent="0.2">
      <c r="D20827" s="9"/>
      <c r="G20827" s="63"/>
      <c r="H20827" s="64"/>
    </row>
    <row r="20828" spans="4:8" x14ac:dyDescent="0.2">
      <c r="D20828" s="9"/>
      <c r="G20828" s="63"/>
      <c r="H20828" s="64"/>
    </row>
    <row r="20829" spans="4:8" x14ac:dyDescent="0.2">
      <c r="D20829" s="9"/>
      <c r="G20829" s="63"/>
      <c r="H20829" s="64"/>
    </row>
    <row r="20830" spans="4:8" x14ac:dyDescent="0.2">
      <c r="D20830" s="9"/>
      <c r="G20830" s="63"/>
      <c r="H20830" s="64"/>
    </row>
    <row r="20831" spans="4:8" x14ac:dyDescent="0.2">
      <c r="D20831" s="9"/>
      <c r="G20831" s="63"/>
      <c r="H20831" s="64"/>
    </row>
    <row r="20832" spans="4:8" x14ac:dyDescent="0.2">
      <c r="D20832" s="9"/>
      <c r="G20832" s="63"/>
      <c r="H20832" s="64"/>
    </row>
    <row r="20833" spans="4:8" x14ac:dyDescent="0.2">
      <c r="D20833" s="9"/>
      <c r="G20833" s="63"/>
      <c r="H20833" s="64"/>
    </row>
    <row r="20834" spans="4:8" x14ac:dyDescent="0.2">
      <c r="D20834" s="9"/>
      <c r="G20834" s="63"/>
      <c r="H20834" s="64"/>
    </row>
    <row r="20835" spans="4:8" x14ac:dyDescent="0.2">
      <c r="D20835" s="9"/>
      <c r="G20835" s="63"/>
      <c r="H20835" s="64"/>
    </row>
    <row r="20836" spans="4:8" x14ac:dyDescent="0.2">
      <c r="D20836" s="9"/>
      <c r="G20836" s="63"/>
      <c r="H20836" s="64"/>
    </row>
    <row r="20837" spans="4:8" x14ac:dyDescent="0.2">
      <c r="D20837" s="9"/>
      <c r="G20837" s="63"/>
      <c r="H20837" s="64"/>
    </row>
    <row r="20838" spans="4:8" x14ac:dyDescent="0.2">
      <c r="D20838" s="9"/>
      <c r="G20838" s="63"/>
      <c r="H20838" s="64"/>
    </row>
    <row r="20839" spans="4:8" x14ac:dyDescent="0.2">
      <c r="D20839" s="9"/>
      <c r="G20839" s="63"/>
      <c r="H20839" s="64"/>
    </row>
    <row r="20840" spans="4:8" x14ac:dyDescent="0.2">
      <c r="D20840" s="9"/>
      <c r="G20840" s="63"/>
      <c r="H20840" s="64"/>
    </row>
    <row r="20841" spans="4:8" x14ac:dyDescent="0.2">
      <c r="D20841" s="9"/>
      <c r="G20841" s="63"/>
      <c r="H20841" s="64"/>
    </row>
    <row r="20842" spans="4:8" x14ac:dyDescent="0.2">
      <c r="D20842" s="9"/>
      <c r="G20842" s="63"/>
      <c r="H20842" s="64"/>
    </row>
    <row r="20843" spans="4:8" x14ac:dyDescent="0.2">
      <c r="D20843" s="9"/>
      <c r="G20843" s="63"/>
      <c r="H20843" s="64"/>
    </row>
    <row r="20844" spans="4:8" x14ac:dyDescent="0.2">
      <c r="D20844" s="9"/>
      <c r="G20844" s="63"/>
      <c r="H20844" s="64"/>
    </row>
    <row r="20845" spans="4:8" x14ac:dyDescent="0.2">
      <c r="D20845" s="9"/>
      <c r="G20845" s="63"/>
      <c r="H20845" s="64"/>
    </row>
    <row r="20846" spans="4:8" x14ac:dyDescent="0.2">
      <c r="D20846" s="9"/>
      <c r="G20846" s="63"/>
      <c r="H20846" s="64"/>
    </row>
    <row r="20847" spans="4:8" x14ac:dyDescent="0.2">
      <c r="D20847" s="9"/>
      <c r="G20847" s="63"/>
      <c r="H20847" s="64"/>
    </row>
    <row r="20848" spans="4:8" x14ac:dyDescent="0.2">
      <c r="D20848" s="9"/>
      <c r="G20848" s="63"/>
      <c r="H20848" s="64"/>
    </row>
    <row r="20849" spans="4:8" x14ac:dyDescent="0.2">
      <c r="D20849" s="9"/>
      <c r="G20849" s="63"/>
      <c r="H20849" s="64"/>
    </row>
    <row r="20850" spans="4:8" x14ac:dyDescent="0.2">
      <c r="D20850" s="9"/>
      <c r="G20850" s="63"/>
      <c r="H20850" s="64"/>
    </row>
    <row r="20851" spans="4:8" x14ac:dyDescent="0.2">
      <c r="D20851" s="9"/>
      <c r="G20851" s="63"/>
      <c r="H20851" s="64"/>
    </row>
    <row r="20852" spans="4:8" x14ac:dyDescent="0.2">
      <c r="D20852" s="9"/>
      <c r="G20852" s="63"/>
      <c r="H20852" s="64"/>
    </row>
    <row r="20853" spans="4:8" x14ac:dyDescent="0.2">
      <c r="D20853" s="9"/>
      <c r="G20853" s="63"/>
      <c r="H20853" s="64"/>
    </row>
    <row r="20854" spans="4:8" x14ac:dyDescent="0.2">
      <c r="D20854" s="9"/>
      <c r="G20854" s="63"/>
      <c r="H20854" s="64"/>
    </row>
    <row r="20855" spans="4:8" x14ac:dyDescent="0.2">
      <c r="D20855" s="9"/>
      <c r="G20855" s="63"/>
      <c r="H20855" s="64"/>
    </row>
    <row r="20856" spans="4:8" x14ac:dyDescent="0.2">
      <c r="D20856" s="9"/>
      <c r="G20856" s="63"/>
      <c r="H20856" s="64"/>
    </row>
    <row r="20857" spans="4:8" x14ac:dyDescent="0.2">
      <c r="D20857" s="9"/>
      <c r="G20857" s="63"/>
      <c r="H20857" s="64"/>
    </row>
    <row r="20858" spans="4:8" x14ac:dyDescent="0.2">
      <c r="D20858" s="9"/>
      <c r="G20858" s="63"/>
      <c r="H20858" s="64"/>
    </row>
    <row r="20859" spans="4:8" x14ac:dyDescent="0.2">
      <c r="D20859" s="9"/>
      <c r="G20859" s="63"/>
      <c r="H20859" s="64"/>
    </row>
    <row r="20860" spans="4:8" x14ac:dyDescent="0.2">
      <c r="D20860" s="9"/>
      <c r="G20860" s="63"/>
      <c r="H20860" s="64"/>
    </row>
    <row r="20861" spans="4:8" x14ac:dyDescent="0.2">
      <c r="D20861" s="9"/>
      <c r="G20861" s="63"/>
      <c r="H20861" s="64"/>
    </row>
    <row r="20862" spans="4:8" x14ac:dyDescent="0.2">
      <c r="D20862" s="9"/>
      <c r="G20862" s="63"/>
      <c r="H20862" s="64"/>
    </row>
    <row r="20863" spans="4:8" x14ac:dyDescent="0.2">
      <c r="D20863" s="9"/>
      <c r="G20863" s="63"/>
      <c r="H20863" s="64"/>
    </row>
    <row r="20864" spans="4:8" x14ac:dyDescent="0.2">
      <c r="D20864" s="9"/>
      <c r="G20864" s="63"/>
      <c r="H20864" s="64"/>
    </row>
    <row r="20865" spans="4:8" x14ac:dyDescent="0.2">
      <c r="D20865" s="9"/>
      <c r="G20865" s="63"/>
      <c r="H20865" s="64"/>
    </row>
    <row r="20866" spans="4:8" x14ac:dyDescent="0.2">
      <c r="D20866" s="9"/>
      <c r="G20866" s="63"/>
      <c r="H20866" s="64"/>
    </row>
    <row r="20867" spans="4:8" x14ac:dyDescent="0.2">
      <c r="D20867" s="9"/>
      <c r="G20867" s="63"/>
      <c r="H20867" s="64"/>
    </row>
    <row r="20868" spans="4:8" x14ac:dyDescent="0.2">
      <c r="D20868" s="9"/>
      <c r="G20868" s="63"/>
      <c r="H20868" s="64"/>
    </row>
    <row r="20869" spans="4:8" x14ac:dyDescent="0.2">
      <c r="D20869" s="9"/>
      <c r="G20869" s="63"/>
      <c r="H20869" s="64"/>
    </row>
    <row r="20870" spans="4:8" x14ac:dyDescent="0.2">
      <c r="D20870" s="9"/>
      <c r="G20870" s="63"/>
      <c r="H20870" s="64"/>
    </row>
    <row r="20871" spans="4:8" x14ac:dyDescent="0.2">
      <c r="D20871" s="9"/>
      <c r="G20871" s="63"/>
      <c r="H20871" s="64"/>
    </row>
    <row r="20872" spans="4:8" x14ac:dyDescent="0.2">
      <c r="D20872" s="9"/>
      <c r="G20872" s="63"/>
      <c r="H20872" s="64"/>
    </row>
    <row r="20873" spans="4:8" x14ac:dyDescent="0.2">
      <c r="D20873" s="9"/>
      <c r="G20873" s="63"/>
      <c r="H20873" s="64"/>
    </row>
    <row r="20874" spans="4:8" x14ac:dyDescent="0.2">
      <c r="D20874" s="9"/>
      <c r="G20874" s="63"/>
      <c r="H20874" s="64"/>
    </row>
    <row r="20875" spans="4:8" x14ac:dyDescent="0.2">
      <c r="D20875" s="9"/>
      <c r="G20875" s="63"/>
      <c r="H20875" s="64"/>
    </row>
    <row r="20876" spans="4:8" x14ac:dyDescent="0.2">
      <c r="D20876" s="9"/>
      <c r="G20876" s="63"/>
      <c r="H20876" s="64"/>
    </row>
    <row r="20877" spans="4:8" x14ac:dyDescent="0.2">
      <c r="D20877" s="9"/>
      <c r="G20877" s="63"/>
      <c r="H20877" s="64"/>
    </row>
    <row r="20878" spans="4:8" x14ac:dyDescent="0.2">
      <c r="D20878" s="9"/>
      <c r="G20878" s="63"/>
      <c r="H20878" s="64"/>
    </row>
    <row r="20879" spans="4:8" x14ac:dyDescent="0.2">
      <c r="D20879" s="9"/>
      <c r="G20879" s="63"/>
      <c r="H20879" s="64"/>
    </row>
    <row r="20880" spans="4:8" x14ac:dyDescent="0.2">
      <c r="D20880" s="9"/>
      <c r="G20880" s="63"/>
      <c r="H20880" s="64"/>
    </row>
    <row r="20881" spans="4:8" x14ac:dyDescent="0.2">
      <c r="D20881" s="9"/>
      <c r="G20881" s="63"/>
      <c r="H20881" s="64"/>
    </row>
    <row r="20882" spans="4:8" x14ac:dyDescent="0.2">
      <c r="D20882" s="9"/>
      <c r="G20882" s="63"/>
      <c r="H20882" s="64"/>
    </row>
    <row r="20883" spans="4:8" x14ac:dyDescent="0.2">
      <c r="D20883" s="9"/>
      <c r="G20883" s="63"/>
      <c r="H20883" s="64"/>
    </row>
    <row r="20884" spans="4:8" x14ac:dyDescent="0.2">
      <c r="D20884" s="9"/>
      <c r="G20884" s="63"/>
      <c r="H20884" s="64"/>
    </row>
    <row r="20885" spans="4:8" x14ac:dyDescent="0.2">
      <c r="D20885" s="9"/>
      <c r="G20885" s="63"/>
      <c r="H20885" s="64"/>
    </row>
    <row r="20886" spans="4:8" x14ac:dyDescent="0.2">
      <c r="D20886" s="9"/>
      <c r="G20886" s="63"/>
      <c r="H20886" s="64"/>
    </row>
    <row r="20887" spans="4:8" x14ac:dyDescent="0.2">
      <c r="D20887" s="9"/>
      <c r="G20887" s="63"/>
      <c r="H20887" s="64"/>
    </row>
    <row r="20888" spans="4:8" x14ac:dyDescent="0.2">
      <c r="D20888" s="9"/>
      <c r="G20888" s="63"/>
      <c r="H20888" s="64"/>
    </row>
    <row r="20889" spans="4:8" x14ac:dyDescent="0.2">
      <c r="D20889" s="9"/>
      <c r="G20889" s="63"/>
      <c r="H20889" s="64"/>
    </row>
    <row r="20890" spans="4:8" x14ac:dyDescent="0.2">
      <c r="D20890" s="9"/>
      <c r="G20890" s="63"/>
      <c r="H20890" s="64"/>
    </row>
    <row r="20891" spans="4:8" x14ac:dyDescent="0.2">
      <c r="D20891" s="9"/>
      <c r="G20891" s="63"/>
      <c r="H20891" s="64"/>
    </row>
    <row r="20892" spans="4:8" x14ac:dyDescent="0.2">
      <c r="D20892" s="9"/>
      <c r="G20892" s="63"/>
      <c r="H20892" s="64"/>
    </row>
    <row r="20893" spans="4:8" x14ac:dyDescent="0.2">
      <c r="D20893" s="9"/>
      <c r="G20893" s="63"/>
      <c r="H20893" s="64"/>
    </row>
    <row r="20894" spans="4:8" x14ac:dyDescent="0.2">
      <c r="D20894" s="9"/>
      <c r="G20894" s="63"/>
      <c r="H20894" s="64"/>
    </row>
    <row r="20895" spans="4:8" x14ac:dyDescent="0.2">
      <c r="D20895" s="9"/>
      <c r="G20895" s="63"/>
      <c r="H20895" s="64"/>
    </row>
    <row r="20896" spans="4:8" x14ac:dyDescent="0.2">
      <c r="D20896" s="9"/>
      <c r="G20896" s="63"/>
      <c r="H20896" s="64"/>
    </row>
    <row r="20897" spans="4:8" x14ac:dyDescent="0.2">
      <c r="D20897" s="9"/>
      <c r="G20897" s="63"/>
      <c r="H20897" s="64"/>
    </row>
    <row r="20898" spans="4:8" x14ac:dyDescent="0.2">
      <c r="D20898" s="9"/>
      <c r="G20898" s="63"/>
      <c r="H20898" s="64"/>
    </row>
    <row r="20899" spans="4:8" x14ac:dyDescent="0.2">
      <c r="D20899" s="9"/>
      <c r="G20899" s="63"/>
      <c r="H20899" s="64"/>
    </row>
    <row r="20900" spans="4:8" x14ac:dyDescent="0.2">
      <c r="D20900" s="9"/>
      <c r="G20900" s="63"/>
      <c r="H20900" s="64"/>
    </row>
    <row r="20901" spans="4:8" x14ac:dyDescent="0.2">
      <c r="D20901" s="9"/>
      <c r="G20901" s="63"/>
      <c r="H20901" s="64"/>
    </row>
    <row r="20902" spans="4:8" x14ac:dyDescent="0.2">
      <c r="D20902" s="9"/>
      <c r="G20902" s="63"/>
      <c r="H20902" s="64"/>
    </row>
    <row r="20903" spans="4:8" x14ac:dyDescent="0.2">
      <c r="D20903" s="9"/>
      <c r="G20903" s="63"/>
      <c r="H20903" s="64"/>
    </row>
    <row r="20904" spans="4:8" x14ac:dyDescent="0.2">
      <c r="D20904" s="9"/>
      <c r="G20904" s="63"/>
      <c r="H20904" s="64"/>
    </row>
    <row r="20905" spans="4:8" x14ac:dyDescent="0.2">
      <c r="D20905" s="9"/>
      <c r="G20905" s="63"/>
      <c r="H20905" s="64"/>
    </row>
    <row r="20906" spans="4:8" x14ac:dyDescent="0.2">
      <c r="D20906" s="9"/>
      <c r="G20906" s="63"/>
      <c r="H20906" s="64"/>
    </row>
    <row r="20907" spans="4:8" x14ac:dyDescent="0.2">
      <c r="D20907" s="9"/>
      <c r="G20907" s="63"/>
      <c r="H20907" s="64"/>
    </row>
    <row r="20908" spans="4:8" x14ac:dyDescent="0.2">
      <c r="D20908" s="9"/>
      <c r="G20908" s="63"/>
      <c r="H20908" s="64"/>
    </row>
    <row r="20909" spans="4:8" x14ac:dyDescent="0.2">
      <c r="D20909" s="9"/>
      <c r="G20909" s="63"/>
      <c r="H20909" s="64"/>
    </row>
    <row r="20910" spans="4:8" x14ac:dyDescent="0.2">
      <c r="D20910" s="9"/>
      <c r="G20910" s="63"/>
      <c r="H20910" s="64"/>
    </row>
    <row r="20911" spans="4:8" x14ac:dyDescent="0.2">
      <c r="D20911" s="9"/>
      <c r="G20911" s="63"/>
      <c r="H20911" s="64"/>
    </row>
    <row r="20912" spans="4:8" x14ac:dyDescent="0.2">
      <c r="D20912" s="9"/>
      <c r="G20912" s="63"/>
      <c r="H20912" s="64"/>
    </row>
    <row r="20913" spans="4:8" x14ac:dyDescent="0.2">
      <c r="D20913" s="9"/>
      <c r="G20913" s="63"/>
      <c r="H20913" s="64"/>
    </row>
    <row r="20914" spans="4:8" x14ac:dyDescent="0.2">
      <c r="D20914" s="9"/>
      <c r="G20914" s="63"/>
      <c r="H20914" s="64"/>
    </row>
    <row r="20915" spans="4:8" x14ac:dyDescent="0.2">
      <c r="D20915" s="9"/>
      <c r="G20915" s="63"/>
      <c r="H20915" s="64"/>
    </row>
    <row r="20916" spans="4:8" x14ac:dyDescent="0.2">
      <c r="D20916" s="9"/>
      <c r="G20916" s="63"/>
      <c r="H20916" s="64"/>
    </row>
    <row r="20917" spans="4:8" x14ac:dyDescent="0.2">
      <c r="D20917" s="9"/>
      <c r="G20917" s="63"/>
      <c r="H20917" s="64"/>
    </row>
    <row r="20918" spans="4:8" x14ac:dyDescent="0.2">
      <c r="D20918" s="9"/>
      <c r="G20918" s="63"/>
      <c r="H20918" s="64"/>
    </row>
    <row r="20919" spans="4:8" x14ac:dyDescent="0.2">
      <c r="D20919" s="9"/>
      <c r="G20919" s="63"/>
      <c r="H20919" s="64"/>
    </row>
    <row r="20920" spans="4:8" x14ac:dyDescent="0.2">
      <c r="D20920" s="9"/>
      <c r="G20920" s="63"/>
      <c r="H20920" s="64"/>
    </row>
    <row r="20921" spans="4:8" x14ac:dyDescent="0.2">
      <c r="D20921" s="9"/>
      <c r="G20921" s="63"/>
      <c r="H20921" s="64"/>
    </row>
    <row r="20922" spans="4:8" x14ac:dyDescent="0.2">
      <c r="D20922" s="9"/>
      <c r="G20922" s="63"/>
      <c r="H20922" s="64"/>
    </row>
    <row r="20923" spans="4:8" x14ac:dyDescent="0.2">
      <c r="D20923" s="9"/>
      <c r="G20923" s="63"/>
      <c r="H20923" s="64"/>
    </row>
    <row r="20924" spans="4:8" x14ac:dyDescent="0.2">
      <c r="D20924" s="9"/>
      <c r="G20924" s="63"/>
      <c r="H20924" s="64"/>
    </row>
    <row r="20925" spans="4:8" x14ac:dyDescent="0.2">
      <c r="D20925" s="9"/>
      <c r="G20925" s="63"/>
      <c r="H20925" s="64"/>
    </row>
    <row r="20926" spans="4:8" x14ac:dyDescent="0.2">
      <c r="D20926" s="9"/>
      <c r="G20926" s="63"/>
      <c r="H20926" s="64"/>
    </row>
    <row r="20927" spans="4:8" x14ac:dyDescent="0.2">
      <c r="D20927" s="9"/>
      <c r="G20927" s="63"/>
      <c r="H20927" s="64"/>
    </row>
    <row r="20928" spans="4:8" x14ac:dyDescent="0.2">
      <c r="D20928" s="9"/>
      <c r="G20928" s="63"/>
      <c r="H20928" s="64"/>
    </row>
    <row r="20929" spans="4:8" x14ac:dyDescent="0.2">
      <c r="D20929" s="9"/>
      <c r="G20929" s="63"/>
      <c r="H20929" s="64"/>
    </row>
    <row r="20930" spans="4:8" x14ac:dyDescent="0.2">
      <c r="D20930" s="9"/>
      <c r="G20930" s="63"/>
      <c r="H20930" s="64"/>
    </row>
    <row r="20931" spans="4:8" x14ac:dyDescent="0.2">
      <c r="D20931" s="9"/>
      <c r="G20931" s="63"/>
      <c r="H20931" s="64"/>
    </row>
    <row r="20932" spans="4:8" x14ac:dyDescent="0.2">
      <c r="D20932" s="9"/>
      <c r="G20932" s="63"/>
      <c r="H20932" s="64"/>
    </row>
    <row r="20933" spans="4:8" x14ac:dyDescent="0.2">
      <c r="D20933" s="9"/>
      <c r="G20933" s="63"/>
      <c r="H20933" s="64"/>
    </row>
    <row r="20934" spans="4:8" x14ac:dyDescent="0.2">
      <c r="D20934" s="9"/>
      <c r="G20934" s="63"/>
      <c r="H20934" s="64"/>
    </row>
    <row r="20935" spans="4:8" x14ac:dyDescent="0.2">
      <c r="D20935" s="9"/>
      <c r="G20935" s="63"/>
      <c r="H20935" s="64"/>
    </row>
    <row r="20936" spans="4:8" x14ac:dyDescent="0.2">
      <c r="D20936" s="9"/>
      <c r="G20936" s="63"/>
      <c r="H20936" s="64"/>
    </row>
    <row r="20937" spans="4:8" x14ac:dyDescent="0.2">
      <c r="D20937" s="9"/>
      <c r="G20937" s="63"/>
      <c r="H20937" s="64"/>
    </row>
    <row r="20938" spans="4:8" x14ac:dyDescent="0.2">
      <c r="D20938" s="9"/>
      <c r="G20938" s="63"/>
      <c r="H20938" s="64"/>
    </row>
    <row r="20939" spans="4:8" x14ac:dyDescent="0.2">
      <c r="D20939" s="9"/>
      <c r="G20939" s="63"/>
      <c r="H20939" s="64"/>
    </row>
    <row r="20940" spans="4:8" x14ac:dyDescent="0.2">
      <c r="D20940" s="9"/>
      <c r="G20940" s="63"/>
      <c r="H20940" s="64"/>
    </row>
    <row r="20941" spans="4:8" x14ac:dyDescent="0.2">
      <c r="D20941" s="9"/>
      <c r="G20941" s="63"/>
      <c r="H20941" s="64"/>
    </row>
    <row r="20942" spans="4:8" x14ac:dyDescent="0.2">
      <c r="D20942" s="9"/>
      <c r="G20942" s="63"/>
      <c r="H20942" s="64"/>
    </row>
    <row r="20943" spans="4:8" x14ac:dyDescent="0.2">
      <c r="D20943" s="9"/>
      <c r="G20943" s="63"/>
      <c r="H20943" s="64"/>
    </row>
    <row r="20944" spans="4:8" x14ac:dyDescent="0.2">
      <c r="D20944" s="9"/>
      <c r="G20944" s="63"/>
      <c r="H20944" s="64"/>
    </row>
    <row r="20945" spans="4:8" x14ac:dyDescent="0.2">
      <c r="D20945" s="9"/>
      <c r="G20945" s="63"/>
      <c r="H20945" s="64"/>
    </row>
    <row r="20946" spans="4:8" x14ac:dyDescent="0.2">
      <c r="D20946" s="9"/>
      <c r="G20946" s="63"/>
      <c r="H20946" s="64"/>
    </row>
    <row r="20947" spans="4:8" x14ac:dyDescent="0.2">
      <c r="D20947" s="9"/>
      <c r="G20947" s="63"/>
      <c r="H20947" s="64"/>
    </row>
    <row r="20948" spans="4:8" x14ac:dyDescent="0.2">
      <c r="D20948" s="9"/>
      <c r="G20948" s="63"/>
      <c r="H20948" s="64"/>
    </row>
    <row r="20949" spans="4:8" x14ac:dyDescent="0.2">
      <c r="D20949" s="9"/>
      <c r="G20949" s="63"/>
      <c r="H20949" s="64"/>
    </row>
    <row r="20950" spans="4:8" x14ac:dyDescent="0.2">
      <c r="D20950" s="9"/>
      <c r="G20950" s="63"/>
      <c r="H20950" s="64"/>
    </row>
    <row r="20951" spans="4:8" x14ac:dyDescent="0.2">
      <c r="D20951" s="9"/>
      <c r="G20951" s="63"/>
      <c r="H20951" s="64"/>
    </row>
    <row r="20952" spans="4:8" x14ac:dyDescent="0.2">
      <c r="D20952" s="9"/>
      <c r="G20952" s="63"/>
      <c r="H20952" s="64"/>
    </row>
    <row r="20953" spans="4:8" x14ac:dyDescent="0.2">
      <c r="D20953" s="9"/>
      <c r="G20953" s="63"/>
      <c r="H20953" s="64"/>
    </row>
    <row r="20954" spans="4:8" x14ac:dyDescent="0.2">
      <c r="D20954" s="9"/>
      <c r="G20954" s="63"/>
      <c r="H20954" s="64"/>
    </row>
    <row r="20955" spans="4:8" x14ac:dyDescent="0.2">
      <c r="D20955" s="9"/>
      <c r="G20955" s="63"/>
      <c r="H20955" s="64"/>
    </row>
    <row r="20956" spans="4:8" x14ac:dyDescent="0.2">
      <c r="D20956" s="9"/>
      <c r="G20956" s="63"/>
      <c r="H20956" s="64"/>
    </row>
    <row r="20957" spans="4:8" x14ac:dyDescent="0.2">
      <c r="D20957" s="9"/>
      <c r="G20957" s="63"/>
      <c r="H20957" s="64"/>
    </row>
    <row r="20958" spans="4:8" x14ac:dyDescent="0.2">
      <c r="D20958" s="9"/>
      <c r="G20958" s="63"/>
      <c r="H20958" s="64"/>
    </row>
    <row r="20959" spans="4:8" x14ac:dyDescent="0.2">
      <c r="D20959" s="9"/>
      <c r="G20959" s="63"/>
      <c r="H20959" s="64"/>
    </row>
    <row r="20960" spans="4:8" x14ac:dyDescent="0.2">
      <c r="D20960" s="9"/>
      <c r="G20960" s="63"/>
      <c r="H20960" s="64"/>
    </row>
    <row r="20961" spans="4:8" x14ac:dyDescent="0.2">
      <c r="D20961" s="9"/>
      <c r="G20961" s="63"/>
      <c r="H20961" s="64"/>
    </row>
    <row r="20962" spans="4:8" x14ac:dyDescent="0.2">
      <c r="D20962" s="9"/>
      <c r="G20962" s="63"/>
      <c r="H20962" s="64"/>
    </row>
    <row r="20963" spans="4:8" x14ac:dyDescent="0.2">
      <c r="D20963" s="9"/>
      <c r="G20963" s="63"/>
      <c r="H20963" s="64"/>
    </row>
    <row r="20964" spans="4:8" x14ac:dyDescent="0.2">
      <c r="D20964" s="9"/>
      <c r="G20964" s="63"/>
      <c r="H20964" s="64"/>
    </row>
    <row r="20965" spans="4:8" x14ac:dyDescent="0.2">
      <c r="D20965" s="9"/>
      <c r="G20965" s="63"/>
      <c r="H20965" s="64"/>
    </row>
    <row r="20966" spans="4:8" x14ac:dyDescent="0.2">
      <c r="D20966" s="9"/>
      <c r="G20966" s="63"/>
      <c r="H20966" s="64"/>
    </row>
    <row r="20967" spans="4:8" x14ac:dyDescent="0.2">
      <c r="D20967" s="9"/>
      <c r="G20967" s="63"/>
      <c r="H20967" s="64"/>
    </row>
    <row r="20968" spans="4:8" x14ac:dyDescent="0.2">
      <c r="D20968" s="9"/>
      <c r="G20968" s="63"/>
      <c r="H20968" s="64"/>
    </row>
    <row r="20969" spans="4:8" x14ac:dyDescent="0.2">
      <c r="D20969" s="9"/>
      <c r="G20969" s="63"/>
      <c r="H20969" s="64"/>
    </row>
    <row r="20970" spans="4:8" x14ac:dyDescent="0.2">
      <c r="D20970" s="9"/>
      <c r="G20970" s="63"/>
      <c r="H20970" s="64"/>
    </row>
    <row r="20971" spans="4:8" x14ac:dyDescent="0.2">
      <c r="D20971" s="9"/>
      <c r="G20971" s="63"/>
      <c r="H20971" s="64"/>
    </row>
    <row r="20972" spans="4:8" x14ac:dyDescent="0.2">
      <c r="D20972" s="9"/>
      <c r="G20972" s="63"/>
      <c r="H20972" s="64"/>
    </row>
    <row r="20973" spans="4:8" x14ac:dyDescent="0.2">
      <c r="D20973" s="9"/>
      <c r="G20973" s="63"/>
      <c r="H20973" s="64"/>
    </row>
    <row r="20974" spans="4:8" x14ac:dyDescent="0.2">
      <c r="D20974" s="9"/>
      <c r="G20974" s="63"/>
      <c r="H20974" s="64"/>
    </row>
    <row r="20975" spans="4:8" x14ac:dyDescent="0.2">
      <c r="D20975" s="9"/>
      <c r="G20975" s="63"/>
      <c r="H20975" s="64"/>
    </row>
    <row r="20976" spans="4:8" x14ac:dyDescent="0.2">
      <c r="D20976" s="9"/>
      <c r="G20976" s="63"/>
      <c r="H20976" s="64"/>
    </row>
    <row r="20977" spans="4:8" x14ac:dyDescent="0.2">
      <c r="D20977" s="9"/>
      <c r="G20977" s="63"/>
      <c r="H20977" s="64"/>
    </row>
    <row r="20978" spans="4:8" x14ac:dyDescent="0.2">
      <c r="D20978" s="9"/>
      <c r="G20978" s="63"/>
      <c r="H20978" s="64"/>
    </row>
    <row r="20979" spans="4:8" x14ac:dyDescent="0.2">
      <c r="D20979" s="9"/>
      <c r="G20979" s="63"/>
      <c r="H20979" s="64"/>
    </row>
    <row r="20980" spans="4:8" x14ac:dyDescent="0.2">
      <c r="D20980" s="9"/>
      <c r="G20980" s="63"/>
      <c r="H20980" s="64"/>
    </row>
    <row r="20981" spans="4:8" x14ac:dyDescent="0.2">
      <c r="D20981" s="9"/>
      <c r="G20981" s="63"/>
      <c r="H20981" s="64"/>
    </row>
    <row r="20982" spans="4:8" x14ac:dyDescent="0.2">
      <c r="D20982" s="9"/>
      <c r="G20982" s="63"/>
      <c r="H20982" s="64"/>
    </row>
    <row r="20983" spans="4:8" x14ac:dyDescent="0.2">
      <c r="D20983" s="9"/>
      <c r="G20983" s="63"/>
      <c r="H20983" s="64"/>
    </row>
    <row r="20984" spans="4:8" x14ac:dyDescent="0.2">
      <c r="D20984" s="9"/>
      <c r="G20984" s="63"/>
      <c r="H20984" s="64"/>
    </row>
    <row r="20985" spans="4:8" x14ac:dyDescent="0.2">
      <c r="D20985" s="9"/>
      <c r="G20985" s="63"/>
      <c r="H20985" s="64"/>
    </row>
    <row r="20986" spans="4:8" x14ac:dyDescent="0.2">
      <c r="D20986" s="9"/>
      <c r="G20986" s="63"/>
      <c r="H20986" s="64"/>
    </row>
    <row r="20987" spans="4:8" x14ac:dyDescent="0.2">
      <c r="D20987" s="9"/>
      <c r="G20987" s="63"/>
      <c r="H20987" s="64"/>
    </row>
    <row r="20988" spans="4:8" x14ac:dyDescent="0.2">
      <c r="D20988" s="9"/>
      <c r="G20988" s="63"/>
      <c r="H20988" s="64"/>
    </row>
    <row r="20989" spans="4:8" x14ac:dyDescent="0.2">
      <c r="D20989" s="9"/>
      <c r="G20989" s="63"/>
      <c r="H20989" s="64"/>
    </row>
    <row r="20990" spans="4:8" x14ac:dyDescent="0.2">
      <c r="D20990" s="9"/>
      <c r="G20990" s="63"/>
      <c r="H20990" s="64"/>
    </row>
    <row r="20991" spans="4:8" x14ac:dyDescent="0.2">
      <c r="D20991" s="9"/>
      <c r="G20991" s="63"/>
      <c r="H20991" s="64"/>
    </row>
    <row r="20992" spans="4:8" x14ac:dyDescent="0.2">
      <c r="D20992" s="9"/>
      <c r="G20992" s="63"/>
      <c r="H20992" s="64"/>
    </row>
    <row r="20993" spans="4:8" x14ac:dyDescent="0.2">
      <c r="D20993" s="9"/>
      <c r="G20993" s="63"/>
      <c r="H20993" s="64"/>
    </row>
    <row r="20994" spans="4:8" x14ac:dyDescent="0.2">
      <c r="D20994" s="9"/>
      <c r="G20994" s="63"/>
      <c r="H20994" s="64"/>
    </row>
    <row r="20995" spans="4:8" x14ac:dyDescent="0.2">
      <c r="D20995" s="9"/>
      <c r="G20995" s="63"/>
      <c r="H20995" s="64"/>
    </row>
    <row r="20996" spans="4:8" x14ac:dyDescent="0.2">
      <c r="D20996" s="9"/>
      <c r="G20996" s="63"/>
      <c r="H20996" s="64"/>
    </row>
    <row r="20997" spans="4:8" x14ac:dyDescent="0.2">
      <c r="D20997" s="9"/>
      <c r="G20997" s="63"/>
      <c r="H20997" s="64"/>
    </row>
    <row r="20998" spans="4:8" x14ac:dyDescent="0.2">
      <c r="D20998" s="9"/>
      <c r="G20998" s="63"/>
      <c r="H20998" s="64"/>
    </row>
    <row r="20999" spans="4:8" x14ac:dyDescent="0.2">
      <c r="D20999" s="9"/>
      <c r="G20999" s="63"/>
      <c r="H20999" s="64"/>
    </row>
    <row r="21000" spans="4:8" x14ac:dyDescent="0.2">
      <c r="D21000" s="9"/>
      <c r="G21000" s="63"/>
      <c r="H21000" s="64"/>
    </row>
    <row r="21001" spans="4:8" x14ac:dyDescent="0.2">
      <c r="D21001" s="9"/>
      <c r="G21001" s="63"/>
      <c r="H21001" s="64"/>
    </row>
    <row r="21002" spans="4:8" x14ac:dyDescent="0.2">
      <c r="D21002" s="9"/>
      <c r="G21002" s="63"/>
      <c r="H21002" s="64"/>
    </row>
    <row r="21003" spans="4:8" x14ac:dyDescent="0.2">
      <c r="D21003" s="9"/>
      <c r="G21003" s="63"/>
      <c r="H21003" s="64"/>
    </row>
    <row r="21004" spans="4:8" x14ac:dyDescent="0.2">
      <c r="D21004" s="9"/>
      <c r="G21004" s="63"/>
      <c r="H21004" s="64"/>
    </row>
    <row r="21005" spans="4:8" x14ac:dyDescent="0.2">
      <c r="D21005" s="9"/>
      <c r="G21005" s="63"/>
      <c r="H21005" s="64"/>
    </row>
    <row r="21006" spans="4:8" x14ac:dyDescent="0.2">
      <c r="D21006" s="9"/>
      <c r="G21006" s="63"/>
      <c r="H21006" s="64"/>
    </row>
    <row r="21007" spans="4:8" x14ac:dyDescent="0.2">
      <c r="D21007" s="9"/>
      <c r="G21007" s="63"/>
      <c r="H21007" s="64"/>
    </row>
    <row r="21008" spans="4:8" x14ac:dyDescent="0.2">
      <c r="D21008" s="9"/>
      <c r="G21008" s="63"/>
      <c r="H21008" s="64"/>
    </row>
    <row r="21009" spans="4:8" x14ac:dyDescent="0.2">
      <c r="D21009" s="9"/>
      <c r="G21009" s="63"/>
      <c r="H21009" s="64"/>
    </row>
    <row r="21010" spans="4:8" x14ac:dyDescent="0.2">
      <c r="D21010" s="9"/>
      <c r="G21010" s="63"/>
      <c r="H21010" s="64"/>
    </row>
    <row r="21011" spans="4:8" x14ac:dyDescent="0.2">
      <c r="D21011" s="9"/>
      <c r="G21011" s="63"/>
      <c r="H21011" s="64"/>
    </row>
    <row r="21012" spans="4:8" x14ac:dyDescent="0.2">
      <c r="D21012" s="9"/>
      <c r="G21012" s="63"/>
      <c r="H21012" s="64"/>
    </row>
    <row r="21013" spans="4:8" x14ac:dyDescent="0.2">
      <c r="D21013" s="9"/>
      <c r="G21013" s="63"/>
      <c r="H21013" s="64"/>
    </row>
    <row r="21014" spans="4:8" x14ac:dyDescent="0.2">
      <c r="D21014" s="9"/>
      <c r="G21014" s="63"/>
      <c r="H21014" s="64"/>
    </row>
    <row r="21015" spans="4:8" x14ac:dyDescent="0.2">
      <c r="D21015" s="9"/>
      <c r="G21015" s="63"/>
      <c r="H21015" s="64"/>
    </row>
    <row r="21016" spans="4:8" x14ac:dyDescent="0.2">
      <c r="D21016" s="9"/>
      <c r="G21016" s="63"/>
      <c r="H21016" s="64"/>
    </row>
    <row r="21017" spans="4:8" x14ac:dyDescent="0.2">
      <c r="D21017" s="9"/>
      <c r="G21017" s="63"/>
      <c r="H21017" s="64"/>
    </row>
    <row r="21018" spans="4:8" x14ac:dyDescent="0.2">
      <c r="D21018" s="9"/>
      <c r="G21018" s="63"/>
      <c r="H21018" s="64"/>
    </row>
    <row r="21019" spans="4:8" x14ac:dyDescent="0.2">
      <c r="D21019" s="9"/>
      <c r="G21019" s="63"/>
      <c r="H21019" s="64"/>
    </row>
    <row r="21020" spans="4:8" x14ac:dyDescent="0.2">
      <c r="D21020" s="9"/>
      <c r="G21020" s="63"/>
      <c r="H21020" s="64"/>
    </row>
    <row r="21021" spans="4:8" x14ac:dyDescent="0.2">
      <c r="D21021" s="9"/>
      <c r="G21021" s="63"/>
      <c r="H21021" s="64"/>
    </row>
    <row r="21022" spans="4:8" x14ac:dyDescent="0.2">
      <c r="D21022" s="9"/>
      <c r="G21022" s="63"/>
      <c r="H21022" s="64"/>
    </row>
    <row r="21023" spans="4:8" x14ac:dyDescent="0.2">
      <c r="D21023" s="9"/>
      <c r="G21023" s="63"/>
      <c r="H21023" s="64"/>
    </row>
    <row r="21024" spans="4:8" x14ac:dyDescent="0.2">
      <c r="D21024" s="9"/>
      <c r="G21024" s="63"/>
      <c r="H21024" s="64"/>
    </row>
    <row r="21025" spans="4:8" x14ac:dyDescent="0.2">
      <c r="D21025" s="9"/>
      <c r="G21025" s="63"/>
      <c r="H21025" s="64"/>
    </row>
    <row r="21026" spans="4:8" x14ac:dyDescent="0.2">
      <c r="D21026" s="9"/>
      <c r="G21026" s="63"/>
      <c r="H21026" s="64"/>
    </row>
    <row r="21027" spans="4:8" x14ac:dyDescent="0.2">
      <c r="D21027" s="9"/>
      <c r="G21027" s="63"/>
      <c r="H21027" s="64"/>
    </row>
    <row r="21028" spans="4:8" x14ac:dyDescent="0.2">
      <c r="D21028" s="9"/>
      <c r="G21028" s="63"/>
      <c r="H21028" s="64"/>
    </row>
    <row r="21029" spans="4:8" x14ac:dyDescent="0.2">
      <c r="D21029" s="9"/>
      <c r="G21029" s="63"/>
      <c r="H21029" s="64"/>
    </row>
    <row r="21030" spans="4:8" x14ac:dyDescent="0.2">
      <c r="D21030" s="9"/>
      <c r="G21030" s="63"/>
      <c r="H21030" s="64"/>
    </row>
    <row r="21031" spans="4:8" x14ac:dyDescent="0.2">
      <c r="D21031" s="9"/>
      <c r="G21031" s="63"/>
      <c r="H21031" s="64"/>
    </row>
    <row r="21032" spans="4:8" x14ac:dyDescent="0.2">
      <c r="D21032" s="9"/>
      <c r="G21032" s="63"/>
      <c r="H21032" s="64"/>
    </row>
    <row r="21033" spans="4:8" x14ac:dyDescent="0.2">
      <c r="D21033" s="9"/>
      <c r="G21033" s="63"/>
      <c r="H21033" s="64"/>
    </row>
    <row r="21034" spans="4:8" x14ac:dyDescent="0.2">
      <c r="D21034" s="9"/>
      <c r="G21034" s="63"/>
      <c r="H21034" s="64"/>
    </row>
    <row r="21035" spans="4:8" x14ac:dyDescent="0.2">
      <c r="D21035" s="9"/>
      <c r="G21035" s="63"/>
      <c r="H21035" s="64"/>
    </row>
    <row r="21036" spans="4:8" x14ac:dyDescent="0.2">
      <c r="D21036" s="9"/>
      <c r="G21036" s="63"/>
      <c r="H21036" s="64"/>
    </row>
    <row r="21037" spans="4:8" x14ac:dyDescent="0.2">
      <c r="D21037" s="9"/>
      <c r="G21037" s="63"/>
      <c r="H21037" s="64"/>
    </row>
    <row r="21038" spans="4:8" x14ac:dyDescent="0.2">
      <c r="D21038" s="9"/>
      <c r="G21038" s="63"/>
      <c r="H21038" s="64"/>
    </row>
    <row r="21039" spans="4:8" x14ac:dyDescent="0.2">
      <c r="D21039" s="9"/>
      <c r="G21039" s="63"/>
      <c r="H21039" s="64"/>
    </row>
    <row r="21040" spans="4:8" x14ac:dyDescent="0.2">
      <c r="D21040" s="9"/>
      <c r="G21040" s="63"/>
      <c r="H21040" s="64"/>
    </row>
    <row r="21041" spans="4:8" x14ac:dyDescent="0.2">
      <c r="D21041" s="9"/>
      <c r="G21041" s="63"/>
      <c r="H21041" s="64"/>
    </row>
    <row r="21042" spans="4:8" x14ac:dyDescent="0.2">
      <c r="D21042" s="9"/>
      <c r="G21042" s="63"/>
      <c r="H21042" s="64"/>
    </row>
    <row r="21043" spans="4:8" x14ac:dyDescent="0.2">
      <c r="D21043" s="9"/>
      <c r="G21043" s="63"/>
      <c r="H21043" s="64"/>
    </row>
    <row r="21044" spans="4:8" x14ac:dyDescent="0.2">
      <c r="D21044" s="9"/>
      <c r="G21044" s="63"/>
      <c r="H21044" s="64"/>
    </row>
    <row r="21045" spans="4:8" x14ac:dyDescent="0.2">
      <c r="D21045" s="9"/>
      <c r="G21045" s="63"/>
      <c r="H21045" s="64"/>
    </row>
    <row r="21046" spans="4:8" x14ac:dyDescent="0.2">
      <c r="D21046" s="9"/>
      <c r="G21046" s="63"/>
      <c r="H21046" s="64"/>
    </row>
    <row r="21047" spans="4:8" x14ac:dyDescent="0.2">
      <c r="D21047" s="9"/>
      <c r="G21047" s="63"/>
      <c r="H21047" s="64"/>
    </row>
    <row r="21048" spans="4:8" x14ac:dyDescent="0.2">
      <c r="D21048" s="9"/>
      <c r="G21048" s="63"/>
      <c r="H21048" s="64"/>
    </row>
    <row r="21049" spans="4:8" x14ac:dyDescent="0.2">
      <c r="D21049" s="9"/>
      <c r="G21049" s="63"/>
      <c r="H21049" s="64"/>
    </row>
    <row r="21050" spans="4:8" x14ac:dyDescent="0.2">
      <c r="D21050" s="9"/>
      <c r="G21050" s="63"/>
      <c r="H21050" s="64"/>
    </row>
    <row r="21051" spans="4:8" x14ac:dyDescent="0.2">
      <c r="D21051" s="9"/>
      <c r="G21051" s="63"/>
      <c r="H21051" s="64"/>
    </row>
    <row r="21052" spans="4:8" x14ac:dyDescent="0.2">
      <c r="D21052" s="9"/>
      <c r="G21052" s="63"/>
      <c r="H21052" s="64"/>
    </row>
    <row r="21053" spans="4:8" x14ac:dyDescent="0.2">
      <c r="D21053" s="9"/>
      <c r="G21053" s="63"/>
      <c r="H21053" s="64"/>
    </row>
    <row r="21054" spans="4:8" x14ac:dyDescent="0.2">
      <c r="D21054" s="9"/>
      <c r="G21054" s="63"/>
      <c r="H21054" s="64"/>
    </row>
    <row r="21055" spans="4:8" x14ac:dyDescent="0.2">
      <c r="D21055" s="9"/>
      <c r="G21055" s="63"/>
      <c r="H21055" s="64"/>
    </row>
    <row r="21056" spans="4:8" x14ac:dyDescent="0.2">
      <c r="D21056" s="9"/>
      <c r="G21056" s="63"/>
      <c r="H21056" s="64"/>
    </row>
    <row r="21057" spans="4:8" x14ac:dyDescent="0.2">
      <c r="D21057" s="9"/>
      <c r="G21057" s="63"/>
      <c r="H21057" s="64"/>
    </row>
    <row r="21058" spans="4:8" x14ac:dyDescent="0.2">
      <c r="D21058" s="9"/>
      <c r="G21058" s="63"/>
      <c r="H21058" s="64"/>
    </row>
    <row r="21059" spans="4:8" x14ac:dyDescent="0.2">
      <c r="D21059" s="9"/>
      <c r="G21059" s="63"/>
      <c r="H21059" s="64"/>
    </row>
    <row r="21060" spans="4:8" x14ac:dyDescent="0.2">
      <c r="D21060" s="9"/>
      <c r="G21060" s="63"/>
      <c r="H21060" s="64"/>
    </row>
    <row r="21061" spans="4:8" x14ac:dyDescent="0.2">
      <c r="D21061" s="9"/>
      <c r="G21061" s="63"/>
      <c r="H21061" s="64"/>
    </row>
    <row r="21062" spans="4:8" x14ac:dyDescent="0.2">
      <c r="D21062" s="9"/>
      <c r="G21062" s="63"/>
      <c r="H21062" s="64"/>
    </row>
    <row r="21063" spans="4:8" x14ac:dyDescent="0.2">
      <c r="D21063" s="9"/>
      <c r="G21063" s="63"/>
      <c r="H21063" s="64"/>
    </row>
    <row r="21064" spans="4:8" x14ac:dyDescent="0.2">
      <c r="D21064" s="9"/>
      <c r="G21064" s="63"/>
      <c r="H21064" s="64"/>
    </row>
    <row r="21065" spans="4:8" x14ac:dyDescent="0.2">
      <c r="D21065" s="9"/>
      <c r="G21065" s="63"/>
      <c r="H21065" s="64"/>
    </row>
    <row r="21066" spans="4:8" x14ac:dyDescent="0.2">
      <c r="D21066" s="9"/>
      <c r="G21066" s="63"/>
      <c r="H21066" s="64"/>
    </row>
    <row r="21067" spans="4:8" x14ac:dyDescent="0.2">
      <c r="D21067" s="9"/>
      <c r="G21067" s="63"/>
      <c r="H21067" s="64"/>
    </row>
    <row r="21068" spans="4:8" x14ac:dyDescent="0.2">
      <c r="D21068" s="9"/>
      <c r="G21068" s="63"/>
      <c r="H21068" s="64"/>
    </row>
    <row r="21069" spans="4:8" x14ac:dyDescent="0.2">
      <c r="D21069" s="9"/>
      <c r="G21069" s="63"/>
      <c r="H21069" s="64"/>
    </row>
    <row r="21070" spans="4:8" x14ac:dyDescent="0.2">
      <c r="D21070" s="9"/>
      <c r="G21070" s="63"/>
      <c r="H21070" s="64"/>
    </row>
    <row r="21071" spans="4:8" x14ac:dyDescent="0.2">
      <c r="D21071" s="9"/>
      <c r="G21071" s="63"/>
      <c r="H21071" s="64"/>
    </row>
    <row r="21072" spans="4:8" x14ac:dyDescent="0.2">
      <c r="D21072" s="9"/>
      <c r="G21072" s="63"/>
      <c r="H21072" s="64"/>
    </row>
    <row r="21073" spans="4:8" x14ac:dyDescent="0.2">
      <c r="D21073" s="9"/>
      <c r="G21073" s="63"/>
      <c r="H21073" s="64"/>
    </row>
    <row r="21074" spans="4:8" x14ac:dyDescent="0.2">
      <c r="D21074" s="9"/>
      <c r="G21074" s="63"/>
      <c r="H21074" s="64"/>
    </row>
    <row r="21075" spans="4:8" x14ac:dyDescent="0.2">
      <c r="D21075" s="9"/>
      <c r="G21075" s="63"/>
      <c r="H21075" s="64"/>
    </row>
    <row r="21076" spans="4:8" x14ac:dyDescent="0.2">
      <c r="D21076" s="9"/>
      <c r="G21076" s="63"/>
      <c r="H21076" s="64"/>
    </row>
    <row r="21077" spans="4:8" x14ac:dyDescent="0.2">
      <c r="D21077" s="9"/>
      <c r="G21077" s="63"/>
      <c r="H21077" s="64"/>
    </row>
    <row r="21078" spans="4:8" x14ac:dyDescent="0.2">
      <c r="D21078" s="9"/>
      <c r="G21078" s="63"/>
      <c r="H21078" s="64"/>
    </row>
    <row r="21079" spans="4:8" x14ac:dyDescent="0.2">
      <c r="D21079" s="9"/>
      <c r="G21079" s="63"/>
      <c r="H21079" s="64"/>
    </row>
    <row r="21080" spans="4:8" x14ac:dyDescent="0.2">
      <c r="D21080" s="9"/>
      <c r="G21080" s="63"/>
      <c r="H21080" s="64"/>
    </row>
    <row r="21081" spans="4:8" x14ac:dyDescent="0.2">
      <c r="D21081" s="9"/>
      <c r="G21081" s="63"/>
      <c r="H21081" s="64"/>
    </row>
    <row r="21082" spans="4:8" x14ac:dyDescent="0.2">
      <c r="D21082" s="9"/>
      <c r="G21082" s="63"/>
      <c r="H21082" s="64"/>
    </row>
    <row r="21083" spans="4:8" x14ac:dyDescent="0.2">
      <c r="D21083" s="9"/>
      <c r="G21083" s="63"/>
      <c r="H21083" s="64"/>
    </row>
    <row r="21084" spans="4:8" x14ac:dyDescent="0.2">
      <c r="D21084" s="9"/>
      <c r="G21084" s="63"/>
      <c r="H21084" s="64"/>
    </row>
    <row r="21085" spans="4:8" x14ac:dyDescent="0.2">
      <c r="D21085" s="9"/>
      <c r="G21085" s="63"/>
      <c r="H21085" s="64"/>
    </row>
    <row r="21086" spans="4:8" x14ac:dyDescent="0.2">
      <c r="D21086" s="9"/>
      <c r="G21086" s="63"/>
      <c r="H21086" s="64"/>
    </row>
    <row r="21087" spans="4:8" x14ac:dyDescent="0.2">
      <c r="D21087" s="9"/>
      <c r="G21087" s="63"/>
      <c r="H21087" s="64"/>
    </row>
    <row r="21088" spans="4:8" x14ac:dyDescent="0.2">
      <c r="D21088" s="9"/>
      <c r="G21088" s="63"/>
      <c r="H21088" s="64"/>
    </row>
    <row r="21089" spans="4:8" x14ac:dyDescent="0.2">
      <c r="D21089" s="9"/>
      <c r="G21089" s="63"/>
      <c r="H21089" s="64"/>
    </row>
    <row r="21090" spans="4:8" x14ac:dyDescent="0.2">
      <c r="D21090" s="9"/>
      <c r="G21090" s="63"/>
      <c r="H21090" s="64"/>
    </row>
    <row r="21091" spans="4:8" x14ac:dyDescent="0.2">
      <c r="D21091" s="9"/>
      <c r="G21091" s="63"/>
      <c r="H21091" s="64"/>
    </row>
    <row r="21092" spans="4:8" x14ac:dyDescent="0.2">
      <c r="D21092" s="9"/>
      <c r="G21092" s="63"/>
      <c r="H21092" s="64"/>
    </row>
    <row r="21093" spans="4:8" x14ac:dyDescent="0.2">
      <c r="D21093" s="9"/>
      <c r="G21093" s="63"/>
      <c r="H21093" s="64"/>
    </row>
    <row r="21094" spans="4:8" x14ac:dyDescent="0.2">
      <c r="D21094" s="9"/>
      <c r="G21094" s="63"/>
      <c r="H21094" s="64"/>
    </row>
    <row r="21095" spans="4:8" x14ac:dyDescent="0.2">
      <c r="D21095" s="9"/>
      <c r="G21095" s="63"/>
      <c r="H21095" s="64"/>
    </row>
    <row r="21096" spans="4:8" x14ac:dyDescent="0.2">
      <c r="D21096" s="9"/>
      <c r="G21096" s="63"/>
      <c r="H21096" s="64"/>
    </row>
    <row r="21097" spans="4:8" x14ac:dyDescent="0.2">
      <c r="D21097" s="9"/>
      <c r="G21097" s="63"/>
      <c r="H21097" s="64"/>
    </row>
    <row r="21098" spans="4:8" x14ac:dyDescent="0.2">
      <c r="D21098" s="9"/>
      <c r="G21098" s="63"/>
      <c r="H21098" s="64"/>
    </row>
    <row r="21099" spans="4:8" x14ac:dyDescent="0.2">
      <c r="D21099" s="9"/>
      <c r="G21099" s="63"/>
      <c r="H21099" s="64"/>
    </row>
    <row r="21100" spans="4:8" x14ac:dyDescent="0.2">
      <c r="D21100" s="9"/>
      <c r="G21100" s="63"/>
      <c r="H21100" s="64"/>
    </row>
    <row r="21101" spans="4:8" x14ac:dyDescent="0.2">
      <c r="D21101" s="9"/>
      <c r="G21101" s="63"/>
      <c r="H21101" s="64"/>
    </row>
    <row r="21102" spans="4:8" x14ac:dyDescent="0.2">
      <c r="D21102" s="9"/>
      <c r="G21102" s="63"/>
      <c r="H21102" s="64"/>
    </row>
    <row r="21103" spans="4:8" x14ac:dyDescent="0.2">
      <c r="D21103" s="9"/>
      <c r="G21103" s="63"/>
      <c r="H21103" s="64"/>
    </row>
    <row r="21104" spans="4:8" x14ac:dyDescent="0.2">
      <c r="D21104" s="9"/>
      <c r="G21104" s="63"/>
      <c r="H21104" s="64"/>
    </row>
    <row r="21105" spans="4:8" x14ac:dyDescent="0.2">
      <c r="D21105" s="9"/>
      <c r="G21105" s="63"/>
      <c r="H21105" s="64"/>
    </row>
    <row r="21106" spans="4:8" x14ac:dyDescent="0.2">
      <c r="D21106" s="9"/>
      <c r="G21106" s="63"/>
      <c r="H21106" s="64"/>
    </row>
    <row r="21107" spans="4:8" x14ac:dyDescent="0.2">
      <c r="D21107" s="9"/>
      <c r="G21107" s="63"/>
      <c r="H21107" s="64"/>
    </row>
    <row r="21108" spans="4:8" x14ac:dyDescent="0.2">
      <c r="D21108" s="9"/>
      <c r="G21108" s="63"/>
      <c r="H21108" s="64"/>
    </row>
    <row r="21109" spans="4:8" x14ac:dyDescent="0.2">
      <c r="D21109" s="9"/>
      <c r="G21109" s="63"/>
      <c r="H21109" s="64"/>
    </row>
    <row r="21110" spans="4:8" x14ac:dyDescent="0.2">
      <c r="D21110" s="9"/>
      <c r="G21110" s="63"/>
      <c r="H21110" s="64"/>
    </row>
    <row r="21111" spans="4:8" x14ac:dyDescent="0.2">
      <c r="D21111" s="9"/>
      <c r="G21111" s="63"/>
      <c r="H21111" s="64"/>
    </row>
    <row r="21112" spans="4:8" x14ac:dyDescent="0.2">
      <c r="D21112" s="9"/>
      <c r="G21112" s="63"/>
      <c r="H21112" s="64"/>
    </row>
    <row r="21113" spans="4:8" x14ac:dyDescent="0.2">
      <c r="D21113" s="9"/>
      <c r="G21113" s="63"/>
      <c r="H21113" s="64"/>
    </row>
    <row r="21114" spans="4:8" x14ac:dyDescent="0.2">
      <c r="D21114" s="9"/>
      <c r="G21114" s="63"/>
      <c r="H21114" s="64"/>
    </row>
    <row r="21115" spans="4:8" x14ac:dyDescent="0.2">
      <c r="D21115" s="9"/>
      <c r="G21115" s="63"/>
      <c r="H21115" s="64"/>
    </row>
    <row r="21116" spans="4:8" x14ac:dyDescent="0.2">
      <c r="D21116" s="9"/>
      <c r="G21116" s="63"/>
      <c r="H21116" s="64"/>
    </row>
    <row r="21117" spans="4:8" x14ac:dyDescent="0.2">
      <c r="D21117" s="9"/>
      <c r="G21117" s="63"/>
      <c r="H21117" s="64"/>
    </row>
    <row r="21118" spans="4:8" x14ac:dyDescent="0.2">
      <c r="D21118" s="9"/>
      <c r="G21118" s="63"/>
      <c r="H21118" s="64"/>
    </row>
    <row r="21119" spans="4:8" x14ac:dyDescent="0.2">
      <c r="D21119" s="9"/>
      <c r="G21119" s="63"/>
      <c r="H21119" s="64"/>
    </row>
    <row r="21120" spans="4:8" x14ac:dyDescent="0.2">
      <c r="D21120" s="9"/>
      <c r="G21120" s="63"/>
      <c r="H21120" s="64"/>
    </row>
    <row r="21121" spans="4:8" x14ac:dyDescent="0.2">
      <c r="D21121" s="9"/>
      <c r="G21121" s="63"/>
      <c r="H21121" s="64"/>
    </row>
    <row r="21122" spans="4:8" x14ac:dyDescent="0.2">
      <c r="D21122" s="9"/>
      <c r="G21122" s="63"/>
      <c r="H21122" s="64"/>
    </row>
    <row r="21123" spans="4:8" x14ac:dyDescent="0.2">
      <c r="D21123" s="9"/>
      <c r="G21123" s="63"/>
      <c r="H21123" s="64"/>
    </row>
    <row r="21124" spans="4:8" x14ac:dyDescent="0.2">
      <c r="D21124" s="9"/>
      <c r="G21124" s="63"/>
      <c r="H21124" s="64"/>
    </row>
    <row r="21125" spans="4:8" x14ac:dyDescent="0.2">
      <c r="D21125" s="9"/>
      <c r="G21125" s="63"/>
      <c r="H21125" s="64"/>
    </row>
    <row r="21126" spans="4:8" x14ac:dyDescent="0.2">
      <c r="D21126" s="9"/>
      <c r="G21126" s="63"/>
      <c r="H21126" s="64"/>
    </row>
    <row r="21127" spans="4:8" x14ac:dyDescent="0.2">
      <c r="D21127" s="9"/>
      <c r="G21127" s="63"/>
      <c r="H21127" s="64"/>
    </row>
    <row r="21128" spans="4:8" x14ac:dyDescent="0.2">
      <c r="D21128" s="9"/>
      <c r="G21128" s="63"/>
      <c r="H21128" s="64"/>
    </row>
    <row r="21129" spans="4:8" x14ac:dyDescent="0.2">
      <c r="D21129" s="9"/>
      <c r="G21129" s="63"/>
      <c r="H21129" s="64"/>
    </row>
    <row r="21130" spans="4:8" x14ac:dyDescent="0.2">
      <c r="D21130" s="9"/>
      <c r="G21130" s="63"/>
      <c r="H21130" s="64"/>
    </row>
    <row r="21131" spans="4:8" x14ac:dyDescent="0.2">
      <c r="D21131" s="9"/>
      <c r="G21131" s="63"/>
      <c r="H21131" s="64"/>
    </row>
    <row r="21132" spans="4:8" x14ac:dyDescent="0.2">
      <c r="D21132" s="9"/>
      <c r="G21132" s="63"/>
      <c r="H21132" s="64"/>
    </row>
    <row r="21133" spans="4:8" x14ac:dyDescent="0.2">
      <c r="D21133" s="9"/>
      <c r="G21133" s="63"/>
      <c r="H21133" s="64"/>
    </row>
    <row r="21134" spans="4:8" x14ac:dyDescent="0.2">
      <c r="D21134" s="9"/>
      <c r="G21134" s="63"/>
      <c r="H21134" s="64"/>
    </row>
    <row r="21135" spans="4:8" x14ac:dyDescent="0.2">
      <c r="D21135" s="9"/>
      <c r="G21135" s="63"/>
      <c r="H21135" s="64"/>
    </row>
    <row r="21136" spans="4:8" x14ac:dyDescent="0.2">
      <c r="D21136" s="9"/>
      <c r="G21136" s="63"/>
      <c r="H21136" s="64"/>
    </row>
    <row r="21137" spans="4:8" x14ac:dyDescent="0.2">
      <c r="D21137" s="9"/>
      <c r="G21137" s="63"/>
      <c r="H21137" s="64"/>
    </row>
    <row r="21138" spans="4:8" x14ac:dyDescent="0.2">
      <c r="D21138" s="9"/>
      <c r="G21138" s="63"/>
      <c r="H21138" s="64"/>
    </row>
    <row r="21139" spans="4:8" x14ac:dyDescent="0.2">
      <c r="D21139" s="9"/>
      <c r="G21139" s="63"/>
      <c r="H21139" s="64"/>
    </row>
    <row r="21140" spans="4:8" x14ac:dyDescent="0.2">
      <c r="D21140" s="9"/>
      <c r="G21140" s="63"/>
      <c r="H21140" s="64"/>
    </row>
    <row r="21141" spans="4:8" x14ac:dyDescent="0.2">
      <c r="D21141" s="9"/>
      <c r="G21141" s="63"/>
      <c r="H21141" s="64"/>
    </row>
    <row r="21142" spans="4:8" x14ac:dyDescent="0.2">
      <c r="D21142" s="9"/>
      <c r="G21142" s="63"/>
      <c r="H21142" s="64"/>
    </row>
    <row r="21143" spans="4:8" x14ac:dyDescent="0.2">
      <c r="D21143" s="9"/>
      <c r="G21143" s="63"/>
      <c r="H21143" s="64"/>
    </row>
    <row r="21144" spans="4:8" x14ac:dyDescent="0.2">
      <c r="D21144" s="9"/>
      <c r="G21144" s="63"/>
      <c r="H21144" s="64"/>
    </row>
    <row r="21145" spans="4:8" x14ac:dyDescent="0.2">
      <c r="D21145" s="9"/>
      <c r="G21145" s="63"/>
      <c r="H21145" s="64"/>
    </row>
    <row r="21146" spans="4:8" x14ac:dyDescent="0.2">
      <c r="D21146" s="9"/>
      <c r="G21146" s="63"/>
      <c r="H21146" s="64"/>
    </row>
    <row r="21147" spans="4:8" x14ac:dyDescent="0.2">
      <c r="D21147" s="9"/>
      <c r="G21147" s="63"/>
      <c r="H21147" s="64"/>
    </row>
    <row r="21148" spans="4:8" x14ac:dyDescent="0.2">
      <c r="D21148" s="9"/>
      <c r="G21148" s="63"/>
      <c r="H21148" s="64"/>
    </row>
    <row r="21149" spans="4:8" x14ac:dyDescent="0.2">
      <c r="D21149" s="9"/>
      <c r="G21149" s="63"/>
      <c r="H21149" s="64"/>
    </row>
    <row r="21150" spans="4:8" x14ac:dyDescent="0.2">
      <c r="D21150" s="9"/>
      <c r="G21150" s="63"/>
      <c r="H21150" s="64"/>
    </row>
    <row r="21151" spans="4:8" x14ac:dyDescent="0.2">
      <c r="D21151" s="9"/>
      <c r="G21151" s="63"/>
      <c r="H21151" s="64"/>
    </row>
    <row r="21152" spans="4:8" x14ac:dyDescent="0.2">
      <c r="D21152" s="9"/>
      <c r="G21152" s="63"/>
      <c r="H21152" s="64"/>
    </row>
    <row r="21153" spans="4:8" x14ac:dyDescent="0.2">
      <c r="D21153" s="9"/>
      <c r="G21153" s="63"/>
      <c r="H21153" s="64"/>
    </row>
    <row r="21154" spans="4:8" x14ac:dyDescent="0.2">
      <c r="D21154" s="9"/>
      <c r="G21154" s="63"/>
      <c r="H21154" s="64"/>
    </row>
    <row r="21155" spans="4:8" x14ac:dyDescent="0.2">
      <c r="D21155" s="9"/>
      <c r="G21155" s="63"/>
      <c r="H21155" s="64"/>
    </row>
    <row r="21156" spans="4:8" x14ac:dyDescent="0.2">
      <c r="D21156" s="9"/>
      <c r="G21156" s="63"/>
      <c r="H21156" s="64"/>
    </row>
    <row r="21157" spans="4:8" x14ac:dyDescent="0.2">
      <c r="D21157" s="9"/>
      <c r="G21157" s="63"/>
      <c r="H21157" s="64"/>
    </row>
    <row r="21158" spans="4:8" x14ac:dyDescent="0.2">
      <c r="D21158" s="9"/>
      <c r="G21158" s="63"/>
      <c r="H21158" s="64"/>
    </row>
    <row r="21159" spans="4:8" x14ac:dyDescent="0.2">
      <c r="D21159" s="9"/>
      <c r="G21159" s="63"/>
      <c r="H21159" s="64"/>
    </row>
    <row r="21160" spans="4:8" x14ac:dyDescent="0.2">
      <c r="D21160" s="9"/>
      <c r="G21160" s="63"/>
      <c r="H21160" s="64"/>
    </row>
    <row r="21161" spans="4:8" x14ac:dyDescent="0.2">
      <c r="D21161" s="9"/>
      <c r="G21161" s="63"/>
      <c r="H21161" s="64"/>
    </row>
    <row r="21162" spans="4:8" x14ac:dyDescent="0.2">
      <c r="D21162" s="9"/>
      <c r="G21162" s="63"/>
      <c r="H21162" s="64"/>
    </row>
    <row r="21163" spans="4:8" x14ac:dyDescent="0.2">
      <c r="D21163" s="9"/>
      <c r="G21163" s="63"/>
      <c r="H21163" s="64"/>
    </row>
    <row r="21164" spans="4:8" x14ac:dyDescent="0.2">
      <c r="D21164" s="9"/>
      <c r="G21164" s="63"/>
      <c r="H21164" s="64"/>
    </row>
    <row r="21165" spans="4:8" x14ac:dyDescent="0.2">
      <c r="D21165" s="9"/>
      <c r="G21165" s="63"/>
      <c r="H21165" s="64"/>
    </row>
    <row r="21166" spans="4:8" x14ac:dyDescent="0.2">
      <c r="D21166" s="9"/>
      <c r="G21166" s="63"/>
      <c r="H21166" s="64"/>
    </row>
    <row r="21167" spans="4:8" x14ac:dyDescent="0.2">
      <c r="D21167" s="9"/>
      <c r="G21167" s="63"/>
      <c r="H21167" s="64"/>
    </row>
    <row r="21168" spans="4:8" x14ac:dyDescent="0.2">
      <c r="D21168" s="9"/>
      <c r="G21168" s="63"/>
      <c r="H21168" s="64"/>
    </row>
    <row r="21169" spans="4:8" x14ac:dyDescent="0.2">
      <c r="D21169" s="9"/>
      <c r="G21169" s="63"/>
      <c r="H21169" s="64"/>
    </row>
    <row r="21170" spans="4:8" x14ac:dyDescent="0.2">
      <c r="D21170" s="9"/>
      <c r="G21170" s="63"/>
      <c r="H21170" s="64"/>
    </row>
    <row r="21171" spans="4:8" x14ac:dyDescent="0.2">
      <c r="D21171" s="9"/>
      <c r="G21171" s="63"/>
      <c r="H21171" s="64"/>
    </row>
    <row r="21172" spans="4:8" x14ac:dyDescent="0.2">
      <c r="D21172" s="9"/>
      <c r="G21172" s="63"/>
      <c r="H21172" s="64"/>
    </row>
    <row r="21173" spans="4:8" x14ac:dyDescent="0.2">
      <c r="D21173" s="9"/>
      <c r="G21173" s="63"/>
      <c r="H21173" s="64"/>
    </row>
    <row r="21174" spans="4:8" x14ac:dyDescent="0.2">
      <c r="D21174" s="9"/>
      <c r="G21174" s="63"/>
      <c r="H21174" s="64"/>
    </row>
    <row r="21175" spans="4:8" x14ac:dyDescent="0.2">
      <c r="D21175" s="9"/>
      <c r="G21175" s="63"/>
      <c r="H21175" s="64"/>
    </row>
    <row r="21176" spans="4:8" x14ac:dyDescent="0.2">
      <c r="D21176" s="9"/>
      <c r="G21176" s="63"/>
      <c r="H21176" s="64"/>
    </row>
    <row r="21177" spans="4:8" x14ac:dyDescent="0.2">
      <c r="D21177" s="9"/>
      <c r="G21177" s="63"/>
      <c r="H21177" s="64"/>
    </row>
    <row r="21178" spans="4:8" x14ac:dyDescent="0.2">
      <c r="D21178" s="9"/>
      <c r="G21178" s="63"/>
      <c r="H21178" s="64"/>
    </row>
    <row r="21179" spans="4:8" x14ac:dyDescent="0.2">
      <c r="D21179" s="9"/>
      <c r="G21179" s="63"/>
      <c r="H21179" s="64"/>
    </row>
    <row r="21180" spans="4:8" x14ac:dyDescent="0.2">
      <c r="D21180" s="9"/>
      <c r="G21180" s="63"/>
      <c r="H21180" s="64"/>
    </row>
    <row r="21181" spans="4:8" x14ac:dyDescent="0.2">
      <c r="D21181" s="9"/>
      <c r="G21181" s="63"/>
      <c r="H21181" s="64"/>
    </row>
    <row r="21182" spans="4:8" x14ac:dyDescent="0.2">
      <c r="D21182" s="9"/>
      <c r="G21182" s="63"/>
      <c r="H21182" s="64"/>
    </row>
    <row r="21183" spans="4:8" x14ac:dyDescent="0.2">
      <c r="D21183" s="9"/>
      <c r="G21183" s="63"/>
      <c r="H21183" s="64"/>
    </row>
    <row r="21184" spans="4:8" x14ac:dyDescent="0.2">
      <c r="D21184" s="9"/>
      <c r="G21184" s="63"/>
      <c r="H21184" s="64"/>
    </row>
    <row r="21185" spans="4:8" x14ac:dyDescent="0.2">
      <c r="D21185" s="9"/>
      <c r="G21185" s="63"/>
      <c r="H21185" s="64"/>
    </row>
    <row r="21186" spans="4:8" x14ac:dyDescent="0.2">
      <c r="D21186" s="9"/>
      <c r="G21186" s="63"/>
      <c r="H21186" s="64"/>
    </row>
    <row r="21187" spans="4:8" x14ac:dyDescent="0.2">
      <c r="D21187" s="9"/>
      <c r="G21187" s="63"/>
      <c r="H21187" s="64"/>
    </row>
    <row r="21188" spans="4:8" x14ac:dyDescent="0.2">
      <c r="D21188" s="9"/>
      <c r="G21188" s="63"/>
      <c r="H21188" s="64"/>
    </row>
    <row r="21189" spans="4:8" x14ac:dyDescent="0.2">
      <c r="D21189" s="9"/>
      <c r="G21189" s="63"/>
      <c r="H21189" s="64"/>
    </row>
    <row r="21190" spans="4:8" x14ac:dyDescent="0.2">
      <c r="D21190" s="9"/>
      <c r="G21190" s="63"/>
      <c r="H21190" s="64"/>
    </row>
    <row r="21191" spans="4:8" x14ac:dyDescent="0.2">
      <c r="D21191" s="9"/>
      <c r="G21191" s="63"/>
      <c r="H21191" s="64"/>
    </row>
    <row r="21192" spans="4:8" x14ac:dyDescent="0.2">
      <c r="D21192" s="9"/>
      <c r="G21192" s="63"/>
      <c r="H21192" s="64"/>
    </row>
    <row r="21193" spans="4:8" x14ac:dyDescent="0.2">
      <c r="D21193" s="9"/>
      <c r="G21193" s="63"/>
      <c r="H21193" s="64"/>
    </row>
    <row r="21194" spans="4:8" x14ac:dyDescent="0.2">
      <c r="D21194" s="9"/>
      <c r="G21194" s="63"/>
      <c r="H21194" s="64"/>
    </row>
    <row r="21195" spans="4:8" x14ac:dyDescent="0.2">
      <c r="D21195" s="9"/>
      <c r="G21195" s="63"/>
      <c r="H21195" s="64"/>
    </row>
    <row r="21196" spans="4:8" x14ac:dyDescent="0.2">
      <c r="D21196" s="9"/>
      <c r="G21196" s="63"/>
      <c r="H21196" s="64"/>
    </row>
    <row r="21197" spans="4:8" x14ac:dyDescent="0.2">
      <c r="D21197" s="9"/>
      <c r="G21197" s="63"/>
      <c r="H21197" s="64"/>
    </row>
    <row r="21198" spans="4:8" x14ac:dyDescent="0.2">
      <c r="D21198" s="9"/>
      <c r="G21198" s="63"/>
      <c r="H21198" s="64"/>
    </row>
    <row r="21199" spans="4:8" x14ac:dyDescent="0.2">
      <c r="D21199" s="9"/>
      <c r="G21199" s="63"/>
      <c r="H21199" s="64"/>
    </row>
    <row r="21200" spans="4:8" x14ac:dyDescent="0.2">
      <c r="D21200" s="9"/>
      <c r="G21200" s="63"/>
      <c r="H21200" s="64"/>
    </row>
    <row r="21201" spans="4:8" x14ac:dyDescent="0.2">
      <c r="D21201" s="9"/>
      <c r="G21201" s="63"/>
      <c r="H21201" s="64"/>
    </row>
    <row r="21202" spans="4:8" x14ac:dyDescent="0.2">
      <c r="D21202" s="9"/>
      <c r="G21202" s="63"/>
      <c r="H21202" s="64"/>
    </row>
    <row r="21203" spans="4:8" x14ac:dyDescent="0.2">
      <c r="D21203" s="9"/>
      <c r="G21203" s="63"/>
      <c r="H21203" s="64"/>
    </row>
    <row r="21204" spans="4:8" x14ac:dyDescent="0.2">
      <c r="D21204" s="9"/>
      <c r="G21204" s="63"/>
      <c r="H21204" s="64"/>
    </row>
    <row r="21205" spans="4:8" x14ac:dyDescent="0.2">
      <c r="D21205" s="9"/>
      <c r="G21205" s="63"/>
      <c r="H21205" s="64"/>
    </row>
    <row r="21206" spans="4:8" x14ac:dyDescent="0.2">
      <c r="D21206" s="9"/>
      <c r="G21206" s="63"/>
      <c r="H21206" s="64"/>
    </row>
    <row r="21207" spans="4:8" x14ac:dyDescent="0.2">
      <c r="D21207" s="9"/>
      <c r="G21207" s="63"/>
      <c r="H21207" s="64"/>
    </row>
    <row r="21208" spans="4:8" x14ac:dyDescent="0.2">
      <c r="D21208" s="9"/>
      <c r="G21208" s="63"/>
      <c r="H21208" s="64"/>
    </row>
    <row r="21209" spans="4:8" x14ac:dyDescent="0.2">
      <c r="D21209" s="9"/>
      <c r="G21209" s="63"/>
      <c r="H21209" s="64"/>
    </row>
    <row r="21210" spans="4:8" x14ac:dyDescent="0.2">
      <c r="D21210" s="9"/>
      <c r="G21210" s="63"/>
      <c r="H21210" s="64"/>
    </row>
    <row r="21211" spans="4:8" x14ac:dyDescent="0.2">
      <c r="D21211" s="9"/>
      <c r="G21211" s="63"/>
      <c r="H21211" s="64"/>
    </row>
    <row r="21212" spans="4:8" x14ac:dyDescent="0.2">
      <c r="D21212" s="9"/>
      <c r="G21212" s="63"/>
      <c r="H21212" s="64"/>
    </row>
    <row r="21213" spans="4:8" x14ac:dyDescent="0.2">
      <c r="D21213" s="9"/>
      <c r="G21213" s="63"/>
      <c r="H21213" s="64"/>
    </row>
    <row r="21214" spans="4:8" x14ac:dyDescent="0.2">
      <c r="D21214" s="9"/>
      <c r="G21214" s="63"/>
      <c r="H21214" s="64"/>
    </row>
    <row r="21215" spans="4:8" x14ac:dyDescent="0.2">
      <c r="D21215" s="9"/>
      <c r="G21215" s="63"/>
      <c r="H21215" s="64"/>
    </row>
    <row r="21216" spans="4:8" x14ac:dyDescent="0.2">
      <c r="D21216" s="9"/>
      <c r="G21216" s="63"/>
      <c r="H21216" s="64"/>
    </row>
    <row r="21217" spans="4:8" x14ac:dyDescent="0.2">
      <c r="D21217" s="9"/>
      <c r="G21217" s="63"/>
      <c r="H21217" s="64"/>
    </row>
    <row r="21218" spans="4:8" x14ac:dyDescent="0.2">
      <c r="D21218" s="9"/>
      <c r="G21218" s="63"/>
      <c r="H21218" s="64"/>
    </row>
    <row r="21219" spans="4:8" x14ac:dyDescent="0.2">
      <c r="D21219" s="9"/>
      <c r="G21219" s="63"/>
      <c r="H21219" s="64"/>
    </row>
    <row r="21220" spans="4:8" x14ac:dyDescent="0.2">
      <c r="D21220" s="9"/>
      <c r="G21220" s="63"/>
      <c r="H21220" s="64"/>
    </row>
    <row r="21221" spans="4:8" x14ac:dyDescent="0.2">
      <c r="D21221" s="9"/>
      <c r="G21221" s="63"/>
      <c r="H21221" s="64"/>
    </row>
    <row r="21222" spans="4:8" x14ac:dyDescent="0.2">
      <c r="D21222" s="9"/>
      <c r="G21222" s="63"/>
      <c r="H21222" s="64"/>
    </row>
    <row r="21223" spans="4:8" x14ac:dyDescent="0.2">
      <c r="D21223" s="9"/>
      <c r="G21223" s="63"/>
      <c r="H21223" s="64"/>
    </row>
    <row r="21224" spans="4:8" x14ac:dyDescent="0.2">
      <c r="D21224" s="9"/>
      <c r="G21224" s="63"/>
      <c r="H21224" s="64"/>
    </row>
    <row r="21225" spans="4:8" x14ac:dyDescent="0.2">
      <c r="D21225" s="9"/>
      <c r="G21225" s="63"/>
      <c r="H21225" s="64"/>
    </row>
    <row r="21226" spans="4:8" x14ac:dyDescent="0.2">
      <c r="D21226" s="9"/>
      <c r="G21226" s="63"/>
      <c r="H21226" s="64"/>
    </row>
    <row r="21227" spans="4:8" x14ac:dyDescent="0.2">
      <c r="D21227" s="9"/>
      <c r="G21227" s="63"/>
      <c r="H21227" s="64"/>
    </row>
    <row r="21228" spans="4:8" x14ac:dyDescent="0.2">
      <c r="D21228" s="9"/>
      <c r="G21228" s="63"/>
      <c r="H21228" s="64"/>
    </row>
    <row r="21229" spans="4:8" x14ac:dyDescent="0.2">
      <c r="D21229" s="9"/>
      <c r="G21229" s="63"/>
      <c r="H21229" s="64"/>
    </row>
    <row r="21230" spans="4:8" x14ac:dyDescent="0.2">
      <c r="D21230" s="9"/>
      <c r="G21230" s="63"/>
      <c r="H21230" s="64"/>
    </row>
    <row r="21231" spans="4:8" x14ac:dyDescent="0.2">
      <c r="D21231" s="9"/>
      <c r="G21231" s="63"/>
      <c r="H21231" s="64"/>
    </row>
    <row r="21232" spans="4:8" x14ac:dyDescent="0.2">
      <c r="D21232" s="9"/>
      <c r="G21232" s="63"/>
      <c r="H21232" s="64"/>
    </row>
    <row r="21233" spans="4:8" x14ac:dyDescent="0.2">
      <c r="D21233" s="9"/>
      <c r="G21233" s="63"/>
      <c r="H21233" s="64"/>
    </row>
    <row r="21234" spans="4:8" x14ac:dyDescent="0.2">
      <c r="D21234" s="9"/>
      <c r="G21234" s="63"/>
      <c r="H21234" s="64"/>
    </row>
    <row r="21235" spans="4:8" x14ac:dyDescent="0.2">
      <c r="D21235" s="9"/>
      <c r="G21235" s="63"/>
      <c r="H21235" s="64"/>
    </row>
    <row r="21236" spans="4:8" x14ac:dyDescent="0.2">
      <c r="D21236" s="9"/>
      <c r="G21236" s="63"/>
      <c r="H21236" s="64"/>
    </row>
    <row r="21237" spans="4:8" x14ac:dyDescent="0.2">
      <c r="D21237" s="9"/>
      <c r="G21237" s="63"/>
      <c r="H21237" s="64"/>
    </row>
    <row r="21238" spans="4:8" x14ac:dyDescent="0.2">
      <c r="D21238" s="9"/>
      <c r="G21238" s="63"/>
      <c r="H21238" s="64"/>
    </row>
    <row r="21239" spans="4:8" x14ac:dyDescent="0.2">
      <c r="D21239" s="9"/>
      <c r="G21239" s="63"/>
      <c r="H21239" s="64"/>
    </row>
    <row r="21240" spans="4:8" x14ac:dyDescent="0.2">
      <c r="D21240" s="9"/>
      <c r="G21240" s="63"/>
      <c r="H21240" s="64"/>
    </row>
    <row r="21241" spans="4:8" x14ac:dyDescent="0.2">
      <c r="D21241" s="9"/>
      <c r="G21241" s="63"/>
      <c r="H21241" s="64"/>
    </row>
    <row r="21242" spans="4:8" x14ac:dyDescent="0.2">
      <c r="D21242" s="9"/>
      <c r="G21242" s="63"/>
      <c r="H21242" s="64"/>
    </row>
    <row r="21243" spans="4:8" x14ac:dyDescent="0.2">
      <c r="D21243" s="9"/>
      <c r="G21243" s="63"/>
      <c r="H21243" s="64"/>
    </row>
    <row r="21244" spans="4:8" x14ac:dyDescent="0.2">
      <c r="D21244" s="9"/>
      <c r="G21244" s="63"/>
      <c r="H21244" s="64"/>
    </row>
    <row r="21245" spans="4:8" x14ac:dyDescent="0.2">
      <c r="D21245" s="9"/>
      <c r="G21245" s="63"/>
      <c r="H21245" s="64"/>
    </row>
    <row r="21246" spans="4:8" x14ac:dyDescent="0.2">
      <c r="D21246" s="9"/>
      <c r="G21246" s="63"/>
      <c r="H21246" s="64"/>
    </row>
    <row r="21247" spans="4:8" x14ac:dyDescent="0.2">
      <c r="D21247" s="9"/>
      <c r="G21247" s="63"/>
      <c r="H21247" s="64"/>
    </row>
    <row r="21248" spans="4:8" x14ac:dyDescent="0.2">
      <c r="D21248" s="9"/>
      <c r="G21248" s="63"/>
      <c r="H21248" s="64"/>
    </row>
    <row r="21249" spans="4:8" x14ac:dyDescent="0.2">
      <c r="D21249" s="9"/>
      <c r="G21249" s="63"/>
      <c r="H21249" s="64"/>
    </row>
    <row r="21250" spans="4:8" x14ac:dyDescent="0.2">
      <c r="D21250" s="9"/>
      <c r="G21250" s="63"/>
      <c r="H21250" s="64"/>
    </row>
    <row r="21251" spans="4:8" x14ac:dyDescent="0.2">
      <c r="D21251" s="9"/>
      <c r="G21251" s="63"/>
      <c r="H21251" s="64"/>
    </row>
    <row r="21252" spans="4:8" x14ac:dyDescent="0.2">
      <c r="D21252" s="9"/>
      <c r="G21252" s="63"/>
      <c r="H21252" s="64"/>
    </row>
    <row r="21253" spans="4:8" x14ac:dyDescent="0.2">
      <c r="D21253" s="9"/>
      <c r="G21253" s="63"/>
      <c r="H21253" s="64"/>
    </row>
    <row r="21254" spans="4:8" x14ac:dyDescent="0.2">
      <c r="D21254" s="9"/>
      <c r="G21254" s="63"/>
      <c r="H21254" s="64"/>
    </row>
    <row r="21255" spans="4:8" x14ac:dyDescent="0.2">
      <c r="D21255" s="9"/>
      <c r="G21255" s="63"/>
      <c r="H21255" s="64"/>
    </row>
    <row r="21256" spans="4:8" x14ac:dyDescent="0.2">
      <c r="D21256" s="9"/>
      <c r="G21256" s="63"/>
      <c r="H21256" s="64"/>
    </row>
    <row r="21257" spans="4:8" x14ac:dyDescent="0.2">
      <c r="D21257" s="9"/>
      <c r="G21257" s="63"/>
      <c r="H21257" s="64"/>
    </row>
    <row r="21258" spans="4:8" x14ac:dyDescent="0.2">
      <c r="D21258" s="9"/>
      <c r="G21258" s="63"/>
      <c r="H21258" s="64"/>
    </row>
    <row r="21259" spans="4:8" x14ac:dyDescent="0.2">
      <c r="D21259" s="9"/>
      <c r="G21259" s="63"/>
      <c r="H21259" s="64"/>
    </row>
    <row r="21260" spans="4:8" x14ac:dyDescent="0.2">
      <c r="D21260" s="9"/>
      <c r="G21260" s="63"/>
      <c r="H21260" s="64"/>
    </row>
    <row r="21261" spans="4:8" x14ac:dyDescent="0.2">
      <c r="D21261" s="9"/>
      <c r="G21261" s="63"/>
      <c r="H21261" s="64"/>
    </row>
    <row r="21262" spans="4:8" x14ac:dyDescent="0.2">
      <c r="D21262" s="9"/>
      <c r="G21262" s="63"/>
      <c r="H21262" s="64"/>
    </row>
    <row r="21263" spans="4:8" x14ac:dyDescent="0.2">
      <c r="D21263" s="9"/>
      <c r="G21263" s="63"/>
      <c r="H21263" s="64"/>
    </row>
    <row r="21264" spans="4:8" x14ac:dyDescent="0.2">
      <c r="D21264" s="9"/>
      <c r="G21264" s="63"/>
      <c r="H21264" s="64"/>
    </row>
    <row r="21265" spans="4:8" x14ac:dyDescent="0.2">
      <c r="D21265" s="9"/>
      <c r="G21265" s="63"/>
      <c r="H21265" s="64"/>
    </row>
    <row r="21266" spans="4:8" x14ac:dyDescent="0.2">
      <c r="D21266" s="9"/>
      <c r="G21266" s="63"/>
      <c r="H21266" s="64"/>
    </row>
    <row r="21267" spans="4:8" x14ac:dyDescent="0.2">
      <c r="D21267" s="9"/>
      <c r="G21267" s="63"/>
      <c r="H21267" s="64"/>
    </row>
    <row r="21268" spans="4:8" x14ac:dyDescent="0.2">
      <c r="D21268" s="9"/>
      <c r="G21268" s="63"/>
      <c r="H21268" s="64"/>
    </row>
    <row r="21269" spans="4:8" x14ac:dyDescent="0.2">
      <c r="D21269" s="9"/>
      <c r="G21269" s="63"/>
      <c r="H21269" s="64"/>
    </row>
    <row r="21270" spans="4:8" x14ac:dyDescent="0.2">
      <c r="D21270" s="9"/>
      <c r="G21270" s="63"/>
      <c r="H21270" s="64"/>
    </row>
    <row r="21271" spans="4:8" x14ac:dyDescent="0.2">
      <c r="D21271" s="9"/>
      <c r="G21271" s="63"/>
      <c r="H21271" s="64"/>
    </row>
    <row r="21272" spans="4:8" x14ac:dyDescent="0.2">
      <c r="D21272" s="9"/>
      <c r="G21272" s="63"/>
      <c r="H21272" s="64"/>
    </row>
    <row r="21273" spans="4:8" x14ac:dyDescent="0.2">
      <c r="D21273" s="9"/>
      <c r="G21273" s="63"/>
      <c r="H21273" s="64"/>
    </row>
    <row r="21274" spans="4:8" x14ac:dyDescent="0.2">
      <c r="D21274" s="9"/>
      <c r="G21274" s="63"/>
      <c r="H21274" s="64"/>
    </row>
    <row r="21275" spans="4:8" x14ac:dyDescent="0.2">
      <c r="D21275" s="9"/>
      <c r="G21275" s="63"/>
      <c r="H21275" s="64"/>
    </row>
    <row r="21276" spans="4:8" x14ac:dyDescent="0.2">
      <c r="D21276" s="9"/>
      <c r="G21276" s="63"/>
      <c r="H21276" s="64"/>
    </row>
    <row r="21277" spans="4:8" x14ac:dyDescent="0.2">
      <c r="D21277" s="9"/>
      <c r="G21277" s="63"/>
      <c r="H21277" s="64"/>
    </row>
    <row r="21278" spans="4:8" x14ac:dyDescent="0.2">
      <c r="D21278" s="9"/>
      <c r="G21278" s="63"/>
      <c r="H21278" s="64"/>
    </row>
    <row r="21279" spans="4:8" x14ac:dyDescent="0.2">
      <c r="D21279" s="9"/>
      <c r="G21279" s="63"/>
      <c r="H21279" s="64"/>
    </row>
    <row r="21280" spans="4:8" x14ac:dyDescent="0.2">
      <c r="D21280" s="9"/>
      <c r="G21280" s="63"/>
      <c r="H21280" s="64"/>
    </row>
    <row r="21281" spans="4:8" x14ac:dyDescent="0.2">
      <c r="D21281" s="9"/>
      <c r="G21281" s="63"/>
      <c r="H21281" s="64"/>
    </row>
    <row r="21282" spans="4:8" x14ac:dyDescent="0.2">
      <c r="D21282" s="9"/>
      <c r="G21282" s="63"/>
      <c r="H21282" s="64"/>
    </row>
    <row r="21283" spans="4:8" x14ac:dyDescent="0.2">
      <c r="D21283" s="9"/>
      <c r="G21283" s="63"/>
      <c r="H21283" s="64"/>
    </row>
    <row r="21284" spans="4:8" x14ac:dyDescent="0.2">
      <c r="D21284" s="9"/>
      <c r="G21284" s="63"/>
      <c r="H21284" s="64"/>
    </row>
    <row r="21285" spans="4:8" x14ac:dyDescent="0.2">
      <c r="D21285" s="9"/>
      <c r="G21285" s="63"/>
      <c r="H21285" s="64"/>
    </row>
    <row r="21286" spans="4:8" x14ac:dyDescent="0.2">
      <c r="D21286" s="9"/>
      <c r="G21286" s="63"/>
      <c r="H21286" s="64"/>
    </row>
    <row r="21287" spans="4:8" x14ac:dyDescent="0.2">
      <c r="D21287" s="9"/>
      <c r="G21287" s="63"/>
      <c r="H21287" s="64"/>
    </row>
    <row r="21288" spans="4:8" x14ac:dyDescent="0.2">
      <c r="D21288" s="9"/>
      <c r="G21288" s="63"/>
      <c r="H21288" s="64"/>
    </row>
    <row r="21289" spans="4:8" x14ac:dyDescent="0.2">
      <c r="D21289" s="9"/>
      <c r="G21289" s="63"/>
      <c r="H21289" s="64"/>
    </row>
    <row r="21290" spans="4:8" x14ac:dyDescent="0.2">
      <c r="D21290" s="9"/>
      <c r="G21290" s="63"/>
      <c r="H21290" s="64"/>
    </row>
    <row r="21291" spans="4:8" x14ac:dyDescent="0.2">
      <c r="D21291" s="9"/>
      <c r="G21291" s="63"/>
      <c r="H21291" s="64"/>
    </row>
    <row r="21292" spans="4:8" x14ac:dyDescent="0.2">
      <c r="D21292" s="9"/>
      <c r="G21292" s="63"/>
      <c r="H21292" s="64"/>
    </row>
    <row r="21293" spans="4:8" x14ac:dyDescent="0.2">
      <c r="D21293" s="9"/>
      <c r="G21293" s="63"/>
      <c r="H21293" s="64"/>
    </row>
    <row r="21294" spans="4:8" x14ac:dyDescent="0.2">
      <c r="D21294" s="9"/>
      <c r="G21294" s="63"/>
      <c r="H21294" s="64"/>
    </row>
    <row r="21295" spans="4:8" x14ac:dyDescent="0.2">
      <c r="D21295" s="9"/>
      <c r="G21295" s="63"/>
      <c r="H21295" s="64"/>
    </row>
    <row r="21296" spans="4:8" x14ac:dyDescent="0.2">
      <c r="D21296" s="9"/>
      <c r="G21296" s="63"/>
      <c r="H21296" s="64"/>
    </row>
    <row r="21297" spans="4:8" x14ac:dyDescent="0.2">
      <c r="D21297" s="9"/>
      <c r="G21297" s="63"/>
      <c r="H21297" s="64"/>
    </row>
    <row r="21298" spans="4:8" x14ac:dyDescent="0.2">
      <c r="D21298" s="9"/>
      <c r="G21298" s="63"/>
      <c r="H21298" s="64"/>
    </row>
    <row r="21299" spans="4:8" x14ac:dyDescent="0.2">
      <c r="D21299" s="9"/>
      <c r="G21299" s="63"/>
      <c r="H21299" s="64"/>
    </row>
    <row r="21300" spans="4:8" x14ac:dyDescent="0.2">
      <c r="D21300" s="9"/>
      <c r="G21300" s="63"/>
      <c r="H21300" s="64"/>
    </row>
    <row r="21301" spans="4:8" x14ac:dyDescent="0.2">
      <c r="D21301" s="9"/>
      <c r="G21301" s="63"/>
      <c r="H21301" s="64"/>
    </row>
    <row r="21302" spans="4:8" x14ac:dyDescent="0.2">
      <c r="D21302" s="9"/>
      <c r="G21302" s="63"/>
      <c r="H21302" s="64"/>
    </row>
    <row r="21303" spans="4:8" x14ac:dyDescent="0.2">
      <c r="D21303" s="9"/>
      <c r="G21303" s="63"/>
      <c r="H21303" s="64"/>
    </row>
    <row r="21304" spans="4:8" x14ac:dyDescent="0.2">
      <c r="D21304" s="9"/>
      <c r="G21304" s="63"/>
      <c r="H21304" s="64"/>
    </row>
    <row r="21305" spans="4:8" x14ac:dyDescent="0.2">
      <c r="D21305" s="9"/>
      <c r="G21305" s="63"/>
      <c r="H21305" s="64"/>
    </row>
    <row r="21306" spans="4:8" x14ac:dyDescent="0.2">
      <c r="D21306" s="9"/>
      <c r="G21306" s="63"/>
      <c r="H21306" s="64"/>
    </row>
    <row r="21307" spans="4:8" x14ac:dyDescent="0.2">
      <c r="D21307" s="9"/>
      <c r="G21307" s="63"/>
      <c r="H21307" s="64"/>
    </row>
    <row r="21308" spans="4:8" x14ac:dyDescent="0.2">
      <c r="D21308" s="9"/>
      <c r="G21308" s="63"/>
      <c r="H21308" s="64"/>
    </row>
    <row r="21309" spans="4:8" x14ac:dyDescent="0.2">
      <c r="D21309" s="9"/>
      <c r="G21309" s="63"/>
      <c r="H21309" s="64"/>
    </row>
    <row r="21310" spans="4:8" x14ac:dyDescent="0.2">
      <c r="D21310" s="9"/>
      <c r="G21310" s="63"/>
      <c r="H21310" s="64"/>
    </row>
    <row r="21311" spans="4:8" x14ac:dyDescent="0.2">
      <c r="D21311" s="9"/>
      <c r="G21311" s="63"/>
      <c r="H21311" s="64"/>
    </row>
    <row r="21312" spans="4:8" x14ac:dyDescent="0.2">
      <c r="D21312" s="9"/>
      <c r="G21312" s="63"/>
      <c r="H21312" s="64"/>
    </row>
    <row r="21313" spans="4:8" x14ac:dyDescent="0.2">
      <c r="D21313" s="9"/>
      <c r="G21313" s="63"/>
      <c r="H21313" s="64"/>
    </row>
    <row r="21314" spans="4:8" x14ac:dyDescent="0.2">
      <c r="D21314" s="9"/>
      <c r="G21314" s="63"/>
      <c r="H21314" s="64"/>
    </row>
    <row r="21315" spans="4:8" x14ac:dyDescent="0.2">
      <c r="D21315" s="9"/>
      <c r="G21315" s="63"/>
      <c r="H21315" s="64"/>
    </row>
    <row r="21316" spans="4:8" x14ac:dyDescent="0.2">
      <c r="D21316" s="9"/>
      <c r="G21316" s="63"/>
      <c r="H21316" s="64"/>
    </row>
    <row r="21317" spans="4:8" x14ac:dyDescent="0.2">
      <c r="D21317" s="9"/>
      <c r="G21317" s="63"/>
      <c r="H21317" s="64"/>
    </row>
    <row r="21318" spans="4:8" x14ac:dyDescent="0.2">
      <c r="D21318" s="9"/>
      <c r="G21318" s="63"/>
      <c r="H21318" s="64"/>
    </row>
    <row r="21319" spans="4:8" x14ac:dyDescent="0.2">
      <c r="D21319" s="9"/>
      <c r="G21319" s="63"/>
      <c r="H21319" s="64"/>
    </row>
    <row r="21320" spans="4:8" x14ac:dyDescent="0.2">
      <c r="D21320" s="9"/>
      <c r="G21320" s="63"/>
      <c r="H21320" s="64"/>
    </row>
    <row r="21321" spans="4:8" x14ac:dyDescent="0.2">
      <c r="D21321" s="9"/>
      <c r="G21321" s="63"/>
      <c r="H21321" s="64"/>
    </row>
    <row r="21322" spans="4:8" x14ac:dyDescent="0.2">
      <c r="D21322" s="9"/>
      <c r="G21322" s="63"/>
      <c r="H21322" s="64"/>
    </row>
    <row r="21323" spans="4:8" x14ac:dyDescent="0.2">
      <c r="D21323" s="9"/>
      <c r="G21323" s="63"/>
      <c r="H21323" s="64"/>
    </row>
    <row r="21324" spans="4:8" x14ac:dyDescent="0.2">
      <c r="D21324" s="9"/>
      <c r="G21324" s="63"/>
      <c r="H21324" s="64"/>
    </row>
    <row r="21325" spans="4:8" x14ac:dyDescent="0.2">
      <c r="D21325" s="9"/>
      <c r="G21325" s="63"/>
      <c r="H21325" s="64"/>
    </row>
    <row r="21326" spans="4:8" x14ac:dyDescent="0.2">
      <c r="D21326" s="9"/>
      <c r="G21326" s="63"/>
      <c r="H21326" s="64"/>
    </row>
    <row r="21327" spans="4:8" x14ac:dyDescent="0.2">
      <c r="D21327" s="9"/>
      <c r="G21327" s="63"/>
      <c r="H21327" s="64"/>
    </row>
    <row r="21328" spans="4:8" x14ac:dyDescent="0.2">
      <c r="D21328" s="9"/>
      <c r="G21328" s="63"/>
      <c r="H21328" s="64"/>
    </row>
    <row r="21329" spans="4:8" x14ac:dyDescent="0.2">
      <c r="D21329" s="9"/>
      <c r="G21329" s="63"/>
      <c r="H21329" s="64"/>
    </row>
    <row r="21330" spans="4:8" x14ac:dyDescent="0.2">
      <c r="D21330" s="9"/>
      <c r="G21330" s="63"/>
      <c r="H21330" s="64"/>
    </row>
    <row r="21331" spans="4:8" x14ac:dyDescent="0.2">
      <c r="D21331" s="9"/>
      <c r="G21331" s="63"/>
      <c r="H21331" s="64"/>
    </row>
    <row r="21332" spans="4:8" x14ac:dyDescent="0.2">
      <c r="D21332" s="9"/>
      <c r="G21332" s="63"/>
      <c r="H21332" s="64"/>
    </row>
    <row r="21333" spans="4:8" x14ac:dyDescent="0.2">
      <c r="D21333" s="9"/>
      <c r="G21333" s="63"/>
      <c r="H21333" s="64"/>
    </row>
    <row r="21334" spans="4:8" x14ac:dyDescent="0.2">
      <c r="D21334" s="9"/>
      <c r="G21334" s="63"/>
      <c r="H21334" s="64"/>
    </row>
    <row r="21335" spans="4:8" x14ac:dyDescent="0.2">
      <c r="D21335" s="9"/>
      <c r="G21335" s="63"/>
      <c r="H21335" s="64"/>
    </row>
    <row r="21336" spans="4:8" x14ac:dyDescent="0.2">
      <c r="D21336" s="9"/>
      <c r="G21336" s="63"/>
      <c r="H21336" s="64"/>
    </row>
    <row r="21337" spans="4:8" x14ac:dyDescent="0.2">
      <c r="D21337" s="9"/>
      <c r="G21337" s="63"/>
      <c r="H21337" s="64"/>
    </row>
    <row r="21338" spans="4:8" x14ac:dyDescent="0.2">
      <c r="D21338" s="9"/>
      <c r="G21338" s="63"/>
      <c r="H21338" s="64"/>
    </row>
    <row r="21339" spans="4:8" x14ac:dyDescent="0.2">
      <c r="D21339" s="9"/>
      <c r="G21339" s="63"/>
      <c r="H21339" s="64"/>
    </row>
    <row r="21340" spans="4:8" x14ac:dyDescent="0.2">
      <c r="D21340" s="9"/>
      <c r="G21340" s="63"/>
      <c r="H21340" s="64"/>
    </row>
    <row r="21341" spans="4:8" x14ac:dyDescent="0.2">
      <c r="D21341" s="9"/>
      <c r="G21341" s="63"/>
      <c r="H21341" s="64"/>
    </row>
    <row r="21342" spans="4:8" x14ac:dyDescent="0.2">
      <c r="D21342" s="9"/>
      <c r="G21342" s="63"/>
      <c r="H21342" s="64"/>
    </row>
    <row r="21343" spans="4:8" x14ac:dyDescent="0.2">
      <c r="D21343" s="9"/>
      <c r="G21343" s="63"/>
      <c r="H21343" s="64"/>
    </row>
    <row r="21344" spans="4:8" x14ac:dyDescent="0.2">
      <c r="D21344" s="9"/>
      <c r="G21344" s="63"/>
      <c r="H21344" s="64"/>
    </row>
    <row r="21345" spans="4:8" x14ac:dyDescent="0.2">
      <c r="D21345" s="9"/>
      <c r="G21345" s="63"/>
      <c r="H21345" s="64"/>
    </row>
    <row r="21346" spans="4:8" x14ac:dyDescent="0.2">
      <c r="D21346" s="9"/>
      <c r="G21346" s="63"/>
      <c r="H21346" s="64"/>
    </row>
    <row r="21347" spans="4:8" x14ac:dyDescent="0.2">
      <c r="D21347" s="9"/>
      <c r="G21347" s="63"/>
      <c r="H21347" s="64"/>
    </row>
    <row r="21348" spans="4:8" x14ac:dyDescent="0.2">
      <c r="D21348" s="9"/>
      <c r="G21348" s="63"/>
      <c r="H21348" s="64"/>
    </row>
    <row r="21349" spans="4:8" x14ac:dyDescent="0.2">
      <c r="D21349" s="9"/>
      <c r="G21349" s="63"/>
      <c r="H21349" s="64"/>
    </row>
    <row r="21350" spans="4:8" x14ac:dyDescent="0.2">
      <c r="D21350" s="9"/>
      <c r="G21350" s="63"/>
      <c r="H21350" s="64"/>
    </row>
    <row r="21351" spans="4:8" x14ac:dyDescent="0.2">
      <c r="D21351" s="9"/>
      <c r="G21351" s="63"/>
      <c r="H21351" s="64"/>
    </row>
    <row r="21352" spans="4:8" x14ac:dyDescent="0.2">
      <c r="D21352" s="9"/>
      <c r="G21352" s="63"/>
      <c r="H21352" s="64"/>
    </row>
    <row r="21353" spans="4:8" x14ac:dyDescent="0.2">
      <c r="D21353" s="9"/>
      <c r="G21353" s="63"/>
      <c r="H21353" s="64"/>
    </row>
    <row r="21354" spans="4:8" x14ac:dyDescent="0.2">
      <c r="D21354" s="9"/>
      <c r="G21354" s="63"/>
      <c r="H21354" s="64"/>
    </row>
    <row r="21355" spans="4:8" x14ac:dyDescent="0.2">
      <c r="D21355" s="9"/>
      <c r="G21355" s="63"/>
      <c r="H21355" s="64"/>
    </row>
    <row r="21356" spans="4:8" x14ac:dyDescent="0.2">
      <c r="D21356" s="9"/>
      <c r="G21356" s="63"/>
      <c r="H21356" s="64"/>
    </row>
    <row r="21357" spans="4:8" x14ac:dyDescent="0.2">
      <c r="D21357" s="9"/>
      <c r="G21357" s="63"/>
      <c r="H21357" s="64"/>
    </row>
    <row r="21358" spans="4:8" x14ac:dyDescent="0.2">
      <c r="D21358" s="9"/>
      <c r="G21358" s="63"/>
      <c r="H21358" s="64"/>
    </row>
    <row r="21359" spans="4:8" x14ac:dyDescent="0.2">
      <c r="D21359" s="9"/>
      <c r="G21359" s="63"/>
      <c r="H21359" s="64"/>
    </row>
    <row r="21360" spans="4:8" x14ac:dyDescent="0.2">
      <c r="D21360" s="9"/>
      <c r="G21360" s="63"/>
      <c r="H21360" s="64"/>
    </row>
    <row r="21361" spans="4:8" x14ac:dyDescent="0.2">
      <c r="D21361" s="9"/>
      <c r="G21361" s="63"/>
      <c r="H21361" s="64"/>
    </row>
    <row r="21362" spans="4:8" x14ac:dyDescent="0.2">
      <c r="D21362" s="9"/>
      <c r="G21362" s="63"/>
      <c r="H21362" s="64"/>
    </row>
    <row r="21363" spans="4:8" x14ac:dyDescent="0.2">
      <c r="D21363" s="9"/>
      <c r="G21363" s="63"/>
      <c r="H21363" s="64"/>
    </row>
    <row r="21364" spans="4:8" x14ac:dyDescent="0.2">
      <c r="D21364" s="9"/>
      <c r="G21364" s="63"/>
      <c r="H21364" s="64"/>
    </row>
    <row r="21365" spans="4:8" x14ac:dyDescent="0.2">
      <c r="D21365" s="9"/>
      <c r="G21365" s="63"/>
      <c r="H21365" s="64"/>
    </row>
    <row r="21366" spans="4:8" x14ac:dyDescent="0.2">
      <c r="D21366" s="9"/>
      <c r="G21366" s="63"/>
      <c r="H21366" s="64"/>
    </row>
    <row r="21367" spans="4:8" x14ac:dyDescent="0.2">
      <c r="D21367" s="9"/>
      <c r="G21367" s="63"/>
      <c r="H21367" s="64"/>
    </row>
    <row r="21368" spans="4:8" x14ac:dyDescent="0.2">
      <c r="D21368" s="9"/>
      <c r="G21368" s="63"/>
      <c r="H21368" s="64"/>
    </row>
    <row r="21369" spans="4:8" x14ac:dyDescent="0.2">
      <c r="D21369" s="9"/>
      <c r="G21369" s="63"/>
      <c r="H21369" s="64"/>
    </row>
    <row r="21370" spans="4:8" x14ac:dyDescent="0.2">
      <c r="D21370" s="9"/>
      <c r="G21370" s="63"/>
      <c r="H21370" s="64"/>
    </row>
    <row r="21371" spans="4:8" x14ac:dyDescent="0.2">
      <c r="D21371" s="9"/>
      <c r="G21371" s="63"/>
      <c r="H21371" s="64"/>
    </row>
    <row r="21372" spans="4:8" x14ac:dyDescent="0.2">
      <c r="D21372" s="9"/>
      <c r="G21372" s="63"/>
      <c r="H21372" s="64"/>
    </row>
    <row r="21373" spans="4:8" x14ac:dyDescent="0.2">
      <c r="D21373" s="9"/>
      <c r="G21373" s="63"/>
      <c r="H21373" s="64"/>
    </row>
    <row r="21374" spans="4:8" x14ac:dyDescent="0.2">
      <c r="D21374" s="9"/>
      <c r="G21374" s="63"/>
      <c r="H21374" s="64"/>
    </row>
    <row r="21375" spans="4:8" x14ac:dyDescent="0.2">
      <c r="D21375" s="9"/>
      <c r="G21375" s="63"/>
      <c r="H21375" s="64"/>
    </row>
    <row r="21376" spans="4:8" x14ac:dyDescent="0.2">
      <c r="D21376" s="9"/>
      <c r="G21376" s="63"/>
      <c r="H21376" s="64"/>
    </row>
    <row r="21377" spans="4:8" x14ac:dyDescent="0.2">
      <c r="D21377" s="9"/>
      <c r="G21377" s="63"/>
      <c r="H21377" s="64"/>
    </row>
    <row r="21378" spans="4:8" x14ac:dyDescent="0.2">
      <c r="D21378" s="9"/>
      <c r="G21378" s="63"/>
      <c r="H21378" s="64"/>
    </row>
    <row r="21379" spans="4:8" x14ac:dyDescent="0.2">
      <c r="D21379" s="9"/>
      <c r="G21379" s="63"/>
      <c r="H21379" s="64"/>
    </row>
    <row r="21380" spans="4:8" x14ac:dyDescent="0.2">
      <c r="D21380" s="9"/>
      <c r="G21380" s="63"/>
      <c r="H21380" s="64"/>
    </row>
    <row r="21381" spans="4:8" x14ac:dyDescent="0.2">
      <c r="D21381" s="9"/>
      <c r="G21381" s="63"/>
      <c r="H21381" s="64"/>
    </row>
    <row r="21382" spans="4:8" x14ac:dyDescent="0.2">
      <c r="D21382" s="9"/>
      <c r="G21382" s="63"/>
      <c r="H21382" s="64"/>
    </row>
    <row r="21383" spans="4:8" x14ac:dyDescent="0.2">
      <c r="D21383" s="9"/>
      <c r="G21383" s="63"/>
      <c r="H21383" s="64"/>
    </row>
    <row r="21384" spans="4:8" x14ac:dyDescent="0.2">
      <c r="D21384" s="9"/>
      <c r="G21384" s="63"/>
      <c r="H21384" s="64"/>
    </row>
    <row r="21385" spans="4:8" x14ac:dyDescent="0.2">
      <c r="D21385" s="9"/>
      <c r="G21385" s="63"/>
      <c r="H21385" s="64"/>
    </row>
    <row r="21386" spans="4:8" x14ac:dyDescent="0.2">
      <c r="D21386" s="9"/>
      <c r="G21386" s="63"/>
      <c r="H21386" s="64"/>
    </row>
    <row r="21387" spans="4:8" x14ac:dyDescent="0.2">
      <c r="D21387" s="9"/>
      <c r="G21387" s="63"/>
      <c r="H21387" s="64"/>
    </row>
    <row r="21388" spans="4:8" x14ac:dyDescent="0.2">
      <c r="D21388" s="9"/>
      <c r="G21388" s="63"/>
      <c r="H21388" s="64"/>
    </row>
    <row r="21389" spans="4:8" x14ac:dyDescent="0.2">
      <c r="D21389" s="9"/>
      <c r="G21389" s="63"/>
      <c r="H21389" s="64"/>
    </row>
    <row r="21390" spans="4:8" x14ac:dyDescent="0.2">
      <c r="D21390" s="9"/>
      <c r="G21390" s="63"/>
      <c r="H21390" s="64"/>
    </row>
    <row r="21391" spans="4:8" x14ac:dyDescent="0.2">
      <c r="D21391" s="9"/>
      <c r="G21391" s="63"/>
      <c r="H21391" s="64"/>
    </row>
    <row r="21392" spans="4:8" x14ac:dyDescent="0.2">
      <c r="D21392" s="9"/>
      <c r="G21392" s="63"/>
      <c r="H21392" s="64"/>
    </row>
    <row r="21393" spans="4:8" x14ac:dyDescent="0.2">
      <c r="D21393" s="9"/>
      <c r="G21393" s="63"/>
      <c r="H21393" s="64"/>
    </row>
    <row r="21394" spans="4:8" x14ac:dyDescent="0.2">
      <c r="D21394" s="9"/>
      <c r="G21394" s="63"/>
      <c r="H21394" s="64"/>
    </row>
    <row r="21395" spans="4:8" x14ac:dyDescent="0.2">
      <c r="D21395" s="9"/>
      <c r="G21395" s="63"/>
      <c r="H21395" s="64"/>
    </row>
    <row r="21396" spans="4:8" x14ac:dyDescent="0.2">
      <c r="D21396" s="9"/>
      <c r="G21396" s="63"/>
      <c r="H21396" s="64"/>
    </row>
    <row r="21397" spans="4:8" x14ac:dyDescent="0.2">
      <c r="D21397" s="9"/>
      <c r="G21397" s="63"/>
      <c r="H21397" s="64"/>
    </row>
    <row r="21398" spans="4:8" x14ac:dyDescent="0.2">
      <c r="D21398" s="9"/>
      <c r="G21398" s="63"/>
      <c r="H21398" s="64"/>
    </row>
    <row r="21399" spans="4:8" x14ac:dyDescent="0.2">
      <c r="D21399" s="9"/>
      <c r="G21399" s="63"/>
      <c r="H21399" s="64"/>
    </row>
    <row r="21400" spans="4:8" x14ac:dyDescent="0.2">
      <c r="D21400" s="9"/>
      <c r="G21400" s="63"/>
      <c r="H21400" s="64"/>
    </row>
    <row r="21401" spans="4:8" x14ac:dyDescent="0.2">
      <c r="D21401" s="9"/>
      <c r="G21401" s="63"/>
      <c r="H21401" s="64"/>
    </row>
    <row r="21402" spans="4:8" x14ac:dyDescent="0.2">
      <c r="D21402" s="9"/>
      <c r="G21402" s="63"/>
      <c r="H21402" s="64"/>
    </row>
    <row r="21403" spans="4:8" x14ac:dyDescent="0.2">
      <c r="D21403" s="9"/>
      <c r="G21403" s="63"/>
      <c r="H21403" s="64"/>
    </row>
    <row r="21404" spans="4:8" x14ac:dyDescent="0.2">
      <c r="D21404" s="9"/>
      <c r="G21404" s="63"/>
      <c r="H21404" s="64"/>
    </row>
    <row r="21405" spans="4:8" x14ac:dyDescent="0.2">
      <c r="D21405" s="9"/>
      <c r="G21405" s="63"/>
      <c r="H21405" s="64"/>
    </row>
    <row r="21406" spans="4:8" x14ac:dyDescent="0.2">
      <c r="D21406" s="9"/>
      <c r="G21406" s="63"/>
      <c r="H21406" s="64"/>
    </row>
    <row r="21407" spans="4:8" x14ac:dyDescent="0.2">
      <c r="D21407" s="9"/>
      <c r="G21407" s="63"/>
      <c r="H21407" s="64"/>
    </row>
    <row r="21408" spans="4:8" x14ac:dyDescent="0.2">
      <c r="D21408" s="9"/>
      <c r="G21408" s="63"/>
      <c r="H21408" s="64"/>
    </row>
    <row r="21409" spans="4:8" x14ac:dyDescent="0.2">
      <c r="D21409" s="9"/>
      <c r="G21409" s="63"/>
      <c r="H21409" s="64"/>
    </row>
    <row r="21410" spans="4:8" x14ac:dyDescent="0.2">
      <c r="D21410" s="9"/>
      <c r="G21410" s="63"/>
      <c r="H21410" s="64"/>
    </row>
    <row r="21411" spans="4:8" x14ac:dyDescent="0.2">
      <c r="D21411" s="9"/>
      <c r="G21411" s="63"/>
      <c r="H21411" s="64"/>
    </row>
    <row r="21412" spans="4:8" x14ac:dyDescent="0.2">
      <c r="D21412" s="9"/>
      <c r="G21412" s="63"/>
      <c r="H21412" s="64"/>
    </row>
    <row r="21413" spans="4:8" x14ac:dyDescent="0.2">
      <c r="D21413" s="9"/>
      <c r="G21413" s="63"/>
      <c r="H21413" s="64"/>
    </row>
    <row r="21414" spans="4:8" x14ac:dyDescent="0.2">
      <c r="D21414" s="9"/>
      <c r="G21414" s="63"/>
      <c r="H21414" s="64"/>
    </row>
    <row r="21415" spans="4:8" x14ac:dyDescent="0.2">
      <c r="D21415" s="9"/>
      <c r="G21415" s="63"/>
      <c r="H21415" s="64"/>
    </row>
    <row r="21416" spans="4:8" x14ac:dyDescent="0.2">
      <c r="D21416" s="9"/>
      <c r="G21416" s="63"/>
      <c r="H21416" s="64"/>
    </row>
    <row r="21417" spans="4:8" x14ac:dyDescent="0.2">
      <c r="D21417" s="9"/>
      <c r="G21417" s="63"/>
      <c r="H21417" s="64"/>
    </row>
    <row r="21418" spans="4:8" x14ac:dyDescent="0.2">
      <c r="D21418" s="9"/>
      <c r="G21418" s="63"/>
      <c r="H21418" s="64"/>
    </row>
    <row r="21419" spans="4:8" x14ac:dyDescent="0.2">
      <c r="D21419" s="9"/>
      <c r="G21419" s="63"/>
      <c r="H21419" s="64"/>
    </row>
    <row r="21420" spans="4:8" x14ac:dyDescent="0.2">
      <c r="D21420" s="9"/>
      <c r="G21420" s="63"/>
      <c r="H21420" s="64"/>
    </row>
    <row r="21421" spans="4:8" x14ac:dyDescent="0.2">
      <c r="D21421" s="9"/>
      <c r="G21421" s="63"/>
      <c r="H21421" s="64"/>
    </row>
    <row r="21422" spans="4:8" x14ac:dyDescent="0.2">
      <c r="D21422" s="9"/>
      <c r="G21422" s="63"/>
      <c r="H21422" s="64"/>
    </row>
    <row r="21423" spans="4:8" x14ac:dyDescent="0.2">
      <c r="D21423" s="9"/>
      <c r="G21423" s="63"/>
      <c r="H21423" s="64"/>
    </row>
    <row r="21424" spans="4:8" x14ac:dyDescent="0.2">
      <c r="D21424" s="9"/>
      <c r="G21424" s="63"/>
      <c r="H21424" s="64"/>
    </row>
    <row r="21425" spans="4:8" x14ac:dyDescent="0.2">
      <c r="D21425" s="9"/>
      <c r="G21425" s="63"/>
      <c r="H21425" s="64"/>
    </row>
    <row r="21426" spans="4:8" x14ac:dyDescent="0.2">
      <c r="D21426" s="9"/>
      <c r="G21426" s="63"/>
      <c r="H21426" s="64"/>
    </row>
    <row r="21427" spans="4:8" x14ac:dyDescent="0.2">
      <c r="D21427" s="9"/>
      <c r="G21427" s="63"/>
      <c r="H21427" s="64"/>
    </row>
    <row r="21428" spans="4:8" x14ac:dyDescent="0.2">
      <c r="D21428" s="9"/>
      <c r="G21428" s="63"/>
      <c r="H21428" s="64"/>
    </row>
    <row r="21429" spans="4:8" x14ac:dyDescent="0.2">
      <c r="D21429" s="9"/>
      <c r="G21429" s="63"/>
      <c r="H21429" s="64"/>
    </row>
    <row r="21430" spans="4:8" x14ac:dyDescent="0.2">
      <c r="D21430" s="9"/>
      <c r="G21430" s="63"/>
      <c r="H21430" s="64"/>
    </row>
    <row r="21431" spans="4:8" x14ac:dyDescent="0.2">
      <c r="D21431" s="9"/>
      <c r="G21431" s="63"/>
      <c r="H21431" s="64"/>
    </row>
    <row r="21432" spans="4:8" x14ac:dyDescent="0.2">
      <c r="D21432" s="9"/>
      <c r="G21432" s="63"/>
      <c r="H21432" s="64"/>
    </row>
    <row r="21433" spans="4:8" x14ac:dyDescent="0.2">
      <c r="D21433" s="9"/>
      <c r="G21433" s="63"/>
      <c r="H21433" s="64"/>
    </row>
    <row r="21434" spans="4:8" x14ac:dyDescent="0.2">
      <c r="D21434" s="9"/>
      <c r="G21434" s="63"/>
      <c r="H21434" s="64"/>
    </row>
    <row r="21435" spans="4:8" x14ac:dyDescent="0.2">
      <c r="D21435" s="9"/>
      <c r="G21435" s="63"/>
      <c r="H21435" s="64"/>
    </row>
    <row r="21436" spans="4:8" x14ac:dyDescent="0.2">
      <c r="D21436" s="9"/>
      <c r="G21436" s="63"/>
      <c r="H21436" s="64"/>
    </row>
    <row r="21437" spans="4:8" x14ac:dyDescent="0.2">
      <c r="D21437" s="9"/>
      <c r="G21437" s="63"/>
      <c r="H21437" s="64"/>
    </row>
    <row r="21438" spans="4:8" x14ac:dyDescent="0.2">
      <c r="D21438" s="9"/>
      <c r="G21438" s="63"/>
      <c r="H21438" s="64"/>
    </row>
    <row r="21439" spans="4:8" x14ac:dyDescent="0.2">
      <c r="D21439" s="9"/>
      <c r="G21439" s="63"/>
      <c r="H21439" s="64"/>
    </row>
    <row r="21440" spans="4:8" x14ac:dyDescent="0.2">
      <c r="D21440" s="9"/>
      <c r="G21440" s="63"/>
      <c r="H21440" s="64"/>
    </row>
    <row r="21441" spans="4:8" x14ac:dyDescent="0.2">
      <c r="D21441" s="9"/>
      <c r="G21441" s="63"/>
      <c r="H21441" s="64"/>
    </row>
    <row r="21442" spans="4:8" x14ac:dyDescent="0.2">
      <c r="D21442" s="9"/>
      <c r="G21442" s="63"/>
      <c r="H21442" s="64"/>
    </row>
    <row r="21443" spans="4:8" x14ac:dyDescent="0.2">
      <c r="D21443" s="9"/>
      <c r="G21443" s="63"/>
      <c r="H21443" s="64"/>
    </row>
    <row r="21444" spans="4:8" x14ac:dyDescent="0.2">
      <c r="D21444" s="9"/>
      <c r="G21444" s="63"/>
      <c r="H21444" s="64"/>
    </row>
    <row r="21445" spans="4:8" x14ac:dyDescent="0.2">
      <c r="D21445" s="9"/>
      <c r="G21445" s="63"/>
      <c r="H21445" s="64"/>
    </row>
    <row r="21446" spans="4:8" x14ac:dyDescent="0.2">
      <c r="D21446" s="9"/>
      <c r="G21446" s="63"/>
      <c r="H21446" s="64"/>
    </row>
    <row r="21447" spans="4:8" x14ac:dyDescent="0.2">
      <c r="D21447" s="9"/>
      <c r="G21447" s="63"/>
      <c r="H21447" s="64"/>
    </row>
    <row r="21448" spans="4:8" x14ac:dyDescent="0.2">
      <c r="D21448" s="9"/>
      <c r="G21448" s="63"/>
      <c r="H21448" s="64"/>
    </row>
    <row r="21449" spans="4:8" x14ac:dyDescent="0.2">
      <c r="D21449" s="9"/>
      <c r="G21449" s="63"/>
      <c r="H21449" s="64"/>
    </row>
    <row r="21450" spans="4:8" x14ac:dyDescent="0.2">
      <c r="D21450" s="9"/>
      <c r="G21450" s="63"/>
      <c r="H21450" s="64"/>
    </row>
    <row r="21451" spans="4:8" x14ac:dyDescent="0.2">
      <c r="D21451" s="9"/>
      <c r="G21451" s="63"/>
      <c r="H21451" s="64"/>
    </row>
    <row r="21452" spans="4:8" x14ac:dyDescent="0.2">
      <c r="D21452" s="9"/>
      <c r="G21452" s="63"/>
      <c r="H21452" s="64"/>
    </row>
    <row r="21453" spans="4:8" x14ac:dyDescent="0.2">
      <c r="D21453" s="9"/>
      <c r="G21453" s="63"/>
      <c r="H21453" s="64"/>
    </row>
    <row r="21454" spans="4:8" x14ac:dyDescent="0.2">
      <c r="D21454" s="9"/>
      <c r="G21454" s="63"/>
      <c r="H21454" s="64"/>
    </row>
    <row r="21455" spans="4:8" x14ac:dyDescent="0.2">
      <c r="D21455" s="9"/>
      <c r="G21455" s="63"/>
      <c r="H21455" s="64"/>
    </row>
    <row r="21456" spans="4:8" x14ac:dyDescent="0.2">
      <c r="D21456" s="9"/>
      <c r="G21456" s="63"/>
      <c r="H21456" s="64"/>
    </row>
    <row r="21457" spans="4:8" x14ac:dyDescent="0.2">
      <c r="D21457" s="9"/>
      <c r="G21457" s="63"/>
      <c r="H21457" s="64"/>
    </row>
    <row r="21458" spans="4:8" x14ac:dyDescent="0.2">
      <c r="D21458" s="9"/>
      <c r="G21458" s="63"/>
      <c r="H21458" s="64"/>
    </row>
    <row r="21459" spans="4:8" x14ac:dyDescent="0.2">
      <c r="D21459" s="9"/>
      <c r="G21459" s="63"/>
      <c r="H21459" s="64"/>
    </row>
    <row r="21460" spans="4:8" x14ac:dyDescent="0.2">
      <c r="D21460" s="9"/>
      <c r="G21460" s="63"/>
      <c r="H21460" s="64"/>
    </row>
    <row r="21461" spans="4:8" x14ac:dyDescent="0.2">
      <c r="D21461" s="9"/>
      <c r="G21461" s="63"/>
      <c r="H21461" s="64"/>
    </row>
    <row r="21462" spans="4:8" x14ac:dyDescent="0.2">
      <c r="D21462" s="9"/>
      <c r="G21462" s="63"/>
      <c r="H21462" s="64"/>
    </row>
    <row r="21463" spans="4:8" x14ac:dyDescent="0.2">
      <c r="D21463" s="9"/>
      <c r="G21463" s="63"/>
      <c r="H21463" s="64"/>
    </row>
    <row r="21464" spans="4:8" x14ac:dyDescent="0.2">
      <c r="D21464" s="9"/>
      <c r="G21464" s="63"/>
      <c r="H21464" s="64"/>
    </row>
    <row r="21465" spans="4:8" x14ac:dyDescent="0.2">
      <c r="D21465" s="9"/>
      <c r="G21465" s="63"/>
      <c r="H21465" s="64"/>
    </row>
    <row r="21466" spans="4:8" x14ac:dyDescent="0.2">
      <c r="D21466" s="9"/>
      <c r="G21466" s="63"/>
      <c r="H21466" s="64"/>
    </row>
    <row r="21467" spans="4:8" x14ac:dyDescent="0.2">
      <c r="D21467" s="9"/>
      <c r="G21467" s="63"/>
      <c r="H21467" s="64"/>
    </row>
    <row r="21468" spans="4:8" x14ac:dyDescent="0.2">
      <c r="D21468" s="9"/>
      <c r="G21468" s="63"/>
      <c r="H21468" s="64"/>
    </row>
    <row r="21469" spans="4:8" x14ac:dyDescent="0.2">
      <c r="D21469" s="9"/>
      <c r="G21469" s="63"/>
      <c r="H21469" s="64"/>
    </row>
    <row r="21470" spans="4:8" x14ac:dyDescent="0.2">
      <c r="D21470" s="9"/>
      <c r="G21470" s="63"/>
      <c r="H21470" s="64"/>
    </row>
    <row r="21471" spans="4:8" x14ac:dyDescent="0.2">
      <c r="D21471" s="9"/>
      <c r="G21471" s="63"/>
      <c r="H21471" s="64"/>
    </row>
    <row r="21472" spans="4:8" x14ac:dyDescent="0.2">
      <c r="D21472" s="9"/>
      <c r="G21472" s="63"/>
      <c r="H21472" s="64"/>
    </row>
    <row r="21473" spans="4:8" x14ac:dyDescent="0.2">
      <c r="D21473" s="9"/>
      <c r="G21473" s="63"/>
      <c r="H21473" s="64"/>
    </row>
    <row r="21474" spans="4:8" x14ac:dyDescent="0.2">
      <c r="D21474" s="9"/>
      <c r="G21474" s="63"/>
      <c r="H21474" s="64"/>
    </row>
    <row r="21475" spans="4:8" x14ac:dyDescent="0.2">
      <c r="D21475" s="9"/>
      <c r="G21475" s="63"/>
      <c r="H21475" s="64"/>
    </row>
    <row r="21476" spans="4:8" x14ac:dyDescent="0.2">
      <c r="D21476" s="9"/>
      <c r="G21476" s="63"/>
      <c r="H21476" s="64"/>
    </row>
    <row r="21477" spans="4:8" x14ac:dyDescent="0.2">
      <c r="D21477" s="9"/>
      <c r="G21477" s="63"/>
      <c r="H21477" s="64"/>
    </row>
    <row r="21478" spans="4:8" x14ac:dyDescent="0.2">
      <c r="D21478" s="9"/>
      <c r="G21478" s="63"/>
      <c r="H21478" s="64"/>
    </row>
    <row r="21479" spans="4:8" x14ac:dyDescent="0.2">
      <c r="D21479" s="9"/>
      <c r="G21479" s="63"/>
      <c r="H21479" s="64"/>
    </row>
    <row r="21480" spans="4:8" x14ac:dyDescent="0.2">
      <c r="D21480" s="9"/>
      <c r="G21480" s="63"/>
      <c r="H21480" s="64"/>
    </row>
    <row r="21481" spans="4:8" x14ac:dyDescent="0.2">
      <c r="D21481" s="9"/>
      <c r="G21481" s="63"/>
      <c r="H21481" s="64"/>
    </row>
    <row r="21482" spans="4:8" x14ac:dyDescent="0.2">
      <c r="D21482" s="9"/>
      <c r="G21482" s="63"/>
      <c r="H21482" s="64"/>
    </row>
    <row r="21483" spans="4:8" x14ac:dyDescent="0.2">
      <c r="D21483" s="9"/>
      <c r="G21483" s="63"/>
      <c r="H21483" s="64"/>
    </row>
    <row r="21484" spans="4:8" x14ac:dyDescent="0.2">
      <c r="D21484" s="9"/>
      <c r="G21484" s="63"/>
      <c r="H21484" s="64"/>
    </row>
    <row r="21485" spans="4:8" x14ac:dyDescent="0.2">
      <c r="D21485" s="9"/>
      <c r="G21485" s="63"/>
      <c r="H21485" s="64"/>
    </row>
    <row r="21486" spans="4:8" x14ac:dyDescent="0.2">
      <c r="D21486" s="9"/>
      <c r="G21486" s="63"/>
      <c r="H21486" s="64"/>
    </row>
    <row r="21487" spans="4:8" x14ac:dyDescent="0.2">
      <c r="D21487" s="9"/>
      <c r="G21487" s="63"/>
      <c r="H21487" s="64"/>
    </row>
    <row r="21488" spans="4:8" x14ac:dyDescent="0.2">
      <c r="D21488" s="9"/>
      <c r="G21488" s="63"/>
      <c r="H21488" s="64"/>
    </row>
    <row r="21489" spans="4:8" x14ac:dyDescent="0.2">
      <c r="D21489" s="9"/>
      <c r="G21489" s="63"/>
      <c r="H21489" s="64"/>
    </row>
    <row r="21490" spans="4:8" x14ac:dyDescent="0.2">
      <c r="D21490" s="9"/>
      <c r="G21490" s="63"/>
      <c r="H21490" s="64"/>
    </row>
    <row r="21491" spans="4:8" x14ac:dyDescent="0.2">
      <c r="D21491" s="9"/>
      <c r="G21491" s="63"/>
      <c r="H21491" s="64"/>
    </row>
    <row r="21492" spans="4:8" x14ac:dyDescent="0.2">
      <c r="D21492" s="9"/>
      <c r="G21492" s="63"/>
      <c r="H21492" s="64"/>
    </row>
    <row r="21493" spans="4:8" x14ac:dyDescent="0.2">
      <c r="D21493" s="9"/>
      <c r="G21493" s="63"/>
      <c r="H21493" s="64"/>
    </row>
    <row r="21494" spans="4:8" x14ac:dyDescent="0.2">
      <c r="D21494" s="9"/>
      <c r="G21494" s="63"/>
      <c r="H21494" s="64"/>
    </row>
    <row r="21495" spans="4:8" x14ac:dyDescent="0.2">
      <c r="D21495" s="9"/>
      <c r="G21495" s="63"/>
      <c r="H21495" s="64"/>
    </row>
    <row r="21496" spans="4:8" x14ac:dyDescent="0.2">
      <c r="D21496" s="9"/>
      <c r="G21496" s="63"/>
      <c r="H21496" s="64"/>
    </row>
    <row r="21497" spans="4:8" x14ac:dyDescent="0.2">
      <c r="D21497" s="9"/>
      <c r="G21497" s="63"/>
      <c r="H21497" s="64"/>
    </row>
    <row r="21498" spans="4:8" x14ac:dyDescent="0.2">
      <c r="D21498" s="9"/>
      <c r="G21498" s="63"/>
      <c r="H21498" s="64"/>
    </row>
    <row r="21499" spans="4:8" x14ac:dyDescent="0.2">
      <c r="D21499" s="9"/>
      <c r="G21499" s="63"/>
      <c r="H21499" s="64"/>
    </row>
    <row r="21500" spans="4:8" x14ac:dyDescent="0.2">
      <c r="D21500" s="9"/>
      <c r="G21500" s="63"/>
      <c r="H21500" s="64"/>
    </row>
    <row r="21501" spans="4:8" x14ac:dyDescent="0.2">
      <c r="D21501" s="9"/>
      <c r="G21501" s="63"/>
      <c r="H21501" s="64"/>
    </row>
    <row r="21502" spans="4:8" x14ac:dyDescent="0.2">
      <c r="D21502" s="9"/>
      <c r="G21502" s="63"/>
      <c r="H21502" s="64"/>
    </row>
    <row r="21503" spans="4:8" x14ac:dyDescent="0.2">
      <c r="D21503" s="9"/>
      <c r="G21503" s="63"/>
      <c r="H21503" s="64"/>
    </row>
    <row r="21504" spans="4:8" x14ac:dyDescent="0.2">
      <c r="D21504" s="9"/>
      <c r="G21504" s="63"/>
      <c r="H21504" s="64"/>
    </row>
    <row r="21505" spans="4:8" x14ac:dyDescent="0.2">
      <c r="D21505" s="9"/>
      <c r="G21505" s="63"/>
      <c r="H21505" s="64"/>
    </row>
    <row r="21506" spans="4:8" x14ac:dyDescent="0.2">
      <c r="D21506" s="9"/>
      <c r="G21506" s="63"/>
      <c r="H21506" s="64"/>
    </row>
    <row r="21507" spans="4:8" x14ac:dyDescent="0.2">
      <c r="D21507" s="9"/>
      <c r="G21507" s="63"/>
      <c r="H21507" s="64"/>
    </row>
    <row r="21508" spans="4:8" x14ac:dyDescent="0.2">
      <c r="D21508" s="9"/>
      <c r="G21508" s="63"/>
      <c r="H21508" s="64"/>
    </row>
    <row r="21509" spans="4:8" x14ac:dyDescent="0.2">
      <c r="D21509" s="9"/>
      <c r="G21509" s="63"/>
      <c r="H21509" s="64"/>
    </row>
    <row r="21510" spans="4:8" x14ac:dyDescent="0.2">
      <c r="D21510" s="9"/>
      <c r="G21510" s="63"/>
      <c r="H21510" s="64"/>
    </row>
    <row r="21511" spans="4:8" x14ac:dyDescent="0.2">
      <c r="D21511" s="9"/>
      <c r="G21511" s="63"/>
      <c r="H21511" s="64"/>
    </row>
    <row r="21512" spans="4:8" x14ac:dyDescent="0.2">
      <c r="D21512" s="9"/>
      <c r="G21512" s="63"/>
      <c r="H21512" s="64"/>
    </row>
    <row r="21513" spans="4:8" x14ac:dyDescent="0.2">
      <c r="D21513" s="9"/>
      <c r="G21513" s="63"/>
      <c r="H21513" s="64"/>
    </row>
    <row r="21514" spans="4:8" x14ac:dyDescent="0.2">
      <c r="D21514" s="9"/>
      <c r="G21514" s="63"/>
      <c r="H21514" s="64"/>
    </row>
    <row r="21515" spans="4:8" x14ac:dyDescent="0.2">
      <c r="D21515" s="9"/>
      <c r="G21515" s="63"/>
      <c r="H21515" s="64"/>
    </row>
    <row r="21516" spans="4:8" x14ac:dyDescent="0.2">
      <c r="D21516" s="9"/>
      <c r="G21516" s="63"/>
      <c r="H21516" s="64"/>
    </row>
    <row r="21517" spans="4:8" x14ac:dyDescent="0.2">
      <c r="D21517" s="9"/>
      <c r="G21517" s="63"/>
      <c r="H21517" s="64"/>
    </row>
    <row r="21518" spans="4:8" x14ac:dyDescent="0.2">
      <c r="D21518" s="9"/>
      <c r="G21518" s="63"/>
      <c r="H21518" s="64"/>
    </row>
    <row r="21519" spans="4:8" x14ac:dyDescent="0.2">
      <c r="D21519" s="9"/>
      <c r="G21519" s="63"/>
      <c r="H21519" s="64"/>
    </row>
    <row r="21520" spans="4:8" x14ac:dyDescent="0.2">
      <c r="D21520" s="9"/>
      <c r="G21520" s="63"/>
      <c r="H21520" s="64"/>
    </row>
    <row r="21521" spans="4:8" x14ac:dyDescent="0.2">
      <c r="D21521" s="9"/>
      <c r="G21521" s="63"/>
      <c r="H21521" s="64"/>
    </row>
    <row r="21522" spans="4:8" x14ac:dyDescent="0.2">
      <c r="D21522" s="9"/>
      <c r="G21522" s="63"/>
      <c r="H21522" s="64"/>
    </row>
    <row r="21523" spans="4:8" x14ac:dyDescent="0.2">
      <c r="D21523" s="9"/>
      <c r="G21523" s="63"/>
      <c r="H21523" s="64"/>
    </row>
    <row r="21524" spans="4:8" x14ac:dyDescent="0.2">
      <c r="D21524" s="9"/>
      <c r="G21524" s="63"/>
      <c r="H21524" s="64"/>
    </row>
    <row r="21525" spans="4:8" x14ac:dyDescent="0.2">
      <c r="D21525" s="9"/>
      <c r="G21525" s="63"/>
      <c r="H21525" s="64"/>
    </row>
    <row r="21526" spans="4:8" x14ac:dyDescent="0.2">
      <c r="D21526" s="9"/>
      <c r="G21526" s="63"/>
      <c r="H21526" s="64"/>
    </row>
    <row r="21527" spans="4:8" x14ac:dyDescent="0.2">
      <c r="D21527" s="9"/>
      <c r="G21527" s="63"/>
      <c r="H21527" s="64"/>
    </row>
    <row r="21528" spans="4:8" x14ac:dyDescent="0.2">
      <c r="D21528" s="9"/>
      <c r="G21528" s="63"/>
      <c r="H21528" s="64"/>
    </row>
    <row r="21529" spans="4:8" x14ac:dyDescent="0.2">
      <c r="D21529" s="9"/>
      <c r="G21529" s="63"/>
      <c r="H21529" s="64"/>
    </row>
    <row r="21530" spans="4:8" x14ac:dyDescent="0.2">
      <c r="D21530" s="9"/>
      <c r="G21530" s="63"/>
      <c r="H21530" s="64"/>
    </row>
    <row r="21531" spans="4:8" x14ac:dyDescent="0.2">
      <c r="D21531" s="9"/>
      <c r="G21531" s="63"/>
      <c r="H21531" s="64"/>
    </row>
    <row r="21532" spans="4:8" x14ac:dyDescent="0.2">
      <c r="D21532" s="9"/>
      <c r="G21532" s="63"/>
      <c r="H21532" s="64"/>
    </row>
    <row r="21533" spans="4:8" x14ac:dyDescent="0.2">
      <c r="D21533" s="9"/>
      <c r="G21533" s="63"/>
      <c r="H21533" s="64"/>
    </row>
    <row r="21534" spans="4:8" x14ac:dyDescent="0.2">
      <c r="D21534" s="9"/>
      <c r="G21534" s="63"/>
      <c r="H21534" s="64"/>
    </row>
    <row r="21535" spans="4:8" x14ac:dyDescent="0.2">
      <c r="D21535" s="9"/>
      <c r="G21535" s="63"/>
      <c r="H21535" s="64"/>
    </row>
    <row r="21536" spans="4:8" x14ac:dyDescent="0.2">
      <c r="D21536" s="9"/>
      <c r="G21536" s="63"/>
      <c r="H21536" s="64"/>
    </row>
    <row r="21537" spans="4:8" x14ac:dyDescent="0.2">
      <c r="D21537" s="9"/>
      <c r="G21537" s="63"/>
      <c r="H21537" s="64"/>
    </row>
    <row r="21538" spans="4:8" x14ac:dyDescent="0.2">
      <c r="D21538" s="9"/>
      <c r="G21538" s="63"/>
      <c r="H21538" s="64"/>
    </row>
    <row r="21539" spans="4:8" x14ac:dyDescent="0.2">
      <c r="D21539" s="9"/>
      <c r="G21539" s="63"/>
      <c r="H21539" s="64"/>
    </row>
    <row r="21540" spans="4:8" x14ac:dyDescent="0.2">
      <c r="D21540" s="9"/>
      <c r="G21540" s="63"/>
      <c r="H21540" s="64"/>
    </row>
    <row r="21541" spans="4:8" x14ac:dyDescent="0.2">
      <c r="D21541" s="9"/>
      <c r="G21541" s="63"/>
      <c r="H21541" s="64"/>
    </row>
    <row r="21542" spans="4:8" x14ac:dyDescent="0.2">
      <c r="D21542" s="9"/>
      <c r="G21542" s="63"/>
      <c r="H21542" s="64"/>
    </row>
    <row r="21543" spans="4:8" x14ac:dyDescent="0.2">
      <c r="D21543" s="9"/>
      <c r="G21543" s="63"/>
      <c r="H21543" s="64"/>
    </row>
    <row r="21544" spans="4:8" x14ac:dyDescent="0.2">
      <c r="D21544" s="9"/>
      <c r="G21544" s="63"/>
      <c r="H21544" s="64"/>
    </row>
    <row r="21545" spans="4:8" x14ac:dyDescent="0.2">
      <c r="D21545" s="9"/>
      <c r="G21545" s="63"/>
      <c r="H21545" s="64"/>
    </row>
    <row r="21546" spans="4:8" x14ac:dyDescent="0.2">
      <c r="D21546" s="9"/>
      <c r="G21546" s="63"/>
      <c r="H21546" s="64"/>
    </row>
    <row r="21547" spans="4:8" x14ac:dyDescent="0.2">
      <c r="D21547" s="9"/>
      <c r="G21547" s="63"/>
      <c r="H21547" s="64"/>
    </row>
    <row r="21548" spans="4:8" x14ac:dyDescent="0.2">
      <c r="D21548" s="9"/>
      <c r="G21548" s="63"/>
      <c r="H21548" s="64"/>
    </row>
    <row r="21549" spans="4:8" x14ac:dyDescent="0.2">
      <c r="D21549" s="9"/>
      <c r="G21549" s="63"/>
      <c r="H21549" s="64"/>
    </row>
    <row r="21550" spans="4:8" x14ac:dyDescent="0.2">
      <c r="D21550" s="9"/>
      <c r="G21550" s="63"/>
      <c r="H21550" s="64"/>
    </row>
    <row r="21551" spans="4:8" x14ac:dyDescent="0.2">
      <c r="D21551" s="9"/>
      <c r="G21551" s="63"/>
      <c r="H21551" s="64"/>
    </row>
    <row r="21552" spans="4:8" x14ac:dyDescent="0.2">
      <c r="D21552" s="9"/>
      <c r="G21552" s="63"/>
      <c r="H21552" s="64"/>
    </row>
    <row r="21553" spans="4:8" x14ac:dyDescent="0.2">
      <c r="D21553" s="9"/>
      <c r="G21553" s="63"/>
      <c r="H21553" s="64"/>
    </row>
    <row r="21554" spans="4:8" x14ac:dyDescent="0.2">
      <c r="D21554" s="9"/>
      <c r="G21554" s="63"/>
      <c r="H21554" s="64"/>
    </row>
    <row r="21555" spans="4:8" x14ac:dyDescent="0.2">
      <c r="D21555" s="9"/>
      <c r="G21555" s="63"/>
      <c r="H21555" s="64"/>
    </row>
    <row r="21556" spans="4:8" x14ac:dyDescent="0.2">
      <c r="D21556" s="9"/>
      <c r="G21556" s="63"/>
      <c r="H21556" s="64"/>
    </row>
    <row r="21557" spans="4:8" x14ac:dyDescent="0.2">
      <c r="D21557" s="9"/>
      <c r="G21557" s="63"/>
      <c r="H21557" s="64"/>
    </row>
    <row r="21558" spans="4:8" x14ac:dyDescent="0.2">
      <c r="D21558" s="9"/>
      <c r="G21558" s="63"/>
      <c r="H21558" s="64"/>
    </row>
    <row r="21559" spans="4:8" x14ac:dyDescent="0.2">
      <c r="D21559" s="9"/>
      <c r="G21559" s="63"/>
      <c r="H21559" s="64"/>
    </row>
    <row r="21560" spans="4:8" x14ac:dyDescent="0.2">
      <c r="D21560" s="9"/>
      <c r="G21560" s="63"/>
      <c r="H21560" s="64"/>
    </row>
    <row r="21561" spans="4:8" x14ac:dyDescent="0.2">
      <c r="D21561" s="9"/>
      <c r="G21561" s="63"/>
      <c r="H21561" s="64"/>
    </row>
    <row r="21562" spans="4:8" x14ac:dyDescent="0.2">
      <c r="D21562" s="9"/>
      <c r="G21562" s="63"/>
      <c r="H21562" s="64"/>
    </row>
    <row r="21563" spans="4:8" x14ac:dyDescent="0.2">
      <c r="D21563" s="9"/>
      <c r="G21563" s="63"/>
      <c r="H21563" s="64"/>
    </row>
    <row r="21564" spans="4:8" x14ac:dyDescent="0.2">
      <c r="D21564" s="9"/>
      <c r="G21564" s="63"/>
      <c r="H21564" s="64"/>
    </row>
    <row r="21565" spans="4:8" x14ac:dyDescent="0.2">
      <c r="D21565" s="9"/>
      <c r="G21565" s="63"/>
      <c r="H21565" s="64"/>
    </row>
    <row r="21566" spans="4:8" x14ac:dyDescent="0.2">
      <c r="D21566" s="9"/>
      <c r="G21566" s="63"/>
      <c r="H21566" s="64"/>
    </row>
    <row r="21567" spans="4:8" x14ac:dyDescent="0.2">
      <c r="D21567" s="9"/>
      <c r="G21567" s="63"/>
      <c r="H21567" s="64"/>
    </row>
    <row r="21568" spans="4:8" x14ac:dyDescent="0.2">
      <c r="D21568" s="9"/>
      <c r="G21568" s="63"/>
      <c r="H21568" s="64"/>
    </row>
    <row r="21569" spans="4:8" x14ac:dyDescent="0.2">
      <c r="D21569" s="9"/>
      <c r="G21569" s="63"/>
      <c r="H21569" s="64"/>
    </row>
    <row r="21570" spans="4:8" x14ac:dyDescent="0.2">
      <c r="D21570" s="9"/>
      <c r="G21570" s="63"/>
      <c r="H21570" s="64"/>
    </row>
    <row r="21571" spans="4:8" x14ac:dyDescent="0.2">
      <c r="D21571" s="9"/>
      <c r="G21571" s="63"/>
      <c r="H21571" s="64"/>
    </row>
    <row r="21572" spans="4:8" x14ac:dyDescent="0.2">
      <c r="D21572" s="9"/>
      <c r="G21572" s="63"/>
      <c r="H21572" s="64"/>
    </row>
    <row r="21573" spans="4:8" x14ac:dyDescent="0.2">
      <c r="D21573" s="9"/>
      <c r="G21573" s="63"/>
      <c r="H21573" s="64"/>
    </row>
    <row r="21574" spans="4:8" x14ac:dyDescent="0.2">
      <c r="D21574" s="9"/>
      <c r="G21574" s="63"/>
      <c r="H21574" s="64"/>
    </row>
    <row r="21575" spans="4:8" x14ac:dyDescent="0.2">
      <c r="D21575" s="9"/>
      <c r="G21575" s="63"/>
      <c r="H21575" s="64"/>
    </row>
    <row r="21576" spans="4:8" x14ac:dyDescent="0.2">
      <c r="D21576" s="9"/>
      <c r="G21576" s="63"/>
      <c r="H21576" s="64"/>
    </row>
    <row r="21577" spans="4:8" x14ac:dyDescent="0.2">
      <c r="D21577" s="9"/>
      <c r="G21577" s="63"/>
      <c r="H21577" s="64"/>
    </row>
    <row r="21578" spans="4:8" x14ac:dyDescent="0.2">
      <c r="D21578" s="9"/>
      <c r="G21578" s="63"/>
      <c r="H21578" s="64"/>
    </row>
    <row r="21579" spans="4:8" x14ac:dyDescent="0.2">
      <c r="D21579" s="9"/>
      <c r="G21579" s="63"/>
      <c r="H21579" s="64"/>
    </row>
    <row r="21580" spans="4:8" x14ac:dyDescent="0.2">
      <c r="D21580" s="9"/>
      <c r="G21580" s="63"/>
      <c r="H21580" s="64"/>
    </row>
    <row r="21581" spans="4:8" x14ac:dyDescent="0.2">
      <c r="D21581" s="9"/>
      <c r="G21581" s="63"/>
      <c r="H21581" s="64"/>
    </row>
    <row r="21582" spans="4:8" x14ac:dyDescent="0.2">
      <c r="D21582" s="9"/>
      <c r="G21582" s="63"/>
      <c r="H21582" s="64"/>
    </row>
    <row r="21583" spans="4:8" x14ac:dyDescent="0.2">
      <c r="D21583" s="9"/>
      <c r="G21583" s="63"/>
      <c r="H21583" s="64"/>
    </row>
    <row r="21584" spans="4:8" x14ac:dyDescent="0.2">
      <c r="D21584" s="9"/>
      <c r="G21584" s="63"/>
      <c r="H21584" s="64"/>
    </row>
    <row r="21585" spans="4:8" x14ac:dyDescent="0.2">
      <c r="D21585" s="9"/>
      <c r="G21585" s="63"/>
      <c r="H21585" s="64"/>
    </row>
    <row r="21586" spans="4:8" x14ac:dyDescent="0.2">
      <c r="D21586" s="9"/>
      <c r="G21586" s="63"/>
      <c r="H21586" s="64"/>
    </row>
    <row r="21587" spans="4:8" x14ac:dyDescent="0.2">
      <c r="D21587" s="9"/>
      <c r="G21587" s="63"/>
      <c r="H21587" s="64"/>
    </row>
    <row r="21588" spans="4:8" x14ac:dyDescent="0.2">
      <c r="D21588" s="9"/>
      <c r="G21588" s="63"/>
      <c r="H21588" s="64"/>
    </row>
    <row r="21589" spans="4:8" x14ac:dyDescent="0.2">
      <c r="D21589" s="9"/>
      <c r="G21589" s="63"/>
      <c r="H21589" s="64"/>
    </row>
    <row r="21590" spans="4:8" x14ac:dyDescent="0.2">
      <c r="D21590" s="9"/>
      <c r="G21590" s="63"/>
      <c r="H21590" s="64"/>
    </row>
    <row r="21591" spans="4:8" x14ac:dyDescent="0.2">
      <c r="D21591" s="9"/>
      <c r="G21591" s="63"/>
      <c r="H21591" s="64"/>
    </row>
    <row r="21592" spans="4:8" x14ac:dyDescent="0.2">
      <c r="D21592" s="9"/>
      <c r="G21592" s="63"/>
      <c r="H21592" s="64"/>
    </row>
    <row r="21593" spans="4:8" x14ac:dyDescent="0.2">
      <c r="D21593" s="9"/>
      <c r="G21593" s="63"/>
      <c r="H21593" s="64"/>
    </row>
    <row r="21594" spans="4:8" x14ac:dyDescent="0.2">
      <c r="D21594" s="9"/>
      <c r="G21594" s="63"/>
      <c r="H21594" s="64"/>
    </row>
    <row r="21595" spans="4:8" x14ac:dyDescent="0.2">
      <c r="D21595" s="9"/>
      <c r="G21595" s="63"/>
      <c r="H21595" s="64"/>
    </row>
    <row r="21596" spans="4:8" x14ac:dyDescent="0.2">
      <c r="D21596" s="9"/>
      <c r="G21596" s="63"/>
      <c r="H21596" s="64"/>
    </row>
    <row r="21597" spans="4:8" x14ac:dyDescent="0.2">
      <c r="D21597" s="9"/>
      <c r="G21597" s="63"/>
      <c r="H21597" s="64"/>
    </row>
    <row r="21598" spans="4:8" x14ac:dyDescent="0.2">
      <c r="D21598" s="9"/>
      <c r="G21598" s="63"/>
      <c r="H21598" s="64"/>
    </row>
    <row r="21599" spans="4:8" x14ac:dyDescent="0.2">
      <c r="D21599" s="9"/>
      <c r="G21599" s="63"/>
      <c r="H21599" s="64"/>
    </row>
    <row r="21600" spans="4:8" x14ac:dyDescent="0.2">
      <c r="D21600" s="9"/>
      <c r="G21600" s="63"/>
      <c r="H21600" s="64"/>
    </row>
    <row r="21601" spans="4:8" x14ac:dyDescent="0.2">
      <c r="D21601" s="9"/>
      <c r="G21601" s="63"/>
      <c r="H21601" s="64"/>
    </row>
    <row r="21602" spans="4:8" x14ac:dyDescent="0.2">
      <c r="D21602" s="9"/>
      <c r="G21602" s="63"/>
      <c r="H21602" s="64"/>
    </row>
    <row r="21603" spans="4:8" x14ac:dyDescent="0.2">
      <c r="D21603" s="9"/>
      <c r="G21603" s="63"/>
      <c r="H21603" s="64"/>
    </row>
    <row r="21604" spans="4:8" x14ac:dyDescent="0.2">
      <c r="D21604" s="9"/>
      <c r="G21604" s="63"/>
      <c r="H21604" s="64"/>
    </row>
    <row r="21605" spans="4:8" x14ac:dyDescent="0.2">
      <c r="D21605" s="9"/>
      <c r="G21605" s="63"/>
      <c r="H21605" s="64"/>
    </row>
    <row r="21606" spans="4:8" x14ac:dyDescent="0.2">
      <c r="D21606" s="9"/>
      <c r="G21606" s="63"/>
      <c r="H21606" s="64"/>
    </row>
    <row r="21607" spans="4:8" x14ac:dyDescent="0.2">
      <c r="D21607" s="9"/>
      <c r="G21607" s="63"/>
      <c r="H21607" s="64"/>
    </row>
    <row r="21608" spans="4:8" x14ac:dyDescent="0.2">
      <c r="D21608" s="9"/>
      <c r="G21608" s="63"/>
      <c r="H21608" s="64"/>
    </row>
    <row r="21609" spans="4:8" x14ac:dyDescent="0.2">
      <c r="D21609" s="9"/>
      <c r="G21609" s="63"/>
      <c r="H21609" s="64"/>
    </row>
    <row r="21610" spans="4:8" x14ac:dyDescent="0.2">
      <c r="D21610" s="9"/>
      <c r="G21610" s="63"/>
      <c r="H21610" s="64"/>
    </row>
    <row r="21611" spans="4:8" x14ac:dyDescent="0.2">
      <c r="D21611" s="9"/>
      <c r="G21611" s="63"/>
      <c r="H21611" s="64"/>
    </row>
    <row r="21612" spans="4:8" x14ac:dyDescent="0.2">
      <c r="D21612" s="9"/>
      <c r="G21612" s="63"/>
      <c r="H21612" s="64"/>
    </row>
    <row r="21613" spans="4:8" x14ac:dyDescent="0.2">
      <c r="D21613" s="9"/>
      <c r="G21613" s="63"/>
      <c r="H21613" s="64"/>
    </row>
    <row r="21614" spans="4:8" x14ac:dyDescent="0.2">
      <c r="D21614" s="9"/>
      <c r="G21614" s="63"/>
      <c r="H21614" s="64"/>
    </row>
    <row r="21615" spans="4:8" x14ac:dyDescent="0.2">
      <c r="D21615" s="9"/>
      <c r="G21615" s="63"/>
      <c r="H21615" s="64"/>
    </row>
    <row r="21616" spans="4:8" x14ac:dyDescent="0.2">
      <c r="D21616" s="9"/>
      <c r="G21616" s="63"/>
      <c r="H21616" s="64"/>
    </row>
    <row r="21617" spans="4:8" x14ac:dyDescent="0.2">
      <c r="D21617" s="9"/>
      <c r="G21617" s="63"/>
      <c r="H21617" s="64"/>
    </row>
    <row r="21618" spans="4:8" x14ac:dyDescent="0.2">
      <c r="D21618" s="9"/>
      <c r="G21618" s="63"/>
      <c r="H21618" s="64"/>
    </row>
    <row r="21619" spans="4:8" x14ac:dyDescent="0.2">
      <c r="D21619" s="9"/>
      <c r="G21619" s="63"/>
      <c r="H21619" s="64"/>
    </row>
    <row r="21620" spans="4:8" x14ac:dyDescent="0.2">
      <c r="D21620" s="9"/>
      <c r="G21620" s="63"/>
      <c r="H21620" s="64"/>
    </row>
    <row r="21621" spans="4:8" x14ac:dyDescent="0.2">
      <c r="D21621" s="9"/>
      <c r="G21621" s="63"/>
      <c r="H21621" s="64"/>
    </row>
    <row r="21622" spans="4:8" x14ac:dyDescent="0.2">
      <c r="D21622" s="9"/>
      <c r="G21622" s="63"/>
      <c r="H21622" s="64"/>
    </row>
    <row r="21623" spans="4:8" x14ac:dyDescent="0.2">
      <c r="D21623" s="9"/>
      <c r="G21623" s="63"/>
      <c r="H21623" s="64"/>
    </row>
    <row r="21624" spans="4:8" x14ac:dyDescent="0.2">
      <c r="D21624" s="9"/>
      <c r="G21624" s="63"/>
      <c r="H21624" s="64"/>
    </row>
    <row r="21625" spans="4:8" x14ac:dyDescent="0.2">
      <c r="D21625" s="9"/>
      <c r="G21625" s="63"/>
      <c r="H21625" s="64"/>
    </row>
    <row r="21626" spans="4:8" x14ac:dyDescent="0.2">
      <c r="D21626" s="9"/>
      <c r="G21626" s="63"/>
      <c r="H21626" s="64"/>
    </row>
    <row r="21627" spans="4:8" x14ac:dyDescent="0.2">
      <c r="D21627" s="9"/>
      <c r="G21627" s="63"/>
      <c r="H21627" s="64"/>
    </row>
    <row r="21628" spans="4:8" x14ac:dyDescent="0.2">
      <c r="D21628" s="9"/>
      <c r="G21628" s="63"/>
      <c r="H21628" s="64"/>
    </row>
    <row r="21629" spans="4:8" x14ac:dyDescent="0.2">
      <c r="D21629" s="9"/>
      <c r="G21629" s="63"/>
      <c r="H21629" s="64"/>
    </row>
    <row r="21630" spans="4:8" x14ac:dyDescent="0.2">
      <c r="D21630" s="9"/>
      <c r="G21630" s="63"/>
      <c r="H21630" s="64"/>
    </row>
    <row r="21631" spans="4:8" x14ac:dyDescent="0.2">
      <c r="D21631" s="9"/>
      <c r="G21631" s="63"/>
      <c r="H21631" s="64"/>
    </row>
    <row r="21632" spans="4:8" x14ac:dyDescent="0.2">
      <c r="D21632" s="9"/>
      <c r="G21632" s="63"/>
      <c r="H21632" s="64"/>
    </row>
    <row r="21633" spans="4:8" x14ac:dyDescent="0.2">
      <c r="D21633" s="9"/>
      <c r="G21633" s="63"/>
      <c r="H21633" s="64"/>
    </row>
    <row r="21634" spans="4:8" x14ac:dyDescent="0.2">
      <c r="D21634" s="9"/>
      <c r="G21634" s="63"/>
      <c r="H21634" s="64"/>
    </row>
    <row r="21635" spans="4:8" x14ac:dyDescent="0.2">
      <c r="D21635" s="9"/>
      <c r="G21635" s="63"/>
      <c r="H21635" s="64"/>
    </row>
    <row r="21636" spans="4:8" x14ac:dyDescent="0.2">
      <c r="D21636" s="9"/>
      <c r="G21636" s="63"/>
      <c r="H21636" s="64"/>
    </row>
    <row r="21637" spans="4:8" x14ac:dyDescent="0.2">
      <c r="D21637" s="9"/>
      <c r="G21637" s="63"/>
      <c r="H21637" s="64"/>
    </row>
    <row r="21638" spans="4:8" x14ac:dyDescent="0.2">
      <c r="D21638" s="9"/>
      <c r="G21638" s="63"/>
      <c r="H21638" s="64"/>
    </row>
    <row r="21639" spans="4:8" x14ac:dyDescent="0.2">
      <c r="D21639" s="9"/>
      <c r="G21639" s="63"/>
      <c r="H21639" s="64"/>
    </row>
    <row r="21640" spans="4:8" x14ac:dyDescent="0.2">
      <c r="D21640" s="9"/>
      <c r="G21640" s="63"/>
      <c r="H21640" s="64"/>
    </row>
    <row r="21641" spans="4:8" x14ac:dyDescent="0.2">
      <c r="D21641" s="9"/>
      <c r="G21641" s="63"/>
      <c r="H21641" s="64"/>
    </row>
    <row r="21642" spans="4:8" x14ac:dyDescent="0.2">
      <c r="D21642" s="9"/>
      <c r="G21642" s="63"/>
      <c r="H21642" s="64"/>
    </row>
    <row r="21643" spans="4:8" x14ac:dyDescent="0.2">
      <c r="D21643" s="9"/>
      <c r="G21643" s="63"/>
      <c r="H21643" s="64"/>
    </row>
    <row r="21644" spans="4:8" x14ac:dyDescent="0.2">
      <c r="D21644" s="9"/>
      <c r="G21644" s="63"/>
      <c r="H21644" s="64"/>
    </row>
    <row r="21645" spans="4:8" x14ac:dyDescent="0.2">
      <c r="D21645" s="9"/>
      <c r="G21645" s="63"/>
      <c r="H21645" s="64"/>
    </row>
    <row r="21646" spans="4:8" x14ac:dyDescent="0.2">
      <c r="D21646" s="9"/>
      <c r="G21646" s="63"/>
      <c r="H21646" s="64"/>
    </row>
    <row r="21647" spans="4:8" x14ac:dyDescent="0.2">
      <c r="D21647" s="9"/>
      <c r="G21647" s="63"/>
      <c r="H21647" s="64"/>
    </row>
    <row r="21648" spans="4:8" x14ac:dyDescent="0.2">
      <c r="D21648" s="9"/>
      <c r="G21648" s="63"/>
      <c r="H21648" s="64"/>
    </row>
    <row r="21649" spans="4:8" x14ac:dyDescent="0.2">
      <c r="D21649" s="9"/>
      <c r="G21649" s="63"/>
      <c r="H21649" s="64"/>
    </row>
    <row r="21650" spans="4:8" x14ac:dyDescent="0.2">
      <c r="D21650" s="9"/>
      <c r="G21650" s="63"/>
      <c r="H21650" s="64"/>
    </row>
    <row r="21651" spans="4:8" x14ac:dyDescent="0.2">
      <c r="D21651" s="9"/>
      <c r="G21651" s="63"/>
      <c r="H21651" s="64"/>
    </row>
    <row r="21652" spans="4:8" x14ac:dyDescent="0.2">
      <c r="D21652" s="9"/>
      <c r="G21652" s="63"/>
      <c r="H21652" s="64"/>
    </row>
    <row r="21653" spans="4:8" x14ac:dyDescent="0.2">
      <c r="D21653" s="9"/>
      <c r="G21653" s="63"/>
      <c r="H21653" s="64"/>
    </row>
    <row r="21654" spans="4:8" x14ac:dyDescent="0.2">
      <c r="D21654" s="9"/>
      <c r="G21654" s="63"/>
      <c r="H21654" s="64"/>
    </row>
    <row r="21655" spans="4:8" x14ac:dyDescent="0.2">
      <c r="D21655" s="9"/>
      <c r="G21655" s="63"/>
      <c r="H21655" s="64"/>
    </row>
    <row r="21656" spans="4:8" x14ac:dyDescent="0.2">
      <c r="D21656" s="9"/>
      <c r="G21656" s="63"/>
      <c r="H21656" s="64"/>
    </row>
    <row r="21657" spans="4:8" x14ac:dyDescent="0.2">
      <c r="D21657" s="9"/>
      <c r="G21657" s="63"/>
      <c r="H21657" s="64"/>
    </row>
    <row r="21658" spans="4:8" x14ac:dyDescent="0.2">
      <c r="D21658" s="9"/>
      <c r="G21658" s="63"/>
      <c r="H21658" s="64"/>
    </row>
    <row r="21659" spans="4:8" x14ac:dyDescent="0.2">
      <c r="D21659" s="9"/>
      <c r="G21659" s="63"/>
      <c r="H21659" s="64"/>
    </row>
    <row r="21660" spans="4:8" x14ac:dyDescent="0.2">
      <c r="D21660" s="9"/>
      <c r="G21660" s="63"/>
      <c r="H21660" s="64"/>
    </row>
    <row r="21661" spans="4:8" x14ac:dyDescent="0.2">
      <c r="D21661" s="9"/>
      <c r="G21661" s="63"/>
      <c r="H21661" s="64"/>
    </row>
    <row r="21662" spans="4:8" x14ac:dyDescent="0.2">
      <c r="D21662" s="9"/>
      <c r="G21662" s="63"/>
      <c r="H21662" s="64"/>
    </row>
    <row r="21663" spans="4:8" x14ac:dyDescent="0.2">
      <c r="D21663" s="9"/>
      <c r="G21663" s="63"/>
      <c r="H21663" s="64"/>
    </row>
    <row r="21664" spans="4:8" x14ac:dyDescent="0.2">
      <c r="D21664" s="9"/>
      <c r="G21664" s="63"/>
      <c r="H21664" s="64"/>
    </row>
    <row r="21665" spans="4:8" x14ac:dyDescent="0.2">
      <c r="D21665" s="9"/>
      <c r="G21665" s="63"/>
      <c r="H21665" s="64"/>
    </row>
    <row r="21666" spans="4:8" x14ac:dyDescent="0.2">
      <c r="D21666" s="9"/>
      <c r="G21666" s="63"/>
      <c r="H21666" s="64"/>
    </row>
    <row r="21667" spans="4:8" x14ac:dyDescent="0.2">
      <c r="D21667" s="9"/>
      <c r="G21667" s="63"/>
      <c r="H21667" s="64"/>
    </row>
    <row r="21668" spans="4:8" x14ac:dyDescent="0.2">
      <c r="D21668" s="9"/>
      <c r="G21668" s="63"/>
      <c r="H21668" s="64"/>
    </row>
    <row r="21669" spans="4:8" x14ac:dyDescent="0.2">
      <c r="D21669" s="9"/>
      <c r="G21669" s="63"/>
      <c r="H21669" s="64"/>
    </row>
    <row r="21670" spans="4:8" x14ac:dyDescent="0.2">
      <c r="D21670" s="9"/>
      <c r="G21670" s="63"/>
      <c r="H21670" s="64"/>
    </row>
    <row r="21671" spans="4:8" x14ac:dyDescent="0.2">
      <c r="D21671" s="9"/>
      <c r="G21671" s="63"/>
      <c r="H21671" s="64"/>
    </row>
    <row r="21672" spans="4:8" x14ac:dyDescent="0.2">
      <c r="D21672" s="9"/>
      <c r="G21672" s="63"/>
      <c r="H21672" s="64"/>
    </row>
    <row r="21673" spans="4:8" x14ac:dyDescent="0.2">
      <c r="D21673" s="9"/>
      <c r="G21673" s="63"/>
      <c r="H21673" s="64"/>
    </row>
    <row r="21674" spans="4:8" x14ac:dyDescent="0.2">
      <c r="D21674" s="9"/>
      <c r="G21674" s="63"/>
      <c r="H21674" s="64"/>
    </row>
    <row r="21675" spans="4:8" x14ac:dyDescent="0.2">
      <c r="D21675" s="9"/>
      <c r="G21675" s="63"/>
      <c r="H21675" s="64"/>
    </row>
    <row r="21676" spans="4:8" x14ac:dyDescent="0.2">
      <c r="D21676" s="9"/>
      <c r="G21676" s="63"/>
      <c r="H21676" s="64"/>
    </row>
    <row r="21677" spans="4:8" x14ac:dyDescent="0.2">
      <c r="D21677" s="9"/>
      <c r="G21677" s="63"/>
      <c r="H21677" s="64"/>
    </row>
    <row r="21678" spans="4:8" x14ac:dyDescent="0.2">
      <c r="D21678" s="9"/>
      <c r="G21678" s="63"/>
      <c r="H21678" s="64"/>
    </row>
    <row r="21679" spans="4:8" x14ac:dyDescent="0.2">
      <c r="D21679" s="9"/>
      <c r="G21679" s="63"/>
      <c r="H21679" s="64"/>
    </row>
    <row r="21680" spans="4:8" x14ac:dyDescent="0.2">
      <c r="D21680" s="9"/>
      <c r="G21680" s="63"/>
      <c r="H21680" s="64"/>
    </row>
    <row r="21681" spans="4:8" x14ac:dyDescent="0.2">
      <c r="D21681" s="9"/>
      <c r="G21681" s="63"/>
      <c r="H21681" s="64"/>
    </row>
    <row r="21682" spans="4:8" x14ac:dyDescent="0.2">
      <c r="D21682" s="9"/>
      <c r="G21682" s="63"/>
      <c r="H21682" s="64"/>
    </row>
    <row r="21683" spans="4:8" x14ac:dyDescent="0.2">
      <c r="D21683" s="9"/>
      <c r="G21683" s="63"/>
      <c r="H21683" s="64"/>
    </row>
    <row r="21684" spans="4:8" x14ac:dyDescent="0.2">
      <c r="D21684" s="9"/>
      <c r="G21684" s="63"/>
      <c r="H21684" s="64"/>
    </row>
    <row r="21685" spans="4:8" x14ac:dyDescent="0.2">
      <c r="D21685" s="9"/>
      <c r="G21685" s="63"/>
      <c r="H21685" s="64"/>
    </row>
    <row r="21686" spans="4:8" x14ac:dyDescent="0.2">
      <c r="D21686" s="9"/>
      <c r="G21686" s="63"/>
      <c r="H21686" s="64"/>
    </row>
    <row r="21687" spans="4:8" x14ac:dyDescent="0.2">
      <c r="D21687" s="9"/>
      <c r="G21687" s="63"/>
      <c r="H21687" s="64"/>
    </row>
    <row r="21688" spans="4:8" x14ac:dyDescent="0.2">
      <c r="D21688" s="9"/>
      <c r="G21688" s="63"/>
      <c r="H21688" s="64"/>
    </row>
    <row r="21689" spans="4:8" x14ac:dyDescent="0.2">
      <c r="D21689" s="9"/>
      <c r="G21689" s="63"/>
      <c r="H21689" s="64"/>
    </row>
    <row r="21690" spans="4:8" x14ac:dyDescent="0.2">
      <c r="D21690" s="9"/>
      <c r="G21690" s="63"/>
      <c r="H21690" s="64"/>
    </row>
    <row r="21691" spans="4:8" x14ac:dyDescent="0.2">
      <c r="D21691" s="9"/>
      <c r="G21691" s="63"/>
      <c r="H21691" s="64"/>
    </row>
    <row r="21692" spans="4:8" x14ac:dyDescent="0.2">
      <c r="D21692" s="9"/>
      <c r="G21692" s="63"/>
      <c r="H21692" s="64"/>
    </row>
    <row r="21693" spans="4:8" x14ac:dyDescent="0.2">
      <c r="D21693" s="9"/>
      <c r="G21693" s="63"/>
      <c r="H21693" s="64"/>
    </row>
    <row r="21694" spans="4:8" x14ac:dyDescent="0.2">
      <c r="D21694" s="9"/>
      <c r="G21694" s="63"/>
      <c r="H21694" s="64"/>
    </row>
    <row r="21695" spans="4:8" x14ac:dyDescent="0.2">
      <c r="D21695" s="9"/>
      <c r="G21695" s="63"/>
      <c r="H21695" s="64"/>
    </row>
    <row r="21696" spans="4:8" x14ac:dyDescent="0.2">
      <c r="D21696" s="9"/>
      <c r="G21696" s="63"/>
      <c r="H21696" s="64"/>
    </row>
    <row r="21697" spans="4:8" x14ac:dyDescent="0.2">
      <c r="D21697" s="9"/>
      <c r="G21697" s="63"/>
      <c r="H21697" s="64"/>
    </row>
    <row r="21698" spans="4:8" x14ac:dyDescent="0.2">
      <c r="D21698" s="9"/>
      <c r="G21698" s="63"/>
      <c r="H21698" s="64"/>
    </row>
    <row r="21699" spans="4:8" x14ac:dyDescent="0.2">
      <c r="D21699" s="9"/>
      <c r="G21699" s="63"/>
      <c r="H21699" s="64"/>
    </row>
    <row r="21700" spans="4:8" x14ac:dyDescent="0.2">
      <c r="D21700" s="9"/>
      <c r="G21700" s="63"/>
      <c r="H21700" s="64"/>
    </row>
    <row r="21701" spans="4:8" x14ac:dyDescent="0.2">
      <c r="D21701" s="9"/>
      <c r="G21701" s="63"/>
      <c r="H21701" s="64"/>
    </row>
    <row r="21702" spans="4:8" x14ac:dyDescent="0.2">
      <c r="D21702" s="9"/>
      <c r="G21702" s="63"/>
      <c r="H21702" s="64"/>
    </row>
    <row r="21703" spans="4:8" x14ac:dyDescent="0.2">
      <c r="D21703" s="9"/>
      <c r="G21703" s="63"/>
      <c r="H21703" s="64"/>
    </row>
    <row r="21704" spans="4:8" x14ac:dyDescent="0.2">
      <c r="D21704" s="9"/>
      <c r="G21704" s="63"/>
      <c r="H21704" s="64"/>
    </row>
    <row r="21705" spans="4:8" x14ac:dyDescent="0.2">
      <c r="D21705" s="9"/>
      <c r="G21705" s="63"/>
      <c r="H21705" s="64"/>
    </row>
    <row r="21706" spans="4:8" x14ac:dyDescent="0.2">
      <c r="D21706" s="9"/>
      <c r="G21706" s="63"/>
      <c r="H21706" s="64"/>
    </row>
    <row r="21707" spans="4:8" x14ac:dyDescent="0.2">
      <c r="D21707" s="9"/>
      <c r="G21707" s="63"/>
      <c r="H21707" s="64"/>
    </row>
    <row r="21708" spans="4:8" x14ac:dyDescent="0.2">
      <c r="D21708" s="9"/>
      <c r="G21708" s="63"/>
      <c r="H21708" s="64"/>
    </row>
    <row r="21709" spans="4:8" x14ac:dyDescent="0.2">
      <c r="D21709" s="9"/>
      <c r="G21709" s="63"/>
      <c r="H21709" s="64"/>
    </row>
    <row r="21710" spans="4:8" x14ac:dyDescent="0.2">
      <c r="D21710" s="9"/>
      <c r="G21710" s="63"/>
      <c r="H21710" s="64"/>
    </row>
    <row r="21711" spans="4:8" x14ac:dyDescent="0.2">
      <c r="D21711" s="9"/>
      <c r="G21711" s="63"/>
      <c r="H21711" s="64"/>
    </row>
    <row r="21712" spans="4:8" x14ac:dyDescent="0.2">
      <c r="D21712" s="9"/>
      <c r="G21712" s="63"/>
      <c r="H21712" s="64"/>
    </row>
    <row r="21713" spans="4:8" x14ac:dyDescent="0.2">
      <c r="D21713" s="9"/>
      <c r="G21713" s="63"/>
      <c r="H21713" s="64"/>
    </row>
    <row r="21714" spans="4:8" x14ac:dyDescent="0.2">
      <c r="D21714" s="9"/>
      <c r="G21714" s="63"/>
      <c r="H21714" s="64"/>
    </row>
    <row r="21715" spans="4:8" x14ac:dyDescent="0.2">
      <c r="D21715" s="9"/>
      <c r="G21715" s="63"/>
      <c r="H21715" s="64"/>
    </row>
    <row r="21716" spans="4:8" x14ac:dyDescent="0.2">
      <c r="D21716" s="9"/>
      <c r="G21716" s="63"/>
      <c r="H21716" s="64"/>
    </row>
    <row r="21717" spans="4:8" x14ac:dyDescent="0.2">
      <c r="D21717" s="9"/>
      <c r="G21717" s="63"/>
      <c r="H21717" s="64"/>
    </row>
    <row r="21718" spans="4:8" x14ac:dyDescent="0.2">
      <c r="D21718" s="9"/>
      <c r="G21718" s="63"/>
      <c r="H21718" s="64"/>
    </row>
    <row r="21719" spans="4:8" x14ac:dyDescent="0.2">
      <c r="D21719" s="9"/>
      <c r="G21719" s="63"/>
      <c r="H21719" s="64"/>
    </row>
    <row r="21720" spans="4:8" x14ac:dyDescent="0.2">
      <c r="D21720" s="9"/>
      <c r="G21720" s="63"/>
      <c r="H21720" s="64"/>
    </row>
    <row r="21721" spans="4:8" x14ac:dyDescent="0.2">
      <c r="D21721" s="9"/>
      <c r="G21721" s="63"/>
      <c r="H21721" s="64"/>
    </row>
    <row r="21722" spans="4:8" x14ac:dyDescent="0.2">
      <c r="D21722" s="9"/>
      <c r="G21722" s="63"/>
      <c r="H21722" s="64"/>
    </row>
    <row r="21723" spans="4:8" x14ac:dyDescent="0.2">
      <c r="D21723" s="9"/>
      <c r="G21723" s="63"/>
      <c r="H21723" s="64"/>
    </row>
    <row r="21724" spans="4:8" x14ac:dyDescent="0.2">
      <c r="D21724" s="9"/>
      <c r="G21724" s="63"/>
      <c r="H21724" s="64"/>
    </row>
    <row r="21725" spans="4:8" x14ac:dyDescent="0.2">
      <c r="D21725" s="9"/>
      <c r="G21725" s="63"/>
      <c r="H21725" s="64"/>
    </row>
    <row r="21726" spans="4:8" x14ac:dyDescent="0.2">
      <c r="D21726" s="9"/>
      <c r="G21726" s="63"/>
      <c r="H21726" s="64"/>
    </row>
    <row r="21727" spans="4:8" x14ac:dyDescent="0.2">
      <c r="D21727" s="9"/>
      <c r="G21727" s="63"/>
      <c r="H21727" s="64"/>
    </row>
    <row r="21728" spans="4:8" x14ac:dyDescent="0.2">
      <c r="D21728" s="9"/>
      <c r="G21728" s="63"/>
      <c r="H21728" s="64"/>
    </row>
    <row r="21729" spans="4:8" x14ac:dyDescent="0.2">
      <c r="D21729" s="9"/>
      <c r="G21729" s="63"/>
      <c r="H21729" s="64"/>
    </row>
    <row r="21730" spans="4:8" x14ac:dyDescent="0.2">
      <c r="D21730" s="9"/>
      <c r="G21730" s="63"/>
      <c r="H21730" s="64"/>
    </row>
    <row r="21731" spans="4:8" x14ac:dyDescent="0.2">
      <c r="D21731" s="9"/>
      <c r="G21731" s="63"/>
      <c r="H21731" s="64"/>
    </row>
    <row r="21732" spans="4:8" x14ac:dyDescent="0.2">
      <c r="D21732" s="9"/>
      <c r="G21732" s="63"/>
      <c r="H21732" s="64"/>
    </row>
    <row r="21733" spans="4:8" x14ac:dyDescent="0.2">
      <c r="D21733" s="9"/>
      <c r="G21733" s="63"/>
      <c r="H21733" s="64"/>
    </row>
    <row r="21734" spans="4:8" x14ac:dyDescent="0.2">
      <c r="D21734" s="9"/>
      <c r="G21734" s="63"/>
      <c r="H21734" s="64"/>
    </row>
    <row r="21735" spans="4:8" x14ac:dyDescent="0.2">
      <c r="D21735" s="9"/>
      <c r="G21735" s="63"/>
      <c r="H21735" s="64"/>
    </row>
    <row r="21736" spans="4:8" x14ac:dyDescent="0.2">
      <c r="D21736" s="9"/>
      <c r="G21736" s="63"/>
      <c r="H21736" s="64"/>
    </row>
    <row r="21737" spans="4:8" x14ac:dyDescent="0.2">
      <c r="D21737" s="9"/>
      <c r="G21737" s="63"/>
      <c r="H21737" s="64"/>
    </row>
    <row r="21738" spans="4:8" x14ac:dyDescent="0.2">
      <c r="D21738" s="9"/>
      <c r="G21738" s="63"/>
      <c r="H21738" s="64"/>
    </row>
    <row r="21739" spans="4:8" x14ac:dyDescent="0.2">
      <c r="D21739" s="9"/>
      <c r="G21739" s="63"/>
      <c r="H21739" s="64"/>
    </row>
    <row r="21740" spans="4:8" x14ac:dyDescent="0.2">
      <c r="D21740" s="9"/>
      <c r="G21740" s="63"/>
      <c r="H21740" s="64"/>
    </row>
    <row r="21741" spans="4:8" x14ac:dyDescent="0.2">
      <c r="D21741" s="9"/>
      <c r="G21741" s="63"/>
      <c r="H21741" s="64"/>
    </row>
    <row r="21742" spans="4:8" x14ac:dyDescent="0.2">
      <c r="D21742" s="9"/>
      <c r="G21742" s="63"/>
      <c r="H21742" s="64"/>
    </row>
    <row r="21743" spans="4:8" x14ac:dyDescent="0.2">
      <c r="D21743" s="9"/>
      <c r="G21743" s="63"/>
      <c r="H21743" s="64"/>
    </row>
    <row r="21744" spans="4:8" x14ac:dyDescent="0.2">
      <c r="D21744" s="9"/>
      <c r="G21744" s="63"/>
      <c r="H21744" s="64"/>
    </row>
    <row r="21745" spans="4:8" x14ac:dyDescent="0.2">
      <c r="D21745" s="9"/>
      <c r="G21745" s="63"/>
      <c r="H21745" s="64"/>
    </row>
    <row r="21746" spans="4:8" x14ac:dyDescent="0.2">
      <c r="D21746" s="9"/>
      <c r="G21746" s="63"/>
      <c r="H21746" s="64"/>
    </row>
    <row r="21747" spans="4:8" x14ac:dyDescent="0.2">
      <c r="D21747" s="9"/>
      <c r="G21747" s="63"/>
      <c r="H21747" s="64"/>
    </row>
    <row r="21748" spans="4:8" x14ac:dyDescent="0.2">
      <c r="D21748" s="9"/>
      <c r="G21748" s="63"/>
      <c r="H21748" s="64"/>
    </row>
    <row r="21749" spans="4:8" x14ac:dyDescent="0.2">
      <c r="D21749" s="9"/>
      <c r="G21749" s="63"/>
      <c r="H21749" s="64"/>
    </row>
    <row r="21750" spans="4:8" x14ac:dyDescent="0.2">
      <c r="D21750" s="9"/>
      <c r="G21750" s="63"/>
      <c r="H21750" s="64"/>
    </row>
    <row r="21751" spans="4:8" x14ac:dyDescent="0.2">
      <c r="D21751" s="9"/>
      <c r="G21751" s="63"/>
      <c r="H21751" s="64"/>
    </row>
    <row r="21752" spans="4:8" x14ac:dyDescent="0.2">
      <c r="D21752" s="9"/>
      <c r="G21752" s="63"/>
      <c r="H21752" s="64"/>
    </row>
    <row r="21753" spans="4:8" x14ac:dyDescent="0.2">
      <c r="D21753" s="9"/>
      <c r="G21753" s="63"/>
      <c r="H21753" s="64"/>
    </row>
    <row r="21754" spans="4:8" x14ac:dyDescent="0.2">
      <c r="D21754" s="9"/>
      <c r="G21754" s="63"/>
      <c r="H21754" s="64"/>
    </row>
    <row r="21755" spans="4:8" x14ac:dyDescent="0.2">
      <c r="D21755" s="9"/>
      <c r="G21755" s="63"/>
      <c r="H21755" s="64"/>
    </row>
    <row r="21756" spans="4:8" x14ac:dyDescent="0.2">
      <c r="D21756" s="9"/>
      <c r="G21756" s="63"/>
      <c r="H21756" s="64"/>
    </row>
    <row r="21757" spans="4:8" x14ac:dyDescent="0.2">
      <c r="D21757" s="9"/>
      <c r="G21757" s="63"/>
      <c r="H21757" s="64"/>
    </row>
    <row r="21758" spans="4:8" x14ac:dyDescent="0.2">
      <c r="D21758" s="9"/>
      <c r="G21758" s="63"/>
      <c r="H21758" s="64"/>
    </row>
    <row r="21759" spans="4:8" x14ac:dyDescent="0.2">
      <c r="D21759" s="9"/>
      <c r="G21759" s="63"/>
      <c r="H21759" s="64"/>
    </row>
    <row r="21760" spans="4:8" x14ac:dyDescent="0.2">
      <c r="D21760" s="9"/>
      <c r="G21760" s="63"/>
      <c r="H21760" s="64"/>
    </row>
    <row r="21761" spans="4:8" x14ac:dyDescent="0.2">
      <c r="D21761" s="9"/>
      <c r="G21761" s="63"/>
      <c r="H21761" s="64"/>
    </row>
    <row r="21762" spans="4:8" x14ac:dyDescent="0.2">
      <c r="D21762" s="9"/>
      <c r="G21762" s="63"/>
      <c r="H21762" s="64"/>
    </row>
    <row r="21763" spans="4:8" x14ac:dyDescent="0.2">
      <c r="D21763" s="9"/>
      <c r="G21763" s="63"/>
      <c r="H21763" s="64"/>
    </row>
    <row r="21764" spans="4:8" x14ac:dyDescent="0.2">
      <c r="D21764" s="9"/>
      <c r="G21764" s="63"/>
      <c r="H21764" s="64"/>
    </row>
    <row r="21765" spans="4:8" x14ac:dyDescent="0.2">
      <c r="D21765" s="9"/>
      <c r="G21765" s="63"/>
      <c r="H21765" s="64"/>
    </row>
    <row r="21766" spans="4:8" x14ac:dyDescent="0.2">
      <c r="D21766" s="9"/>
      <c r="G21766" s="63"/>
      <c r="H21766" s="64"/>
    </row>
    <row r="21767" spans="4:8" x14ac:dyDescent="0.2">
      <c r="D21767" s="9"/>
      <c r="G21767" s="63"/>
      <c r="H21767" s="64"/>
    </row>
    <row r="21768" spans="4:8" x14ac:dyDescent="0.2">
      <c r="D21768" s="9"/>
      <c r="G21768" s="63"/>
      <c r="H21768" s="64"/>
    </row>
    <row r="21769" spans="4:8" x14ac:dyDescent="0.2">
      <c r="D21769" s="9"/>
      <c r="G21769" s="63"/>
      <c r="H21769" s="64"/>
    </row>
    <row r="21770" spans="4:8" x14ac:dyDescent="0.2">
      <c r="D21770" s="9"/>
      <c r="G21770" s="63"/>
      <c r="H21770" s="64"/>
    </row>
    <row r="21771" spans="4:8" x14ac:dyDescent="0.2">
      <c r="D21771" s="9"/>
      <c r="G21771" s="63"/>
      <c r="H21771" s="64"/>
    </row>
    <row r="21772" spans="4:8" x14ac:dyDescent="0.2">
      <c r="D21772" s="9"/>
      <c r="G21772" s="63"/>
      <c r="H21772" s="64"/>
    </row>
    <row r="21773" spans="4:8" x14ac:dyDescent="0.2">
      <c r="D21773" s="9"/>
      <c r="G21773" s="63"/>
      <c r="H21773" s="64"/>
    </row>
    <row r="21774" spans="4:8" x14ac:dyDescent="0.2">
      <c r="D21774" s="9"/>
      <c r="G21774" s="63"/>
      <c r="H21774" s="64"/>
    </row>
    <row r="21775" spans="4:8" x14ac:dyDescent="0.2">
      <c r="D21775" s="9"/>
      <c r="G21775" s="63"/>
      <c r="H21775" s="64"/>
    </row>
    <row r="21776" spans="4:8" x14ac:dyDescent="0.2">
      <c r="D21776" s="9"/>
      <c r="G21776" s="63"/>
      <c r="H21776" s="64"/>
    </row>
    <row r="21777" spans="4:8" x14ac:dyDescent="0.2">
      <c r="D21777" s="9"/>
      <c r="G21777" s="63"/>
      <c r="H21777" s="64"/>
    </row>
    <row r="21778" spans="4:8" x14ac:dyDescent="0.2">
      <c r="D21778" s="9"/>
      <c r="G21778" s="63"/>
      <c r="H21778" s="64"/>
    </row>
    <row r="21779" spans="4:8" x14ac:dyDescent="0.2">
      <c r="D21779" s="9"/>
      <c r="G21779" s="63"/>
      <c r="H21779" s="64"/>
    </row>
    <row r="21780" spans="4:8" x14ac:dyDescent="0.2">
      <c r="D21780" s="9"/>
      <c r="G21780" s="63"/>
      <c r="H21780" s="64"/>
    </row>
    <row r="21781" spans="4:8" x14ac:dyDescent="0.2">
      <c r="D21781" s="9"/>
      <c r="G21781" s="63"/>
      <c r="H21781" s="64"/>
    </row>
    <row r="21782" spans="4:8" x14ac:dyDescent="0.2">
      <c r="D21782" s="9"/>
      <c r="G21782" s="63"/>
      <c r="H21782" s="64"/>
    </row>
    <row r="21783" spans="4:8" x14ac:dyDescent="0.2">
      <c r="D21783" s="9"/>
      <c r="G21783" s="63"/>
      <c r="H21783" s="64"/>
    </row>
    <row r="21784" spans="4:8" x14ac:dyDescent="0.2">
      <c r="D21784" s="9"/>
      <c r="G21784" s="63"/>
      <c r="H21784" s="64"/>
    </row>
    <row r="21785" spans="4:8" x14ac:dyDescent="0.2">
      <c r="D21785" s="9"/>
      <c r="G21785" s="63"/>
      <c r="H21785" s="64"/>
    </row>
    <row r="21786" spans="4:8" x14ac:dyDescent="0.2">
      <c r="D21786" s="9"/>
      <c r="G21786" s="63"/>
      <c r="H21786" s="64"/>
    </row>
    <row r="21787" spans="4:8" x14ac:dyDescent="0.2">
      <c r="D21787" s="9"/>
      <c r="G21787" s="63"/>
      <c r="H21787" s="64"/>
    </row>
    <row r="21788" spans="4:8" x14ac:dyDescent="0.2">
      <c r="D21788" s="9"/>
      <c r="G21788" s="63"/>
      <c r="H21788" s="64"/>
    </row>
    <row r="21789" spans="4:8" x14ac:dyDescent="0.2">
      <c r="D21789" s="9"/>
      <c r="G21789" s="63"/>
      <c r="H21789" s="64"/>
    </row>
    <row r="21790" spans="4:8" x14ac:dyDescent="0.2">
      <c r="D21790" s="9"/>
      <c r="G21790" s="63"/>
      <c r="H21790" s="64"/>
    </row>
    <row r="21791" spans="4:8" x14ac:dyDescent="0.2">
      <c r="D21791" s="9"/>
      <c r="G21791" s="63"/>
      <c r="H21791" s="64"/>
    </row>
    <row r="21792" spans="4:8" x14ac:dyDescent="0.2">
      <c r="D21792" s="9"/>
      <c r="G21792" s="63"/>
      <c r="H21792" s="64"/>
    </row>
    <row r="21793" spans="4:8" x14ac:dyDescent="0.2">
      <c r="D21793" s="9"/>
      <c r="G21793" s="63"/>
      <c r="H21793" s="64"/>
    </row>
    <row r="21794" spans="4:8" x14ac:dyDescent="0.2">
      <c r="D21794" s="9"/>
      <c r="G21794" s="63"/>
      <c r="H21794" s="64"/>
    </row>
    <row r="21795" spans="4:8" x14ac:dyDescent="0.2">
      <c r="D21795" s="9"/>
      <c r="G21795" s="63"/>
      <c r="H21795" s="64"/>
    </row>
    <row r="21796" spans="4:8" x14ac:dyDescent="0.2">
      <c r="D21796" s="9"/>
      <c r="G21796" s="63"/>
      <c r="H21796" s="64"/>
    </row>
    <row r="21797" spans="4:8" x14ac:dyDescent="0.2">
      <c r="D21797" s="9"/>
      <c r="G21797" s="63"/>
      <c r="H21797" s="64"/>
    </row>
    <row r="21798" spans="4:8" x14ac:dyDescent="0.2">
      <c r="D21798" s="9"/>
      <c r="G21798" s="63"/>
      <c r="H21798" s="64"/>
    </row>
    <row r="21799" spans="4:8" x14ac:dyDescent="0.2">
      <c r="D21799" s="9"/>
      <c r="G21799" s="63"/>
      <c r="H21799" s="64"/>
    </row>
    <row r="21800" spans="4:8" x14ac:dyDescent="0.2">
      <c r="D21800" s="9"/>
      <c r="G21800" s="63"/>
      <c r="H21800" s="64"/>
    </row>
    <row r="21801" spans="4:8" x14ac:dyDescent="0.2">
      <c r="D21801" s="9"/>
      <c r="G21801" s="63"/>
      <c r="H21801" s="64"/>
    </row>
    <row r="21802" spans="4:8" x14ac:dyDescent="0.2">
      <c r="D21802" s="9"/>
      <c r="G21802" s="63"/>
      <c r="H21802" s="64"/>
    </row>
    <row r="21803" spans="4:8" x14ac:dyDescent="0.2">
      <c r="D21803" s="9"/>
      <c r="G21803" s="63"/>
      <c r="H21803" s="64"/>
    </row>
    <row r="21804" spans="4:8" x14ac:dyDescent="0.2">
      <c r="D21804" s="9"/>
      <c r="G21804" s="63"/>
      <c r="H21804" s="64"/>
    </row>
    <row r="21805" spans="4:8" x14ac:dyDescent="0.2">
      <c r="D21805" s="9"/>
      <c r="G21805" s="63"/>
      <c r="H21805" s="64"/>
    </row>
    <row r="21806" spans="4:8" x14ac:dyDescent="0.2">
      <c r="D21806" s="9"/>
      <c r="G21806" s="63"/>
      <c r="H21806" s="64"/>
    </row>
    <row r="21807" spans="4:8" x14ac:dyDescent="0.2">
      <c r="D21807" s="9"/>
      <c r="G21807" s="63"/>
      <c r="H21807" s="64"/>
    </row>
    <row r="21808" spans="4:8" x14ac:dyDescent="0.2">
      <c r="D21808" s="9"/>
      <c r="G21808" s="63"/>
      <c r="H21808" s="64"/>
    </row>
    <row r="21809" spans="4:8" x14ac:dyDescent="0.2">
      <c r="D21809" s="9"/>
      <c r="G21809" s="63"/>
      <c r="H21809" s="64"/>
    </row>
    <row r="21810" spans="4:8" x14ac:dyDescent="0.2">
      <c r="D21810" s="9"/>
      <c r="G21810" s="63"/>
      <c r="H21810" s="64"/>
    </row>
    <row r="21811" spans="4:8" x14ac:dyDescent="0.2">
      <c r="D21811" s="9"/>
      <c r="G21811" s="63"/>
      <c r="H21811" s="64"/>
    </row>
    <row r="21812" spans="4:8" x14ac:dyDescent="0.2">
      <c r="D21812" s="9"/>
      <c r="G21812" s="63"/>
      <c r="H21812" s="64"/>
    </row>
    <row r="21813" spans="4:8" x14ac:dyDescent="0.2">
      <c r="D21813" s="9"/>
      <c r="G21813" s="63"/>
      <c r="H21813" s="64"/>
    </row>
    <row r="21814" spans="4:8" x14ac:dyDescent="0.2">
      <c r="D21814" s="9"/>
      <c r="G21814" s="63"/>
      <c r="H21814" s="64"/>
    </row>
    <row r="21815" spans="4:8" x14ac:dyDescent="0.2">
      <c r="D21815" s="9"/>
      <c r="G21815" s="63"/>
      <c r="H21815" s="64"/>
    </row>
    <row r="21816" spans="4:8" x14ac:dyDescent="0.2">
      <c r="D21816" s="9"/>
      <c r="G21816" s="63"/>
      <c r="H21816" s="64"/>
    </row>
    <row r="21817" spans="4:8" x14ac:dyDescent="0.2">
      <c r="D21817" s="9"/>
      <c r="G21817" s="63"/>
      <c r="H21817" s="64"/>
    </row>
    <row r="21818" spans="4:8" x14ac:dyDescent="0.2">
      <c r="D21818" s="9"/>
      <c r="G21818" s="63"/>
      <c r="H21818" s="64"/>
    </row>
    <row r="21819" spans="4:8" x14ac:dyDescent="0.2">
      <c r="D21819" s="9"/>
      <c r="G21819" s="63"/>
      <c r="H21819" s="64"/>
    </row>
    <row r="21820" spans="4:8" x14ac:dyDescent="0.2">
      <c r="D21820" s="9"/>
      <c r="G21820" s="63"/>
      <c r="H21820" s="64"/>
    </row>
    <row r="21821" spans="4:8" x14ac:dyDescent="0.2">
      <c r="D21821" s="9"/>
      <c r="G21821" s="63"/>
      <c r="H21821" s="64"/>
    </row>
    <row r="21822" spans="4:8" x14ac:dyDescent="0.2">
      <c r="D21822" s="9"/>
      <c r="G21822" s="63"/>
      <c r="H21822" s="64"/>
    </row>
    <row r="21823" spans="4:8" x14ac:dyDescent="0.2">
      <c r="D21823" s="9"/>
      <c r="G21823" s="63"/>
      <c r="H21823" s="64"/>
    </row>
    <row r="21824" spans="4:8" x14ac:dyDescent="0.2">
      <c r="D21824" s="9"/>
      <c r="G21824" s="63"/>
      <c r="H21824" s="64"/>
    </row>
    <row r="21825" spans="4:8" x14ac:dyDescent="0.2">
      <c r="D21825" s="9"/>
      <c r="G21825" s="63"/>
      <c r="H21825" s="64"/>
    </row>
    <row r="21826" spans="4:8" x14ac:dyDescent="0.2">
      <c r="D21826" s="9"/>
      <c r="G21826" s="63"/>
      <c r="H21826" s="64"/>
    </row>
    <row r="21827" spans="4:8" x14ac:dyDescent="0.2">
      <c r="D21827" s="9"/>
      <c r="G21827" s="63"/>
      <c r="H21827" s="64"/>
    </row>
    <row r="21828" spans="4:8" x14ac:dyDescent="0.2">
      <c r="D21828" s="9"/>
      <c r="G21828" s="63"/>
      <c r="H21828" s="64"/>
    </row>
    <row r="21829" spans="4:8" x14ac:dyDescent="0.2">
      <c r="D21829" s="9"/>
      <c r="G21829" s="63"/>
      <c r="H21829" s="64"/>
    </row>
    <row r="21830" spans="4:8" x14ac:dyDescent="0.2">
      <c r="D21830" s="9"/>
      <c r="G21830" s="63"/>
      <c r="H21830" s="64"/>
    </row>
    <row r="21831" spans="4:8" x14ac:dyDescent="0.2">
      <c r="D21831" s="9"/>
      <c r="G21831" s="63"/>
      <c r="H21831" s="64"/>
    </row>
    <row r="21832" spans="4:8" x14ac:dyDescent="0.2">
      <c r="D21832" s="9"/>
      <c r="G21832" s="63"/>
      <c r="H21832" s="64"/>
    </row>
    <row r="21833" spans="4:8" x14ac:dyDescent="0.2">
      <c r="D21833" s="9"/>
      <c r="G21833" s="63"/>
      <c r="H21833" s="64"/>
    </row>
    <row r="21834" spans="4:8" x14ac:dyDescent="0.2">
      <c r="D21834" s="9"/>
      <c r="G21834" s="63"/>
      <c r="H21834" s="64"/>
    </row>
    <row r="21835" spans="4:8" x14ac:dyDescent="0.2">
      <c r="D21835" s="9"/>
      <c r="G21835" s="63"/>
      <c r="H21835" s="64"/>
    </row>
    <row r="21836" spans="4:8" x14ac:dyDescent="0.2">
      <c r="D21836" s="9"/>
      <c r="G21836" s="63"/>
      <c r="H21836" s="64"/>
    </row>
    <row r="21837" spans="4:8" x14ac:dyDescent="0.2">
      <c r="D21837" s="9"/>
      <c r="G21837" s="63"/>
      <c r="H21837" s="64"/>
    </row>
    <row r="21838" spans="4:8" x14ac:dyDescent="0.2">
      <c r="D21838" s="9"/>
      <c r="G21838" s="63"/>
      <c r="H21838" s="64"/>
    </row>
    <row r="21839" spans="4:8" x14ac:dyDescent="0.2">
      <c r="D21839" s="9"/>
      <c r="G21839" s="63"/>
      <c r="H21839" s="64"/>
    </row>
    <row r="21840" spans="4:8" x14ac:dyDescent="0.2">
      <c r="D21840" s="9"/>
      <c r="G21840" s="63"/>
      <c r="H21840" s="64"/>
    </row>
    <row r="21841" spans="4:8" x14ac:dyDescent="0.2">
      <c r="D21841" s="9"/>
      <c r="G21841" s="63"/>
      <c r="H21841" s="64"/>
    </row>
    <row r="21842" spans="4:8" x14ac:dyDescent="0.2">
      <c r="D21842" s="9"/>
      <c r="G21842" s="63"/>
      <c r="H21842" s="64"/>
    </row>
    <row r="21843" spans="4:8" x14ac:dyDescent="0.2">
      <c r="D21843" s="9"/>
      <c r="G21843" s="63"/>
      <c r="H21843" s="64"/>
    </row>
    <row r="21844" spans="4:8" x14ac:dyDescent="0.2">
      <c r="D21844" s="9"/>
      <c r="G21844" s="63"/>
      <c r="H21844" s="64"/>
    </row>
    <row r="21845" spans="4:8" x14ac:dyDescent="0.2">
      <c r="D21845" s="9"/>
      <c r="G21845" s="63"/>
      <c r="H21845" s="64"/>
    </row>
    <row r="21846" spans="4:8" x14ac:dyDescent="0.2">
      <c r="D21846" s="9"/>
      <c r="G21846" s="63"/>
      <c r="H21846" s="64"/>
    </row>
    <row r="21847" spans="4:8" x14ac:dyDescent="0.2">
      <c r="D21847" s="9"/>
      <c r="G21847" s="63"/>
      <c r="H21847" s="64"/>
    </row>
    <row r="21848" spans="4:8" x14ac:dyDescent="0.2">
      <c r="D21848" s="9"/>
      <c r="G21848" s="63"/>
      <c r="H21848" s="64"/>
    </row>
    <row r="21849" spans="4:8" x14ac:dyDescent="0.2">
      <c r="D21849" s="9"/>
      <c r="G21849" s="63"/>
      <c r="H21849" s="64"/>
    </row>
    <row r="21850" spans="4:8" x14ac:dyDescent="0.2">
      <c r="D21850" s="9"/>
      <c r="G21850" s="63"/>
      <c r="H21850" s="64"/>
    </row>
    <row r="21851" spans="4:8" x14ac:dyDescent="0.2">
      <c r="D21851" s="9"/>
      <c r="G21851" s="63"/>
      <c r="H21851" s="64"/>
    </row>
    <row r="21852" spans="4:8" x14ac:dyDescent="0.2">
      <c r="D21852" s="9"/>
      <c r="G21852" s="63"/>
      <c r="H21852" s="64"/>
    </row>
    <row r="21853" spans="4:8" x14ac:dyDescent="0.2">
      <c r="D21853" s="9"/>
      <c r="G21853" s="63"/>
      <c r="H21853" s="64"/>
    </row>
    <row r="21854" spans="4:8" x14ac:dyDescent="0.2">
      <c r="D21854" s="9"/>
      <c r="G21854" s="63"/>
      <c r="H21854" s="64"/>
    </row>
    <row r="21855" spans="4:8" x14ac:dyDescent="0.2">
      <c r="D21855" s="9"/>
      <c r="G21855" s="63"/>
      <c r="H21855" s="64"/>
    </row>
    <row r="21856" spans="4:8" x14ac:dyDescent="0.2">
      <c r="D21856" s="9"/>
      <c r="G21856" s="63"/>
      <c r="H21856" s="64"/>
    </row>
    <row r="21857" spans="4:8" x14ac:dyDescent="0.2">
      <c r="D21857" s="9"/>
      <c r="G21857" s="63"/>
      <c r="H21857" s="64"/>
    </row>
    <row r="21858" spans="4:8" x14ac:dyDescent="0.2">
      <c r="D21858" s="9"/>
      <c r="G21858" s="63"/>
      <c r="H21858" s="64"/>
    </row>
    <row r="21859" spans="4:8" x14ac:dyDescent="0.2">
      <c r="D21859" s="9"/>
      <c r="G21859" s="63"/>
      <c r="H21859" s="64"/>
    </row>
    <row r="21860" spans="4:8" x14ac:dyDescent="0.2">
      <c r="D21860" s="9"/>
      <c r="G21860" s="63"/>
      <c r="H21860" s="64"/>
    </row>
    <row r="21861" spans="4:8" x14ac:dyDescent="0.2">
      <c r="D21861" s="9"/>
      <c r="G21861" s="63"/>
      <c r="H21861" s="64"/>
    </row>
    <row r="21862" spans="4:8" x14ac:dyDescent="0.2">
      <c r="D21862" s="9"/>
      <c r="G21862" s="63"/>
      <c r="H21862" s="64"/>
    </row>
    <row r="21863" spans="4:8" x14ac:dyDescent="0.2">
      <c r="D21863" s="9"/>
      <c r="G21863" s="63"/>
      <c r="H21863" s="64"/>
    </row>
    <row r="21864" spans="4:8" x14ac:dyDescent="0.2">
      <c r="D21864" s="9"/>
      <c r="G21864" s="63"/>
      <c r="H21864" s="64"/>
    </row>
    <row r="21865" spans="4:8" x14ac:dyDescent="0.2">
      <c r="D21865" s="9"/>
      <c r="G21865" s="63"/>
      <c r="H21865" s="64"/>
    </row>
    <row r="21866" spans="4:8" x14ac:dyDescent="0.2">
      <c r="D21866" s="9"/>
      <c r="G21866" s="63"/>
      <c r="H21866" s="64"/>
    </row>
    <row r="21867" spans="4:8" x14ac:dyDescent="0.2">
      <c r="D21867" s="9"/>
      <c r="G21867" s="63"/>
      <c r="H21867" s="64"/>
    </row>
    <row r="21868" spans="4:8" x14ac:dyDescent="0.2">
      <c r="D21868" s="9"/>
      <c r="G21868" s="63"/>
      <c r="H21868" s="64"/>
    </row>
    <row r="21869" spans="4:8" x14ac:dyDescent="0.2">
      <c r="D21869" s="9"/>
      <c r="G21869" s="63"/>
      <c r="H21869" s="64"/>
    </row>
    <row r="21870" spans="4:8" x14ac:dyDescent="0.2">
      <c r="D21870" s="9"/>
      <c r="G21870" s="63"/>
      <c r="H21870" s="64"/>
    </row>
    <row r="21871" spans="4:8" x14ac:dyDescent="0.2">
      <c r="D21871" s="9"/>
      <c r="G21871" s="63"/>
      <c r="H21871" s="64"/>
    </row>
    <row r="21872" spans="4:8" x14ac:dyDescent="0.2">
      <c r="D21872" s="9"/>
      <c r="G21872" s="63"/>
      <c r="H21872" s="64"/>
    </row>
    <row r="21873" spans="4:8" x14ac:dyDescent="0.2">
      <c r="D21873" s="9"/>
      <c r="G21873" s="63"/>
      <c r="H21873" s="64"/>
    </row>
    <row r="21874" spans="4:8" x14ac:dyDescent="0.2">
      <c r="D21874" s="9"/>
      <c r="G21874" s="63"/>
      <c r="H21874" s="64"/>
    </row>
    <row r="21875" spans="4:8" x14ac:dyDescent="0.2">
      <c r="D21875" s="9"/>
      <c r="G21875" s="63"/>
      <c r="H21875" s="64"/>
    </row>
    <row r="21876" spans="4:8" x14ac:dyDescent="0.2">
      <c r="D21876" s="9"/>
      <c r="G21876" s="63"/>
      <c r="H21876" s="64"/>
    </row>
    <row r="21877" spans="4:8" x14ac:dyDescent="0.2">
      <c r="D21877" s="9"/>
      <c r="G21877" s="63"/>
      <c r="H21877" s="64"/>
    </row>
    <row r="21878" spans="4:8" x14ac:dyDescent="0.2">
      <c r="D21878" s="9"/>
      <c r="G21878" s="63"/>
      <c r="H21878" s="64"/>
    </row>
    <row r="21879" spans="4:8" x14ac:dyDescent="0.2">
      <c r="D21879" s="9"/>
      <c r="G21879" s="63"/>
      <c r="H21879" s="64"/>
    </row>
    <row r="21880" spans="4:8" x14ac:dyDescent="0.2">
      <c r="D21880" s="9"/>
      <c r="G21880" s="63"/>
      <c r="H21880" s="64"/>
    </row>
    <row r="21881" spans="4:8" x14ac:dyDescent="0.2">
      <c r="D21881" s="9"/>
      <c r="G21881" s="63"/>
      <c r="H21881" s="64"/>
    </row>
    <row r="21882" spans="4:8" x14ac:dyDescent="0.2">
      <c r="D21882" s="9"/>
      <c r="G21882" s="63"/>
      <c r="H21882" s="64"/>
    </row>
    <row r="21883" spans="4:8" x14ac:dyDescent="0.2">
      <c r="D21883" s="9"/>
      <c r="G21883" s="63"/>
      <c r="H21883" s="64"/>
    </row>
    <row r="21884" spans="4:8" x14ac:dyDescent="0.2">
      <c r="D21884" s="9"/>
      <c r="G21884" s="63"/>
      <c r="H21884" s="64"/>
    </row>
    <row r="21885" spans="4:8" x14ac:dyDescent="0.2">
      <c r="D21885" s="9"/>
      <c r="G21885" s="63"/>
      <c r="H21885" s="64"/>
    </row>
    <row r="21886" spans="4:8" x14ac:dyDescent="0.2">
      <c r="D21886" s="9"/>
      <c r="G21886" s="63"/>
      <c r="H21886" s="64"/>
    </row>
    <row r="21887" spans="4:8" x14ac:dyDescent="0.2">
      <c r="D21887" s="9"/>
      <c r="G21887" s="63"/>
      <c r="H21887" s="64"/>
    </row>
    <row r="21888" spans="4:8" x14ac:dyDescent="0.2">
      <c r="D21888" s="9"/>
      <c r="G21888" s="63"/>
      <c r="H21888" s="64"/>
    </row>
    <row r="21889" spans="4:8" x14ac:dyDescent="0.2">
      <c r="D21889" s="9"/>
      <c r="G21889" s="63"/>
      <c r="H21889" s="64"/>
    </row>
    <row r="21890" spans="4:8" x14ac:dyDescent="0.2">
      <c r="D21890" s="9"/>
      <c r="G21890" s="63"/>
      <c r="H21890" s="64"/>
    </row>
    <row r="21891" spans="4:8" x14ac:dyDescent="0.2">
      <c r="D21891" s="9"/>
      <c r="G21891" s="63"/>
      <c r="H21891" s="64"/>
    </row>
    <row r="21892" spans="4:8" x14ac:dyDescent="0.2">
      <c r="D21892" s="9"/>
      <c r="G21892" s="63"/>
      <c r="H21892" s="64"/>
    </row>
    <row r="21893" spans="4:8" x14ac:dyDescent="0.2">
      <c r="D21893" s="9"/>
      <c r="G21893" s="63"/>
      <c r="H21893" s="64"/>
    </row>
    <row r="21894" spans="4:8" x14ac:dyDescent="0.2">
      <c r="D21894" s="9"/>
      <c r="G21894" s="63"/>
      <c r="H21894" s="64"/>
    </row>
    <row r="21895" spans="4:8" x14ac:dyDescent="0.2">
      <c r="D21895" s="9"/>
      <c r="G21895" s="63"/>
      <c r="H21895" s="64"/>
    </row>
    <row r="21896" spans="4:8" x14ac:dyDescent="0.2">
      <c r="D21896" s="9"/>
      <c r="G21896" s="63"/>
      <c r="H21896" s="64"/>
    </row>
    <row r="21897" spans="4:8" x14ac:dyDescent="0.2">
      <c r="D21897" s="9"/>
      <c r="G21897" s="63"/>
      <c r="H21897" s="64"/>
    </row>
    <row r="21898" spans="4:8" x14ac:dyDescent="0.2">
      <c r="D21898" s="9"/>
      <c r="G21898" s="63"/>
      <c r="H21898" s="64"/>
    </row>
    <row r="21899" spans="4:8" x14ac:dyDescent="0.2">
      <c r="D21899" s="9"/>
      <c r="G21899" s="63"/>
      <c r="H21899" s="64"/>
    </row>
    <row r="21900" spans="4:8" x14ac:dyDescent="0.2">
      <c r="D21900" s="9"/>
      <c r="G21900" s="63"/>
      <c r="H21900" s="64"/>
    </row>
    <row r="21901" spans="4:8" x14ac:dyDescent="0.2">
      <c r="D21901" s="9"/>
      <c r="G21901" s="63"/>
      <c r="H21901" s="64"/>
    </row>
    <row r="21902" spans="4:8" x14ac:dyDescent="0.2">
      <c r="D21902" s="9"/>
      <c r="G21902" s="63"/>
      <c r="H21902" s="64"/>
    </row>
    <row r="21903" spans="4:8" x14ac:dyDescent="0.2">
      <c r="D21903" s="9"/>
      <c r="G21903" s="63"/>
      <c r="H21903" s="64"/>
    </row>
    <row r="21904" spans="4:8" x14ac:dyDescent="0.2">
      <c r="D21904" s="9"/>
      <c r="G21904" s="63"/>
      <c r="H21904" s="64"/>
    </row>
    <row r="21905" spans="4:8" x14ac:dyDescent="0.2">
      <c r="D21905" s="9"/>
      <c r="G21905" s="63"/>
      <c r="H21905" s="64"/>
    </row>
    <row r="21906" spans="4:8" x14ac:dyDescent="0.2">
      <c r="D21906" s="9"/>
      <c r="G21906" s="63"/>
      <c r="H21906" s="64"/>
    </row>
    <row r="21907" spans="4:8" x14ac:dyDescent="0.2">
      <c r="D21907" s="9"/>
      <c r="G21907" s="63"/>
      <c r="H21907" s="64"/>
    </row>
    <row r="21908" spans="4:8" x14ac:dyDescent="0.2">
      <c r="D21908" s="9"/>
      <c r="G21908" s="63"/>
      <c r="H21908" s="64"/>
    </row>
    <row r="21909" spans="4:8" x14ac:dyDescent="0.2">
      <c r="D21909" s="9"/>
      <c r="G21909" s="63"/>
      <c r="H21909" s="64"/>
    </row>
    <row r="21910" spans="4:8" x14ac:dyDescent="0.2">
      <c r="D21910" s="9"/>
      <c r="G21910" s="63"/>
      <c r="H21910" s="64"/>
    </row>
    <row r="21911" spans="4:8" x14ac:dyDescent="0.2">
      <c r="D21911" s="9"/>
      <c r="G21911" s="63"/>
      <c r="H21911" s="64"/>
    </row>
    <row r="21912" spans="4:8" x14ac:dyDescent="0.2">
      <c r="D21912" s="9"/>
      <c r="G21912" s="63"/>
      <c r="H21912" s="64"/>
    </row>
    <row r="21913" spans="4:8" x14ac:dyDescent="0.2">
      <c r="D21913" s="9"/>
      <c r="G21913" s="63"/>
      <c r="H21913" s="64"/>
    </row>
    <row r="21914" spans="4:8" x14ac:dyDescent="0.2">
      <c r="D21914" s="9"/>
      <c r="G21914" s="63"/>
      <c r="H21914" s="64"/>
    </row>
    <row r="21915" spans="4:8" x14ac:dyDescent="0.2">
      <c r="D21915" s="9"/>
      <c r="G21915" s="63"/>
      <c r="H21915" s="64"/>
    </row>
    <row r="21916" spans="4:8" x14ac:dyDescent="0.2">
      <c r="D21916" s="9"/>
      <c r="G21916" s="63"/>
      <c r="H21916" s="64"/>
    </row>
    <row r="21917" spans="4:8" x14ac:dyDescent="0.2">
      <c r="D21917" s="9"/>
      <c r="G21917" s="63"/>
      <c r="H21917" s="64"/>
    </row>
    <row r="21918" spans="4:8" x14ac:dyDescent="0.2">
      <c r="D21918" s="9"/>
      <c r="G21918" s="63"/>
      <c r="H21918" s="64"/>
    </row>
    <row r="21919" spans="4:8" x14ac:dyDescent="0.2">
      <c r="D21919" s="9"/>
      <c r="G21919" s="63"/>
      <c r="H21919" s="64"/>
    </row>
    <row r="21920" spans="4:8" x14ac:dyDescent="0.2">
      <c r="D21920" s="9"/>
      <c r="G21920" s="63"/>
      <c r="H21920" s="64"/>
    </row>
    <row r="21921" spans="4:8" x14ac:dyDescent="0.2">
      <c r="D21921" s="9"/>
      <c r="G21921" s="63"/>
      <c r="H21921" s="64"/>
    </row>
    <row r="21922" spans="4:8" x14ac:dyDescent="0.2">
      <c r="D21922" s="9"/>
      <c r="G21922" s="63"/>
      <c r="H21922" s="64"/>
    </row>
    <row r="21923" spans="4:8" x14ac:dyDescent="0.2">
      <c r="D21923" s="9"/>
      <c r="G21923" s="63"/>
      <c r="H21923" s="64"/>
    </row>
    <row r="21924" spans="4:8" x14ac:dyDescent="0.2">
      <c r="D21924" s="9"/>
      <c r="G21924" s="63"/>
      <c r="H21924" s="64"/>
    </row>
    <row r="21925" spans="4:8" x14ac:dyDescent="0.2">
      <c r="D21925" s="9"/>
      <c r="G21925" s="63"/>
      <c r="H21925" s="64"/>
    </row>
    <row r="21926" spans="4:8" x14ac:dyDescent="0.2">
      <c r="D21926" s="9"/>
      <c r="G21926" s="63"/>
      <c r="H21926" s="64"/>
    </row>
    <row r="21927" spans="4:8" x14ac:dyDescent="0.2">
      <c r="D21927" s="9"/>
      <c r="G21927" s="63"/>
      <c r="H21927" s="64"/>
    </row>
    <row r="21928" spans="4:8" x14ac:dyDescent="0.2">
      <c r="D21928" s="9"/>
      <c r="G21928" s="63"/>
      <c r="H21928" s="64"/>
    </row>
    <row r="21929" spans="4:8" x14ac:dyDescent="0.2">
      <c r="D21929" s="9"/>
      <c r="G21929" s="63"/>
      <c r="H21929" s="64"/>
    </row>
    <row r="21930" spans="4:8" x14ac:dyDescent="0.2">
      <c r="D21930" s="9"/>
      <c r="G21930" s="63"/>
      <c r="H21930" s="64"/>
    </row>
    <row r="21931" spans="4:8" x14ac:dyDescent="0.2">
      <c r="D21931" s="9"/>
      <c r="G21931" s="63"/>
      <c r="H21931" s="64"/>
    </row>
    <row r="21932" spans="4:8" x14ac:dyDescent="0.2">
      <c r="D21932" s="9"/>
      <c r="G21932" s="63"/>
      <c r="H21932" s="64"/>
    </row>
    <row r="21933" spans="4:8" x14ac:dyDescent="0.2">
      <c r="D21933" s="9"/>
      <c r="G21933" s="63"/>
      <c r="H21933" s="64"/>
    </row>
    <row r="21934" spans="4:8" x14ac:dyDescent="0.2">
      <c r="D21934" s="9"/>
      <c r="G21934" s="63"/>
      <c r="H21934" s="64"/>
    </row>
    <row r="21935" spans="4:8" x14ac:dyDescent="0.2">
      <c r="D21935" s="9"/>
      <c r="G21935" s="63"/>
      <c r="H21935" s="64"/>
    </row>
    <row r="21936" spans="4:8" x14ac:dyDescent="0.2">
      <c r="D21936" s="9"/>
      <c r="G21936" s="63"/>
      <c r="H21936" s="64"/>
    </row>
    <row r="21937" spans="4:8" x14ac:dyDescent="0.2">
      <c r="D21937" s="9"/>
      <c r="G21937" s="63"/>
      <c r="H21937" s="64"/>
    </row>
    <row r="21938" spans="4:8" x14ac:dyDescent="0.2">
      <c r="D21938" s="9"/>
      <c r="G21938" s="63"/>
      <c r="H21938" s="64"/>
    </row>
    <row r="21939" spans="4:8" x14ac:dyDescent="0.2">
      <c r="D21939" s="9"/>
      <c r="G21939" s="63"/>
      <c r="H21939" s="64"/>
    </row>
    <row r="21940" spans="4:8" x14ac:dyDescent="0.2">
      <c r="D21940" s="9"/>
      <c r="G21940" s="63"/>
      <c r="H21940" s="64"/>
    </row>
    <row r="21941" spans="4:8" x14ac:dyDescent="0.2">
      <c r="D21941" s="9"/>
      <c r="G21941" s="63"/>
      <c r="H21941" s="64"/>
    </row>
    <row r="21942" spans="4:8" x14ac:dyDescent="0.2">
      <c r="D21942" s="9"/>
      <c r="G21942" s="63"/>
      <c r="H21942" s="64"/>
    </row>
    <row r="21943" spans="4:8" x14ac:dyDescent="0.2">
      <c r="D21943" s="9"/>
      <c r="G21943" s="63"/>
      <c r="H21943" s="64"/>
    </row>
    <row r="21944" spans="4:8" x14ac:dyDescent="0.2">
      <c r="D21944" s="9"/>
      <c r="G21944" s="63"/>
      <c r="H21944" s="64"/>
    </row>
    <row r="21945" spans="4:8" x14ac:dyDescent="0.2">
      <c r="D21945" s="9"/>
      <c r="G21945" s="63"/>
      <c r="H21945" s="64"/>
    </row>
    <row r="21946" spans="4:8" x14ac:dyDescent="0.2">
      <c r="D21946" s="9"/>
      <c r="G21946" s="63"/>
      <c r="H21946" s="64"/>
    </row>
    <row r="21947" spans="4:8" x14ac:dyDescent="0.2">
      <c r="D21947" s="9"/>
      <c r="G21947" s="63"/>
      <c r="H21947" s="64"/>
    </row>
    <row r="21948" spans="4:8" x14ac:dyDescent="0.2">
      <c r="D21948" s="9"/>
      <c r="G21948" s="63"/>
      <c r="H21948" s="64"/>
    </row>
    <row r="21949" spans="4:8" x14ac:dyDescent="0.2">
      <c r="D21949" s="9"/>
      <c r="G21949" s="63"/>
      <c r="H21949" s="64"/>
    </row>
    <row r="21950" spans="4:8" x14ac:dyDescent="0.2">
      <c r="D21950" s="9"/>
      <c r="G21950" s="63"/>
      <c r="H21950" s="64"/>
    </row>
    <row r="21951" spans="4:8" x14ac:dyDescent="0.2">
      <c r="D21951" s="9"/>
      <c r="G21951" s="63"/>
      <c r="H21951" s="64"/>
    </row>
    <row r="21952" spans="4:8" x14ac:dyDescent="0.2">
      <c r="D21952" s="9"/>
      <c r="G21952" s="63"/>
      <c r="H21952" s="64"/>
    </row>
    <row r="21953" spans="4:8" x14ac:dyDescent="0.2">
      <c r="D21953" s="9"/>
      <c r="G21953" s="63"/>
      <c r="H21953" s="64"/>
    </row>
    <row r="21954" spans="4:8" x14ac:dyDescent="0.2">
      <c r="D21954" s="9"/>
      <c r="G21954" s="63"/>
      <c r="H21954" s="64"/>
    </row>
    <row r="21955" spans="4:8" x14ac:dyDescent="0.2">
      <c r="D21955" s="9"/>
      <c r="G21955" s="63"/>
      <c r="H21955" s="64"/>
    </row>
    <row r="21956" spans="4:8" x14ac:dyDescent="0.2">
      <c r="D21956" s="9"/>
      <c r="G21956" s="63"/>
      <c r="H21956" s="64"/>
    </row>
    <row r="21957" spans="4:8" x14ac:dyDescent="0.2">
      <c r="D21957" s="9"/>
      <c r="G21957" s="63"/>
      <c r="H21957" s="64"/>
    </row>
    <row r="21958" spans="4:8" x14ac:dyDescent="0.2">
      <c r="D21958" s="9"/>
      <c r="G21958" s="63"/>
      <c r="H21958" s="64"/>
    </row>
    <row r="21959" spans="4:8" x14ac:dyDescent="0.2">
      <c r="D21959" s="9"/>
      <c r="G21959" s="63"/>
      <c r="H21959" s="64"/>
    </row>
    <row r="21960" spans="4:8" x14ac:dyDescent="0.2">
      <c r="D21960" s="9"/>
      <c r="G21960" s="63"/>
      <c r="H21960" s="64"/>
    </row>
    <row r="21961" spans="4:8" x14ac:dyDescent="0.2">
      <c r="D21961" s="9"/>
      <c r="G21961" s="63"/>
      <c r="H21961" s="64"/>
    </row>
    <row r="21962" spans="4:8" x14ac:dyDescent="0.2">
      <c r="D21962" s="9"/>
      <c r="G21962" s="63"/>
      <c r="H21962" s="64"/>
    </row>
    <row r="21963" spans="4:8" x14ac:dyDescent="0.2">
      <c r="D21963" s="9"/>
      <c r="G21963" s="63"/>
      <c r="H21963" s="64"/>
    </row>
    <row r="21964" spans="4:8" x14ac:dyDescent="0.2">
      <c r="D21964" s="9"/>
      <c r="G21964" s="63"/>
      <c r="H21964" s="64"/>
    </row>
    <row r="21965" spans="4:8" x14ac:dyDescent="0.2">
      <c r="D21965" s="9"/>
      <c r="G21965" s="63"/>
      <c r="H21965" s="64"/>
    </row>
    <row r="21966" spans="4:8" x14ac:dyDescent="0.2">
      <c r="D21966" s="9"/>
      <c r="G21966" s="63"/>
      <c r="H21966" s="64"/>
    </row>
    <row r="21967" spans="4:8" x14ac:dyDescent="0.2">
      <c r="D21967" s="9"/>
      <c r="G21967" s="63"/>
      <c r="H21967" s="64"/>
    </row>
    <row r="21968" spans="4:8" x14ac:dyDescent="0.2">
      <c r="D21968" s="9"/>
      <c r="G21968" s="63"/>
      <c r="H21968" s="64"/>
    </row>
    <row r="21969" spans="4:8" x14ac:dyDescent="0.2">
      <c r="D21969" s="9"/>
      <c r="G21969" s="63"/>
      <c r="H21969" s="64"/>
    </row>
    <row r="21970" spans="4:8" x14ac:dyDescent="0.2">
      <c r="D21970" s="9"/>
      <c r="G21970" s="63"/>
      <c r="H21970" s="64"/>
    </row>
    <row r="21971" spans="4:8" x14ac:dyDescent="0.2">
      <c r="D21971" s="9"/>
      <c r="G21971" s="63"/>
      <c r="H21971" s="64"/>
    </row>
    <row r="21972" spans="4:8" x14ac:dyDescent="0.2">
      <c r="D21972" s="9"/>
      <c r="G21972" s="63"/>
      <c r="H21972" s="64"/>
    </row>
    <row r="21973" spans="4:8" x14ac:dyDescent="0.2">
      <c r="D21973" s="9"/>
      <c r="G21973" s="63"/>
      <c r="H21973" s="64"/>
    </row>
    <row r="21974" spans="4:8" x14ac:dyDescent="0.2">
      <c r="D21974" s="9"/>
      <c r="G21974" s="63"/>
      <c r="H21974" s="64"/>
    </row>
    <row r="21975" spans="4:8" x14ac:dyDescent="0.2">
      <c r="D21975" s="9"/>
      <c r="G21975" s="63"/>
      <c r="H21975" s="64"/>
    </row>
    <row r="21976" spans="4:8" x14ac:dyDescent="0.2">
      <c r="D21976" s="9"/>
      <c r="G21976" s="63"/>
      <c r="H21976" s="64"/>
    </row>
    <row r="21977" spans="4:8" x14ac:dyDescent="0.2">
      <c r="D21977" s="9"/>
      <c r="G21977" s="63"/>
      <c r="H21977" s="64"/>
    </row>
    <row r="21978" spans="4:8" x14ac:dyDescent="0.2">
      <c r="D21978" s="9"/>
      <c r="G21978" s="63"/>
      <c r="H21978" s="64"/>
    </row>
    <row r="21979" spans="4:8" x14ac:dyDescent="0.2">
      <c r="D21979" s="9"/>
      <c r="G21979" s="63"/>
      <c r="H21979" s="64"/>
    </row>
    <row r="21980" spans="4:8" x14ac:dyDescent="0.2">
      <c r="D21980" s="9"/>
      <c r="G21980" s="63"/>
      <c r="H21980" s="64"/>
    </row>
    <row r="21981" spans="4:8" x14ac:dyDescent="0.2">
      <c r="D21981" s="9"/>
      <c r="G21981" s="63"/>
      <c r="H21981" s="64"/>
    </row>
    <row r="21982" spans="4:8" x14ac:dyDescent="0.2">
      <c r="D21982" s="9"/>
      <c r="G21982" s="63"/>
      <c r="H21982" s="64"/>
    </row>
    <row r="21983" spans="4:8" x14ac:dyDescent="0.2">
      <c r="D21983" s="9"/>
      <c r="G21983" s="63"/>
      <c r="H21983" s="64"/>
    </row>
    <row r="21984" spans="4:8" x14ac:dyDescent="0.2">
      <c r="D21984" s="9"/>
      <c r="G21984" s="63"/>
      <c r="H21984" s="64"/>
    </row>
    <row r="21985" spans="4:8" x14ac:dyDescent="0.2">
      <c r="D21985" s="9"/>
      <c r="G21985" s="63"/>
      <c r="H21985" s="64"/>
    </row>
    <row r="21986" spans="4:8" x14ac:dyDescent="0.2">
      <c r="D21986" s="9"/>
      <c r="G21986" s="63"/>
      <c r="H21986" s="64"/>
    </row>
    <row r="21987" spans="4:8" x14ac:dyDescent="0.2">
      <c r="D21987" s="9"/>
      <c r="G21987" s="63"/>
      <c r="H21987" s="64"/>
    </row>
    <row r="21988" spans="4:8" x14ac:dyDescent="0.2">
      <c r="D21988" s="9"/>
      <c r="G21988" s="63"/>
      <c r="H21988" s="64"/>
    </row>
    <row r="21989" spans="4:8" x14ac:dyDescent="0.2">
      <c r="D21989" s="9"/>
      <c r="G21989" s="63"/>
      <c r="H21989" s="64"/>
    </row>
    <row r="21990" spans="4:8" x14ac:dyDescent="0.2">
      <c r="D21990" s="9"/>
      <c r="G21990" s="63"/>
      <c r="H21990" s="64"/>
    </row>
    <row r="21991" spans="4:8" x14ac:dyDescent="0.2">
      <c r="D21991" s="9"/>
      <c r="G21991" s="63"/>
      <c r="H21991" s="64"/>
    </row>
    <row r="21992" spans="4:8" x14ac:dyDescent="0.2">
      <c r="D21992" s="9"/>
      <c r="G21992" s="63"/>
      <c r="H21992" s="64"/>
    </row>
    <row r="21993" spans="4:8" x14ac:dyDescent="0.2">
      <c r="D21993" s="9"/>
      <c r="G21993" s="63"/>
      <c r="H21993" s="64"/>
    </row>
    <row r="21994" spans="4:8" x14ac:dyDescent="0.2">
      <c r="D21994" s="9"/>
      <c r="G21994" s="63"/>
      <c r="H21994" s="64"/>
    </row>
    <row r="21995" spans="4:8" x14ac:dyDescent="0.2">
      <c r="D21995" s="9"/>
      <c r="G21995" s="63"/>
      <c r="H21995" s="64"/>
    </row>
    <row r="21996" spans="4:8" x14ac:dyDescent="0.2">
      <c r="D21996" s="9"/>
      <c r="G21996" s="63"/>
      <c r="H21996" s="64"/>
    </row>
    <row r="21997" spans="4:8" x14ac:dyDescent="0.2">
      <c r="D21997" s="9"/>
      <c r="G21997" s="63"/>
      <c r="H21997" s="64"/>
    </row>
    <row r="21998" spans="4:8" x14ac:dyDescent="0.2">
      <c r="D21998" s="9"/>
      <c r="G21998" s="63"/>
      <c r="H21998" s="64"/>
    </row>
    <row r="21999" spans="4:8" x14ac:dyDescent="0.2">
      <c r="D21999" s="9"/>
      <c r="G21999" s="63"/>
      <c r="H21999" s="64"/>
    </row>
    <row r="22000" spans="4:8" x14ac:dyDescent="0.2">
      <c r="D22000" s="9"/>
      <c r="G22000" s="63"/>
      <c r="H22000" s="64"/>
    </row>
    <row r="22001" spans="4:8" x14ac:dyDescent="0.2">
      <c r="D22001" s="9"/>
      <c r="G22001" s="63"/>
      <c r="H22001" s="64"/>
    </row>
    <row r="22002" spans="4:8" x14ac:dyDescent="0.2">
      <c r="D22002" s="9"/>
      <c r="G22002" s="63"/>
      <c r="H22002" s="64"/>
    </row>
    <row r="22003" spans="4:8" x14ac:dyDescent="0.2">
      <c r="D22003" s="9"/>
      <c r="G22003" s="63"/>
      <c r="H22003" s="64"/>
    </row>
    <row r="22004" spans="4:8" x14ac:dyDescent="0.2">
      <c r="D22004" s="9"/>
      <c r="G22004" s="63"/>
      <c r="H22004" s="64"/>
    </row>
    <row r="22005" spans="4:8" x14ac:dyDescent="0.2">
      <c r="D22005" s="9"/>
      <c r="G22005" s="63"/>
      <c r="H22005" s="64"/>
    </row>
    <row r="22006" spans="4:8" x14ac:dyDescent="0.2">
      <c r="D22006" s="9"/>
      <c r="G22006" s="63"/>
      <c r="H22006" s="64"/>
    </row>
    <row r="22007" spans="4:8" x14ac:dyDescent="0.2">
      <c r="D22007" s="9"/>
      <c r="G22007" s="63"/>
      <c r="H22007" s="64"/>
    </row>
    <row r="22008" spans="4:8" x14ac:dyDescent="0.2">
      <c r="D22008" s="9"/>
      <c r="G22008" s="63"/>
      <c r="H22008" s="64"/>
    </row>
    <row r="22009" spans="4:8" x14ac:dyDescent="0.2">
      <c r="D22009" s="9"/>
      <c r="G22009" s="63"/>
      <c r="H22009" s="64"/>
    </row>
    <row r="22010" spans="4:8" x14ac:dyDescent="0.2">
      <c r="D22010" s="9"/>
      <c r="G22010" s="63"/>
      <c r="H22010" s="64"/>
    </row>
    <row r="22011" spans="4:8" x14ac:dyDescent="0.2">
      <c r="D22011" s="9"/>
      <c r="G22011" s="63"/>
      <c r="H22011" s="64"/>
    </row>
    <row r="22012" spans="4:8" x14ac:dyDescent="0.2">
      <c r="D22012" s="9"/>
      <c r="G22012" s="63"/>
      <c r="H22012" s="64"/>
    </row>
    <row r="22013" spans="4:8" x14ac:dyDescent="0.2">
      <c r="D22013" s="9"/>
      <c r="G22013" s="63"/>
      <c r="H22013" s="64"/>
    </row>
    <row r="22014" spans="4:8" x14ac:dyDescent="0.2">
      <c r="D22014" s="9"/>
      <c r="G22014" s="63"/>
      <c r="H22014" s="64"/>
    </row>
    <row r="22015" spans="4:8" x14ac:dyDescent="0.2">
      <c r="D22015" s="9"/>
      <c r="G22015" s="63"/>
      <c r="H22015" s="64"/>
    </row>
    <row r="22016" spans="4:8" x14ac:dyDescent="0.2">
      <c r="D22016" s="9"/>
      <c r="G22016" s="63"/>
      <c r="H22016" s="64"/>
    </row>
    <row r="22017" spans="4:8" x14ac:dyDescent="0.2">
      <c r="D22017" s="9"/>
      <c r="G22017" s="63"/>
      <c r="H22017" s="64"/>
    </row>
    <row r="22018" spans="4:8" x14ac:dyDescent="0.2">
      <c r="D22018" s="9"/>
      <c r="G22018" s="63"/>
      <c r="H22018" s="64"/>
    </row>
    <row r="22019" spans="4:8" x14ac:dyDescent="0.2">
      <c r="D22019" s="9"/>
      <c r="G22019" s="63"/>
      <c r="H22019" s="64"/>
    </row>
    <row r="22020" spans="4:8" x14ac:dyDescent="0.2">
      <c r="D22020" s="9"/>
      <c r="G22020" s="63"/>
      <c r="H22020" s="64"/>
    </row>
    <row r="22021" spans="4:8" x14ac:dyDescent="0.2">
      <c r="D22021" s="9"/>
      <c r="G22021" s="63"/>
      <c r="H22021" s="64"/>
    </row>
    <row r="22022" spans="4:8" x14ac:dyDescent="0.2">
      <c r="D22022" s="9"/>
      <c r="G22022" s="63"/>
      <c r="H22022" s="64"/>
    </row>
    <row r="22023" spans="4:8" x14ac:dyDescent="0.2">
      <c r="D22023" s="9"/>
      <c r="G22023" s="63"/>
      <c r="H22023" s="64"/>
    </row>
    <row r="22024" spans="4:8" x14ac:dyDescent="0.2">
      <c r="D22024" s="9"/>
      <c r="G22024" s="63"/>
      <c r="H22024" s="64"/>
    </row>
    <row r="22025" spans="4:8" x14ac:dyDescent="0.2">
      <c r="D22025" s="9"/>
      <c r="G22025" s="63"/>
      <c r="H22025" s="64"/>
    </row>
    <row r="22026" spans="4:8" x14ac:dyDescent="0.2">
      <c r="D22026" s="9"/>
      <c r="G22026" s="63"/>
      <c r="H22026" s="64"/>
    </row>
    <row r="22027" spans="4:8" x14ac:dyDescent="0.2">
      <c r="D22027" s="9"/>
      <c r="G22027" s="63"/>
      <c r="H22027" s="64"/>
    </row>
    <row r="22028" spans="4:8" x14ac:dyDescent="0.2">
      <c r="D22028" s="9"/>
      <c r="G22028" s="63"/>
      <c r="H22028" s="64"/>
    </row>
    <row r="22029" spans="4:8" x14ac:dyDescent="0.2">
      <c r="D22029" s="9"/>
      <c r="G22029" s="63"/>
      <c r="H22029" s="64"/>
    </row>
    <row r="22030" spans="4:8" x14ac:dyDescent="0.2">
      <c r="D22030" s="9"/>
      <c r="G22030" s="63"/>
      <c r="H22030" s="64"/>
    </row>
    <row r="22031" spans="4:8" x14ac:dyDescent="0.2">
      <c r="D22031" s="9"/>
      <c r="G22031" s="63"/>
      <c r="H22031" s="64"/>
    </row>
    <row r="22032" spans="4:8" x14ac:dyDescent="0.2">
      <c r="D22032" s="9"/>
      <c r="G22032" s="63"/>
      <c r="H22032" s="64"/>
    </row>
    <row r="22033" spans="4:8" x14ac:dyDescent="0.2">
      <c r="D22033" s="9"/>
      <c r="G22033" s="63"/>
      <c r="H22033" s="64"/>
    </row>
    <row r="22034" spans="4:8" x14ac:dyDescent="0.2">
      <c r="D22034" s="9"/>
      <c r="G22034" s="63"/>
      <c r="H22034" s="64"/>
    </row>
    <row r="22035" spans="4:8" x14ac:dyDescent="0.2">
      <c r="D22035" s="9"/>
      <c r="G22035" s="63"/>
      <c r="H22035" s="64"/>
    </row>
    <row r="22036" spans="4:8" x14ac:dyDescent="0.2">
      <c r="D22036" s="9"/>
      <c r="G22036" s="63"/>
      <c r="H22036" s="64"/>
    </row>
    <row r="22037" spans="4:8" x14ac:dyDescent="0.2">
      <c r="D22037" s="9"/>
      <c r="G22037" s="63"/>
      <c r="H22037" s="64"/>
    </row>
    <row r="22038" spans="4:8" x14ac:dyDescent="0.2">
      <c r="D22038" s="9"/>
      <c r="G22038" s="63"/>
      <c r="H22038" s="64"/>
    </row>
    <row r="22039" spans="4:8" x14ac:dyDescent="0.2">
      <c r="D22039" s="9"/>
      <c r="G22039" s="63"/>
      <c r="H22039" s="64"/>
    </row>
    <row r="22040" spans="4:8" x14ac:dyDescent="0.2">
      <c r="D22040" s="9"/>
      <c r="G22040" s="63"/>
      <c r="H22040" s="64"/>
    </row>
    <row r="22041" spans="4:8" x14ac:dyDescent="0.2">
      <c r="D22041" s="9"/>
      <c r="G22041" s="63"/>
      <c r="H22041" s="64"/>
    </row>
    <row r="22042" spans="4:8" x14ac:dyDescent="0.2">
      <c r="D22042" s="9"/>
      <c r="G22042" s="63"/>
      <c r="H22042" s="64"/>
    </row>
    <row r="22043" spans="4:8" x14ac:dyDescent="0.2">
      <c r="D22043" s="9"/>
      <c r="G22043" s="63"/>
      <c r="H22043" s="64"/>
    </row>
    <row r="22044" spans="4:8" x14ac:dyDescent="0.2">
      <c r="D22044" s="9"/>
      <c r="G22044" s="63"/>
      <c r="H22044" s="64"/>
    </row>
    <row r="22045" spans="4:8" x14ac:dyDescent="0.2">
      <c r="D22045" s="9"/>
      <c r="G22045" s="63"/>
      <c r="H22045" s="64"/>
    </row>
    <row r="22046" spans="4:8" x14ac:dyDescent="0.2">
      <c r="D22046" s="9"/>
      <c r="G22046" s="63"/>
      <c r="H22046" s="64"/>
    </row>
    <row r="22047" spans="4:8" x14ac:dyDescent="0.2">
      <c r="D22047" s="9"/>
      <c r="G22047" s="63"/>
      <c r="H22047" s="64"/>
    </row>
    <row r="22048" spans="4:8" x14ac:dyDescent="0.2">
      <c r="D22048" s="9"/>
      <c r="G22048" s="63"/>
      <c r="H22048" s="64"/>
    </row>
    <row r="22049" spans="4:8" x14ac:dyDescent="0.2">
      <c r="D22049" s="9"/>
      <c r="G22049" s="63"/>
      <c r="H22049" s="64"/>
    </row>
    <row r="22050" spans="4:8" x14ac:dyDescent="0.2">
      <c r="D22050" s="9"/>
      <c r="G22050" s="63"/>
      <c r="H22050" s="64"/>
    </row>
    <row r="22051" spans="4:8" x14ac:dyDescent="0.2">
      <c r="D22051" s="9"/>
      <c r="G22051" s="63"/>
      <c r="H22051" s="64"/>
    </row>
    <row r="22052" spans="4:8" x14ac:dyDescent="0.2">
      <c r="D22052" s="9"/>
      <c r="G22052" s="63"/>
      <c r="H22052" s="64"/>
    </row>
    <row r="22053" spans="4:8" x14ac:dyDescent="0.2">
      <c r="D22053" s="9"/>
      <c r="G22053" s="63"/>
      <c r="H22053" s="64"/>
    </row>
    <row r="22054" spans="4:8" x14ac:dyDescent="0.2">
      <c r="D22054" s="9"/>
      <c r="G22054" s="63"/>
      <c r="H22054" s="64"/>
    </row>
    <row r="22055" spans="4:8" x14ac:dyDescent="0.2">
      <c r="D22055" s="9"/>
      <c r="G22055" s="63"/>
      <c r="H22055" s="64"/>
    </row>
    <row r="22056" spans="4:8" x14ac:dyDescent="0.2">
      <c r="D22056" s="9"/>
      <c r="G22056" s="63"/>
      <c r="H22056" s="64"/>
    </row>
    <row r="22057" spans="4:8" x14ac:dyDescent="0.2">
      <c r="D22057" s="9"/>
      <c r="G22057" s="63"/>
      <c r="H22057" s="64"/>
    </row>
    <row r="22058" spans="4:8" x14ac:dyDescent="0.2">
      <c r="D22058" s="9"/>
      <c r="G22058" s="63"/>
      <c r="H22058" s="64"/>
    </row>
    <row r="22059" spans="4:8" x14ac:dyDescent="0.2">
      <c r="D22059" s="9"/>
      <c r="G22059" s="63"/>
      <c r="H22059" s="64"/>
    </row>
    <row r="22060" spans="4:8" x14ac:dyDescent="0.2">
      <c r="D22060" s="9"/>
      <c r="G22060" s="63"/>
      <c r="H22060" s="64"/>
    </row>
    <row r="22061" spans="4:8" x14ac:dyDescent="0.2">
      <c r="D22061" s="9"/>
      <c r="G22061" s="63"/>
      <c r="H22061" s="64"/>
    </row>
    <row r="22062" spans="4:8" x14ac:dyDescent="0.2">
      <c r="D22062" s="9"/>
      <c r="G22062" s="63"/>
      <c r="H22062" s="64"/>
    </row>
    <row r="22063" spans="4:8" x14ac:dyDescent="0.2">
      <c r="D22063" s="9"/>
      <c r="G22063" s="63"/>
      <c r="H22063" s="64"/>
    </row>
    <row r="22064" spans="4:8" x14ac:dyDescent="0.2">
      <c r="D22064" s="9"/>
      <c r="G22064" s="63"/>
      <c r="H22064" s="64"/>
    </row>
    <row r="22065" spans="4:8" x14ac:dyDescent="0.2">
      <c r="D22065" s="9"/>
      <c r="G22065" s="63"/>
      <c r="H22065" s="64"/>
    </row>
    <row r="22066" spans="4:8" x14ac:dyDescent="0.2">
      <c r="D22066" s="9"/>
      <c r="G22066" s="63"/>
      <c r="H22066" s="64"/>
    </row>
    <row r="22067" spans="4:8" x14ac:dyDescent="0.2">
      <c r="D22067" s="9"/>
      <c r="G22067" s="63"/>
      <c r="H22067" s="64"/>
    </row>
    <row r="22068" spans="4:8" x14ac:dyDescent="0.2">
      <c r="D22068" s="9"/>
      <c r="G22068" s="63"/>
      <c r="H22068" s="64"/>
    </row>
    <row r="22069" spans="4:8" x14ac:dyDescent="0.2">
      <c r="D22069" s="9"/>
      <c r="G22069" s="63"/>
      <c r="H22069" s="64"/>
    </row>
    <row r="22070" spans="4:8" x14ac:dyDescent="0.2">
      <c r="D22070" s="9"/>
      <c r="G22070" s="63"/>
      <c r="H22070" s="64"/>
    </row>
    <row r="22071" spans="4:8" x14ac:dyDescent="0.2">
      <c r="D22071" s="9"/>
      <c r="G22071" s="63"/>
      <c r="H22071" s="64"/>
    </row>
    <row r="22072" spans="4:8" x14ac:dyDescent="0.2">
      <c r="D22072" s="9"/>
      <c r="G22072" s="63"/>
      <c r="H22072" s="64"/>
    </row>
    <row r="22073" spans="4:8" x14ac:dyDescent="0.2">
      <c r="D22073" s="9"/>
      <c r="G22073" s="63"/>
      <c r="H22073" s="64"/>
    </row>
    <row r="22074" spans="4:8" x14ac:dyDescent="0.2">
      <c r="D22074" s="9"/>
      <c r="G22074" s="63"/>
      <c r="H22074" s="64"/>
    </row>
    <row r="22075" spans="4:8" x14ac:dyDescent="0.2">
      <c r="D22075" s="9"/>
      <c r="G22075" s="63"/>
      <c r="H22075" s="64"/>
    </row>
    <row r="22076" spans="4:8" x14ac:dyDescent="0.2">
      <c r="D22076" s="9"/>
      <c r="G22076" s="63"/>
      <c r="H22076" s="64"/>
    </row>
    <row r="22077" spans="4:8" x14ac:dyDescent="0.2">
      <c r="D22077" s="9"/>
      <c r="G22077" s="63"/>
      <c r="H22077" s="64"/>
    </row>
    <row r="22078" spans="4:8" x14ac:dyDescent="0.2">
      <c r="D22078" s="9"/>
      <c r="G22078" s="63"/>
      <c r="H22078" s="64"/>
    </row>
    <row r="22079" spans="4:8" x14ac:dyDescent="0.2">
      <c r="D22079" s="9"/>
      <c r="G22079" s="63"/>
      <c r="H22079" s="64"/>
    </row>
    <row r="22080" spans="4:8" x14ac:dyDescent="0.2">
      <c r="D22080" s="9"/>
      <c r="G22080" s="63"/>
      <c r="H22080" s="64"/>
    </row>
    <row r="22081" spans="4:8" x14ac:dyDescent="0.2">
      <c r="D22081" s="9"/>
      <c r="G22081" s="63"/>
      <c r="H22081" s="64"/>
    </row>
    <row r="22082" spans="4:8" x14ac:dyDescent="0.2">
      <c r="D22082" s="9"/>
      <c r="G22082" s="63"/>
      <c r="H22082" s="64"/>
    </row>
    <row r="22083" spans="4:8" x14ac:dyDescent="0.2">
      <c r="D22083" s="9"/>
      <c r="G22083" s="63"/>
      <c r="H22083" s="64"/>
    </row>
    <row r="22084" spans="4:8" x14ac:dyDescent="0.2">
      <c r="D22084" s="9"/>
      <c r="G22084" s="63"/>
      <c r="H22084" s="64"/>
    </row>
    <row r="22085" spans="4:8" x14ac:dyDescent="0.2">
      <c r="D22085" s="9"/>
      <c r="G22085" s="63"/>
      <c r="H22085" s="64"/>
    </row>
    <row r="22086" spans="4:8" x14ac:dyDescent="0.2">
      <c r="D22086" s="9"/>
      <c r="G22086" s="63"/>
      <c r="H22086" s="64"/>
    </row>
    <row r="22087" spans="4:8" x14ac:dyDescent="0.2">
      <c r="D22087" s="9"/>
      <c r="G22087" s="63"/>
      <c r="H22087" s="64"/>
    </row>
    <row r="22088" spans="4:8" x14ac:dyDescent="0.2">
      <c r="D22088" s="9"/>
      <c r="G22088" s="63"/>
      <c r="H22088" s="64"/>
    </row>
    <row r="22089" spans="4:8" x14ac:dyDescent="0.2">
      <c r="D22089" s="9"/>
      <c r="G22089" s="63"/>
      <c r="H22089" s="64"/>
    </row>
    <row r="22090" spans="4:8" x14ac:dyDescent="0.2">
      <c r="D22090" s="9"/>
      <c r="G22090" s="63"/>
      <c r="H22090" s="64"/>
    </row>
    <row r="22091" spans="4:8" x14ac:dyDescent="0.2">
      <c r="D22091" s="9"/>
      <c r="G22091" s="63"/>
      <c r="H22091" s="64"/>
    </row>
    <row r="22092" spans="4:8" x14ac:dyDescent="0.2">
      <c r="D22092" s="9"/>
      <c r="G22092" s="63"/>
      <c r="H22092" s="64"/>
    </row>
    <row r="22093" spans="4:8" x14ac:dyDescent="0.2">
      <c r="D22093" s="9"/>
      <c r="G22093" s="63"/>
      <c r="H22093" s="64"/>
    </row>
    <row r="22094" spans="4:8" x14ac:dyDescent="0.2">
      <c r="D22094" s="9"/>
      <c r="G22094" s="63"/>
      <c r="H22094" s="64"/>
    </row>
    <row r="22095" spans="4:8" x14ac:dyDescent="0.2">
      <c r="D22095" s="9"/>
      <c r="G22095" s="63"/>
      <c r="H22095" s="64"/>
    </row>
    <row r="22096" spans="4:8" x14ac:dyDescent="0.2">
      <c r="D22096" s="9"/>
      <c r="G22096" s="63"/>
      <c r="H22096" s="64"/>
    </row>
    <row r="22097" spans="4:8" x14ac:dyDescent="0.2">
      <c r="D22097" s="9"/>
      <c r="G22097" s="63"/>
      <c r="H22097" s="64"/>
    </row>
    <row r="22098" spans="4:8" x14ac:dyDescent="0.2">
      <c r="D22098" s="9"/>
      <c r="G22098" s="63"/>
      <c r="H22098" s="64"/>
    </row>
    <row r="22099" spans="4:8" x14ac:dyDescent="0.2">
      <c r="D22099" s="9"/>
      <c r="G22099" s="63"/>
      <c r="H22099" s="64"/>
    </row>
    <row r="22100" spans="4:8" x14ac:dyDescent="0.2">
      <c r="D22100" s="9"/>
      <c r="G22100" s="63"/>
      <c r="H22100" s="64"/>
    </row>
    <row r="22101" spans="4:8" x14ac:dyDescent="0.2">
      <c r="D22101" s="9"/>
      <c r="G22101" s="63"/>
      <c r="H22101" s="64"/>
    </row>
    <row r="22102" spans="4:8" x14ac:dyDescent="0.2">
      <c r="D22102" s="9"/>
      <c r="G22102" s="63"/>
      <c r="H22102" s="64"/>
    </row>
    <row r="22103" spans="4:8" x14ac:dyDescent="0.2">
      <c r="D22103" s="9"/>
      <c r="G22103" s="63"/>
      <c r="H22103" s="64"/>
    </row>
    <row r="22104" spans="4:8" x14ac:dyDescent="0.2">
      <c r="D22104" s="9"/>
      <c r="G22104" s="63"/>
      <c r="H22104" s="64"/>
    </row>
    <row r="22105" spans="4:8" x14ac:dyDescent="0.2">
      <c r="D22105" s="9"/>
      <c r="G22105" s="63"/>
      <c r="H22105" s="64"/>
    </row>
    <row r="22106" spans="4:8" x14ac:dyDescent="0.2">
      <c r="D22106" s="9"/>
      <c r="G22106" s="63"/>
      <c r="H22106" s="64"/>
    </row>
    <row r="22107" spans="4:8" x14ac:dyDescent="0.2">
      <c r="D22107" s="9"/>
      <c r="G22107" s="63"/>
      <c r="H22107" s="64"/>
    </row>
    <row r="22108" spans="4:8" x14ac:dyDescent="0.2">
      <c r="D22108" s="9"/>
      <c r="G22108" s="63"/>
      <c r="H22108" s="64"/>
    </row>
    <row r="22109" spans="4:8" x14ac:dyDescent="0.2">
      <c r="D22109" s="9"/>
      <c r="G22109" s="63"/>
      <c r="H22109" s="64"/>
    </row>
    <row r="22110" spans="4:8" x14ac:dyDescent="0.2">
      <c r="D22110" s="9"/>
      <c r="G22110" s="63"/>
      <c r="H22110" s="64"/>
    </row>
    <row r="22111" spans="4:8" x14ac:dyDescent="0.2">
      <c r="D22111" s="9"/>
      <c r="G22111" s="63"/>
      <c r="H22111" s="64"/>
    </row>
    <row r="22112" spans="4:8" x14ac:dyDescent="0.2">
      <c r="D22112" s="9"/>
      <c r="G22112" s="63"/>
      <c r="H22112" s="64"/>
    </row>
    <row r="22113" spans="4:8" x14ac:dyDescent="0.2">
      <c r="D22113" s="9"/>
      <c r="G22113" s="63"/>
      <c r="H22113" s="64"/>
    </row>
    <row r="22114" spans="4:8" x14ac:dyDescent="0.2">
      <c r="D22114" s="9"/>
      <c r="G22114" s="63"/>
      <c r="H22114" s="64"/>
    </row>
    <row r="22115" spans="4:8" x14ac:dyDescent="0.2">
      <c r="D22115" s="9"/>
      <c r="G22115" s="63"/>
      <c r="H22115" s="64"/>
    </row>
    <row r="22116" spans="4:8" x14ac:dyDescent="0.2">
      <c r="D22116" s="9"/>
      <c r="G22116" s="63"/>
      <c r="H22116" s="64"/>
    </row>
    <row r="22117" spans="4:8" x14ac:dyDescent="0.2">
      <c r="D22117" s="9"/>
      <c r="G22117" s="63"/>
      <c r="H22117" s="64"/>
    </row>
    <row r="22118" spans="4:8" x14ac:dyDescent="0.2">
      <c r="D22118" s="9"/>
      <c r="G22118" s="63"/>
      <c r="H22118" s="64"/>
    </row>
    <row r="22119" spans="4:8" x14ac:dyDescent="0.2">
      <c r="D22119" s="9"/>
      <c r="G22119" s="63"/>
      <c r="H22119" s="64"/>
    </row>
    <row r="22120" spans="4:8" x14ac:dyDescent="0.2">
      <c r="D22120" s="9"/>
      <c r="G22120" s="63"/>
      <c r="H22120" s="64"/>
    </row>
    <row r="22121" spans="4:8" x14ac:dyDescent="0.2">
      <c r="D22121" s="9"/>
      <c r="G22121" s="63"/>
      <c r="H22121" s="64"/>
    </row>
    <row r="22122" spans="4:8" x14ac:dyDescent="0.2">
      <c r="D22122" s="9"/>
      <c r="G22122" s="63"/>
      <c r="H22122" s="64"/>
    </row>
    <row r="22123" spans="4:8" x14ac:dyDescent="0.2">
      <c r="D22123" s="9"/>
      <c r="G22123" s="63"/>
      <c r="H22123" s="64"/>
    </row>
    <row r="22124" spans="4:8" x14ac:dyDescent="0.2">
      <c r="D22124" s="9"/>
      <c r="G22124" s="63"/>
      <c r="H22124" s="64"/>
    </row>
    <row r="22125" spans="4:8" x14ac:dyDescent="0.2">
      <c r="D22125" s="9"/>
      <c r="G22125" s="63"/>
      <c r="H22125" s="64"/>
    </row>
    <row r="22126" spans="4:8" x14ac:dyDescent="0.2">
      <c r="D22126" s="9"/>
      <c r="G22126" s="63"/>
      <c r="H22126" s="64"/>
    </row>
    <row r="22127" spans="4:8" x14ac:dyDescent="0.2">
      <c r="D22127" s="9"/>
      <c r="G22127" s="63"/>
      <c r="H22127" s="64"/>
    </row>
    <row r="22128" spans="4:8" x14ac:dyDescent="0.2">
      <c r="D22128" s="9"/>
      <c r="G22128" s="63"/>
      <c r="H22128" s="64"/>
    </row>
    <row r="22129" spans="4:8" x14ac:dyDescent="0.2">
      <c r="D22129" s="9"/>
      <c r="G22129" s="63"/>
      <c r="H22129" s="64"/>
    </row>
    <row r="22130" spans="4:8" x14ac:dyDescent="0.2">
      <c r="D22130" s="9"/>
      <c r="G22130" s="63"/>
      <c r="H22130" s="64"/>
    </row>
    <row r="22131" spans="4:8" x14ac:dyDescent="0.2">
      <c r="D22131" s="9"/>
      <c r="G22131" s="63"/>
      <c r="H22131" s="64"/>
    </row>
    <row r="22132" spans="4:8" x14ac:dyDescent="0.2">
      <c r="D22132" s="9"/>
      <c r="G22132" s="63"/>
      <c r="H22132" s="64"/>
    </row>
    <row r="22133" spans="4:8" x14ac:dyDescent="0.2">
      <c r="D22133" s="9"/>
      <c r="G22133" s="63"/>
      <c r="H22133" s="64"/>
    </row>
    <row r="22134" spans="4:8" x14ac:dyDescent="0.2">
      <c r="D22134" s="9"/>
      <c r="G22134" s="63"/>
      <c r="H22134" s="64"/>
    </row>
    <row r="22135" spans="4:8" x14ac:dyDescent="0.2">
      <c r="D22135" s="9"/>
      <c r="G22135" s="63"/>
      <c r="H22135" s="64"/>
    </row>
    <row r="22136" spans="4:8" x14ac:dyDescent="0.2">
      <c r="D22136" s="9"/>
      <c r="G22136" s="63"/>
      <c r="H22136" s="64"/>
    </row>
    <row r="22137" spans="4:8" x14ac:dyDescent="0.2">
      <c r="D22137" s="9"/>
      <c r="G22137" s="63"/>
      <c r="H22137" s="64"/>
    </row>
    <row r="22138" spans="4:8" x14ac:dyDescent="0.2">
      <c r="D22138" s="9"/>
      <c r="G22138" s="63"/>
      <c r="H22138" s="64"/>
    </row>
    <row r="22139" spans="4:8" x14ac:dyDescent="0.2">
      <c r="D22139" s="9"/>
      <c r="G22139" s="63"/>
      <c r="H22139" s="64"/>
    </row>
    <row r="22140" spans="4:8" x14ac:dyDescent="0.2">
      <c r="D22140" s="9"/>
      <c r="G22140" s="63"/>
      <c r="H22140" s="64"/>
    </row>
    <row r="22141" spans="4:8" x14ac:dyDescent="0.2">
      <c r="D22141" s="9"/>
      <c r="G22141" s="63"/>
      <c r="H22141" s="64"/>
    </row>
    <row r="22142" spans="4:8" x14ac:dyDescent="0.2">
      <c r="D22142" s="9"/>
      <c r="G22142" s="63"/>
      <c r="H22142" s="64"/>
    </row>
    <row r="22143" spans="4:8" x14ac:dyDescent="0.2">
      <c r="D22143" s="9"/>
      <c r="G22143" s="63"/>
      <c r="H22143" s="64"/>
    </row>
    <row r="22144" spans="4:8" x14ac:dyDescent="0.2">
      <c r="D22144" s="9"/>
      <c r="G22144" s="63"/>
      <c r="H22144" s="64"/>
    </row>
    <row r="22145" spans="4:8" x14ac:dyDescent="0.2">
      <c r="D22145" s="9"/>
      <c r="G22145" s="63"/>
      <c r="H22145" s="64"/>
    </row>
    <row r="22146" spans="4:8" x14ac:dyDescent="0.2">
      <c r="D22146" s="9"/>
      <c r="G22146" s="63"/>
      <c r="H22146" s="64"/>
    </row>
    <row r="22147" spans="4:8" x14ac:dyDescent="0.2">
      <c r="D22147" s="9"/>
      <c r="G22147" s="63"/>
      <c r="H22147" s="64"/>
    </row>
    <row r="22148" spans="4:8" x14ac:dyDescent="0.2">
      <c r="D22148" s="9"/>
      <c r="G22148" s="63"/>
      <c r="H22148" s="64"/>
    </row>
    <row r="22149" spans="4:8" x14ac:dyDescent="0.2">
      <c r="D22149" s="9"/>
      <c r="G22149" s="63"/>
      <c r="H22149" s="64"/>
    </row>
    <row r="22150" spans="4:8" x14ac:dyDescent="0.2">
      <c r="D22150" s="9"/>
      <c r="G22150" s="63"/>
      <c r="H22150" s="64"/>
    </row>
    <row r="22151" spans="4:8" x14ac:dyDescent="0.2">
      <c r="D22151" s="9"/>
      <c r="G22151" s="63"/>
      <c r="H22151" s="64"/>
    </row>
    <row r="22152" spans="4:8" x14ac:dyDescent="0.2">
      <c r="D22152" s="9"/>
      <c r="G22152" s="63"/>
      <c r="H22152" s="64"/>
    </row>
    <row r="22153" spans="4:8" x14ac:dyDescent="0.2">
      <c r="D22153" s="9"/>
      <c r="G22153" s="63"/>
      <c r="H22153" s="64"/>
    </row>
    <row r="22154" spans="4:8" x14ac:dyDescent="0.2">
      <c r="D22154" s="9"/>
      <c r="G22154" s="63"/>
      <c r="H22154" s="64"/>
    </row>
    <row r="22155" spans="4:8" x14ac:dyDescent="0.2">
      <c r="D22155" s="9"/>
      <c r="G22155" s="63"/>
      <c r="H22155" s="64"/>
    </row>
    <row r="22156" spans="4:8" x14ac:dyDescent="0.2">
      <c r="D22156" s="9"/>
      <c r="G22156" s="63"/>
      <c r="H22156" s="64"/>
    </row>
    <row r="22157" spans="4:8" x14ac:dyDescent="0.2">
      <c r="D22157" s="9"/>
      <c r="G22157" s="63"/>
      <c r="H22157" s="64"/>
    </row>
    <row r="22158" spans="4:8" x14ac:dyDescent="0.2">
      <c r="D22158" s="9"/>
      <c r="G22158" s="63"/>
      <c r="H22158" s="64"/>
    </row>
    <row r="22159" spans="4:8" x14ac:dyDescent="0.2">
      <c r="D22159" s="9"/>
      <c r="G22159" s="63"/>
      <c r="H22159" s="64"/>
    </row>
    <row r="22160" spans="4:8" x14ac:dyDescent="0.2">
      <c r="D22160" s="9"/>
      <c r="G22160" s="63"/>
      <c r="H22160" s="64"/>
    </row>
    <row r="22161" spans="4:8" x14ac:dyDescent="0.2">
      <c r="D22161" s="9"/>
      <c r="G22161" s="63"/>
      <c r="H22161" s="64"/>
    </row>
    <row r="22162" spans="4:8" x14ac:dyDescent="0.2">
      <c r="D22162" s="9"/>
      <c r="G22162" s="63"/>
      <c r="H22162" s="64"/>
    </row>
    <row r="22163" spans="4:8" x14ac:dyDescent="0.2">
      <c r="D22163" s="9"/>
      <c r="G22163" s="63"/>
      <c r="H22163" s="64"/>
    </row>
    <row r="22164" spans="4:8" x14ac:dyDescent="0.2">
      <c r="D22164" s="9"/>
      <c r="G22164" s="63"/>
      <c r="H22164" s="64"/>
    </row>
    <row r="22165" spans="4:8" x14ac:dyDescent="0.2">
      <c r="D22165" s="9"/>
      <c r="G22165" s="63"/>
      <c r="H22165" s="64"/>
    </row>
    <row r="22166" spans="4:8" x14ac:dyDescent="0.2">
      <c r="D22166" s="9"/>
      <c r="G22166" s="63"/>
      <c r="H22166" s="64"/>
    </row>
    <row r="22167" spans="4:8" x14ac:dyDescent="0.2">
      <c r="D22167" s="9"/>
      <c r="G22167" s="63"/>
      <c r="H22167" s="64"/>
    </row>
    <row r="22168" spans="4:8" x14ac:dyDescent="0.2">
      <c r="D22168" s="9"/>
      <c r="G22168" s="63"/>
      <c r="H22168" s="64"/>
    </row>
    <row r="22169" spans="4:8" x14ac:dyDescent="0.2">
      <c r="D22169" s="9"/>
      <c r="G22169" s="63"/>
      <c r="H22169" s="64"/>
    </row>
    <row r="22170" spans="4:8" x14ac:dyDescent="0.2">
      <c r="D22170" s="9"/>
      <c r="G22170" s="63"/>
      <c r="H22170" s="64"/>
    </row>
    <row r="22171" spans="4:8" x14ac:dyDescent="0.2">
      <c r="D22171" s="9"/>
      <c r="G22171" s="63"/>
      <c r="H22171" s="64"/>
    </row>
    <row r="22172" spans="4:8" x14ac:dyDescent="0.2">
      <c r="D22172" s="9"/>
      <c r="G22172" s="63"/>
      <c r="H22172" s="64"/>
    </row>
    <row r="22173" spans="4:8" x14ac:dyDescent="0.2">
      <c r="D22173" s="9"/>
      <c r="G22173" s="63"/>
      <c r="H22173" s="64"/>
    </row>
    <row r="22174" spans="4:8" x14ac:dyDescent="0.2">
      <c r="D22174" s="9"/>
      <c r="G22174" s="63"/>
      <c r="H22174" s="64"/>
    </row>
    <row r="22175" spans="4:8" x14ac:dyDescent="0.2">
      <c r="D22175" s="9"/>
      <c r="G22175" s="63"/>
      <c r="H22175" s="64"/>
    </row>
    <row r="22176" spans="4:8" x14ac:dyDescent="0.2">
      <c r="D22176" s="9"/>
      <c r="G22176" s="63"/>
      <c r="H22176" s="64"/>
    </row>
    <row r="22177" spans="4:8" x14ac:dyDescent="0.2">
      <c r="D22177" s="9"/>
      <c r="G22177" s="63"/>
      <c r="H22177" s="64"/>
    </row>
    <row r="22178" spans="4:8" x14ac:dyDescent="0.2">
      <c r="D22178" s="9"/>
      <c r="G22178" s="63"/>
      <c r="H22178" s="64"/>
    </row>
    <row r="22179" spans="4:8" x14ac:dyDescent="0.2">
      <c r="D22179" s="9"/>
      <c r="G22179" s="63"/>
      <c r="H22179" s="64"/>
    </row>
    <row r="22180" spans="4:8" x14ac:dyDescent="0.2">
      <c r="D22180" s="9"/>
      <c r="G22180" s="63"/>
      <c r="H22180" s="64"/>
    </row>
    <row r="22181" spans="4:8" x14ac:dyDescent="0.2">
      <c r="D22181" s="9"/>
      <c r="G22181" s="63"/>
      <c r="H22181" s="64"/>
    </row>
    <row r="22182" spans="4:8" x14ac:dyDescent="0.2">
      <c r="D22182" s="9"/>
      <c r="G22182" s="63"/>
      <c r="H22182" s="64"/>
    </row>
    <row r="22183" spans="4:8" x14ac:dyDescent="0.2">
      <c r="D22183" s="9"/>
      <c r="G22183" s="63"/>
      <c r="H22183" s="64"/>
    </row>
    <row r="22184" spans="4:8" x14ac:dyDescent="0.2">
      <c r="D22184" s="9"/>
      <c r="G22184" s="63"/>
      <c r="H22184" s="64"/>
    </row>
    <row r="22185" spans="4:8" x14ac:dyDescent="0.2">
      <c r="D22185" s="9"/>
      <c r="G22185" s="63"/>
      <c r="H22185" s="64"/>
    </row>
    <row r="22186" spans="4:8" x14ac:dyDescent="0.2">
      <c r="D22186" s="9"/>
      <c r="G22186" s="63"/>
      <c r="H22186" s="64"/>
    </row>
    <row r="22187" spans="4:8" x14ac:dyDescent="0.2">
      <c r="D22187" s="9"/>
      <c r="G22187" s="63"/>
      <c r="H22187" s="64"/>
    </row>
    <row r="22188" spans="4:8" x14ac:dyDescent="0.2">
      <c r="D22188" s="9"/>
      <c r="G22188" s="63"/>
      <c r="H22188" s="64"/>
    </row>
    <row r="22189" spans="4:8" x14ac:dyDescent="0.2">
      <c r="D22189" s="9"/>
      <c r="G22189" s="63"/>
      <c r="H22189" s="64"/>
    </row>
    <row r="22190" spans="4:8" x14ac:dyDescent="0.2">
      <c r="D22190" s="9"/>
      <c r="G22190" s="63"/>
      <c r="H22190" s="64"/>
    </row>
    <row r="22191" spans="4:8" x14ac:dyDescent="0.2">
      <c r="D22191" s="9"/>
      <c r="G22191" s="63"/>
      <c r="H22191" s="64"/>
    </row>
    <row r="22192" spans="4:8" x14ac:dyDescent="0.2">
      <c r="D22192" s="9"/>
      <c r="G22192" s="63"/>
      <c r="H22192" s="64"/>
    </row>
    <row r="22193" spans="4:8" x14ac:dyDescent="0.2">
      <c r="D22193" s="9"/>
      <c r="G22193" s="63"/>
      <c r="H22193" s="64"/>
    </row>
    <row r="22194" spans="4:8" x14ac:dyDescent="0.2">
      <c r="D22194" s="9"/>
      <c r="G22194" s="63"/>
      <c r="H22194" s="64"/>
    </row>
    <row r="22195" spans="4:8" x14ac:dyDescent="0.2">
      <c r="D22195" s="9"/>
      <c r="G22195" s="63"/>
      <c r="H22195" s="64"/>
    </row>
    <row r="22196" spans="4:8" x14ac:dyDescent="0.2">
      <c r="D22196" s="9"/>
      <c r="G22196" s="63"/>
      <c r="H22196" s="64"/>
    </row>
    <row r="22197" spans="4:8" x14ac:dyDescent="0.2">
      <c r="D22197" s="9"/>
      <c r="G22197" s="63"/>
      <c r="H22197" s="64"/>
    </row>
    <row r="22198" spans="4:8" x14ac:dyDescent="0.2">
      <c r="D22198" s="9"/>
      <c r="G22198" s="63"/>
      <c r="H22198" s="64"/>
    </row>
    <row r="22199" spans="4:8" x14ac:dyDescent="0.2">
      <c r="D22199" s="9"/>
      <c r="G22199" s="63"/>
      <c r="H22199" s="64"/>
    </row>
    <row r="22200" spans="4:8" x14ac:dyDescent="0.2">
      <c r="D22200" s="9"/>
      <c r="G22200" s="63"/>
      <c r="H22200" s="64"/>
    </row>
    <row r="22201" spans="4:8" x14ac:dyDescent="0.2">
      <c r="D22201" s="9"/>
      <c r="G22201" s="63"/>
      <c r="H22201" s="64"/>
    </row>
    <row r="22202" spans="4:8" x14ac:dyDescent="0.2">
      <c r="D22202" s="9"/>
      <c r="G22202" s="63"/>
      <c r="H22202" s="64"/>
    </row>
    <row r="22203" spans="4:8" x14ac:dyDescent="0.2">
      <c r="D22203" s="9"/>
      <c r="G22203" s="63"/>
      <c r="H22203" s="64"/>
    </row>
    <row r="22204" spans="4:8" x14ac:dyDescent="0.2">
      <c r="D22204" s="9"/>
      <c r="G22204" s="63"/>
      <c r="H22204" s="64"/>
    </row>
    <row r="22205" spans="4:8" x14ac:dyDescent="0.2">
      <c r="D22205" s="9"/>
      <c r="G22205" s="63"/>
      <c r="H22205" s="64"/>
    </row>
    <row r="22206" spans="4:8" x14ac:dyDescent="0.2">
      <c r="D22206" s="9"/>
      <c r="G22206" s="63"/>
      <c r="H22206" s="64"/>
    </row>
    <row r="22207" spans="4:8" x14ac:dyDescent="0.2">
      <c r="D22207" s="9"/>
      <c r="G22207" s="63"/>
      <c r="H22207" s="64"/>
    </row>
    <row r="22208" spans="4:8" x14ac:dyDescent="0.2">
      <c r="D22208" s="9"/>
      <c r="G22208" s="63"/>
      <c r="H22208" s="64"/>
    </row>
    <row r="22209" spans="4:8" x14ac:dyDescent="0.2">
      <c r="D22209" s="9"/>
      <c r="G22209" s="63"/>
      <c r="H22209" s="64"/>
    </row>
    <row r="22210" spans="4:8" x14ac:dyDescent="0.2">
      <c r="D22210" s="9"/>
      <c r="G22210" s="63"/>
      <c r="H22210" s="64"/>
    </row>
    <row r="22211" spans="4:8" x14ac:dyDescent="0.2">
      <c r="D22211" s="9"/>
      <c r="G22211" s="63"/>
      <c r="H22211" s="64"/>
    </row>
    <row r="22212" spans="4:8" x14ac:dyDescent="0.2">
      <c r="D22212" s="9"/>
      <c r="G22212" s="63"/>
      <c r="H22212" s="64"/>
    </row>
    <row r="22213" spans="4:8" x14ac:dyDescent="0.2">
      <c r="D22213" s="9"/>
      <c r="G22213" s="63"/>
      <c r="H22213" s="64"/>
    </row>
    <row r="22214" spans="4:8" x14ac:dyDescent="0.2">
      <c r="D22214" s="9"/>
      <c r="G22214" s="63"/>
      <c r="H22214" s="64"/>
    </row>
    <row r="22215" spans="4:8" x14ac:dyDescent="0.2">
      <c r="D22215" s="9"/>
      <c r="G22215" s="63"/>
      <c r="H22215" s="64"/>
    </row>
    <row r="22216" spans="4:8" x14ac:dyDescent="0.2">
      <c r="D22216" s="9"/>
      <c r="G22216" s="63"/>
      <c r="H22216" s="64"/>
    </row>
    <row r="22217" spans="4:8" x14ac:dyDescent="0.2">
      <c r="D22217" s="9"/>
      <c r="G22217" s="63"/>
      <c r="H22217" s="64"/>
    </row>
    <row r="22218" spans="4:8" x14ac:dyDescent="0.2">
      <c r="D22218" s="9"/>
      <c r="G22218" s="63"/>
      <c r="H22218" s="64"/>
    </row>
    <row r="22219" spans="4:8" x14ac:dyDescent="0.2">
      <c r="D22219" s="9"/>
      <c r="G22219" s="63"/>
      <c r="H22219" s="64"/>
    </row>
    <row r="22220" spans="4:8" x14ac:dyDescent="0.2">
      <c r="D22220" s="9"/>
      <c r="G22220" s="63"/>
      <c r="H22220" s="64"/>
    </row>
    <row r="22221" spans="4:8" x14ac:dyDescent="0.2">
      <c r="D22221" s="9"/>
      <c r="G22221" s="63"/>
      <c r="H22221" s="64"/>
    </row>
    <row r="22222" spans="4:8" x14ac:dyDescent="0.2">
      <c r="D22222" s="9"/>
      <c r="G22222" s="63"/>
      <c r="H22222" s="64"/>
    </row>
    <row r="22223" spans="4:8" x14ac:dyDescent="0.2">
      <c r="D22223" s="9"/>
      <c r="G22223" s="63"/>
      <c r="H22223" s="64"/>
    </row>
    <row r="22224" spans="4:8" x14ac:dyDescent="0.2">
      <c r="D22224" s="9"/>
      <c r="G22224" s="63"/>
      <c r="H22224" s="64"/>
    </row>
    <row r="22225" spans="4:8" x14ac:dyDescent="0.2">
      <c r="D22225" s="9"/>
      <c r="G22225" s="63"/>
      <c r="H22225" s="64"/>
    </row>
    <row r="22226" spans="4:8" x14ac:dyDescent="0.2">
      <c r="D22226" s="9"/>
      <c r="G22226" s="63"/>
      <c r="H22226" s="64"/>
    </row>
    <row r="22227" spans="4:8" x14ac:dyDescent="0.2">
      <c r="D22227" s="9"/>
      <c r="G22227" s="63"/>
      <c r="H22227" s="64"/>
    </row>
    <row r="22228" spans="4:8" x14ac:dyDescent="0.2">
      <c r="D22228" s="9"/>
      <c r="G22228" s="63"/>
      <c r="H22228" s="64"/>
    </row>
    <row r="22229" spans="4:8" x14ac:dyDescent="0.2">
      <c r="D22229" s="9"/>
      <c r="G22229" s="63"/>
      <c r="H22229" s="64"/>
    </row>
    <row r="22230" spans="4:8" x14ac:dyDescent="0.2">
      <c r="D22230" s="9"/>
      <c r="G22230" s="63"/>
      <c r="H22230" s="64"/>
    </row>
    <row r="22231" spans="4:8" x14ac:dyDescent="0.2">
      <c r="D22231" s="9"/>
      <c r="G22231" s="63"/>
      <c r="H22231" s="64"/>
    </row>
    <row r="22232" spans="4:8" x14ac:dyDescent="0.2">
      <c r="D22232" s="9"/>
      <c r="G22232" s="63"/>
      <c r="H22232" s="64"/>
    </row>
    <row r="22233" spans="4:8" x14ac:dyDescent="0.2">
      <c r="D22233" s="9"/>
      <c r="G22233" s="63"/>
      <c r="H22233" s="64"/>
    </row>
    <row r="22234" spans="4:8" x14ac:dyDescent="0.2">
      <c r="D22234" s="9"/>
      <c r="G22234" s="63"/>
      <c r="H22234" s="64"/>
    </row>
    <row r="22235" spans="4:8" x14ac:dyDescent="0.2">
      <c r="D22235" s="9"/>
      <c r="G22235" s="63"/>
      <c r="H22235" s="64"/>
    </row>
    <row r="22236" spans="4:8" x14ac:dyDescent="0.2">
      <c r="D22236" s="9"/>
      <c r="G22236" s="63"/>
      <c r="H22236" s="64"/>
    </row>
    <row r="22237" spans="4:8" x14ac:dyDescent="0.2">
      <c r="D22237" s="9"/>
      <c r="G22237" s="63"/>
      <c r="H22237" s="64"/>
    </row>
    <row r="22238" spans="4:8" x14ac:dyDescent="0.2">
      <c r="D22238" s="9"/>
      <c r="G22238" s="63"/>
      <c r="H22238" s="64"/>
    </row>
    <row r="22239" spans="4:8" x14ac:dyDescent="0.2">
      <c r="D22239" s="9"/>
      <c r="G22239" s="63"/>
      <c r="H22239" s="64"/>
    </row>
    <row r="22240" spans="4:8" x14ac:dyDescent="0.2">
      <c r="D22240" s="9"/>
      <c r="G22240" s="63"/>
      <c r="H22240" s="64"/>
    </row>
    <row r="22241" spans="4:8" x14ac:dyDescent="0.2">
      <c r="D22241" s="9"/>
      <c r="G22241" s="63"/>
      <c r="H22241" s="64"/>
    </row>
    <row r="22242" spans="4:8" x14ac:dyDescent="0.2">
      <c r="D22242" s="9"/>
      <c r="G22242" s="63"/>
      <c r="H22242" s="64"/>
    </row>
    <row r="22243" spans="4:8" x14ac:dyDescent="0.2">
      <c r="D22243" s="9"/>
      <c r="G22243" s="63"/>
      <c r="H22243" s="64"/>
    </row>
    <row r="22244" spans="4:8" x14ac:dyDescent="0.2">
      <c r="D22244" s="9"/>
      <c r="G22244" s="63"/>
      <c r="H22244" s="64"/>
    </row>
    <row r="22245" spans="4:8" x14ac:dyDescent="0.2">
      <c r="D22245" s="9"/>
      <c r="G22245" s="63"/>
      <c r="H22245" s="64"/>
    </row>
    <row r="22246" spans="4:8" x14ac:dyDescent="0.2">
      <c r="D22246" s="9"/>
      <c r="G22246" s="63"/>
      <c r="H22246" s="64"/>
    </row>
    <row r="22247" spans="4:8" x14ac:dyDescent="0.2">
      <c r="D22247" s="9"/>
      <c r="G22247" s="63"/>
      <c r="H22247" s="64"/>
    </row>
    <row r="22248" spans="4:8" x14ac:dyDescent="0.2">
      <c r="D22248" s="9"/>
      <c r="G22248" s="63"/>
      <c r="H22248" s="64"/>
    </row>
    <row r="22249" spans="4:8" x14ac:dyDescent="0.2">
      <c r="D22249" s="9"/>
      <c r="G22249" s="63"/>
      <c r="H22249" s="64"/>
    </row>
    <row r="22250" spans="4:8" x14ac:dyDescent="0.2">
      <c r="D22250" s="9"/>
      <c r="G22250" s="63"/>
      <c r="H22250" s="64"/>
    </row>
    <row r="22251" spans="4:8" x14ac:dyDescent="0.2">
      <c r="D22251" s="9"/>
      <c r="G22251" s="63"/>
      <c r="H22251" s="64"/>
    </row>
    <row r="22252" spans="4:8" x14ac:dyDescent="0.2">
      <c r="D22252" s="9"/>
      <c r="G22252" s="63"/>
      <c r="H22252" s="64"/>
    </row>
    <row r="22253" spans="4:8" x14ac:dyDescent="0.2">
      <c r="D22253" s="9"/>
      <c r="G22253" s="63"/>
      <c r="H22253" s="64"/>
    </row>
    <row r="22254" spans="4:8" x14ac:dyDescent="0.2">
      <c r="D22254" s="9"/>
      <c r="G22254" s="63"/>
      <c r="H22254" s="64"/>
    </row>
    <row r="22255" spans="4:8" x14ac:dyDescent="0.2">
      <c r="D22255" s="9"/>
      <c r="G22255" s="63"/>
      <c r="H22255" s="64"/>
    </row>
    <row r="22256" spans="4:8" x14ac:dyDescent="0.2">
      <c r="D22256" s="9"/>
      <c r="G22256" s="63"/>
      <c r="H22256" s="64"/>
    </row>
    <row r="22257" spans="4:8" x14ac:dyDescent="0.2">
      <c r="D22257" s="9"/>
      <c r="G22257" s="63"/>
      <c r="H22257" s="64"/>
    </row>
    <row r="22258" spans="4:8" x14ac:dyDescent="0.2">
      <c r="D22258" s="9"/>
      <c r="G22258" s="63"/>
      <c r="H22258" s="64"/>
    </row>
    <row r="22259" spans="4:8" x14ac:dyDescent="0.2">
      <c r="D22259" s="9"/>
      <c r="G22259" s="63"/>
      <c r="H22259" s="64"/>
    </row>
    <row r="22260" spans="4:8" x14ac:dyDescent="0.2">
      <c r="D22260" s="9"/>
      <c r="G22260" s="63"/>
      <c r="H22260" s="64"/>
    </row>
    <row r="22261" spans="4:8" x14ac:dyDescent="0.2">
      <c r="D22261" s="9"/>
      <c r="G22261" s="63"/>
      <c r="H22261" s="64"/>
    </row>
    <row r="22262" spans="4:8" x14ac:dyDescent="0.2">
      <c r="D22262" s="9"/>
      <c r="G22262" s="63"/>
      <c r="H22262" s="64"/>
    </row>
    <row r="22263" spans="4:8" x14ac:dyDescent="0.2">
      <c r="D22263" s="9"/>
      <c r="G22263" s="63"/>
      <c r="H22263" s="64"/>
    </row>
    <row r="22264" spans="4:8" x14ac:dyDescent="0.2">
      <c r="D22264" s="9"/>
      <c r="G22264" s="63"/>
      <c r="H22264" s="64"/>
    </row>
    <row r="22265" spans="4:8" x14ac:dyDescent="0.2">
      <c r="D22265" s="9"/>
      <c r="G22265" s="63"/>
      <c r="H22265" s="64"/>
    </row>
    <row r="22266" spans="4:8" x14ac:dyDescent="0.2">
      <c r="D22266" s="9"/>
      <c r="G22266" s="63"/>
      <c r="H22266" s="64"/>
    </row>
    <row r="22267" spans="4:8" x14ac:dyDescent="0.2">
      <c r="D22267" s="9"/>
      <c r="G22267" s="63"/>
      <c r="H22267" s="64"/>
    </row>
    <row r="22268" spans="4:8" x14ac:dyDescent="0.2">
      <c r="D22268" s="9"/>
      <c r="G22268" s="63"/>
      <c r="H22268" s="64"/>
    </row>
    <row r="22269" spans="4:8" x14ac:dyDescent="0.2">
      <c r="D22269" s="9"/>
      <c r="G22269" s="63"/>
      <c r="H22269" s="64"/>
    </row>
    <row r="22270" spans="4:8" x14ac:dyDescent="0.2">
      <c r="D22270" s="9"/>
      <c r="G22270" s="63"/>
      <c r="H22270" s="64"/>
    </row>
    <row r="22271" spans="4:8" x14ac:dyDescent="0.2">
      <c r="D22271" s="9"/>
      <c r="G22271" s="63"/>
      <c r="H22271" s="64"/>
    </row>
    <row r="22272" spans="4:8" x14ac:dyDescent="0.2">
      <c r="D22272" s="9"/>
      <c r="G22272" s="63"/>
      <c r="H22272" s="64"/>
    </row>
    <row r="22273" spans="4:8" x14ac:dyDescent="0.2">
      <c r="D22273" s="9"/>
      <c r="G22273" s="63"/>
      <c r="H22273" s="64"/>
    </row>
    <row r="22274" spans="4:8" x14ac:dyDescent="0.2">
      <c r="D22274" s="9"/>
      <c r="G22274" s="63"/>
      <c r="H22274" s="64"/>
    </row>
    <row r="22275" spans="4:8" x14ac:dyDescent="0.2">
      <c r="D22275" s="9"/>
      <c r="G22275" s="63"/>
      <c r="H22275" s="64"/>
    </row>
    <row r="22276" spans="4:8" x14ac:dyDescent="0.2">
      <c r="D22276" s="9"/>
      <c r="G22276" s="63"/>
      <c r="H22276" s="64"/>
    </row>
    <row r="22277" spans="4:8" x14ac:dyDescent="0.2">
      <c r="D22277" s="9"/>
      <c r="G22277" s="63"/>
      <c r="H22277" s="64"/>
    </row>
    <row r="22278" spans="4:8" x14ac:dyDescent="0.2">
      <c r="D22278" s="9"/>
      <c r="G22278" s="63"/>
      <c r="H22278" s="64"/>
    </row>
    <row r="22279" spans="4:8" x14ac:dyDescent="0.2">
      <c r="D22279" s="9"/>
      <c r="G22279" s="63"/>
      <c r="H22279" s="64"/>
    </row>
    <row r="22280" spans="4:8" x14ac:dyDescent="0.2">
      <c r="D22280" s="9"/>
      <c r="G22280" s="63"/>
      <c r="H22280" s="64"/>
    </row>
    <row r="22281" spans="4:8" x14ac:dyDescent="0.2">
      <c r="D22281" s="9"/>
      <c r="G22281" s="63"/>
      <c r="H22281" s="64"/>
    </row>
    <row r="22282" spans="4:8" x14ac:dyDescent="0.2">
      <c r="D22282" s="9"/>
      <c r="G22282" s="63"/>
      <c r="H22282" s="64"/>
    </row>
    <row r="22283" spans="4:8" x14ac:dyDescent="0.2">
      <c r="D22283" s="9"/>
      <c r="G22283" s="63"/>
      <c r="H22283" s="64"/>
    </row>
    <row r="22284" spans="4:8" x14ac:dyDescent="0.2">
      <c r="D22284" s="9"/>
      <c r="G22284" s="63"/>
      <c r="H22284" s="64"/>
    </row>
    <row r="22285" spans="4:8" x14ac:dyDescent="0.2">
      <c r="D22285" s="9"/>
      <c r="G22285" s="63"/>
      <c r="H22285" s="64"/>
    </row>
    <row r="22286" spans="4:8" x14ac:dyDescent="0.2">
      <c r="D22286" s="9"/>
      <c r="G22286" s="63"/>
      <c r="H22286" s="64"/>
    </row>
    <row r="22287" spans="4:8" x14ac:dyDescent="0.2">
      <c r="D22287" s="9"/>
      <c r="G22287" s="63"/>
      <c r="H22287" s="64"/>
    </row>
    <row r="22288" spans="4:8" x14ac:dyDescent="0.2">
      <c r="D22288" s="9"/>
      <c r="G22288" s="63"/>
      <c r="H22288" s="64"/>
    </row>
    <row r="22289" spans="4:8" x14ac:dyDescent="0.2">
      <c r="D22289" s="9"/>
      <c r="G22289" s="63"/>
      <c r="H22289" s="64"/>
    </row>
    <row r="22290" spans="4:8" x14ac:dyDescent="0.2">
      <c r="D22290" s="9"/>
      <c r="G22290" s="63"/>
      <c r="H22290" s="64"/>
    </row>
    <row r="22291" spans="4:8" x14ac:dyDescent="0.2">
      <c r="D22291" s="9"/>
      <c r="G22291" s="63"/>
      <c r="H22291" s="64"/>
    </row>
    <row r="22292" spans="4:8" x14ac:dyDescent="0.2">
      <c r="D22292" s="9"/>
      <c r="G22292" s="63"/>
      <c r="H22292" s="64"/>
    </row>
    <row r="22293" spans="4:8" x14ac:dyDescent="0.2">
      <c r="D22293" s="9"/>
      <c r="G22293" s="63"/>
      <c r="H22293" s="64"/>
    </row>
    <row r="22294" spans="4:8" x14ac:dyDescent="0.2">
      <c r="D22294" s="9"/>
      <c r="G22294" s="63"/>
      <c r="H22294" s="64"/>
    </row>
    <row r="22295" spans="4:8" x14ac:dyDescent="0.2">
      <c r="D22295" s="9"/>
      <c r="G22295" s="63"/>
      <c r="H22295" s="64"/>
    </row>
    <row r="22296" spans="4:8" x14ac:dyDescent="0.2">
      <c r="D22296" s="9"/>
      <c r="G22296" s="63"/>
      <c r="H22296" s="64"/>
    </row>
    <row r="22297" spans="4:8" x14ac:dyDescent="0.2">
      <c r="D22297" s="9"/>
      <c r="G22297" s="63"/>
      <c r="H22297" s="64"/>
    </row>
    <row r="22298" spans="4:8" x14ac:dyDescent="0.2">
      <c r="D22298" s="9"/>
      <c r="G22298" s="63"/>
      <c r="H22298" s="64"/>
    </row>
    <row r="22299" spans="4:8" x14ac:dyDescent="0.2">
      <c r="D22299" s="9"/>
      <c r="G22299" s="63"/>
      <c r="H22299" s="64"/>
    </row>
    <row r="22300" spans="4:8" x14ac:dyDescent="0.2">
      <c r="D22300" s="9"/>
      <c r="G22300" s="63"/>
      <c r="H22300" s="64"/>
    </row>
    <row r="22301" spans="4:8" x14ac:dyDescent="0.2">
      <c r="D22301" s="9"/>
      <c r="G22301" s="63"/>
      <c r="H22301" s="64"/>
    </row>
    <row r="22302" spans="4:8" x14ac:dyDescent="0.2">
      <c r="D22302" s="9"/>
      <c r="G22302" s="63"/>
      <c r="H22302" s="64"/>
    </row>
    <row r="22303" spans="4:8" x14ac:dyDescent="0.2">
      <c r="D22303" s="9"/>
      <c r="G22303" s="63"/>
      <c r="H22303" s="64"/>
    </row>
    <row r="22304" spans="4:8" x14ac:dyDescent="0.2">
      <c r="D22304" s="9"/>
      <c r="G22304" s="63"/>
      <c r="H22304" s="64"/>
    </row>
    <row r="22305" spans="4:8" x14ac:dyDescent="0.2">
      <c r="D22305" s="9"/>
      <c r="G22305" s="63"/>
      <c r="H22305" s="64"/>
    </row>
    <row r="22306" spans="4:8" x14ac:dyDescent="0.2">
      <c r="D22306" s="9"/>
      <c r="G22306" s="63"/>
      <c r="H22306" s="64"/>
    </row>
    <row r="22307" spans="4:8" x14ac:dyDescent="0.2">
      <c r="D22307" s="9"/>
      <c r="G22307" s="63"/>
      <c r="H22307" s="64"/>
    </row>
    <row r="22308" spans="4:8" x14ac:dyDescent="0.2">
      <c r="D22308" s="9"/>
      <c r="G22308" s="63"/>
      <c r="H22308" s="64"/>
    </row>
    <row r="22309" spans="4:8" x14ac:dyDescent="0.2">
      <c r="D22309" s="9"/>
      <c r="G22309" s="63"/>
      <c r="H22309" s="64"/>
    </row>
    <row r="22310" spans="4:8" x14ac:dyDescent="0.2">
      <c r="D22310" s="9"/>
      <c r="G22310" s="63"/>
      <c r="H22310" s="64"/>
    </row>
    <row r="22311" spans="4:8" x14ac:dyDescent="0.2">
      <c r="D22311" s="9"/>
      <c r="G22311" s="63"/>
      <c r="H22311" s="64"/>
    </row>
    <row r="22312" spans="4:8" x14ac:dyDescent="0.2">
      <c r="D22312" s="9"/>
      <c r="G22312" s="63"/>
      <c r="H22312" s="64"/>
    </row>
    <row r="22313" spans="4:8" x14ac:dyDescent="0.2">
      <c r="D22313" s="9"/>
      <c r="G22313" s="63"/>
      <c r="H22313" s="64"/>
    </row>
    <row r="22314" spans="4:8" x14ac:dyDescent="0.2">
      <c r="D22314" s="9"/>
      <c r="G22314" s="63"/>
      <c r="H22314" s="64"/>
    </row>
    <row r="22315" spans="4:8" x14ac:dyDescent="0.2">
      <c r="D22315" s="9"/>
      <c r="G22315" s="63"/>
      <c r="H22315" s="64"/>
    </row>
    <row r="22316" spans="4:8" x14ac:dyDescent="0.2">
      <c r="D22316" s="9"/>
      <c r="G22316" s="63"/>
      <c r="H22316" s="64"/>
    </row>
    <row r="22317" spans="4:8" x14ac:dyDescent="0.2">
      <c r="D22317" s="9"/>
      <c r="G22317" s="63"/>
      <c r="H22317" s="64"/>
    </row>
    <row r="22318" spans="4:8" x14ac:dyDescent="0.2">
      <c r="D22318" s="9"/>
      <c r="G22318" s="63"/>
      <c r="H22318" s="64"/>
    </row>
    <row r="22319" spans="4:8" x14ac:dyDescent="0.2">
      <c r="D22319" s="9"/>
      <c r="G22319" s="63"/>
      <c r="H22319" s="64"/>
    </row>
    <row r="22320" spans="4:8" x14ac:dyDescent="0.2">
      <c r="D22320" s="9"/>
      <c r="G22320" s="63"/>
      <c r="H22320" s="64"/>
    </row>
    <row r="22321" spans="4:8" x14ac:dyDescent="0.2">
      <c r="D22321" s="9"/>
      <c r="G22321" s="63"/>
      <c r="H22321" s="64"/>
    </row>
    <row r="22322" spans="4:8" x14ac:dyDescent="0.2">
      <c r="D22322" s="9"/>
      <c r="G22322" s="63"/>
      <c r="H22322" s="64"/>
    </row>
    <row r="22323" spans="4:8" x14ac:dyDescent="0.2">
      <c r="D22323" s="9"/>
      <c r="G22323" s="63"/>
      <c r="H22323" s="64"/>
    </row>
    <row r="22324" spans="4:8" x14ac:dyDescent="0.2">
      <c r="D22324" s="9"/>
      <c r="G22324" s="63"/>
      <c r="H22324" s="64"/>
    </row>
    <row r="22325" spans="4:8" x14ac:dyDescent="0.2">
      <c r="D22325" s="9"/>
      <c r="G22325" s="63"/>
      <c r="H22325" s="64"/>
    </row>
    <row r="22326" spans="4:8" x14ac:dyDescent="0.2">
      <c r="D22326" s="9"/>
      <c r="G22326" s="63"/>
      <c r="H22326" s="64"/>
    </row>
    <row r="22327" spans="4:8" x14ac:dyDescent="0.2">
      <c r="D22327" s="9"/>
      <c r="G22327" s="63"/>
      <c r="H22327" s="64"/>
    </row>
    <row r="22328" spans="4:8" x14ac:dyDescent="0.2">
      <c r="D22328" s="9"/>
      <c r="G22328" s="63"/>
      <c r="H22328" s="64"/>
    </row>
    <row r="22329" spans="4:8" x14ac:dyDescent="0.2">
      <c r="D22329" s="9"/>
      <c r="G22329" s="63"/>
      <c r="H22329" s="64"/>
    </row>
    <row r="22330" spans="4:8" x14ac:dyDescent="0.2">
      <c r="D22330" s="9"/>
      <c r="G22330" s="63"/>
      <c r="H22330" s="64"/>
    </row>
    <row r="22331" spans="4:8" x14ac:dyDescent="0.2">
      <c r="D22331" s="9"/>
      <c r="G22331" s="63"/>
      <c r="H22331" s="64"/>
    </row>
    <row r="22332" spans="4:8" x14ac:dyDescent="0.2">
      <c r="D22332" s="9"/>
      <c r="G22332" s="63"/>
      <c r="H22332" s="64"/>
    </row>
    <row r="22333" spans="4:8" x14ac:dyDescent="0.2">
      <c r="D22333" s="9"/>
      <c r="G22333" s="63"/>
      <c r="H22333" s="64"/>
    </row>
    <row r="22334" spans="4:8" x14ac:dyDescent="0.2">
      <c r="D22334" s="9"/>
      <c r="G22334" s="63"/>
      <c r="H22334" s="64"/>
    </row>
    <row r="22335" spans="4:8" x14ac:dyDescent="0.2">
      <c r="D22335" s="9"/>
      <c r="G22335" s="63"/>
      <c r="H22335" s="64"/>
    </row>
    <row r="22336" spans="4:8" x14ac:dyDescent="0.2">
      <c r="D22336" s="9"/>
      <c r="G22336" s="63"/>
      <c r="H22336" s="64"/>
    </row>
    <row r="22337" spans="4:8" x14ac:dyDescent="0.2">
      <c r="D22337" s="9"/>
      <c r="G22337" s="63"/>
      <c r="H22337" s="64"/>
    </row>
    <row r="22338" spans="4:8" x14ac:dyDescent="0.2">
      <c r="D22338" s="9"/>
      <c r="G22338" s="63"/>
      <c r="H22338" s="64"/>
    </row>
    <row r="22339" spans="4:8" x14ac:dyDescent="0.2">
      <c r="D22339" s="9"/>
      <c r="G22339" s="63"/>
      <c r="H22339" s="64"/>
    </row>
    <row r="22340" spans="4:8" x14ac:dyDescent="0.2">
      <c r="D22340" s="9"/>
      <c r="G22340" s="63"/>
      <c r="H22340" s="64"/>
    </row>
    <row r="22341" spans="4:8" x14ac:dyDescent="0.2">
      <c r="D22341" s="9"/>
      <c r="G22341" s="63"/>
      <c r="H22341" s="64"/>
    </row>
    <row r="22342" spans="4:8" x14ac:dyDescent="0.2">
      <c r="D22342" s="9"/>
      <c r="G22342" s="63"/>
      <c r="H22342" s="64"/>
    </row>
    <row r="22343" spans="4:8" x14ac:dyDescent="0.2">
      <c r="D22343" s="9"/>
      <c r="G22343" s="63"/>
      <c r="H22343" s="64"/>
    </row>
    <row r="22344" spans="4:8" x14ac:dyDescent="0.2">
      <c r="D22344" s="9"/>
      <c r="G22344" s="63"/>
      <c r="H22344" s="64"/>
    </row>
    <row r="22345" spans="4:8" x14ac:dyDescent="0.2">
      <c r="D22345" s="9"/>
      <c r="G22345" s="63"/>
      <c r="H22345" s="64"/>
    </row>
    <row r="22346" spans="4:8" x14ac:dyDescent="0.2">
      <c r="D22346" s="9"/>
      <c r="G22346" s="63"/>
      <c r="H22346" s="64"/>
    </row>
    <row r="22347" spans="4:8" x14ac:dyDescent="0.2">
      <c r="D22347" s="9"/>
      <c r="G22347" s="63"/>
      <c r="H22347" s="64"/>
    </row>
    <row r="22348" spans="4:8" x14ac:dyDescent="0.2">
      <c r="D22348" s="9"/>
      <c r="G22348" s="63"/>
      <c r="H22348" s="64"/>
    </row>
    <row r="22349" spans="4:8" x14ac:dyDescent="0.2">
      <c r="D22349" s="9"/>
      <c r="G22349" s="63"/>
      <c r="H22349" s="64"/>
    </row>
    <row r="22350" spans="4:8" x14ac:dyDescent="0.2">
      <c r="D22350" s="9"/>
      <c r="G22350" s="63"/>
      <c r="H22350" s="64"/>
    </row>
    <row r="22351" spans="4:8" x14ac:dyDescent="0.2">
      <c r="D22351" s="9"/>
      <c r="G22351" s="63"/>
      <c r="H22351" s="64"/>
    </row>
    <row r="22352" spans="4:8" x14ac:dyDescent="0.2">
      <c r="D22352" s="9"/>
      <c r="G22352" s="63"/>
      <c r="H22352" s="64"/>
    </row>
    <row r="22353" spans="4:8" x14ac:dyDescent="0.2">
      <c r="D22353" s="9"/>
      <c r="G22353" s="63"/>
      <c r="H22353" s="64"/>
    </row>
    <row r="22354" spans="4:8" x14ac:dyDescent="0.2">
      <c r="D22354" s="9"/>
      <c r="G22354" s="63"/>
      <c r="H22354" s="64"/>
    </row>
    <row r="22355" spans="4:8" x14ac:dyDescent="0.2">
      <c r="D22355" s="9"/>
      <c r="G22355" s="63"/>
      <c r="H22355" s="64"/>
    </row>
    <row r="22356" spans="4:8" x14ac:dyDescent="0.2">
      <c r="D22356" s="9"/>
      <c r="G22356" s="63"/>
      <c r="H22356" s="64"/>
    </row>
    <row r="22357" spans="4:8" x14ac:dyDescent="0.2">
      <c r="D22357" s="9"/>
      <c r="G22357" s="63"/>
      <c r="H22357" s="64"/>
    </row>
    <row r="22358" spans="4:8" x14ac:dyDescent="0.2">
      <c r="D22358" s="9"/>
      <c r="G22358" s="63"/>
      <c r="H22358" s="64"/>
    </row>
    <row r="22359" spans="4:8" x14ac:dyDescent="0.2">
      <c r="D22359" s="9"/>
      <c r="G22359" s="63"/>
      <c r="H22359" s="64"/>
    </row>
    <row r="22360" spans="4:8" x14ac:dyDescent="0.2">
      <c r="D22360" s="9"/>
      <c r="G22360" s="63"/>
      <c r="H22360" s="64"/>
    </row>
    <row r="22361" spans="4:8" x14ac:dyDescent="0.2">
      <c r="D22361" s="9"/>
      <c r="G22361" s="63"/>
      <c r="H22361" s="64"/>
    </row>
    <row r="22362" spans="4:8" x14ac:dyDescent="0.2">
      <c r="D22362" s="9"/>
      <c r="G22362" s="63"/>
      <c r="H22362" s="64"/>
    </row>
    <row r="22363" spans="4:8" x14ac:dyDescent="0.2">
      <c r="D22363" s="9"/>
      <c r="G22363" s="63"/>
      <c r="H22363" s="64"/>
    </row>
    <row r="22364" spans="4:8" x14ac:dyDescent="0.2">
      <c r="D22364" s="9"/>
      <c r="G22364" s="63"/>
      <c r="H22364" s="64"/>
    </row>
    <row r="22365" spans="4:8" x14ac:dyDescent="0.2">
      <c r="D22365" s="9"/>
      <c r="G22365" s="63"/>
      <c r="H22365" s="64"/>
    </row>
    <row r="22366" spans="4:8" x14ac:dyDescent="0.2">
      <c r="D22366" s="9"/>
      <c r="G22366" s="63"/>
      <c r="H22366" s="64"/>
    </row>
    <row r="22367" spans="4:8" x14ac:dyDescent="0.2">
      <c r="D22367" s="9"/>
      <c r="G22367" s="63"/>
      <c r="H22367" s="64"/>
    </row>
    <row r="22368" spans="4:8" x14ac:dyDescent="0.2">
      <c r="D22368" s="9"/>
      <c r="G22368" s="63"/>
      <c r="H22368" s="64"/>
    </row>
    <row r="22369" spans="4:8" x14ac:dyDescent="0.2">
      <c r="D22369" s="9"/>
      <c r="G22369" s="63"/>
      <c r="H22369" s="64"/>
    </row>
    <row r="22370" spans="4:8" x14ac:dyDescent="0.2">
      <c r="D22370" s="9"/>
      <c r="G22370" s="63"/>
      <c r="H22370" s="64"/>
    </row>
    <row r="22371" spans="4:8" x14ac:dyDescent="0.2">
      <c r="D22371" s="9"/>
      <c r="G22371" s="63"/>
      <c r="H22371" s="64"/>
    </row>
    <row r="22372" spans="4:8" x14ac:dyDescent="0.2">
      <c r="D22372" s="9"/>
      <c r="G22372" s="63"/>
      <c r="H22372" s="64"/>
    </row>
    <row r="22373" spans="4:8" x14ac:dyDescent="0.2">
      <c r="D22373" s="9"/>
      <c r="G22373" s="63"/>
      <c r="H22373" s="64"/>
    </row>
    <row r="22374" spans="4:8" x14ac:dyDescent="0.2">
      <c r="D22374" s="9"/>
      <c r="G22374" s="63"/>
      <c r="H22374" s="64"/>
    </row>
    <row r="22375" spans="4:8" x14ac:dyDescent="0.2">
      <c r="D22375" s="9"/>
      <c r="G22375" s="63"/>
      <c r="H22375" s="64"/>
    </row>
    <row r="22376" spans="4:8" x14ac:dyDescent="0.2">
      <c r="D22376" s="9"/>
      <c r="G22376" s="63"/>
      <c r="H22376" s="64"/>
    </row>
    <row r="22377" spans="4:8" x14ac:dyDescent="0.2">
      <c r="D22377" s="9"/>
      <c r="G22377" s="63"/>
      <c r="H22377" s="64"/>
    </row>
    <row r="22378" spans="4:8" x14ac:dyDescent="0.2">
      <c r="D22378" s="9"/>
      <c r="G22378" s="63"/>
      <c r="H22378" s="64"/>
    </row>
    <row r="22379" spans="4:8" x14ac:dyDescent="0.2">
      <c r="D22379" s="9"/>
      <c r="G22379" s="63"/>
      <c r="H22379" s="64"/>
    </row>
    <row r="22380" spans="4:8" x14ac:dyDescent="0.2">
      <c r="D22380" s="9"/>
      <c r="G22380" s="63"/>
      <c r="H22380" s="64"/>
    </row>
    <row r="22381" spans="4:8" x14ac:dyDescent="0.2">
      <c r="D22381" s="9"/>
      <c r="G22381" s="63"/>
      <c r="H22381" s="64"/>
    </row>
    <row r="22382" spans="4:8" x14ac:dyDescent="0.2">
      <c r="D22382" s="9"/>
      <c r="G22382" s="63"/>
      <c r="H22382" s="64"/>
    </row>
    <row r="22383" spans="4:8" x14ac:dyDescent="0.2">
      <c r="D22383" s="9"/>
      <c r="G22383" s="63"/>
      <c r="H22383" s="64"/>
    </row>
    <row r="22384" spans="4:8" x14ac:dyDescent="0.2">
      <c r="D22384" s="9"/>
      <c r="G22384" s="63"/>
      <c r="H22384" s="64"/>
    </row>
    <row r="22385" spans="4:8" x14ac:dyDescent="0.2">
      <c r="D22385" s="9"/>
      <c r="G22385" s="63"/>
      <c r="H22385" s="64"/>
    </row>
    <row r="22386" spans="4:8" x14ac:dyDescent="0.2">
      <c r="D22386" s="9"/>
      <c r="G22386" s="63"/>
      <c r="H22386" s="64"/>
    </row>
    <row r="22387" spans="4:8" x14ac:dyDescent="0.2">
      <c r="D22387" s="9"/>
      <c r="G22387" s="63"/>
      <c r="H22387" s="64"/>
    </row>
    <row r="22388" spans="4:8" x14ac:dyDescent="0.2">
      <c r="D22388" s="9"/>
      <c r="G22388" s="63"/>
      <c r="H22388" s="64"/>
    </row>
    <row r="22389" spans="4:8" x14ac:dyDescent="0.2">
      <c r="D22389" s="9"/>
      <c r="G22389" s="63"/>
      <c r="H22389" s="64"/>
    </row>
    <row r="22390" spans="4:8" x14ac:dyDescent="0.2">
      <c r="D22390" s="9"/>
      <c r="G22390" s="63"/>
      <c r="H22390" s="64"/>
    </row>
    <row r="22391" spans="4:8" x14ac:dyDescent="0.2">
      <c r="D22391" s="9"/>
      <c r="G22391" s="63"/>
      <c r="H22391" s="64"/>
    </row>
    <row r="22392" spans="4:8" x14ac:dyDescent="0.2">
      <c r="D22392" s="9"/>
      <c r="G22392" s="63"/>
      <c r="H22392" s="64"/>
    </row>
    <row r="22393" spans="4:8" x14ac:dyDescent="0.2">
      <c r="D22393" s="9"/>
      <c r="G22393" s="63"/>
      <c r="H22393" s="64"/>
    </row>
    <row r="22394" spans="4:8" x14ac:dyDescent="0.2">
      <c r="D22394" s="9"/>
      <c r="G22394" s="63"/>
      <c r="H22394" s="64"/>
    </row>
    <row r="22395" spans="4:8" x14ac:dyDescent="0.2">
      <c r="D22395" s="9"/>
      <c r="G22395" s="63"/>
      <c r="H22395" s="64"/>
    </row>
    <row r="22396" spans="4:8" x14ac:dyDescent="0.2">
      <c r="D22396" s="9"/>
      <c r="G22396" s="63"/>
      <c r="H22396" s="64"/>
    </row>
    <row r="22397" spans="4:8" x14ac:dyDescent="0.2">
      <c r="D22397" s="9"/>
      <c r="G22397" s="63"/>
      <c r="H22397" s="64"/>
    </row>
    <row r="22398" spans="4:8" x14ac:dyDescent="0.2">
      <c r="D22398" s="9"/>
      <c r="G22398" s="63"/>
      <c r="H22398" s="64"/>
    </row>
    <row r="22399" spans="4:8" x14ac:dyDescent="0.2">
      <c r="D22399" s="9"/>
      <c r="G22399" s="63"/>
      <c r="H22399" s="64"/>
    </row>
    <row r="22400" spans="4:8" x14ac:dyDescent="0.2">
      <c r="D22400" s="9"/>
      <c r="G22400" s="63"/>
      <c r="H22400" s="64"/>
    </row>
    <row r="22401" spans="4:8" x14ac:dyDescent="0.2">
      <c r="D22401" s="9"/>
      <c r="G22401" s="63"/>
      <c r="H22401" s="64"/>
    </row>
    <row r="22402" spans="4:8" x14ac:dyDescent="0.2">
      <c r="D22402" s="9"/>
      <c r="G22402" s="63"/>
      <c r="H22402" s="64"/>
    </row>
    <row r="22403" spans="4:8" x14ac:dyDescent="0.2">
      <c r="D22403" s="9"/>
      <c r="G22403" s="63"/>
      <c r="H22403" s="64"/>
    </row>
    <row r="22404" spans="4:8" x14ac:dyDescent="0.2">
      <c r="D22404" s="9"/>
      <c r="G22404" s="63"/>
      <c r="H22404" s="64"/>
    </row>
    <row r="22405" spans="4:8" x14ac:dyDescent="0.2">
      <c r="D22405" s="9"/>
      <c r="G22405" s="63"/>
      <c r="H22405" s="64"/>
    </row>
    <row r="22406" spans="4:8" x14ac:dyDescent="0.2">
      <c r="D22406" s="9"/>
      <c r="G22406" s="63"/>
      <c r="H22406" s="64"/>
    </row>
    <row r="22407" spans="4:8" x14ac:dyDescent="0.2">
      <c r="D22407" s="9"/>
      <c r="G22407" s="63"/>
      <c r="H22407" s="64"/>
    </row>
    <row r="22408" spans="4:8" x14ac:dyDescent="0.2">
      <c r="D22408" s="9"/>
      <c r="G22408" s="63"/>
      <c r="H22408" s="64"/>
    </row>
    <row r="22409" spans="4:8" x14ac:dyDescent="0.2">
      <c r="D22409" s="9"/>
      <c r="G22409" s="63"/>
      <c r="H22409" s="64"/>
    </row>
    <row r="22410" spans="4:8" x14ac:dyDescent="0.2">
      <c r="D22410" s="9"/>
      <c r="G22410" s="63"/>
      <c r="H22410" s="64"/>
    </row>
    <row r="22411" spans="4:8" x14ac:dyDescent="0.2">
      <c r="D22411" s="9"/>
      <c r="G22411" s="63"/>
      <c r="H22411" s="64"/>
    </row>
    <row r="22412" spans="4:8" x14ac:dyDescent="0.2">
      <c r="D22412" s="9"/>
      <c r="G22412" s="63"/>
      <c r="H22412" s="64"/>
    </row>
    <row r="22413" spans="4:8" x14ac:dyDescent="0.2">
      <c r="D22413" s="9"/>
      <c r="G22413" s="63"/>
      <c r="H22413" s="64"/>
    </row>
    <row r="22414" spans="4:8" x14ac:dyDescent="0.2">
      <c r="D22414" s="9"/>
      <c r="G22414" s="63"/>
      <c r="H22414" s="64"/>
    </row>
    <row r="22415" spans="4:8" x14ac:dyDescent="0.2">
      <c r="D22415" s="9"/>
      <c r="G22415" s="63"/>
      <c r="H22415" s="64"/>
    </row>
    <row r="22416" spans="4:8" x14ac:dyDescent="0.2">
      <c r="D22416" s="9"/>
      <c r="G22416" s="63"/>
      <c r="H22416" s="64"/>
    </row>
    <row r="22417" spans="4:8" x14ac:dyDescent="0.2">
      <c r="D22417" s="9"/>
      <c r="G22417" s="63"/>
      <c r="H22417" s="64"/>
    </row>
    <row r="22418" spans="4:8" x14ac:dyDescent="0.2">
      <c r="D22418" s="9"/>
      <c r="G22418" s="63"/>
      <c r="H22418" s="64"/>
    </row>
    <row r="22419" spans="4:8" x14ac:dyDescent="0.2">
      <c r="D22419" s="9"/>
      <c r="G22419" s="63"/>
      <c r="H22419" s="64"/>
    </row>
    <row r="22420" spans="4:8" x14ac:dyDescent="0.2">
      <c r="D22420" s="9"/>
      <c r="G22420" s="63"/>
      <c r="H22420" s="64"/>
    </row>
    <row r="22421" spans="4:8" x14ac:dyDescent="0.2">
      <c r="D22421" s="9"/>
      <c r="G22421" s="63"/>
      <c r="H22421" s="64"/>
    </row>
    <row r="22422" spans="4:8" x14ac:dyDescent="0.2">
      <c r="D22422" s="9"/>
      <c r="G22422" s="63"/>
      <c r="H22422" s="64"/>
    </row>
    <row r="22423" spans="4:8" x14ac:dyDescent="0.2">
      <c r="D22423" s="9"/>
      <c r="G22423" s="63"/>
      <c r="H22423" s="64"/>
    </row>
    <row r="22424" spans="4:8" x14ac:dyDescent="0.2">
      <c r="D22424" s="9"/>
      <c r="G22424" s="63"/>
      <c r="H22424" s="64"/>
    </row>
    <row r="22425" spans="4:8" x14ac:dyDescent="0.2">
      <c r="D22425" s="9"/>
      <c r="G22425" s="63"/>
      <c r="H22425" s="64"/>
    </row>
    <row r="22426" spans="4:8" x14ac:dyDescent="0.2">
      <c r="D22426" s="9"/>
      <c r="G22426" s="63"/>
      <c r="H22426" s="64"/>
    </row>
    <row r="22427" spans="4:8" x14ac:dyDescent="0.2">
      <c r="D22427" s="9"/>
      <c r="G22427" s="63"/>
      <c r="H22427" s="64"/>
    </row>
    <row r="22428" spans="4:8" x14ac:dyDescent="0.2">
      <c r="D22428" s="9"/>
      <c r="G22428" s="63"/>
      <c r="H22428" s="64"/>
    </row>
    <row r="22429" spans="4:8" x14ac:dyDescent="0.2">
      <c r="D22429" s="9"/>
      <c r="G22429" s="63"/>
      <c r="H22429" s="64"/>
    </row>
    <row r="22430" spans="4:8" x14ac:dyDescent="0.2">
      <c r="D22430" s="9"/>
      <c r="G22430" s="63"/>
      <c r="H22430" s="64"/>
    </row>
    <row r="22431" spans="4:8" x14ac:dyDescent="0.2">
      <c r="D22431" s="9"/>
      <c r="G22431" s="63"/>
      <c r="H22431" s="64"/>
    </row>
    <row r="22432" spans="4:8" x14ac:dyDescent="0.2">
      <c r="D22432" s="9"/>
      <c r="G22432" s="63"/>
      <c r="H22432" s="64"/>
    </row>
    <row r="22433" spans="4:8" x14ac:dyDescent="0.2">
      <c r="D22433" s="9"/>
      <c r="G22433" s="63"/>
      <c r="H22433" s="64"/>
    </row>
    <row r="22434" spans="4:8" x14ac:dyDescent="0.2">
      <c r="D22434" s="9"/>
      <c r="G22434" s="63"/>
      <c r="H22434" s="64"/>
    </row>
    <row r="22435" spans="4:8" x14ac:dyDescent="0.2">
      <c r="D22435" s="9"/>
      <c r="G22435" s="63"/>
      <c r="H22435" s="64"/>
    </row>
    <row r="22436" spans="4:8" x14ac:dyDescent="0.2">
      <c r="D22436" s="9"/>
      <c r="G22436" s="63"/>
      <c r="H22436" s="64"/>
    </row>
    <row r="22437" spans="4:8" x14ac:dyDescent="0.2">
      <c r="D22437" s="9"/>
      <c r="G22437" s="63"/>
      <c r="H22437" s="64"/>
    </row>
    <row r="22438" spans="4:8" x14ac:dyDescent="0.2">
      <c r="D22438" s="9"/>
      <c r="G22438" s="63"/>
      <c r="H22438" s="64"/>
    </row>
    <row r="22439" spans="4:8" x14ac:dyDescent="0.2">
      <c r="D22439" s="9"/>
      <c r="G22439" s="63"/>
      <c r="H22439" s="64"/>
    </row>
    <row r="22440" spans="4:8" x14ac:dyDescent="0.2">
      <c r="D22440" s="9"/>
      <c r="G22440" s="63"/>
      <c r="H22440" s="64"/>
    </row>
    <row r="22441" spans="4:8" x14ac:dyDescent="0.2">
      <c r="D22441" s="9"/>
      <c r="G22441" s="63"/>
      <c r="H22441" s="64"/>
    </row>
    <row r="22442" spans="4:8" x14ac:dyDescent="0.2">
      <c r="D22442" s="9"/>
      <c r="G22442" s="63"/>
      <c r="H22442" s="64"/>
    </row>
    <row r="22443" spans="4:8" x14ac:dyDescent="0.2">
      <c r="D22443" s="9"/>
      <c r="G22443" s="63"/>
      <c r="H22443" s="64"/>
    </row>
    <row r="22444" spans="4:8" x14ac:dyDescent="0.2">
      <c r="D22444" s="9"/>
      <c r="G22444" s="63"/>
      <c r="H22444" s="64"/>
    </row>
    <row r="22445" spans="4:8" x14ac:dyDescent="0.2">
      <c r="D22445" s="9"/>
      <c r="G22445" s="63"/>
      <c r="H22445" s="64"/>
    </row>
    <row r="22446" spans="4:8" x14ac:dyDescent="0.2">
      <c r="D22446" s="9"/>
      <c r="G22446" s="63"/>
      <c r="H22446" s="64"/>
    </row>
    <row r="22447" spans="4:8" x14ac:dyDescent="0.2">
      <c r="D22447" s="9"/>
      <c r="G22447" s="63"/>
      <c r="H22447" s="64"/>
    </row>
    <row r="22448" spans="4:8" x14ac:dyDescent="0.2">
      <c r="D22448" s="9"/>
      <c r="G22448" s="63"/>
      <c r="H22448" s="64"/>
    </row>
    <row r="22449" spans="4:8" x14ac:dyDescent="0.2">
      <c r="D22449" s="9"/>
      <c r="G22449" s="63"/>
      <c r="H22449" s="64"/>
    </row>
    <row r="22450" spans="4:8" x14ac:dyDescent="0.2">
      <c r="D22450" s="9"/>
      <c r="G22450" s="63"/>
      <c r="H22450" s="64"/>
    </row>
    <row r="22451" spans="4:8" x14ac:dyDescent="0.2">
      <c r="D22451" s="9"/>
      <c r="G22451" s="63"/>
      <c r="H22451" s="64"/>
    </row>
    <row r="22452" spans="4:8" x14ac:dyDescent="0.2">
      <c r="D22452" s="9"/>
      <c r="G22452" s="63"/>
      <c r="H22452" s="64"/>
    </row>
    <row r="22453" spans="4:8" x14ac:dyDescent="0.2">
      <c r="D22453" s="9"/>
      <c r="G22453" s="63"/>
      <c r="H22453" s="64"/>
    </row>
    <row r="22454" spans="4:8" x14ac:dyDescent="0.2">
      <c r="D22454" s="9"/>
      <c r="G22454" s="63"/>
      <c r="H22454" s="64"/>
    </row>
    <row r="22455" spans="4:8" x14ac:dyDescent="0.2">
      <c r="D22455" s="9"/>
      <c r="G22455" s="63"/>
      <c r="H22455" s="64"/>
    </row>
    <row r="22456" spans="4:8" x14ac:dyDescent="0.2">
      <c r="D22456" s="9"/>
      <c r="G22456" s="63"/>
      <c r="H22456" s="64"/>
    </row>
    <row r="22457" spans="4:8" x14ac:dyDescent="0.2">
      <c r="D22457" s="9"/>
      <c r="G22457" s="63"/>
      <c r="H22457" s="64"/>
    </row>
    <row r="22458" spans="4:8" x14ac:dyDescent="0.2">
      <c r="D22458" s="9"/>
      <c r="G22458" s="63"/>
      <c r="H22458" s="64"/>
    </row>
    <row r="22459" spans="4:8" x14ac:dyDescent="0.2">
      <c r="D22459" s="9"/>
      <c r="G22459" s="63"/>
      <c r="H22459" s="64"/>
    </row>
    <row r="22460" spans="4:8" x14ac:dyDescent="0.2">
      <c r="D22460" s="9"/>
      <c r="G22460" s="63"/>
      <c r="H22460" s="64"/>
    </row>
    <row r="22461" spans="4:8" x14ac:dyDescent="0.2">
      <c r="D22461" s="9"/>
      <c r="G22461" s="63"/>
      <c r="H22461" s="64"/>
    </row>
    <row r="22462" spans="4:8" x14ac:dyDescent="0.2">
      <c r="D22462" s="9"/>
      <c r="G22462" s="63"/>
      <c r="H22462" s="64"/>
    </row>
    <row r="22463" spans="4:8" x14ac:dyDescent="0.2">
      <c r="D22463" s="9"/>
      <c r="G22463" s="63"/>
      <c r="H22463" s="64"/>
    </row>
    <row r="22464" spans="4:8" x14ac:dyDescent="0.2">
      <c r="D22464" s="9"/>
      <c r="G22464" s="63"/>
      <c r="H22464" s="64"/>
    </row>
    <row r="22465" spans="4:8" x14ac:dyDescent="0.2">
      <c r="D22465" s="9"/>
      <c r="G22465" s="63"/>
      <c r="H22465" s="64"/>
    </row>
    <row r="22466" spans="4:8" x14ac:dyDescent="0.2">
      <c r="D22466" s="9"/>
      <c r="G22466" s="63"/>
      <c r="H22466" s="64"/>
    </row>
    <row r="22467" spans="4:8" x14ac:dyDescent="0.2">
      <c r="D22467" s="9"/>
      <c r="G22467" s="63"/>
      <c r="H22467" s="64"/>
    </row>
    <row r="22468" spans="4:8" x14ac:dyDescent="0.2">
      <c r="D22468" s="9"/>
      <c r="G22468" s="63"/>
      <c r="H22468" s="64"/>
    </row>
    <row r="22469" spans="4:8" x14ac:dyDescent="0.2">
      <c r="D22469" s="9"/>
      <c r="G22469" s="63"/>
      <c r="H22469" s="64"/>
    </row>
    <row r="22470" spans="4:8" x14ac:dyDescent="0.2">
      <c r="D22470" s="9"/>
      <c r="G22470" s="63"/>
      <c r="H22470" s="64"/>
    </row>
    <row r="22471" spans="4:8" x14ac:dyDescent="0.2">
      <c r="D22471" s="9"/>
      <c r="G22471" s="63"/>
      <c r="H22471" s="64"/>
    </row>
    <row r="22472" spans="4:8" x14ac:dyDescent="0.2">
      <c r="D22472" s="9"/>
      <c r="G22472" s="63"/>
      <c r="H22472" s="64"/>
    </row>
    <row r="22473" spans="4:8" x14ac:dyDescent="0.2">
      <c r="D22473" s="9"/>
      <c r="G22473" s="63"/>
      <c r="H22473" s="64"/>
    </row>
    <row r="22474" spans="4:8" x14ac:dyDescent="0.2">
      <c r="D22474" s="9"/>
      <c r="G22474" s="63"/>
      <c r="H22474" s="64"/>
    </row>
    <row r="22475" spans="4:8" x14ac:dyDescent="0.2">
      <c r="D22475" s="9"/>
      <c r="G22475" s="63"/>
      <c r="H22475" s="64"/>
    </row>
    <row r="22476" spans="4:8" x14ac:dyDescent="0.2">
      <c r="D22476" s="9"/>
      <c r="G22476" s="63"/>
      <c r="H22476" s="64"/>
    </row>
    <row r="22477" spans="4:8" x14ac:dyDescent="0.2">
      <c r="D22477" s="9"/>
      <c r="G22477" s="63"/>
      <c r="H22477" s="64"/>
    </row>
    <row r="22478" spans="4:8" x14ac:dyDescent="0.2">
      <c r="D22478" s="9"/>
      <c r="G22478" s="63"/>
      <c r="H22478" s="64"/>
    </row>
    <row r="22479" spans="4:8" x14ac:dyDescent="0.2">
      <c r="D22479" s="9"/>
      <c r="G22479" s="63"/>
      <c r="H22479" s="64"/>
    </row>
    <row r="22480" spans="4:8" x14ac:dyDescent="0.2">
      <c r="D22480" s="9"/>
      <c r="G22480" s="63"/>
      <c r="H22480" s="64"/>
    </row>
    <row r="22481" spans="4:8" x14ac:dyDescent="0.2">
      <c r="D22481" s="9"/>
      <c r="G22481" s="63"/>
      <c r="H22481" s="64"/>
    </row>
    <row r="22482" spans="4:8" x14ac:dyDescent="0.2">
      <c r="D22482" s="9"/>
      <c r="G22482" s="63"/>
      <c r="H22482" s="64"/>
    </row>
    <row r="22483" spans="4:8" x14ac:dyDescent="0.2">
      <c r="D22483" s="9"/>
      <c r="G22483" s="63"/>
      <c r="H22483" s="64"/>
    </row>
    <row r="22484" spans="4:8" x14ac:dyDescent="0.2">
      <c r="D22484" s="9"/>
      <c r="G22484" s="63"/>
      <c r="H22484" s="64"/>
    </row>
    <row r="22485" spans="4:8" x14ac:dyDescent="0.2">
      <c r="D22485" s="9"/>
      <c r="G22485" s="63"/>
      <c r="H22485" s="64"/>
    </row>
    <row r="22486" spans="4:8" x14ac:dyDescent="0.2">
      <c r="D22486" s="9"/>
      <c r="G22486" s="63"/>
      <c r="H22486" s="64"/>
    </row>
    <row r="22487" spans="4:8" x14ac:dyDescent="0.2">
      <c r="D22487" s="9"/>
      <c r="G22487" s="63"/>
      <c r="H22487" s="64"/>
    </row>
    <row r="22488" spans="4:8" x14ac:dyDescent="0.2">
      <c r="D22488" s="9"/>
      <c r="G22488" s="63"/>
      <c r="H22488" s="64"/>
    </row>
    <row r="22489" spans="4:8" x14ac:dyDescent="0.2">
      <c r="D22489" s="9"/>
      <c r="G22489" s="63"/>
      <c r="H22489" s="64"/>
    </row>
    <row r="22490" spans="4:8" x14ac:dyDescent="0.2">
      <c r="D22490" s="9"/>
      <c r="G22490" s="63"/>
      <c r="H22490" s="64"/>
    </row>
    <row r="22491" spans="4:8" x14ac:dyDescent="0.2">
      <c r="D22491" s="9"/>
      <c r="G22491" s="63"/>
      <c r="H22491" s="64"/>
    </row>
    <row r="22492" spans="4:8" x14ac:dyDescent="0.2">
      <c r="D22492" s="9"/>
      <c r="G22492" s="63"/>
      <c r="H22492" s="64"/>
    </row>
    <row r="22493" spans="4:8" x14ac:dyDescent="0.2">
      <c r="D22493" s="9"/>
      <c r="G22493" s="63"/>
      <c r="H22493" s="64"/>
    </row>
    <row r="22494" spans="4:8" x14ac:dyDescent="0.2">
      <c r="D22494" s="9"/>
      <c r="G22494" s="63"/>
      <c r="H22494" s="64"/>
    </row>
    <row r="22495" spans="4:8" x14ac:dyDescent="0.2">
      <c r="D22495" s="9"/>
      <c r="G22495" s="63"/>
      <c r="H22495" s="64"/>
    </row>
    <row r="22496" spans="4:8" x14ac:dyDescent="0.2">
      <c r="D22496" s="9"/>
      <c r="G22496" s="63"/>
      <c r="H22496" s="64"/>
    </row>
    <row r="22497" spans="4:8" x14ac:dyDescent="0.2">
      <c r="D22497" s="9"/>
      <c r="G22497" s="63"/>
      <c r="H22497" s="64"/>
    </row>
    <row r="22498" spans="4:8" x14ac:dyDescent="0.2">
      <c r="D22498" s="9"/>
      <c r="G22498" s="63"/>
      <c r="H22498" s="64"/>
    </row>
    <row r="22499" spans="4:8" x14ac:dyDescent="0.2">
      <c r="D22499" s="9"/>
      <c r="G22499" s="63"/>
      <c r="H22499" s="64"/>
    </row>
    <row r="22500" spans="4:8" x14ac:dyDescent="0.2">
      <c r="D22500" s="9"/>
      <c r="G22500" s="63"/>
      <c r="H22500" s="64"/>
    </row>
    <row r="22501" spans="4:8" x14ac:dyDescent="0.2">
      <c r="D22501" s="9"/>
      <c r="G22501" s="63"/>
      <c r="H22501" s="64"/>
    </row>
    <row r="22502" spans="4:8" x14ac:dyDescent="0.2">
      <c r="D22502" s="9"/>
      <c r="G22502" s="63"/>
      <c r="H22502" s="64"/>
    </row>
    <row r="22503" spans="4:8" x14ac:dyDescent="0.2">
      <c r="D22503" s="9"/>
      <c r="G22503" s="63"/>
      <c r="H22503" s="64"/>
    </row>
    <row r="22504" spans="4:8" x14ac:dyDescent="0.2">
      <c r="D22504" s="9"/>
      <c r="G22504" s="63"/>
      <c r="H22504" s="64"/>
    </row>
    <row r="22505" spans="4:8" x14ac:dyDescent="0.2">
      <c r="D22505" s="9"/>
      <c r="G22505" s="63"/>
      <c r="H22505" s="64"/>
    </row>
    <row r="22506" spans="4:8" x14ac:dyDescent="0.2">
      <c r="D22506" s="9"/>
      <c r="G22506" s="63"/>
      <c r="H22506" s="64"/>
    </row>
    <row r="22507" spans="4:8" x14ac:dyDescent="0.2">
      <c r="D22507" s="9"/>
      <c r="G22507" s="63"/>
      <c r="H22507" s="64"/>
    </row>
    <row r="22508" spans="4:8" x14ac:dyDescent="0.2">
      <c r="D22508" s="9"/>
      <c r="G22508" s="63"/>
      <c r="H22508" s="64"/>
    </row>
    <row r="22509" spans="4:8" x14ac:dyDescent="0.2">
      <c r="D22509" s="9"/>
      <c r="G22509" s="63"/>
      <c r="H22509" s="64"/>
    </row>
    <row r="22510" spans="4:8" x14ac:dyDescent="0.2">
      <c r="D22510" s="9"/>
      <c r="G22510" s="63"/>
      <c r="H22510" s="64"/>
    </row>
    <row r="22511" spans="4:8" x14ac:dyDescent="0.2">
      <c r="D22511" s="9"/>
      <c r="G22511" s="63"/>
      <c r="H22511" s="64"/>
    </row>
    <row r="22512" spans="4:8" x14ac:dyDescent="0.2">
      <c r="D22512" s="9"/>
      <c r="G22512" s="63"/>
      <c r="H22512" s="64"/>
    </row>
    <row r="22513" spans="4:8" x14ac:dyDescent="0.2">
      <c r="D22513" s="9"/>
      <c r="G22513" s="63"/>
      <c r="H22513" s="64"/>
    </row>
    <row r="22514" spans="4:8" x14ac:dyDescent="0.2">
      <c r="D22514" s="9"/>
      <c r="G22514" s="63"/>
      <c r="H22514" s="64"/>
    </row>
    <row r="22515" spans="4:8" x14ac:dyDescent="0.2">
      <c r="D22515" s="9"/>
      <c r="G22515" s="63"/>
      <c r="H22515" s="64"/>
    </row>
    <row r="22516" spans="4:8" x14ac:dyDescent="0.2">
      <c r="D22516" s="9"/>
      <c r="G22516" s="63"/>
      <c r="H22516" s="64"/>
    </row>
    <row r="22517" spans="4:8" x14ac:dyDescent="0.2">
      <c r="D22517" s="9"/>
      <c r="G22517" s="63"/>
      <c r="H22517" s="64"/>
    </row>
    <row r="22518" spans="4:8" x14ac:dyDescent="0.2">
      <c r="D22518" s="9"/>
      <c r="G22518" s="63"/>
      <c r="H22518" s="64"/>
    </row>
    <row r="22519" spans="4:8" x14ac:dyDescent="0.2">
      <c r="D22519" s="9"/>
      <c r="G22519" s="63"/>
      <c r="H22519" s="64"/>
    </row>
    <row r="22520" spans="4:8" x14ac:dyDescent="0.2">
      <c r="D22520" s="9"/>
      <c r="G22520" s="63"/>
      <c r="H22520" s="64"/>
    </row>
    <row r="22521" spans="4:8" x14ac:dyDescent="0.2">
      <c r="D22521" s="9"/>
      <c r="G22521" s="63"/>
      <c r="H22521" s="64"/>
    </row>
    <row r="22522" spans="4:8" x14ac:dyDescent="0.2">
      <c r="D22522" s="9"/>
      <c r="G22522" s="63"/>
      <c r="H22522" s="64"/>
    </row>
    <row r="22523" spans="4:8" x14ac:dyDescent="0.2">
      <c r="D22523" s="9"/>
      <c r="G22523" s="63"/>
      <c r="H22523" s="64"/>
    </row>
    <row r="22524" spans="4:8" x14ac:dyDescent="0.2">
      <c r="D22524" s="9"/>
      <c r="G22524" s="63"/>
      <c r="H22524" s="64"/>
    </row>
    <row r="22525" spans="4:8" x14ac:dyDescent="0.2">
      <c r="D22525" s="9"/>
      <c r="G22525" s="63"/>
      <c r="H22525" s="64"/>
    </row>
    <row r="22526" spans="4:8" x14ac:dyDescent="0.2">
      <c r="D22526" s="9"/>
      <c r="G22526" s="63"/>
      <c r="H22526" s="64"/>
    </row>
    <row r="22527" spans="4:8" x14ac:dyDescent="0.2">
      <c r="D22527" s="9"/>
      <c r="G22527" s="63"/>
      <c r="H22527" s="64"/>
    </row>
    <row r="22528" spans="4:8" x14ac:dyDescent="0.2">
      <c r="D22528" s="9"/>
      <c r="G22528" s="63"/>
      <c r="H22528" s="64"/>
    </row>
    <row r="22529" spans="4:8" x14ac:dyDescent="0.2">
      <c r="D22529" s="9"/>
      <c r="G22529" s="63"/>
      <c r="H22529" s="64"/>
    </row>
    <row r="22530" spans="4:8" x14ac:dyDescent="0.2">
      <c r="D22530" s="9"/>
      <c r="G22530" s="63"/>
      <c r="H22530" s="64"/>
    </row>
    <row r="22531" spans="4:8" x14ac:dyDescent="0.2">
      <c r="D22531" s="9"/>
      <c r="G22531" s="63"/>
      <c r="H22531" s="64"/>
    </row>
    <row r="22532" spans="4:8" x14ac:dyDescent="0.2">
      <c r="D22532" s="9"/>
      <c r="G22532" s="63"/>
      <c r="H22532" s="64"/>
    </row>
    <row r="22533" spans="4:8" x14ac:dyDescent="0.2">
      <c r="D22533" s="9"/>
      <c r="G22533" s="63"/>
      <c r="H22533" s="64"/>
    </row>
    <row r="22534" spans="4:8" x14ac:dyDescent="0.2">
      <c r="D22534" s="9"/>
      <c r="G22534" s="63"/>
      <c r="H22534" s="64"/>
    </row>
    <row r="22535" spans="4:8" x14ac:dyDescent="0.2">
      <c r="D22535" s="9"/>
      <c r="G22535" s="63"/>
      <c r="H22535" s="64"/>
    </row>
    <row r="22536" spans="4:8" x14ac:dyDescent="0.2">
      <c r="D22536" s="9"/>
      <c r="G22536" s="63"/>
      <c r="H22536" s="64"/>
    </row>
    <row r="22537" spans="4:8" x14ac:dyDescent="0.2">
      <c r="D22537" s="9"/>
      <c r="G22537" s="63"/>
      <c r="H22537" s="64"/>
    </row>
    <row r="22538" spans="4:8" x14ac:dyDescent="0.2">
      <c r="D22538" s="9"/>
      <c r="G22538" s="63"/>
      <c r="H22538" s="64"/>
    </row>
    <row r="22539" spans="4:8" x14ac:dyDescent="0.2">
      <c r="D22539" s="9"/>
      <c r="G22539" s="63"/>
      <c r="H22539" s="64"/>
    </row>
    <row r="22540" spans="4:8" x14ac:dyDescent="0.2">
      <c r="D22540" s="9"/>
      <c r="G22540" s="63"/>
      <c r="H22540" s="64"/>
    </row>
    <row r="22541" spans="4:8" x14ac:dyDescent="0.2">
      <c r="D22541" s="9"/>
      <c r="G22541" s="63"/>
      <c r="H22541" s="64"/>
    </row>
    <row r="22542" spans="4:8" x14ac:dyDescent="0.2">
      <c r="D22542" s="9"/>
      <c r="G22542" s="63"/>
      <c r="H22542" s="64"/>
    </row>
    <row r="22543" spans="4:8" x14ac:dyDescent="0.2">
      <c r="D22543" s="9"/>
      <c r="G22543" s="63"/>
      <c r="H22543" s="64"/>
    </row>
    <row r="22544" spans="4:8" x14ac:dyDescent="0.2">
      <c r="D22544" s="9"/>
      <c r="G22544" s="63"/>
      <c r="H22544" s="64"/>
    </row>
    <row r="22545" spans="4:8" x14ac:dyDescent="0.2">
      <c r="D22545" s="9"/>
      <c r="G22545" s="63"/>
      <c r="H22545" s="64"/>
    </row>
    <row r="22546" spans="4:8" x14ac:dyDescent="0.2">
      <c r="D22546" s="9"/>
      <c r="G22546" s="63"/>
      <c r="H22546" s="64"/>
    </row>
    <row r="22547" spans="4:8" x14ac:dyDescent="0.2">
      <c r="D22547" s="9"/>
      <c r="G22547" s="63"/>
      <c r="H22547" s="64"/>
    </row>
    <row r="22548" spans="4:8" x14ac:dyDescent="0.2">
      <c r="D22548" s="9"/>
      <c r="G22548" s="63"/>
      <c r="H22548" s="64"/>
    </row>
    <row r="22549" spans="4:8" x14ac:dyDescent="0.2">
      <c r="D22549" s="9"/>
      <c r="G22549" s="63"/>
      <c r="H22549" s="64"/>
    </row>
    <row r="22550" spans="4:8" x14ac:dyDescent="0.2">
      <c r="D22550" s="9"/>
      <c r="G22550" s="63"/>
      <c r="H22550" s="64"/>
    </row>
    <row r="22551" spans="4:8" x14ac:dyDescent="0.2">
      <c r="D22551" s="9"/>
      <c r="G22551" s="63"/>
      <c r="H22551" s="64"/>
    </row>
    <row r="22552" spans="4:8" x14ac:dyDescent="0.2">
      <c r="D22552" s="9"/>
      <c r="G22552" s="63"/>
      <c r="H22552" s="64"/>
    </row>
    <row r="22553" spans="4:8" x14ac:dyDescent="0.2">
      <c r="D22553" s="9"/>
      <c r="G22553" s="63"/>
      <c r="H22553" s="64"/>
    </row>
    <row r="22554" spans="4:8" x14ac:dyDescent="0.2">
      <c r="D22554" s="9"/>
      <c r="G22554" s="63"/>
      <c r="H22554" s="64"/>
    </row>
    <row r="22555" spans="4:8" x14ac:dyDescent="0.2">
      <c r="D22555" s="9"/>
      <c r="G22555" s="63"/>
      <c r="H22555" s="64"/>
    </row>
    <row r="22556" spans="4:8" x14ac:dyDescent="0.2">
      <c r="D22556" s="9"/>
      <c r="G22556" s="63"/>
      <c r="H22556" s="64"/>
    </row>
    <row r="22557" spans="4:8" x14ac:dyDescent="0.2">
      <c r="D22557" s="9"/>
      <c r="G22557" s="63"/>
      <c r="H22557" s="64"/>
    </row>
    <row r="22558" spans="4:8" x14ac:dyDescent="0.2">
      <c r="D22558" s="9"/>
      <c r="G22558" s="63"/>
      <c r="H22558" s="64"/>
    </row>
    <row r="22559" spans="4:8" x14ac:dyDescent="0.2">
      <c r="D22559" s="9"/>
      <c r="G22559" s="63"/>
      <c r="H22559" s="64"/>
    </row>
    <row r="22560" spans="4:8" x14ac:dyDescent="0.2">
      <c r="D22560" s="9"/>
      <c r="G22560" s="63"/>
      <c r="H22560" s="64"/>
    </row>
    <row r="22561" spans="4:8" x14ac:dyDescent="0.2">
      <c r="D22561" s="9"/>
      <c r="G22561" s="63"/>
      <c r="H22561" s="64"/>
    </row>
    <row r="22562" spans="4:8" x14ac:dyDescent="0.2">
      <c r="D22562" s="9"/>
      <c r="G22562" s="63"/>
      <c r="H22562" s="64"/>
    </row>
    <row r="22563" spans="4:8" x14ac:dyDescent="0.2">
      <c r="D22563" s="9"/>
      <c r="G22563" s="63"/>
      <c r="H22563" s="64"/>
    </row>
    <row r="22564" spans="4:8" x14ac:dyDescent="0.2">
      <c r="D22564" s="9"/>
      <c r="G22564" s="63"/>
      <c r="H22564" s="64"/>
    </row>
    <row r="22565" spans="4:8" x14ac:dyDescent="0.2">
      <c r="D22565" s="9"/>
      <c r="G22565" s="63"/>
      <c r="H22565" s="64"/>
    </row>
    <row r="22566" spans="4:8" x14ac:dyDescent="0.2">
      <c r="D22566" s="9"/>
      <c r="G22566" s="63"/>
      <c r="H22566" s="64"/>
    </row>
    <row r="22567" spans="4:8" x14ac:dyDescent="0.2">
      <c r="D22567" s="9"/>
      <c r="G22567" s="63"/>
      <c r="H22567" s="64"/>
    </row>
    <row r="22568" spans="4:8" x14ac:dyDescent="0.2">
      <c r="D22568" s="9"/>
      <c r="G22568" s="63"/>
      <c r="H22568" s="64"/>
    </row>
    <row r="22569" spans="4:8" x14ac:dyDescent="0.2">
      <c r="D22569" s="9"/>
      <c r="G22569" s="63"/>
      <c r="H22569" s="64"/>
    </row>
    <row r="22570" spans="4:8" x14ac:dyDescent="0.2">
      <c r="D22570" s="9"/>
      <c r="G22570" s="63"/>
      <c r="H22570" s="64"/>
    </row>
    <row r="22571" spans="4:8" x14ac:dyDescent="0.2">
      <c r="D22571" s="9"/>
      <c r="G22571" s="63"/>
      <c r="H22571" s="64"/>
    </row>
    <row r="22572" spans="4:8" x14ac:dyDescent="0.2">
      <c r="D22572" s="9"/>
      <c r="G22572" s="63"/>
      <c r="H22572" s="64"/>
    </row>
    <row r="22573" spans="4:8" x14ac:dyDescent="0.2">
      <c r="D22573" s="9"/>
      <c r="G22573" s="63"/>
      <c r="H22573" s="64"/>
    </row>
    <row r="22574" spans="4:8" x14ac:dyDescent="0.2">
      <c r="D22574" s="9"/>
      <c r="G22574" s="63"/>
      <c r="H22574" s="64"/>
    </row>
    <row r="22575" spans="4:8" x14ac:dyDescent="0.2">
      <c r="D22575" s="9"/>
      <c r="G22575" s="63"/>
      <c r="H22575" s="64"/>
    </row>
    <row r="22576" spans="4:8" x14ac:dyDescent="0.2">
      <c r="D22576" s="9"/>
      <c r="G22576" s="63"/>
      <c r="H22576" s="64"/>
    </row>
    <row r="22577" spans="4:8" x14ac:dyDescent="0.2">
      <c r="D22577" s="9"/>
      <c r="G22577" s="63"/>
      <c r="H22577" s="64"/>
    </row>
    <row r="22578" spans="4:8" x14ac:dyDescent="0.2">
      <c r="D22578" s="9"/>
      <c r="G22578" s="63"/>
      <c r="H22578" s="64"/>
    </row>
    <row r="22579" spans="4:8" x14ac:dyDescent="0.2">
      <c r="D22579" s="9"/>
      <c r="G22579" s="63"/>
      <c r="H22579" s="64"/>
    </row>
    <row r="22580" spans="4:8" x14ac:dyDescent="0.2">
      <c r="D22580" s="9"/>
      <c r="G22580" s="63"/>
      <c r="H22580" s="64"/>
    </row>
    <row r="22581" spans="4:8" x14ac:dyDescent="0.2">
      <c r="D22581" s="9"/>
      <c r="G22581" s="63"/>
      <c r="H22581" s="64"/>
    </row>
    <row r="22582" spans="4:8" x14ac:dyDescent="0.2">
      <c r="D22582" s="9"/>
      <c r="G22582" s="63"/>
      <c r="H22582" s="64"/>
    </row>
    <row r="22583" spans="4:8" x14ac:dyDescent="0.2">
      <c r="D22583" s="9"/>
      <c r="G22583" s="63"/>
      <c r="H22583" s="64"/>
    </row>
    <row r="22584" spans="4:8" x14ac:dyDescent="0.2">
      <c r="D22584" s="9"/>
      <c r="G22584" s="63"/>
      <c r="H22584" s="64"/>
    </row>
    <row r="22585" spans="4:8" x14ac:dyDescent="0.2">
      <c r="D22585" s="9"/>
      <c r="G22585" s="63"/>
      <c r="H22585" s="64"/>
    </row>
    <row r="22586" spans="4:8" x14ac:dyDescent="0.2">
      <c r="D22586" s="9"/>
      <c r="G22586" s="63"/>
      <c r="H22586" s="64"/>
    </row>
    <row r="22587" spans="4:8" x14ac:dyDescent="0.2">
      <c r="D22587" s="9"/>
      <c r="G22587" s="63"/>
      <c r="H22587" s="64"/>
    </row>
    <row r="22588" spans="4:8" x14ac:dyDescent="0.2">
      <c r="D22588" s="9"/>
      <c r="G22588" s="63"/>
      <c r="H22588" s="64"/>
    </row>
    <row r="22589" spans="4:8" x14ac:dyDescent="0.2">
      <c r="D22589" s="9"/>
      <c r="G22589" s="63"/>
      <c r="H22589" s="64"/>
    </row>
    <row r="22590" spans="4:8" x14ac:dyDescent="0.2">
      <c r="D22590" s="9"/>
      <c r="G22590" s="63"/>
      <c r="H22590" s="64"/>
    </row>
    <row r="22591" spans="4:8" x14ac:dyDescent="0.2">
      <c r="D22591" s="9"/>
      <c r="G22591" s="63"/>
      <c r="H22591" s="64"/>
    </row>
    <row r="22592" spans="4:8" x14ac:dyDescent="0.2">
      <c r="D22592" s="9"/>
      <c r="G22592" s="63"/>
      <c r="H22592" s="64"/>
    </row>
    <row r="22593" spans="4:8" x14ac:dyDescent="0.2">
      <c r="D22593" s="9"/>
      <c r="G22593" s="63"/>
      <c r="H22593" s="64"/>
    </row>
    <row r="22594" spans="4:8" x14ac:dyDescent="0.2">
      <c r="D22594" s="9"/>
      <c r="G22594" s="63"/>
      <c r="H22594" s="64"/>
    </row>
    <row r="22595" spans="4:8" x14ac:dyDescent="0.2">
      <c r="D22595" s="9"/>
      <c r="G22595" s="63"/>
      <c r="H22595" s="64"/>
    </row>
    <row r="22596" spans="4:8" x14ac:dyDescent="0.2">
      <c r="D22596" s="9"/>
      <c r="G22596" s="63"/>
      <c r="H22596" s="64"/>
    </row>
    <row r="22597" spans="4:8" x14ac:dyDescent="0.2">
      <c r="D22597" s="9"/>
      <c r="G22597" s="63"/>
      <c r="H22597" s="64"/>
    </row>
    <row r="22598" spans="4:8" x14ac:dyDescent="0.2">
      <c r="D22598" s="9"/>
      <c r="G22598" s="63"/>
      <c r="H22598" s="64"/>
    </row>
    <row r="22599" spans="4:8" x14ac:dyDescent="0.2">
      <c r="D22599" s="9"/>
      <c r="G22599" s="63"/>
      <c r="H22599" s="64"/>
    </row>
    <row r="22600" spans="4:8" x14ac:dyDescent="0.2">
      <c r="D22600" s="9"/>
      <c r="G22600" s="63"/>
      <c r="H22600" s="64"/>
    </row>
    <row r="22601" spans="4:8" x14ac:dyDescent="0.2">
      <c r="D22601" s="9"/>
      <c r="G22601" s="63"/>
      <c r="H22601" s="64"/>
    </row>
    <row r="22602" spans="4:8" x14ac:dyDescent="0.2">
      <c r="D22602" s="9"/>
      <c r="G22602" s="63"/>
      <c r="H22602" s="64"/>
    </row>
    <row r="22603" spans="4:8" x14ac:dyDescent="0.2">
      <c r="D22603" s="9"/>
      <c r="G22603" s="63"/>
      <c r="H22603" s="64"/>
    </row>
    <row r="22604" spans="4:8" x14ac:dyDescent="0.2">
      <c r="D22604" s="9"/>
      <c r="G22604" s="63"/>
      <c r="H22604" s="64"/>
    </row>
    <row r="22605" spans="4:8" x14ac:dyDescent="0.2">
      <c r="D22605" s="9"/>
      <c r="G22605" s="63"/>
      <c r="H22605" s="64"/>
    </row>
    <row r="22606" spans="4:8" x14ac:dyDescent="0.2">
      <c r="D22606" s="9"/>
      <c r="G22606" s="63"/>
      <c r="H22606" s="64"/>
    </row>
    <row r="22607" spans="4:8" x14ac:dyDescent="0.2">
      <c r="D22607" s="9"/>
      <c r="G22607" s="63"/>
      <c r="H22607" s="64"/>
    </row>
    <row r="22608" spans="4:8" x14ac:dyDescent="0.2">
      <c r="D22608" s="9"/>
      <c r="G22608" s="63"/>
      <c r="H22608" s="64"/>
    </row>
    <row r="22609" spans="4:8" x14ac:dyDescent="0.2">
      <c r="D22609" s="9"/>
      <c r="G22609" s="63"/>
      <c r="H22609" s="64"/>
    </row>
    <row r="22610" spans="4:8" x14ac:dyDescent="0.2">
      <c r="D22610" s="9"/>
      <c r="G22610" s="63"/>
      <c r="H22610" s="64"/>
    </row>
    <row r="22611" spans="4:8" x14ac:dyDescent="0.2">
      <c r="D22611" s="9"/>
      <c r="G22611" s="63"/>
      <c r="H22611" s="64"/>
    </row>
    <row r="22612" spans="4:8" x14ac:dyDescent="0.2">
      <c r="D22612" s="9"/>
      <c r="G22612" s="63"/>
      <c r="H22612" s="64"/>
    </row>
    <row r="22613" spans="4:8" x14ac:dyDescent="0.2">
      <c r="D22613" s="9"/>
      <c r="G22613" s="63"/>
      <c r="H22613" s="64"/>
    </row>
    <row r="22614" spans="4:8" x14ac:dyDescent="0.2">
      <c r="D22614" s="9"/>
      <c r="G22614" s="63"/>
      <c r="H22614" s="64"/>
    </row>
    <row r="22615" spans="4:8" x14ac:dyDescent="0.2">
      <c r="D22615" s="9"/>
      <c r="G22615" s="63"/>
      <c r="H22615" s="64"/>
    </row>
    <row r="22616" spans="4:8" x14ac:dyDescent="0.2">
      <c r="D22616" s="9"/>
      <c r="G22616" s="63"/>
      <c r="H22616" s="64"/>
    </row>
    <row r="22617" spans="4:8" x14ac:dyDescent="0.2">
      <c r="D22617" s="9"/>
      <c r="G22617" s="63"/>
      <c r="H22617" s="64"/>
    </row>
    <row r="22618" spans="4:8" x14ac:dyDescent="0.2">
      <c r="D22618" s="9"/>
      <c r="G22618" s="63"/>
      <c r="H22618" s="64"/>
    </row>
    <row r="22619" spans="4:8" x14ac:dyDescent="0.2">
      <c r="D22619" s="9"/>
      <c r="G22619" s="63"/>
      <c r="H22619" s="64"/>
    </row>
    <row r="22620" spans="4:8" x14ac:dyDescent="0.2">
      <c r="D22620" s="9"/>
      <c r="G22620" s="63"/>
      <c r="H22620" s="64"/>
    </row>
    <row r="22621" spans="4:8" x14ac:dyDescent="0.2">
      <c r="D22621" s="9"/>
      <c r="G22621" s="63"/>
      <c r="H22621" s="64"/>
    </row>
    <row r="22622" spans="4:8" x14ac:dyDescent="0.2">
      <c r="D22622" s="9"/>
      <c r="G22622" s="63"/>
      <c r="H22622" s="64"/>
    </row>
    <row r="22623" spans="4:8" x14ac:dyDescent="0.2">
      <c r="D22623" s="9"/>
      <c r="G22623" s="63"/>
      <c r="H22623" s="64"/>
    </row>
    <row r="22624" spans="4:8" x14ac:dyDescent="0.2">
      <c r="D22624" s="9"/>
      <c r="G22624" s="63"/>
      <c r="H22624" s="64"/>
    </row>
    <row r="22625" spans="4:8" x14ac:dyDescent="0.2">
      <c r="D22625" s="9"/>
      <c r="G22625" s="63"/>
      <c r="H22625" s="64"/>
    </row>
    <row r="22626" spans="4:8" x14ac:dyDescent="0.2">
      <c r="D22626" s="9"/>
      <c r="G22626" s="63"/>
      <c r="H22626" s="64"/>
    </row>
    <row r="22627" spans="4:8" x14ac:dyDescent="0.2">
      <c r="D22627" s="9"/>
      <c r="G22627" s="63"/>
      <c r="H22627" s="64"/>
    </row>
    <row r="22628" spans="4:8" x14ac:dyDescent="0.2">
      <c r="D22628" s="9"/>
      <c r="G22628" s="63"/>
      <c r="H22628" s="64"/>
    </row>
    <row r="22629" spans="4:8" x14ac:dyDescent="0.2">
      <c r="D22629" s="9"/>
      <c r="G22629" s="63"/>
      <c r="H22629" s="64"/>
    </row>
    <row r="22630" spans="4:8" x14ac:dyDescent="0.2">
      <c r="D22630" s="9"/>
      <c r="G22630" s="63"/>
      <c r="H22630" s="64"/>
    </row>
    <row r="22631" spans="4:8" x14ac:dyDescent="0.2">
      <c r="D22631" s="9"/>
      <c r="G22631" s="63"/>
      <c r="H22631" s="64"/>
    </row>
    <row r="22632" spans="4:8" x14ac:dyDescent="0.2">
      <c r="D22632" s="9"/>
      <c r="G22632" s="63"/>
      <c r="H22632" s="64"/>
    </row>
    <row r="22633" spans="4:8" x14ac:dyDescent="0.2">
      <c r="D22633" s="9"/>
      <c r="G22633" s="63"/>
      <c r="H22633" s="64"/>
    </row>
    <row r="22634" spans="4:8" x14ac:dyDescent="0.2">
      <c r="D22634" s="9"/>
      <c r="G22634" s="63"/>
      <c r="H22634" s="64"/>
    </row>
    <row r="22635" spans="4:8" x14ac:dyDescent="0.2">
      <c r="D22635" s="9"/>
      <c r="G22635" s="63"/>
      <c r="H22635" s="64"/>
    </row>
    <row r="22636" spans="4:8" x14ac:dyDescent="0.2">
      <c r="D22636" s="9"/>
      <c r="G22636" s="63"/>
      <c r="H22636" s="64"/>
    </row>
    <row r="22637" spans="4:8" x14ac:dyDescent="0.2">
      <c r="D22637" s="9"/>
      <c r="G22637" s="63"/>
      <c r="H22637" s="64"/>
    </row>
    <row r="22638" spans="4:8" x14ac:dyDescent="0.2">
      <c r="D22638" s="9"/>
      <c r="G22638" s="63"/>
      <c r="H22638" s="64"/>
    </row>
    <row r="22639" spans="4:8" x14ac:dyDescent="0.2">
      <c r="D22639" s="9"/>
      <c r="G22639" s="63"/>
      <c r="H22639" s="64"/>
    </row>
    <row r="22640" spans="4:8" x14ac:dyDescent="0.2">
      <c r="D22640" s="9"/>
      <c r="G22640" s="63"/>
      <c r="H22640" s="64"/>
    </row>
    <row r="22641" spans="4:8" x14ac:dyDescent="0.2">
      <c r="D22641" s="9"/>
      <c r="G22641" s="63"/>
      <c r="H22641" s="64"/>
    </row>
    <row r="22642" spans="4:8" x14ac:dyDescent="0.2">
      <c r="D22642" s="9"/>
      <c r="G22642" s="63"/>
      <c r="H22642" s="64"/>
    </row>
    <row r="22643" spans="4:8" x14ac:dyDescent="0.2">
      <c r="D22643" s="9"/>
      <c r="G22643" s="63"/>
      <c r="H22643" s="64"/>
    </row>
    <row r="22644" spans="4:8" x14ac:dyDescent="0.2">
      <c r="D22644" s="9"/>
      <c r="G22644" s="63"/>
      <c r="H22644" s="64"/>
    </row>
    <row r="22645" spans="4:8" x14ac:dyDescent="0.2">
      <c r="D22645" s="9"/>
      <c r="G22645" s="63"/>
      <c r="H22645" s="64"/>
    </row>
    <row r="22646" spans="4:8" x14ac:dyDescent="0.2">
      <c r="D22646" s="9"/>
      <c r="G22646" s="63"/>
      <c r="H22646" s="64"/>
    </row>
    <row r="22647" spans="4:8" x14ac:dyDescent="0.2">
      <c r="D22647" s="9"/>
      <c r="G22647" s="63"/>
      <c r="H22647" s="64"/>
    </row>
    <row r="22648" spans="4:8" x14ac:dyDescent="0.2">
      <c r="D22648" s="9"/>
      <c r="G22648" s="63"/>
      <c r="H22648" s="64"/>
    </row>
    <row r="22649" spans="4:8" x14ac:dyDescent="0.2">
      <c r="D22649" s="9"/>
      <c r="G22649" s="63"/>
      <c r="H22649" s="64"/>
    </row>
    <row r="22650" spans="4:8" x14ac:dyDescent="0.2">
      <c r="D22650" s="9"/>
      <c r="G22650" s="63"/>
      <c r="H22650" s="64"/>
    </row>
    <row r="22651" spans="4:8" x14ac:dyDescent="0.2">
      <c r="D22651" s="9"/>
      <c r="G22651" s="63"/>
      <c r="H22651" s="64"/>
    </row>
    <row r="22652" spans="4:8" x14ac:dyDescent="0.2">
      <c r="D22652" s="9"/>
      <c r="G22652" s="63"/>
      <c r="H22652" s="64"/>
    </row>
    <row r="22653" spans="4:8" x14ac:dyDescent="0.2">
      <c r="D22653" s="9"/>
      <c r="G22653" s="63"/>
      <c r="H22653" s="64"/>
    </row>
    <row r="22654" spans="4:8" x14ac:dyDescent="0.2">
      <c r="D22654" s="9"/>
      <c r="G22654" s="63"/>
      <c r="H22654" s="64"/>
    </row>
    <row r="22655" spans="4:8" x14ac:dyDescent="0.2">
      <c r="D22655" s="9"/>
      <c r="G22655" s="63"/>
      <c r="H22655" s="64"/>
    </row>
    <row r="22656" spans="4:8" x14ac:dyDescent="0.2">
      <c r="D22656" s="9"/>
      <c r="G22656" s="63"/>
      <c r="H22656" s="64"/>
    </row>
    <row r="22657" spans="4:8" x14ac:dyDescent="0.2">
      <c r="D22657" s="9"/>
      <c r="G22657" s="63"/>
      <c r="H22657" s="64"/>
    </row>
    <row r="22658" spans="4:8" x14ac:dyDescent="0.2">
      <c r="D22658" s="9"/>
      <c r="G22658" s="63"/>
      <c r="H22658" s="64"/>
    </row>
    <row r="22659" spans="4:8" x14ac:dyDescent="0.2">
      <c r="D22659" s="9"/>
      <c r="G22659" s="63"/>
      <c r="H22659" s="64"/>
    </row>
    <row r="22660" spans="4:8" x14ac:dyDescent="0.2">
      <c r="D22660" s="9"/>
      <c r="G22660" s="63"/>
      <c r="H22660" s="64"/>
    </row>
    <row r="22661" spans="4:8" x14ac:dyDescent="0.2">
      <c r="D22661" s="9"/>
      <c r="G22661" s="63"/>
      <c r="H22661" s="64"/>
    </row>
    <row r="22662" spans="4:8" x14ac:dyDescent="0.2">
      <c r="D22662" s="9"/>
      <c r="G22662" s="63"/>
      <c r="H22662" s="64"/>
    </row>
    <row r="22663" spans="4:8" x14ac:dyDescent="0.2">
      <c r="D22663" s="9"/>
      <c r="G22663" s="63"/>
      <c r="H22663" s="64"/>
    </row>
    <row r="22664" spans="4:8" x14ac:dyDescent="0.2">
      <c r="D22664" s="9"/>
      <c r="G22664" s="63"/>
      <c r="H22664" s="64"/>
    </row>
    <row r="22665" spans="4:8" x14ac:dyDescent="0.2">
      <c r="D22665" s="9"/>
      <c r="G22665" s="63"/>
      <c r="H22665" s="64"/>
    </row>
    <row r="22666" spans="4:8" x14ac:dyDescent="0.2">
      <c r="D22666" s="9"/>
      <c r="G22666" s="63"/>
      <c r="H22666" s="64"/>
    </row>
    <row r="22667" spans="4:8" x14ac:dyDescent="0.2">
      <c r="D22667" s="9"/>
      <c r="G22667" s="63"/>
      <c r="H22667" s="64"/>
    </row>
    <row r="22668" spans="4:8" x14ac:dyDescent="0.2">
      <c r="D22668" s="9"/>
      <c r="G22668" s="63"/>
      <c r="H22668" s="64"/>
    </row>
    <row r="22669" spans="4:8" x14ac:dyDescent="0.2">
      <c r="D22669" s="9"/>
      <c r="G22669" s="63"/>
      <c r="H22669" s="64"/>
    </row>
    <row r="22670" spans="4:8" x14ac:dyDescent="0.2">
      <c r="D22670" s="9"/>
      <c r="G22670" s="63"/>
      <c r="H22670" s="64"/>
    </row>
    <row r="22671" spans="4:8" x14ac:dyDescent="0.2">
      <c r="D22671" s="9"/>
      <c r="G22671" s="63"/>
      <c r="H22671" s="64"/>
    </row>
    <row r="22672" spans="4:8" x14ac:dyDescent="0.2">
      <c r="D22672" s="9"/>
      <c r="G22672" s="63"/>
      <c r="H22672" s="64"/>
    </row>
    <row r="22673" spans="4:8" x14ac:dyDescent="0.2">
      <c r="D22673" s="9"/>
      <c r="G22673" s="63"/>
      <c r="H22673" s="64"/>
    </row>
    <row r="22674" spans="4:8" x14ac:dyDescent="0.2">
      <c r="D22674" s="9"/>
      <c r="G22674" s="63"/>
      <c r="H22674" s="64"/>
    </row>
    <row r="22675" spans="4:8" x14ac:dyDescent="0.2">
      <c r="D22675" s="9"/>
      <c r="G22675" s="63"/>
      <c r="H22675" s="64"/>
    </row>
    <row r="22676" spans="4:8" x14ac:dyDescent="0.2">
      <c r="D22676" s="9"/>
      <c r="G22676" s="63"/>
      <c r="H22676" s="64"/>
    </row>
    <row r="22677" spans="4:8" x14ac:dyDescent="0.2">
      <c r="D22677" s="9"/>
      <c r="G22677" s="63"/>
      <c r="H22677" s="64"/>
    </row>
    <row r="22678" spans="4:8" x14ac:dyDescent="0.2">
      <c r="D22678" s="9"/>
      <c r="G22678" s="63"/>
      <c r="H22678" s="64"/>
    </row>
    <row r="22679" spans="4:8" x14ac:dyDescent="0.2">
      <c r="D22679" s="9"/>
      <c r="G22679" s="63"/>
      <c r="H22679" s="64"/>
    </row>
    <row r="22680" spans="4:8" x14ac:dyDescent="0.2">
      <c r="D22680" s="9"/>
      <c r="G22680" s="63"/>
      <c r="H22680" s="64"/>
    </row>
    <row r="22681" spans="4:8" x14ac:dyDescent="0.2">
      <c r="D22681" s="9"/>
      <c r="G22681" s="63"/>
      <c r="H22681" s="64"/>
    </row>
    <row r="22682" spans="4:8" x14ac:dyDescent="0.2">
      <c r="D22682" s="9"/>
      <c r="G22682" s="63"/>
      <c r="H22682" s="64"/>
    </row>
    <row r="22683" spans="4:8" x14ac:dyDescent="0.2">
      <c r="D22683" s="9"/>
      <c r="G22683" s="63"/>
      <c r="H22683" s="64"/>
    </row>
    <row r="22684" spans="4:8" x14ac:dyDescent="0.2">
      <c r="D22684" s="9"/>
      <c r="G22684" s="63"/>
      <c r="H22684" s="64"/>
    </row>
    <row r="22685" spans="4:8" x14ac:dyDescent="0.2">
      <c r="D22685" s="9"/>
      <c r="G22685" s="63"/>
      <c r="H22685" s="64"/>
    </row>
    <row r="22686" spans="4:8" x14ac:dyDescent="0.2">
      <c r="D22686" s="9"/>
      <c r="G22686" s="63"/>
      <c r="H22686" s="64"/>
    </row>
    <row r="22687" spans="4:8" x14ac:dyDescent="0.2">
      <c r="D22687" s="9"/>
      <c r="G22687" s="63"/>
      <c r="H22687" s="64"/>
    </row>
    <row r="22688" spans="4:8" x14ac:dyDescent="0.2">
      <c r="D22688" s="9"/>
      <c r="G22688" s="63"/>
      <c r="H22688" s="64"/>
    </row>
    <row r="22689" spans="4:8" x14ac:dyDescent="0.2">
      <c r="D22689" s="9"/>
      <c r="G22689" s="63"/>
      <c r="H22689" s="64"/>
    </row>
    <row r="22690" spans="4:8" x14ac:dyDescent="0.2">
      <c r="D22690" s="9"/>
      <c r="G22690" s="63"/>
      <c r="H22690" s="64"/>
    </row>
    <row r="22691" spans="4:8" x14ac:dyDescent="0.2">
      <c r="D22691" s="9"/>
      <c r="G22691" s="63"/>
      <c r="H22691" s="64"/>
    </row>
    <row r="22692" spans="4:8" x14ac:dyDescent="0.2">
      <c r="D22692" s="9"/>
      <c r="G22692" s="63"/>
      <c r="H22692" s="64"/>
    </row>
    <row r="22693" spans="4:8" x14ac:dyDescent="0.2">
      <c r="D22693" s="9"/>
      <c r="G22693" s="63"/>
      <c r="H22693" s="64"/>
    </row>
    <row r="22694" spans="4:8" x14ac:dyDescent="0.2">
      <c r="D22694" s="9"/>
      <c r="G22694" s="63"/>
      <c r="H22694" s="64"/>
    </row>
    <row r="22695" spans="4:8" x14ac:dyDescent="0.2">
      <c r="D22695" s="9"/>
      <c r="G22695" s="63"/>
      <c r="H22695" s="64"/>
    </row>
    <row r="22696" spans="4:8" x14ac:dyDescent="0.2">
      <c r="D22696" s="9"/>
      <c r="G22696" s="63"/>
      <c r="H22696" s="64"/>
    </row>
    <row r="22697" spans="4:8" x14ac:dyDescent="0.2">
      <c r="D22697" s="9"/>
      <c r="G22697" s="63"/>
      <c r="H22697" s="64"/>
    </row>
    <row r="22698" spans="4:8" x14ac:dyDescent="0.2">
      <c r="D22698" s="9"/>
      <c r="G22698" s="63"/>
      <c r="H22698" s="64"/>
    </row>
    <row r="22699" spans="4:8" x14ac:dyDescent="0.2">
      <c r="D22699" s="9"/>
      <c r="G22699" s="63"/>
      <c r="H22699" s="64"/>
    </row>
    <row r="22700" spans="4:8" x14ac:dyDescent="0.2">
      <c r="D22700" s="9"/>
      <c r="G22700" s="63"/>
      <c r="H22700" s="64"/>
    </row>
    <row r="22701" spans="4:8" x14ac:dyDescent="0.2">
      <c r="D22701" s="9"/>
      <c r="G22701" s="63"/>
      <c r="H22701" s="64"/>
    </row>
    <row r="22702" spans="4:8" x14ac:dyDescent="0.2">
      <c r="D22702" s="9"/>
      <c r="G22702" s="63"/>
      <c r="H22702" s="64"/>
    </row>
    <row r="22703" spans="4:8" x14ac:dyDescent="0.2">
      <c r="D22703" s="9"/>
      <c r="G22703" s="63"/>
      <c r="H22703" s="64"/>
    </row>
    <row r="22704" spans="4:8" x14ac:dyDescent="0.2">
      <c r="D22704" s="9"/>
      <c r="G22704" s="63"/>
      <c r="H22704" s="64"/>
    </row>
    <row r="22705" spans="4:8" x14ac:dyDescent="0.2">
      <c r="D22705" s="9"/>
      <c r="G22705" s="63"/>
      <c r="H22705" s="64"/>
    </row>
    <row r="22706" spans="4:8" x14ac:dyDescent="0.2">
      <c r="D22706" s="9"/>
      <c r="G22706" s="63"/>
      <c r="H22706" s="64"/>
    </row>
    <row r="22707" spans="4:8" x14ac:dyDescent="0.2">
      <c r="D22707" s="9"/>
      <c r="G22707" s="63"/>
      <c r="H22707" s="64"/>
    </row>
    <row r="22708" spans="4:8" x14ac:dyDescent="0.2">
      <c r="D22708" s="9"/>
      <c r="G22708" s="63"/>
      <c r="H22708" s="64"/>
    </row>
    <row r="22709" spans="4:8" x14ac:dyDescent="0.2">
      <c r="D22709" s="9"/>
      <c r="G22709" s="63"/>
      <c r="H22709" s="64"/>
    </row>
    <row r="22710" spans="4:8" x14ac:dyDescent="0.2">
      <c r="D22710" s="9"/>
      <c r="G22710" s="63"/>
      <c r="H22710" s="64"/>
    </row>
    <row r="22711" spans="4:8" x14ac:dyDescent="0.2">
      <c r="D22711" s="9"/>
      <c r="G22711" s="63"/>
      <c r="H22711" s="64"/>
    </row>
    <row r="22712" spans="4:8" x14ac:dyDescent="0.2">
      <c r="D22712" s="9"/>
      <c r="G22712" s="63"/>
      <c r="H22712" s="64"/>
    </row>
    <row r="22713" spans="4:8" x14ac:dyDescent="0.2">
      <c r="D22713" s="9"/>
      <c r="G22713" s="63"/>
      <c r="H22713" s="64"/>
    </row>
    <row r="22714" spans="4:8" x14ac:dyDescent="0.2">
      <c r="D22714" s="9"/>
      <c r="G22714" s="63"/>
      <c r="H22714" s="64"/>
    </row>
    <row r="22715" spans="4:8" x14ac:dyDescent="0.2">
      <c r="D22715" s="9"/>
      <c r="G22715" s="63"/>
      <c r="H22715" s="64"/>
    </row>
    <row r="22716" spans="4:8" x14ac:dyDescent="0.2">
      <c r="D22716" s="9"/>
      <c r="G22716" s="63"/>
      <c r="H22716" s="64"/>
    </row>
    <row r="22717" spans="4:8" x14ac:dyDescent="0.2">
      <c r="D22717" s="9"/>
      <c r="G22717" s="63"/>
      <c r="H22717" s="64"/>
    </row>
    <row r="22718" spans="4:8" x14ac:dyDescent="0.2">
      <c r="D22718" s="9"/>
      <c r="G22718" s="63"/>
      <c r="H22718" s="64"/>
    </row>
    <row r="22719" spans="4:8" x14ac:dyDescent="0.2">
      <c r="D22719" s="9"/>
      <c r="G22719" s="63"/>
      <c r="H22719" s="64"/>
    </row>
    <row r="22720" spans="4:8" x14ac:dyDescent="0.2">
      <c r="D22720" s="9"/>
      <c r="G22720" s="63"/>
      <c r="H22720" s="64"/>
    </row>
    <row r="22721" spans="4:8" x14ac:dyDescent="0.2">
      <c r="D22721" s="9"/>
      <c r="G22721" s="63"/>
      <c r="H22721" s="64"/>
    </row>
    <row r="22722" spans="4:8" x14ac:dyDescent="0.2">
      <c r="D22722" s="9"/>
      <c r="G22722" s="63"/>
      <c r="H22722" s="64"/>
    </row>
    <row r="22723" spans="4:8" x14ac:dyDescent="0.2">
      <c r="D22723" s="9"/>
      <c r="G22723" s="63"/>
      <c r="H22723" s="64"/>
    </row>
    <row r="22724" spans="4:8" x14ac:dyDescent="0.2">
      <c r="D22724" s="9"/>
      <c r="G22724" s="63"/>
      <c r="H22724" s="64"/>
    </row>
    <row r="22725" spans="4:8" x14ac:dyDescent="0.2">
      <c r="D22725" s="9"/>
      <c r="G22725" s="63"/>
      <c r="H22725" s="64"/>
    </row>
    <row r="22726" spans="4:8" x14ac:dyDescent="0.2">
      <c r="D22726" s="9"/>
      <c r="G22726" s="63"/>
      <c r="H22726" s="64"/>
    </row>
    <row r="22727" spans="4:8" x14ac:dyDescent="0.2">
      <c r="D22727" s="9"/>
      <c r="G22727" s="63"/>
      <c r="H22727" s="64"/>
    </row>
    <row r="22728" spans="4:8" x14ac:dyDescent="0.2">
      <c r="D22728" s="9"/>
      <c r="G22728" s="63"/>
      <c r="H22728" s="64"/>
    </row>
    <row r="22729" spans="4:8" x14ac:dyDescent="0.2">
      <c r="D22729" s="9"/>
      <c r="G22729" s="63"/>
      <c r="H22729" s="64"/>
    </row>
    <row r="22730" spans="4:8" x14ac:dyDescent="0.2">
      <c r="D22730" s="9"/>
      <c r="G22730" s="63"/>
      <c r="H22730" s="64"/>
    </row>
    <row r="22731" spans="4:8" x14ac:dyDescent="0.2">
      <c r="D22731" s="9"/>
      <c r="G22731" s="63"/>
      <c r="H22731" s="64"/>
    </row>
    <row r="22732" spans="4:8" x14ac:dyDescent="0.2">
      <c r="D22732" s="9"/>
      <c r="G22732" s="63"/>
      <c r="H22732" s="64"/>
    </row>
    <row r="22733" spans="4:8" x14ac:dyDescent="0.2">
      <c r="D22733" s="9"/>
      <c r="G22733" s="63"/>
      <c r="H22733" s="64"/>
    </row>
    <row r="22734" spans="4:8" x14ac:dyDescent="0.2">
      <c r="D22734" s="9"/>
      <c r="G22734" s="63"/>
      <c r="H22734" s="64"/>
    </row>
    <row r="22735" spans="4:8" x14ac:dyDescent="0.2">
      <c r="D22735" s="9"/>
      <c r="G22735" s="63"/>
      <c r="H22735" s="64"/>
    </row>
    <row r="22736" spans="4:8" x14ac:dyDescent="0.2">
      <c r="D22736" s="9"/>
      <c r="G22736" s="63"/>
      <c r="H22736" s="64"/>
    </row>
    <row r="22737" spans="4:8" x14ac:dyDescent="0.2">
      <c r="D22737" s="9"/>
      <c r="G22737" s="63"/>
      <c r="H22737" s="64"/>
    </row>
    <row r="22738" spans="4:8" x14ac:dyDescent="0.2">
      <c r="D22738" s="9"/>
      <c r="G22738" s="63"/>
      <c r="H22738" s="64"/>
    </row>
    <row r="22739" spans="4:8" x14ac:dyDescent="0.2">
      <c r="D22739" s="9"/>
      <c r="G22739" s="63"/>
      <c r="H22739" s="64"/>
    </row>
    <row r="22740" spans="4:8" x14ac:dyDescent="0.2">
      <c r="D22740" s="9"/>
      <c r="G22740" s="63"/>
      <c r="H22740" s="64"/>
    </row>
    <row r="22741" spans="4:8" x14ac:dyDescent="0.2">
      <c r="D22741" s="9"/>
      <c r="G22741" s="63"/>
      <c r="H22741" s="64"/>
    </row>
    <row r="22742" spans="4:8" x14ac:dyDescent="0.2">
      <c r="D22742" s="9"/>
      <c r="G22742" s="63"/>
      <c r="H22742" s="64"/>
    </row>
    <row r="22743" spans="4:8" x14ac:dyDescent="0.2">
      <c r="D22743" s="9"/>
      <c r="G22743" s="63"/>
      <c r="H22743" s="64"/>
    </row>
    <row r="22744" spans="4:8" x14ac:dyDescent="0.2">
      <c r="D22744" s="9"/>
      <c r="G22744" s="63"/>
      <c r="H22744" s="64"/>
    </row>
    <row r="22745" spans="4:8" x14ac:dyDescent="0.2">
      <c r="D22745" s="9"/>
      <c r="G22745" s="63"/>
      <c r="H22745" s="64"/>
    </row>
    <row r="22746" spans="4:8" x14ac:dyDescent="0.2">
      <c r="D22746" s="9"/>
      <c r="G22746" s="63"/>
      <c r="H22746" s="64"/>
    </row>
    <row r="22747" spans="4:8" x14ac:dyDescent="0.2">
      <c r="D22747" s="9"/>
      <c r="G22747" s="63"/>
      <c r="H22747" s="64"/>
    </row>
    <row r="22748" spans="4:8" x14ac:dyDescent="0.2">
      <c r="D22748" s="9"/>
      <c r="G22748" s="63"/>
      <c r="H22748" s="64"/>
    </row>
    <row r="22749" spans="4:8" x14ac:dyDescent="0.2">
      <c r="D22749" s="9"/>
      <c r="G22749" s="63"/>
      <c r="H22749" s="64"/>
    </row>
    <row r="22750" spans="4:8" x14ac:dyDescent="0.2">
      <c r="D22750" s="9"/>
      <c r="G22750" s="63"/>
      <c r="H22750" s="64"/>
    </row>
    <row r="22751" spans="4:8" x14ac:dyDescent="0.2">
      <c r="D22751" s="9"/>
      <c r="G22751" s="63"/>
      <c r="H22751" s="64"/>
    </row>
    <row r="22752" spans="4:8" x14ac:dyDescent="0.2">
      <c r="D22752" s="9"/>
      <c r="G22752" s="63"/>
      <c r="H22752" s="64"/>
    </row>
    <row r="22753" spans="4:8" x14ac:dyDescent="0.2">
      <c r="D22753" s="9"/>
      <c r="G22753" s="63"/>
      <c r="H22753" s="64"/>
    </row>
    <row r="22754" spans="4:8" x14ac:dyDescent="0.2">
      <c r="D22754" s="9"/>
      <c r="G22754" s="63"/>
      <c r="H22754" s="64"/>
    </row>
    <row r="22755" spans="4:8" x14ac:dyDescent="0.2">
      <c r="D22755" s="9"/>
      <c r="G22755" s="63"/>
      <c r="H22755" s="64"/>
    </row>
    <row r="22756" spans="4:8" x14ac:dyDescent="0.2">
      <c r="D22756" s="9"/>
      <c r="G22756" s="63"/>
      <c r="H22756" s="64"/>
    </row>
    <row r="22757" spans="4:8" x14ac:dyDescent="0.2">
      <c r="D22757" s="9"/>
      <c r="G22757" s="63"/>
      <c r="H22757" s="64"/>
    </row>
    <row r="22758" spans="4:8" x14ac:dyDescent="0.2">
      <c r="D22758" s="9"/>
      <c r="G22758" s="63"/>
      <c r="H22758" s="64"/>
    </row>
    <row r="22759" spans="4:8" x14ac:dyDescent="0.2">
      <c r="D22759" s="9"/>
      <c r="G22759" s="63"/>
      <c r="H22759" s="64"/>
    </row>
    <row r="22760" spans="4:8" x14ac:dyDescent="0.2">
      <c r="D22760" s="9"/>
      <c r="G22760" s="63"/>
      <c r="H22760" s="64"/>
    </row>
    <row r="22761" spans="4:8" x14ac:dyDescent="0.2">
      <c r="D22761" s="9"/>
      <c r="G22761" s="63"/>
      <c r="H22761" s="64"/>
    </row>
    <row r="22762" spans="4:8" x14ac:dyDescent="0.2">
      <c r="D22762" s="9"/>
      <c r="G22762" s="63"/>
      <c r="H22762" s="64"/>
    </row>
    <row r="22763" spans="4:8" x14ac:dyDescent="0.2">
      <c r="D22763" s="9"/>
      <c r="G22763" s="63"/>
      <c r="H22763" s="64"/>
    </row>
    <row r="22764" spans="4:8" x14ac:dyDescent="0.2">
      <c r="D22764" s="9"/>
      <c r="G22764" s="63"/>
      <c r="H22764" s="64"/>
    </row>
    <row r="22765" spans="4:8" x14ac:dyDescent="0.2">
      <c r="D22765" s="9"/>
      <c r="G22765" s="63"/>
      <c r="H22765" s="64"/>
    </row>
    <row r="22766" spans="4:8" x14ac:dyDescent="0.2">
      <c r="D22766" s="9"/>
      <c r="G22766" s="63"/>
      <c r="H22766" s="64"/>
    </row>
    <row r="22767" spans="4:8" x14ac:dyDescent="0.2">
      <c r="D22767" s="9"/>
      <c r="G22767" s="63"/>
      <c r="H22767" s="64"/>
    </row>
    <row r="22768" spans="4:8" x14ac:dyDescent="0.2">
      <c r="D22768" s="9"/>
      <c r="G22768" s="63"/>
      <c r="H22768" s="64"/>
    </row>
    <row r="22769" spans="4:8" x14ac:dyDescent="0.2">
      <c r="D22769" s="9"/>
      <c r="G22769" s="63"/>
      <c r="H22769" s="64"/>
    </row>
    <row r="22770" spans="4:8" x14ac:dyDescent="0.2">
      <c r="D22770" s="9"/>
      <c r="G22770" s="63"/>
      <c r="H22770" s="64"/>
    </row>
    <row r="22771" spans="4:8" x14ac:dyDescent="0.2">
      <c r="D22771" s="9"/>
      <c r="G22771" s="63"/>
      <c r="H22771" s="64"/>
    </row>
    <row r="22772" spans="4:8" x14ac:dyDescent="0.2">
      <c r="D22772" s="9"/>
      <c r="G22772" s="63"/>
      <c r="H22772" s="64"/>
    </row>
    <row r="22773" spans="4:8" x14ac:dyDescent="0.2">
      <c r="D22773" s="9"/>
      <c r="G22773" s="63"/>
      <c r="H22773" s="64"/>
    </row>
    <row r="22774" spans="4:8" x14ac:dyDescent="0.2">
      <c r="D22774" s="9"/>
      <c r="G22774" s="63"/>
      <c r="H22774" s="64"/>
    </row>
    <row r="22775" spans="4:8" x14ac:dyDescent="0.2">
      <c r="D22775" s="9"/>
      <c r="G22775" s="63"/>
      <c r="H22775" s="64"/>
    </row>
    <row r="22776" spans="4:8" x14ac:dyDescent="0.2">
      <c r="D22776" s="9"/>
      <c r="G22776" s="63"/>
      <c r="H22776" s="64"/>
    </row>
    <row r="22777" spans="4:8" x14ac:dyDescent="0.2">
      <c r="D22777" s="9"/>
      <c r="G22777" s="63"/>
      <c r="H22777" s="64"/>
    </row>
    <row r="22778" spans="4:8" x14ac:dyDescent="0.2">
      <c r="D22778" s="9"/>
      <c r="G22778" s="63"/>
      <c r="H22778" s="64"/>
    </row>
    <row r="22779" spans="4:8" x14ac:dyDescent="0.2">
      <c r="D22779" s="9"/>
      <c r="G22779" s="63"/>
      <c r="H22779" s="64"/>
    </row>
    <row r="22780" spans="4:8" x14ac:dyDescent="0.2">
      <c r="D22780" s="9"/>
      <c r="G22780" s="63"/>
      <c r="H22780" s="64"/>
    </row>
    <row r="22781" spans="4:8" x14ac:dyDescent="0.2">
      <c r="D22781" s="9"/>
      <c r="G22781" s="63"/>
      <c r="H22781" s="64"/>
    </row>
    <row r="22782" spans="4:8" x14ac:dyDescent="0.2">
      <c r="D22782" s="9"/>
      <c r="G22782" s="63"/>
      <c r="H22782" s="64"/>
    </row>
    <row r="22783" spans="4:8" x14ac:dyDescent="0.2">
      <c r="D22783" s="9"/>
      <c r="G22783" s="63"/>
      <c r="H22783" s="64"/>
    </row>
    <row r="22784" spans="4:8" x14ac:dyDescent="0.2">
      <c r="D22784" s="9"/>
      <c r="G22784" s="63"/>
      <c r="H22784" s="64"/>
    </row>
    <row r="22785" spans="4:8" x14ac:dyDescent="0.2">
      <c r="D22785" s="9"/>
      <c r="G22785" s="63"/>
      <c r="H22785" s="64"/>
    </row>
    <row r="22786" spans="4:8" x14ac:dyDescent="0.2">
      <c r="D22786" s="9"/>
      <c r="G22786" s="63"/>
      <c r="H22786" s="64"/>
    </row>
    <row r="22787" spans="4:8" x14ac:dyDescent="0.2">
      <c r="D22787" s="9"/>
      <c r="G22787" s="63"/>
      <c r="H22787" s="64"/>
    </row>
    <row r="22788" spans="4:8" x14ac:dyDescent="0.2">
      <c r="D22788" s="9"/>
      <c r="G22788" s="63"/>
      <c r="H22788" s="64"/>
    </row>
    <row r="22789" spans="4:8" x14ac:dyDescent="0.2">
      <c r="D22789" s="9"/>
      <c r="G22789" s="63"/>
      <c r="H22789" s="64"/>
    </row>
    <row r="22790" spans="4:8" x14ac:dyDescent="0.2">
      <c r="D22790" s="9"/>
      <c r="G22790" s="63"/>
      <c r="H22790" s="64"/>
    </row>
    <row r="22791" spans="4:8" x14ac:dyDescent="0.2">
      <c r="D22791" s="9"/>
      <c r="G22791" s="63"/>
      <c r="H22791" s="64"/>
    </row>
    <row r="22792" spans="4:8" x14ac:dyDescent="0.2">
      <c r="D22792" s="9"/>
      <c r="G22792" s="63"/>
      <c r="H22792" s="64"/>
    </row>
    <row r="22793" spans="4:8" x14ac:dyDescent="0.2">
      <c r="D22793" s="9"/>
      <c r="G22793" s="63"/>
      <c r="H22793" s="64"/>
    </row>
    <row r="22794" spans="4:8" x14ac:dyDescent="0.2">
      <c r="D22794" s="9"/>
      <c r="G22794" s="63"/>
      <c r="H22794" s="64"/>
    </row>
    <row r="22795" spans="4:8" x14ac:dyDescent="0.2">
      <c r="D22795" s="9"/>
      <c r="G22795" s="63"/>
      <c r="H22795" s="64"/>
    </row>
    <row r="22796" spans="4:8" x14ac:dyDescent="0.2">
      <c r="D22796" s="9"/>
      <c r="G22796" s="63"/>
      <c r="H22796" s="64"/>
    </row>
    <row r="22797" spans="4:8" x14ac:dyDescent="0.2">
      <c r="D22797" s="9"/>
      <c r="G22797" s="63"/>
      <c r="H22797" s="64"/>
    </row>
    <row r="22798" spans="4:8" x14ac:dyDescent="0.2">
      <c r="D22798" s="9"/>
      <c r="G22798" s="63"/>
      <c r="H22798" s="64"/>
    </row>
    <row r="22799" spans="4:8" x14ac:dyDescent="0.2">
      <c r="D22799" s="9"/>
      <c r="G22799" s="63"/>
      <c r="H22799" s="64"/>
    </row>
    <row r="22800" spans="4:8" x14ac:dyDescent="0.2">
      <c r="D22800" s="9"/>
      <c r="G22800" s="63"/>
      <c r="H22800" s="64"/>
    </row>
    <row r="22801" spans="4:8" x14ac:dyDescent="0.2">
      <c r="D22801" s="9"/>
      <c r="G22801" s="63"/>
      <c r="H22801" s="64"/>
    </row>
    <row r="22802" spans="4:8" x14ac:dyDescent="0.2">
      <c r="D22802" s="9"/>
      <c r="G22802" s="63"/>
      <c r="H22802" s="64"/>
    </row>
    <row r="22803" spans="4:8" x14ac:dyDescent="0.2">
      <c r="D22803" s="9"/>
      <c r="G22803" s="63"/>
      <c r="H22803" s="64"/>
    </row>
    <row r="22804" spans="4:8" x14ac:dyDescent="0.2">
      <c r="D22804" s="9"/>
      <c r="G22804" s="63"/>
      <c r="H22804" s="64"/>
    </row>
    <row r="22805" spans="4:8" x14ac:dyDescent="0.2">
      <c r="D22805" s="9"/>
      <c r="G22805" s="63"/>
      <c r="H22805" s="64"/>
    </row>
    <row r="22806" spans="4:8" x14ac:dyDescent="0.2">
      <c r="D22806" s="9"/>
      <c r="G22806" s="63"/>
      <c r="H22806" s="64"/>
    </row>
    <row r="22807" spans="4:8" x14ac:dyDescent="0.2">
      <c r="D22807" s="9"/>
      <c r="G22807" s="63"/>
      <c r="H22807" s="64"/>
    </row>
    <row r="22808" spans="4:8" x14ac:dyDescent="0.2">
      <c r="D22808" s="9"/>
      <c r="G22808" s="63"/>
      <c r="H22808" s="64"/>
    </row>
    <row r="22809" spans="4:8" x14ac:dyDescent="0.2">
      <c r="D22809" s="9"/>
      <c r="G22809" s="63"/>
      <c r="H22809" s="64"/>
    </row>
    <row r="22810" spans="4:8" x14ac:dyDescent="0.2">
      <c r="D22810" s="9"/>
      <c r="G22810" s="63"/>
      <c r="H22810" s="64"/>
    </row>
    <row r="22811" spans="4:8" x14ac:dyDescent="0.2">
      <c r="D22811" s="9"/>
      <c r="G22811" s="63"/>
      <c r="H22811" s="64"/>
    </row>
    <row r="22812" spans="4:8" x14ac:dyDescent="0.2">
      <c r="D22812" s="9"/>
      <c r="G22812" s="63"/>
      <c r="H22812" s="64"/>
    </row>
    <row r="22813" spans="4:8" x14ac:dyDescent="0.2">
      <c r="D22813" s="9"/>
      <c r="G22813" s="63"/>
      <c r="H22813" s="64"/>
    </row>
    <row r="22814" spans="4:8" x14ac:dyDescent="0.2">
      <c r="D22814" s="9"/>
      <c r="G22814" s="63"/>
      <c r="H22814" s="64"/>
    </row>
    <row r="22815" spans="4:8" x14ac:dyDescent="0.2">
      <c r="D22815" s="9"/>
      <c r="G22815" s="63"/>
      <c r="H22815" s="64"/>
    </row>
    <row r="22816" spans="4:8" x14ac:dyDescent="0.2">
      <c r="D22816" s="9"/>
      <c r="G22816" s="63"/>
      <c r="H22816" s="64"/>
    </row>
    <row r="22817" spans="4:8" x14ac:dyDescent="0.2">
      <c r="D22817" s="9"/>
      <c r="G22817" s="63"/>
      <c r="H22817" s="64"/>
    </row>
    <row r="22818" spans="4:8" x14ac:dyDescent="0.2">
      <c r="D22818" s="9"/>
      <c r="G22818" s="63"/>
      <c r="H22818" s="64"/>
    </row>
    <row r="22819" spans="4:8" x14ac:dyDescent="0.2">
      <c r="D22819" s="9"/>
      <c r="G22819" s="63"/>
      <c r="H22819" s="64"/>
    </row>
    <row r="22820" spans="4:8" x14ac:dyDescent="0.2">
      <c r="D22820" s="9"/>
      <c r="G22820" s="63"/>
      <c r="H22820" s="64"/>
    </row>
    <row r="22821" spans="4:8" x14ac:dyDescent="0.2">
      <c r="D22821" s="9"/>
      <c r="G22821" s="63"/>
      <c r="H22821" s="64"/>
    </row>
    <row r="22822" spans="4:8" x14ac:dyDescent="0.2">
      <c r="D22822" s="9"/>
      <c r="G22822" s="63"/>
      <c r="H22822" s="64"/>
    </row>
    <row r="22823" spans="4:8" x14ac:dyDescent="0.2">
      <c r="D22823" s="9"/>
      <c r="G22823" s="63"/>
      <c r="H22823" s="64"/>
    </row>
    <row r="22824" spans="4:8" x14ac:dyDescent="0.2">
      <c r="D22824" s="9"/>
      <c r="G22824" s="63"/>
      <c r="H22824" s="64"/>
    </row>
    <row r="22825" spans="4:8" x14ac:dyDescent="0.2">
      <c r="D22825" s="9"/>
      <c r="G22825" s="63"/>
      <c r="H22825" s="64"/>
    </row>
    <row r="22826" spans="4:8" x14ac:dyDescent="0.2">
      <c r="D22826" s="9"/>
      <c r="G22826" s="63"/>
      <c r="H22826" s="64"/>
    </row>
    <row r="22827" spans="4:8" x14ac:dyDescent="0.2">
      <c r="D22827" s="9"/>
      <c r="G22827" s="63"/>
      <c r="H22827" s="64"/>
    </row>
    <row r="22828" spans="4:8" x14ac:dyDescent="0.2">
      <c r="D22828" s="9"/>
      <c r="G22828" s="63"/>
      <c r="H22828" s="64"/>
    </row>
    <row r="22829" spans="4:8" x14ac:dyDescent="0.2">
      <c r="D22829" s="9"/>
      <c r="G22829" s="63"/>
      <c r="H22829" s="64"/>
    </row>
    <row r="22830" spans="4:8" x14ac:dyDescent="0.2">
      <c r="D22830" s="9"/>
      <c r="G22830" s="63"/>
      <c r="H22830" s="64"/>
    </row>
    <row r="22831" spans="4:8" x14ac:dyDescent="0.2">
      <c r="D22831" s="9"/>
      <c r="G22831" s="63"/>
      <c r="H22831" s="64"/>
    </row>
    <row r="22832" spans="4:8" x14ac:dyDescent="0.2">
      <c r="D22832" s="9"/>
      <c r="G22832" s="63"/>
      <c r="H22832" s="64"/>
    </row>
    <row r="22833" spans="4:8" x14ac:dyDescent="0.2">
      <c r="D22833" s="9"/>
      <c r="G22833" s="63"/>
      <c r="H22833" s="64"/>
    </row>
    <row r="22834" spans="4:8" x14ac:dyDescent="0.2">
      <c r="D22834" s="9"/>
      <c r="G22834" s="63"/>
      <c r="H22834" s="64"/>
    </row>
    <row r="22835" spans="4:8" x14ac:dyDescent="0.2">
      <c r="D22835" s="9"/>
      <c r="G22835" s="63"/>
      <c r="H22835" s="64"/>
    </row>
    <row r="22836" spans="4:8" x14ac:dyDescent="0.2">
      <c r="D22836" s="9"/>
      <c r="G22836" s="63"/>
      <c r="H22836" s="64"/>
    </row>
    <row r="22837" spans="4:8" x14ac:dyDescent="0.2">
      <c r="D22837" s="9"/>
      <c r="G22837" s="63"/>
      <c r="H22837" s="64"/>
    </row>
    <row r="22838" spans="4:8" x14ac:dyDescent="0.2">
      <c r="D22838" s="9"/>
      <c r="G22838" s="63"/>
      <c r="H22838" s="64"/>
    </row>
    <row r="22839" spans="4:8" x14ac:dyDescent="0.2">
      <c r="D22839" s="9"/>
      <c r="G22839" s="63"/>
      <c r="H22839" s="64"/>
    </row>
    <row r="22840" spans="4:8" x14ac:dyDescent="0.2">
      <c r="D22840" s="9"/>
      <c r="G22840" s="63"/>
      <c r="H22840" s="64"/>
    </row>
    <row r="22841" spans="4:8" x14ac:dyDescent="0.2">
      <c r="D22841" s="9"/>
      <c r="G22841" s="63"/>
      <c r="H22841" s="64"/>
    </row>
    <row r="22842" spans="4:8" x14ac:dyDescent="0.2">
      <c r="D22842" s="9"/>
      <c r="G22842" s="63"/>
      <c r="H22842" s="64"/>
    </row>
    <row r="22843" spans="4:8" x14ac:dyDescent="0.2">
      <c r="D22843" s="9"/>
      <c r="G22843" s="63"/>
      <c r="H22843" s="64"/>
    </row>
    <row r="22844" spans="4:8" x14ac:dyDescent="0.2">
      <c r="D22844" s="9"/>
      <c r="G22844" s="63"/>
      <c r="H22844" s="64"/>
    </row>
    <row r="22845" spans="4:8" x14ac:dyDescent="0.2">
      <c r="D22845" s="9"/>
      <c r="G22845" s="63"/>
      <c r="H22845" s="64"/>
    </row>
    <row r="22846" spans="4:8" x14ac:dyDescent="0.2">
      <c r="D22846" s="9"/>
      <c r="G22846" s="63"/>
      <c r="H22846" s="64"/>
    </row>
    <row r="22847" spans="4:8" x14ac:dyDescent="0.2">
      <c r="D22847" s="9"/>
      <c r="G22847" s="63"/>
      <c r="H22847" s="64"/>
    </row>
    <row r="22848" spans="4:8" x14ac:dyDescent="0.2">
      <c r="D22848" s="9"/>
      <c r="G22848" s="63"/>
      <c r="H22848" s="64"/>
    </row>
    <row r="22849" spans="4:8" x14ac:dyDescent="0.2">
      <c r="D22849" s="9"/>
      <c r="G22849" s="63"/>
      <c r="H22849" s="64"/>
    </row>
    <row r="22850" spans="4:8" x14ac:dyDescent="0.2">
      <c r="D22850" s="9"/>
      <c r="G22850" s="63"/>
      <c r="H22850" s="64"/>
    </row>
    <row r="22851" spans="4:8" x14ac:dyDescent="0.2">
      <c r="D22851" s="9"/>
      <c r="G22851" s="63"/>
      <c r="H22851" s="64"/>
    </row>
    <row r="22852" spans="4:8" x14ac:dyDescent="0.2">
      <c r="D22852" s="9"/>
      <c r="G22852" s="63"/>
      <c r="H22852" s="64"/>
    </row>
    <row r="22853" spans="4:8" x14ac:dyDescent="0.2">
      <c r="D22853" s="9"/>
      <c r="G22853" s="63"/>
      <c r="H22853" s="64"/>
    </row>
    <row r="22854" spans="4:8" x14ac:dyDescent="0.2">
      <c r="D22854" s="9"/>
      <c r="G22854" s="63"/>
      <c r="H22854" s="64"/>
    </row>
    <row r="22855" spans="4:8" x14ac:dyDescent="0.2">
      <c r="D22855" s="9"/>
      <c r="G22855" s="63"/>
      <c r="H22855" s="64"/>
    </row>
    <row r="22856" spans="4:8" x14ac:dyDescent="0.2">
      <c r="D22856" s="9"/>
      <c r="G22856" s="63"/>
      <c r="H22856" s="64"/>
    </row>
    <row r="22857" spans="4:8" x14ac:dyDescent="0.2">
      <c r="D22857" s="9"/>
      <c r="G22857" s="63"/>
      <c r="H22857" s="64"/>
    </row>
    <row r="22858" spans="4:8" x14ac:dyDescent="0.2">
      <c r="D22858" s="9"/>
      <c r="G22858" s="63"/>
      <c r="H22858" s="64"/>
    </row>
    <row r="22859" spans="4:8" x14ac:dyDescent="0.2">
      <c r="D22859" s="9"/>
      <c r="G22859" s="63"/>
      <c r="H22859" s="64"/>
    </row>
    <row r="22860" spans="4:8" x14ac:dyDescent="0.2">
      <c r="D22860" s="9"/>
      <c r="G22860" s="63"/>
      <c r="H22860" s="64"/>
    </row>
    <row r="22861" spans="4:8" x14ac:dyDescent="0.2">
      <c r="D22861" s="9"/>
      <c r="G22861" s="63"/>
      <c r="H22861" s="64"/>
    </row>
    <row r="22862" spans="4:8" x14ac:dyDescent="0.2">
      <c r="D22862" s="9"/>
      <c r="G22862" s="63"/>
      <c r="H22862" s="64"/>
    </row>
    <row r="22863" spans="4:8" x14ac:dyDescent="0.2">
      <c r="D22863" s="9"/>
      <c r="G22863" s="63"/>
      <c r="H22863" s="64"/>
    </row>
    <row r="22864" spans="4:8" x14ac:dyDescent="0.2">
      <c r="D22864" s="9"/>
      <c r="G22864" s="63"/>
      <c r="H22864" s="64"/>
    </row>
    <row r="22865" spans="4:8" x14ac:dyDescent="0.2">
      <c r="D22865" s="9"/>
      <c r="G22865" s="63"/>
      <c r="H22865" s="64"/>
    </row>
    <row r="22866" spans="4:8" x14ac:dyDescent="0.2">
      <c r="D22866" s="9"/>
      <c r="G22866" s="63"/>
      <c r="H22866" s="64"/>
    </row>
    <row r="22867" spans="4:8" x14ac:dyDescent="0.2">
      <c r="D22867" s="9"/>
      <c r="G22867" s="63"/>
      <c r="H22867" s="64"/>
    </row>
    <row r="22868" spans="4:8" x14ac:dyDescent="0.2">
      <c r="D22868" s="9"/>
      <c r="G22868" s="63"/>
      <c r="H22868" s="64"/>
    </row>
    <row r="22869" spans="4:8" x14ac:dyDescent="0.2">
      <c r="D22869" s="9"/>
      <c r="G22869" s="63"/>
      <c r="H22869" s="64"/>
    </row>
    <row r="22870" spans="4:8" x14ac:dyDescent="0.2">
      <c r="D22870" s="9"/>
      <c r="G22870" s="63"/>
      <c r="H22870" s="64"/>
    </row>
    <row r="22871" spans="4:8" x14ac:dyDescent="0.2">
      <c r="D22871" s="9"/>
      <c r="G22871" s="63"/>
      <c r="H22871" s="64"/>
    </row>
    <row r="22872" spans="4:8" x14ac:dyDescent="0.2">
      <c r="D22872" s="9"/>
      <c r="G22872" s="63"/>
      <c r="H22872" s="64"/>
    </row>
    <row r="22873" spans="4:8" x14ac:dyDescent="0.2">
      <c r="D22873" s="9"/>
      <c r="G22873" s="63"/>
      <c r="H22873" s="64"/>
    </row>
    <row r="22874" spans="4:8" x14ac:dyDescent="0.2">
      <c r="D22874" s="9"/>
      <c r="G22874" s="63"/>
      <c r="H22874" s="64"/>
    </row>
    <row r="22875" spans="4:8" x14ac:dyDescent="0.2">
      <c r="D22875" s="9"/>
      <c r="G22875" s="63"/>
      <c r="H22875" s="64"/>
    </row>
    <row r="22876" spans="4:8" x14ac:dyDescent="0.2">
      <c r="D22876" s="9"/>
      <c r="G22876" s="63"/>
      <c r="H22876" s="64"/>
    </row>
    <row r="22877" spans="4:8" x14ac:dyDescent="0.2">
      <c r="D22877" s="9"/>
      <c r="G22877" s="63"/>
      <c r="H22877" s="64"/>
    </row>
    <row r="22878" spans="4:8" x14ac:dyDescent="0.2">
      <c r="D22878" s="9"/>
      <c r="G22878" s="63"/>
      <c r="H22878" s="64"/>
    </row>
    <row r="22879" spans="4:8" x14ac:dyDescent="0.2">
      <c r="D22879" s="9"/>
      <c r="G22879" s="63"/>
      <c r="H22879" s="64"/>
    </row>
    <row r="22880" spans="4:8" x14ac:dyDescent="0.2">
      <c r="D22880" s="9"/>
      <c r="G22880" s="63"/>
      <c r="H22880" s="64"/>
    </row>
    <row r="22881" spans="4:8" x14ac:dyDescent="0.2">
      <c r="D22881" s="9"/>
      <c r="G22881" s="63"/>
      <c r="H22881" s="64"/>
    </row>
    <row r="22882" spans="4:8" x14ac:dyDescent="0.2">
      <c r="D22882" s="9"/>
      <c r="G22882" s="63"/>
      <c r="H22882" s="64"/>
    </row>
    <row r="22883" spans="4:8" x14ac:dyDescent="0.2">
      <c r="D22883" s="9"/>
      <c r="G22883" s="63"/>
      <c r="H22883" s="64"/>
    </row>
    <row r="22884" spans="4:8" x14ac:dyDescent="0.2">
      <c r="D22884" s="9"/>
      <c r="G22884" s="63"/>
      <c r="H22884" s="64"/>
    </row>
    <row r="22885" spans="4:8" x14ac:dyDescent="0.2">
      <c r="D22885" s="9"/>
      <c r="G22885" s="63"/>
      <c r="H22885" s="64"/>
    </row>
    <row r="22886" spans="4:8" x14ac:dyDescent="0.2">
      <c r="D22886" s="9"/>
      <c r="G22886" s="63"/>
      <c r="H22886" s="64"/>
    </row>
    <row r="22887" spans="4:8" x14ac:dyDescent="0.2">
      <c r="D22887" s="9"/>
      <c r="G22887" s="63"/>
      <c r="H22887" s="64"/>
    </row>
    <row r="22888" spans="4:8" x14ac:dyDescent="0.2">
      <c r="D22888" s="9"/>
      <c r="G22888" s="63"/>
      <c r="H22888" s="64"/>
    </row>
    <row r="22889" spans="4:8" x14ac:dyDescent="0.2">
      <c r="D22889" s="9"/>
      <c r="G22889" s="63"/>
      <c r="H22889" s="64"/>
    </row>
    <row r="22890" spans="4:8" x14ac:dyDescent="0.2">
      <c r="D22890" s="9"/>
      <c r="G22890" s="63"/>
      <c r="H22890" s="64"/>
    </row>
    <row r="22891" spans="4:8" x14ac:dyDescent="0.2">
      <c r="D22891" s="9"/>
      <c r="G22891" s="63"/>
      <c r="H22891" s="64"/>
    </row>
    <row r="22892" spans="4:8" x14ac:dyDescent="0.2">
      <c r="D22892" s="9"/>
      <c r="G22892" s="63"/>
      <c r="H22892" s="64"/>
    </row>
    <row r="22893" spans="4:8" x14ac:dyDescent="0.2">
      <c r="D22893" s="9"/>
      <c r="G22893" s="63"/>
      <c r="H22893" s="64"/>
    </row>
    <row r="22894" spans="4:8" x14ac:dyDescent="0.2">
      <c r="D22894" s="9"/>
      <c r="G22894" s="63"/>
      <c r="H22894" s="64"/>
    </row>
    <row r="22895" spans="4:8" x14ac:dyDescent="0.2">
      <c r="D22895" s="9"/>
      <c r="G22895" s="63"/>
      <c r="H22895" s="64"/>
    </row>
    <row r="22896" spans="4:8" x14ac:dyDescent="0.2">
      <c r="D22896" s="9"/>
      <c r="G22896" s="63"/>
      <c r="H22896" s="64"/>
    </row>
    <row r="22897" spans="4:8" x14ac:dyDescent="0.2">
      <c r="D22897" s="9"/>
      <c r="G22897" s="63"/>
      <c r="H22897" s="64"/>
    </row>
    <row r="22898" spans="4:8" x14ac:dyDescent="0.2">
      <c r="D22898" s="9"/>
      <c r="G22898" s="63"/>
      <c r="H22898" s="64"/>
    </row>
    <row r="22899" spans="4:8" x14ac:dyDescent="0.2">
      <c r="D22899" s="9"/>
      <c r="G22899" s="63"/>
      <c r="H22899" s="64"/>
    </row>
    <row r="22900" spans="4:8" x14ac:dyDescent="0.2">
      <c r="D22900" s="9"/>
      <c r="G22900" s="63"/>
      <c r="H22900" s="64"/>
    </row>
    <row r="22901" spans="4:8" x14ac:dyDescent="0.2">
      <c r="D22901" s="9"/>
      <c r="G22901" s="63"/>
      <c r="H22901" s="64"/>
    </row>
    <row r="22902" spans="4:8" x14ac:dyDescent="0.2">
      <c r="D22902" s="9"/>
      <c r="G22902" s="63"/>
      <c r="H22902" s="64"/>
    </row>
    <row r="22903" spans="4:8" x14ac:dyDescent="0.2">
      <c r="D22903" s="9"/>
      <c r="G22903" s="63"/>
      <c r="H22903" s="64"/>
    </row>
    <row r="22904" spans="4:8" x14ac:dyDescent="0.2">
      <c r="D22904" s="9"/>
      <c r="G22904" s="63"/>
      <c r="H22904" s="64"/>
    </row>
    <row r="22905" spans="4:8" x14ac:dyDescent="0.2">
      <c r="D22905" s="9"/>
      <c r="G22905" s="63"/>
      <c r="H22905" s="64"/>
    </row>
    <row r="22906" spans="4:8" x14ac:dyDescent="0.2">
      <c r="D22906" s="9"/>
      <c r="G22906" s="63"/>
      <c r="H22906" s="64"/>
    </row>
    <row r="22907" spans="4:8" x14ac:dyDescent="0.2">
      <c r="D22907" s="9"/>
      <c r="G22907" s="63"/>
      <c r="H22907" s="64"/>
    </row>
    <row r="22908" spans="4:8" x14ac:dyDescent="0.2">
      <c r="D22908" s="9"/>
      <c r="G22908" s="63"/>
      <c r="H22908" s="64"/>
    </row>
    <row r="22909" spans="4:8" x14ac:dyDescent="0.2">
      <c r="D22909" s="9"/>
      <c r="G22909" s="63"/>
      <c r="H22909" s="64"/>
    </row>
    <row r="22910" spans="4:8" x14ac:dyDescent="0.2">
      <c r="D22910" s="9"/>
      <c r="G22910" s="63"/>
      <c r="H22910" s="64"/>
    </row>
    <row r="22911" spans="4:8" x14ac:dyDescent="0.2">
      <c r="D22911" s="9"/>
      <c r="G22911" s="63"/>
      <c r="H22911" s="64"/>
    </row>
    <row r="22912" spans="4:8" x14ac:dyDescent="0.2">
      <c r="D22912" s="9"/>
      <c r="G22912" s="63"/>
      <c r="H22912" s="64"/>
    </row>
    <row r="22913" spans="4:8" x14ac:dyDescent="0.2">
      <c r="D22913" s="9"/>
      <c r="G22913" s="63"/>
      <c r="H22913" s="64"/>
    </row>
    <row r="22914" spans="4:8" x14ac:dyDescent="0.2">
      <c r="D22914" s="9"/>
      <c r="G22914" s="63"/>
      <c r="H22914" s="64"/>
    </row>
    <row r="22915" spans="4:8" x14ac:dyDescent="0.2">
      <c r="D22915" s="9"/>
      <c r="G22915" s="63"/>
      <c r="H22915" s="64"/>
    </row>
    <row r="22916" spans="4:8" x14ac:dyDescent="0.2">
      <c r="D22916" s="9"/>
      <c r="G22916" s="63"/>
      <c r="H22916" s="64"/>
    </row>
    <row r="22917" spans="4:8" x14ac:dyDescent="0.2">
      <c r="D22917" s="9"/>
      <c r="G22917" s="63"/>
      <c r="H22917" s="64"/>
    </row>
    <row r="22918" spans="4:8" x14ac:dyDescent="0.2">
      <c r="D22918" s="9"/>
      <c r="G22918" s="63"/>
      <c r="H22918" s="64"/>
    </row>
    <row r="22919" spans="4:8" x14ac:dyDescent="0.2">
      <c r="D22919" s="9"/>
      <c r="G22919" s="63"/>
      <c r="H22919" s="64"/>
    </row>
    <row r="22920" spans="4:8" x14ac:dyDescent="0.2">
      <c r="D22920" s="9"/>
      <c r="G22920" s="63"/>
      <c r="H22920" s="64"/>
    </row>
    <row r="22921" spans="4:8" x14ac:dyDescent="0.2">
      <c r="D22921" s="9"/>
      <c r="G22921" s="63"/>
      <c r="H22921" s="64"/>
    </row>
    <row r="22922" spans="4:8" x14ac:dyDescent="0.2">
      <c r="D22922" s="9"/>
      <c r="G22922" s="63"/>
      <c r="H22922" s="64"/>
    </row>
    <row r="22923" spans="4:8" x14ac:dyDescent="0.2">
      <c r="D22923" s="9"/>
      <c r="G22923" s="63"/>
      <c r="H22923" s="64"/>
    </row>
    <row r="22924" spans="4:8" x14ac:dyDescent="0.2">
      <c r="D22924" s="9"/>
      <c r="G22924" s="63"/>
      <c r="H22924" s="64"/>
    </row>
    <row r="22925" spans="4:8" x14ac:dyDescent="0.2">
      <c r="D22925" s="9"/>
      <c r="G22925" s="63"/>
      <c r="H22925" s="64"/>
    </row>
    <row r="22926" spans="4:8" x14ac:dyDescent="0.2">
      <c r="D22926" s="9"/>
      <c r="G22926" s="63"/>
      <c r="H22926" s="64"/>
    </row>
    <row r="22927" spans="4:8" x14ac:dyDescent="0.2">
      <c r="D22927" s="9"/>
      <c r="G22927" s="63"/>
      <c r="H22927" s="64"/>
    </row>
    <row r="22928" spans="4:8" x14ac:dyDescent="0.2">
      <c r="D22928" s="9"/>
      <c r="G22928" s="63"/>
      <c r="H22928" s="64"/>
    </row>
    <row r="22929" spans="4:8" x14ac:dyDescent="0.2">
      <c r="D22929" s="9"/>
      <c r="G22929" s="63"/>
      <c r="H22929" s="64"/>
    </row>
    <row r="22930" spans="4:8" x14ac:dyDescent="0.2">
      <c r="D22930" s="9"/>
      <c r="G22930" s="63"/>
      <c r="H22930" s="64"/>
    </row>
    <row r="22931" spans="4:8" x14ac:dyDescent="0.2">
      <c r="D22931" s="9"/>
      <c r="G22931" s="63"/>
      <c r="H22931" s="64"/>
    </row>
    <row r="22932" spans="4:8" x14ac:dyDescent="0.2">
      <c r="D22932" s="9"/>
      <c r="G22932" s="63"/>
      <c r="H22932" s="64"/>
    </row>
    <row r="22933" spans="4:8" x14ac:dyDescent="0.2">
      <c r="D22933" s="9"/>
      <c r="G22933" s="63"/>
      <c r="H22933" s="64"/>
    </row>
    <row r="22934" spans="4:8" x14ac:dyDescent="0.2">
      <c r="D22934" s="9"/>
      <c r="G22934" s="63"/>
      <c r="H22934" s="64"/>
    </row>
    <row r="22935" spans="4:8" x14ac:dyDescent="0.2">
      <c r="D22935" s="9"/>
      <c r="G22935" s="63"/>
      <c r="H22935" s="64"/>
    </row>
    <row r="22936" spans="4:8" x14ac:dyDescent="0.2">
      <c r="D22936" s="9"/>
      <c r="G22936" s="63"/>
      <c r="H22936" s="64"/>
    </row>
    <row r="22937" spans="4:8" x14ac:dyDescent="0.2">
      <c r="D22937" s="9"/>
      <c r="G22937" s="63"/>
      <c r="H22937" s="64"/>
    </row>
    <row r="22938" spans="4:8" x14ac:dyDescent="0.2">
      <c r="D22938" s="9"/>
      <c r="G22938" s="63"/>
      <c r="H22938" s="64"/>
    </row>
    <row r="22939" spans="4:8" x14ac:dyDescent="0.2">
      <c r="D22939" s="9"/>
      <c r="G22939" s="63"/>
      <c r="H22939" s="64"/>
    </row>
    <row r="22940" spans="4:8" x14ac:dyDescent="0.2">
      <c r="D22940" s="9"/>
      <c r="G22940" s="63"/>
      <c r="H22940" s="64"/>
    </row>
    <row r="22941" spans="4:8" x14ac:dyDescent="0.2">
      <c r="D22941" s="9"/>
      <c r="G22941" s="63"/>
      <c r="H22941" s="64"/>
    </row>
    <row r="22942" spans="4:8" x14ac:dyDescent="0.2">
      <c r="D22942" s="9"/>
      <c r="G22942" s="63"/>
      <c r="H22942" s="64"/>
    </row>
    <row r="22943" spans="4:8" x14ac:dyDescent="0.2">
      <c r="D22943" s="9"/>
      <c r="G22943" s="63"/>
      <c r="H22943" s="64"/>
    </row>
    <row r="22944" spans="4:8" x14ac:dyDescent="0.2">
      <c r="D22944" s="9"/>
      <c r="G22944" s="63"/>
      <c r="H22944" s="64"/>
    </row>
    <row r="22945" spans="4:8" x14ac:dyDescent="0.2">
      <c r="D22945" s="9"/>
      <c r="G22945" s="63"/>
      <c r="H22945" s="64"/>
    </row>
    <row r="22946" spans="4:8" x14ac:dyDescent="0.2">
      <c r="D22946" s="9"/>
      <c r="G22946" s="63"/>
      <c r="H22946" s="64"/>
    </row>
    <row r="22947" spans="4:8" x14ac:dyDescent="0.2">
      <c r="D22947" s="9"/>
      <c r="G22947" s="63"/>
      <c r="H22947" s="64"/>
    </row>
    <row r="22948" spans="4:8" x14ac:dyDescent="0.2">
      <c r="D22948" s="9"/>
      <c r="G22948" s="63"/>
      <c r="H22948" s="64"/>
    </row>
    <row r="22949" spans="4:8" x14ac:dyDescent="0.2">
      <c r="D22949" s="9"/>
      <c r="G22949" s="63"/>
      <c r="H22949" s="64"/>
    </row>
    <row r="22950" spans="4:8" x14ac:dyDescent="0.2">
      <c r="D22950" s="9"/>
      <c r="G22950" s="63"/>
      <c r="H22950" s="64"/>
    </row>
    <row r="22951" spans="4:8" x14ac:dyDescent="0.2">
      <c r="D22951" s="9"/>
      <c r="G22951" s="63"/>
      <c r="H22951" s="64"/>
    </row>
    <row r="22952" spans="4:8" x14ac:dyDescent="0.2">
      <c r="D22952" s="9"/>
      <c r="G22952" s="63"/>
      <c r="H22952" s="64"/>
    </row>
    <row r="22953" spans="4:8" x14ac:dyDescent="0.2">
      <c r="D22953" s="9"/>
      <c r="G22953" s="63"/>
      <c r="H22953" s="64"/>
    </row>
    <row r="22954" spans="4:8" x14ac:dyDescent="0.2">
      <c r="D22954" s="9"/>
      <c r="G22954" s="63"/>
      <c r="H22954" s="64"/>
    </row>
    <row r="22955" spans="4:8" x14ac:dyDescent="0.2">
      <c r="D22955" s="9"/>
      <c r="G22955" s="63"/>
      <c r="H22955" s="64"/>
    </row>
    <row r="22956" spans="4:8" x14ac:dyDescent="0.2">
      <c r="D22956" s="9"/>
      <c r="G22956" s="63"/>
      <c r="H22956" s="64"/>
    </row>
    <row r="22957" spans="4:8" x14ac:dyDescent="0.2">
      <c r="D22957" s="9"/>
      <c r="G22957" s="63"/>
      <c r="H22957" s="64"/>
    </row>
    <row r="22958" spans="4:8" x14ac:dyDescent="0.2">
      <c r="D22958" s="9"/>
      <c r="G22958" s="63"/>
      <c r="H22958" s="64"/>
    </row>
    <row r="22959" spans="4:8" x14ac:dyDescent="0.2">
      <c r="D22959" s="9"/>
      <c r="G22959" s="63"/>
      <c r="H22959" s="64"/>
    </row>
    <row r="22960" spans="4:8" x14ac:dyDescent="0.2">
      <c r="D22960" s="9"/>
      <c r="G22960" s="63"/>
      <c r="H22960" s="64"/>
    </row>
    <row r="22961" spans="4:8" x14ac:dyDescent="0.2">
      <c r="D22961" s="9"/>
      <c r="G22961" s="63"/>
      <c r="H22961" s="64"/>
    </row>
    <row r="22962" spans="4:8" x14ac:dyDescent="0.2">
      <c r="D22962" s="9"/>
      <c r="G22962" s="63"/>
      <c r="H22962" s="64"/>
    </row>
    <row r="22963" spans="4:8" x14ac:dyDescent="0.2">
      <c r="D22963" s="9"/>
      <c r="G22963" s="63"/>
      <c r="H22963" s="64"/>
    </row>
    <row r="22964" spans="4:8" x14ac:dyDescent="0.2">
      <c r="D22964" s="9"/>
      <c r="G22964" s="63"/>
      <c r="H22964" s="64"/>
    </row>
    <row r="22965" spans="4:8" x14ac:dyDescent="0.2">
      <c r="D22965" s="9"/>
      <c r="G22965" s="63"/>
      <c r="H22965" s="64"/>
    </row>
    <row r="22966" spans="4:8" x14ac:dyDescent="0.2">
      <c r="D22966" s="9"/>
      <c r="G22966" s="63"/>
      <c r="H22966" s="64"/>
    </row>
    <row r="22967" spans="4:8" x14ac:dyDescent="0.2">
      <c r="D22967" s="9"/>
      <c r="G22967" s="63"/>
      <c r="H22967" s="64"/>
    </row>
    <row r="22968" spans="4:8" x14ac:dyDescent="0.2">
      <c r="D22968" s="9"/>
      <c r="G22968" s="63"/>
      <c r="H22968" s="64"/>
    </row>
    <row r="22969" spans="4:8" x14ac:dyDescent="0.2">
      <c r="D22969" s="9"/>
      <c r="G22969" s="63"/>
      <c r="H22969" s="64"/>
    </row>
    <row r="22970" spans="4:8" x14ac:dyDescent="0.2">
      <c r="D22970" s="9"/>
      <c r="G22970" s="63"/>
      <c r="H22970" s="64"/>
    </row>
    <row r="22971" spans="4:8" x14ac:dyDescent="0.2">
      <c r="D22971" s="9"/>
      <c r="G22971" s="63"/>
      <c r="H22971" s="64"/>
    </row>
    <row r="22972" spans="4:8" x14ac:dyDescent="0.2">
      <c r="D22972" s="9"/>
      <c r="G22972" s="63"/>
      <c r="H22972" s="64"/>
    </row>
    <row r="22973" spans="4:8" x14ac:dyDescent="0.2">
      <c r="D22973" s="9"/>
      <c r="G22973" s="63"/>
      <c r="H22973" s="64"/>
    </row>
    <row r="22974" spans="4:8" x14ac:dyDescent="0.2">
      <c r="D22974" s="9"/>
      <c r="G22974" s="63"/>
      <c r="H22974" s="64"/>
    </row>
    <row r="22975" spans="4:8" x14ac:dyDescent="0.2">
      <c r="D22975" s="9"/>
      <c r="G22975" s="63"/>
      <c r="H22975" s="64"/>
    </row>
    <row r="22976" spans="4:8" x14ac:dyDescent="0.2">
      <c r="D22976" s="9"/>
      <c r="G22976" s="63"/>
      <c r="H22976" s="64"/>
    </row>
    <row r="22977" spans="4:8" x14ac:dyDescent="0.2">
      <c r="D22977" s="9"/>
      <c r="G22977" s="63"/>
      <c r="H22977" s="64"/>
    </row>
    <row r="22978" spans="4:8" x14ac:dyDescent="0.2">
      <c r="D22978" s="9"/>
      <c r="G22978" s="63"/>
      <c r="H22978" s="64"/>
    </row>
    <row r="22979" spans="4:8" x14ac:dyDescent="0.2">
      <c r="D22979" s="9"/>
      <c r="G22979" s="63"/>
      <c r="H22979" s="64"/>
    </row>
    <row r="22980" spans="4:8" x14ac:dyDescent="0.2">
      <c r="D22980" s="9"/>
      <c r="G22980" s="63"/>
      <c r="H22980" s="64"/>
    </row>
    <row r="22981" spans="4:8" x14ac:dyDescent="0.2">
      <c r="D22981" s="9"/>
      <c r="G22981" s="63"/>
      <c r="H22981" s="64"/>
    </row>
    <row r="22982" spans="4:8" x14ac:dyDescent="0.2">
      <c r="D22982" s="9"/>
      <c r="G22982" s="63"/>
      <c r="H22982" s="64"/>
    </row>
    <row r="22983" spans="4:8" x14ac:dyDescent="0.2">
      <c r="D22983" s="9"/>
      <c r="G22983" s="63"/>
      <c r="H22983" s="64"/>
    </row>
    <row r="22984" spans="4:8" x14ac:dyDescent="0.2">
      <c r="D22984" s="9"/>
      <c r="G22984" s="63"/>
      <c r="H22984" s="64"/>
    </row>
    <row r="22985" spans="4:8" x14ac:dyDescent="0.2">
      <c r="D22985" s="9"/>
      <c r="G22985" s="63"/>
      <c r="H22985" s="64"/>
    </row>
    <row r="22986" spans="4:8" x14ac:dyDescent="0.2">
      <c r="D22986" s="9"/>
      <c r="G22986" s="63"/>
      <c r="H22986" s="64"/>
    </row>
    <row r="22987" spans="4:8" x14ac:dyDescent="0.2">
      <c r="D22987" s="9"/>
      <c r="G22987" s="63"/>
      <c r="H22987" s="64"/>
    </row>
    <row r="22988" spans="4:8" x14ac:dyDescent="0.2">
      <c r="D22988" s="9"/>
      <c r="G22988" s="63"/>
      <c r="H22988" s="64"/>
    </row>
    <row r="22989" spans="4:8" x14ac:dyDescent="0.2">
      <c r="D22989" s="9"/>
      <c r="G22989" s="63"/>
      <c r="H22989" s="64"/>
    </row>
    <row r="22990" spans="4:8" x14ac:dyDescent="0.2">
      <c r="D22990" s="9"/>
      <c r="G22990" s="63"/>
      <c r="H22990" s="64"/>
    </row>
    <row r="22991" spans="4:8" x14ac:dyDescent="0.2">
      <c r="D22991" s="9"/>
      <c r="G22991" s="63"/>
      <c r="H22991" s="64"/>
    </row>
    <row r="22992" spans="4:8" x14ac:dyDescent="0.2">
      <c r="D22992" s="9"/>
      <c r="G22992" s="63"/>
      <c r="H22992" s="64"/>
    </row>
    <row r="22993" spans="4:8" x14ac:dyDescent="0.2">
      <c r="D22993" s="9"/>
      <c r="G22993" s="63"/>
      <c r="H22993" s="64"/>
    </row>
    <row r="22994" spans="4:8" x14ac:dyDescent="0.2">
      <c r="D22994" s="9"/>
      <c r="G22994" s="63"/>
      <c r="H22994" s="64"/>
    </row>
    <row r="22995" spans="4:8" x14ac:dyDescent="0.2">
      <c r="D22995" s="9"/>
      <c r="G22995" s="63"/>
      <c r="H22995" s="64"/>
    </row>
    <row r="22996" spans="4:8" x14ac:dyDescent="0.2">
      <c r="D22996" s="9"/>
      <c r="G22996" s="63"/>
      <c r="H22996" s="64"/>
    </row>
    <row r="22997" spans="4:8" x14ac:dyDescent="0.2">
      <c r="D22997" s="9"/>
      <c r="G22997" s="63"/>
      <c r="H22997" s="64"/>
    </row>
    <row r="22998" spans="4:8" x14ac:dyDescent="0.2">
      <c r="D22998" s="9"/>
      <c r="G22998" s="63"/>
      <c r="H22998" s="64"/>
    </row>
    <row r="22999" spans="4:8" x14ac:dyDescent="0.2">
      <c r="D22999" s="9"/>
      <c r="G22999" s="63"/>
      <c r="H22999" s="64"/>
    </row>
    <row r="23000" spans="4:8" x14ac:dyDescent="0.2">
      <c r="D23000" s="9"/>
      <c r="G23000" s="63"/>
      <c r="H23000" s="64"/>
    </row>
    <row r="23001" spans="4:8" x14ac:dyDescent="0.2">
      <c r="D23001" s="9"/>
      <c r="G23001" s="63"/>
      <c r="H23001" s="64"/>
    </row>
    <row r="23002" spans="4:8" x14ac:dyDescent="0.2">
      <c r="D23002" s="9"/>
      <c r="G23002" s="63"/>
      <c r="H23002" s="64"/>
    </row>
    <row r="23003" spans="4:8" x14ac:dyDescent="0.2">
      <c r="D23003" s="9"/>
      <c r="G23003" s="63"/>
      <c r="H23003" s="64"/>
    </row>
    <row r="23004" spans="4:8" x14ac:dyDescent="0.2">
      <c r="D23004" s="9"/>
      <c r="G23004" s="63"/>
      <c r="H23004" s="64"/>
    </row>
    <row r="23005" spans="4:8" x14ac:dyDescent="0.2">
      <c r="D23005" s="9"/>
      <c r="G23005" s="63"/>
      <c r="H23005" s="64"/>
    </row>
    <row r="23006" spans="4:8" x14ac:dyDescent="0.2">
      <c r="D23006" s="9"/>
      <c r="G23006" s="63"/>
      <c r="H23006" s="64"/>
    </row>
    <row r="23007" spans="4:8" x14ac:dyDescent="0.2">
      <c r="D23007" s="9"/>
      <c r="G23007" s="63"/>
      <c r="H23007" s="64"/>
    </row>
    <row r="23008" spans="4:8" x14ac:dyDescent="0.2">
      <c r="D23008" s="9"/>
      <c r="G23008" s="63"/>
      <c r="H23008" s="64"/>
    </row>
    <row r="23009" spans="4:8" x14ac:dyDescent="0.2">
      <c r="D23009" s="9"/>
      <c r="G23009" s="63"/>
      <c r="H23009" s="64"/>
    </row>
    <row r="23010" spans="4:8" x14ac:dyDescent="0.2">
      <c r="D23010" s="9"/>
      <c r="G23010" s="63"/>
      <c r="H23010" s="64"/>
    </row>
    <row r="23011" spans="4:8" x14ac:dyDescent="0.2">
      <c r="D23011" s="9"/>
      <c r="G23011" s="63"/>
      <c r="H23011" s="64"/>
    </row>
    <row r="23012" spans="4:8" x14ac:dyDescent="0.2">
      <c r="D23012" s="9"/>
      <c r="G23012" s="63"/>
      <c r="H23012" s="64"/>
    </row>
    <row r="23013" spans="4:8" x14ac:dyDescent="0.2">
      <c r="D23013" s="9"/>
      <c r="G23013" s="63"/>
      <c r="H23013" s="64"/>
    </row>
    <row r="23014" spans="4:8" x14ac:dyDescent="0.2">
      <c r="D23014" s="9"/>
      <c r="G23014" s="63"/>
      <c r="H23014" s="64"/>
    </row>
    <row r="23015" spans="4:8" x14ac:dyDescent="0.2">
      <c r="D23015" s="9"/>
      <c r="G23015" s="63"/>
      <c r="H23015" s="64"/>
    </row>
    <row r="23016" spans="4:8" x14ac:dyDescent="0.2">
      <c r="D23016" s="9"/>
      <c r="G23016" s="63"/>
      <c r="H23016" s="64"/>
    </row>
    <row r="23017" spans="4:8" x14ac:dyDescent="0.2">
      <c r="D23017" s="9"/>
      <c r="G23017" s="63"/>
      <c r="H23017" s="64"/>
    </row>
    <row r="23018" spans="4:8" x14ac:dyDescent="0.2">
      <c r="D23018" s="9"/>
      <c r="G23018" s="63"/>
      <c r="H23018" s="64"/>
    </row>
    <row r="23019" spans="4:8" x14ac:dyDescent="0.2">
      <c r="D23019" s="9"/>
      <c r="G23019" s="63"/>
      <c r="H23019" s="64"/>
    </row>
    <row r="23020" spans="4:8" x14ac:dyDescent="0.2">
      <c r="D23020" s="9"/>
      <c r="G23020" s="63"/>
      <c r="H23020" s="64"/>
    </row>
    <row r="23021" spans="4:8" x14ac:dyDescent="0.2">
      <c r="D23021" s="9"/>
      <c r="G23021" s="63"/>
      <c r="H23021" s="64"/>
    </row>
    <row r="23022" spans="4:8" x14ac:dyDescent="0.2">
      <c r="D23022" s="9"/>
      <c r="G23022" s="63"/>
      <c r="H23022" s="64"/>
    </row>
    <row r="23023" spans="4:8" x14ac:dyDescent="0.2">
      <c r="D23023" s="9"/>
      <c r="G23023" s="63"/>
      <c r="H23023" s="64"/>
    </row>
    <row r="23024" spans="4:8" x14ac:dyDescent="0.2">
      <c r="D23024" s="9"/>
      <c r="G23024" s="63"/>
      <c r="H23024" s="64"/>
    </row>
    <row r="23025" spans="4:8" x14ac:dyDescent="0.2">
      <c r="D23025" s="9"/>
      <c r="G23025" s="63"/>
      <c r="H23025" s="64"/>
    </row>
    <row r="23026" spans="4:8" x14ac:dyDescent="0.2">
      <c r="D23026" s="9"/>
      <c r="G23026" s="63"/>
      <c r="H23026" s="64"/>
    </row>
    <row r="23027" spans="4:8" x14ac:dyDescent="0.2">
      <c r="D23027" s="9"/>
      <c r="G23027" s="63"/>
      <c r="H23027" s="64"/>
    </row>
    <row r="23028" spans="4:8" x14ac:dyDescent="0.2">
      <c r="D23028" s="9"/>
      <c r="G23028" s="63"/>
      <c r="H23028" s="64"/>
    </row>
    <row r="23029" spans="4:8" x14ac:dyDescent="0.2">
      <c r="D23029" s="9"/>
      <c r="G23029" s="63"/>
      <c r="H23029" s="64"/>
    </row>
    <row r="23030" spans="4:8" x14ac:dyDescent="0.2">
      <c r="D23030" s="9"/>
      <c r="G23030" s="63"/>
      <c r="H23030" s="64"/>
    </row>
    <row r="23031" spans="4:8" x14ac:dyDescent="0.2">
      <c r="D23031" s="9"/>
      <c r="G23031" s="63"/>
      <c r="H23031" s="64"/>
    </row>
    <row r="23032" spans="4:8" x14ac:dyDescent="0.2">
      <c r="D23032" s="9"/>
      <c r="G23032" s="63"/>
      <c r="H23032" s="64"/>
    </row>
    <row r="23033" spans="4:8" x14ac:dyDescent="0.2">
      <c r="D23033" s="9"/>
      <c r="G23033" s="63"/>
      <c r="H23033" s="64"/>
    </row>
    <row r="23034" spans="4:8" x14ac:dyDescent="0.2">
      <c r="D23034" s="9"/>
      <c r="G23034" s="63"/>
      <c r="H23034" s="64"/>
    </row>
    <row r="23035" spans="4:8" x14ac:dyDescent="0.2">
      <c r="D23035" s="9"/>
      <c r="G23035" s="63"/>
      <c r="H23035" s="64"/>
    </row>
    <row r="23036" spans="4:8" x14ac:dyDescent="0.2">
      <c r="D23036" s="9"/>
      <c r="G23036" s="63"/>
      <c r="H23036" s="64"/>
    </row>
    <row r="23037" spans="4:8" x14ac:dyDescent="0.2">
      <c r="D23037" s="9"/>
      <c r="G23037" s="63"/>
      <c r="H23037" s="64"/>
    </row>
    <row r="23038" spans="4:8" x14ac:dyDescent="0.2">
      <c r="D23038" s="9"/>
      <c r="G23038" s="63"/>
      <c r="H23038" s="64"/>
    </row>
    <row r="23039" spans="4:8" x14ac:dyDescent="0.2">
      <c r="D23039" s="9"/>
      <c r="G23039" s="63"/>
      <c r="H23039" s="64"/>
    </row>
    <row r="23040" spans="4:8" x14ac:dyDescent="0.2">
      <c r="D23040" s="9"/>
      <c r="G23040" s="63"/>
      <c r="H23040" s="64"/>
    </row>
    <row r="23041" spans="4:8" x14ac:dyDescent="0.2">
      <c r="D23041" s="9"/>
      <c r="G23041" s="63"/>
      <c r="H23041" s="64"/>
    </row>
    <row r="23042" spans="4:8" x14ac:dyDescent="0.2">
      <c r="D23042" s="9"/>
      <c r="G23042" s="63"/>
      <c r="H23042" s="64"/>
    </row>
    <row r="23043" spans="4:8" x14ac:dyDescent="0.2">
      <c r="D23043" s="9"/>
      <c r="G23043" s="63"/>
      <c r="H23043" s="64"/>
    </row>
    <row r="23044" spans="4:8" x14ac:dyDescent="0.2">
      <c r="D23044" s="9"/>
      <c r="G23044" s="63"/>
      <c r="H23044" s="64"/>
    </row>
    <row r="23045" spans="4:8" x14ac:dyDescent="0.2">
      <c r="D23045" s="9"/>
      <c r="G23045" s="63"/>
      <c r="H23045" s="64"/>
    </row>
    <row r="23046" spans="4:8" x14ac:dyDescent="0.2">
      <c r="D23046" s="9"/>
      <c r="G23046" s="63"/>
      <c r="H23046" s="64"/>
    </row>
    <row r="23047" spans="4:8" x14ac:dyDescent="0.2">
      <c r="D23047" s="9"/>
      <c r="G23047" s="63"/>
      <c r="H23047" s="64"/>
    </row>
    <row r="23048" spans="4:8" x14ac:dyDescent="0.2">
      <c r="D23048" s="9"/>
      <c r="G23048" s="63"/>
      <c r="H23048" s="64"/>
    </row>
    <row r="23049" spans="4:8" x14ac:dyDescent="0.2">
      <c r="D23049" s="9"/>
      <c r="G23049" s="63"/>
      <c r="H23049" s="64"/>
    </row>
    <row r="23050" spans="4:8" x14ac:dyDescent="0.2">
      <c r="D23050" s="9"/>
      <c r="G23050" s="63"/>
      <c r="H23050" s="64"/>
    </row>
    <row r="23051" spans="4:8" x14ac:dyDescent="0.2">
      <c r="D23051" s="9"/>
      <c r="G23051" s="63"/>
      <c r="H23051" s="64"/>
    </row>
    <row r="23052" spans="4:8" x14ac:dyDescent="0.2">
      <c r="D23052" s="9"/>
      <c r="G23052" s="63"/>
      <c r="H23052" s="64"/>
    </row>
    <row r="23053" spans="4:8" x14ac:dyDescent="0.2">
      <c r="D23053" s="9"/>
      <c r="G23053" s="63"/>
      <c r="H23053" s="64"/>
    </row>
    <row r="23054" spans="4:8" x14ac:dyDescent="0.2">
      <c r="D23054" s="9"/>
      <c r="G23054" s="63"/>
      <c r="H23054" s="64"/>
    </row>
    <row r="23055" spans="4:8" x14ac:dyDescent="0.2">
      <c r="D23055" s="9"/>
      <c r="G23055" s="63"/>
      <c r="H23055" s="64"/>
    </row>
    <row r="23056" spans="4:8" x14ac:dyDescent="0.2">
      <c r="D23056" s="9"/>
      <c r="G23056" s="63"/>
      <c r="H23056" s="64"/>
    </row>
    <row r="23057" spans="4:8" x14ac:dyDescent="0.2">
      <c r="D23057" s="9"/>
      <c r="G23057" s="63"/>
      <c r="H23057" s="64"/>
    </row>
    <row r="23058" spans="4:8" x14ac:dyDescent="0.2">
      <c r="D23058" s="9"/>
      <c r="G23058" s="63"/>
      <c r="H23058" s="64"/>
    </row>
    <row r="23059" spans="4:8" x14ac:dyDescent="0.2">
      <c r="D23059" s="9"/>
      <c r="G23059" s="63"/>
      <c r="H23059" s="64"/>
    </row>
    <row r="23060" spans="4:8" x14ac:dyDescent="0.2">
      <c r="D23060" s="9"/>
      <c r="G23060" s="63"/>
      <c r="H23060" s="64"/>
    </row>
    <row r="23061" spans="4:8" x14ac:dyDescent="0.2">
      <c r="D23061" s="9"/>
      <c r="G23061" s="63"/>
      <c r="H23061" s="64"/>
    </row>
    <row r="23062" spans="4:8" x14ac:dyDescent="0.2">
      <c r="D23062" s="9"/>
      <c r="G23062" s="63"/>
      <c r="H23062" s="64"/>
    </row>
    <row r="23063" spans="4:8" x14ac:dyDescent="0.2">
      <c r="D23063" s="9"/>
      <c r="G23063" s="63"/>
      <c r="H23063" s="64"/>
    </row>
    <row r="23064" spans="4:8" x14ac:dyDescent="0.2">
      <c r="D23064" s="9"/>
      <c r="G23064" s="63"/>
      <c r="H23064" s="64"/>
    </row>
    <row r="23065" spans="4:8" x14ac:dyDescent="0.2">
      <c r="D23065" s="9"/>
      <c r="G23065" s="63"/>
      <c r="H23065" s="64"/>
    </row>
    <row r="23066" spans="4:8" x14ac:dyDescent="0.2">
      <c r="D23066" s="9"/>
      <c r="G23066" s="63"/>
      <c r="H23066" s="64"/>
    </row>
    <row r="23067" spans="4:8" x14ac:dyDescent="0.2">
      <c r="D23067" s="9"/>
      <c r="G23067" s="63"/>
      <c r="H23067" s="64"/>
    </row>
    <row r="23068" spans="4:8" x14ac:dyDescent="0.2">
      <c r="D23068" s="9"/>
      <c r="G23068" s="63"/>
      <c r="H23068" s="64"/>
    </row>
    <row r="23069" spans="4:8" x14ac:dyDescent="0.2">
      <c r="D23069" s="9"/>
      <c r="G23069" s="63"/>
      <c r="H23069" s="64"/>
    </row>
    <row r="23070" spans="4:8" x14ac:dyDescent="0.2">
      <c r="D23070" s="9"/>
      <c r="G23070" s="63"/>
      <c r="H23070" s="64"/>
    </row>
    <row r="23071" spans="4:8" x14ac:dyDescent="0.2">
      <c r="D23071" s="9"/>
      <c r="G23071" s="63"/>
      <c r="H23071" s="64"/>
    </row>
    <row r="23072" spans="4:8" x14ac:dyDescent="0.2">
      <c r="D23072" s="9"/>
      <c r="G23072" s="63"/>
      <c r="H23072" s="64"/>
    </row>
    <row r="23073" spans="4:8" x14ac:dyDescent="0.2">
      <c r="D23073" s="9"/>
      <c r="G23073" s="63"/>
      <c r="H23073" s="64"/>
    </row>
    <row r="23074" spans="4:8" x14ac:dyDescent="0.2">
      <c r="D23074" s="9"/>
      <c r="G23074" s="63"/>
      <c r="H23074" s="64"/>
    </row>
    <row r="23075" spans="4:8" x14ac:dyDescent="0.2">
      <c r="D23075" s="9"/>
      <c r="G23075" s="63"/>
      <c r="H23075" s="64"/>
    </row>
    <row r="23076" spans="4:8" x14ac:dyDescent="0.2">
      <c r="D23076" s="9"/>
      <c r="G23076" s="63"/>
      <c r="H23076" s="64"/>
    </row>
    <row r="23077" spans="4:8" x14ac:dyDescent="0.2">
      <c r="D23077" s="9"/>
      <c r="G23077" s="63"/>
      <c r="H23077" s="64"/>
    </row>
    <row r="23078" spans="4:8" x14ac:dyDescent="0.2">
      <c r="D23078" s="9"/>
      <c r="G23078" s="63"/>
      <c r="H23078" s="64"/>
    </row>
    <row r="23079" spans="4:8" x14ac:dyDescent="0.2">
      <c r="D23079" s="9"/>
      <c r="G23079" s="63"/>
      <c r="H23079" s="64"/>
    </row>
    <row r="23080" spans="4:8" x14ac:dyDescent="0.2">
      <c r="D23080" s="9"/>
      <c r="G23080" s="63"/>
      <c r="H23080" s="64"/>
    </row>
    <row r="23081" spans="4:8" x14ac:dyDescent="0.2">
      <c r="D23081" s="9"/>
      <c r="G23081" s="63"/>
      <c r="H23081" s="64"/>
    </row>
    <row r="23082" spans="4:8" x14ac:dyDescent="0.2">
      <c r="D23082" s="9"/>
      <c r="G23082" s="63"/>
      <c r="H23082" s="64"/>
    </row>
    <row r="23083" spans="4:8" x14ac:dyDescent="0.2">
      <c r="D23083" s="9"/>
      <c r="G23083" s="63"/>
      <c r="H23083" s="64"/>
    </row>
    <row r="23084" spans="4:8" x14ac:dyDescent="0.2">
      <c r="D23084" s="9"/>
      <c r="G23084" s="63"/>
      <c r="H23084" s="64"/>
    </row>
    <row r="23085" spans="4:8" x14ac:dyDescent="0.2">
      <c r="D23085" s="9"/>
      <c r="G23085" s="63"/>
      <c r="H23085" s="64"/>
    </row>
    <row r="23086" spans="4:8" x14ac:dyDescent="0.2">
      <c r="D23086" s="9"/>
      <c r="G23086" s="63"/>
      <c r="H23086" s="64"/>
    </row>
    <row r="23087" spans="4:8" x14ac:dyDescent="0.2">
      <c r="D23087" s="9"/>
      <c r="G23087" s="63"/>
      <c r="H23087" s="64"/>
    </row>
    <row r="23088" spans="4:8" x14ac:dyDescent="0.2">
      <c r="D23088" s="9"/>
      <c r="G23088" s="63"/>
      <c r="H23088" s="64"/>
    </row>
    <row r="23089" spans="4:8" x14ac:dyDescent="0.2">
      <c r="D23089" s="9"/>
      <c r="G23089" s="63"/>
      <c r="H23089" s="64"/>
    </row>
    <row r="23090" spans="4:8" x14ac:dyDescent="0.2">
      <c r="D23090" s="9"/>
      <c r="G23090" s="63"/>
      <c r="H23090" s="64"/>
    </row>
    <row r="23091" spans="4:8" x14ac:dyDescent="0.2">
      <c r="D23091" s="9"/>
      <c r="G23091" s="63"/>
      <c r="H23091" s="64"/>
    </row>
    <row r="23092" spans="4:8" x14ac:dyDescent="0.2">
      <c r="D23092" s="9"/>
      <c r="G23092" s="63"/>
      <c r="H23092" s="64"/>
    </row>
    <row r="23093" spans="4:8" x14ac:dyDescent="0.2">
      <c r="D23093" s="9"/>
      <c r="G23093" s="63"/>
      <c r="H23093" s="64"/>
    </row>
    <row r="23094" spans="4:8" x14ac:dyDescent="0.2">
      <c r="D23094" s="9"/>
      <c r="G23094" s="63"/>
      <c r="H23094" s="64"/>
    </row>
    <row r="23095" spans="4:8" x14ac:dyDescent="0.2">
      <c r="D23095" s="9"/>
      <c r="G23095" s="63"/>
      <c r="H23095" s="64"/>
    </row>
    <row r="23096" spans="4:8" x14ac:dyDescent="0.2">
      <c r="D23096" s="9"/>
      <c r="G23096" s="63"/>
      <c r="H23096" s="64"/>
    </row>
    <row r="23097" spans="4:8" x14ac:dyDescent="0.2">
      <c r="D23097" s="9"/>
      <c r="G23097" s="63"/>
      <c r="H23097" s="64"/>
    </row>
    <row r="23098" spans="4:8" x14ac:dyDescent="0.2">
      <c r="D23098" s="9"/>
      <c r="G23098" s="63"/>
      <c r="H23098" s="64"/>
    </row>
    <row r="23099" spans="4:8" x14ac:dyDescent="0.2">
      <c r="D23099" s="9"/>
      <c r="G23099" s="63"/>
      <c r="H23099" s="64"/>
    </row>
    <row r="23100" spans="4:8" x14ac:dyDescent="0.2">
      <c r="D23100" s="9"/>
      <c r="G23100" s="63"/>
      <c r="H23100" s="64"/>
    </row>
    <row r="23101" spans="4:8" x14ac:dyDescent="0.2">
      <c r="D23101" s="9"/>
      <c r="G23101" s="63"/>
      <c r="H23101" s="64"/>
    </row>
    <row r="23102" spans="4:8" x14ac:dyDescent="0.2">
      <c r="D23102" s="9"/>
      <c r="G23102" s="63"/>
      <c r="H23102" s="64"/>
    </row>
    <row r="23103" spans="4:8" x14ac:dyDescent="0.2">
      <c r="D23103" s="9"/>
      <c r="G23103" s="63"/>
      <c r="H23103" s="64"/>
    </row>
    <row r="23104" spans="4:8" x14ac:dyDescent="0.2">
      <c r="D23104" s="9"/>
      <c r="G23104" s="63"/>
      <c r="H23104" s="64"/>
    </row>
    <row r="23105" spans="4:8" x14ac:dyDescent="0.2">
      <c r="D23105" s="9"/>
      <c r="G23105" s="63"/>
      <c r="H23105" s="64"/>
    </row>
    <row r="23106" spans="4:8" x14ac:dyDescent="0.2">
      <c r="D23106" s="9"/>
      <c r="G23106" s="63"/>
      <c r="H23106" s="64"/>
    </row>
    <row r="23107" spans="4:8" x14ac:dyDescent="0.2">
      <c r="D23107" s="9"/>
      <c r="G23107" s="63"/>
      <c r="H23107" s="64"/>
    </row>
    <row r="23108" spans="4:8" x14ac:dyDescent="0.2">
      <c r="D23108" s="9"/>
      <c r="G23108" s="63"/>
      <c r="H23108" s="64"/>
    </row>
    <row r="23109" spans="4:8" x14ac:dyDescent="0.2">
      <c r="D23109" s="9"/>
      <c r="G23109" s="63"/>
      <c r="H23109" s="64"/>
    </row>
    <row r="23110" spans="4:8" x14ac:dyDescent="0.2">
      <c r="D23110" s="9"/>
      <c r="G23110" s="63"/>
      <c r="H23110" s="64"/>
    </row>
    <row r="23111" spans="4:8" x14ac:dyDescent="0.2">
      <c r="D23111" s="9"/>
      <c r="G23111" s="63"/>
      <c r="H23111" s="64"/>
    </row>
    <row r="23112" spans="4:8" x14ac:dyDescent="0.2">
      <c r="D23112" s="9"/>
      <c r="G23112" s="63"/>
      <c r="H23112" s="64"/>
    </row>
    <row r="23113" spans="4:8" x14ac:dyDescent="0.2">
      <c r="D23113" s="9"/>
      <c r="G23113" s="63"/>
      <c r="H23113" s="64"/>
    </row>
    <row r="23114" spans="4:8" x14ac:dyDescent="0.2">
      <c r="D23114" s="9"/>
      <c r="G23114" s="63"/>
      <c r="H23114" s="64"/>
    </row>
    <row r="23115" spans="4:8" x14ac:dyDescent="0.2">
      <c r="D23115" s="9"/>
      <c r="G23115" s="63"/>
      <c r="H23115" s="64"/>
    </row>
    <row r="23116" spans="4:8" x14ac:dyDescent="0.2">
      <c r="D23116" s="9"/>
      <c r="G23116" s="63"/>
      <c r="H23116" s="64"/>
    </row>
    <row r="23117" spans="4:8" x14ac:dyDescent="0.2">
      <c r="D23117" s="9"/>
      <c r="G23117" s="63"/>
      <c r="H23117" s="64"/>
    </row>
    <row r="23118" spans="4:8" x14ac:dyDescent="0.2">
      <c r="D23118" s="9"/>
      <c r="G23118" s="63"/>
      <c r="H23118" s="64"/>
    </row>
    <row r="23119" spans="4:8" x14ac:dyDescent="0.2">
      <c r="D23119" s="9"/>
      <c r="G23119" s="63"/>
      <c r="H23119" s="64"/>
    </row>
    <row r="23120" spans="4:8" x14ac:dyDescent="0.2">
      <c r="D23120" s="9"/>
      <c r="G23120" s="63"/>
      <c r="H23120" s="64"/>
    </row>
    <row r="23121" spans="4:8" x14ac:dyDescent="0.2">
      <c r="D23121" s="9"/>
      <c r="G23121" s="63"/>
      <c r="H23121" s="64"/>
    </row>
    <row r="23122" spans="4:8" x14ac:dyDescent="0.2">
      <c r="D23122" s="9"/>
      <c r="G23122" s="63"/>
      <c r="H23122" s="64"/>
    </row>
    <row r="23123" spans="4:8" x14ac:dyDescent="0.2">
      <c r="D23123" s="9"/>
      <c r="G23123" s="63"/>
      <c r="H23123" s="64"/>
    </row>
    <row r="23124" spans="4:8" x14ac:dyDescent="0.2">
      <c r="D23124" s="9"/>
      <c r="G23124" s="63"/>
      <c r="H23124" s="64"/>
    </row>
    <row r="23125" spans="4:8" x14ac:dyDescent="0.2">
      <c r="D23125" s="9"/>
      <c r="G23125" s="63"/>
      <c r="H23125" s="64"/>
    </row>
    <row r="23126" spans="4:8" x14ac:dyDescent="0.2">
      <c r="D23126" s="9"/>
      <c r="G23126" s="63"/>
      <c r="H23126" s="64"/>
    </row>
    <row r="23127" spans="4:8" x14ac:dyDescent="0.2">
      <c r="D23127" s="9"/>
      <c r="G23127" s="63"/>
      <c r="H23127" s="64"/>
    </row>
    <row r="23128" spans="4:8" x14ac:dyDescent="0.2">
      <c r="D23128" s="9"/>
      <c r="G23128" s="63"/>
      <c r="H23128" s="64"/>
    </row>
    <row r="23129" spans="4:8" x14ac:dyDescent="0.2">
      <c r="D23129" s="9"/>
      <c r="G23129" s="63"/>
      <c r="H23129" s="64"/>
    </row>
    <row r="23130" spans="4:8" x14ac:dyDescent="0.2">
      <c r="D23130" s="9"/>
      <c r="G23130" s="63"/>
      <c r="H23130" s="64"/>
    </row>
    <row r="23131" spans="4:8" x14ac:dyDescent="0.2">
      <c r="D23131" s="9"/>
      <c r="G23131" s="63"/>
      <c r="H23131" s="64"/>
    </row>
    <row r="23132" spans="4:8" x14ac:dyDescent="0.2">
      <c r="D23132" s="9"/>
      <c r="G23132" s="63"/>
      <c r="H23132" s="64"/>
    </row>
    <row r="23133" spans="4:8" x14ac:dyDescent="0.2">
      <c r="D23133" s="9"/>
      <c r="G23133" s="63"/>
      <c r="H23133" s="64"/>
    </row>
    <row r="23134" spans="4:8" x14ac:dyDescent="0.2">
      <c r="D23134" s="9"/>
      <c r="G23134" s="63"/>
      <c r="H23134" s="64"/>
    </row>
    <row r="23135" spans="4:8" x14ac:dyDescent="0.2">
      <c r="D23135" s="9"/>
      <c r="G23135" s="63"/>
      <c r="H23135" s="64"/>
    </row>
    <row r="23136" spans="4:8" x14ac:dyDescent="0.2">
      <c r="D23136" s="9"/>
      <c r="G23136" s="63"/>
      <c r="H23136" s="64"/>
    </row>
    <row r="23137" spans="4:8" x14ac:dyDescent="0.2">
      <c r="D23137" s="9"/>
      <c r="G23137" s="63"/>
      <c r="H23137" s="64"/>
    </row>
    <row r="23138" spans="4:8" x14ac:dyDescent="0.2">
      <c r="D23138" s="9"/>
      <c r="G23138" s="63"/>
      <c r="H23138" s="64"/>
    </row>
    <row r="23139" spans="4:8" x14ac:dyDescent="0.2">
      <c r="D23139" s="9"/>
      <c r="G23139" s="63"/>
      <c r="H23139" s="64"/>
    </row>
    <row r="23140" spans="4:8" x14ac:dyDescent="0.2">
      <c r="D23140" s="9"/>
      <c r="G23140" s="63"/>
      <c r="H23140" s="64"/>
    </row>
    <row r="23141" spans="4:8" x14ac:dyDescent="0.2">
      <c r="D23141" s="9"/>
      <c r="G23141" s="63"/>
      <c r="H23141" s="64"/>
    </row>
    <row r="23142" spans="4:8" x14ac:dyDescent="0.2">
      <c r="D23142" s="9"/>
      <c r="G23142" s="63"/>
      <c r="H23142" s="64"/>
    </row>
    <row r="23143" spans="4:8" x14ac:dyDescent="0.2">
      <c r="D23143" s="9"/>
      <c r="G23143" s="63"/>
      <c r="H23143" s="64"/>
    </row>
    <row r="23144" spans="4:8" x14ac:dyDescent="0.2">
      <c r="D23144" s="9"/>
      <c r="G23144" s="63"/>
      <c r="H23144" s="64"/>
    </row>
    <row r="23145" spans="4:8" x14ac:dyDescent="0.2">
      <c r="D23145" s="9"/>
      <c r="G23145" s="63"/>
      <c r="H23145" s="64"/>
    </row>
    <row r="23146" spans="4:8" x14ac:dyDescent="0.2">
      <c r="D23146" s="9"/>
      <c r="G23146" s="63"/>
      <c r="H23146" s="64"/>
    </row>
    <row r="23147" spans="4:8" x14ac:dyDescent="0.2">
      <c r="D23147" s="9"/>
      <c r="G23147" s="63"/>
      <c r="H23147" s="64"/>
    </row>
    <row r="23148" spans="4:8" x14ac:dyDescent="0.2">
      <c r="D23148" s="9"/>
      <c r="G23148" s="63"/>
      <c r="H23148" s="64"/>
    </row>
    <row r="23149" spans="4:8" x14ac:dyDescent="0.2">
      <c r="D23149" s="9"/>
      <c r="G23149" s="63"/>
      <c r="H23149" s="64"/>
    </row>
    <row r="23150" spans="4:8" x14ac:dyDescent="0.2">
      <c r="D23150" s="9"/>
      <c r="G23150" s="63"/>
      <c r="H23150" s="64"/>
    </row>
    <row r="23151" spans="4:8" x14ac:dyDescent="0.2">
      <c r="D23151" s="9"/>
      <c r="G23151" s="63"/>
      <c r="H23151" s="64"/>
    </row>
    <row r="23152" spans="4:8" x14ac:dyDescent="0.2">
      <c r="D23152" s="9"/>
      <c r="G23152" s="63"/>
      <c r="H23152" s="64"/>
    </row>
    <row r="23153" spans="4:8" x14ac:dyDescent="0.2">
      <c r="D23153" s="9"/>
      <c r="G23153" s="63"/>
      <c r="H23153" s="64"/>
    </row>
    <row r="23154" spans="4:8" x14ac:dyDescent="0.2">
      <c r="D23154" s="9"/>
      <c r="G23154" s="63"/>
      <c r="H23154" s="64"/>
    </row>
    <row r="23155" spans="4:8" x14ac:dyDescent="0.2">
      <c r="D23155" s="9"/>
      <c r="G23155" s="63"/>
      <c r="H23155" s="64"/>
    </row>
    <row r="23156" spans="4:8" x14ac:dyDescent="0.2">
      <c r="D23156" s="9"/>
      <c r="G23156" s="63"/>
      <c r="H23156" s="64"/>
    </row>
    <row r="23157" spans="4:8" x14ac:dyDescent="0.2">
      <c r="D23157" s="9"/>
      <c r="G23157" s="63"/>
      <c r="H23157" s="64"/>
    </row>
    <row r="23158" spans="4:8" x14ac:dyDescent="0.2">
      <c r="D23158" s="9"/>
      <c r="G23158" s="63"/>
      <c r="H23158" s="64"/>
    </row>
    <row r="23159" spans="4:8" x14ac:dyDescent="0.2">
      <c r="D23159" s="9"/>
      <c r="G23159" s="63"/>
      <c r="H23159" s="64"/>
    </row>
    <row r="23160" spans="4:8" x14ac:dyDescent="0.2">
      <c r="D23160" s="9"/>
      <c r="G23160" s="63"/>
      <c r="H23160" s="64"/>
    </row>
    <row r="23161" spans="4:8" x14ac:dyDescent="0.2">
      <c r="D23161" s="9"/>
      <c r="G23161" s="63"/>
      <c r="H23161" s="64"/>
    </row>
    <row r="23162" spans="4:8" x14ac:dyDescent="0.2">
      <c r="D23162" s="9"/>
      <c r="G23162" s="63"/>
      <c r="H23162" s="64"/>
    </row>
    <row r="23163" spans="4:8" x14ac:dyDescent="0.2">
      <c r="D23163" s="9"/>
      <c r="G23163" s="63"/>
      <c r="H23163" s="64"/>
    </row>
    <row r="23164" spans="4:8" x14ac:dyDescent="0.2">
      <c r="D23164" s="9"/>
      <c r="G23164" s="63"/>
      <c r="H23164" s="64"/>
    </row>
    <row r="23165" spans="4:8" x14ac:dyDescent="0.2">
      <c r="D23165" s="9"/>
      <c r="G23165" s="63"/>
      <c r="H23165" s="64"/>
    </row>
    <row r="23166" spans="4:8" x14ac:dyDescent="0.2">
      <c r="D23166" s="9"/>
      <c r="G23166" s="63"/>
      <c r="H23166" s="64"/>
    </row>
    <row r="23167" spans="4:8" x14ac:dyDescent="0.2">
      <c r="D23167" s="9"/>
      <c r="G23167" s="63"/>
      <c r="H23167" s="64"/>
    </row>
    <row r="23168" spans="4:8" x14ac:dyDescent="0.2">
      <c r="D23168" s="9"/>
      <c r="G23168" s="63"/>
      <c r="H23168" s="64"/>
    </row>
    <row r="23169" spans="4:8" x14ac:dyDescent="0.2">
      <c r="D23169" s="9"/>
      <c r="G23169" s="63"/>
      <c r="H23169" s="64"/>
    </row>
    <row r="23170" spans="4:8" x14ac:dyDescent="0.2">
      <c r="D23170" s="9"/>
      <c r="G23170" s="63"/>
      <c r="H23170" s="64"/>
    </row>
    <row r="23171" spans="4:8" x14ac:dyDescent="0.2">
      <c r="D23171" s="9"/>
      <c r="G23171" s="63"/>
      <c r="H23171" s="64"/>
    </row>
    <row r="23172" spans="4:8" x14ac:dyDescent="0.2">
      <c r="D23172" s="9"/>
      <c r="G23172" s="63"/>
      <c r="H23172" s="64"/>
    </row>
    <row r="23173" spans="4:8" x14ac:dyDescent="0.2">
      <c r="D23173" s="9"/>
      <c r="G23173" s="63"/>
      <c r="H23173" s="64"/>
    </row>
    <row r="23174" spans="4:8" x14ac:dyDescent="0.2">
      <c r="D23174" s="9"/>
      <c r="G23174" s="63"/>
      <c r="H23174" s="64"/>
    </row>
    <row r="23175" spans="4:8" x14ac:dyDescent="0.2">
      <c r="D23175" s="9"/>
      <c r="G23175" s="63"/>
      <c r="H23175" s="64"/>
    </row>
    <row r="23176" spans="4:8" x14ac:dyDescent="0.2">
      <c r="D23176" s="9"/>
      <c r="G23176" s="63"/>
      <c r="H23176" s="64"/>
    </row>
    <row r="23177" spans="4:8" x14ac:dyDescent="0.2">
      <c r="D23177" s="9"/>
      <c r="G23177" s="63"/>
      <c r="H23177" s="64"/>
    </row>
    <row r="23178" spans="4:8" x14ac:dyDescent="0.2">
      <c r="D23178" s="9"/>
      <c r="G23178" s="63"/>
      <c r="H23178" s="64"/>
    </row>
    <row r="23179" spans="4:8" x14ac:dyDescent="0.2">
      <c r="D23179" s="9"/>
      <c r="G23179" s="63"/>
      <c r="H23179" s="64"/>
    </row>
    <row r="23180" spans="4:8" x14ac:dyDescent="0.2">
      <c r="D23180" s="9"/>
      <c r="G23180" s="63"/>
      <c r="H23180" s="64"/>
    </row>
    <row r="23181" spans="4:8" x14ac:dyDescent="0.2">
      <c r="D23181" s="9"/>
      <c r="G23181" s="63"/>
      <c r="H23181" s="64"/>
    </row>
    <row r="23182" spans="4:8" x14ac:dyDescent="0.2">
      <c r="D23182" s="9"/>
      <c r="G23182" s="63"/>
      <c r="H23182" s="64"/>
    </row>
    <row r="23183" spans="4:8" x14ac:dyDescent="0.2">
      <c r="D23183" s="9"/>
      <c r="G23183" s="63"/>
      <c r="H23183" s="64"/>
    </row>
    <row r="23184" spans="4:8" x14ac:dyDescent="0.2">
      <c r="D23184" s="9"/>
      <c r="G23184" s="63"/>
      <c r="H23184" s="64"/>
    </row>
    <row r="23185" spans="4:8" x14ac:dyDescent="0.2">
      <c r="D23185" s="9"/>
      <c r="G23185" s="63"/>
      <c r="H23185" s="64"/>
    </row>
    <row r="23186" spans="4:8" x14ac:dyDescent="0.2">
      <c r="D23186" s="9"/>
      <c r="G23186" s="63"/>
      <c r="H23186" s="64"/>
    </row>
    <row r="23187" spans="4:8" x14ac:dyDescent="0.2">
      <c r="D23187" s="9"/>
      <c r="G23187" s="63"/>
      <c r="H23187" s="64"/>
    </row>
    <row r="23188" spans="4:8" x14ac:dyDescent="0.2">
      <c r="D23188" s="9"/>
      <c r="G23188" s="63"/>
      <c r="H23188" s="64"/>
    </row>
    <row r="23189" spans="4:8" x14ac:dyDescent="0.2">
      <c r="D23189" s="9"/>
      <c r="G23189" s="63"/>
      <c r="H23189" s="64"/>
    </row>
    <row r="23190" spans="4:8" x14ac:dyDescent="0.2">
      <c r="D23190" s="9"/>
      <c r="G23190" s="63"/>
      <c r="H23190" s="64"/>
    </row>
    <row r="23191" spans="4:8" x14ac:dyDescent="0.2">
      <c r="D23191" s="9"/>
      <c r="G23191" s="63"/>
      <c r="H23191" s="64"/>
    </row>
    <row r="23192" spans="4:8" x14ac:dyDescent="0.2">
      <c r="D23192" s="9"/>
      <c r="G23192" s="63"/>
      <c r="H23192" s="64"/>
    </row>
    <row r="23193" spans="4:8" x14ac:dyDescent="0.2">
      <c r="D23193" s="9"/>
      <c r="G23193" s="63"/>
      <c r="H23193" s="64"/>
    </row>
    <row r="23194" spans="4:8" x14ac:dyDescent="0.2">
      <c r="D23194" s="9"/>
      <c r="G23194" s="63"/>
      <c r="H23194" s="64"/>
    </row>
    <row r="23195" spans="4:8" x14ac:dyDescent="0.2">
      <c r="D23195" s="9"/>
      <c r="G23195" s="63"/>
      <c r="H23195" s="64"/>
    </row>
    <row r="23196" spans="4:8" x14ac:dyDescent="0.2">
      <c r="D23196" s="9"/>
      <c r="G23196" s="63"/>
      <c r="H23196" s="64"/>
    </row>
    <row r="23197" spans="4:8" x14ac:dyDescent="0.2">
      <c r="D23197" s="9"/>
      <c r="G23197" s="63"/>
      <c r="H23197" s="64"/>
    </row>
    <row r="23198" spans="4:8" x14ac:dyDescent="0.2">
      <c r="D23198" s="9"/>
      <c r="G23198" s="63"/>
      <c r="H23198" s="64"/>
    </row>
    <row r="23199" spans="4:8" x14ac:dyDescent="0.2">
      <c r="D23199" s="9"/>
      <c r="G23199" s="63"/>
      <c r="H23199" s="64"/>
    </row>
    <row r="23200" spans="4:8" x14ac:dyDescent="0.2">
      <c r="D23200" s="9"/>
      <c r="G23200" s="63"/>
      <c r="H23200" s="64"/>
    </row>
    <row r="23201" spans="4:8" x14ac:dyDescent="0.2">
      <c r="D23201" s="9"/>
      <c r="G23201" s="63"/>
      <c r="H23201" s="64"/>
    </row>
    <row r="23202" spans="4:8" x14ac:dyDescent="0.2">
      <c r="D23202" s="9"/>
      <c r="G23202" s="63"/>
      <c r="H23202" s="64"/>
    </row>
    <row r="23203" spans="4:8" x14ac:dyDescent="0.2">
      <c r="D23203" s="9"/>
      <c r="G23203" s="63"/>
      <c r="H23203" s="64"/>
    </row>
    <row r="23204" spans="4:8" x14ac:dyDescent="0.2">
      <c r="D23204" s="9"/>
      <c r="G23204" s="63"/>
      <c r="H23204" s="64"/>
    </row>
    <row r="23205" spans="4:8" x14ac:dyDescent="0.2">
      <c r="D23205" s="9"/>
      <c r="G23205" s="63"/>
      <c r="H23205" s="64"/>
    </row>
    <row r="23206" spans="4:8" x14ac:dyDescent="0.2">
      <c r="D23206" s="9"/>
      <c r="G23206" s="63"/>
      <c r="H23206" s="64"/>
    </row>
    <row r="23207" spans="4:8" x14ac:dyDescent="0.2">
      <c r="D23207" s="9"/>
      <c r="G23207" s="63"/>
      <c r="H23207" s="64"/>
    </row>
    <row r="23208" spans="4:8" x14ac:dyDescent="0.2">
      <c r="D23208" s="9"/>
      <c r="G23208" s="63"/>
      <c r="H23208" s="64"/>
    </row>
    <row r="23209" spans="4:8" x14ac:dyDescent="0.2">
      <c r="D23209" s="9"/>
      <c r="G23209" s="63"/>
      <c r="H23209" s="64"/>
    </row>
    <row r="23210" spans="4:8" x14ac:dyDescent="0.2">
      <c r="D23210" s="9"/>
      <c r="G23210" s="63"/>
      <c r="H23210" s="64"/>
    </row>
    <row r="23211" spans="4:8" x14ac:dyDescent="0.2">
      <c r="D23211" s="9"/>
      <c r="G23211" s="63"/>
      <c r="H23211" s="64"/>
    </row>
    <row r="23212" spans="4:8" x14ac:dyDescent="0.2">
      <c r="D23212" s="9"/>
      <c r="G23212" s="63"/>
      <c r="H23212" s="64"/>
    </row>
    <row r="23213" spans="4:8" x14ac:dyDescent="0.2">
      <c r="D23213" s="9"/>
      <c r="G23213" s="63"/>
      <c r="H23213" s="64"/>
    </row>
    <row r="23214" spans="4:8" x14ac:dyDescent="0.2">
      <c r="D23214" s="9"/>
      <c r="G23214" s="63"/>
      <c r="H23214" s="64"/>
    </row>
    <row r="23215" spans="4:8" x14ac:dyDescent="0.2">
      <c r="D23215" s="9"/>
      <c r="G23215" s="63"/>
      <c r="H23215" s="64"/>
    </row>
    <row r="23216" spans="4:8" x14ac:dyDescent="0.2">
      <c r="D23216" s="9"/>
      <c r="G23216" s="63"/>
      <c r="H23216" s="64"/>
    </row>
    <row r="23217" spans="4:8" x14ac:dyDescent="0.2">
      <c r="D23217" s="9"/>
      <c r="G23217" s="63"/>
      <c r="H23217" s="64"/>
    </row>
    <row r="23218" spans="4:8" x14ac:dyDescent="0.2">
      <c r="D23218" s="9"/>
      <c r="G23218" s="63"/>
      <c r="H23218" s="64"/>
    </row>
    <row r="23219" spans="4:8" x14ac:dyDescent="0.2">
      <c r="D23219" s="9"/>
      <c r="G23219" s="63"/>
      <c r="H23219" s="64"/>
    </row>
    <row r="23220" spans="4:8" x14ac:dyDescent="0.2">
      <c r="D23220" s="9"/>
      <c r="G23220" s="63"/>
      <c r="H23220" s="64"/>
    </row>
    <row r="23221" spans="4:8" x14ac:dyDescent="0.2">
      <c r="D23221" s="9"/>
      <c r="G23221" s="63"/>
      <c r="H23221" s="64"/>
    </row>
    <row r="23222" spans="4:8" x14ac:dyDescent="0.2">
      <c r="D23222" s="9"/>
      <c r="G23222" s="63"/>
      <c r="H23222" s="64"/>
    </row>
    <row r="23223" spans="4:8" x14ac:dyDescent="0.2">
      <c r="D23223" s="9"/>
      <c r="G23223" s="63"/>
      <c r="H23223" s="64"/>
    </row>
    <row r="23224" spans="4:8" x14ac:dyDescent="0.2">
      <c r="D23224" s="9"/>
      <c r="G23224" s="63"/>
      <c r="H23224" s="64"/>
    </row>
    <row r="23225" spans="4:8" x14ac:dyDescent="0.2">
      <c r="D23225" s="9"/>
      <c r="G23225" s="63"/>
      <c r="H23225" s="64"/>
    </row>
    <row r="23226" spans="4:8" x14ac:dyDescent="0.2">
      <c r="D23226" s="9"/>
      <c r="G23226" s="63"/>
      <c r="H23226" s="64"/>
    </row>
    <row r="23227" spans="4:8" x14ac:dyDescent="0.2">
      <c r="D23227" s="9"/>
      <c r="G23227" s="63"/>
      <c r="H23227" s="64"/>
    </row>
    <row r="23228" spans="4:8" x14ac:dyDescent="0.2">
      <c r="D23228" s="9"/>
      <c r="G23228" s="63"/>
      <c r="H23228" s="64"/>
    </row>
    <row r="23229" spans="4:8" x14ac:dyDescent="0.2">
      <c r="D23229" s="9"/>
      <c r="G23229" s="63"/>
      <c r="H23229" s="64"/>
    </row>
    <row r="23230" spans="4:8" x14ac:dyDescent="0.2">
      <c r="D23230" s="9"/>
      <c r="G23230" s="63"/>
      <c r="H23230" s="64"/>
    </row>
    <row r="23231" spans="4:8" x14ac:dyDescent="0.2">
      <c r="D23231" s="9"/>
      <c r="G23231" s="63"/>
      <c r="H23231" s="64"/>
    </row>
    <row r="23232" spans="4:8" x14ac:dyDescent="0.2">
      <c r="D23232" s="9"/>
      <c r="G23232" s="63"/>
      <c r="H23232" s="64"/>
    </row>
    <row r="23233" spans="4:8" x14ac:dyDescent="0.2">
      <c r="D23233" s="9"/>
      <c r="G23233" s="63"/>
      <c r="H23233" s="64"/>
    </row>
    <row r="23234" spans="4:8" x14ac:dyDescent="0.2">
      <c r="D23234" s="9"/>
      <c r="G23234" s="63"/>
      <c r="H23234" s="64"/>
    </row>
    <row r="23235" spans="4:8" x14ac:dyDescent="0.2">
      <c r="D23235" s="9"/>
      <c r="G23235" s="63"/>
      <c r="H23235" s="64"/>
    </row>
    <row r="23236" spans="4:8" x14ac:dyDescent="0.2">
      <c r="D23236" s="9"/>
      <c r="G23236" s="63"/>
      <c r="H23236" s="64"/>
    </row>
    <row r="23237" spans="4:8" x14ac:dyDescent="0.2">
      <c r="D23237" s="9"/>
      <c r="G23237" s="63"/>
      <c r="H23237" s="64"/>
    </row>
    <row r="23238" spans="4:8" x14ac:dyDescent="0.2">
      <c r="D23238" s="9"/>
      <c r="G23238" s="63"/>
      <c r="H23238" s="64"/>
    </row>
    <row r="23239" spans="4:8" x14ac:dyDescent="0.2">
      <c r="D23239" s="9"/>
      <c r="G23239" s="63"/>
      <c r="H23239" s="64"/>
    </row>
    <row r="23240" spans="4:8" x14ac:dyDescent="0.2">
      <c r="D23240" s="9"/>
      <c r="G23240" s="63"/>
      <c r="H23240" s="64"/>
    </row>
    <row r="23241" spans="4:8" x14ac:dyDescent="0.2">
      <c r="D23241" s="9"/>
      <c r="G23241" s="63"/>
      <c r="H23241" s="64"/>
    </row>
    <row r="23242" spans="4:8" x14ac:dyDescent="0.2">
      <c r="D23242" s="9"/>
      <c r="G23242" s="63"/>
      <c r="H23242" s="64"/>
    </row>
    <row r="23243" spans="4:8" x14ac:dyDescent="0.2">
      <c r="D23243" s="9"/>
      <c r="G23243" s="63"/>
      <c r="H23243" s="64"/>
    </row>
    <row r="23244" spans="4:8" x14ac:dyDescent="0.2">
      <c r="D23244" s="9"/>
      <c r="G23244" s="63"/>
      <c r="H23244" s="64"/>
    </row>
    <row r="23245" spans="4:8" x14ac:dyDescent="0.2">
      <c r="D23245" s="9"/>
      <c r="G23245" s="63"/>
      <c r="H23245" s="64"/>
    </row>
    <row r="23246" spans="4:8" x14ac:dyDescent="0.2">
      <c r="D23246" s="9"/>
      <c r="G23246" s="63"/>
      <c r="H23246" s="64"/>
    </row>
    <row r="23247" spans="4:8" x14ac:dyDescent="0.2">
      <c r="D23247" s="9"/>
      <c r="G23247" s="63"/>
      <c r="H23247" s="64"/>
    </row>
    <row r="23248" spans="4:8" x14ac:dyDescent="0.2">
      <c r="D23248" s="9"/>
      <c r="G23248" s="63"/>
      <c r="H23248" s="64"/>
    </row>
    <row r="23249" spans="4:8" x14ac:dyDescent="0.2">
      <c r="D23249" s="9"/>
      <c r="G23249" s="63"/>
      <c r="H23249" s="64"/>
    </row>
    <row r="23250" spans="4:8" x14ac:dyDescent="0.2">
      <c r="D23250" s="9"/>
      <c r="G23250" s="63"/>
      <c r="H23250" s="64"/>
    </row>
    <row r="23251" spans="4:8" x14ac:dyDescent="0.2">
      <c r="D23251" s="9"/>
      <c r="G23251" s="63"/>
      <c r="H23251" s="64"/>
    </row>
    <row r="23252" spans="4:8" x14ac:dyDescent="0.2">
      <c r="D23252" s="9"/>
      <c r="G23252" s="63"/>
      <c r="H23252" s="64"/>
    </row>
    <row r="23253" spans="4:8" x14ac:dyDescent="0.2">
      <c r="D23253" s="9"/>
      <c r="G23253" s="63"/>
      <c r="H23253" s="64"/>
    </row>
    <row r="23254" spans="4:8" x14ac:dyDescent="0.2">
      <c r="D23254" s="9"/>
      <c r="G23254" s="63"/>
      <c r="H23254" s="64"/>
    </row>
    <row r="23255" spans="4:8" x14ac:dyDescent="0.2">
      <c r="D23255" s="9"/>
      <c r="G23255" s="63"/>
      <c r="H23255" s="64"/>
    </row>
    <row r="23256" spans="4:8" x14ac:dyDescent="0.2">
      <c r="D23256" s="9"/>
      <c r="G23256" s="63"/>
      <c r="H23256" s="64"/>
    </row>
    <row r="23257" spans="4:8" x14ac:dyDescent="0.2">
      <c r="D23257" s="9"/>
      <c r="G23257" s="63"/>
      <c r="H23257" s="64"/>
    </row>
    <row r="23258" spans="4:8" x14ac:dyDescent="0.2">
      <c r="D23258" s="9"/>
      <c r="G23258" s="63"/>
      <c r="H23258" s="64"/>
    </row>
    <row r="23259" spans="4:8" x14ac:dyDescent="0.2">
      <c r="D23259" s="9"/>
      <c r="G23259" s="63"/>
      <c r="H23259" s="64"/>
    </row>
    <row r="23260" spans="4:8" x14ac:dyDescent="0.2">
      <c r="D23260" s="9"/>
      <c r="G23260" s="63"/>
      <c r="H23260" s="64"/>
    </row>
    <row r="23261" spans="4:8" x14ac:dyDescent="0.2">
      <c r="D23261" s="9"/>
      <c r="G23261" s="63"/>
      <c r="H23261" s="64"/>
    </row>
    <row r="23262" spans="4:8" x14ac:dyDescent="0.2">
      <c r="D23262" s="9"/>
      <c r="G23262" s="63"/>
      <c r="H23262" s="64"/>
    </row>
    <row r="23263" spans="4:8" x14ac:dyDescent="0.2">
      <c r="D23263" s="9"/>
      <c r="G23263" s="63"/>
      <c r="H23263" s="64"/>
    </row>
    <row r="23264" spans="4:8" x14ac:dyDescent="0.2">
      <c r="D23264" s="9"/>
      <c r="G23264" s="63"/>
      <c r="H23264" s="64"/>
    </row>
    <row r="23265" spans="4:8" x14ac:dyDescent="0.2">
      <c r="D23265" s="9"/>
      <c r="G23265" s="63"/>
      <c r="H23265" s="64"/>
    </row>
    <row r="23266" spans="4:8" x14ac:dyDescent="0.2">
      <c r="D23266" s="9"/>
      <c r="G23266" s="63"/>
      <c r="H23266" s="64"/>
    </row>
    <row r="23267" spans="4:8" x14ac:dyDescent="0.2">
      <c r="D23267" s="9"/>
      <c r="G23267" s="63"/>
      <c r="H23267" s="64"/>
    </row>
    <row r="23268" spans="4:8" x14ac:dyDescent="0.2">
      <c r="D23268" s="9"/>
      <c r="G23268" s="63"/>
      <c r="H23268" s="64"/>
    </row>
    <row r="23269" spans="4:8" x14ac:dyDescent="0.2">
      <c r="D23269" s="9"/>
      <c r="G23269" s="63"/>
      <c r="H23269" s="64"/>
    </row>
    <row r="23270" spans="4:8" x14ac:dyDescent="0.2">
      <c r="D23270" s="9"/>
      <c r="G23270" s="63"/>
      <c r="H23270" s="64"/>
    </row>
    <row r="23271" spans="4:8" x14ac:dyDescent="0.2">
      <c r="D23271" s="9"/>
      <c r="G23271" s="63"/>
      <c r="H23271" s="64"/>
    </row>
    <row r="23272" spans="4:8" x14ac:dyDescent="0.2">
      <c r="D23272" s="9"/>
      <c r="G23272" s="63"/>
      <c r="H23272" s="64"/>
    </row>
    <row r="23273" spans="4:8" x14ac:dyDescent="0.2">
      <c r="D23273" s="9"/>
      <c r="G23273" s="63"/>
      <c r="H23273" s="64"/>
    </row>
    <row r="23274" spans="4:8" x14ac:dyDescent="0.2">
      <c r="D23274" s="9"/>
      <c r="G23274" s="63"/>
      <c r="H23274" s="64"/>
    </row>
    <row r="23275" spans="4:8" x14ac:dyDescent="0.2">
      <c r="D23275" s="9"/>
      <c r="G23275" s="63"/>
      <c r="H23275" s="64"/>
    </row>
    <row r="23276" spans="4:8" x14ac:dyDescent="0.2">
      <c r="D23276" s="9"/>
      <c r="G23276" s="63"/>
      <c r="H23276" s="64"/>
    </row>
    <row r="23277" spans="4:8" x14ac:dyDescent="0.2">
      <c r="D23277" s="9"/>
      <c r="G23277" s="63"/>
      <c r="H23277" s="64"/>
    </row>
    <row r="23278" spans="4:8" x14ac:dyDescent="0.2">
      <c r="D23278" s="9"/>
      <c r="G23278" s="63"/>
      <c r="H23278" s="64"/>
    </row>
    <row r="23279" spans="4:8" x14ac:dyDescent="0.2">
      <c r="D23279" s="9"/>
      <c r="G23279" s="63"/>
      <c r="H23279" s="64"/>
    </row>
    <row r="23280" spans="4:8" x14ac:dyDescent="0.2">
      <c r="D23280" s="9"/>
      <c r="G23280" s="63"/>
      <c r="H23280" s="64"/>
    </row>
    <row r="23281" spans="4:8" x14ac:dyDescent="0.2">
      <c r="D23281" s="9"/>
      <c r="G23281" s="63"/>
      <c r="H23281" s="64"/>
    </row>
    <row r="23282" spans="4:8" x14ac:dyDescent="0.2">
      <c r="D23282" s="9"/>
      <c r="G23282" s="63"/>
      <c r="H23282" s="64"/>
    </row>
    <row r="23283" spans="4:8" x14ac:dyDescent="0.2">
      <c r="D23283" s="9"/>
      <c r="G23283" s="63"/>
      <c r="H23283" s="64"/>
    </row>
    <row r="23284" spans="4:8" x14ac:dyDescent="0.2">
      <c r="D23284" s="9"/>
      <c r="G23284" s="63"/>
      <c r="H23284" s="64"/>
    </row>
    <row r="23285" spans="4:8" x14ac:dyDescent="0.2">
      <c r="D23285" s="9"/>
      <c r="G23285" s="63"/>
      <c r="H23285" s="64"/>
    </row>
    <row r="23286" spans="4:8" x14ac:dyDescent="0.2">
      <c r="D23286" s="9"/>
      <c r="G23286" s="63"/>
      <c r="H23286" s="64"/>
    </row>
    <row r="23287" spans="4:8" x14ac:dyDescent="0.2">
      <c r="D23287" s="9"/>
      <c r="G23287" s="63"/>
      <c r="H23287" s="64"/>
    </row>
    <row r="23288" spans="4:8" x14ac:dyDescent="0.2">
      <c r="D23288" s="9"/>
      <c r="G23288" s="63"/>
      <c r="H23288" s="64"/>
    </row>
    <row r="23289" spans="4:8" x14ac:dyDescent="0.2">
      <c r="D23289" s="9"/>
      <c r="G23289" s="63"/>
      <c r="H23289" s="64"/>
    </row>
    <row r="23290" spans="4:8" x14ac:dyDescent="0.2">
      <c r="D23290" s="9"/>
      <c r="G23290" s="63"/>
      <c r="H23290" s="64"/>
    </row>
    <row r="23291" spans="4:8" x14ac:dyDescent="0.2">
      <c r="D23291" s="9"/>
      <c r="G23291" s="63"/>
      <c r="H23291" s="64"/>
    </row>
    <row r="23292" spans="4:8" x14ac:dyDescent="0.2">
      <c r="D23292" s="9"/>
      <c r="G23292" s="63"/>
      <c r="H23292" s="64"/>
    </row>
    <row r="23293" spans="4:8" x14ac:dyDescent="0.2">
      <c r="D23293" s="9"/>
      <c r="G23293" s="63"/>
      <c r="H23293" s="64"/>
    </row>
    <row r="23294" spans="4:8" x14ac:dyDescent="0.2">
      <c r="D23294" s="9"/>
      <c r="G23294" s="63"/>
      <c r="H23294" s="64"/>
    </row>
    <row r="23295" spans="4:8" x14ac:dyDescent="0.2">
      <c r="D23295" s="9"/>
      <c r="G23295" s="63"/>
      <c r="H23295" s="64"/>
    </row>
    <row r="23296" spans="4:8" x14ac:dyDescent="0.2">
      <c r="D23296" s="9"/>
      <c r="G23296" s="63"/>
      <c r="H23296" s="64"/>
    </row>
    <row r="23297" spans="4:8" x14ac:dyDescent="0.2">
      <c r="D23297" s="9"/>
      <c r="G23297" s="63"/>
      <c r="H23297" s="64"/>
    </row>
    <row r="23298" spans="4:8" x14ac:dyDescent="0.2">
      <c r="D23298" s="9"/>
      <c r="G23298" s="63"/>
      <c r="H23298" s="64"/>
    </row>
    <row r="23299" spans="4:8" x14ac:dyDescent="0.2">
      <c r="D23299" s="9"/>
      <c r="G23299" s="63"/>
      <c r="H23299" s="64"/>
    </row>
    <row r="23300" spans="4:8" x14ac:dyDescent="0.2">
      <c r="D23300" s="9"/>
      <c r="G23300" s="63"/>
      <c r="H23300" s="64"/>
    </row>
    <row r="23301" spans="4:8" x14ac:dyDescent="0.2">
      <c r="D23301" s="9"/>
      <c r="G23301" s="63"/>
      <c r="H23301" s="64"/>
    </row>
    <row r="23302" spans="4:8" x14ac:dyDescent="0.2">
      <c r="D23302" s="9"/>
      <c r="G23302" s="63"/>
      <c r="H23302" s="64"/>
    </row>
    <row r="23303" spans="4:8" x14ac:dyDescent="0.2">
      <c r="D23303" s="9"/>
      <c r="G23303" s="63"/>
      <c r="H23303" s="64"/>
    </row>
    <row r="23304" spans="4:8" x14ac:dyDescent="0.2">
      <c r="D23304" s="9"/>
      <c r="G23304" s="63"/>
      <c r="H23304" s="64"/>
    </row>
    <row r="23305" spans="4:8" x14ac:dyDescent="0.2">
      <c r="D23305" s="9"/>
      <c r="G23305" s="63"/>
      <c r="H23305" s="64"/>
    </row>
    <row r="23306" spans="4:8" x14ac:dyDescent="0.2">
      <c r="D23306" s="9"/>
      <c r="G23306" s="63"/>
      <c r="H23306" s="64"/>
    </row>
    <row r="23307" spans="4:8" x14ac:dyDescent="0.2">
      <c r="D23307" s="9"/>
      <c r="G23307" s="63"/>
      <c r="H23307" s="64"/>
    </row>
    <row r="23308" spans="4:8" x14ac:dyDescent="0.2">
      <c r="D23308" s="9"/>
      <c r="G23308" s="63"/>
      <c r="H23308" s="64"/>
    </row>
    <row r="23309" spans="4:8" x14ac:dyDescent="0.2">
      <c r="D23309" s="9"/>
      <c r="G23309" s="63"/>
      <c r="H23309" s="64"/>
    </row>
    <row r="23310" spans="4:8" x14ac:dyDescent="0.2">
      <c r="D23310" s="9"/>
      <c r="G23310" s="63"/>
      <c r="H23310" s="64"/>
    </row>
    <row r="23311" spans="4:8" x14ac:dyDescent="0.2">
      <c r="D23311" s="9"/>
      <c r="G23311" s="63"/>
      <c r="H23311" s="64"/>
    </row>
    <row r="23312" spans="4:8" x14ac:dyDescent="0.2">
      <c r="D23312" s="9"/>
      <c r="G23312" s="63"/>
      <c r="H23312" s="64"/>
    </row>
    <row r="23313" spans="4:8" x14ac:dyDescent="0.2">
      <c r="D23313" s="9"/>
      <c r="G23313" s="63"/>
      <c r="H23313" s="64"/>
    </row>
    <row r="23314" spans="4:8" x14ac:dyDescent="0.2">
      <c r="D23314" s="9"/>
      <c r="G23314" s="63"/>
      <c r="H23314" s="64"/>
    </row>
    <row r="23315" spans="4:8" x14ac:dyDescent="0.2">
      <c r="D23315" s="9"/>
      <c r="G23315" s="63"/>
      <c r="H23315" s="64"/>
    </row>
    <row r="23316" spans="4:8" x14ac:dyDescent="0.2">
      <c r="D23316" s="9"/>
      <c r="G23316" s="63"/>
      <c r="H23316" s="64"/>
    </row>
    <row r="23317" spans="4:8" x14ac:dyDescent="0.2">
      <c r="D23317" s="9"/>
      <c r="G23317" s="63"/>
      <c r="H23317" s="64"/>
    </row>
    <row r="23318" spans="4:8" x14ac:dyDescent="0.2">
      <c r="D23318" s="9"/>
      <c r="G23318" s="63"/>
      <c r="H23318" s="64"/>
    </row>
    <row r="23319" spans="4:8" x14ac:dyDescent="0.2">
      <c r="D23319" s="9"/>
      <c r="G23319" s="63"/>
      <c r="H23319" s="64"/>
    </row>
    <row r="23320" spans="4:8" x14ac:dyDescent="0.2">
      <c r="D23320" s="9"/>
      <c r="G23320" s="63"/>
      <c r="H23320" s="64"/>
    </row>
    <row r="23321" spans="4:8" x14ac:dyDescent="0.2">
      <c r="D23321" s="9"/>
      <c r="G23321" s="63"/>
      <c r="H23321" s="64"/>
    </row>
    <row r="23322" spans="4:8" x14ac:dyDescent="0.2">
      <c r="D23322" s="9"/>
      <c r="G23322" s="63"/>
      <c r="H23322" s="64"/>
    </row>
    <row r="23323" spans="4:8" x14ac:dyDescent="0.2">
      <c r="D23323" s="9"/>
      <c r="G23323" s="63"/>
      <c r="H23323" s="64"/>
    </row>
    <row r="23324" spans="4:8" x14ac:dyDescent="0.2">
      <c r="D23324" s="9"/>
      <c r="G23324" s="63"/>
      <c r="H23324" s="64"/>
    </row>
    <row r="23325" spans="4:8" x14ac:dyDescent="0.2">
      <c r="D23325" s="9"/>
      <c r="G23325" s="63"/>
      <c r="H23325" s="64"/>
    </row>
    <row r="23326" spans="4:8" x14ac:dyDescent="0.2">
      <c r="D23326" s="9"/>
      <c r="G23326" s="63"/>
      <c r="H23326" s="64"/>
    </row>
    <row r="23327" spans="4:8" x14ac:dyDescent="0.2">
      <c r="D23327" s="9"/>
      <c r="G23327" s="63"/>
      <c r="H23327" s="64"/>
    </row>
    <row r="23328" spans="4:8" x14ac:dyDescent="0.2">
      <c r="D23328" s="9"/>
      <c r="G23328" s="63"/>
      <c r="H23328" s="64"/>
    </row>
    <row r="23329" spans="4:8" x14ac:dyDescent="0.2">
      <c r="D23329" s="9"/>
      <c r="G23329" s="63"/>
      <c r="H23329" s="64"/>
    </row>
    <row r="23330" spans="4:8" x14ac:dyDescent="0.2">
      <c r="D23330" s="9"/>
      <c r="G23330" s="63"/>
      <c r="H23330" s="64"/>
    </row>
    <row r="23331" spans="4:8" x14ac:dyDescent="0.2">
      <c r="D23331" s="9"/>
      <c r="G23331" s="63"/>
      <c r="H23331" s="64"/>
    </row>
    <row r="23332" spans="4:8" x14ac:dyDescent="0.2">
      <c r="D23332" s="9"/>
      <c r="G23332" s="63"/>
      <c r="H23332" s="64"/>
    </row>
    <row r="23333" spans="4:8" x14ac:dyDescent="0.2">
      <c r="D23333" s="9"/>
      <c r="G23333" s="63"/>
      <c r="H23333" s="64"/>
    </row>
    <row r="23334" spans="4:8" x14ac:dyDescent="0.2">
      <c r="D23334" s="9"/>
      <c r="G23334" s="63"/>
      <c r="H23334" s="64"/>
    </row>
    <row r="23335" spans="4:8" x14ac:dyDescent="0.2">
      <c r="D23335" s="9"/>
      <c r="G23335" s="63"/>
      <c r="H23335" s="64"/>
    </row>
    <row r="23336" spans="4:8" x14ac:dyDescent="0.2">
      <c r="D23336" s="9"/>
      <c r="G23336" s="63"/>
      <c r="H23336" s="64"/>
    </row>
    <row r="23337" spans="4:8" x14ac:dyDescent="0.2">
      <c r="D23337" s="9"/>
      <c r="G23337" s="63"/>
      <c r="H23337" s="64"/>
    </row>
    <row r="23338" spans="4:8" x14ac:dyDescent="0.2">
      <c r="D23338" s="9"/>
      <c r="G23338" s="63"/>
      <c r="H23338" s="64"/>
    </row>
    <row r="23339" spans="4:8" x14ac:dyDescent="0.2">
      <c r="D23339" s="9"/>
      <c r="G23339" s="63"/>
      <c r="H23339" s="64"/>
    </row>
    <row r="23340" spans="4:8" x14ac:dyDescent="0.2">
      <c r="D23340" s="9"/>
      <c r="G23340" s="63"/>
      <c r="H23340" s="64"/>
    </row>
    <row r="23341" spans="4:8" x14ac:dyDescent="0.2">
      <c r="D23341" s="9"/>
      <c r="G23341" s="63"/>
      <c r="H23341" s="64"/>
    </row>
    <row r="23342" spans="4:8" x14ac:dyDescent="0.2">
      <c r="D23342" s="9"/>
      <c r="G23342" s="63"/>
      <c r="H23342" s="64"/>
    </row>
    <row r="23343" spans="4:8" x14ac:dyDescent="0.2">
      <c r="D23343" s="9"/>
      <c r="G23343" s="63"/>
      <c r="H23343" s="64"/>
    </row>
    <row r="23344" spans="4:8" x14ac:dyDescent="0.2">
      <c r="D23344" s="9"/>
      <c r="G23344" s="63"/>
      <c r="H23344" s="64"/>
    </row>
    <row r="23345" spans="4:8" x14ac:dyDescent="0.2">
      <c r="D23345" s="9"/>
      <c r="G23345" s="63"/>
      <c r="H23345" s="64"/>
    </row>
    <row r="23346" spans="4:8" x14ac:dyDescent="0.2">
      <c r="D23346" s="9"/>
      <c r="G23346" s="63"/>
      <c r="H23346" s="64"/>
    </row>
    <row r="23347" spans="4:8" x14ac:dyDescent="0.2">
      <c r="D23347" s="9"/>
      <c r="G23347" s="63"/>
      <c r="H23347" s="64"/>
    </row>
    <row r="23348" spans="4:8" x14ac:dyDescent="0.2">
      <c r="D23348" s="9"/>
      <c r="G23348" s="63"/>
      <c r="H23348" s="64"/>
    </row>
    <row r="23349" spans="4:8" x14ac:dyDescent="0.2">
      <c r="D23349" s="9"/>
      <c r="G23349" s="63"/>
      <c r="H23349" s="64"/>
    </row>
    <row r="23350" spans="4:8" x14ac:dyDescent="0.2">
      <c r="D23350" s="9"/>
      <c r="G23350" s="63"/>
      <c r="H23350" s="64"/>
    </row>
    <row r="23351" spans="4:8" x14ac:dyDescent="0.2">
      <c r="D23351" s="9"/>
      <c r="G23351" s="63"/>
      <c r="H23351" s="64"/>
    </row>
    <row r="23352" spans="4:8" x14ac:dyDescent="0.2">
      <c r="D23352" s="9"/>
      <c r="G23352" s="63"/>
      <c r="H23352" s="64"/>
    </row>
    <row r="23353" spans="4:8" x14ac:dyDescent="0.2">
      <c r="D23353" s="9"/>
      <c r="G23353" s="63"/>
      <c r="H23353" s="64"/>
    </row>
    <row r="23354" spans="4:8" x14ac:dyDescent="0.2">
      <c r="D23354" s="9"/>
      <c r="G23354" s="63"/>
      <c r="H23354" s="64"/>
    </row>
    <row r="23355" spans="4:8" x14ac:dyDescent="0.2">
      <c r="D23355" s="9"/>
      <c r="G23355" s="63"/>
      <c r="H23355" s="64"/>
    </row>
    <row r="23356" spans="4:8" x14ac:dyDescent="0.2">
      <c r="D23356" s="9"/>
      <c r="G23356" s="63"/>
      <c r="H23356" s="64"/>
    </row>
    <row r="23357" spans="4:8" x14ac:dyDescent="0.2">
      <c r="D23357" s="9"/>
      <c r="G23357" s="63"/>
      <c r="H23357" s="64"/>
    </row>
    <row r="23358" spans="4:8" x14ac:dyDescent="0.2">
      <c r="D23358" s="9"/>
      <c r="G23358" s="63"/>
      <c r="H23358" s="64"/>
    </row>
    <row r="23359" spans="4:8" x14ac:dyDescent="0.2">
      <c r="D23359" s="9"/>
      <c r="G23359" s="63"/>
      <c r="H23359" s="64"/>
    </row>
    <row r="23360" spans="4:8" x14ac:dyDescent="0.2">
      <c r="D23360" s="9"/>
      <c r="G23360" s="63"/>
      <c r="H23360" s="64"/>
    </row>
    <row r="23361" spans="4:8" x14ac:dyDescent="0.2">
      <c r="D23361" s="9"/>
      <c r="G23361" s="63"/>
      <c r="H23361" s="64"/>
    </row>
    <row r="23362" spans="4:8" x14ac:dyDescent="0.2">
      <c r="D23362" s="9"/>
      <c r="G23362" s="63"/>
      <c r="H23362" s="64"/>
    </row>
    <row r="23363" spans="4:8" x14ac:dyDescent="0.2">
      <c r="D23363" s="9"/>
      <c r="G23363" s="63"/>
      <c r="H23363" s="64"/>
    </row>
    <row r="23364" spans="4:8" x14ac:dyDescent="0.2">
      <c r="D23364" s="9"/>
      <c r="G23364" s="63"/>
      <c r="H23364" s="64"/>
    </row>
    <row r="23365" spans="4:8" x14ac:dyDescent="0.2">
      <c r="D23365" s="9"/>
      <c r="G23365" s="63"/>
      <c r="H23365" s="64"/>
    </row>
    <row r="23366" spans="4:8" x14ac:dyDescent="0.2">
      <c r="D23366" s="9"/>
      <c r="G23366" s="63"/>
      <c r="H23366" s="64"/>
    </row>
    <row r="23367" spans="4:8" x14ac:dyDescent="0.2">
      <c r="D23367" s="9"/>
      <c r="G23367" s="63"/>
      <c r="H23367" s="64"/>
    </row>
    <row r="23368" spans="4:8" x14ac:dyDescent="0.2">
      <c r="D23368" s="9"/>
      <c r="G23368" s="63"/>
      <c r="H23368" s="64"/>
    </row>
    <row r="23369" spans="4:8" x14ac:dyDescent="0.2">
      <c r="D23369" s="9"/>
      <c r="G23369" s="63"/>
      <c r="H23369" s="64"/>
    </row>
    <row r="23370" spans="4:8" x14ac:dyDescent="0.2">
      <c r="D23370" s="9"/>
      <c r="G23370" s="63"/>
      <c r="H23370" s="64"/>
    </row>
    <row r="23371" spans="4:8" x14ac:dyDescent="0.2">
      <c r="D23371" s="9"/>
      <c r="G23371" s="63"/>
      <c r="H23371" s="64"/>
    </row>
    <row r="23372" spans="4:8" x14ac:dyDescent="0.2">
      <c r="D23372" s="9"/>
      <c r="G23372" s="63"/>
      <c r="H23372" s="64"/>
    </row>
    <row r="23373" spans="4:8" x14ac:dyDescent="0.2">
      <c r="D23373" s="9"/>
      <c r="G23373" s="63"/>
      <c r="H23373" s="64"/>
    </row>
    <row r="23374" spans="4:8" x14ac:dyDescent="0.2">
      <c r="D23374" s="9"/>
      <c r="G23374" s="63"/>
      <c r="H23374" s="64"/>
    </row>
    <row r="23375" spans="4:8" x14ac:dyDescent="0.2">
      <c r="D23375" s="9"/>
      <c r="G23375" s="63"/>
      <c r="H23375" s="64"/>
    </row>
    <row r="23376" spans="4:8" x14ac:dyDescent="0.2">
      <c r="D23376" s="9"/>
      <c r="G23376" s="63"/>
      <c r="H23376" s="64"/>
    </row>
    <row r="23377" spans="4:8" x14ac:dyDescent="0.2">
      <c r="D23377" s="9"/>
      <c r="G23377" s="63"/>
      <c r="H23377" s="64"/>
    </row>
    <row r="23378" spans="4:8" x14ac:dyDescent="0.2">
      <c r="D23378" s="9"/>
      <c r="G23378" s="63"/>
      <c r="H23378" s="64"/>
    </row>
    <row r="23379" spans="4:8" x14ac:dyDescent="0.2">
      <c r="D23379" s="9"/>
      <c r="G23379" s="63"/>
      <c r="H23379" s="64"/>
    </row>
    <row r="23380" spans="4:8" x14ac:dyDescent="0.2">
      <c r="D23380" s="9"/>
      <c r="G23380" s="63"/>
      <c r="H23380" s="64"/>
    </row>
    <row r="23381" spans="4:8" x14ac:dyDescent="0.2">
      <c r="D23381" s="9"/>
      <c r="G23381" s="63"/>
      <c r="H23381" s="64"/>
    </row>
    <row r="23382" spans="4:8" x14ac:dyDescent="0.2">
      <c r="D23382" s="9"/>
      <c r="G23382" s="63"/>
      <c r="H23382" s="64"/>
    </row>
    <row r="23383" spans="4:8" x14ac:dyDescent="0.2">
      <c r="D23383" s="9"/>
      <c r="G23383" s="63"/>
      <c r="H23383" s="64"/>
    </row>
    <row r="23384" spans="4:8" x14ac:dyDescent="0.2">
      <c r="D23384" s="9"/>
      <c r="G23384" s="63"/>
      <c r="H23384" s="64"/>
    </row>
    <row r="23385" spans="4:8" x14ac:dyDescent="0.2">
      <c r="D23385" s="9"/>
      <c r="G23385" s="63"/>
      <c r="H23385" s="64"/>
    </row>
    <row r="23386" spans="4:8" x14ac:dyDescent="0.2">
      <c r="D23386" s="9"/>
      <c r="G23386" s="63"/>
      <c r="H23386" s="64"/>
    </row>
    <row r="23387" spans="4:8" x14ac:dyDescent="0.2">
      <c r="D23387" s="9"/>
      <c r="G23387" s="63"/>
      <c r="H23387" s="64"/>
    </row>
    <row r="23388" spans="4:8" x14ac:dyDescent="0.2">
      <c r="D23388" s="9"/>
      <c r="G23388" s="63"/>
      <c r="H23388" s="64"/>
    </row>
    <row r="23389" spans="4:8" x14ac:dyDescent="0.2">
      <c r="D23389" s="9"/>
      <c r="G23389" s="63"/>
      <c r="H23389" s="64"/>
    </row>
    <row r="23390" spans="4:8" x14ac:dyDescent="0.2">
      <c r="D23390" s="9"/>
      <c r="G23390" s="63"/>
      <c r="H23390" s="64"/>
    </row>
    <row r="23391" spans="4:8" x14ac:dyDescent="0.2">
      <c r="D23391" s="9"/>
      <c r="G23391" s="63"/>
      <c r="H23391" s="64"/>
    </row>
    <row r="23392" spans="4:8" x14ac:dyDescent="0.2">
      <c r="D23392" s="9"/>
      <c r="G23392" s="63"/>
      <c r="H23392" s="64"/>
    </row>
    <row r="23393" spans="4:8" x14ac:dyDescent="0.2">
      <c r="D23393" s="9"/>
      <c r="G23393" s="63"/>
      <c r="H23393" s="64"/>
    </row>
    <row r="23394" spans="4:8" x14ac:dyDescent="0.2">
      <c r="D23394" s="9"/>
      <c r="G23394" s="63"/>
      <c r="H23394" s="64"/>
    </row>
    <row r="23395" spans="4:8" x14ac:dyDescent="0.2">
      <c r="D23395" s="9"/>
      <c r="G23395" s="63"/>
      <c r="H23395" s="64"/>
    </row>
    <row r="23396" spans="4:8" x14ac:dyDescent="0.2">
      <c r="D23396" s="9"/>
      <c r="G23396" s="63"/>
      <c r="H23396" s="64"/>
    </row>
    <row r="23397" spans="4:8" x14ac:dyDescent="0.2">
      <c r="D23397" s="9"/>
      <c r="G23397" s="63"/>
      <c r="H23397" s="64"/>
    </row>
    <row r="23398" spans="4:8" x14ac:dyDescent="0.2">
      <c r="D23398" s="9"/>
      <c r="G23398" s="63"/>
      <c r="H23398" s="64"/>
    </row>
    <row r="23399" spans="4:8" x14ac:dyDescent="0.2">
      <c r="D23399" s="9"/>
      <c r="G23399" s="63"/>
      <c r="H23399" s="64"/>
    </row>
    <row r="23400" spans="4:8" x14ac:dyDescent="0.2">
      <c r="D23400" s="9"/>
      <c r="G23400" s="63"/>
      <c r="H23400" s="64"/>
    </row>
    <row r="23401" spans="4:8" x14ac:dyDescent="0.2">
      <c r="D23401" s="9"/>
      <c r="G23401" s="63"/>
      <c r="H23401" s="64"/>
    </row>
    <row r="23402" spans="4:8" x14ac:dyDescent="0.2">
      <c r="D23402" s="9"/>
      <c r="G23402" s="63"/>
      <c r="H23402" s="64"/>
    </row>
    <row r="23403" spans="4:8" x14ac:dyDescent="0.2">
      <c r="D23403" s="9"/>
      <c r="G23403" s="63"/>
      <c r="H23403" s="64"/>
    </row>
    <row r="23404" spans="4:8" x14ac:dyDescent="0.2">
      <c r="D23404" s="9"/>
      <c r="G23404" s="63"/>
      <c r="H23404" s="64"/>
    </row>
    <row r="23405" spans="4:8" x14ac:dyDescent="0.2">
      <c r="D23405" s="9"/>
      <c r="G23405" s="63"/>
      <c r="H23405" s="64"/>
    </row>
    <row r="23406" spans="4:8" x14ac:dyDescent="0.2">
      <c r="D23406" s="9"/>
      <c r="G23406" s="63"/>
      <c r="H23406" s="64"/>
    </row>
    <row r="23407" spans="4:8" x14ac:dyDescent="0.2">
      <c r="D23407" s="9"/>
      <c r="G23407" s="63"/>
      <c r="H23407" s="64"/>
    </row>
    <row r="23408" spans="4:8" x14ac:dyDescent="0.2">
      <c r="D23408" s="9"/>
      <c r="G23408" s="63"/>
      <c r="H23408" s="64"/>
    </row>
    <row r="23409" spans="4:8" x14ac:dyDescent="0.2">
      <c r="D23409" s="9"/>
      <c r="G23409" s="63"/>
      <c r="H23409" s="64"/>
    </row>
    <row r="23410" spans="4:8" x14ac:dyDescent="0.2">
      <c r="D23410" s="9"/>
      <c r="G23410" s="63"/>
      <c r="H23410" s="64"/>
    </row>
    <row r="23411" spans="4:8" x14ac:dyDescent="0.2">
      <c r="D23411" s="9"/>
      <c r="G23411" s="63"/>
      <c r="H23411" s="64"/>
    </row>
    <row r="23412" spans="4:8" x14ac:dyDescent="0.2">
      <c r="D23412" s="9"/>
      <c r="G23412" s="63"/>
      <c r="H23412" s="64"/>
    </row>
    <row r="23413" spans="4:8" x14ac:dyDescent="0.2">
      <c r="D23413" s="9"/>
      <c r="G23413" s="63"/>
      <c r="H23413" s="64"/>
    </row>
    <row r="23414" spans="4:8" x14ac:dyDescent="0.2">
      <c r="D23414" s="9"/>
      <c r="G23414" s="63"/>
      <c r="H23414" s="64"/>
    </row>
    <row r="23415" spans="4:8" x14ac:dyDescent="0.2">
      <c r="D23415" s="9"/>
      <c r="G23415" s="63"/>
      <c r="H23415" s="64"/>
    </row>
    <row r="23416" spans="4:8" x14ac:dyDescent="0.2">
      <c r="D23416" s="9"/>
      <c r="G23416" s="63"/>
      <c r="H23416" s="64"/>
    </row>
    <row r="23417" spans="4:8" x14ac:dyDescent="0.2">
      <c r="D23417" s="9"/>
      <c r="G23417" s="63"/>
      <c r="H23417" s="64"/>
    </row>
    <row r="23418" spans="4:8" x14ac:dyDescent="0.2">
      <c r="D23418" s="9"/>
      <c r="G23418" s="63"/>
      <c r="H23418" s="64"/>
    </row>
    <row r="23419" spans="4:8" x14ac:dyDescent="0.2">
      <c r="D23419" s="9"/>
      <c r="G23419" s="63"/>
      <c r="H23419" s="64"/>
    </row>
    <row r="23420" spans="4:8" x14ac:dyDescent="0.2">
      <c r="D23420" s="9"/>
      <c r="G23420" s="63"/>
      <c r="H23420" s="64"/>
    </row>
    <row r="23421" spans="4:8" x14ac:dyDescent="0.2">
      <c r="D23421" s="9"/>
      <c r="G23421" s="63"/>
      <c r="H23421" s="64"/>
    </row>
    <row r="23422" spans="4:8" x14ac:dyDescent="0.2">
      <c r="D23422" s="9"/>
      <c r="G23422" s="63"/>
      <c r="H23422" s="64"/>
    </row>
    <row r="23423" spans="4:8" x14ac:dyDescent="0.2">
      <c r="D23423" s="9"/>
      <c r="G23423" s="63"/>
      <c r="H23423" s="64"/>
    </row>
    <row r="23424" spans="4:8" x14ac:dyDescent="0.2">
      <c r="D23424" s="9"/>
      <c r="G23424" s="63"/>
      <c r="H23424" s="64"/>
    </row>
    <row r="23425" spans="4:8" x14ac:dyDescent="0.2">
      <c r="D23425" s="9"/>
      <c r="G23425" s="63"/>
      <c r="H23425" s="64"/>
    </row>
    <row r="23426" spans="4:8" x14ac:dyDescent="0.2">
      <c r="D23426" s="9"/>
      <c r="G23426" s="63"/>
      <c r="H23426" s="64"/>
    </row>
    <row r="23427" spans="4:8" x14ac:dyDescent="0.2">
      <c r="D23427" s="9"/>
      <c r="G23427" s="63"/>
      <c r="H23427" s="64"/>
    </row>
    <row r="23428" spans="4:8" x14ac:dyDescent="0.2">
      <c r="D23428" s="9"/>
      <c r="G23428" s="63"/>
      <c r="H23428" s="64"/>
    </row>
    <row r="23429" spans="4:8" x14ac:dyDescent="0.2">
      <c r="D23429" s="9"/>
      <c r="G23429" s="63"/>
      <c r="H23429" s="64"/>
    </row>
    <row r="23430" spans="4:8" x14ac:dyDescent="0.2">
      <c r="D23430" s="9"/>
      <c r="G23430" s="63"/>
      <c r="H23430" s="64"/>
    </row>
    <row r="23431" spans="4:8" x14ac:dyDescent="0.2">
      <c r="D23431" s="9"/>
      <c r="G23431" s="63"/>
      <c r="H23431" s="64"/>
    </row>
    <row r="23432" spans="4:8" x14ac:dyDescent="0.2">
      <c r="D23432" s="9"/>
      <c r="G23432" s="63"/>
      <c r="H23432" s="64"/>
    </row>
    <row r="23433" spans="4:8" x14ac:dyDescent="0.2">
      <c r="D23433" s="9"/>
      <c r="G23433" s="63"/>
      <c r="H23433" s="64"/>
    </row>
    <row r="23434" spans="4:8" x14ac:dyDescent="0.2">
      <c r="D23434" s="9"/>
      <c r="G23434" s="63"/>
      <c r="H23434" s="64"/>
    </row>
    <row r="23435" spans="4:8" x14ac:dyDescent="0.2">
      <c r="D23435" s="9"/>
      <c r="G23435" s="63"/>
      <c r="H23435" s="64"/>
    </row>
    <row r="23436" spans="4:8" x14ac:dyDescent="0.2">
      <c r="D23436" s="9"/>
      <c r="G23436" s="63"/>
      <c r="H23436" s="64"/>
    </row>
    <row r="23437" spans="4:8" x14ac:dyDescent="0.2">
      <c r="D23437" s="9"/>
      <c r="G23437" s="63"/>
      <c r="H23437" s="64"/>
    </row>
    <row r="23438" spans="4:8" x14ac:dyDescent="0.2">
      <c r="D23438" s="9"/>
      <c r="G23438" s="63"/>
      <c r="H23438" s="64"/>
    </row>
    <row r="23439" spans="4:8" x14ac:dyDescent="0.2">
      <c r="D23439" s="9"/>
      <c r="G23439" s="63"/>
      <c r="H23439" s="64"/>
    </row>
    <row r="23440" spans="4:8" x14ac:dyDescent="0.2">
      <c r="D23440" s="9"/>
      <c r="G23440" s="63"/>
      <c r="H23440" s="64"/>
    </row>
    <row r="23441" spans="4:8" x14ac:dyDescent="0.2">
      <c r="D23441" s="9"/>
      <c r="G23441" s="63"/>
      <c r="H23441" s="64"/>
    </row>
    <row r="23442" spans="4:8" x14ac:dyDescent="0.2">
      <c r="D23442" s="9"/>
      <c r="G23442" s="63"/>
      <c r="H23442" s="64"/>
    </row>
    <row r="23443" spans="4:8" x14ac:dyDescent="0.2">
      <c r="D23443" s="9"/>
      <c r="G23443" s="63"/>
      <c r="H23443" s="64"/>
    </row>
    <row r="23444" spans="4:8" x14ac:dyDescent="0.2">
      <c r="D23444" s="9"/>
      <c r="G23444" s="63"/>
      <c r="H23444" s="64"/>
    </row>
    <row r="23445" spans="4:8" x14ac:dyDescent="0.2">
      <c r="D23445" s="9"/>
      <c r="G23445" s="63"/>
      <c r="H23445" s="64"/>
    </row>
    <row r="23446" spans="4:8" x14ac:dyDescent="0.2">
      <c r="D23446" s="9"/>
      <c r="G23446" s="63"/>
      <c r="H23446" s="64"/>
    </row>
    <row r="23447" spans="4:8" x14ac:dyDescent="0.2">
      <c r="D23447" s="9"/>
      <c r="G23447" s="63"/>
      <c r="H23447" s="64"/>
    </row>
    <row r="23448" spans="4:8" x14ac:dyDescent="0.2">
      <c r="D23448" s="9"/>
      <c r="G23448" s="63"/>
      <c r="H23448" s="64"/>
    </row>
    <row r="23449" spans="4:8" x14ac:dyDescent="0.2">
      <c r="D23449" s="9"/>
      <c r="G23449" s="63"/>
      <c r="H23449" s="64"/>
    </row>
    <row r="23450" spans="4:8" x14ac:dyDescent="0.2">
      <c r="D23450" s="9"/>
      <c r="G23450" s="63"/>
      <c r="H23450" s="64"/>
    </row>
    <row r="23451" spans="4:8" x14ac:dyDescent="0.2">
      <c r="D23451" s="9"/>
      <c r="G23451" s="63"/>
      <c r="H23451" s="64"/>
    </row>
    <row r="23452" spans="4:8" x14ac:dyDescent="0.2">
      <c r="D23452" s="9"/>
      <c r="G23452" s="63"/>
      <c r="H23452" s="64"/>
    </row>
    <row r="23453" spans="4:8" x14ac:dyDescent="0.2">
      <c r="D23453" s="9"/>
      <c r="G23453" s="63"/>
      <c r="H23453" s="64"/>
    </row>
    <row r="23454" spans="4:8" x14ac:dyDescent="0.2">
      <c r="D23454" s="9"/>
      <c r="G23454" s="63"/>
      <c r="H23454" s="64"/>
    </row>
    <row r="23455" spans="4:8" x14ac:dyDescent="0.2">
      <c r="D23455" s="9"/>
      <c r="G23455" s="63"/>
      <c r="H23455" s="64"/>
    </row>
    <row r="23456" spans="4:8" x14ac:dyDescent="0.2">
      <c r="D23456" s="9"/>
      <c r="G23456" s="63"/>
      <c r="H23456" s="64"/>
    </row>
    <row r="23457" spans="4:8" x14ac:dyDescent="0.2">
      <c r="D23457" s="9"/>
      <c r="G23457" s="63"/>
      <c r="H23457" s="64"/>
    </row>
    <row r="23458" spans="4:8" x14ac:dyDescent="0.2">
      <c r="D23458" s="9"/>
      <c r="G23458" s="63"/>
      <c r="H23458" s="64"/>
    </row>
    <row r="23459" spans="4:8" x14ac:dyDescent="0.2">
      <c r="D23459" s="9"/>
      <c r="G23459" s="63"/>
      <c r="H23459" s="64"/>
    </row>
    <row r="23460" spans="4:8" x14ac:dyDescent="0.2">
      <c r="D23460" s="9"/>
      <c r="G23460" s="63"/>
      <c r="H23460" s="64"/>
    </row>
    <row r="23461" spans="4:8" x14ac:dyDescent="0.2">
      <c r="D23461" s="9"/>
      <c r="G23461" s="63"/>
      <c r="H23461" s="64"/>
    </row>
    <row r="23462" spans="4:8" x14ac:dyDescent="0.2">
      <c r="D23462" s="9"/>
      <c r="G23462" s="63"/>
      <c r="H23462" s="64"/>
    </row>
    <row r="23463" spans="4:8" x14ac:dyDescent="0.2">
      <c r="D23463" s="9"/>
      <c r="G23463" s="63"/>
      <c r="H23463" s="64"/>
    </row>
    <row r="23464" spans="4:8" x14ac:dyDescent="0.2">
      <c r="D23464" s="9"/>
      <c r="G23464" s="63"/>
      <c r="H23464" s="64"/>
    </row>
    <row r="23465" spans="4:8" x14ac:dyDescent="0.2">
      <c r="D23465" s="9"/>
      <c r="G23465" s="63"/>
      <c r="H23465" s="64"/>
    </row>
    <row r="23466" spans="4:8" x14ac:dyDescent="0.2">
      <c r="D23466" s="9"/>
      <c r="G23466" s="63"/>
      <c r="H23466" s="64"/>
    </row>
    <row r="23467" spans="4:8" x14ac:dyDescent="0.2">
      <c r="D23467" s="9"/>
      <c r="G23467" s="63"/>
      <c r="H23467" s="64"/>
    </row>
    <row r="23468" spans="4:8" x14ac:dyDescent="0.2">
      <c r="D23468" s="9"/>
      <c r="G23468" s="63"/>
      <c r="H23468" s="64"/>
    </row>
    <row r="23469" spans="4:8" x14ac:dyDescent="0.2">
      <c r="D23469" s="9"/>
      <c r="G23469" s="63"/>
      <c r="H23469" s="64"/>
    </row>
    <row r="23470" spans="4:8" x14ac:dyDescent="0.2">
      <c r="D23470" s="9"/>
      <c r="G23470" s="63"/>
      <c r="H23470" s="64"/>
    </row>
    <row r="23471" spans="4:8" x14ac:dyDescent="0.2">
      <c r="D23471" s="9"/>
      <c r="G23471" s="63"/>
      <c r="H23471" s="64"/>
    </row>
    <row r="23472" spans="4:8" x14ac:dyDescent="0.2">
      <c r="D23472" s="9"/>
      <c r="G23472" s="63"/>
      <c r="H23472" s="64"/>
    </row>
    <row r="23473" spans="4:8" x14ac:dyDescent="0.2">
      <c r="D23473" s="9"/>
      <c r="G23473" s="63"/>
      <c r="H23473" s="64"/>
    </row>
    <row r="23474" spans="4:8" x14ac:dyDescent="0.2">
      <c r="D23474" s="9"/>
      <c r="G23474" s="63"/>
      <c r="H23474" s="64"/>
    </row>
    <row r="23475" spans="4:8" x14ac:dyDescent="0.2">
      <c r="D23475" s="9"/>
      <c r="G23475" s="63"/>
      <c r="H23475" s="64"/>
    </row>
    <row r="23476" spans="4:8" x14ac:dyDescent="0.2">
      <c r="D23476" s="9"/>
      <c r="G23476" s="63"/>
      <c r="H23476" s="64"/>
    </row>
    <row r="23477" spans="4:8" x14ac:dyDescent="0.2">
      <c r="D23477" s="9"/>
      <c r="G23477" s="63"/>
      <c r="H23477" s="64"/>
    </row>
    <row r="23478" spans="4:8" x14ac:dyDescent="0.2">
      <c r="D23478" s="9"/>
      <c r="G23478" s="63"/>
      <c r="H23478" s="64"/>
    </row>
    <row r="23479" spans="4:8" x14ac:dyDescent="0.2">
      <c r="D23479" s="9"/>
      <c r="G23479" s="63"/>
      <c r="H23479" s="64"/>
    </row>
    <row r="23480" spans="4:8" x14ac:dyDescent="0.2">
      <c r="D23480" s="9"/>
      <c r="G23480" s="63"/>
      <c r="H23480" s="64"/>
    </row>
    <row r="23481" spans="4:8" x14ac:dyDescent="0.2">
      <c r="D23481" s="9"/>
      <c r="G23481" s="63"/>
      <c r="H23481" s="64"/>
    </row>
    <row r="23482" spans="4:8" x14ac:dyDescent="0.2">
      <c r="D23482" s="9"/>
      <c r="G23482" s="63"/>
      <c r="H23482" s="64"/>
    </row>
    <row r="23483" spans="4:8" x14ac:dyDescent="0.2">
      <c r="D23483" s="9"/>
      <c r="G23483" s="63"/>
      <c r="H23483" s="64"/>
    </row>
    <row r="23484" spans="4:8" x14ac:dyDescent="0.2">
      <c r="D23484" s="9"/>
      <c r="G23484" s="63"/>
      <c r="H23484" s="64"/>
    </row>
    <row r="23485" spans="4:8" x14ac:dyDescent="0.2">
      <c r="D23485" s="9"/>
      <c r="G23485" s="63"/>
      <c r="H23485" s="64"/>
    </row>
    <row r="23486" spans="4:8" x14ac:dyDescent="0.2">
      <c r="D23486" s="9"/>
      <c r="G23486" s="63"/>
      <c r="H23486" s="64"/>
    </row>
    <row r="23487" spans="4:8" x14ac:dyDescent="0.2">
      <c r="D23487" s="9"/>
      <c r="G23487" s="63"/>
      <c r="H23487" s="64"/>
    </row>
    <row r="23488" spans="4:8" x14ac:dyDescent="0.2">
      <c r="D23488" s="9"/>
      <c r="G23488" s="63"/>
      <c r="H23488" s="64"/>
    </row>
    <row r="23489" spans="4:8" x14ac:dyDescent="0.2">
      <c r="D23489" s="9"/>
      <c r="G23489" s="63"/>
      <c r="H23489" s="64"/>
    </row>
    <row r="23490" spans="4:8" x14ac:dyDescent="0.2">
      <c r="D23490" s="9"/>
      <c r="G23490" s="63"/>
      <c r="H23490" s="64"/>
    </row>
    <row r="23491" spans="4:8" x14ac:dyDescent="0.2">
      <c r="D23491" s="9"/>
      <c r="G23491" s="63"/>
      <c r="H23491" s="64"/>
    </row>
    <row r="23492" spans="4:8" x14ac:dyDescent="0.2">
      <c r="D23492" s="9"/>
      <c r="G23492" s="63"/>
      <c r="H23492" s="64"/>
    </row>
    <row r="23493" spans="4:8" x14ac:dyDescent="0.2">
      <c r="D23493" s="9"/>
      <c r="G23493" s="63"/>
      <c r="H23493" s="64"/>
    </row>
    <row r="23494" spans="4:8" x14ac:dyDescent="0.2">
      <c r="D23494" s="9"/>
      <c r="G23494" s="63"/>
      <c r="H23494" s="64"/>
    </row>
    <row r="23495" spans="4:8" x14ac:dyDescent="0.2">
      <c r="D23495" s="9"/>
      <c r="G23495" s="63"/>
      <c r="H23495" s="64"/>
    </row>
    <row r="23496" spans="4:8" x14ac:dyDescent="0.2">
      <c r="D23496" s="9"/>
      <c r="G23496" s="63"/>
      <c r="H23496" s="64"/>
    </row>
    <row r="23497" spans="4:8" x14ac:dyDescent="0.2">
      <c r="D23497" s="9"/>
      <c r="G23497" s="63"/>
      <c r="H23497" s="64"/>
    </row>
    <row r="23498" spans="4:8" x14ac:dyDescent="0.2">
      <c r="D23498" s="9"/>
      <c r="G23498" s="63"/>
      <c r="H23498" s="64"/>
    </row>
    <row r="23499" spans="4:8" x14ac:dyDescent="0.2">
      <c r="D23499" s="9"/>
      <c r="G23499" s="63"/>
      <c r="H23499" s="64"/>
    </row>
    <row r="23500" spans="4:8" x14ac:dyDescent="0.2">
      <c r="D23500" s="9"/>
      <c r="G23500" s="63"/>
      <c r="H23500" s="64"/>
    </row>
    <row r="23501" spans="4:8" x14ac:dyDescent="0.2">
      <c r="D23501" s="9"/>
      <c r="G23501" s="63"/>
      <c r="H23501" s="64"/>
    </row>
    <row r="23502" spans="4:8" x14ac:dyDescent="0.2">
      <c r="D23502" s="9"/>
      <c r="G23502" s="63"/>
      <c r="H23502" s="64"/>
    </row>
    <row r="23503" spans="4:8" x14ac:dyDescent="0.2">
      <c r="D23503" s="9"/>
      <c r="G23503" s="63"/>
      <c r="H23503" s="64"/>
    </row>
    <row r="23504" spans="4:8" x14ac:dyDescent="0.2">
      <c r="D23504" s="9"/>
      <c r="G23504" s="63"/>
      <c r="H23504" s="64"/>
    </row>
    <row r="23505" spans="4:8" x14ac:dyDescent="0.2">
      <c r="D23505" s="9"/>
      <c r="G23505" s="63"/>
      <c r="H23505" s="64"/>
    </row>
    <row r="23506" spans="4:8" x14ac:dyDescent="0.2">
      <c r="D23506" s="9"/>
      <c r="G23506" s="63"/>
      <c r="H23506" s="64"/>
    </row>
    <row r="23507" spans="4:8" x14ac:dyDescent="0.2">
      <c r="D23507" s="9"/>
      <c r="G23507" s="63"/>
      <c r="H23507" s="64"/>
    </row>
    <row r="23508" spans="4:8" x14ac:dyDescent="0.2">
      <c r="D23508" s="9"/>
      <c r="G23508" s="63"/>
      <c r="H23508" s="64"/>
    </row>
    <row r="23509" spans="4:8" x14ac:dyDescent="0.2">
      <c r="D23509" s="9"/>
      <c r="G23509" s="63"/>
      <c r="H23509" s="64"/>
    </row>
    <row r="23510" spans="4:8" x14ac:dyDescent="0.2">
      <c r="D23510" s="9"/>
      <c r="G23510" s="63"/>
      <c r="H23510" s="64"/>
    </row>
    <row r="23511" spans="4:8" x14ac:dyDescent="0.2">
      <c r="D23511" s="9"/>
      <c r="G23511" s="63"/>
      <c r="H23511" s="64"/>
    </row>
    <row r="23512" spans="4:8" x14ac:dyDescent="0.2">
      <c r="D23512" s="9"/>
      <c r="G23512" s="63"/>
      <c r="H23512" s="64"/>
    </row>
    <row r="23513" spans="4:8" x14ac:dyDescent="0.2">
      <c r="D23513" s="9"/>
      <c r="G23513" s="63"/>
      <c r="H23513" s="64"/>
    </row>
    <row r="23514" spans="4:8" x14ac:dyDescent="0.2">
      <c r="D23514" s="9"/>
      <c r="G23514" s="63"/>
      <c r="H23514" s="64"/>
    </row>
    <row r="23515" spans="4:8" x14ac:dyDescent="0.2">
      <c r="D23515" s="9"/>
      <c r="G23515" s="63"/>
      <c r="H23515" s="64"/>
    </row>
    <row r="23516" spans="4:8" x14ac:dyDescent="0.2">
      <c r="D23516" s="9"/>
      <c r="G23516" s="63"/>
      <c r="H23516" s="64"/>
    </row>
    <row r="23517" spans="4:8" x14ac:dyDescent="0.2">
      <c r="D23517" s="9"/>
      <c r="G23517" s="63"/>
      <c r="H23517" s="64"/>
    </row>
    <row r="23518" spans="4:8" x14ac:dyDescent="0.2">
      <c r="D23518" s="9"/>
      <c r="G23518" s="63"/>
      <c r="H23518" s="64"/>
    </row>
    <row r="23519" spans="4:8" x14ac:dyDescent="0.2">
      <c r="D23519" s="9"/>
      <c r="G23519" s="63"/>
      <c r="H23519" s="64"/>
    </row>
    <row r="23520" spans="4:8" x14ac:dyDescent="0.2">
      <c r="D23520" s="9"/>
      <c r="G23520" s="63"/>
      <c r="H23520" s="64"/>
    </row>
    <row r="23521" spans="4:8" x14ac:dyDescent="0.2">
      <c r="D23521" s="9"/>
      <c r="G23521" s="63"/>
      <c r="H23521" s="64"/>
    </row>
    <row r="23522" spans="4:8" x14ac:dyDescent="0.2">
      <c r="D23522" s="9"/>
      <c r="G23522" s="63"/>
      <c r="H23522" s="64"/>
    </row>
    <row r="23523" spans="4:8" x14ac:dyDescent="0.2">
      <c r="D23523" s="9"/>
      <c r="G23523" s="63"/>
      <c r="H23523" s="64"/>
    </row>
    <row r="23524" spans="4:8" x14ac:dyDescent="0.2">
      <c r="D23524" s="9"/>
      <c r="G23524" s="63"/>
      <c r="H23524" s="64"/>
    </row>
    <row r="23525" spans="4:8" x14ac:dyDescent="0.2">
      <c r="D23525" s="9"/>
      <c r="G23525" s="63"/>
      <c r="H23525" s="64"/>
    </row>
    <row r="23526" spans="4:8" x14ac:dyDescent="0.2">
      <c r="D23526" s="9"/>
      <c r="G23526" s="63"/>
      <c r="H23526" s="64"/>
    </row>
    <row r="23527" spans="4:8" x14ac:dyDescent="0.2">
      <c r="D23527" s="9"/>
      <c r="G23527" s="63"/>
      <c r="H23527" s="64"/>
    </row>
    <row r="23528" spans="4:8" x14ac:dyDescent="0.2">
      <c r="D23528" s="9"/>
      <c r="G23528" s="63"/>
      <c r="H23528" s="64"/>
    </row>
    <row r="23529" spans="4:8" x14ac:dyDescent="0.2">
      <c r="D23529" s="9"/>
      <c r="G23529" s="63"/>
      <c r="H23529" s="64"/>
    </row>
    <row r="23530" spans="4:8" x14ac:dyDescent="0.2">
      <c r="D23530" s="9"/>
      <c r="G23530" s="63"/>
      <c r="H23530" s="64"/>
    </row>
    <row r="23531" spans="4:8" x14ac:dyDescent="0.2">
      <c r="D23531" s="9"/>
      <c r="G23531" s="63"/>
      <c r="H23531" s="64"/>
    </row>
    <row r="23532" spans="4:8" x14ac:dyDescent="0.2">
      <c r="D23532" s="9"/>
      <c r="G23532" s="63"/>
      <c r="H23532" s="64"/>
    </row>
    <row r="23533" spans="4:8" x14ac:dyDescent="0.2">
      <c r="D23533" s="9"/>
      <c r="G23533" s="63"/>
      <c r="H23533" s="64"/>
    </row>
    <row r="23534" spans="4:8" x14ac:dyDescent="0.2">
      <c r="D23534" s="9"/>
      <c r="G23534" s="63"/>
      <c r="H23534" s="64"/>
    </row>
    <row r="23535" spans="4:8" x14ac:dyDescent="0.2">
      <c r="D23535" s="9"/>
      <c r="G23535" s="63"/>
      <c r="H23535" s="64"/>
    </row>
    <row r="23536" spans="4:8" x14ac:dyDescent="0.2">
      <c r="D23536" s="9"/>
      <c r="G23536" s="63"/>
      <c r="H23536" s="64"/>
    </row>
    <row r="23537" spans="4:8" x14ac:dyDescent="0.2">
      <c r="D23537" s="9"/>
      <c r="G23537" s="63"/>
      <c r="H23537" s="64"/>
    </row>
    <row r="23538" spans="4:8" x14ac:dyDescent="0.2">
      <c r="D23538" s="9"/>
      <c r="G23538" s="63"/>
      <c r="H23538" s="64"/>
    </row>
    <row r="23539" spans="4:8" x14ac:dyDescent="0.2">
      <c r="D23539" s="9"/>
      <c r="G23539" s="63"/>
      <c r="H23539" s="64"/>
    </row>
    <row r="23540" spans="4:8" x14ac:dyDescent="0.2">
      <c r="D23540" s="9"/>
      <c r="G23540" s="63"/>
      <c r="H23540" s="64"/>
    </row>
    <row r="23541" spans="4:8" x14ac:dyDescent="0.2">
      <c r="D23541" s="9"/>
      <c r="G23541" s="63"/>
      <c r="H23541" s="64"/>
    </row>
    <row r="23542" spans="4:8" x14ac:dyDescent="0.2">
      <c r="D23542" s="9"/>
      <c r="G23542" s="63"/>
      <c r="H23542" s="64"/>
    </row>
    <row r="23543" spans="4:8" x14ac:dyDescent="0.2">
      <c r="D23543" s="9"/>
      <c r="G23543" s="63"/>
      <c r="H23543" s="64"/>
    </row>
    <row r="23544" spans="4:8" x14ac:dyDescent="0.2">
      <c r="D23544" s="9"/>
      <c r="G23544" s="63"/>
      <c r="H23544" s="64"/>
    </row>
    <row r="23545" spans="4:8" x14ac:dyDescent="0.2">
      <c r="D23545" s="9"/>
      <c r="G23545" s="63"/>
      <c r="H23545" s="64"/>
    </row>
    <row r="23546" spans="4:8" x14ac:dyDescent="0.2">
      <c r="D23546" s="9"/>
      <c r="G23546" s="63"/>
      <c r="H23546" s="64"/>
    </row>
    <row r="23547" spans="4:8" x14ac:dyDescent="0.2">
      <c r="D23547" s="9"/>
      <c r="G23547" s="63"/>
      <c r="H23547" s="64"/>
    </row>
    <row r="23548" spans="4:8" x14ac:dyDescent="0.2">
      <c r="D23548" s="9"/>
      <c r="G23548" s="63"/>
      <c r="H23548" s="64"/>
    </row>
    <row r="23549" spans="4:8" x14ac:dyDescent="0.2">
      <c r="D23549" s="9"/>
      <c r="G23549" s="63"/>
      <c r="H23549" s="64"/>
    </row>
    <row r="23550" spans="4:8" x14ac:dyDescent="0.2">
      <c r="D23550" s="9"/>
      <c r="G23550" s="63"/>
      <c r="H23550" s="64"/>
    </row>
    <row r="23551" spans="4:8" x14ac:dyDescent="0.2">
      <c r="D23551" s="9"/>
      <c r="G23551" s="63"/>
      <c r="H23551" s="64"/>
    </row>
    <row r="23552" spans="4:8" x14ac:dyDescent="0.2">
      <c r="D23552" s="9"/>
      <c r="G23552" s="63"/>
      <c r="H23552" s="64"/>
    </row>
    <row r="23553" spans="4:8" x14ac:dyDescent="0.2">
      <c r="D23553" s="9"/>
      <c r="G23553" s="63"/>
      <c r="H23553" s="64"/>
    </row>
    <row r="23554" spans="4:8" x14ac:dyDescent="0.2">
      <c r="D23554" s="9"/>
      <c r="G23554" s="63"/>
      <c r="H23554" s="64"/>
    </row>
    <row r="23555" spans="4:8" x14ac:dyDescent="0.2">
      <c r="D23555" s="9"/>
      <c r="G23555" s="63"/>
      <c r="H23555" s="64"/>
    </row>
    <row r="23556" spans="4:8" x14ac:dyDescent="0.2">
      <c r="D23556" s="9"/>
      <c r="G23556" s="63"/>
      <c r="H23556" s="64"/>
    </row>
    <row r="23557" spans="4:8" x14ac:dyDescent="0.2">
      <c r="D23557" s="9"/>
      <c r="G23557" s="63"/>
      <c r="H23557" s="64"/>
    </row>
    <row r="23558" spans="4:8" x14ac:dyDescent="0.2">
      <c r="D23558" s="9"/>
      <c r="G23558" s="63"/>
      <c r="H23558" s="64"/>
    </row>
    <row r="23559" spans="4:8" x14ac:dyDescent="0.2">
      <c r="D23559" s="9"/>
      <c r="G23559" s="63"/>
      <c r="H23559" s="64"/>
    </row>
    <row r="23560" spans="4:8" x14ac:dyDescent="0.2">
      <c r="D23560" s="9"/>
      <c r="G23560" s="63"/>
      <c r="H23560" s="64"/>
    </row>
    <row r="23561" spans="4:8" x14ac:dyDescent="0.2">
      <c r="D23561" s="9"/>
      <c r="G23561" s="63"/>
      <c r="H23561" s="64"/>
    </row>
    <row r="23562" spans="4:8" x14ac:dyDescent="0.2">
      <c r="D23562" s="9"/>
      <c r="G23562" s="63"/>
      <c r="H23562" s="64"/>
    </row>
    <row r="23563" spans="4:8" x14ac:dyDescent="0.2">
      <c r="D23563" s="9"/>
      <c r="G23563" s="63"/>
      <c r="H23563" s="64"/>
    </row>
    <row r="23564" spans="4:8" x14ac:dyDescent="0.2">
      <c r="D23564" s="9"/>
      <c r="G23564" s="63"/>
      <c r="H23564" s="64"/>
    </row>
    <row r="23565" spans="4:8" x14ac:dyDescent="0.2">
      <c r="D23565" s="9"/>
      <c r="G23565" s="63"/>
      <c r="H23565" s="64"/>
    </row>
    <row r="23566" spans="4:8" x14ac:dyDescent="0.2">
      <c r="D23566" s="9"/>
      <c r="G23566" s="63"/>
      <c r="H23566" s="64"/>
    </row>
    <row r="23567" spans="4:8" x14ac:dyDescent="0.2">
      <c r="D23567" s="9"/>
      <c r="G23567" s="63"/>
      <c r="H23567" s="64"/>
    </row>
    <row r="23568" spans="4:8" x14ac:dyDescent="0.2">
      <c r="D23568" s="9"/>
      <c r="G23568" s="63"/>
      <c r="H23568" s="64"/>
    </row>
    <row r="23569" spans="4:8" x14ac:dyDescent="0.2">
      <c r="D23569" s="9"/>
      <c r="G23569" s="63"/>
      <c r="H23569" s="64"/>
    </row>
    <row r="23570" spans="4:8" x14ac:dyDescent="0.2">
      <c r="D23570" s="9"/>
      <c r="G23570" s="63"/>
      <c r="H23570" s="64"/>
    </row>
    <row r="23571" spans="4:8" x14ac:dyDescent="0.2">
      <c r="D23571" s="9"/>
      <c r="G23571" s="63"/>
      <c r="H23571" s="64"/>
    </row>
    <row r="23572" spans="4:8" x14ac:dyDescent="0.2">
      <c r="D23572" s="9"/>
      <c r="G23572" s="63"/>
      <c r="H23572" s="64"/>
    </row>
    <row r="23573" spans="4:8" x14ac:dyDescent="0.2">
      <c r="D23573" s="9"/>
      <c r="G23573" s="63"/>
      <c r="H23573" s="64"/>
    </row>
    <row r="23574" spans="4:8" x14ac:dyDescent="0.2">
      <c r="D23574" s="9"/>
      <c r="G23574" s="63"/>
      <c r="H23574" s="64"/>
    </row>
    <row r="23575" spans="4:8" x14ac:dyDescent="0.2">
      <c r="D23575" s="9"/>
      <c r="G23575" s="63"/>
      <c r="H23575" s="64"/>
    </row>
    <row r="23576" spans="4:8" x14ac:dyDescent="0.2">
      <c r="D23576" s="9"/>
      <c r="G23576" s="63"/>
      <c r="H23576" s="64"/>
    </row>
    <row r="23577" spans="4:8" x14ac:dyDescent="0.2">
      <c r="D23577" s="9"/>
      <c r="G23577" s="63"/>
      <c r="H23577" s="64"/>
    </row>
    <row r="23578" spans="4:8" x14ac:dyDescent="0.2">
      <c r="D23578" s="9"/>
      <c r="G23578" s="63"/>
      <c r="H23578" s="64"/>
    </row>
    <row r="23579" spans="4:8" x14ac:dyDescent="0.2">
      <c r="D23579" s="9"/>
      <c r="G23579" s="63"/>
      <c r="H23579" s="64"/>
    </row>
    <row r="23580" spans="4:8" x14ac:dyDescent="0.2">
      <c r="D23580" s="9"/>
      <c r="G23580" s="63"/>
      <c r="H23580" s="64"/>
    </row>
    <row r="23581" spans="4:8" x14ac:dyDescent="0.2">
      <c r="D23581" s="9"/>
      <c r="G23581" s="63"/>
      <c r="H23581" s="64"/>
    </row>
    <row r="23582" spans="4:8" x14ac:dyDescent="0.2">
      <c r="D23582" s="9"/>
      <c r="G23582" s="63"/>
      <c r="H23582" s="64"/>
    </row>
    <row r="23583" spans="4:8" x14ac:dyDescent="0.2">
      <c r="D23583" s="9"/>
      <c r="G23583" s="63"/>
      <c r="H23583" s="64"/>
    </row>
    <row r="23584" spans="4:8" x14ac:dyDescent="0.2">
      <c r="D23584" s="9"/>
      <c r="G23584" s="63"/>
      <c r="H23584" s="64"/>
    </row>
    <row r="23585" spans="4:8" x14ac:dyDescent="0.2">
      <c r="D23585" s="9"/>
      <c r="G23585" s="63"/>
      <c r="H23585" s="64"/>
    </row>
    <row r="23586" spans="4:8" x14ac:dyDescent="0.2">
      <c r="D23586" s="9"/>
      <c r="G23586" s="63"/>
      <c r="H23586" s="64"/>
    </row>
    <row r="23587" spans="4:8" x14ac:dyDescent="0.2">
      <c r="D23587" s="9"/>
      <c r="G23587" s="63"/>
      <c r="H23587" s="64"/>
    </row>
    <row r="23588" spans="4:8" x14ac:dyDescent="0.2">
      <c r="D23588" s="9"/>
      <c r="G23588" s="63"/>
      <c r="H23588" s="64"/>
    </row>
    <row r="23589" spans="4:8" x14ac:dyDescent="0.2">
      <c r="D23589" s="9"/>
      <c r="G23589" s="63"/>
      <c r="H23589" s="64"/>
    </row>
    <row r="23590" spans="4:8" x14ac:dyDescent="0.2">
      <c r="D23590" s="9"/>
      <c r="G23590" s="63"/>
      <c r="H23590" s="64"/>
    </row>
    <row r="23591" spans="4:8" x14ac:dyDescent="0.2">
      <c r="D23591" s="9"/>
      <c r="G23591" s="63"/>
      <c r="H23591" s="64"/>
    </row>
    <row r="23592" spans="4:8" x14ac:dyDescent="0.2">
      <c r="D23592" s="9"/>
      <c r="G23592" s="63"/>
      <c r="H23592" s="64"/>
    </row>
    <row r="23593" spans="4:8" x14ac:dyDescent="0.2">
      <c r="D23593" s="9"/>
      <c r="G23593" s="63"/>
      <c r="H23593" s="64"/>
    </row>
    <row r="23594" spans="4:8" x14ac:dyDescent="0.2">
      <c r="D23594" s="9"/>
      <c r="G23594" s="63"/>
      <c r="H23594" s="64"/>
    </row>
    <row r="23595" spans="4:8" x14ac:dyDescent="0.2">
      <c r="D23595" s="9"/>
      <c r="G23595" s="63"/>
      <c r="H23595" s="64"/>
    </row>
    <row r="23596" spans="4:8" x14ac:dyDescent="0.2">
      <c r="D23596" s="9"/>
      <c r="G23596" s="63"/>
      <c r="H23596" s="64"/>
    </row>
    <row r="23597" spans="4:8" x14ac:dyDescent="0.2">
      <c r="D23597" s="9"/>
      <c r="G23597" s="63"/>
      <c r="H23597" s="64"/>
    </row>
    <row r="23598" spans="4:8" x14ac:dyDescent="0.2">
      <c r="D23598" s="9"/>
      <c r="G23598" s="63"/>
      <c r="H23598" s="64"/>
    </row>
    <row r="23599" spans="4:8" x14ac:dyDescent="0.2">
      <c r="D23599" s="9"/>
      <c r="G23599" s="63"/>
      <c r="H23599" s="64"/>
    </row>
    <row r="23600" spans="4:8" x14ac:dyDescent="0.2">
      <c r="D23600" s="9"/>
      <c r="G23600" s="63"/>
      <c r="H23600" s="64"/>
    </row>
    <row r="23601" spans="4:8" x14ac:dyDescent="0.2">
      <c r="D23601" s="9"/>
      <c r="G23601" s="63"/>
      <c r="H23601" s="64"/>
    </row>
    <row r="23602" spans="4:8" x14ac:dyDescent="0.2">
      <c r="D23602" s="9"/>
      <c r="G23602" s="63"/>
      <c r="H23602" s="64"/>
    </row>
    <row r="23603" spans="4:8" x14ac:dyDescent="0.2">
      <c r="D23603" s="9"/>
      <c r="G23603" s="63"/>
      <c r="H23603" s="64"/>
    </row>
    <row r="23604" spans="4:8" x14ac:dyDescent="0.2">
      <c r="D23604" s="9"/>
      <c r="G23604" s="63"/>
      <c r="H23604" s="64"/>
    </row>
    <row r="23605" spans="4:8" x14ac:dyDescent="0.2">
      <c r="D23605" s="9"/>
      <c r="G23605" s="63"/>
      <c r="H23605" s="64"/>
    </row>
    <row r="23606" spans="4:8" x14ac:dyDescent="0.2">
      <c r="D23606" s="9"/>
      <c r="G23606" s="63"/>
      <c r="H23606" s="64"/>
    </row>
    <row r="23607" spans="4:8" x14ac:dyDescent="0.2">
      <c r="D23607" s="9"/>
      <c r="G23607" s="63"/>
      <c r="H23607" s="64"/>
    </row>
    <row r="23608" spans="4:8" x14ac:dyDescent="0.2">
      <c r="D23608" s="9"/>
      <c r="G23608" s="63"/>
      <c r="H23608" s="64"/>
    </row>
    <row r="23609" spans="4:8" x14ac:dyDescent="0.2">
      <c r="D23609" s="9"/>
      <c r="G23609" s="63"/>
      <c r="H23609" s="64"/>
    </row>
    <row r="23610" spans="4:8" x14ac:dyDescent="0.2">
      <c r="D23610" s="9"/>
      <c r="G23610" s="63"/>
      <c r="H23610" s="64"/>
    </row>
    <row r="23611" spans="4:8" x14ac:dyDescent="0.2">
      <c r="D23611" s="9"/>
      <c r="G23611" s="63"/>
      <c r="H23611" s="64"/>
    </row>
    <row r="23612" spans="4:8" x14ac:dyDescent="0.2">
      <c r="D23612" s="9"/>
      <c r="G23612" s="63"/>
      <c r="H23612" s="64"/>
    </row>
    <row r="23613" spans="4:8" x14ac:dyDescent="0.2">
      <c r="D23613" s="9"/>
      <c r="G23613" s="63"/>
      <c r="H23613" s="64"/>
    </row>
    <row r="23614" spans="4:8" x14ac:dyDescent="0.2">
      <c r="D23614" s="9"/>
      <c r="G23614" s="63"/>
      <c r="H23614" s="64"/>
    </row>
    <row r="23615" spans="4:8" x14ac:dyDescent="0.2">
      <c r="D23615" s="9"/>
      <c r="G23615" s="63"/>
      <c r="H23615" s="64"/>
    </row>
    <row r="23616" spans="4:8" x14ac:dyDescent="0.2">
      <c r="D23616" s="9"/>
      <c r="G23616" s="63"/>
      <c r="H23616" s="64"/>
    </row>
    <row r="23617" spans="4:8" x14ac:dyDescent="0.2">
      <c r="D23617" s="9"/>
      <c r="G23617" s="63"/>
      <c r="H23617" s="64"/>
    </row>
    <row r="23618" spans="4:8" x14ac:dyDescent="0.2">
      <c r="D23618" s="9"/>
      <c r="G23618" s="63"/>
      <c r="H23618" s="64"/>
    </row>
    <row r="23619" spans="4:8" x14ac:dyDescent="0.2">
      <c r="D23619" s="9"/>
      <c r="G23619" s="63"/>
      <c r="H23619" s="64"/>
    </row>
    <row r="23620" spans="4:8" x14ac:dyDescent="0.2">
      <c r="D23620" s="9"/>
      <c r="G23620" s="63"/>
      <c r="H23620" s="64"/>
    </row>
    <row r="23621" spans="4:8" x14ac:dyDescent="0.2">
      <c r="D23621" s="9"/>
      <c r="G23621" s="63"/>
      <c r="H23621" s="64"/>
    </row>
    <row r="23622" spans="4:8" x14ac:dyDescent="0.2">
      <c r="D23622" s="9"/>
      <c r="G23622" s="63"/>
      <c r="H23622" s="64"/>
    </row>
    <row r="23623" spans="4:8" x14ac:dyDescent="0.2">
      <c r="D23623" s="9"/>
      <c r="G23623" s="63"/>
      <c r="H23623" s="64"/>
    </row>
    <row r="23624" spans="4:8" x14ac:dyDescent="0.2">
      <c r="D23624" s="9"/>
      <c r="G23624" s="63"/>
      <c r="H23624" s="64"/>
    </row>
    <row r="23625" spans="4:8" x14ac:dyDescent="0.2">
      <c r="D23625" s="9"/>
      <c r="G23625" s="63"/>
      <c r="H23625" s="64"/>
    </row>
    <row r="23626" spans="4:8" x14ac:dyDescent="0.2">
      <c r="D23626" s="9"/>
      <c r="G23626" s="63"/>
      <c r="H23626" s="64"/>
    </row>
    <row r="23627" spans="4:8" x14ac:dyDescent="0.2">
      <c r="D23627" s="9"/>
      <c r="G23627" s="63"/>
      <c r="H23627" s="64"/>
    </row>
    <row r="23628" spans="4:8" x14ac:dyDescent="0.2">
      <c r="D23628" s="9"/>
      <c r="G23628" s="63"/>
      <c r="H23628" s="64"/>
    </row>
    <row r="23629" spans="4:8" x14ac:dyDescent="0.2">
      <c r="D23629" s="9"/>
      <c r="G23629" s="63"/>
      <c r="H23629" s="64"/>
    </row>
    <row r="23630" spans="4:8" x14ac:dyDescent="0.2">
      <c r="D23630" s="9"/>
      <c r="G23630" s="63"/>
      <c r="H23630" s="64"/>
    </row>
    <row r="23631" spans="4:8" x14ac:dyDescent="0.2">
      <c r="D23631" s="9"/>
      <c r="G23631" s="63"/>
      <c r="H23631" s="64"/>
    </row>
    <row r="23632" spans="4:8" x14ac:dyDescent="0.2">
      <c r="D23632" s="9"/>
      <c r="G23632" s="63"/>
      <c r="H23632" s="64"/>
    </row>
    <row r="23633" spans="4:8" x14ac:dyDescent="0.2">
      <c r="D23633" s="9"/>
      <c r="G23633" s="63"/>
      <c r="H23633" s="64"/>
    </row>
    <row r="23634" spans="4:8" x14ac:dyDescent="0.2">
      <c r="D23634" s="9"/>
      <c r="G23634" s="63"/>
      <c r="H23634" s="64"/>
    </row>
    <row r="23635" spans="4:8" x14ac:dyDescent="0.2">
      <c r="D23635" s="9"/>
      <c r="G23635" s="63"/>
      <c r="H23635" s="64"/>
    </row>
    <row r="23636" spans="4:8" x14ac:dyDescent="0.2">
      <c r="D23636" s="9"/>
      <c r="G23636" s="63"/>
      <c r="H23636" s="64"/>
    </row>
    <row r="23637" spans="4:8" x14ac:dyDescent="0.2">
      <c r="D23637" s="9"/>
      <c r="G23637" s="63"/>
      <c r="H23637" s="64"/>
    </row>
    <row r="23638" spans="4:8" x14ac:dyDescent="0.2">
      <c r="D23638" s="9"/>
      <c r="G23638" s="63"/>
      <c r="H23638" s="64"/>
    </row>
    <row r="23639" spans="4:8" x14ac:dyDescent="0.2">
      <c r="D23639" s="9"/>
      <c r="G23639" s="63"/>
      <c r="H23639" s="64"/>
    </row>
    <row r="23640" spans="4:8" x14ac:dyDescent="0.2">
      <c r="D23640" s="9"/>
      <c r="G23640" s="63"/>
      <c r="H23640" s="64"/>
    </row>
    <row r="23641" spans="4:8" x14ac:dyDescent="0.2">
      <c r="D23641" s="9"/>
      <c r="G23641" s="63"/>
      <c r="H23641" s="64"/>
    </row>
    <row r="23642" spans="4:8" x14ac:dyDescent="0.2">
      <c r="D23642" s="9"/>
      <c r="G23642" s="63"/>
      <c r="H23642" s="64"/>
    </row>
    <row r="23643" spans="4:8" x14ac:dyDescent="0.2">
      <c r="D23643" s="9"/>
      <c r="G23643" s="63"/>
      <c r="H23643" s="64"/>
    </row>
    <row r="23644" spans="4:8" x14ac:dyDescent="0.2">
      <c r="D23644" s="9"/>
      <c r="G23644" s="63"/>
      <c r="H23644" s="64"/>
    </row>
    <row r="23645" spans="4:8" x14ac:dyDescent="0.2">
      <c r="D23645" s="9"/>
      <c r="G23645" s="63"/>
      <c r="H23645" s="64"/>
    </row>
    <row r="23646" spans="4:8" x14ac:dyDescent="0.2">
      <c r="D23646" s="9"/>
      <c r="G23646" s="63"/>
      <c r="H23646" s="64"/>
    </row>
    <row r="23647" spans="4:8" x14ac:dyDescent="0.2">
      <c r="D23647" s="9"/>
      <c r="G23647" s="63"/>
      <c r="H23647" s="64"/>
    </row>
    <row r="23648" spans="4:8" x14ac:dyDescent="0.2">
      <c r="D23648" s="9"/>
      <c r="G23648" s="63"/>
      <c r="H23648" s="64"/>
    </row>
    <row r="23649" spans="4:8" x14ac:dyDescent="0.2">
      <c r="D23649" s="9"/>
      <c r="G23649" s="63"/>
      <c r="H23649" s="64"/>
    </row>
    <row r="23650" spans="4:8" x14ac:dyDescent="0.2">
      <c r="D23650" s="9"/>
      <c r="G23650" s="63"/>
      <c r="H23650" s="64"/>
    </row>
    <row r="23651" spans="4:8" x14ac:dyDescent="0.2">
      <c r="D23651" s="9"/>
      <c r="G23651" s="63"/>
      <c r="H23651" s="64"/>
    </row>
    <row r="23652" spans="4:8" x14ac:dyDescent="0.2">
      <c r="D23652" s="9"/>
      <c r="G23652" s="63"/>
      <c r="H23652" s="64"/>
    </row>
    <row r="23653" spans="4:8" x14ac:dyDescent="0.2">
      <c r="D23653" s="9"/>
      <c r="G23653" s="63"/>
      <c r="H23653" s="64"/>
    </row>
    <row r="23654" spans="4:8" x14ac:dyDescent="0.2">
      <c r="D23654" s="9"/>
      <c r="G23654" s="63"/>
      <c r="H23654" s="64"/>
    </row>
    <row r="23655" spans="4:8" x14ac:dyDescent="0.2">
      <c r="D23655" s="9"/>
      <c r="G23655" s="63"/>
      <c r="H23655" s="64"/>
    </row>
    <row r="23656" spans="4:8" x14ac:dyDescent="0.2">
      <c r="D23656" s="9"/>
      <c r="G23656" s="63"/>
      <c r="H23656" s="64"/>
    </row>
    <row r="23657" spans="4:8" x14ac:dyDescent="0.2">
      <c r="D23657" s="9"/>
      <c r="G23657" s="63"/>
      <c r="H23657" s="64"/>
    </row>
    <row r="23658" spans="4:8" x14ac:dyDescent="0.2">
      <c r="D23658" s="9"/>
      <c r="G23658" s="63"/>
      <c r="H23658" s="64"/>
    </row>
    <row r="23659" spans="4:8" x14ac:dyDescent="0.2">
      <c r="D23659" s="9"/>
      <c r="G23659" s="63"/>
      <c r="H23659" s="64"/>
    </row>
    <row r="23660" spans="4:8" x14ac:dyDescent="0.2">
      <c r="D23660" s="9"/>
      <c r="G23660" s="63"/>
      <c r="H23660" s="64"/>
    </row>
    <row r="23661" spans="4:8" x14ac:dyDescent="0.2">
      <c r="D23661" s="9"/>
      <c r="G23661" s="63"/>
      <c r="H23661" s="64"/>
    </row>
    <row r="23662" spans="4:8" x14ac:dyDescent="0.2">
      <c r="D23662" s="9"/>
      <c r="G23662" s="63"/>
      <c r="H23662" s="64"/>
    </row>
    <row r="23663" spans="4:8" x14ac:dyDescent="0.2">
      <c r="D23663" s="9"/>
      <c r="G23663" s="63"/>
      <c r="H23663" s="64"/>
    </row>
    <row r="23664" spans="4:8" x14ac:dyDescent="0.2">
      <c r="D23664" s="9"/>
      <c r="G23664" s="63"/>
      <c r="H23664" s="64"/>
    </row>
    <row r="23665" spans="4:8" x14ac:dyDescent="0.2">
      <c r="D23665" s="9"/>
      <c r="G23665" s="63"/>
      <c r="H23665" s="64"/>
    </row>
    <row r="23666" spans="4:8" x14ac:dyDescent="0.2">
      <c r="D23666" s="9"/>
      <c r="G23666" s="63"/>
      <c r="H23666" s="64"/>
    </row>
    <row r="23667" spans="4:8" x14ac:dyDescent="0.2">
      <c r="D23667" s="9"/>
      <c r="G23667" s="63"/>
      <c r="H23667" s="64"/>
    </row>
    <row r="23668" spans="4:8" x14ac:dyDescent="0.2">
      <c r="D23668" s="9"/>
      <c r="G23668" s="63"/>
      <c r="H23668" s="64"/>
    </row>
    <row r="23669" spans="4:8" x14ac:dyDescent="0.2">
      <c r="D23669" s="9"/>
      <c r="G23669" s="63"/>
      <c r="H23669" s="64"/>
    </row>
    <row r="23670" spans="4:8" x14ac:dyDescent="0.2">
      <c r="D23670" s="9"/>
      <c r="G23670" s="63"/>
      <c r="H23670" s="64"/>
    </row>
    <row r="23671" spans="4:8" x14ac:dyDescent="0.2">
      <c r="D23671" s="9"/>
      <c r="G23671" s="63"/>
      <c r="H23671" s="64"/>
    </row>
    <row r="23672" spans="4:8" x14ac:dyDescent="0.2">
      <c r="D23672" s="9"/>
      <c r="G23672" s="63"/>
      <c r="H23672" s="64"/>
    </row>
    <row r="23673" spans="4:8" x14ac:dyDescent="0.2">
      <c r="D23673" s="9"/>
      <c r="G23673" s="63"/>
      <c r="H23673" s="64"/>
    </row>
    <row r="23674" spans="4:8" x14ac:dyDescent="0.2">
      <c r="D23674" s="9"/>
      <c r="G23674" s="63"/>
      <c r="H23674" s="64"/>
    </row>
    <row r="23675" spans="4:8" x14ac:dyDescent="0.2">
      <c r="D23675" s="9"/>
      <c r="G23675" s="63"/>
      <c r="H23675" s="64"/>
    </row>
    <row r="23676" spans="4:8" x14ac:dyDescent="0.2">
      <c r="D23676" s="9"/>
      <c r="G23676" s="63"/>
      <c r="H23676" s="64"/>
    </row>
    <row r="23677" spans="4:8" x14ac:dyDescent="0.2">
      <c r="D23677" s="9"/>
      <c r="G23677" s="63"/>
      <c r="H23677" s="64"/>
    </row>
    <row r="23678" spans="4:8" x14ac:dyDescent="0.2">
      <c r="D23678" s="9"/>
      <c r="G23678" s="63"/>
      <c r="H23678" s="64"/>
    </row>
    <row r="23679" spans="4:8" x14ac:dyDescent="0.2">
      <c r="D23679" s="9"/>
      <c r="G23679" s="63"/>
      <c r="H23679" s="64"/>
    </row>
    <row r="23680" spans="4:8" x14ac:dyDescent="0.2">
      <c r="D23680" s="9"/>
      <c r="G23680" s="63"/>
      <c r="H23680" s="64"/>
    </row>
    <row r="23681" spans="4:8" x14ac:dyDescent="0.2">
      <c r="D23681" s="9"/>
      <c r="G23681" s="63"/>
      <c r="H23681" s="64"/>
    </row>
    <row r="23682" spans="4:8" x14ac:dyDescent="0.2">
      <c r="D23682" s="9"/>
      <c r="G23682" s="63"/>
      <c r="H23682" s="64"/>
    </row>
    <row r="23683" spans="4:8" x14ac:dyDescent="0.2">
      <c r="D23683" s="9"/>
      <c r="G23683" s="63"/>
      <c r="H23683" s="64"/>
    </row>
    <row r="23684" spans="4:8" x14ac:dyDescent="0.2">
      <c r="D23684" s="9"/>
      <c r="G23684" s="63"/>
      <c r="H23684" s="64"/>
    </row>
    <row r="23685" spans="4:8" x14ac:dyDescent="0.2">
      <c r="D23685" s="9"/>
      <c r="G23685" s="63"/>
      <c r="H23685" s="64"/>
    </row>
    <row r="23686" spans="4:8" x14ac:dyDescent="0.2">
      <c r="D23686" s="9"/>
      <c r="G23686" s="63"/>
      <c r="H23686" s="64"/>
    </row>
    <row r="23687" spans="4:8" x14ac:dyDescent="0.2">
      <c r="D23687" s="9"/>
      <c r="G23687" s="63"/>
      <c r="H23687" s="64"/>
    </row>
    <row r="23688" spans="4:8" x14ac:dyDescent="0.2">
      <c r="D23688" s="9"/>
      <c r="G23688" s="63"/>
      <c r="H23688" s="64"/>
    </row>
    <row r="23689" spans="4:8" x14ac:dyDescent="0.2">
      <c r="D23689" s="9"/>
      <c r="G23689" s="63"/>
      <c r="H23689" s="64"/>
    </row>
    <row r="23690" spans="4:8" x14ac:dyDescent="0.2">
      <c r="D23690" s="9"/>
      <c r="G23690" s="63"/>
      <c r="H23690" s="64"/>
    </row>
    <row r="23691" spans="4:8" x14ac:dyDescent="0.2">
      <c r="D23691" s="9"/>
      <c r="G23691" s="63"/>
      <c r="H23691" s="64"/>
    </row>
    <row r="23692" spans="4:8" x14ac:dyDescent="0.2">
      <c r="D23692" s="9"/>
      <c r="G23692" s="63"/>
      <c r="H23692" s="64"/>
    </row>
    <row r="23693" spans="4:8" x14ac:dyDescent="0.2">
      <c r="D23693" s="9"/>
      <c r="G23693" s="63"/>
      <c r="H23693" s="64"/>
    </row>
    <row r="23694" spans="4:8" x14ac:dyDescent="0.2">
      <c r="D23694" s="9"/>
      <c r="G23694" s="63"/>
      <c r="H23694" s="64"/>
    </row>
    <row r="23695" spans="4:8" x14ac:dyDescent="0.2">
      <c r="D23695" s="9"/>
      <c r="G23695" s="63"/>
      <c r="H23695" s="64"/>
    </row>
    <row r="23696" spans="4:8" x14ac:dyDescent="0.2">
      <c r="D23696" s="9"/>
      <c r="G23696" s="63"/>
      <c r="H23696" s="64"/>
    </row>
    <row r="23697" spans="4:8" x14ac:dyDescent="0.2">
      <c r="D23697" s="9"/>
      <c r="G23697" s="63"/>
      <c r="H23697" s="64"/>
    </row>
    <row r="23698" spans="4:8" x14ac:dyDescent="0.2">
      <c r="D23698" s="9"/>
      <c r="G23698" s="63"/>
      <c r="H23698" s="64"/>
    </row>
    <row r="23699" spans="4:8" x14ac:dyDescent="0.2">
      <c r="D23699" s="9"/>
      <c r="G23699" s="63"/>
      <c r="H23699" s="64"/>
    </row>
    <row r="23700" spans="4:8" x14ac:dyDescent="0.2">
      <c r="D23700" s="9"/>
      <c r="G23700" s="63"/>
      <c r="H23700" s="64"/>
    </row>
    <row r="23701" spans="4:8" x14ac:dyDescent="0.2">
      <c r="D23701" s="9"/>
      <c r="G23701" s="63"/>
      <c r="H23701" s="64"/>
    </row>
    <row r="23702" spans="4:8" x14ac:dyDescent="0.2">
      <c r="D23702" s="9"/>
      <c r="G23702" s="63"/>
      <c r="H23702" s="64"/>
    </row>
    <row r="23703" spans="4:8" x14ac:dyDescent="0.2">
      <c r="D23703" s="9"/>
      <c r="G23703" s="63"/>
      <c r="H23703" s="64"/>
    </row>
    <row r="23704" spans="4:8" x14ac:dyDescent="0.2">
      <c r="D23704" s="9"/>
      <c r="G23704" s="63"/>
      <c r="H23704" s="64"/>
    </row>
    <row r="23705" spans="4:8" x14ac:dyDescent="0.2">
      <c r="D23705" s="9"/>
      <c r="G23705" s="63"/>
      <c r="H23705" s="64"/>
    </row>
    <row r="23706" spans="4:8" x14ac:dyDescent="0.2">
      <c r="D23706" s="9"/>
      <c r="G23706" s="63"/>
      <c r="H23706" s="64"/>
    </row>
    <row r="23707" spans="4:8" x14ac:dyDescent="0.2">
      <c r="D23707" s="9"/>
      <c r="G23707" s="63"/>
      <c r="H23707" s="64"/>
    </row>
    <row r="23708" spans="4:8" x14ac:dyDescent="0.2">
      <c r="D23708" s="9"/>
      <c r="G23708" s="63"/>
      <c r="H23708" s="64"/>
    </row>
    <row r="23709" spans="4:8" x14ac:dyDescent="0.2">
      <c r="D23709" s="9"/>
      <c r="G23709" s="63"/>
      <c r="H23709" s="64"/>
    </row>
    <row r="23710" spans="4:8" x14ac:dyDescent="0.2">
      <c r="D23710" s="9"/>
      <c r="G23710" s="63"/>
      <c r="H23710" s="64"/>
    </row>
    <row r="23711" spans="4:8" x14ac:dyDescent="0.2">
      <c r="D23711" s="9"/>
      <c r="G23711" s="63"/>
      <c r="H23711" s="64"/>
    </row>
    <row r="23712" spans="4:8" x14ac:dyDescent="0.2">
      <c r="D23712" s="9"/>
      <c r="G23712" s="63"/>
      <c r="H23712" s="64"/>
    </row>
    <row r="23713" spans="4:8" x14ac:dyDescent="0.2">
      <c r="D23713" s="9"/>
      <c r="G23713" s="63"/>
      <c r="H23713" s="64"/>
    </row>
    <row r="23714" spans="4:8" x14ac:dyDescent="0.2">
      <c r="D23714" s="9"/>
      <c r="G23714" s="63"/>
      <c r="H23714" s="64"/>
    </row>
    <row r="23715" spans="4:8" x14ac:dyDescent="0.2">
      <c r="D23715" s="9"/>
      <c r="G23715" s="63"/>
      <c r="H23715" s="64"/>
    </row>
    <row r="23716" spans="4:8" x14ac:dyDescent="0.2">
      <c r="D23716" s="9"/>
      <c r="G23716" s="63"/>
      <c r="H23716" s="64"/>
    </row>
    <row r="23717" spans="4:8" x14ac:dyDescent="0.2">
      <c r="D23717" s="9"/>
      <c r="G23717" s="63"/>
      <c r="H23717" s="64"/>
    </row>
    <row r="23718" spans="4:8" x14ac:dyDescent="0.2">
      <c r="D23718" s="9"/>
      <c r="G23718" s="63"/>
      <c r="H23718" s="64"/>
    </row>
    <row r="23719" spans="4:8" x14ac:dyDescent="0.2">
      <c r="D23719" s="9"/>
      <c r="G23719" s="63"/>
      <c r="H23719" s="64"/>
    </row>
    <row r="23720" spans="4:8" x14ac:dyDescent="0.2">
      <c r="D23720" s="9"/>
      <c r="G23720" s="63"/>
      <c r="H23720" s="64"/>
    </row>
    <row r="23721" spans="4:8" x14ac:dyDescent="0.2">
      <c r="D23721" s="9"/>
      <c r="G23721" s="63"/>
      <c r="H23721" s="64"/>
    </row>
    <row r="23722" spans="4:8" x14ac:dyDescent="0.2">
      <c r="D23722" s="9"/>
      <c r="G23722" s="63"/>
      <c r="H23722" s="64"/>
    </row>
    <row r="23723" spans="4:8" x14ac:dyDescent="0.2">
      <c r="D23723" s="9"/>
      <c r="G23723" s="63"/>
      <c r="H23723" s="64"/>
    </row>
    <row r="23724" spans="4:8" x14ac:dyDescent="0.2">
      <c r="D23724" s="9"/>
      <c r="G23724" s="63"/>
      <c r="H23724" s="64"/>
    </row>
    <row r="23725" spans="4:8" x14ac:dyDescent="0.2">
      <c r="D23725" s="9"/>
      <c r="G23725" s="63"/>
      <c r="H23725" s="64"/>
    </row>
    <row r="23726" spans="4:8" x14ac:dyDescent="0.2">
      <c r="D23726" s="9"/>
      <c r="G23726" s="63"/>
      <c r="H23726" s="64"/>
    </row>
    <row r="23727" spans="4:8" x14ac:dyDescent="0.2">
      <c r="D23727" s="9"/>
      <c r="G23727" s="63"/>
      <c r="H23727" s="64"/>
    </row>
    <row r="23728" spans="4:8" x14ac:dyDescent="0.2">
      <c r="D23728" s="9"/>
      <c r="G23728" s="63"/>
      <c r="H23728" s="64"/>
    </row>
    <row r="23729" spans="4:8" x14ac:dyDescent="0.2">
      <c r="D23729" s="9"/>
      <c r="G23729" s="63"/>
      <c r="H23729" s="64"/>
    </row>
    <row r="23730" spans="4:8" x14ac:dyDescent="0.2">
      <c r="D23730" s="9"/>
      <c r="G23730" s="63"/>
      <c r="H23730" s="64"/>
    </row>
    <row r="23731" spans="4:8" x14ac:dyDescent="0.2">
      <c r="D23731" s="9"/>
      <c r="G23731" s="63"/>
      <c r="H23731" s="64"/>
    </row>
    <row r="23732" spans="4:8" x14ac:dyDescent="0.2">
      <c r="D23732" s="9"/>
      <c r="G23732" s="63"/>
      <c r="H23732" s="64"/>
    </row>
    <row r="23733" spans="4:8" x14ac:dyDescent="0.2">
      <c r="D23733" s="9"/>
      <c r="G23733" s="63"/>
      <c r="H23733" s="64"/>
    </row>
    <row r="23734" spans="4:8" x14ac:dyDescent="0.2">
      <c r="D23734" s="9"/>
      <c r="G23734" s="63"/>
      <c r="H23734" s="64"/>
    </row>
    <row r="23735" spans="4:8" x14ac:dyDescent="0.2">
      <c r="D23735" s="9"/>
      <c r="G23735" s="63"/>
      <c r="H23735" s="64"/>
    </row>
    <row r="23736" spans="4:8" x14ac:dyDescent="0.2">
      <c r="D23736" s="9"/>
      <c r="G23736" s="63"/>
      <c r="H23736" s="64"/>
    </row>
    <row r="23737" spans="4:8" x14ac:dyDescent="0.2">
      <c r="D23737" s="9"/>
      <c r="G23737" s="63"/>
      <c r="H23737" s="64"/>
    </row>
    <row r="23738" spans="4:8" x14ac:dyDescent="0.2">
      <c r="D23738" s="9"/>
      <c r="G23738" s="63"/>
      <c r="H23738" s="64"/>
    </row>
    <row r="23739" spans="4:8" x14ac:dyDescent="0.2">
      <c r="D23739" s="9"/>
      <c r="G23739" s="63"/>
      <c r="H23739" s="64"/>
    </row>
    <row r="23740" spans="4:8" x14ac:dyDescent="0.2">
      <c r="D23740" s="9"/>
      <c r="G23740" s="63"/>
      <c r="H23740" s="64"/>
    </row>
    <row r="23741" spans="4:8" x14ac:dyDescent="0.2">
      <c r="D23741" s="9"/>
      <c r="G23741" s="63"/>
      <c r="H23741" s="64"/>
    </row>
    <row r="23742" spans="4:8" x14ac:dyDescent="0.2">
      <c r="D23742" s="9"/>
      <c r="G23742" s="63"/>
      <c r="H23742" s="64"/>
    </row>
    <row r="23743" spans="4:8" x14ac:dyDescent="0.2">
      <c r="D23743" s="9"/>
      <c r="G23743" s="63"/>
      <c r="H23743" s="64"/>
    </row>
    <row r="23744" spans="4:8" x14ac:dyDescent="0.2">
      <c r="D23744" s="9"/>
      <c r="G23744" s="63"/>
      <c r="H23744" s="64"/>
    </row>
    <row r="23745" spans="4:8" x14ac:dyDescent="0.2">
      <c r="D23745" s="9"/>
      <c r="G23745" s="63"/>
      <c r="H23745" s="64"/>
    </row>
    <row r="23746" spans="4:8" x14ac:dyDescent="0.2">
      <c r="D23746" s="9"/>
      <c r="G23746" s="63"/>
      <c r="H23746" s="64"/>
    </row>
    <row r="23747" spans="4:8" x14ac:dyDescent="0.2">
      <c r="D23747" s="9"/>
      <c r="G23747" s="63"/>
      <c r="H23747" s="64"/>
    </row>
    <row r="23748" spans="4:8" x14ac:dyDescent="0.2">
      <c r="D23748" s="9"/>
      <c r="G23748" s="63"/>
      <c r="H23748" s="64"/>
    </row>
    <row r="23749" spans="4:8" x14ac:dyDescent="0.2">
      <c r="D23749" s="9"/>
      <c r="G23749" s="63"/>
      <c r="H23749" s="64"/>
    </row>
    <row r="23750" spans="4:8" x14ac:dyDescent="0.2">
      <c r="D23750" s="9"/>
      <c r="G23750" s="63"/>
      <c r="H23750" s="64"/>
    </row>
    <row r="23751" spans="4:8" x14ac:dyDescent="0.2">
      <c r="D23751" s="9"/>
      <c r="G23751" s="63"/>
      <c r="H23751" s="64"/>
    </row>
    <row r="23752" spans="4:8" x14ac:dyDescent="0.2">
      <c r="D23752" s="9"/>
      <c r="G23752" s="63"/>
      <c r="H23752" s="64"/>
    </row>
    <row r="23753" spans="4:8" x14ac:dyDescent="0.2">
      <c r="D23753" s="9"/>
      <c r="G23753" s="63"/>
      <c r="H23753" s="64"/>
    </row>
    <row r="23754" spans="4:8" x14ac:dyDescent="0.2">
      <c r="D23754" s="9"/>
      <c r="G23754" s="63"/>
      <c r="H23754" s="64"/>
    </row>
    <row r="23755" spans="4:8" x14ac:dyDescent="0.2">
      <c r="D23755" s="9"/>
      <c r="G23755" s="63"/>
      <c r="H23755" s="64"/>
    </row>
    <row r="23756" spans="4:8" x14ac:dyDescent="0.2">
      <c r="D23756" s="9"/>
      <c r="G23756" s="63"/>
      <c r="H23756" s="64"/>
    </row>
    <row r="23757" spans="4:8" x14ac:dyDescent="0.2">
      <c r="D23757" s="9"/>
      <c r="G23757" s="63"/>
      <c r="H23757" s="64"/>
    </row>
    <row r="23758" spans="4:8" x14ac:dyDescent="0.2">
      <c r="D23758" s="9"/>
      <c r="G23758" s="63"/>
      <c r="H23758" s="64"/>
    </row>
    <row r="23759" spans="4:8" x14ac:dyDescent="0.2">
      <c r="D23759" s="9"/>
      <c r="G23759" s="63"/>
      <c r="H23759" s="64"/>
    </row>
    <row r="23760" spans="4:8" x14ac:dyDescent="0.2">
      <c r="D23760" s="9"/>
      <c r="G23760" s="63"/>
      <c r="H23760" s="64"/>
    </row>
    <row r="23761" spans="4:8" x14ac:dyDescent="0.2">
      <c r="D23761" s="9"/>
      <c r="G23761" s="63"/>
      <c r="H23761" s="64"/>
    </row>
    <row r="23762" spans="4:8" x14ac:dyDescent="0.2">
      <c r="D23762" s="9"/>
      <c r="G23762" s="63"/>
      <c r="H23762" s="64"/>
    </row>
    <row r="23763" spans="4:8" x14ac:dyDescent="0.2">
      <c r="D23763" s="9"/>
      <c r="G23763" s="63"/>
      <c r="H23763" s="64"/>
    </row>
    <row r="23764" spans="4:8" x14ac:dyDescent="0.2">
      <c r="D23764" s="9"/>
      <c r="G23764" s="63"/>
      <c r="H23764" s="64"/>
    </row>
    <row r="23765" spans="4:8" x14ac:dyDescent="0.2">
      <c r="D23765" s="9"/>
      <c r="G23765" s="63"/>
      <c r="H23765" s="64"/>
    </row>
    <row r="23766" spans="4:8" x14ac:dyDescent="0.2">
      <c r="D23766" s="9"/>
      <c r="G23766" s="63"/>
      <c r="H23766" s="64"/>
    </row>
    <row r="23767" spans="4:8" x14ac:dyDescent="0.2">
      <c r="D23767" s="9"/>
      <c r="G23767" s="63"/>
      <c r="H23767" s="64"/>
    </row>
    <row r="23768" spans="4:8" x14ac:dyDescent="0.2">
      <c r="D23768" s="9"/>
      <c r="G23768" s="63"/>
      <c r="H23768" s="64"/>
    </row>
    <row r="23769" spans="4:8" x14ac:dyDescent="0.2">
      <c r="D23769" s="9"/>
      <c r="G23769" s="63"/>
      <c r="H23769" s="64"/>
    </row>
    <row r="23770" spans="4:8" x14ac:dyDescent="0.2">
      <c r="D23770" s="9"/>
      <c r="G23770" s="63"/>
      <c r="H23770" s="64"/>
    </row>
    <row r="23771" spans="4:8" x14ac:dyDescent="0.2">
      <c r="D23771" s="9"/>
      <c r="G23771" s="63"/>
      <c r="H23771" s="64"/>
    </row>
    <row r="23772" spans="4:8" x14ac:dyDescent="0.2">
      <c r="D23772" s="9"/>
      <c r="G23772" s="63"/>
      <c r="H23772" s="64"/>
    </row>
    <row r="23773" spans="4:8" x14ac:dyDescent="0.2">
      <c r="D23773" s="9"/>
      <c r="G23773" s="63"/>
      <c r="H23773" s="64"/>
    </row>
    <row r="23774" spans="4:8" x14ac:dyDescent="0.2">
      <c r="D23774" s="9"/>
      <c r="G23774" s="63"/>
      <c r="H23774" s="64"/>
    </row>
    <row r="23775" spans="4:8" x14ac:dyDescent="0.2">
      <c r="D23775" s="9"/>
      <c r="G23775" s="63"/>
      <c r="H23775" s="64"/>
    </row>
    <row r="23776" spans="4:8" x14ac:dyDescent="0.2">
      <c r="D23776" s="9"/>
      <c r="G23776" s="63"/>
      <c r="H23776" s="64"/>
    </row>
    <row r="23777" spans="4:8" x14ac:dyDescent="0.2">
      <c r="D23777" s="9"/>
      <c r="G23777" s="63"/>
      <c r="H23777" s="64"/>
    </row>
    <row r="23778" spans="4:8" x14ac:dyDescent="0.2">
      <c r="D23778" s="9"/>
      <c r="G23778" s="63"/>
      <c r="H23778" s="64"/>
    </row>
    <row r="23779" spans="4:8" x14ac:dyDescent="0.2">
      <c r="D23779" s="9"/>
      <c r="G23779" s="63"/>
      <c r="H23779" s="64"/>
    </row>
    <row r="23780" spans="4:8" x14ac:dyDescent="0.2">
      <c r="D23780" s="9"/>
      <c r="G23780" s="63"/>
      <c r="H23780" s="64"/>
    </row>
    <row r="23781" spans="4:8" x14ac:dyDescent="0.2">
      <c r="D23781" s="9"/>
      <c r="G23781" s="63"/>
      <c r="H23781" s="64"/>
    </row>
    <row r="23782" spans="4:8" x14ac:dyDescent="0.2">
      <c r="D23782" s="9"/>
      <c r="G23782" s="63"/>
      <c r="H23782" s="64"/>
    </row>
    <row r="23783" spans="4:8" x14ac:dyDescent="0.2">
      <c r="D23783" s="9"/>
      <c r="G23783" s="63"/>
      <c r="H23783" s="64"/>
    </row>
    <row r="23784" spans="4:8" x14ac:dyDescent="0.2">
      <c r="D23784" s="9"/>
      <c r="G23784" s="63"/>
      <c r="H23784" s="64"/>
    </row>
    <row r="23785" spans="4:8" x14ac:dyDescent="0.2">
      <c r="D23785" s="9"/>
      <c r="G23785" s="63"/>
      <c r="H23785" s="64"/>
    </row>
    <row r="23786" spans="4:8" x14ac:dyDescent="0.2">
      <c r="D23786" s="9"/>
      <c r="G23786" s="63"/>
      <c r="H23786" s="64"/>
    </row>
    <row r="23787" spans="4:8" x14ac:dyDescent="0.2">
      <c r="D23787" s="9"/>
      <c r="G23787" s="63"/>
      <c r="H23787" s="64"/>
    </row>
    <row r="23788" spans="4:8" x14ac:dyDescent="0.2">
      <c r="D23788" s="9"/>
      <c r="G23788" s="63"/>
      <c r="H23788" s="64"/>
    </row>
    <row r="23789" spans="4:8" x14ac:dyDescent="0.2">
      <c r="D23789" s="9"/>
      <c r="G23789" s="63"/>
      <c r="H23789" s="64"/>
    </row>
    <row r="23790" spans="4:8" x14ac:dyDescent="0.2">
      <c r="D23790" s="9"/>
      <c r="G23790" s="63"/>
      <c r="H23790" s="64"/>
    </row>
    <row r="23791" spans="4:8" x14ac:dyDescent="0.2">
      <c r="D23791" s="9"/>
      <c r="G23791" s="63"/>
      <c r="H23791" s="64"/>
    </row>
    <row r="23792" spans="4:8" x14ac:dyDescent="0.2">
      <c r="D23792" s="9"/>
      <c r="G23792" s="63"/>
      <c r="H23792" s="64"/>
    </row>
    <row r="23793" spans="4:8" x14ac:dyDescent="0.2">
      <c r="D23793" s="9"/>
      <c r="G23793" s="63"/>
      <c r="H23793" s="64"/>
    </row>
    <row r="23794" spans="4:8" x14ac:dyDescent="0.2">
      <c r="D23794" s="9"/>
      <c r="G23794" s="63"/>
      <c r="H23794" s="64"/>
    </row>
    <row r="23795" spans="4:8" x14ac:dyDescent="0.2">
      <c r="D23795" s="9"/>
      <c r="G23795" s="63"/>
      <c r="H23795" s="64"/>
    </row>
    <row r="23796" spans="4:8" x14ac:dyDescent="0.2">
      <c r="D23796" s="9"/>
      <c r="G23796" s="63"/>
      <c r="H23796" s="64"/>
    </row>
    <row r="23797" spans="4:8" x14ac:dyDescent="0.2">
      <c r="D23797" s="9"/>
      <c r="G23797" s="63"/>
      <c r="H23797" s="64"/>
    </row>
    <row r="23798" spans="4:8" x14ac:dyDescent="0.2">
      <c r="D23798" s="9"/>
      <c r="G23798" s="63"/>
      <c r="H23798" s="64"/>
    </row>
    <row r="23799" spans="4:8" x14ac:dyDescent="0.2">
      <c r="D23799" s="9"/>
      <c r="G23799" s="63"/>
      <c r="H23799" s="64"/>
    </row>
    <row r="23800" spans="4:8" x14ac:dyDescent="0.2">
      <c r="D23800" s="9"/>
      <c r="G23800" s="63"/>
      <c r="H23800" s="64"/>
    </row>
    <row r="23801" spans="4:8" x14ac:dyDescent="0.2">
      <c r="D23801" s="9"/>
      <c r="G23801" s="63"/>
      <c r="H23801" s="64"/>
    </row>
    <row r="23802" spans="4:8" x14ac:dyDescent="0.2">
      <c r="D23802" s="9"/>
      <c r="G23802" s="63"/>
      <c r="H23802" s="64"/>
    </row>
    <row r="23803" spans="4:8" x14ac:dyDescent="0.2">
      <c r="D23803" s="9"/>
      <c r="G23803" s="63"/>
      <c r="H23803" s="64"/>
    </row>
    <row r="23804" spans="4:8" x14ac:dyDescent="0.2">
      <c r="D23804" s="9"/>
      <c r="G23804" s="63"/>
      <c r="H23804" s="64"/>
    </row>
    <row r="23805" spans="4:8" x14ac:dyDescent="0.2">
      <c r="D23805" s="9"/>
      <c r="G23805" s="63"/>
      <c r="H23805" s="64"/>
    </row>
    <row r="23806" spans="4:8" x14ac:dyDescent="0.2">
      <c r="D23806" s="9"/>
      <c r="G23806" s="63"/>
      <c r="H23806" s="64"/>
    </row>
    <row r="23807" spans="4:8" x14ac:dyDescent="0.2">
      <c r="D23807" s="9"/>
      <c r="G23807" s="63"/>
      <c r="H23807" s="64"/>
    </row>
    <row r="23808" spans="4:8" x14ac:dyDescent="0.2">
      <c r="D23808" s="9"/>
      <c r="G23808" s="63"/>
      <c r="H23808" s="64"/>
    </row>
    <row r="23809" spans="4:8" x14ac:dyDescent="0.2">
      <c r="D23809" s="9"/>
      <c r="G23809" s="63"/>
      <c r="H23809" s="64"/>
    </row>
    <row r="23810" spans="4:8" x14ac:dyDescent="0.2">
      <c r="D23810" s="9"/>
      <c r="G23810" s="63"/>
      <c r="H23810" s="64"/>
    </row>
    <row r="23811" spans="4:8" x14ac:dyDescent="0.2">
      <c r="D23811" s="9"/>
      <c r="G23811" s="63"/>
      <c r="H23811" s="64"/>
    </row>
    <row r="23812" spans="4:8" x14ac:dyDescent="0.2">
      <c r="D23812" s="9"/>
      <c r="G23812" s="63"/>
      <c r="H23812" s="64"/>
    </row>
    <row r="23813" spans="4:8" x14ac:dyDescent="0.2">
      <c r="D23813" s="9"/>
      <c r="G23813" s="63"/>
      <c r="H23813" s="64"/>
    </row>
    <row r="23814" spans="4:8" x14ac:dyDescent="0.2">
      <c r="D23814" s="9"/>
      <c r="G23814" s="63"/>
      <c r="H23814" s="64"/>
    </row>
    <row r="23815" spans="4:8" x14ac:dyDescent="0.2">
      <c r="D23815" s="9"/>
      <c r="G23815" s="63"/>
      <c r="H23815" s="64"/>
    </row>
    <row r="23816" spans="4:8" x14ac:dyDescent="0.2">
      <c r="D23816" s="9"/>
      <c r="G23816" s="63"/>
      <c r="H23816" s="64"/>
    </row>
    <row r="23817" spans="4:8" x14ac:dyDescent="0.2">
      <c r="D23817" s="9"/>
      <c r="G23817" s="63"/>
      <c r="H23817" s="64"/>
    </row>
    <row r="23818" spans="4:8" x14ac:dyDescent="0.2">
      <c r="D23818" s="9"/>
      <c r="G23818" s="63"/>
      <c r="H23818" s="64"/>
    </row>
    <row r="23819" spans="4:8" x14ac:dyDescent="0.2">
      <c r="D23819" s="9"/>
      <c r="G23819" s="63"/>
      <c r="H23819" s="64"/>
    </row>
    <row r="23820" spans="4:8" x14ac:dyDescent="0.2">
      <c r="D23820" s="9"/>
      <c r="G23820" s="63"/>
      <c r="H23820" s="64"/>
    </row>
    <row r="23821" spans="4:8" x14ac:dyDescent="0.2">
      <c r="D23821" s="9"/>
      <c r="G23821" s="63"/>
      <c r="H23821" s="64"/>
    </row>
    <row r="23822" spans="4:8" x14ac:dyDescent="0.2">
      <c r="D23822" s="9"/>
      <c r="G23822" s="63"/>
      <c r="H23822" s="64"/>
    </row>
    <row r="23823" spans="4:8" x14ac:dyDescent="0.2">
      <c r="D23823" s="9"/>
      <c r="G23823" s="63"/>
      <c r="H23823" s="64"/>
    </row>
    <row r="23824" spans="4:8" x14ac:dyDescent="0.2">
      <c r="D23824" s="9"/>
      <c r="G23824" s="63"/>
      <c r="H23824" s="64"/>
    </row>
    <row r="23825" spans="4:8" x14ac:dyDescent="0.2">
      <c r="D23825" s="9"/>
      <c r="G23825" s="63"/>
      <c r="H23825" s="64"/>
    </row>
    <row r="23826" spans="4:8" x14ac:dyDescent="0.2">
      <c r="D23826" s="9"/>
      <c r="G23826" s="63"/>
      <c r="H23826" s="64"/>
    </row>
    <row r="23827" spans="4:8" x14ac:dyDescent="0.2">
      <c r="D23827" s="9"/>
      <c r="G23827" s="63"/>
      <c r="H23827" s="64"/>
    </row>
    <row r="23828" spans="4:8" x14ac:dyDescent="0.2">
      <c r="D23828" s="9"/>
      <c r="G23828" s="63"/>
      <c r="H23828" s="64"/>
    </row>
    <row r="23829" spans="4:8" x14ac:dyDescent="0.2">
      <c r="D23829" s="9"/>
      <c r="G23829" s="63"/>
      <c r="H23829" s="64"/>
    </row>
    <row r="23830" spans="4:8" x14ac:dyDescent="0.2">
      <c r="D23830" s="9"/>
      <c r="G23830" s="63"/>
      <c r="H23830" s="64"/>
    </row>
    <row r="23831" spans="4:8" x14ac:dyDescent="0.2">
      <c r="D23831" s="9"/>
      <c r="G23831" s="63"/>
      <c r="H23831" s="64"/>
    </row>
    <row r="23832" spans="4:8" x14ac:dyDescent="0.2">
      <c r="D23832" s="9"/>
      <c r="G23832" s="63"/>
      <c r="H23832" s="64"/>
    </row>
    <row r="23833" spans="4:8" x14ac:dyDescent="0.2">
      <c r="D23833" s="9"/>
      <c r="G23833" s="63"/>
      <c r="H23833" s="64"/>
    </row>
    <row r="23834" spans="4:8" x14ac:dyDescent="0.2">
      <c r="D23834" s="9"/>
      <c r="G23834" s="63"/>
      <c r="H23834" s="64"/>
    </row>
    <row r="23835" spans="4:8" x14ac:dyDescent="0.2">
      <c r="D23835" s="9"/>
      <c r="G23835" s="63"/>
      <c r="H23835" s="64"/>
    </row>
    <row r="23836" spans="4:8" x14ac:dyDescent="0.2">
      <c r="D23836" s="9"/>
      <c r="G23836" s="63"/>
      <c r="H23836" s="64"/>
    </row>
    <row r="23837" spans="4:8" x14ac:dyDescent="0.2">
      <c r="D23837" s="9"/>
      <c r="G23837" s="63"/>
      <c r="H23837" s="64"/>
    </row>
    <row r="23838" spans="4:8" x14ac:dyDescent="0.2">
      <c r="D23838" s="9"/>
      <c r="G23838" s="63"/>
      <c r="H23838" s="64"/>
    </row>
    <row r="23839" spans="4:8" x14ac:dyDescent="0.2">
      <c r="D23839" s="9"/>
      <c r="G23839" s="63"/>
      <c r="H23839" s="64"/>
    </row>
    <row r="23840" spans="4:8" x14ac:dyDescent="0.2">
      <c r="D23840" s="9"/>
      <c r="G23840" s="63"/>
      <c r="H23840" s="64"/>
    </row>
    <row r="23841" spans="4:8" x14ac:dyDescent="0.2">
      <c r="D23841" s="9"/>
      <c r="G23841" s="63"/>
      <c r="H23841" s="64"/>
    </row>
    <row r="23842" spans="4:8" x14ac:dyDescent="0.2">
      <c r="D23842" s="9"/>
      <c r="G23842" s="63"/>
      <c r="H23842" s="64"/>
    </row>
    <row r="23843" spans="4:8" x14ac:dyDescent="0.2">
      <c r="D23843" s="9"/>
      <c r="G23843" s="63"/>
      <c r="H23843" s="64"/>
    </row>
    <row r="23844" spans="4:8" x14ac:dyDescent="0.2">
      <c r="D23844" s="9"/>
      <c r="G23844" s="63"/>
      <c r="H23844" s="64"/>
    </row>
    <row r="23845" spans="4:8" x14ac:dyDescent="0.2">
      <c r="D23845" s="9"/>
      <c r="G23845" s="63"/>
      <c r="H23845" s="64"/>
    </row>
    <row r="23846" spans="4:8" x14ac:dyDescent="0.2">
      <c r="D23846" s="9"/>
      <c r="G23846" s="63"/>
      <c r="H23846" s="64"/>
    </row>
    <row r="23847" spans="4:8" x14ac:dyDescent="0.2">
      <c r="D23847" s="9"/>
      <c r="G23847" s="63"/>
      <c r="H23847" s="64"/>
    </row>
    <row r="23848" spans="4:8" x14ac:dyDescent="0.2">
      <c r="D23848" s="9"/>
      <c r="G23848" s="63"/>
      <c r="H23848" s="64"/>
    </row>
    <row r="23849" spans="4:8" x14ac:dyDescent="0.2">
      <c r="D23849" s="9"/>
      <c r="G23849" s="63"/>
      <c r="H23849" s="64"/>
    </row>
    <row r="23850" spans="4:8" x14ac:dyDescent="0.2">
      <c r="D23850" s="9"/>
      <c r="G23850" s="63"/>
      <c r="H23850" s="64"/>
    </row>
    <row r="23851" spans="4:8" x14ac:dyDescent="0.2">
      <c r="D23851" s="9"/>
      <c r="G23851" s="63"/>
      <c r="H23851" s="64"/>
    </row>
    <row r="23852" spans="4:8" x14ac:dyDescent="0.2">
      <c r="D23852" s="9"/>
      <c r="G23852" s="63"/>
      <c r="H23852" s="64"/>
    </row>
    <row r="23853" spans="4:8" x14ac:dyDescent="0.2">
      <c r="D23853" s="9"/>
      <c r="G23853" s="63"/>
      <c r="H23853" s="64"/>
    </row>
    <row r="23854" spans="4:8" x14ac:dyDescent="0.2">
      <c r="D23854" s="9"/>
      <c r="G23854" s="63"/>
      <c r="H23854" s="64"/>
    </row>
    <row r="23855" spans="4:8" x14ac:dyDescent="0.2">
      <c r="D23855" s="9"/>
      <c r="G23855" s="63"/>
      <c r="H23855" s="64"/>
    </row>
    <row r="23856" spans="4:8" x14ac:dyDescent="0.2">
      <c r="D23856" s="9"/>
      <c r="G23856" s="63"/>
      <c r="H23856" s="64"/>
    </row>
    <row r="23857" spans="4:8" x14ac:dyDescent="0.2">
      <c r="D23857" s="9"/>
      <c r="G23857" s="63"/>
      <c r="H23857" s="64"/>
    </row>
    <row r="23858" spans="4:8" x14ac:dyDescent="0.2">
      <c r="D23858" s="9"/>
      <c r="G23858" s="63"/>
      <c r="H23858" s="64"/>
    </row>
    <row r="23859" spans="4:8" x14ac:dyDescent="0.2">
      <c r="D23859" s="9"/>
      <c r="G23859" s="63"/>
      <c r="H23859" s="64"/>
    </row>
    <row r="23860" spans="4:8" x14ac:dyDescent="0.2">
      <c r="D23860" s="9"/>
      <c r="G23860" s="63"/>
      <c r="H23860" s="64"/>
    </row>
    <row r="23861" spans="4:8" x14ac:dyDescent="0.2">
      <c r="D23861" s="9"/>
      <c r="G23861" s="63"/>
      <c r="H23861" s="64"/>
    </row>
    <row r="23862" spans="4:8" x14ac:dyDescent="0.2">
      <c r="D23862" s="9"/>
      <c r="G23862" s="63"/>
      <c r="H23862" s="64"/>
    </row>
    <row r="23863" spans="4:8" x14ac:dyDescent="0.2">
      <c r="D23863" s="9"/>
      <c r="G23863" s="63"/>
      <c r="H23863" s="64"/>
    </row>
    <row r="23864" spans="4:8" x14ac:dyDescent="0.2">
      <c r="D23864" s="9"/>
      <c r="G23864" s="63"/>
      <c r="H23864" s="64"/>
    </row>
    <row r="23865" spans="4:8" x14ac:dyDescent="0.2">
      <c r="D23865" s="9"/>
      <c r="G23865" s="63"/>
      <c r="H23865" s="64"/>
    </row>
    <row r="23866" spans="4:8" x14ac:dyDescent="0.2">
      <c r="D23866" s="9"/>
      <c r="G23866" s="63"/>
      <c r="H23866" s="64"/>
    </row>
    <row r="23867" spans="4:8" x14ac:dyDescent="0.2">
      <c r="D23867" s="9"/>
      <c r="G23867" s="63"/>
      <c r="H23867" s="64"/>
    </row>
    <row r="23868" spans="4:8" x14ac:dyDescent="0.2">
      <c r="D23868" s="9"/>
      <c r="G23868" s="63"/>
      <c r="H23868" s="64"/>
    </row>
    <row r="23869" spans="4:8" x14ac:dyDescent="0.2">
      <c r="D23869" s="9"/>
      <c r="G23869" s="63"/>
      <c r="H23869" s="64"/>
    </row>
    <row r="23870" spans="4:8" x14ac:dyDescent="0.2">
      <c r="D23870" s="9"/>
      <c r="G23870" s="63"/>
      <c r="H23870" s="64"/>
    </row>
    <row r="23871" spans="4:8" x14ac:dyDescent="0.2">
      <c r="D23871" s="9"/>
      <c r="G23871" s="63"/>
      <c r="H23871" s="64"/>
    </row>
    <row r="23872" spans="4:8" x14ac:dyDescent="0.2">
      <c r="D23872" s="9"/>
      <c r="G23872" s="63"/>
      <c r="H23872" s="64"/>
    </row>
    <row r="23873" spans="4:8" x14ac:dyDescent="0.2">
      <c r="D23873" s="9"/>
      <c r="G23873" s="63"/>
      <c r="H23873" s="64"/>
    </row>
    <row r="23874" spans="4:8" x14ac:dyDescent="0.2">
      <c r="D23874" s="9"/>
      <c r="G23874" s="63"/>
      <c r="H23874" s="64"/>
    </row>
    <row r="23875" spans="4:8" x14ac:dyDescent="0.2">
      <c r="D23875" s="9"/>
      <c r="G23875" s="63"/>
      <c r="H23875" s="64"/>
    </row>
    <row r="23876" spans="4:8" x14ac:dyDescent="0.2">
      <c r="D23876" s="9"/>
      <c r="G23876" s="63"/>
      <c r="H23876" s="64"/>
    </row>
    <row r="23877" spans="4:8" x14ac:dyDescent="0.2">
      <c r="D23877" s="9"/>
      <c r="G23877" s="63"/>
      <c r="H23877" s="64"/>
    </row>
    <row r="23878" spans="4:8" x14ac:dyDescent="0.2">
      <c r="D23878" s="9"/>
      <c r="G23878" s="63"/>
      <c r="H23878" s="64"/>
    </row>
    <row r="23879" spans="4:8" x14ac:dyDescent="0.2">
      <c r="D23879" s="9"/>
      <c r="G23879" s="63"/>
      <c r="H23879" s="64"/>
    </row>
    <row r="23880" spans="4:8" x14ac:dyDescent="0.2">
      <c r="D23880" s="9"/>
      <c r="G23880" s="63"/>
      <c r="H23880" s="64"/>
    </row>
    <row r="23881" spans="4:8" x14ac:dyDescent="0.2">
      <c r="D23881" s="9"/>
      <c r="G23881" s="63"/>
      <c r="H23881" s="64"/>
    </row>
    <row r="23882" spans="4:8" x14ac:dyDescent="0.2">
      <c r="D23882" s="9"/>
      <c r="G23882" s="63"/>
      <c r="H23882" s="64"/>
    </row>
    <row r="23883" spans="4:8" x14ac:dyDescent="0.2">
      <c r="D23883" s="9"/>
      <c r="G23883" s="63"/>
      <c r="H23883" s="64"/>
    </row>
    <row r="23884" spans="4:8" x14ac:dyDescent="0.2">
      <c r="D23884" s="9"/>
      <c r="G23884" s="63"/>
      <c r="H23884" s="64"/>
    </row>
    <row r="23885" spans="4:8" x14ac:dyDescent="0.2">
      <c r="D23885" s="9"/>
      <c r="G23885" s="63"/>
      <c r="H23885" s="64"/>
    </row>
    <row r="23886" spans="4:8" x14ac:dyDescent="0.2">
      <c r="D23886" s="9"/>
      <c r="G23886" s="63"/>
      <c r="H23886" s="64"/>
    </row>
    <row r="23887" spans="4:8" x14ac:dyDescent="0.2">
      <c r="D23887" s="9"/>
      <c r="G23887" s="63"/>
      <c r="H23887" s="64"/>
    </row>
    <row r="23888" spans="4:8" x14ac:dyDescent="0.2">
      <c r="D23888" s="9"/>
      <c r="G23888" s="63"/>
      <c r="H23888" s="64"/>
    </row>
    <row r="23889" spans="4:8" x14ac:dyDescent="0.2">
      <c r="D23889" s="9"/>
      <c r="G23889" s="63"/>
      <c r="H23889" s="64"/>
    </row>
    <row r="23890" spans="4:8" x14ac:dyDescent="0.2">
      <c r="D23890" s="9"/>
      <c r="G23890" s="63"/>
      <c r="H23890" s="64"/>
    </row>
    <row r="23891" spans="4:8" x14ac:dyDescent="0.2">
      <c r="D23891" s="9"/>
      <c r="G23891" s="63"/>
      <c r="H23891" s="64"/>
    </row>
    <row r="23892" spans="4:8" x14ac:dyDescent="0.2">
      <c r="D23892" s="9"/>
      <c r="G23892" s="63"/>
      <c r="H23892" s="64"/>
    </row>
    <row r="23893" spans="4:8" x14ac:dyDescent="0.2">
      <c r="D23893" s="9"/>
      <c r="G23893" s="63"/>
      <c r="H23893" s="64"/>
    </row>
    <row r="23894" spans="4:8" x14ac:dyDescent="0.2">
      <c r="D23894" s="9"/>
      <c r="G23894" s="63"/>
      <c r="H23894" s="64"/>
    </row>
    <row r="23895" spans="4:8" x14ac:dyDescent="0.2">
      <c r="D23895" s="9"/>
      <c r="G23895" s="63"/>
      <c r="H23895" s="64"/>
    </row>
    <row r="23896" spans="4:8" x14ac:dyDescent="0.2">
      <c r="D23896" s="9"/>
      <c r="G23896" s="63"/>
      <c r="H23896" s="64"/>
    </row>
    <row r="23897" spans="4:8" x14ac:dyDescent="0.2">
      <c r="D23897" s="9"/>
      <c r="G23897" s="63"/>
      <c r="H23897" s="64"/>
    </row>
    <row r="23898" spans="4:8" x14ac:dyDescent="0.2">
      <c r="D23898" s="9"/>
      <c r="G23898" s="63"/>
      <c r="H23898" s="64"/>
    </row>
    <row r="23899" spans="4:8" x14ac:dyDescent="0.2">
      <c r="D23899" s="9"/>
      <c r="G23899" s="63"/>
      <c r="H23899" s="64"/>
    </row>
    <row r="23900" spans="4:8" x14ac:dyDescent="0.2">
      <c r="D23900" s="9"/>
      <c r="G23900" s="63"/>
      <c r="H23900" s="64"/>
    </row>
    <row r="23901" spans="4:8" x14ac:dyDescent="0.2">
      <c r="D23901" s="9"/>
      <c r="G23901" s="63"/>
      <c r="H23901" s="64"/>
    </row>
    <row r="23902" spans="4:8" x14ac:dyDescent="0.2">
      <c r="D23902" s="9"/>
      <c r="G23902" s="63"/>
      <c r="H23902" s="64"/>
    </row>
    <row r="23903" spans="4:8" x14ac:dyDescent="0.2">
      <c r="D23903" s="9"/>
      <c r="G23903" s="63"/>
      <c r="H23903" s="64"/>
    </row>
    <row r="23904" spans="4:8" x14ac:dyDescent="0.2">
      <c r="D23904" s="9"/>
      <c r="G23904" s="63"/>
      <c r="H23904" s="64"/>
    </row>
    <row r="23905" spans="4:8" x14ac:dyDescent="0.2">
      <c r="D23905" s="9"/>
      <c r="G23905" s="63"/>
      <c r="H23905" s="64"/>
    </row>
    <row r="23906" spans="4:8" x14ac:dyDescent="0.2">
      <c r="D23906" s="9"/>
      <c r="G23906" s="63"/>
      <c r="H23906" s="64"/>
    </row>
    <row r="23907" spans="4:8" x14ac:dyDescent="0.2">
      <c r="D23907" s="9"/>
      <c r="G23907" s="63"/>
      <c r="H23907" s="64"/>
    </row>
    <row r="23908" spans="4:8" x14ac:dyDescent="0.2">
      <c r="D23908" s="9"/>
      <c r="G23908" s="63"/>
      <c r="H23908" s="64"/>
    </row>
    <row r="23909" spans="4:8" x14ac:dyDescent="0.2">
      <c r="D23909" s="9"/>
      <c r="G23909" s="63"/>
      <c r="H23909" s="64"/>
    </row>
    <row r="23910" spans="4:8" x14ac:dyDescent="0.2">
      <c r="D23910" s="9"/>
      <c r="G23910" s="63"/>
      <c r="H23910" s="64"/>
    </row>
    <row r="23911" spans="4:8" x14ac:dyDescent="0.2">
      <c r="D23911" s="9"/>
      <c r="G23911" s="63"/>
      <c r="H23911" s="64"/>
    </row>
    <row r="23912" spans="4:8" x14ac:dyDescent="0.2">
      <c r="D23912" s="9"/>
      <c r="G23912" s="63"/>
      <c r="H23912" s="64"/>
    </row>
    <row r="23913" spans="4:8" x14ac:dyDescent="0.2">
      <c r="D23913" s="9"/>
      <c r="G23913" s="63"/>
      <c r="H23913" s="64"/>
    </row>
    <row r="23914" spans="4:8" x14ac:dyDescent="0.2">
      <c r="D23914" s="9"/>
      <c r="G23914" s="63"/>
      <c r="H23914" s="64"/>
    </row>
    <row r="23915" spans="4:8" x14ac:dyDescent="0.2">
      <c r="D23915" s="9"/>
      <c r="G23915" s="63"/>
      <c r="H23915" s="64"/>
    </row>
    <row r="23916" spans="4:8" x14ac:dyDescent="0.2">
      <c r="D23916" s="9"/>
      <c r="G23916" s="63"/>
      <c r="H23916" s="64"/>
    </row>
    <row r="23917" spans="4:8" x14ac:dyDescent="0.2">
      <c r="D23917" s="9"/>
      <c r="G23917" s="63"/>
      <c r="H23917" s="64"/>
    </row>
    <row r="23918" spans="4:8" x14ac:dyDescent="0.2">
      <c r="D23918" s="9"/>
      <c r="G23918" s="63"/>
      <c r="H23918" s="64"/>
    </row>
    <row r="23919" spans="4:8" x14ac:dyDescent="0.2">
      <c r="D23919" s="9"/>
      <c r="G23919" s="63"/>
      <c r="H23919" s="64"/>
    </row>
    <row r="23920" spans="4:8" x14ac:dyDescent="0.2">
      <c r="D23920" s="9"/>
      <c r="G23920" s="63"/>
      <c r="H23920" s="64"/>
    </row>
    <row r="23921" spans="4:8" x14ac:dyDescent="0.2">
      <c r="D23921" s="9"/>
      <c r="G23921" s="63"/>
      <c r="H23921" s="64"/>
    </row>
    <row r="23922" spans="4:8" x14ac:dyDescent="0.2">
      <c r="D23922" s="9"/>
      <c r="G23922" s="63"/>
      <c r="H23922" s="64"/>
    </row>
    <row r="23923" spans="4:8" x14ac:dyDescent="0.2">
      <c r="D23923" s="9"/>
      <c r="G23923" s="63"/>
      <c r="H23923" s="64"/>
    </row>
    <row r="23924" spans="4:8" x14ac:dyDescent="0.2">
      <c r="D23924" s="9"/>
      <c r="G23924" s="63"/>
      <c r="H23924" s="64"/>
    </row>
    <row r="23925" spans="4:8" x14ac:dyDescent="0.2">
      <c r="D23925" s="9"/>
      <c r="G23925" s="63"/>
      <c r="H23925" s="64"/>
    </row>
    <row r="23926" spans="4:8" x14ac:dyDescent="0.2">
      <c r="D23926" s="9"/>
      <c r="G23926" s="63"/>
      <c r="H23926" s="64"/>
    </row>
    <row r="23927" spans="4:8" x14ac:dyDescent="0.2">
      <c r="D23927" s="9"/>
      <c r="G23927" s="63"/>
      <c r="H23927" s="64"/>
    </row>
    <row r="23928" spans="4:8" x14ac:dyDescent="0.2">
      <c r="D23928" s="9"/>
      <c r="G23928" s="63"/>
      <c r="H23928" s="64"/>
    </row>
    <row r="23929" spans="4:8" x14ac:dyDescent="0.2">
      <c r="D23929" s="9"/>
      <c r="G23929" s="63"/>
      <c r="H23929" s="64"/>
    </row>
    <row r="23930" spans="4:8" x14ac:dyDescent="0.2">
      <c r="D23930" s="9"/>
      <c r="G23930" s="63"/>
      <c r="H23930" s="64"/>
    </row>
    <row r="23931" spans="4:8" x14ac:dyDescent="0.2">
      <c r="D23931" s="9"/>
      <c r="G23931" s="63"/>
      <c r="H23931" s="64"/>
    </row>
    <row r="23932" spans="4:8" x14ac:dyDescent="0.2">
      <c r="D23932" s="9"/>
      <c r="G23932" s="63"/>
      <c r="H23932" s="64"/>
    </row>
    <row r="23933" spans="4:8" x14ac:dyDescent="0.2">
      <c r="D23933" s="9"/>
      <c r="G23933" s="63"/>
      <c r="H23933" s="64"/>
    </row>
    <row r="23934" spans="4:8" x14ac:dyDescent="0.2">
      <c r="D23934" s="9"/>
      <c r="G23934" s="63"/>
      <c r="H23934" s="64"/>
    </row>
    <row r="23935" spans="4:8" x14ac:dyDescent="0.2">
      <c r="D23935" s="9"/>
      <c r="G23935" s="63"/>
      <c r="H23935" s="64"/>
    </row>
    <row r="23936" spans="4:8" x14ac:dyDescent="0.2">
      <c r="D23936" s="9"/>
      <c r="G23936" s="63"/>
      <c r="H23936" s="64"/>
    </row>
    <row r="23937" spans="4:8" x14ac:dyDescent="0.2">
      <c r="D23937" s="9"/>
      <c r="G23937" s="63"/>
      <c r="H23937" s="64"/>
    </row>
    <row r="23938" spans="4:8" x14ac:dyDescent="0.2">
      <c r="D23938" s="9"/>
      <c r="G23938" s="63"/>
      <c r="H23938" s="64"/>
    </row>
    <row r="23939" spans="4:8" x14ac:dyDescent="0.2">
      <c r="D23939" s="9"/>
      <c r="G23939" s="63"/>
      <c r="H23939" s="64"/>
    </row>
    <row r="23940" spans="4:8" x14ac:dyDescent="0.2">
      <c r="D23940" s="9"/>
      <c r="G23940" s="63"/>
      <c r="H23940" s="64"/>
    </row>
    <row r="23941" spans="4:8" x14ac:dyDescent="0.2">
      <c r="D23941" s="9"/>
      <c r="G23941" s="63"/>
      <c r="H23941" s="64"/>
    </row>
    <row r="23942" spans="4:8" x14ac:dyDescent="0.2">
      <c r="D23942" s="9"/>
      <c r="G23942" s="63"/>
      <c r="H23942" s="64"/>
    </row>
    <row r="23943" spans="4:8" x14ac:dyDescent="0.2">
      <c r="D23943" s="9"/>
      <c r="G23943" s="63"/>
      <c r="H23943" s="64"/>
    </row>
    <row r="23944" spans="4:8" x14ac:dyDescent="0.2">
      <c r="D23944" s="9"/>
      <c r="G23944" s="63"/>
      <c r="H23944" s="64"/>
    </row>
    <row r="23945" spans="4:8" x14ac:dyDescent="0.2">
      <c r="D23945" s="9"/>
      <c r="G23945" s="63"/>
      <c r="H23945" s="64"/>
    </row>
    <row r="23946" spans="4:8" x14ac:dyDescent="0.2">
      <c r="D23946" s="9"/>
      <c r="G23946" s="63"/>
      <c r="H23946" s="64"/>
    </row>
    <row r="23947" spans="4:8" x14ac:dyDescent="0.2">
      <c r="D23947" s="9"/>
      <c r="G23947" s="63"/>
      <c r="H23947" s="64"/>
    </row>
    <row r="23948" spans="4:8" x14ac:dyDescent="0.2">
      <c r="D23948" s="9"/>
      <c r="G23948" s="63"/>
      <c r="H23948" s="64"/>
    </row>
    <row r="23949" spans="4:8" x14ac:dyDescent="0.2">
      <c r="D23949" s="9"/>
      <c r="G23949" s="63"/>
      <c r="H23949" s="64"/>
    </row>
    <row r="23950" spans="4:8" x14ac:dyDescent="0.2">
      <c r="D23950" s="9"/>
      <c r="G23950" s="63"/>
      <c r="H23950" s="64"/>
    </row>
    <row r="23951" spans="4:8" x14ac:dyDescent="0.2">
      <c r="D23951" s="9"/>
      <c r="G23951" s="63"/>
      <c r="H23951" s="64"/>
    </row>
    <row r="23952" spans="4:8" x14ac:dyDescent="0.2">
      <c r="D23952" s="9"/>
      <c r="G23952" s="63"/>
      <c r="H23952" s="64"/>
    </row>
    <row r="23953" spans="4:8" x14ac:dyDescent="0.2">
      <c r="D23953" s="9"/>
      <c r="G23953" s="63"/>
      <c r="H23953" s="64"/>
    </row>
    <row r="23954" spans="4:8" x14ac:dyDescent="0.2">
      <c r="D23954" s="9"/>
      <c r="G23954" s="63"/>
      <c r="H23954" s="64"/>
    </row>
    <row r="23955" spans="4:8" x14ac:dyDescent="0.2">
      <c r="D23955" s="9"/>
      <c r="G23955" s="63"/>
      <c r="H23955" s="64"/>
    </row>
    <row r="23956" spans="4:8" x14ac:dyDescent="0.2">
      <c r="D23956" s="9"/>
      <c r="G23956" s="63"/>
      <c r="H23956" s="64"/>
    </row>
    <row r="23957" spans="4:8" x14ac:dyDescent="0.2">
      <c r="D23957" s="9"/>
      <c r="G23957" s="63"/>
      <c r="H23957" s="64"/>
    </row>
    <row r="23958" spans="4:8" x14ac:dyDescent="0.2">
      <c r="D23958" s="9"/>
      <c r="G23958" s="63"/>
      <c r="H23958" s="64"/>
    </row>
    <row r="23959" spans="4:8" x14ac:dyDescent="0.2">
      <c r="D23959" s="9"/>
      <c r="G23959" s="63"/>
      <c r="H23959" s="64"/>
    </row>
    <row r="23960" spans="4:8" x14ac:dyDescent="0.2">
      <c r="D23960" s="9"/>
      <c r="G23960" s="63"/>
      <c r="H23960" s="64"/>
    </row>
    <row r="23961" spans="4:8" x14ac:dyDescent="0.2">
      <c r="D23961" s="9"/>
      <c r="G23961" s="63"/>
      <c r="H23961" s="64"/>
    </row>
    <row r="23962" spans="4:8" x14ac:dyDescent="0.2">
      <c r="D23962" s="9"/>
      <c r="G23962" s="63"/>
      <c r="H23962" s="64"/>
    </row>
    <row r="23963" spans="4:8" x14ac:dyDescent="0.2">
      <c r="D23963" s="9"/>
      <c r="G23963" s="63"/>
      <c r="H23963" s="64"/>
    </row>
    <row r="23964" spans="4:8" x14ac:dyDescent="0.2">
      <c r="D23964" s="9"/>
      <c r="G23964" s="63"/>
      <c r="H23964" s="64"/>
    </row>
    <row r="23965" spans="4:8" x14ac:dyDescent="0.2">
      <c r="D23965" s="9"/>
      <c r="G23965" s="63"/>
      <c r="H23965" s="64"/>
    </row>
    <row r="23966" spans="4:8" x14ac:dyDescent="0.2">
      <c r="D23966" s="9"/>
      <c r="G23966" s="63"/>
      <c r="H23966" s="64"/>
    </row>
    <row r="23967" spans="4:8" x14ac:dyDescent="0.2">
      <c r="D23967" s="9"/>
      <c r="G23967" s="63"/>
      <c r="H23967" s="64"/>
    </row>
    <row r="23968" spans="4:8" x14ac:dyDescent="0.2">
      <c r="D23968" s="9"/>
      <c r="G23968" s="63"/>
      <c r="H23968" s="64"/>
    </row>
    <row r="23969" spans="4:8" x14ac:dyDescent="0.2">
      <c r="D23969" s="9"/>
      <c r="G23969" s="63"/>
      <c r="H23969" s="64"/>
    </row>
    <row r="23970" spans="4:8" x14ac:dyDescent="0.2">
      <c r="D23970" s="9"/>
      <c r="G23970" s="63"/>
      <c r="H23970" s="64"/>
    </row>
    <row r="23971" spans="4:8" x14ac:dyDescent="0.2">
      <c r="D23971" s="9"/>
      <c r="G23971" s="63"/>
      <c r="H23971" s="64"/>
    </row>
    <row r="23972" spans="4:8" x14ac:dyDescent="0.2">
      <c r="D23972" s="9"/>
      <c r="G23972" s="63"/>
      <c r="H23972" s="64"/>
    </row>
    <row r="23973" spans="4:8" x14ac:dyDescent="0.2">
      <c r="D23973" s="9"/>
      <c r="G23973" s="63"/>
      <c r="H23973" s="64"/>
    </row>
    <row r="23974" spans="4:8" x14ac:dyDescent="0.2">
      <c r="D23974" s="9"/>
      <c r="G23974" s="63"/>
      <c r="H23974" s="64"/>
    </row>
    <row r="23975" spans="4:8" x14ac:dyDescent="0.2">
      <c r="D23975" s="9"/>
      <c r="G23975" s="63"/>
      <c r="H23975" s="64"/>
    </row>
    <row r="23976" spans="4:8" x14ac:dyDescent="0.2">
      <c r="D23976" s="9"/>
      <c r="G23976" s="63"/>
      <c r="H23976" s="64"/>
    </row>
    <row r="23977" spans="4:8" x14ac:dyDescent="0.2">
      <c r="D23977" s="9"/>
      <c r="G23977" s="63"/>
      <c r="H23977" s="64"/>
    </row>
    <row r="23978" spans="4:8" x14ac:dyDescent="0.2">
      <c r="D23978" s="9"/>
      <c r="G23978" s="63"/>
      <c r="H23978" s="64"/>
    </row>
    <row r="23979" spans="4:8" x14ac:dyDescent="0.2">
      <c r="D23979" s="9"/>
      <c r="G23979" s="63"/>
      <c r="H23979" s="64"/>
    </row>
    <row r="23980" spans="4:8" x14ac:dyDescent="0.2">
      <c r="D23980" s="9"/>
      <c r="G23980" s="63"/>
      <c r="H23980" s="64"/>
    </row>
    <row r="23981" spans="4:8" x14ac:dyDescent="0.2">
      <c r="D23981" s="9"/>
      <c r="G23981" s="63"/>
      <c r="H23981" s="64"/>
    </row>
    <row r="23982" spans="4:8" x14ac:dyDescent="0.2">
      <c r="D23982" s="9"/>
      <c r="G23982" s="63"/>
      <c r="H23982" s="64"/>
    </row>
    <row r="23983" spans="4:8" x14ac:dyDescent="0.2">
      <c r="D23983" s="9"/>
      <c r="G23983" s="63"/>
      <c r="H23983" s="64"/>
    </row>
    <row r="23984" spans="4:8" x14ac:dyDescent="0.2">
      <c r="D23984" s="9"/>
      <c r="G23984" s="63"/>
      <c r="H23984" s="64"/>
    </row>
    <row r="23985" spans="4:8" x14ac:dyDescent="0.2">
      <c r="D23985" s="9"/>
      <c r="G23985" s="63"/>
      <c r="H23985" s="64"/>
    </row>
    <row r="23986" spans="4:8" x14ac:dyDescent="0.2">
      <c r="D23986" s="9"/>
      <c r="G23986" s="63"/>
      <c r="H23986" s="64"/>
    </row>
    <row r="23987" spans="4:8" x14ac:dyDescent="0.2">
      <c r="D23987" s="9"/>
      <c r="G23987" s="63"/>
      <c r="H23987" s="64"/>
    </row>
    <row r="23988" spans="4:8" x14ac:dyDescent="0.2">
      <c r="D23988" s="9"/>
      <c r="G23988" s="63"/>
      <c r="H23988" s="64"/>
    </row>
    <row r="23989" spans="4:8" x14ac:dyDescent="0.2">
      <c r="D23989" s="9"/>
      <c r="G23989" s="63"/>
      <c r="H23989" s="64"/>
    </row>
    <row r="23990" spans="4:8" x14ac:dyDescent="0.2">
      <c r="D23990" s="9"/>
      <c r="G23990" s="63"/>
      <c r="H23990" s="64"/>
    </row>
    <row r="23991" spans="4:8" x14ac:dyDescent="0.2">
      <c r="D23991" s="9"/>
      <c r="G23991" s="63"/>
      <c r="H23991" s="64"/>
    </row>
    <row r="23992" spans="4:8" x14ac:dyDescent="0.2">
      <c r="D23992" s="9"/>
      <c r="G23992" s="63"/>
      <c r="H23992" s="64"/>
    </row>
    <row r="23993" spans="4:8" x14ac:dyDescent="0.2">
      <c r="D23993" s="9"/>
      <c r="G23993" s="63"/>
      <c r="H23993" s="64"/>
    </row>
    <row r="23994" spans="4:8" x14ac:dyDescent="0.2">
      <c r="D23994" s="9"/>
      <c r="G23994" s="63"/>
      <c r="H23994" s="64"/>
    </row>
    <row r="23995" spans="4:8" x14ac:dyDescent="0.2">
      <c r="D23995" s="9"/>
      <c r="G23995" s="63"/>
      <c r="H23995" s="64"/>
    </row>
    <row r="23996" spans="4:8" x14ac:dyDescent="0.2">
      <c r="D23996" s="9"/>
      <c r="G23996" s="63"/>
      <c r="H23996" s="64"/>
    </row>
    <row r="23997" spans="4:8" x14ac:dyDescent="0.2">
      <c r="D23997" s="9"/>
      <c r="G23997" s="63"/>
      <c r="H23997" s="64"/>
    </row>
    <row r="23998" spans="4:8" x14ac:dyDescent="0.2">
      <c r="D23998" s="9"/>
      <c r="G23998" s="63"/>
      <c r="H23998" s="64"/>
    </row>
    <row r="23999" spans="4:8" x14ac:dyDescent="0.2">
      <c r="D23999" s="9"/>
      <c r="G23999" s="63"/>
      <c r="H23999" s="64"/>
    </row>
    <row r="24000" spans="4:8" x14ac:dyDescent="0.2">
      <c r="D24000" s="9"/>
      <c r="G24000" s="63"/>
      <c r="H24000" s="64"/>
    </row>
    <row r="24001" spans="4:8" x14ac:dyDescent="0.2">
      <c r="D24001" s="9"/>
      <c r="G24001" s="63"/>
      <c r="H24001" s="64"/>
    </row>
    <row r="24002" spans="4:8" x14ac:dyDescent="0.2">
      <c r="D24002" s="9"/>
      <c r="G24002" s="63"/>
      <c r="H24002" s="64"/>
    </row>
    <row r="24003" spans="4:8" x14ac:dyDescent="0.2">
      <c r="D24003" s="9"/>
      <c r="G24003" s="63"/>
      <c r="H24003" s="64"/>
    </row>
    <row r="24004" spans="4:8" x14ac:dyDescent="0.2">
      <c r="D24004" s="9"/>
      <c r="G24004" s="63"/>
      <c r="H24004" s="64"/>
    </row>
    <row r="24005" spans="4:8" x14ac:dyDescent="0.2">
      <c r="D24005" s="9"/>
      <c r="G24005" s="63"/>
      <c r="H24005" s="64"/>
    </row>
    <row r="24006" spans="4:8" x14ac:dyDescent="0.2">
      <c r="D24006" s="9"/>
      <c r="G24006" s="63"/>
      <c r="H24006" s="64"/>
    </row>
    <row r="24007" spans="4:8" x14ac:dyDescent="0.2">
      <c r="D24007" s="9"/>
      <c r="G24007" s="63"/>
      <c r="H24007" s="64"/>
    </row>
    <row r="24008" spans="4:8" x14ac:dyDescent="0.2">
      <c r="D24008" s="9"/>
      <c r="G24008" s="63"/>
      <c r="H24008" s="64"/>
    </row>
    <row r="24009" spans="4:8" x14ac:dyDescent="0.2">
      <c r="D24009" s="9"/>
      <c r="G24009" s="63"/>
      <c r="H24009" s="64"/>
    </row>
    <row r="24010" spans="4:8" x14ac:dyDescent="0.2">
      <c r="D24010" s="9"/>
      <c r="G24010" s="63"/>
      <c r="H24010" s="64"/>
    </row>
    <row r="24011" spans="4:8" x14ac:dyDescent="0.2">
      <c r="D24011" s="9"/>
      <c r="G24011" s="63"/>
      <c r="H24011" s="64"/>
    </row>
    <row r="24012" spans="4:8" x14ac:dyDescent="0.2">
      <c r="D24012" s="9"/>
      <c r="G24012" s="63"/>
      <c r="H24012" s="64"/>
    </row>
    <row r="24013" spans="4:8" x14ac:dyDescent="0.2">
      <c r="D24013" s="9"/>
      <c r="G24013" s="63"/>
      <c r="H24013" s="64"/>
    </row>
    <row r="24014" spans="4:8" x14ac:dyDescent="0.2">
      <c r="D24014" s="9"/>
      <c r="G24014" s="63"/>
      <c r="H24014" s="64"/>
    </row>
    <row r="24015" spans="4:8" x14ac:dyDescent="0.2">
      <c r="D24015" s="9"/>
      <c r="G24015" s="63"/>
      <c r="H24015" s="64"/>
    </row>
    <row r="24016" spans="4:8" x14ac:dyDescent="0.2">
      <c r="D24016" s="9"/>
      <c r="G24016" s="63"/>
      <c r="H24016" s="64"/>
    </row>
    <row r="24017" spans="4:8" x14ac:dyDescent="0.2">
      <c r="D24017" s="9"/>
      <c r="G24017" s="63"/>
      <c r="H24017" s="64"/>
    </row>
    <row r="24018" spans="4:8" x14ac:dyDescent="0.2">
      <c r="D24018" s="9"/>
      <c r="G24018" s="63"/>
      <c r="H24018" s="64"/>
    </row>
    <row r="24019" spans="4:8" x14ac:dyDescent="0.2">
      <c r="D24019" s="9"/>
      <c r="G24019" s="63"/>
      <c r="H24019" s="64"/>
    </row>
    <row r="24020" spans="4:8" x14ac:dyDescent="0.2">
      <c r="D24020" s="9"/>
      <c r="G24020" s="63"/>
      <c r="H24020" s="64"/>
    </row>
    <row r="24021" spans="4:8" x14ac:dyDescent="0.2">
      <c r="D24021" s="9"/>
      <c r="G24021" s="63"/>
      <c r="H24021" s="64"/>
    </row>
    <row r="24022" spans="4:8" x14ac:dyDescent="0.2">
      <c r="D24022" s="9"/>
      <c r="G24022" s="63"/>
      <c r="H24022" s="64"/>
    </row>
    <row r="24023" spans="4:8" x14ac:dyDescent="0.2">
      <c r="D24023" s="9"/>
      <c r="G24023" s="63"/>
      <c r="H24023" s="64"/>
    </row>
    <row r="24024" spans="4:8" x14ac:dyDescent="0.2">
      <c r="D24024" s="9"/>
      <c r="G24024" s="63"/>
      <c r="H24024" s="64"/>
    </row>
    <row r="24025" spans="4:8" x14ac:dyDescent="0.2">
      <c r="D24025" s="9"/>
      <c r="G24025" s="63"/>
      <c r="H24025" s="64"/>
    </row>
    <row r="24026" spans="4:8" x14ac:dyDescent="0.2">
      <c r="D24026" s="9"/>
      <c r="G24026" s="63"/>
      <c r="H24026" s="64"/>
    </row>
    <row r="24027" spans="4:8" x14ac:dyDescent="0.2">
      <c r="D24027" s="9"/>
      <c r="G24027" s="63"/>
      <c r="H24027" s="64"/>
    </row>
    <row r="24028" spans="4:8" x14ac:dyDescent="0.2">
      <c r="D24028" s="9"/>
      <c r="G24028" s="63"/>
      <c r="H24028" s="64"/>
    </row>
    <row r="24029" spans="4:8" x14ac:dyDescent="0.2">
      <c r="D24029" s="9"/>
      <c r="G24029" s="63"/>
      <c r="H24029" s="64"/>
    </row>
    <row r="24030" spans="4:8" x14ac:dyDescent="0.2">
      <c r="D24030" s="9"/>
      <c r="G24030" s="63"/>
      <c r="H24030" s="64"/>
    </row>
    <row r="24031" spans="4:8" x14ac:dyDescent="0.2">
      <c r="D24031" s="9"/>
      <c r="G24031" s="63"/>
      <c r="H24031" s="64"/>
    </row>
    <row r="24032" spans="4:8" x14ac:dyDescent="0.2">
      <c r="D24032" s="9"/>
      <c r="G24032" s="63"/>
      <c r="H24032" s="64"/>
    </row>
    <row r="24033" spans="4:8" x14ac:dyDescent="0.2">
      <c r="D24033" s="9"/>
      <c r="G24033" s="63"/>
      <c r="H24033" s="64"/>
    </row>
    <row r="24034" spans="4:8" x14ac:dyDescent="0.2">
      <c r="D24034" s="9"/>
      <c r="G24034" s="63"/>
      <c r="H24034" s="64"/>
    </row>
    <row r="24035" spans="4:8" x14ac:dyDescent="0.2">
      <c r="D24035" s="9"/>
      <c r="G24035" s="63"/>
      <c r="H24035" s="64"/>
    </row>
    <row r="24036" spans="4:8" x14ac:dyDescent="0.2">
      <c r="D24036" s="9"/>
      <c r="G24036" s="63"/>
      <c r="H24036" s="64"/>
    </row>
    <row r="24037" spans="4:8" x14ac:dyDescent="0.2">
      <c r="D24037" s="9"/>
      <c r="G24037" s="63"/>
      <c r="H24037" s="64"/>
    </row>
    <row r="24038" spans="4:8" x14ac:dyDescent="0.2">
      <c r="D24038" s="9"/>
      <c r="G24038" s="63"/>
      <c r="H24038" s="64"/>
    </row>
    <row r="24039" spans="4:8" x14ac:dyDescent="0.2">
      <c r="D24039" s="9"/>
      <c r="G24039" s="63"/>
      <c r="H24039" s="64"/>
    </row>
    <row r="24040" spans="4:8" x14ac:dyDescent="0.2">
      <c r="D24040" s="9"/>
      <c r="G24040" s="63"/>
      <c r="H24040" s="64"/>
    </row>
    <row r="24041" spans="4:8" x14ac:dyDescent="0.2">
      <c r="D24041" s="9"/>
      <c r="G24041" s="63"/>
      <c r="H24041" s="64"/>
    </row>
    <row r="24042" spans="4:8" x14ac:dyDescent="0.2">
      <c r="D24042" s="9"/>
      <c r="G24042" s="63"/>
      <c r="H24042" s="64"/>
    </row>
    <row r="24043" spans="4:8" x14ac:dyDescent="0.2">
      <c r="D24043" s="9"/>
      <c r="G24043" s="63"/>
      <c r="H24043" s="64"/>
    </row>
    <row r="24044" spans="4:8" x14ac:dyDescent="0.2">
      <c r="D24044" s="9"/>
      <c r="G24044" s="63"/>
      <c r="H24044" s="64"/>
    </row>
    <row r="24045" spans="4:8" x14ac:dyDescent="0.2">
      <c r="D24045" s="9"/>
      <c r="G24045" s="63"/>
      <c r="H24045" s="64"/>
    </row>
    <row r="24046" spans="4:8" x14ac:dyDescent="0.2">
      <c r="D24046" s="9"/>
      <c r="G24046" s="63"/>
      <c r="H24046" s="64"/>
    </row>
    <row r="24047" spans="4:8" x14ac:dyDescent="0.2">
      <c r="D24047" s="9"/>
      <c r="G24047" s="63"/>
      <c r="H24047" s="64"/>
    </row>
    <row r="24048" spans="4:8" x14ac:dyDescent="0.2">
      <c r="D24048" s="9"/>
      <c r="G24048" s="63"/>
      <c r="H24048" s="64"/>
    </row>
    <row r="24049" spans="4:8" x14ac:dyDescent="0.2">
      <c r="D24049" s="9"/>
      <c r="G24049" s="63"/>
      <c r="H24049" s="64"/>
    </row>
    <row r="24050" spans="4:8" x14ac:dyDescent="0.2">
      <c r="D24050" s="9"/>
      <c r="G24050" s="63"/>
      <c r="H24050" s="64"/>
    </row>
    <row r="24051" spans="4:8" x14ac:dyDescent="0.2">
      <c r="D24051" s="9"/>
      <c r="G24051" s="63"/>
      <c r="H24051" s="64"/>
    </row>
    <row r="24052" spans="4:8" x14ac:dyDescent="0.2">
      <c r="D24052" s="9"/>
      <c r="G24052" s="63"/>
      <c r="H24052" s="64"/>
    </row>
    <row r="24053" spans="4:8" x14ac:dyDescent="0.2">
      <c r="D24053" s="9"/>
      <c r="G24053" s="63"/>
      <c r="H24053" s="64"/>
    </row>
    <row r="24054" spans="4:8" x14ac:dyDescent="0.2">
      <c r="D24054" s="9"/>
      <c r="G24054" s="63"/>
      <c r="H24054" s="64"/>
    </row>
    <row r="24055" spans="4:8" x14ac:dyDescent="0.2">
      <c r="D24055" s="9"/>
      <c r="G24055" s="63"/>
      <c r="H24055" s="64"/>
    </row>
    <row r="24056" spans="4:8" x14ac:dyDescent="0.2">
      <c r="D24056" s="9"/>
      <c r="G24056" s="63"/>
      <c r="H24056" s="64"/>
    </row>
    <row r="24057" spans="4:8" x14ac:dyDescent="0.2">
      <c r="D24057" s="9"/>
      <c r="G24057" s="63"/>
      <c r="H24057" s="64"/>
    </row>
    <row r="24058" spans="4:8" x14ac:dyDescent="0.2">
      <c r="D24058" s="9"/>
      <c r="G24058" s="63"/>
      <c r="H24058" s="64"/>
    </row>
    <row r="24059" spans="4:8" x14ac:dyDescent="0.2">
      <c r="D24059" s="9"/>
      <c r="G24059" s="63"/>
      <c r="H24059" s="64"/>
    </row>
    <row r="24060" spans="4:8" x14ac:dyDescent="0.2">
      <c r="D24060" s="9"/>
      <c r="G24060" s="63"/>
      <c r="H24060" s="64"/>
    </row>
    <row r="24061" spans="4:8" x14ac:dyDescent="0.2">
      <c r="D24061" s="9"/>
      <c r="G24061" s="63"/>
      <c r="H24061" s="64"/>
    </row>
    <row r="24062" spans="4:8" x14ac:dyDescent="0.2">
      <c r="D24062" s="9"/>
      <c r="G24062" s="63"/>
      <c r="H24062" s="64"/>
    </row>
    <row r="24063" spans="4:8" x14ac:dyDescent="0.2">
      <c r="D24063" s="9"/>
      <c r="G24063" s="63"/>
      <c r="H24063" s="64"/>
    </row>
    <row r="24064" spans="4:8" x14ac:dyDescent="0.2">
      <c r="D24064" s="9"/>
      <c r="G24064" s="63"/>
      <c r="H24064" s="64"/>
    </row>
    <row r="24065" spans="4:8" x14ac:dyDescent="0.2">
      <c r="D24065" s="9"/>
      <c r="G24065" s="63"/>
      <c r="H24065" s="64"/>
    </row>
    <row r="24066" spans="4:8" x14ac:dyDescent="0.2">
      <c r="D24066" s="9"/>
      <c r="G24066" s="63"/>
      <c r="H24066" s="64"/>
    </row>
    <row r="24067" spans="4:8" x14ac:dyDescent="0.2">
      <c r="D24067" s="9"/>
      <c r="G24067" s="63"/>
      <c r="H24067" s="64"/>
    </row>
    <row r="24068" spans="4:8" x14ac:dyDescent="0.2">
      <c r="D24068" s="9"/>
      <c r="G24068" s="63"/>
      <c r="H24068" s="64"/>
    </row>
    <row r="24069" spans="4:8" x14ac:dyDescent="0.2">
      <c r="D24069" s="9"/>
      <c r="G24069" s="63"/>
      <c r="H24069" s="64"/>
    </row>
    <row r="24070" spans="4:8" x14ac:dyDescent="0.2">
      <c r="D24070" s="9"/>
      <c r="G24070" s="63"/>
      <c r="H24070" s="64"/>
    </row>
    <row r="24071" spans="4:8" x14ac:dyDescent="0.2">
      <c r="D24071" s="9"/>
      <c r="G24071" s="63"/>
      <c r="H24071" s="64"/>
    </row>
    <row r="24072" spans="4:8" x14ac:dyDescent="0.2">
      <c r="D24072" s="9"/>
      <c r="G24072" s="63"/>
      <c r="H24072" s="64"/>
    </row>
    <row r="24073" spans="4:8" x14ac:dyDescent="0.2">
      <c r="D24073" s="9"/>
      <c r="G24073" s="63"/>
      <c r="H24073" s="64"/>
    </row>
    <row r="24074" spans="4:8" x14ac:dyDescent="0.2">
      <c r="D24074" s="9"/>
      <c r="G24074" s="63"/>
      <c r="H24074" s="64"/>
    </row>
    <row r="24075" spans="4:8" x14ac:dyDescent="0.2">
      <c r="D24075" s="9"/>
      <c r="G24075" s="63"/>
      <c r="H24075" s="64"/>
    </row>
    <row r="24076" spans="4:8" x14ac:dyDescent="0.2">
      <c r="D24076" s="9"/>
      <c r="G24076" s="63"/>
      <c r="H24076" s="64"/>
    </row>
    <row r="24077" spans="4:8" x14ac:dyDescent="0.2">
      <c r="D24077" s="9"/>
      <c r="G24077" s="63"/>
      <c r="H24077" s="64"/>
    </row>
    <row r="24078" spans="4:8" x14ac:dyDescent="0.2">
      <c r="D24078" s="9"/>
      <c r="G24078" s="63"/>
      <c r="H24078" s="64"/>
    </row>
    <row r="24079" spans="4:8" x14ac:dyDescent="0.2">
      <c r="D24079" s="9"/>
      <c r="G24079" s="63"/>
      <c r="H24079" s="64"/>
    </row>
    <row r="24080" spans="4:8" x14ac:dyDescent="0.2">
      <c r="D24080" s="9"/>
      <c r="G24080" s="63"/>
      <c r="H24080" s="64"/>
    </row>
    <row r="24081" spans="4:8" x14ac:dyDescent="0.2">
      <c r="D24081" s="9"/>
      <c r="G24081" s="63"/>
      <c r="H24081" s="64"/>
    </row>
    <row r="24082" spans="4:8" x14ac:dyDescent="0.2">
      <c r="D24082" s="9"/>
      <c r="G24082" s="63"/>
      <c r="H24082" s="64"/>
    </row>
    <row r="24083" spans="4:8" x14ac:dyDescent="0.2">
      <c r="D24083" s="9"/>
      <c r="G24083" s="63"/>
      <c r="H24083" s="64"/>
    </row>
    <row r="24084" spans="4:8" x14ac:dyDescent="0.2">
      <c r="D24084" s="9"/>
      <c r="G24084" s="63"/>
      <c r="H24084" s="64"/>
    </row>
    <row r="24085" spans="4:8" x14ac:dyDescent="0.2">
      <c r="D24085" s="9"/>
      <c r="G24085" s="63"/>
      <c r="H24085" s="64"/>
    </row>
    <row r="24086" spans="4:8" x14ac:dyDescent="0.2">
      <c r="D24086" s="9"/>
      <c r="G24086" s="63"/>
      <c r="H24086" s="64"/>
    </row>
    <row r="24087" spans="4:8" x14ac:dyDescent="0.2">
      <c r="D24087" s="9"/>
      <c r="G24087" s="63"/>
      <c r="H24087" s="64"/>
    </row>
    <row r="24088" spans="4:8" x14ac:dyDescent="0.2">
      <c r="D24088" s="9"/>
      <c r="G24088" s="63"/>
      <c r="H24088" s="64"/>
    </row>
    <row r="24089" spans="4:8" x14ac:dyDescent="0.2">
      <c r="D24089" s="9"/>
      <c r="G24089" s="63"/>
      <c r="H24089" s="64"/>
    </row>
    <row r="24090" spans="4:8" x14ac:dyDescent="0.2">
      <c r="D24090" s="9"/>
      <c r="G24090" s="63"/>
      <c r="H24090" s="64"/>
    </row>
    <row r="24091" spans="4:8" x14ac:dyDescent="0.2">
      <c r="D24091" s="9"/>
      <c r="G24091" s="63"/>
      <c r="H24091" s="64"/>
    </row>
    <row r="24092" spans="4:8" x14ac:dyDescent="0.2">
      <c r="D24092" s="9"/>
      <c r="G24092" s="63"/>
      <c r="H24092" s="64"/>
    </row>
    <row r="24093" spans="4:8" x14ac:dyDescent="0.2">
      <c r="D24093" s="9"/>
      <c r="G24093" s="63"/>
      <c r="H24093" s="64"/>
    </row>
    <row r="24094" spans="4:8" x14ac:dyDescent="0.2">
      <c r="D24094" s="9"/>
      <c r="G24094" s="63"/>
      <c r="H24094" s="64"/>
    </row>
    <row r="24095" spans="4:8" x14ac:dyDescent="0.2">
      <c r="D24095" s="9"/>
      <c r="G24095" s="63"/>
      <c r="H24095" s="64"/>
    </row>
    <row r="24096" spans="4:8" x14ac:dyDescent="0.2">
      <c r="D24096" s="9"/>
      <c r="G24096" s="63"/>
      <c r="H24096" s="64"/>
    </row>
    <row r="24097" spans="4:8" x14ac:dyDescent="0.2">
      <c r="D24097" s="9"/>
      <c r="G24097" s="63"/>
      <c r="H24097" s="64"/>
    </row>
    <row r="24098" spans="4:8" x14ac:dyDescent="0.2">
      <c r="D24098" s="9"/>
      <c r="G24098" s="63"/>
      <c r="H24098" s="64"/>
    </row>
    <row r="24099" spans="4:8" x14ac:dyDescent="0.2">
      <c r="D24099" s="9"/>
      <c r="G24099" s="63"/>
      <c r="H24099" s="64"/>
    </row>
    <row r="24100" spans="4:8" x14ac:dyDescent="0.2">
      <c r="D24100" s="9"/>
      <c r="G24100" s="63"/>
      <c r="H24100" s="64"/>
    </row>
    <row r="24101" spans="4:8" x14ac:dyDescent="0.2">
      <c r="D24101" s="9"/>
      <c r="G24101" s="63"/>
      <c r="H24101" s="64"/>
    </row>
    <row r="24102" spans="4:8" x14ac:dyDescent="0.2">
      <c r="D24102" s="9"/>
      <c r="G24102" s="63"/>
      <c r="H24102" s="64"/>
    </row>
    <row r="24103" spans="4:8" x14ac:dyDescent="0.2">
      <c r="D24103" s="9"/>
      <c r="G24103" s="63"/>
      <c r="H24103" s="64"/>
    </row>
    <row r="24104" spans="4:8" x14ac:dyDescent="0.2">
      <c r="D24104" s="9"/>
      <c r="G24104" s="63"/>
      <c r="H24104" s="64"/>
    </row>
    <row r="24105" spans="4:8" x14ac:dyDescent="0.2">
      <c r="D24105" s="9"/>
      <c r="G24105" s="63"/>
      <c r="H24105" s="64"/>
    </row>
    <row r="24106" spans="4:8" x14ac:dyDescent="0.2">
      <c r="D24106" s="9"/>
      <c r="G24106" s="63"/>
      <c r="H24106" s="64"/>
    </row>
    <row r="24107" spans="4:8" x14ac:dyDescent="0.2">
      <c r="D24107" s="9"/>
      <c r="G24107" s="63"/>
      <c r="H24107" s="64"/>
    </row>
    <row r="24108" spans="4:8" x14ac:dyDescent="0.2">
      <c r="D24108" s="9"/>
      <c r="G24108" s="63"/>
      <c r="H24108" s="64"/>
    </row>
    <row r="24109" spans="4:8" x14ac:dyDescent="0.2">
      <c r="D24109" s="9"/>
      <c r="G24109" s="63"/>
      <c r="H24109" s="64"/>
    </row>
    <row r="24110" spans="4:8" x14ac:dyDescent="0.2">
      <c r="D24110" s="9"/>
      <c r="G24110" s="63"/>
      <c r="H24110" s="64"/>
    </row>
    <row r="24111" spans="4:8" x14ac:dyDescent="0.2">
      <c r="D24111" s="9"/>
      <c r="G24111" s="63"/>
      <c r="H24111" s="64"/>
    </row>
    <row r="24112" spans="4:8" x14ac:dyDescent="0.2">
      <c r="D24112" s="9"/>
      <c r="G24112" s="63"/>
      <c r="H24112" s="64"/>
    </row>
    <row r="24113" spans="4:8" x14ac:dyDescent="0.2">
      <c r="D24113" s="9"/>
      <c r="G24113" s="63"/>
      <c r="H24113" s="64"/>
    </row>
    <row r="24114" spans="4:8" x14ac:dyDescent="0.2">
      <c r="D24114" s="9"/>
      <c r="G24114" s="63"/>
      <c r="H24114" s="64"/>
    </row>
    <row r="24115" spans="4:8" x14ac:dyDescent="0.2">
      <c r="D24115" s="9"/>
      <c r="G24115" s="63"/>
      <c r="H24115" s="64"/>
    </row>
    <row r="24116" spans="4:8" x14ac:dyDescent="0.2">
      <c r="D24116" s="9"/>
      <c r="G24116" s="63"/>
      <c r="H24116" s="64"/>
    </row>
    <row r="24117" spans="4:8" x14ac:dyDescent="0.2">
      <c r="D24117" s="9"/>
      <c r="G24117" s="63"/>
      <c r="H24117" s="64"/>
    </row>
    <row r="24118" spans="4:8" x14ac:dyDescent="0.2">
      <c r="D24118" s="9"/>
      <c r="G24118" s="63"/>
      <c r="H24118" s="64"/>
    </row>
    <row r="24119" spans="4:8" x14ac:dyDescent="0.2">
      <c r="D24119" s="9"/>
      <c r="G24119" s="63"/>
      <c r="H24119" s="64"/>
    </row>
    <row r="24120" spans="4:8" x14ac:dyDescent="0.2">
      <c r="D24120" s="9"/>
      <c r="G24120" s="63"/>
      <c r="H24120" s="64"/>
    </row>
    <row r="24121" spans="4:8" x14ac:dyDescent="0.2">
      <c r="D24121" s="9"/>
      <c r="G24121" s="63"/>
      <c r="H24121" s="64"/>
    </row>
    <row r="24122" spans="4:8" x14ac:dyDescent="0.2">
      <c r="D24122" s="9"/>
      <c r="G24122" s="63"/>
      <c r="H24122" s="64"/>
    </row>
    <row r="24123" spans="4:8" x14ac:dyDescent="0.2">
      <c r="D24123" s="9"/>
      <c r="G24123" s="63"/>
      <c r="H24123" s="64"/>
    </row>
    <row r="24124" spans="4:8" x14ac:dyDescent="0.2">
      <c r="D24124" s="9"/>
      <c r="G24124" s="63"/>
      <c r="H24124" s="64"/>
    </row>
    <row r="24125" spans="4:8" x14ac:dyDescent="0.2">
      <c r="D24125" s="9"/>
      <c r="G24125" s="63"/>
      <c r="H24125" s="64"/>
    </row>
    <row r="24126" spans="4:8" x14ac:dyDescent="0.2">
      <c r="D24126" s="9"/>
      <c r="G24126" s="63"/>
      <c r="H24126" s="64"/>
    </row>
    <row r="24127" spans="4:8" x14ac:dyDescent="0.2">
      <c r="D24127" s="9"/>
      <c r="G24127" s="63"/>
      <c r="H24127" s="64"/>
    </row>
    <row r="24128" spans="4:8" x14ac:dyDescent="0.2">
      <c r="D24128" s="9"/>
      <c r="G24128" s="63"/>
      <c r="H24128" s="64"/>
    </row>
    <row r="24129" spans="4:8" x14ac:dyDescent="0.2">
      <c r="D24129" s="9"/>
      <c r="G24129" s="63"/>
      <c r="H24129" s="64"/>
    </row>
    <row r="24130" spans="4:8" x14ac:dyDescent="0.2">
      <c r="D24130" s="9"/>
      <c r="G24130" s="63"/>
      <c r="H24130" s="64"/>
    </row>
    <row r="24131" spans="4:8" x14ac:dyDescent="0.2">
      <c r="D24131" s="9"/>
      <c r="G24131" s="63"/>
      <c r="H24131" s="64"/>
    </row>
    <row r="24132" spans="4:8" x14ac:dyDescent="0.2">
      <c r="D24132" s="9"/>
      <c r="G24132" s="63"/>
      <c r="H24132" s="64"/>
    </row>
    <row r="24133" spans="4:8" x14ac:dyDescent="0.2">
      <c r="D24133" s="9"/>
      <c r="G24133" s="63"/>
      <c r="H24133" s="64"/>
    </row>
    <row r="24134" spans="4:8" x14ac:dyDescent="0.2">
      <c r="D24134" s="9"/>
      <c r="G24134" s="63"/>
      <c r="H24134" s="64"/>
    </row>
    <row r="24135" spans="4:8" x14ac:dyDescent="0.2">
      <c r="D24135" s="9"/>
      <c r="G24135" s="63"/>
      <c r="H24135" s="64"/>
    </row>
    <row r="24136" spans="4:8" x14ac:dyDescent="0.2">
      <c r="D24136" s="9"/>
      <c r="G24136" s="63"/>
      <c r="H24136" s="64"/>
    </row>
    <row r="24137" spans="4:8" x14ac:dyDescent="0.2">
      <c r="D24137" s="9"/>
      <c r="G24137" s="63"/>
      <c r="H24137" s="64"/>
    </row>
    <row r="24138" spans="4:8" x14ac:dyDescent="0.2">
      <c r="D24138" s="9"/>
      <c r="G24138" s="63"/>
      <c r="H24138" s="64"/>
    </row>
    <row r="24139" spans="4:8" x14ac:dyDescent="0.2">
      <c r="D24139" s="9"/>
      <c r="G24139" s="63"/>
      <c r="H24139" s="64"/>
    </row>
    <row r="24140" spans="4:8" x14ac:dyDescent="0.2">
      <c r="D24140" s="9"/>
      <c r="G24140" s="63"/>
      <c r="H24140" s="64"/>
    </row>
    <row r="24141" spans="4:8" x14ac:dyDescent="0.2">
      <c r="D24141" s="9"/>
      <c r="G24141" s="63"/>
      <c r="H24141" s="64"/>
    </row>
    <row r="24142" spans="4:8" x14ac:dyDescent="0.2">
      <c r="D24142" s="9"/>
      <c r="G24142" s="63"/>
      <c r="H24142" s="64"/>
    </row>
    <row r="24143" spans="4:8" x14ac:dyDescent="0.2">
      <c r="D24143" s="9"/>
      <c r="G24143" s="63"/>
      <c r="H24143" s="64"/>
    </row>
    <row r="24144" spans="4:8" x14ac:dyDescent="0.2">
      <c r="D24144" s="9"/>
      <c r="G24144" s="63"/>
      <c r="H24144" s="64"/>
    </row>
    <row r="24145" spans="4:8" x14ac:dyDescent="0.2">
      <c r="D24145" s="9"/>
      <c r="G24145" s="63"/>
      <c r="H24145" s="64"/>
    </row>
    <row r="24146" spans="4:8" x14ac:dyDescent="0.2">
      <c r="D24146" s="9"/>
      <c r="G24146" s="63"/>
      <c r="H24146" s="64"/>
    </row>
    <row r="24147" spans="4:8" x14ac:dyDescent="0.2">
      <c r="D24147" s="9"/>
      <c r="G24147" s="63"/>
      <c r="H24147" s="64"/>
    </row>
    <row r="24148" spans="4:8" x14ac:dyDescent="0.2">
      <c r="D24148" s="9"/>
      <c r="G24148" s="63"/>
      <c r="H24148" s="64"/>
    </row>
    <row r="24149" spans="4:8" x14ac:dyDescent="0.2">
      <c r="D24149" s="9"/>
      <c r="G24149" s="63"/>
      <c r="H24149" s="64"/>
    </row>
    <row r="24150" spans="4:8" x14ac:dyDescent="0.2">
      <c r="D24150" s="9"/>
      <c r="G24150" s="63"/>
      <c r="H24150" s="64"/>
    </row>
    <row r="24151" spans="4:8" x14ac:dyDescent="0.2">
      <c r="D24151" s="9"/>
      <c r="G24151" s="63"/>
      <c r="H24151" s="64"/>
    </row>
    <row r="24152" spans="4:8" x14ac:dyDescent="0.2">
      <c r="D24152" s="9"/>
      <c r="G24152" s="63"/>
      <c r="H24152" s="64"/>
    </row>
    <row r="24153" spans="4:8" x14ac:dyDescent="0.2">
      <c r="D24153" s="9"/>
      <c r="G24153" s="63"/>
      <c r="H24153" s="64"/>
    </row>
    <row r="24154" spans="4:8" x14ac:dyDescent="0.2">
      <c r="D24154" s="9"/>
      <c r="G24154" s="63"/>
      <c r="H24154" s="64"/>
    </row>
    <row r="24155" spans="4:8" x14ac:dyDescent="0.2">
      <c r="D24155" s="9"/>
      <c r="G24155" s="63"/>
      <c r="H24155" s="64"/>
    </row>
    <row r="24156" spans="4:8" x14ac:dyDescent="0.2">
      <c r="D24156" s="9"/>
      <c r="G24156" s="63"/>
      <c r="H24156" s="64"/>
    </row>
    <row r="24157" spans="4:8" x14ac:dyDescent="0.2">
      <c r="D24157" s="9"/>
      <c r="G24157" s="63"/>
      <c r="H24157" s="64"/>
    </row>
    <row r="24158" spans="4:8" x14ac:dyDescent="0.2">
      <c r="D24158" s="9"/>
      <c r="G24158" s="63"/>
      <c r="H24158" s="64"/>
    </row>
    <row r="24159" spans="4:8" x14ac:dyDescent="0.2">
      <c r="D24159" s="9"/>
      <c r="G24159" s="63"/>
      <c r="H24159" s="64"/>
    </row>
    <row r="24160" spans="4:8" x14ac:dyDescent="0.2">
      <c r="D24160" s="9"/>
      <c r="G24160" s="63"/>
      <c r="H24160" s="64"/>
    </row>
    <row r="24161" spans="4:8" x14ac:dyDescent="0.2">
      <c r="D24161" s="9"/>
      <c r="G24161" s="63"/>
      <c r="H24161" s="64"/>
    </row>
    <row r="24162" spans="4:8" x14ac:dyDescent="0.2">
      <c r="D24162" s="9"/>
      <c r="G24162" s="63"/>
      <c r="H24162" s="64"/>
    </row>
    <row r="24163" spans="4:8" x14ac:dyDescent="0.2">
      <c r="D24163" s="9"/>
      <c r="G24163" s="63"/>
      <c r="H24163" s="64"/>
    </row>
    <row r="24164" spans="4:8" x14ac:dyDescent="0.2">
      <c r="D24164" s="9"/>
      <c r="G24164" s="63"/>
      <c r="H24164" s="64"/>
    </row>
    <row r="24165" spans="4:8" x14ac:dyDescent="0.2">
      <c r="D24165" s="9"/>
      <c r="G24165" s="63"/>
      <c r="H24165" s="64"/>
    </row>
    <row r="24166" spans="4:8" x14ac:dyDescent="0.2">
      <c r="D24166" s="9"/>
      <c r="G24166" s="63"/>
      <c r="H24166" s="64"/>
    </row>
    <row r="24167" spans="4:8" x14ac:dyDescent="0.2">
      <c r="D24167" s="9"/>
      <c r="G24167" s="63"/>
      <c r="H24167" s="64"/>
    </row>
    <row r="24168" spans="4:8" x14ac:dyDescent="0.2">
      <c r="D24168" s="9"/>
      <c r="G24168" s="63"/>
      <c r="H24168" s="64"/>
    </row>
    <row r="24169" spans="4:8" x14ac:dyDescent="0.2">
      <c r="D24169" s="9"/>
      <c r="G24169" s="63"/>
      <c r="H24169" s="64"/>
    </row>
    <row r="24170" spans="4:8" x14ac:dyDescent="0.2">
      <c r="D24170" s="9"/>
      <c r="G24170" s="63"/>
      <c r="H24170" s="64"/>
    </row>
    <row r="24171" spans="4:8" x14ac:dyDescent="0.2">
      <c r="D24171" s="9"/>
      <c r="G24171" s="63"/>
      <c r="H24171" s="64"/>
    </row>
    <row r="24172" spans="4:8" x14ac:dyDescent="0.2">
      <c r="D24172" s="9"/>
      <c r="G24172" s="63"/>
      <c r="H24172" s="64"/>
    </row>
    <row r="24173" spans="4:8" x14ac:dyDescent="0.2">
      <c r="D24173" s="9"/>
      <c r="G24173" s="63"/>
      <c r="H24173" s="64"/>
    </row>
    <row r="24174" spans="4:8" x14ac:dyDescent="0.2">
      <c r="D24174" s="9"/>
      <c r="G24174" s="63"/>
      <c r="H24174" s="64"/>
    </row>
    <row r="24175" spans="4:8" x14ac:dyDescent="0.2">
      <c r="D24175" s="9"/>
      <c r="G24175" s="63"/>
      <c r="H24175" s="64"/>
    </row>
    <row r="24176" spans="4:8" x14ac:dyDescent="0.2">
      <c r="D24176" s="9"/>
      <c r="G24176" s="63"/>
      <c r="H24176" s="64"/>
    </row>
    <row r="24177" spans="4:8" x14ac:dyDescent="0.2">
      <c r="D24177" s="9"/>
      <c r="G24177" s="63"/>
      <c r="H24177" s="64"/>
    </row>
    <row r="24178" spans="4:8" x14ac:dyDescent="0.2">
      <c r="D24178" s="9"/>
      <c r="G24178" s="63"/>
      <c r="H24178" s="64"/>
    </row>
    <row r="24179" spans="4:8" x14ac:dyDescent="0.2">
      <c r="D24179" s="9"/>
      <c r="G24179" s="63"/>
      <c r="H24179" s="64"/>
    </row>
    <row r="24180" spans="4:8" x14ac:dyDescent="0.2">
      <c r="D24180" s="9"/>
      <c r="G24180" s="63"/>
      <c r="H24180" s="64"/>
    </row>
    <row r="24181" spans="4:8" x14ac:dyDescent="0.2">
      <c r="D24181" s="9"/>
      <c r="G24181" s="63"/>
      <c r="H24181" s="64"/>
    </row>
    <row r="24182" spans="4:8" x14ac:dyDescent="0.2">
      <c r="D24182" s="9"/>
      <c r="G24182" s="63"/>
      <c r="H24182" s="64"/>
    </row>
    <row r="24183" spans="4:8" x14ac:dyDescent="0.2">
      <c r="D24183" s="9"/>
      <c r="G24183" s="63"/>
      <c r="H24183" s="64"/>
    </row>
    <row r="24184" spans="4:8" x14ac:dyDescent="0.2">
      <c r="D24184" s="9"/>
      <c r="G24184" s="63"/>
      <c r="H24184" s="64"/>
    </row>
    <row r="24185" spans="4:8" x14ac:dyDescent="0.2">
      <c r="D24185" s="9"/>
      <c r="G24185" s="63"/>
      <c r="H24185" s="64"/>
    </row>
    <row r="24186" spans="4:8" x14ac:dyDescent="0.2">
      <c r="D24186" s="9"/>
      <c r="G24186" s="63"/>
      <c r="H24186" s="64"/>
    </row>
    <row r="24187" spans="4:8" x14ac:dyDescent="0.2">
      <c r="D24187" s="9"/>
      <c r="G24187" s="63"/>
      <c r="H24187" s="64"/>
    </row>
    <row r="24188" spans="4:8" x14ac:dyDescent="0.2">
      <c r="D24188" s="9"/>
      <c r="G24188" s="63"/>
      <c r="H24188" s="64"/>
    </row>
    <row r="24189" spans="4:8" x14ac:dyDescent="0.2">
      <c r="D24189" s="9"/>
      <c r="G24189" s="63"/>
      <c r="H24189" s="64"/>
    </row>
    <row r="24190" spans="4:8" x14ac:dyDescent="0.2">
      <c r="D24190" s="9"/>
      <c r="G24190" s="63"/>
      <c r="H24190" s="64"/>
    </row>
    <row r="24191" spans="4:8" x14ac:dyDescent="0.2">
      <c r="D24191" s="9"/>
      <c r="G24191" s="63"/>
      <c r="H24191" s="64"/>
    </row>
    <row r="24192" spans="4:8" x14ac:dyDescent="0.2">
      <c r="D24192" s="9"/>
      <c r="G24192" s="63"/>
      <c r="H24192" s="64"/>
    </row>
    <row r="24193" spans="4:8" x14ac:dyDescent="0.2">
      <c r="D24193" s="9"/>
      <c r="G24193" s="63"/>
      <c r="H24193" s="64"/>
    </row>
    <row r="24194" spans="4:8" x14ac:dyDescent="0.2">
      <c r="D24194" s="9"/>
      <c r="G24194" s="63"/>
      <c r="H24194" s="64"/>
    </row>
    <row r="24195" spans="4:8" x14ac:dyDescent="0.2">
      <c r="D24195" s="9"/>
      <c r="G24195" s="63"/>
      <c r="H24195" s="64"/>
    </row>
    <row r="24196" spans="4:8" x14ac:dyDescent="0.2">
      <c r="D24196" s="9"/>
      <c r="G24196" s="63"/>
      <c r="H24196" s="64"/>
    </row>
    <row r="24197" spans="4:8" x14ac:dyDescent="0.2">
      <c r="D24197" s="9"/>
      <c r="G24197" s="63"/>
      <c r="H24197" s="64"/>
    </row>
    <row r="24198" spans="4:8" x14ac:dyDescent="0.2">
      <c r="D24198" s="9"/>
      <c r="G24198" s="63"/>
      <c r="H24198" s="64"/>
    </row>
    <row r="24199" spans="4:8" x14ac:dyDescent="0.2">
      <c r="D24199" s="9"/>
      <c r="G24199" s="63"/>
      <c r="H24199" s="64"/>
    </row>
    <row r="24200" spans="4:8" x14ac:dyDescent="0.2">
      <c r="D24200" s="9"/>
      <c r="G24200" s="63"/>
      <c r="H24200" s="64"/>
    </row>
    <row r="24201" spans="4:8" x14ac:dyDescent="0.2">
      <c r="D24201" s="9"/>
      <c r="G24201" s="63"/>
      <c r="H24201" s="64"/>
    </row>
    <row r="24202" spans="4:8" x14ac:dyDescent="0.2">
      <c r="D24202" s="9"/>
      <c r="G24202" s="63"/>
      <c r="H24202" s="64"/>
    </row>
    <row r="24203" spans="4:8" x14ac:dyDescent="0.2">
      <c r="D24203" s="9"/>
      <c r="G24203" s="63"/>
      <c r="H24203" s="64"/>
    </row>
    <row r="24204" spans="4:8" x14ac:dyDescent="0.2">
      <c r="D24204" s="9"/>
      <c r="G24204" s="63"/>
      <c r="H24204" s="64"/>
    </row>
    <row r="24205" spans="4:8" x14ac:dyDescent="0.2">
      <c r="D24205" s="9"/>
      <c r="G24205" s="63"/>
      <c r="H24205" s="64"/>
    </row>
    <row r="24206" spans="4:8" x14ac:dyDescent="0.2">
      <c r="D24206" s="9"/>
      <c r="G24206" s="63"/>
      <c r="H24206" s="64"/>
    </row>
    <row r="24207" spans="4:8" x14ac:dyDescent="0.2">
      <c r="D24207" s="9"/>
      <c r="G24207" s="63"/>
      <c r="H24207" s="64"/>
    </row>
    <row r="24208" spans="4:8" x14ac:dyDescent="0.2">
      <c r="D24208" s="9"/>
      <c r="G24208" s="63"/>
      <c r="H24208" s="64"/>
    </row>
    <row r="24209" spans="4:8" x14ac:dyDescent="0.2">
      <c r="D24209" s="9"/>
      <c r="G24209" s="63"/>
      <c r="H24209" s="64"/>
    </row>
    <row r="24210" spans="4:8" x14ac:dyDescent="0.2">
      <c r="D24210" s="9"/>
      <c r="G24210" s="63"/>
      <c r="H24210" s="64"/>
    </row>
    <row r="24211" spans="4:8" x14ac:dyDescent="0.2">
      <c r="D24211" s="9"/>
      <c r="G24211" s="63"/>
      <c r="H24211" s="64"/>
    </row>
    <row r="24212" spans="4:8" x14ac:dyDescent="0.2">
      <c r="D24212" s="9"/>
      <c r="G24212" s="63"/>
      <c r="H24212" s="64"/>
    </row>
    <row r="24213" spans="4:8" x14ac:dyDescent="0.2">
      <c r="D24213" s="9"/>
      <c r="G24213" s="63"/>
      <c r="H24213" s="64"/>
    </row>
    <row r="24214" spans="4:8" x14ac:dyDescent="0.2">
      <c r="D24214" s="9"/>
      <c r="G24214" s="63"/>
      <c r="H24214" s="64"/>
    </row>
    <row r="24215" spans="4:8" x14ac:dyDescent="0.2">
      <c r="D24215" s="9"/>
      <c r="G24215" s="63"/>
      <c r="H24215" s="64"/>
    </row>
    <row r="24216" spans="4:8" x14ac:dyDescent="0.2">
      <c r="D24216" s="9"/>
      <c r="G24216" s="63"/>
      <c r="H24216" s="64"/>
    </row>
    <row r="24217" spans="4:8" x14ac:dyDescent="0.2">
      <c r="D24217" s="9"/>
      <c r="G24217" s="63"/>
      <c r="H24217" s="64"/>
    </row>
    <row r="24218" spans="4:8" x14ac:dyDescent="0.2">
      <c r="D24218" s="9"/>
      <c r="G24218" s="63"/>
      <c r="H24218" s="64"/>
    </row>
    <row r="24219" spans="4:8" x14ac:dyDescent="0.2">
      <c r="D24219" s="9"/>
      <c r="G24219" s="63"/>
      <c r="H24219" s="64"/>
    </row>
    <row r="24220" spans="4:8" x14ac:dyDescent="0.2">
      <c r="D24220" s="9"/>
      <c r="G24220" s="63"/>
      <c r="H24220" s="64"/>
    </row>
    <row r="24221" spans="4:8" x14ac:dyDescent="0.2">
      <c r="D24221" s="9"/>
      <c r="G24221" s="63"/>
      <c r="H24221" s="64"/>
    </row>
    <row r="24222" spans="4:8" x14ac:dyDescent="0.2">
      <c r="D24222" s="9"/>
      <c r="G24222" s="63"/>
      <c r="H24222" s="64"/>
    </row>
    <row r="24223" spans="4:8" x14ac:dyDescent="0.2">
      <c r="D24223" s="9"/>
      <c r="G24223" s="63"/>
      <c r="H24223" s="64"/>
    </row>
    <row r="24224" spans="4:8" x14ac:dyDescent="0.2">
      <c r="D24224" s="9"/>
      <c r="G24224" s="63"/>
      <c r="H24224" s="64"/>
    </row>
    <row r="24225" spans="4:8" x14ac:dyDescent="0.2">
      <c r="D24225" s="9"/>
      <c r="G24225" s="63"/>
      <c r="H24225" s="64"/>
    </row>
    <row r="24226" spans="4:8" x14ac:dyDescent="0.2">
      <c r="D24226" s="9"/>
      <c r="G24226" s="63"/>
      <c r="H24226" s="64"/>
    </row>
    <row r="24227" spans="4:8" x14ac:dyDescent="0.2">
      <c r="D24227" s="9"/>
      <c r="G24227" s="63"/>
      <c r="H24227" s="64"/>
    </row>
    <row r="24228" spans="4:8" x14ac:dyDescent="0.2">
      <c r="D24228" s="9"/>
      <c r="G24228" s="63"/>
      <c r="H24228" s="64"/>
    </row>
    <row r="24229" spans="4:8" x14ac:dyDescent="0.2">
      <c r="D24229" s="9"/>
      <c r="G24229" s="63"/>
      <c r="H24229" s="64"/>
    </row>
    <row r="24230" spans="4:8" x14ac:dyDescent="0.2">
      <c r="D24230" s="9"/>
      <c r="G24230" s="63"/>
      <c r="H24230" s="64"/>
    </row>
    <row r="24231" spans="4:8" x14ac:dyDescent="0.2">
      <c r="D24231" s="9"/>
      <c r="G24231" s="63"/>
      <c r="H24231" s="64"/>
    </row>
    <row r="24232" spans="4:8" x14ac:dyDescent="0.2">
      <c r="D24232" s="9"/>
      <c r="G24232" s="63"/>
      <c r="H24232" s="64"/>
    </row>
    <row r="24233" spans="4:8" x14ac:dyDescent="0.2">
      <c r="D24233" s="9"/>
      <c r="G24233" s="63"/>
      <c r="H24233" s="64"/>
    </row>
    <row r="24234" spans="4:8" x14ac:dyDescent="0.2">
      <c r="D24234" s="9"/>
      <c r="G24234" s="63"/>
      <c r="H24234" s="64"/>
    </row>
    <row r="24235" spans="4:8" x14ac:dyDescent="0.2">
      <c r="D24235" s="9"/>
      <c r="G24235" s="63"/>
      <c r="H24235" s="64"/>
    </row>
    <row r="24236" spans="4:8" x14ac:dyDescent="0.2">
      <c r="D24236" s="9"/>
      <c r="G24236" s="63"/>
      <c r="H24236" s="64"/>
    </row>
    <row r="24237" spans="4:8" x14ac:dyDescent="0.2">
      <c r="D24237" s="9"/>
      <c r="G24237" s="63"/>
      <c r="H24237" s="64"/>
    </row>
    <row r="24238" spans="4:8" x14ac:dyDescent="0.2">
      <c r="D24238" s="9"/>
      <c r="G24238" s="63"/>
      <c r="H24238" s="64"/>
    </row>
    <row r="24239" spans="4:8" x14ac:dyDescent="0.2">
      <c r="D24239" s="9"/>
      <c r="G24239" s="63"/>
      <c r="H24239" s="64"/>
    </row>
    <row r="24240" spans="4:8" x14ac:dyDescent="0.2">
      <c r="D24240" s="9"/>
      <c r="G24240" s="63"/>
      <c r="H24240" s="64"/>
    </row>
    <row r="24241" spans="4:8" x14ac:dyDescent="0.2">
      <c r="D24241" s="9"/>
      <c r="G24241" s="63"/>
      <c r="H24241" s="64"/>
    </row>
    <row r="24242" spans="4:8" x14ac:dyDescent="0.2">
      <c r="D24242" s="9"/>
      <c r="G24242" s="63"/>
      <c r="H24242" s="64"/>
    </row>
    <row r="24243" spans="4:8" x14ac:dyDescent="0.2">
      <c r="D24243" s="9"/>
      <c r="G24243" s="63"/>
      <c r="H24243" s="64"/>
    </row>
    <row r="24244" spans="4:8" x14ac:dyDescent="0.2">
      <c r="D24244" s="9"/>
      <c r="G24244" s="63"/>
      <c r="H24244" s="64"/>
    </row>
    <row r="24245" spans="4:8" x14ac:dyDescent="0.2">
      <c r="D24245" s="9"/>
      <c r="G24245" s="63"/>
      <c r="H24245" s="64"/>
    </row>
    <row r="24246" spans="4:8" x14ac:dyDescent="0.2">
      <c r="D24246" s="9"/>
      <c r="G24246" s="63"/>
      <c r="H24246" s="64"/>
    </row>
    <row r="24247" spans="4:8" x14ac:dyDescent="0.2">
      <c r="D24247" s="9"/>
      <c r="G24247" s="63"/>
      <c r="H24247" s="64"/>
    </row>
    <row r="24248" spans="4:8" x14ac:dyDescent="0.2">
      <c r="D24248" s="9"/>
      <c r="G24248" s="63"/>
      <c r="H24248" s="64"/>
    </row>
    <row r="24249" spans="4:8" x14ac:dyDescent="0.2">
      <c r="D24249" s="9"/>
      <c r="G24249" s="63"/>
      <c r="H24249" s="64"/>
    </row>
    <row r="24250" spans="4:8" x14ac:dyDescent="0.2">
      <c r="D24250" s="9"/>
      <c r="G24250" s="63"/>
      <c r="H24250" s="64"/>
    </row>
    <row r="24251" spans="4:8" x14ac:dyDescent="0.2">
      <c r="D24251" s="9"/>
      <c r="G24251" s="63"/>
      <c r="H24251" s="64"/>
    </row>
    <row r="24252" spans="4:8" x14ac:dyDescent="0.2">
      <c r="D24252" s="9"/>
      <c r="G24252" s="63"/>
      <c r="H24252" s="64"/>
    </row>
    <row r="24253" spans="4:8" x14ac:dyDescent="0.2">
      <c r="D24253" s="9"/>
      <c r="G24253" s="63"/>
      <c r="H24253" s="64"/>
    </row>
    <row r="24254" spans="4:8" x14ac:dyDescent="0.2">
      <c r="D24254" s="9"/>
      <c r="G24254" s="63"/>
      <c r="H24254" s="64"/>
    </row>
    <row r="24255" spans="4:8" x14ac:dyDescent="0.2">
      <c r="D24255" s="9"/>
      <c r="G24255" s="63"/>
      <c r="H24255" s="64"/>
    </row>
    <row r="24256" spans="4:8" x14ac:dyDescent="0.2">
      <c r="D24256" s="9"/>
      <c r="G24256" s="63"/>
      <c r="H24256" s="64"/>
    </row>
    <row r="24257" spans="4:8" x14ac:dyDescent="0.2">
      <c r="D24257" s="9"/>
      <c r="G24257" s="63"/>
      <c r="H24257" s="64"/>
    </row>
    <row r="24258" spans="4:8" x14ac:dyDescent="0.2">
      <c r="D24258" s="9"/>
      <c r="G24258" s="63"/>
      <c r="H24258" s="64"/>
    </row>
    <row r="24259" spans="4:8" x14ac:dyDescent="0.2">
      <c r="D24259" s="9"/>
      <c r="G24259" s="63"/>
      <c r="H24259" s="64"/>
    </row>
    <row r="24260" spans="4:8" x14ac:dyDescent="0.2">
      <c r="D24260" s="9"/>
      <c r="G24260" s="63"/>
      <c r="H24260" s="64"/>
    </row>
    <row r="24261" spans="4:8" x14ac:dyDescent="0.2">
      <c r="D24261" s="9"/>
      <c r="G24261" s="63"/>
      <c r="H24261" s="64"/>
    </row>
    <row r="24262" spans="4:8" x14ac:dyDescent="0.2">
      <c r="D24262" s="9"/>
      <c r="G24262" s="63"/>
      <c r="H24262" s="64"/>
    </row>
    <row r="24263" spans="4:8" x14ac:dyDescent="0.2">
      <c r="D24263" s="9"/>
      <c r="G24263" s="63"/>
      <c r="H24263" s="64"/>
    </row>
    <row r="24264" spans="4:8" x14ac:dyDescent="0.2">
      <c r="D24264" s="9"/>
      <c r="G24264" s="63"/>
      <c r="H24264" s="64"/>
    </row>
    <row r="24265" spans="4:8" x14ac:dyDescent="0.2">
      <c r="D24265" s="9"/>
      <c r="G24265" s="63"/>
      <c r="H24265" s="64"/>
    </row>
    <row r="24266" spans="4:8" x14ac:dyDescent="0.2">
      <c r="D24266" s="9"/>
      <c r="G24266" s="63"/>
      <c r="H24266" s="64"/>
    </row>
    <row r="24267" spans="4:8" x14ac:dyDescent="0.2">
      <c r="D24267" s="9"/>
      <c r="G24267" s="63"/>
      <c r="H24267" s="64"/>
    </row>
    <row r="24268" spans="4:8" x14ac:dyDescent="0.2">
      <c r="D24268" s="9"/>
      <c r="G24268" s="63"/>
      <c r="H24268" s="64"/>
    </row>
    <row r="24269" spans="4:8" x14ac:dyDescent="0.2">
      <c r="D24269" s="9"/>
      <c r="G24269" s="63"/>
      <c r="H24269" s="64"/>
    </row>
    <row r="24270" spans="4:8" x14ac:dyDescent="0.2">
      <c r="D24270" s="9"/>
      <c r="G24270" s="63"/>
      <c r="H24270" s="64"/>
    </row>
    <row r="24271" spans="4:8" x14ac:dyDescent="0.2">
      <c r="D24271" s="9"/>
      <c r="G24271" s="63"/>
      <c r="H24271" s="64"/>
    </row>
    <row r="24272" spans="4:8" x14ac:dyDescent="0.2">
      <c r="D24272" s="9"/>
      <c r="G24272" s="63"/>
      <c r="H24272" s="64"/>
    </row>
    <row r="24273" spans="4:8" x14ac:dyDescent="0.2">
      <c r="D24273" s="9"/>
      <c r="G24273" s="63"/>
      <c r="H24273" s="64"/>
    </row>
    <row r="24274" spans="4:8" x14ac:dyDescent="0.2">
      <c r="D24274" s="9"/>
      <c r="G24274" s="63"/>
      <c r="H24274" s="64"/>
    </row>
    <row r="24275" spans="4:8" x14ac:dyDescent="0.2">
      <c r="D24275" s="9"/>
      <c r="G24275" s="63"/>
      <c r="H24275" s="64"/>
    </row>
    <row r="24276" spans="4:8" x14ac:dyDescent="0.2">
      <c r="D24276" s="9"/>
      <c r="G24276" s="63"/>
      <c r="H24276" s="64"/>
    </row>
    <row r="24277" spans="4:8" x14ac:dyDescent="0.2">
      <c r="D24277" s="9"/>
      <c r="G24277" s="63"/>
      <c r="H24277" s="64"/>
    </row>
    <row r="24278" spans="4:8" x14ac:dyDescent="0.2">
      <c r="D24278" s="9"/>
      <c r="G24278" s="63"/>
      <c r="H24278" s="64"/>
    </row>
    <row r="24279" spans="4:8" x14ac:dyDescent="0.2">
      <c r="D24279" s="9"/>
      <c r="G24279" s="63"/>
      <c r="H24279" s="64"/>
    </row>
    <row r="24280" spans="4:8" x14ac:dyDescent="0.2">
      <c r="D24280" s="9"/>
      <c r="G24280" s="63"/>
      <c r="H24280" s="64"/>
    </row>
    <row r="24281" spans="4:8" x14ac:dyDescent="0.2">
      <c r="D24281" s="9"/>
      <c r="G24281" s="63"/>
      <c r="H24281" s="64"/>
    </row>
    <row r="24282" spans="4:8" x14ac:dyDescent="0.2">
      <c r="D24282" s="9"/>
      <c r="G24282" s="63"/>
      <c r="H24282" s="64"/>
    </row>
    <row r="24283" spans="4:8" x14ac:dyDescent="0.2">
      <c r="D24283" s="9"/>
      <c r="G24283" s="63"/>
      <c r="H24283" s="64"/>
    </row>
    <row r="24284" spans="4:8" x14ac:dyDescent="0.2">
      <c r="D24284" s="9"/>
      <c r="G24284" s="63"/>
      <c r="H24284" s="64"/>
    </row>
    <row r="24285" spans="4:8" x14ac:dyDescent="0.2">
      <c r="D24285" s="9"/>
      <c r="G24285" s="63"/>
      <c r="H24285" s="64"/>
    </row>
    <row r="24286" spans="4:8" x14ac:dyDescent="0.2">
      <c r="D24286" s="9"/>
      <c r="G24286" s="63"/>
      <c r="H24286" s="64"/>
    </row>
    <row r="24287" spans="4:8" x14ac:dyDescent="0.2">
      <c r="D24287" s="9"/>
      <c r="G24287" s="63"/>
      <c r="H24287" s="64"/>
    </row>
    <row r="24288" spans="4:8" x14ac:dyDescent="0.2">
      <c r="D24288" s="9"/>
      <c r="G24288" s="63"/>
      <c r="H24288" s="64"/>
    </row>
    <row r="24289" spans="4:8" x14ac:dyDescent="0.2">
      <c r="D24289" s="9"/>
      <c r="G24289" s="63"/>
      <c r="H24289" s="64"/>
    </row>
    <row r="24290" spans="4:8" x14ac:dyDescent="0.2">
      <c r="D24290" s="9"/>
      <c r="G24290" s="63"/>
      <c r="H24290" s="64"/>
    </row>
    <row r="24291" spans="4:8" x14ac:dyDescent="0.2">
      <c r="D24291" s="9"/>
      <c r="G24291" s="63"/>
      <c r="H24291" s="64"/>
    </row>
    <row r="24292" spans="4:8" x14ac:dyDescent="0.2">
      <c r="D24292" s="9"/>
      <c r="G24292" s="63"/>
      <c r="H24292" s="64"/>
    </row>
    <row r="24293" spans="4:8" x14ac:dyDescent="0.2">
      <c r="D24293" s="9"/>
      <c r="G24293" s="63"/>
      <c r="H24293" s="64"/>
    </row>
    <row r="24294" spans="4:8" x14ac:dyDescent="0.2">
      <c r="D24294" s="9"/>
      <c r="G24294" s="63"/>
      <c r="H24294" s="64"/>
    </row>
    <row r="24295" spans="4:8" x14ac:dyDescent="0.2">
      <c r="D24295" s="9"/>
      <c r="G24295" s="63"/>
      <c r="H24295" s="64"/>
    </row>
    <row r="24296" spans="4:8" x14ac:dyDescent="0.2">
      <c r="D24296" s="9"/>
      <c r="G24296" s="63"/>
      <c r="H24296" s="64"/>
    </row>
    <row r="24297" spans="4:8" x14ac:dyDescent="0.2">
      <c r="D24297" s="9"/>
      <c r="G24297" s="63"/>
      <c r="H24297" s="64"/>
    </row>
    <row r="24298" spans="4:8" x14ac:dyDescent="0.2">
      <c r="D24298" s="9"/>
      <c r="G24298" s="63"/>
      <c r="H24298" s="64"/>
    </row>
    <row r="24299" spans="4:8" x14ac:dyDescent="0.2">
      <c r="D24299" s="9"/>
      <c r="G24299" s="63"/>
      <c r="H24299" s="64"/>
    </row>
    <row r="24300" spans="4:8" x14ac:dyDescent="0.2">
      <c r="D24300" s="9"/>
      <c r="G24300" s="63"/>
      <c r="H24300" s="64"/>
    </row>
    <row r="24301" spans="4:8" x14ac:dyDescent="0.2">
      <c r="D24301" s="9"/>
      <c r="G24301" s="63"/>
      <c r="H24301" s="64"/>
    </row>
    <row r="24302" spans="4:8" x14ac:dyDescent="0.2">
      <c r="D24302" s="9"/>
      <c r="G24302" s="63"/>
      <c r="H24302" s="64"/>
    </row>
    <row r="24303" spans="4:8" x14ac:dyDescent="0.2">
      <c r="D24303" s="9"/>
      <c r="G24303" s="63"/>
      <c r="H24303" s="64"/>
    </row>
    <row r="24304" spans="4:8" x14ac:dyDescent="0.2">
      <c r="D24304" s="9"/>
      <c r="G24304" s="63"/>
      <c r="H24304" s="64"/>
    </row>
    <row r="24305" spans="4:8" x14ac:dyDescent="0.2">
      <c r="D24305" s="9"/>
      <c r="G24305" s="63"/>
      <c r="H24305" s="64"/>
    </row>
    <row r="24306" spans="4:8" x14ac:dyDescent="0.2">
      <c r="D24306" s="9"/>
      <c r="G24306" s="63"/>
      <c r="H24306" s="64"/>
    </row>
    <row r="24307" spans="4:8" x14ac:dyDescent="0.2">
      <c r="D24307" s="9"/>
      <c r="G24307" s="63"/>
      <c r="H24307" s="64"/>
    </row>
    <row r="24308" spans="4:8" x14ac:dyDescent="0.2">
      <c r="D24308" s="9"/>
      <c r="G24308" s="63"/>
      <c r="H24308" s="64"/>
    </row>
    <row r="24309" spans="4:8" x14ac:dyDescent="0.2">
      <c r="D24309" s="9"/>
      <c r="G24309" s="63"/>
      <c r="H24309" s="64"/>
    </row>
    <row r="24310" spans="4:8" x14ac:dyDescent="0.2">
      <c r="D24310" s="9"/>
      <c r="G24310" s="63"/>
      <c r="H24310" s="64"/>
    </row>
    <row r="24311" spans="4:8" x14ac:dyDescent="0.2">
      <c r="D24311" s="9"/>
      <c r="G24311" s="63"/>
      <c r="H24311" s="64"/>
    </row>
    <row r="24312" spans="4:8" x14ac:dyDescent="0.2">
      <c r="D24312" s="9"/>
      <c r="G24312" s="63"/>
      <c r="H24312" s="64"/>
    </row>
    <row r="24313" spans="4:8" x14ac:dyDescent="0.2">
      <c r="D24313" s="9"/>
      <c r="G24313" s="63"/>
      <c r="H24313" s="64"/>
    </row>
    <row r="24314" spans="4:8" x14ac:dyDescent="0.2">
      <c r="D24314" s="9"/>
      <c r="G24314" s="63"/>
      <c r="H24314" s="64"/>
    </row>
    <row r="24315" spans="4:8" x14ac:dyDescent="0.2">
      <c r="D24315" s="9"/>
      <c r="G24315" s="63"/>
      <c r="H24315" s="64"/>
    </row>
    <row r="24316" spans="4:8" x14ac:dyDescent="0.2">
      <c r="D24316" s="9"/>
      <c r="G24316" s="63"/>
      <c r="H24316" s="64"/>
    </row>
    <row r="24317" spans="4:8" x14ac:dyDescent="0.2">
      <c r="D24317" s="9"/>
      <c r="G24317" s="63"/>
      <c r="H24317" s="64"/>
    </row>
    <row r="24318" spans="4:8" x14ac:dyDescent="0.2">
      <c r="D24318" s="9"/>
      <c r="G24318" s="63"/>
      <c r="H24318" s="64"/>
    </row>
    <row r="24319" spans="4:8" x14ac:dyDescent="0.2">
      <c r="D24319" s="9"/>
      <c r="G24319" s="63"/>
      <c r="H24319" s="64"/>
    </row>
    <row r="24320" spans="4:8" x14ac:dyDescent="0.2">
      <c r="D24320" s="9"/>
      <c r="G24320" s="63"/>
      <c r="H24320" s="64"/>
    </row>
    <row r="24321" spans="4:8" x14ac:dyDescent="0.2">
      <c r="D24321" s="9"/>
      <c r="G24321" s="63"/>
      <c r="H24321" s="64"/>
    </row>
    <row r="24322" spans="4:8" x14ac:dyDescent="0.2">
      <c r="D24322" s="9"/>
      <c r="G24322" s="63"/>
      <c r="H24322" s="64"/>
    </row>
    <row r="24323" spans="4:8" x14ac:dyDescent="0.2">
      <c r="D24323" s="9"/>
      <c r="G24323" s="63"/>
      <c r="H24323" s="64"/>
    </row>
    <row r="24324" spans="4:8" x14ac:dyDescent="0.2">
      <c r="D24324" s="9"/>
      <c r="G24324" s="63"/>
      <c r="H24324" s="64"/>
    </row>
    <row r="24325" spans="4:8" x14ac:dyDescent="0.2">
      <c r="D24325" s="9"/>
      <c r="G24325" s="63"/>
      <c r="H24325" s="64"/>
    </row>
    <row r="24326" spans="4:8" x14ac:dyDescent="0.2">
      <c r="D24326" s="9"/>
      <c r="G24326" s="63"/>
      <c r="H24326" s="64"/>
    </row>
    <row r="24327" spans="4:8" x14ac:dyDescent="0.2">
      <c r="D24327" s="9"/>
      <c r="G24327" s="63"/>
      <c r="H24327" s="64"/>
    </row>
    <row r="24328" spans="4:8" x14ac:dyDescent="0.2">
      <c r="D24328" s="9"/>
      <c r="G24328" s="63"/>
      <c r="H24328" s="64"/>
    </row>
    <row r="24329" spans="4:8" x14ac:dyDescent="0.2">
      <c r="D24329" s="9"/>
      <c r="G24329" s="63"/>
      <c r="H24329" s="64"/>
    </row>
    <row r="24330" spans="4:8" x14ac:dyDescent="0.2">
      <c r="D24330" s="9"/>
      <c r="G24330" s="63"/>
      <c r="H24330" s="64"/>
    </row>
    <row r="24331" spans="4:8" x14ac:dyDescent="0.2">
      <c r="D24331" s="9"/>
      <c r="G24331" s="63"/>
      <c r="H24331" s="64"/>
    </row>
    <row r="24332" spans="4:8" x14ac:dyDescent="0.2">
      <c r="D24332" s="9"/>
      <c r="G24332" s="63"/>
      <c r="H24332" s="64"/>
    </row>
    <row r="24333" spans="4:8" x14ac:dyDescent="0.2">
      <c r="D24333" s="9"/>
      <c r="G24333" s="63"/>
      <c r="H24333" s="64"/>
    </row>
    <row r="24334" spans="4:8" x14ac:dyDescent="0.2">
      <c r="D24334" s="9"/>
      <c r="G24334" s="63"/>
      <c r="H24334" s="64"/>
    </row>
    <row r="24335" spans="4:8" x14ac:dyDescent="0.2">
      <c r="D24335" s="9"/>
      <c r="G24335" s="63"/>
      <c r="H24335" s="64"/>
    </row>
    <row r="24336" spans="4:8" x14ac:dyDescent="0.2">
      <c r="D24336" s="9"/>
      <c r="G24336" s="63"/>
      <c r="H24336" s="64"/>
    </row>
    <row r="24337" spans="4:8" x14ac:dyDescent="0.2">
      <c r="D24337" s="9"/>
      <c r="G24337" s="63"/>
      <c r="H24337" s="64"/>
    </row>
    <row r="24338" spans="4:8" x14ac:dyDescent="0.2">
      <c r="D24338" s="9"/>
      <c r="G24338" s="63"/>
      <c r="H24338" s="64"/>
    </row>
    <row r="24339" spans="4:8" x14ac:dyDescent="0.2">
      <c r="D24339" s="9"/>
      <c r="G24339" s="63"/>
      <c r="H24339" s="64"/>
    </row>
    <row r="24340" spans="4:8" x14ac:dyDescent="0.2">
      <c r="D24340" s="9"/>
      <c r="G24340" s="63"/>
      <c r="H24340" s="64"/>
    </row>
    <row r="24341" spans="4:8" x14ac:dyDescent="0.2">
      <c r="D24341" s="9"/>
      <c r="G24341" s="63"/>
      <c r="H24341" s="64"/>
    </row>
    <row r="24342" spans="4:8" x14ac:dyDescent="0.2">
      <c r="D24342" s="9"/>
      <c r="G24342" s="63"/>
      <c r="H24342" s="64"/>
    </row>
    <row r="24343" spans="4:8" x14ac:dyDescent="0.2">
      <c r="D24343" s="9"/>
      <c r="G24343" s="63"/>
      <c r="H24343" s="64"/>
    </row>
    <row r="24344" spans="4:8" x14ac:dyDescent="0.2">
      <c r="D24344" s="9"/>
      <c r="G24344" s="63"/>
      <c r="H24344" s="64"/>
    </row>
    <row r="24345" spans="4:8" x14ac:dyDescent="0.2">
      <c r="D24345" s="9"/>
      <c r="G24345" s="63"/>
      <c r="H24345" s="64"/>
    </row>
    <row r="24346" spans="4:8" x14ac:dyDescent="0.2">
      <c r="D24346" s="9"/>
      <c r="G24346" s="63"/>
      <c r="H24346" s="64"/>
    </row>
    <row r="24347" spans="4:8" x14ac:dyDescent="0.2">
      <c r="D24347" s="9"/>
      <c r="G24347" s="63"/>
      <c r="H24347" s="64"/>
    </row>
    <row r="24348" spans="4:8" x14ac:dyDescent="0.2">
      <c r="D24348" s="9"/>
      <c r="G24348" s="63"/>
      <c r="H24348" s="64"/>
    </row>
    <row r="24349" spans="4:8" x14ac:dyDescent="0.2">
      <c r="D24349" s="9"/>
      <c r="G24349" s="63"/>
      <c r="H24349" s="64"/>
    </row>
    <row r="24350" spans="4:8" x14ac:dyDescent="0.2">
      <c r="D24350" s="9"/>
      <c r="G24350" s="63"/>
      <c r="H24350" s="64"/>
    </row>
    <row r="24351" spans="4:8" x14ac:dyDescent="0.2">
      <c r="D24351" s="9"/>
      <c r="G24351" s="63"/>
      <c r="H24351" s="64"/>
    </row>
    <row r="24352" spans="4:8" x14ac:dyDescent="0.2">
      <c r="D24352" s="9"/>
      <c r="G24352" s="63"/>
      <c r="H24352" s="64"/>
    </row>
    <row r="24353" spans="4:8" x14ac:dyDescent="0.2">
      <c r="D24353" s="9"/>
      <c r="G24353" s="63"/>
      <c r="H24353" s="64"/>
    </row>
    <row r="24354" spans="4:8" x14ac:dyDescent="0.2">
      <c r="D24354" s="9"/>
      <c r="G24354" s="63"/>
      <c r="H24354" s="64"/>
    </row>
    <row r="24355" spans="4:8" x14ac:dyDescent="0.2">
      <c r="D24355" s="9"/>
      <c r="G24355" s="63"/>
      <c r="H24355" s="64"/>
    </row>
    <row r="24356" spans="4:8" x14ac:dyDescent="0.2">
      <c r="D24356" s="9"/>
      <c r="G24356" s="63"/>
      <c r="H24356" s="64"/>
    </row>
    <row r="24357" spans="4:8" x14ac:dyDescent="0.2">
      <c r="D24357" s="9"/>
      <c r="G24357" s="63"/>
      <c r="H24357" s="64"/>
    </row>
    <row r="24358" spans="4:8" x14ac:dyDescent="0.2">
      <c r="D24358" s="9"/>
      <c r="G24358" s="63"/>
      <c r="H24358" s="64"/>
    </row>
    <row r="24359" spans="4:8" x14ac:dyDescent="0.2">
      <c r="D24359" s="9"/>
      <c r="G24359" s="63"/>
      <c r="H24359" s="64"/>
    </row>
    <row r="24360" spans="4:8" x14ac:dyDescent="0.2">
      <c r="D24360" s="9"/>
      <c r="G24360" s="63"/>
      <c r="H24360" s="64"/>
    </row>
    <row r="24361" spans="4:8" x14ac:dyDescent="0.2">
      <c r="D24361" s="9"/>
      <c r="G24361" s="63"/>
      <c r="H24361" s="64"/>
    </row>
    <row r="24362" spans="4:8" x14ac:dyDescent="0.2">
      <c r="D24362" s="9"/>
      <c r="G24362" s="63"/>
      <c r="H24362" s="64"/>
    </row>
    <row r="24363" spans="4:8" x14ac:dyDescent="0.2">
      <c r="D24363" s="9"/>
      <c r="G24363" s="63"/>
      <c r="H24363" s="64"/>
    </row>
    <row r="24364" spans="4:8" x14ac:dyDescent="0.2">
      <c r="D24364" s="9"/>
      <c r="G24364" s="63"/>
      <c r="H24364" s="64"/>
    </row>
    <row r="24365" spans="4:8" x14ac:dyDescent="0.2">
      <c r="D24365" s="9"/>
      <c r="G24365" s="63"/>
      <c r="H24365" s="64"/>
    </row>
    <row r="24366" spans="4:8" x14ac:dyDescent="0.2">
      <c r="D24366" s="9"/>
      <c r="G24366" s="63"/>
      <c r="H24366" s="64"/>
    </row>
    <row r="24367" spans="4:8" x14ac:dyDescent="0.2">
      <c r="D24367" s="9"/>
      <c r="G24367" s="63"/>
      <c r="H24367" s="64"/>
    </row>
    <row r="24368" spans="4:8" x14ac:dyDescent="0.2">
      <c r="D24368" s="9"/>
      <c r="G24368" s="63"/>
      <c r="H24368" s="64"/>
    </row>
    <row r="24369" spans="4:8" x14ac:dyDescent="0.2">
      <c r="D24369" s="9"/>
      <c r="G24369" s="63"/>
      <c r="H24369" s="64"/>
    </row>
    <row r="24370" spans="4:8" x14ac:dyDescent="0.2">
      <c r="D24370" s="9"/>
      <c r="G24370" s="63"/>
      <c r="H24370" s="64"/>
    </row>
    <row r="24371" spans="4:8" x14ac:dyDescent="0.2">
      <c r="D24371" s="9"/>
      <c r="G24371" s="63"/>
      <c r="H24371" s="64"/>
    </row>
    <row r="24372" spans="4:8" x14ac:dyDescent="0.2">
      <c r="D24372" s="9"/>
      <c r="G24372" s="63"/>
      <c r="H24372" s="64"/>
    </row>
    <row r="24373" spans="4:8" x14ac:dyDescent="0.2">
      <c r="D24373" s="9"/>
      <c r="G24373" s="63"/>
      <c r="H24373" s="64"/>
    </row>
    <row r="24374" spans="4:8" x14ac:dyDescent="0.2">
      <c r="D24374" s="9"/>
      <c r="G24374" s="63"/>
      <c r="H24374" s="64"/>
    </row>
    <row r="24375" spans="4:8" x14ac:dyDescent="0.2">
      <c r="D24375" s="9"/>
      <c r="G24375" s="63"/>
      <c r="H24375" s="64"/>
    </row>
    <row r="24376" spans="4:8" x14ac:dyDescent="0.2">
      <c r="D24376" s="9"/>
      <c r="G24376" s="63"/>
      <c r="H24376" s="64"/>
    </row>
    <row r="24377" spans="4:8" x14ac:dyDescent="0.2">
      <c r="D24377" s="9"/>
      <c r="G24377" s="63"/>
      <c r="H24377" s="64"/>
    </row>
    <row r="24378" spans="4:8" x14ac:dyDescent="0.2">
      <c r="D24378" s="9"/>
      <c r="G24378" s="63"/>
      <c r="H24378" s="64"/>
    </row>
    <row r="24379" spans="4:8" x14ac:dyDescent="0.2">
      <c r="D24379" s="9"/>
      <c r="G24379" s="63"/>
      <c r="H24379" s="64"/>
    </row>
    <row r="24380" spans="4:8" x14ac:dyDescent="0.2">
      <c r="D24380" s="9"/>
      <c r="G24380" s="63"/>
      <c r="H24380" s="64"/>
    </row>
    <row r="24381" spans="4:8" x14ac:dyDescent="0.2">
      <c r="D24381" s="9"/>
      <c r="G24381" s="63"/>
      <c r="H24381" s="64"/>
    </row>
    <row r="24382" spans="4:8" x14ac:dyDescent="0.2">
      <c r="D24382" s="9"/>
      <c r="G24382" s="63"/>
      <c r="H24382" s="64"/>
    </row>
    <row r="24383" spans="4:8" x14ac:dyDescent="0.2">
      <c r="D24383" s="9"/>
      <c r="G24383" s="63"/>
      <c r="H24383" s="64"/>
    </row>
    <row r="24384" spans="4:8" x14ac:dyDescent="0.2">
      <c r="D24384" s="9"/>
      <c r="G24384" s="63"/>
      <c r="H24384" s="64"/>
    </row>
    <row r="24385" spans="4:8" x14ac:dyDescent="0.2">
      <c r="D24385" s="9"/>
      <c r="G24385" s="63"/>
      <c r="H24385" s="64"/>
    </row>
    <row r="24386" spans="4:8" x14ac:dyDescent="0.2">
      <c r="D24386" s="9"/>
      <c r="G24386" s="63"/>
      <c r="H24386" s="64"/>
    </row>
    <row r="24387" spans="4:8" x14ac:dyDescent="0.2">
      <c r="D24387" s="9"/>
      <c r="G24387" s="63"/>
      <c r="H24387" s="64"/>
    </row>
    <row r="24388" spans="4:8" x14ac:dyDescent="0.2">
      <c r="D24388" s="9"/>
      <c r="G24388" s="63"/>
      <c r="H24388" s="64"/>
    </row>
    <row r="24389" spans="4:8" x14ac:dyDescent="0.2">
      <c r="D24389" s="9"/>
      <c r="G24389" s="63"/>
      <c r="H24389" s="64"/>
    </row>
    <row r="24390" spans="4:8" x14ac:dyDescent="0.2">
      <c r="D24390" s="9"/>
      <c r="G24390" s="63"/>
      <c r="H24390" s="64"/>
    </row>
    <row r="24391" spans="4:8" x14ac:dyDescent="0.2">
      <c r="D24391" s="9"/>
      <c r="G24391" s="63"/>
      <c r="H24391" s="64"/>
    </row>
    <row r="24392" spans="4:8" x14ac:dyDescent="0.2">
      <c r="D24392" s="9"/>
      <c r="G24392" s="63"/>
      <c r="H24392" s="64"/>
    </row>
    <row r="24393" spans="4:8" x14ac:dyDescent="0.2">
      <c r="D24393" s="9"/>
      <c r="G24393" s="63"/>
      <c r="H24393" s="64"/>
    </row>
    <row r="24394" spans="4:8" x14ac:dyDescent="0.2">
      <c r="D24394" s="9"/>
      <c r="G24394" s="63"/>
      <c r="H24394" s="64"/>
    </row>
    <row r="24395" spans="4:8" x14ac:dyDescent="0.2">
      <c r="D24395" s="9"/>
      <c r="G24395" s="63"/>
      <c r="H24395" s="64"/>
    </row>
    <row r="24396" spans="4:8" x14ac:dyDescent="0.2">
      <c r="D24396" s="9"/>
      <c r="G24396" s="63"/>
      <c r="H24396" s="64"/>
    </row>
    <row r="24397" spans="4:8" x14ac:dyDescent="0.2">
      <c r="D24397" s="9"/>
      <c r="G24397" s="63"/>
      <c r="H24397" s="64"/>
    </row>
    <row r="24398" spans="4:8" x14ac:dyDescent="0.2">
      <c r="D24398" s="9"/>
      <c r="G24398" s="63"/>
      <c r="H24398" s="64"/>
    </row>
    <row r="24399" spans="4:8" x14ac:dyDescent="0.2">
      <c r="D24399" s="9"/>
      <c r="G24399" s="63"/>
      <c r="H24399" s="64"/>
    </row>
    <row r="24400" spans="4:8" x14ac:dyDescent="0.2">
      <c r="D24400" s="9"/>
      <c r="G24400" s="63"/>
      <c r="H24400" s="64"/>
    </row>
    <row r="24401" spans="4:8" x14ac:dyDescent="0.2">
      <c r="D24401" s="9"/>
      <c r="G24401" s="63"/>
      <c r="H24401" s="64"/>
    </row>
    <row r="24402" spans="4:8" x14ac:dyDescent="0.2">
      <c r="D24402" s="9"/>
      <c r="G24402" s="63"/>
      <c r="H24402" s="64"/>
    </row>
    <row r="24403" spans="4:8" x14ac:dyDescent="0.2">
      <c r="D24403" s="9"/>
      <c r="G24403" s="63"/>
      <c r="H24403" s="64"/>
    </row>
    <row r="24404" spans="4:8" x14ac:dyDescent="0.2">
      <c r="D24404" s="9"/>
      <c r="G24404" s="63"/>
      <c r="H24404" s="64"/>
    </row>
    <row r="24405" spans="4:8" x14ac:dyDescent="0.2">
      <c r="D24405" s="9"/>
      <c r="G24405" s="63"/>
      <c r="H24405" s="64"/>
    </row>
    <row r="24406" spans="4:8" x14ac:dyDescent="0.2">
      <c r="D24406" s="9"/>
      <c r="G24406" s="63"/>
      <c r="H24406" s="64"/>
    </row>
    <row r="24407" spans="4:8" x14ac:dyDescent="0.2">
      <c r="D24407" s="9"/>
      <c r="G24407" s="63"/>
      <c r="H24407" s="64"/>
    </row>
    <row r="24408" spans="4:8" x14ac:dyDescent="0.2">
      <c r="D24408" s="9"/>
      <c r="G24408" s="63"/>
      <c r="H24408" s="64"/>
    </row>
    <row r="24409" spans="4:8" x14ac:dyDescent="0.2">
      <c r="D24409" s="9"/>
      <c r="G24409" s="63"/>
      <c r="H24409" s="64"/>
    </row>
    <row r="24410" spans="4:8" x14ac:dyDescent="0.2">
      <c r="D24410" s="9"/>
      <c r="G24410" s="63"/>
      <c r="H24410" s="64"/>
    </row>
    <row r="24411" spans="4:8" x14ac:dyDescent="0.2">
      <c r="D24411" s="9"/>
      <c r="G24411" s="63"/>
      <c r="H24411" s="64"/>
    </row>
    <row r="24412" spans="4:8" x14ac:dyDescent="0.2">
      <c r="D24412" s="9"/>
      <c r="G24412" s="63"/>
      <c r="H24412" s="64"/>
    </row>
    <row r="24413" spans="4:8" x14ac:dyDescent="0.2">
      <c r="D24413" s="9"/>
      <c r="G24413" s="63"/>
      <c r="H24413" s="64"/>
    </row>
    <row r="24414" spans="4:8" x14ac:dyDescent="0.2">
      <c r="D24414" s="9"/>
      <c r="G24414" s="63"/>
      <c r="H24414" s="64"/>
    </row>
    <row r="24415" spans="4:8" x14ac:dyDescent="0.2">
      <c r="D24415" s="9"/>
      <c r="G24415" s="63"/>
      <c r="H24415" s="64"/>
    </row>
    <row r="24416" spans="4:8" x14ac:dyDescent="0.2">
      <c r="D24416" s="9"/>
      <c r="G24416" s="63"/>
      <c r="H24416" s="64"/>
    </row>
    <row r="24417" spans="4:8" x14ac:dyDescent="0.2">
      <c r="D24417" s="9"/>
      <c r="G24417" s="63"/>
      <c r="H24417" s="64"/>
    </row>
    <row r="24418" spans="4:8" x14ac:dyDescent="0.2">
      <c r="D24418" s="9"/>
      <c r="G24418" s="63"/>
      <c r="H24418" s="64"/>
    </row>
    <row r="24419" spans="4:8" x14ac:dyDescent="0.2">
      <c r="D24419" s="9"/>
      <c r="G24419" s="63"/>
      <c r="H24419" s="64"/>
    </row>
    <row r="24420" spans="4:8" x14ac:dyDescent="0.2">
      <c r="D24420" s="9"/>
      <c r="G24420" s="63"/>
      <c r="H24420" s="64"/>
    </row>
    <row r="24421" spans="4:8" x14ac:dyDescent="0.2">
      <c r="D24421" s="9"/>
      <c r="G24421" s="63"/>
      <c r="H24421" s="64"/>
    </row>
    <row r="24422" spans="4:8" x14ac:dyDescent="0.2">
      <c r="D24422" s="9"/>
      <c r="G24422" s="63"/>
      <c r="H24422" s="64"/>
    </row>
    <row r="24423" spans="4:8" x14ac:dyDescent="0.2">
      <c r="D24423" s="9"/>
      <c r="G24423" s="63"/>
      <c r="H24423" s="64"/>
    </row>
    <row r="24424" spans="4:8" x14ac:dyDescent="0.2">
      <c r="D24424" s="9"/>
      <c r="G24424" s="63"/>
      <c r="H24424" s="64"/>
    </row>
    <row r="24425" spans="4:8" x14ac:dyDescent="0.2">
      <c r="D24425" s="9"/>
      <c r="G24425" s="63"/>
      <c r="H24425" s="64"/>
    </row>
    <row r="24426" spans="4:8" x14ac:dyDescent="0.2">
      <c r="D24426" s="9"/>
      <c r="G24426" s="63"/>
      <c r="H24426" s="64"/>
    </row>
    <row r="24427" spans="4:8" x14ac:dyDescent="0.2">
      <c r="D24427" s="9"/>
      <c r="G24427" s="63"/>
      <c r="H24427" s="64"/>
    </row>
    <row r="24428" spans="4:8" x14ac:dyDescent="0.2">
      <c r="D24428" s="9"/>
      <c r="G24428" s="63"/>
      <c r="H24428" s="64"/>
    </row>
    <row r="24429" spans="4:8" x14ac:dyDescent="0.2">
      <c r="D24429" s="9"/>
      <c r="G24429" s="63"/>
      <c r="H24429" s="64"/>
    </row>
    <row r="24430" spans="4:8" x14ac:dyDescent="0.2">
      <c r="D24430" s="9"/>
      <c r="G24430" s="63"/>
      <c r="H24430" s="64"/>
    </row>
    <row r="24431" spans="4:8" x14ac:dyDescent="0.2">
      <c r="D24431" s="9"/>
      <c r="G24431" s="63"/>
      <c r="H24431" s="64"/>
    </row>
    <row r="24432" spans="4:8" x14ac:dyDescent="0.2">
      <c r="D24432" s="9"/>
      <c r="G24432" s="63"/>
      <c r="H24432" s="64"/>
    </row>
    <row r="24433" spans="4:8" x14ac:dyDescent="0.2">
      <c r="D24433" s="9"/>
      <c r="G24433" s="63"/>
      <c r="H24433" s="64"/>
    </row>
    <row r="24434" spans="4:8" x14ac:dyDescent="0.2">
      <c r="D24434" s="9"/>
      <c r="G24434" s="63"/>
      <c r="H24434" s="64"/>
    </row>
    <row r="24435" spans="4:8" x14ac:dyDescent="0.2">
      <c r="D24435" s="9"/>
      <c r="G24435" s="63"/>
      <c r="H24435" s="64"/>
    </row>
    <row r="24436" spans="4:8" x14ac:dyDescent="0.2">
      <c r="D24436" s="9"/>
      <c r="G24436" s="63"/>
      <c r="H24436" s="64"/>
    </row>
    <row r="24437" spans="4:8" x14ac:dyDescent="0.2">
      <c r="D24437" s="9"/>
      <c r="G24437" s="63"/>
      <c r="H24437" s="64"/>
    </row>
    <row r="24438" spans="4:8" x14ac:dyDescent="0.2">
      <c r="D24438" s="9"/>
      <c r="G24438" s="63"/>
      <c r="H24438" s="64"/>
    </row>
    <row r="24439" spans="4:8" x14ac:dyDescent="0.2">
      <c r="D24439" s="9"/>
      <c r="G24439" s="63"/>
      <c r="H24439" s="64"/>
    </row>
    <row r="24440" spans="4:8" x14ac:dyDescent="0.2">
      <c r="D24440" s="9"/>
      <c r="G24440" s="63"/>
      <c r="H24440" s="64"/>
    </row>
    <row r="24441" spans="4:8" x14ac:dyDescent="0.2">
      <c r="D24441" s="9"/>
      <c r="G24441" s="63"/>
      <c r="H24441" s="64"/>
    </row>
    <row r="24442" spans="4:8" x14ac:dyDescent="0.2">
      <c r="D24442" s="9"/>
      <c r="G24442" s="63"/>
      <c r="H24442" s="64"/>
    </row>
    <row r="24443" spans="4:8" x14ac:dyDescent="0.2">
      <c r="D24443" s="9"/>
      <c r="G24443" s="63"/>
      <c r="H24443" s="64"/>
    </row>
    <row r="24444" spans="4:8" x14ac:dyDescent="0.2">
      <c r="D24444" s="9"/>
      <c r="G24444" s="63"/>
      <c r="H24444" s="64"/>
    </row>
    <row r="24445" spans="4:8" x14ac:dyDescent="0.2">
      <c r="D24445" s="9"/>
      <c r="G24445" s="63"/>
      <c r="H24445" s="64"/>
    </row>
    <row r="24446" spans="4:8" x14ac:dyDescent="0.2">
      <c r="D24446" s="9"/>
      <c r="G24446" s="63"/>
      <c r="H24446" s="64"/>
    </row>
    <row r="24447" spans="4:8" x14ac:dyDescent="0.2">
      <c r="D24447" s="9"/>
      <c r="G24447" s="63"/>
      <c r="H24447" s="64"/>
    </row>
    <row r="24448" spans="4:8" x14ac:dyDescent="0.2">
      <c r="D24448" s="9"/>
      <c r="G24448" s="63"/>
      <c r="H24448" s="64"/>
    </row>
    <row r="24449" spans="4:8" x14ac:dyDescent="0.2">
      <c r="D24449" s="9"/>
      <c r="G24449" s="63"/>
      <c r="H24449" s="64"/>
    </row>
    <row r="24450" spans="4:8" x14ac:dyDescent="0.2">
      <c r="D24450" s="9"/>
      <c r="G24450" s="63"/>
      <c r="H24450" s="64"/>
    </row>
    <row r="24451" spans="4:8" x14ac:dyDescent="0.2">
      <c r="D24451" s="9"/>
      <c r="G24451" s="63"/>
      <c r="H24451" s="64"/>
    </row>
    <row r="24452" spans="4:8" x14ac:dyDescent="0.2">
      <c r="D24452" s="9"/>
      <c r="G24452" s="63"/>
      <c r="H24452" s="64"/>
    </row>
    <row r="24453" spans="4:8" x14ac:dyDescent="0.2">
      <c r="D24453" s="9"/>
      <c r="G24453" s="63"/>
      <c r="H24453" s="64"/>
    </row>
    <row r="24454" spans="4:8" x14ac:dyDescent="0.2">
      <c r="D24454" s="9"/>
      <c r="G24454" s="63"/>
      <c r="H24454" s="64"/>
    </row>
    <row r="24455" spans="4:8" x14ac:dyDescent="0.2">
      <c r="D24455" s="9"/>
      <c r="G24455" s="63"/>
      <c r="H24455" s="64"/>
    </row>
    <row r="24456" spans="4:8" x14ac:dyDescent="0.2">
      <c r="D24456" s="9"/>
      <c r="G24456" s="63"/>
      <c r="H24456" s="64"/>
    </row>
    <row r="24457" spans="4:8" x14ac:dyDescent="0.2">
      <c r="D24457" s="9"/>
      <c r="G24457" s="63"/>
      <c r="H24457" s="64"/>
    </row>
    <row r="24458" spans="4:8" x14ac:dyDescent="0.2">
      <c r="D24458" s="9"/>
      <c r="G24458" s="63"/>
      <c r="H24458" s="64"/>
    </row>
    <row r="24459" spans="4:8" x14ac:dyDescent="0.2">
      <c r="D24459" s="9"/>
      <c r="G24459" s="63"/>
      <c r="H24459" s="64"/>
    </row>
    <row r="24460" spans="4:8" x14ac:dyDescent="0.2">
      <c r="D24460" s="9"/>
      <c r="G24460" s="63"/>
      <c r="H24460" s="64"/>
    </row>
    <row r="24461" spans="4:8" x14ac:dyDescent="0.2">
      <c r="D24461" s="9"/>
      <c r="G24461" s="63"/>
      <c r="H24461" s="64"/>
    </row>
    <row r="24462" spans="4:8" x14ac:dyDescent="0.2">
      <c r="D24462" s="9"/>
      <c r="G24462" s="63"/>
      <c r="H24462" s="64"/>
    </row>
    <row r="24463" spans="4:8" x14ac:dyDescent="0.2">
      <c r="D24463" s="9"/>
      <c r="G24463" s="63"/>
      <c r="H24463" s="64"/>
    </row>
    <row r="24464" spans="4:8" x14ac:dyDescent="0.2">
      <c r="D24464" s="9"/>
      <c r="G24464" s="63"/>
      <c r="H24464" s="64"/>
    </row>
    <row r="24465" spans="4:8" x14ac:dyDescent="0.2">
      <c r="D24465" s="9"/>
      <c r="G24465" s="63"/>
      <c r="H24465" s="64"/>
    </row>
    <row r="24466" spans="4:8" x14ac:dyDescent="0.2">
      <c r="D24466" s="9"/>
      <c r="G24466" s="63"/>
      <c r="H24466" s="64"/>
    </row>
    <row r="24467" spans="4:8" x14ac:dyDescent="0.2">
      <c r="D24467" s="9"/>
      <c r="G24467" s="63"/>
      <c r="H24467" s="64"/>
    </row>
    <row r="24468" spans="4:8" x14ac:dyDescent="0.2">
      <c r="D24468" s="9"/>
      <c r="G24468" s="63"/>
      <c r="H24468" s="64"/>
    </row>
    <row r="24469" spans="4:8" x14ac:dyDescent="0.2">
      <c r="D24469" s="9"/>
      <c r="G24469" s="63"/>
      <c r="H24469" s="64"/>
    </row>
    <row r="24470" spans="4:8" x14ac:dyDescent="0.2">
      <c r="D24470" s="9"/>
      <c r="G24470" s="63"/>
      <c r="H24470" s="64"/>
    </row>
    <row r="24471" spans="4:8" x14ac:dyDescent="0.2">
      <c r="D24471" s="9"/>
      <c r="G24471" s="63"/>
      <c r="H24471" s="64"/>
    </row>
    <row r="24472" spans="4:8" x14ac:dyDescent="0.2">
      <c r="D24472" s="9"/>
      <c r="G24472" s="63"/>
      <c r="H24472" s="64"/>
    </row>
    <row r="24473" spans="4:8" x14ac:dyDescent="0.2">
      <c r="D24473" s="9"/>
      <c r="G24473" s="63"/>
      <c r="H24473" s="64"/>
    </row>
    <row r="24474" spans="4:8" x14ac:dyDescent="0.2">
      <c r="D24474" s="9"/>
      <c r="G24474" s="63"/>
      <c r="H24474" s="64"/>
    </row>
    <row r="24475" spans="4:8" x14ac:dyDescent="0.2">
      <c r="D24475" s="9"/>
      <c r="G24475" s="63"/>
      <c r="H24475" s="64"/>
    </row>
    <row r="24476" spans="4:8" x14ac:dyDescent="0.2">
      <c r="D24476" s="9"/>
      <c r="G24476" s="63"/>
      <c r="H24476" s="64"/>
    </row>
    <row r="24477" spans="4:8" x14ac:dyDescent="0.2">
      <c r="D24477" s="9"/>
      <c r="G24477" s="63"/>
      <c r="H24477" s="64"/>
    </row>
    <row r="24478" spans="4:8" x14ac:dyDescent="0.2">
      <c r="D24478" s="9"/>
      <c r="G24478" s="63"/>
      <c r="H24478" s="64"/>
    </row>
    <row r="24479" spans="4:8" x14ac:dyDescent="0.2">
      <c r="D24479" s="9"/>
      <c r="G24479" s="63"/>
      <c r="H24479" s="64"/>
    </row>
    <row r="24480" spans="4:8" x14ac:dyDescent="0.2">
      <c r="D24480" s="9"/>
      <c r="G24480" s="63"/>
      <c r="H24480" s="64"/>
    </row>
    <row r="24481" spans="4:8" x14ac:dyDescent="0.2">
      <c r="D24481" s="9"/>
      <c r="G24481" s="63"/>
      <c r="H24481" s="64"/>
    </row>
    <row r="24482" spans="4:8" x14ac:dyDescent="0.2">
      <c r="D24482" s="9"/>
      <c r="G24482" s="63"/>
      <c r="H24482" s="64"/>
    </row>
    <row r="24483" spans="4:8" x14ac:dyDescent="0.2">
      <c r="D24483" s="9"/>
      <c r="G24483" s="63"/>
      <c r="H24483" s="64"/>
    </row>
    <row r="24484" spans="4:8" x14ac:dyDescent="0.2">
      <c r="D24484" s="9"/>
      <c r="G24484" s="63"/>
      <c r="H24484" s="64"/>
    </row>
    <row r="24485" spans="4:8" x14ac:dyDescent="0.2">
      <c r="D24485" s="9"/>
      <c r="G24485" s="63"/>
      <c r="H24485" s="64"/>
    </row>
    <row r="24486" spans="4:8" x14ac:dyDescent="0.2">
      <c r="D24486" s="9"/>
      <c r="G24486" s="63"/>
      <c r="H24486" s="64"/>
    </row>
    <row r="24487" spans="4:8" x14ac:dyDescent="0.2">
      <c r="D24487" s="9"/>
      <c r="G24487" s="63"/>
      <c r="H24487" s="64"/>
    </row>
    <row r="24488" spans="4:8" x14ac:dyDescent="0.2">
      <c r="D24488" s="9"/>
      <c r="G24488" s="63"/>
      <c r="H24488" s="64"/>
    </row>
    <row r="24489" spans="4:8" x14ac:dyDescent="0.2">
      <c r="D24489" s="9"/>
      <c r="G24489" s="63"/>
      <c r="H24489" s="64"/>
    </row>
    <row r="24490" spans="4:8" x14ac:dyDescent="0.2">
      <c r="D24490" s="9"/>
      <c r="G24490" s="63"/>
      <c r="H24490" s="64"/>
    </row>
    <row r="24491" spans="4:8" x14ac:dyDescent="0.2">
      <c r="D24491" s="9"/>
      <c r="G24491" s="63"/>
      <c r="H24491" s="64"/>
    </row>
    <row r="24492" spans="4:8" x14ac:dyDescent="0.2">
      <c r="D24492" s="9"/>
      <c r="G24492" s="63"/>
      <c r="H24492" s="64"/>
    </row>
    <row r="24493" spans="4:8" x14ac:dyDescent="0.2">
      <c r="D24493" s="9"/>
      <c r="G24493" s="63"/>
      <c r="H24493" s="64"/>
    </row>
    <row r="24494" spans="4:8" x14ac:dyDescent="0.2">
      <c r="D24494" s="9"/>
      <c r="G24494" s="63"/>
      <c r="H24494" s="64"/>
    </row>
    <row r="24495" spans="4:8" x14ac:dyDescent="0.2">
      <c r="D24495" s="9"/>
      <c r="G24495" s="63"/>
      <c r="H24495" s="64"/>
    </row>
    <row r="24496" spans="4:8" x14ac:dyDescent="0.2">
      <c r="D24496" s="9"/>
      <c r="G24496" s="63"/>
      <c r="H24496" s="64"/>
    </row>
    <row r="24497" spans="4:8" x14ac:dyDescent="0.2">
      <c r="D24497" s="9"/>
      <c r="G24497" s="63"/>
      <c r="H24497" s="64"/>
    </row>
    <row r="24498" spans="4:8" x14ac:dyDescent="0.2">
      <c r="D24498" s="9"/>
      <c r="G24498" s="63"/>
      <c r="H24498" s="64"/>
    </row>
    <row r="24499" spans="4:8" x14ac:dyDescent="0.2">
      <c r="D24499" s="9"/>
      <c r="G24499" s="63"/>
      <c r="H24499" s="64"/>
    </row>
    <row r="24500" spans="4:8" x14ac:dyDescent="0.2">
      <c r="D24500" s="9"/>
      <c r="G24500" s="63"/>
      <c r="H24500" s="64"/>
    </row>
    <row r="24501" spans="4:8" x14ac:dyDescent="0.2">
      <c r="D24501" s="9"/>
      <c r="G24501" s="63"/>
      <c r="H24501" s="64"/>
    </row>
    <row r="24502" spans="4:8" x14ac:dyDescent="0.2">
      <c r="D24502" s="9"/>
      <c r="G24502" s="63"/>
      <c r="H24502" s="64"/>
    </row>
    <row r="24503" spans="4:8" x14ac:dyDescent="0.2">
      <c r="D24503" s="9"/>
      <c r="G24503" s="63"/>
      <c r="H24503" s="64"/>
    </row>
    <row r="24504" spans="4:8" x14ac:dyDescent="0.2">
      <c r="D24504" s="9"/>
      <c r="G24504" s="63"/>
      <c r="H24504" s="64"/>
    </row>
    <row r="24505" spans="4:8" x14ac:dyDescent="0.2">
      <c r="D24505" s="9"/>
      <c r="G24505" s="63"/>
      <c r="H24505" s="64"/>
    </row>
    <row r="24506" spans="4:8" x14ac:dyDescent="0.2">
      <c r="D24506" s="9"/>
      <c r="G24506" s="63"/>
      <c r="H24506" s="64"/>
    </row>
    <row r="24507" spans="4:8" x14ac:dyDescent="0.2">
      <c r="D24507" s="9"/>
      <c r="G24507" s="63"/>
      <c r="H24507" s="64"/>
    </row>
    <row r="24508" spans="4:8" x14ac:dyDescent="0.2">
      <c r="D24508" s="9"/>
      <c r="G24508" s="63"/>
      <c r="H24508" s="64"/>
    </row>
    <row r="24509" spans="4:8" x14ac:dyDescent="0.2">
      <c r="D24509" s="9"/>
      <c r="G24509" s="63"/>
      <c r="H24509" s="64"/>
    </row>
    <row r="24510" spans="4:8" x14ac:dyDescent="0.2">
      <c r="D24510" s="9"/>
      <c r="G24510" s="63"/>
      <c r="H24510" s="64"/>
    </row>
    <row r="24511" spans="4:8" x14ac:dyDescent="0.2">
      <c r="D24511" s="9"/>
      <c r="G24511" s="63"/>
      <c r="H24511" s="64"/>
    </row>
    <row r="24512" spans="4:8" x14ac:dyDescent="0.2">
      <c r="D24512" s="9"/>
      <c r="G24512" s="63"/>
      <c r="H24512" s="64"/>
    </row>
    <row r="24513" spans="4:8" x14ac:dyDescent="0.2">
      <c r="D24513" s="9"/>
      <c r="G24513" s="63"/>
      <c r="H24513" s="64"/>
    </row>
    <row r="24514" spans="4:8" x14ac:dyDescent="0.2">
      <c r="D24514" s="9"/>
      <c r="G24514" s="63"/>
      <c r="H24514" s="64"/>
    </row>
    <row r="24515" spans="4:8" x14ac:dyDescent="0.2">
      <c r="D24515" s="9"/>
      <c r="G24515" s="63"/>
      <c r="H24515" s="64"/>
    </row>
    <row r="24516" spans="4:8" x14ac:dyDescent="0.2">
      <c r="D24516" s="9"/>
      <c r="G24516" s="63"/>
      <c r="H24516" s="64"/>
    </row>
    <row r="24517" spans="4:8" x14ac:dyDescent="0.2">
      <c r="D24517" s="9"/>
      <c r="G24517" s="63"/>
      <c r="H24517" s="64"/>
    </row>
    <row r="24518" spans="4:8" x14ac:dyDescent="0.2">
      <c r="D24518" s="9"/>
      <c r="G24518" s="63"/>
      <c r="H24518" s="64"/>
    </row>
    <row r="24519" spans="4:8" x14ac:dyDescent="0.2">
      <c r="D24519" s="9"/>
      <c r="G24519" s="63"/>
      <c r="H24519" s="64"/>
    </row>
    <row r="24520" spans="4:8" x14ac:dyDescent="0.2">
      <c r="D24520" s="9"/>
      <c r="G24520" s="63"/>
      <c r="H24520" s="64"/>
    </row>
    <row r="24521" spans="4:8" x14ac:dyDescent="0.2">
      <c r="D24521" s="9"/>
      <c r="G24521" s="63"/>
      <c r="H24521" s="64"/>
    </row>
    <row r="24522" spans="4:8" x14ac:dyDescent="0.2">
      <c r="D24522" s="9"/>
      <c r="G24522" s="63"/>
      <c r="H24522" s="64"/>
    </row>
    <row r="24523" spans="4:8" x14ac:dyDescent="0.2">
      <c r="D24523" s="9"/>
      <c r="G24523" s="63"/>
      <c r="H24523" s="64"/>
    </row>
    <row r="24524" spans="4:8" x14ac:dyDescent="0.2">
      <c r="D24524" s="9"/>
      <c r="G24524" s="63"/>
      <c r="H24524" s="64"/>
    </row>
    <row r="24525" spans="4:8" x14ac:dyDescent="0.2">
      <c r="D24525" s="9"/>
      <c r="G24525" s="63"/>
      <c r="H24525" s="64"/>
    </row>
    <row r="24526" spans="4:8" x14ac:dyDescent="0.2">
      <c r="D24526" s="9"/>
      <c r="G24526" s="63"/>
      <c r="H24526" s="64"/>
    </row>
    <row r="24527" spans="4:8" x14ac:dyDescent="0.2">
      <c r="D24527" s="9"/>
      <c r="G24527" s="63"/>
      <c r="H24527" s="64"/>
    </row>
    <row r="24528" spans="4:8" x14ac:dyDescent="0.2">
      <c r="D24528" s="9"/>
      <c r="G24528" s="63"/>
      <c r="H24528" s="64"/>
    </row>
    <row r="24529" spans="4:8" x14ac:dyDescent="0.2">
      <c r="D24529" s="9"/>
      <c r="G24529" s="63"/>
      <c r="H24529" s="64"/>
    </row>
    <row r="24530" spans="4:8" x14ac:dyDescent="0.2">
      <c r="D24530" s="9"/>
      <c r="G24530" s="63"/>
      <c r="H24530" s="64"/>
    </row>
    <row r="24531" spans="4:8" x14ac:dyDescent="0.2">
      <c r="D24531" s="9"/>
      <c r="G24531" s="63"/>
      <c r="H24531" s="64"/>
    </row>
    <row r="24532" spans="4:8" x14ac:dyDescent="0.2">
      <c r="D24532" s="9"/>
      <c r="G24532" s="63"/>
      <c r="H24532" s="64"/>
    </row>
    <row r="24533" spans="4:8" x14ac:dyDescent="0.2">
      <c r="D24533" s="9"/>
      <c r="G24533" s="63"/>
      <c r="H24533" s="64"/>
    </row>
    <row r="24534" spans="4:8" x14ac:dyDescent="0.2">
      <c r="D24534" s="9"/>
      <c r="G24534" s="63"/>
      <c r="H24534" s="64"/>
    </row>
    <row r="24535" spans="4:8" x14ac:dyDescent="0.2">
      <c r="D24535" s="9"/>
      <c r="G24535" s="63"/>
      <c r="H24535" s="64"/>
    </row>
    <row r="24536" spans="4:8" x14ac:dyDescent="0.2">
      <c r="D24536" s="9"/>
      <c r="G24536" s="63"/>
      <c r="H24536" s="64"/>
    </row>
    <row r="24537" spans="4:8" x14ac:dyDescent="0.2">
      <c r="D24537" s="9"/>
      <c r="G24537" s="63"/>
      <c r="H24537" s="64"/>
    </row>
    <row r="24538" spans="4:8" x14ac:dyDescent="0.2">
      <c r="D24538" s="9"/>
      <c r="G24538" s="63"/>
      <c r="H24538" s="64"/>
    </row>
    <row r="24539" spans="4:8" x14ac:dyDescent="0.2">
      <c r="D24539" s="9"/>
      <c r="G24539" s="63"/>
      <c r="H24539" s="64"/>
    </row>
    <row r="24540" spans="4:8" x14ac:dyDescent="0.2">
      <c r="D24540" s="9"/>
      <c r="G24540" s="63"/>
      <c r="H24540" s="64"/>
    </row>
    <row r="24541" spans="4:8" x14ac:dyDescent="0.2">
      <c r="D24541" s="9"/>
      <c r="G24541" s="63"/>
      <c r="H24541" s="64"/>
    </row>
    <row r="24542" spans="4:8" x14ac:dyDescent="0.2">
      <c r="D24542" s="9"/>
      <c r="G24542" s="63"/>
      <c r="H24542" s="64"/>
    </row>
    <row r="24543" spans="4:8" x14ac:dyDescent="0.2">
      <c r="D24543" s="9"/>
      <c r="G24543" s="63"/>
      <c r="H24543" s="64"/>
    </row>
    <row r="24544" spans="4:8" x14ac:dyDescent="0.2">
      <c r="D24544" s="9"/>
      <c r="G24544" s="63"/>
      <c r="H24544" s="64"/>
    </row>
    <row r="24545" spans="4:8" x14ac:dyDescent="0.2">
      <c r="D24545" s="9"/>
      <c r="G24545" s="63"/>
      <c r="H24545" s="64"/>
    </row>
    <row r="24546" spans="4:8" x14ac:dyDescent="0.2">
      <c r="D24546" s="9"/>
      <c r="G24546" s="63"/>
      <c r="H24546" s="64"/>
    </row>
    <row r="24547" spans="4:8" x14ac:dyDescent="0.2">
      <c r="D24547" s="9"/>
      <c r="G24547" s="63"/>
      <c r="H24547" s="64"/>
    </row>
    <row r="24548" spans="4:8" x14ac:dyDescent="0.2">
      <c r="D24548" s="9"/>
      <c r="G24548" s="63"/>
      <c r="H24548" s="64"/>
    </row>
    <row r="24549" spans="4:8" x14ac:dyDescent="0.2">
      <c r="D24549" s="9"/>
      <c r="G24549" s="63"/>
      <c r="H24549" s="64"/>
    </row>
    <row r="24550" spans="4:8" x14ac:dyDescent="0.2">
      <c r="D24550" s="9"/>
      <c r="G24550" s="63"/>
      <c r="H24550" s="64"/>
    </row>
    <row r="24551" spans="4:8" x14ac:dyDescent="0.2">
      <c r="D24551" s="9"/>
      <c r="G24551" s="63"/>
      <c r="H24551" s="64"/>
    </row>
    <row r="24552" spans="4:8" x14ac:dyDescent="0.2">
      <c r="D24552" s="9"/>
      <c r="G24552" s="63"/>
      <c r="H24552" s="64"/>
    </row>
    <row r="24553" spans="4:8" x14ac:dyDescent="0.2">
      <c r="D24553" s="9"/>
      <c r="G24553" s="63"/>
      <c r="H24553" s="64"/>
    </row>
    <row r="24554" spans="4:8" x14ac:dyDescent="0.2">
      <c r="D24554" s="9"/>
      <c r="G24554" s="63"/>
      <c r="H24554" s="64"/>
    </row>
    <row r="24555" spans="4:8" x14ac:dyDescent="0.2">
      <c r="D24555" s="9"/>
      <c r="G24555" s="63"/>
      <c r="H24555" s="64"/>
    </row>
    <row r="24556" spans="4:8" x14ac:dyDescent="0.2">
      <c r="D24556" s="9"/>
      <c r="G24556" s="63"/>
      <c r="H24556" s="64"/>
    </row>
    <row r="24557" spans="4:8" x14ac:dyDescent="0.2">
      <c r="D24557" s="9"/>
      <c r="G24557" s="63"/>
      <c r="H24557" s="64"/>
    </row>
    <row r="24558" spans="4:8" x14ac:dyDescent="0.2">
      <c r="D24558" s="9"/>
      <c r="G24558" s="63"/>
      <c r="H24558" s="64"/>
    </row>
    <row r="24559" spans="4:8" x14ac:dyDescent="0.2">
      <c r="D24559" s="9"/>
      <c r="G24559" s="63"/>
      <c r="H24559" s="64"/>
    </row>
    <row r="24560" spans="4:8" x14ac:dyDescent="0.2">
      <c r="D24560" s="9"/>
      <c r="G24560" s="63"/>
      <c r="H24560" s="64"/>
    </row>
    <row r="24561" spans="4:8" x14ac:dyDescent="0.2">
      <c r="D24561" s="9"/>
      <c r="G24561" s="63"/>
      <c r="H24561" s="64"/>
    </row>
    <row r="24562" spans="4:8" x14ac:dyDescent="0.2">
      <c r="D24562" s="9"/>
      <c r="G24562" s="63"/>
      <c r="H24562" s="64"/>
    </row>
    <row r="24563" spans="4:8" x14ac:dyDescent="0.2">
      <c r="D24563" s="9"/>
      <c r="G24563" s="63"/>
      <c r="H24563" s="64"/>
    </row>
    <row r="24564" spans="4:8" x14ac:dyDescent="0.2">
      <c r="D24564" s="9"/>
      <c r="G24564" s="63"/>
      <c r="H24564" s="64"/>
    </row>
    <row r="24565" spans="4:8" x14ac:dyDescent="0.2">
      <c r="D24565" s="9"/>
      <c r="G24565" s="63"/>
      <c r="H24565" s="64"/>
    </row>
    <row r="24566" spans="4:8" x14ac:dyDescent="0.2">
      <c r="D24566" s="9"/>
      <c r="G24566" s="63"/>
      <c r="H24566" s="64"/>
    </row>
    <row r="24567" spans="4:8" x14ac:dyDescent="0.2">
      <c r="D24567" s="9"/>
      <c r="G24567" s="63"/>
      <c r="H24567" s="64"/>
    </row>
    <row r="24568" spans="4:8" x14ac:dyDescent="0.2">
      <c r="D24568" s="9"/>
      <c r="G24568" s="63"/>
      <c r="H24568" s="64"/>
    </row>
    <row r="24569" spans="4:8" x14ac:dyDescent="0.2">
      <c r="D24569" s="9"/>
      <c r="G24569" s="63"/>
      <c r="H24569" s="64"/>
    </row>
    <row r="24570" spans="4:8" x14ac:dyDescent="0.2">
      <c r="D24570" s="9"/>
      <c r="G24570" s="63"/>
      <c r="H24570" s="64"/>
    </row>
    <row r="24571" spans="4:8" x14ac:dyDescent="0.2">
      <c r="D24571" s="9"/>
      <c r="G24571" s="63"/>
      <c r="H24571" s="64"/>
    </row>
    <row r="24572" spans="4:8" x14ac:dyDescent="0.2">
      <c r="D24572" s="9"/>
      <c r="G24572" s="63"/>
      <c r="H24572" s="64"/>
    </row>
    <row r="24573" spans="4:8" x14ac:dyDescent="0.2">
      <c r="D24573" s="9"/>
      <c r="G24573" s="63"/>
      <c r="H24573" s="64"/>
    </row>
    <row r="24574" spans="4:8" x14ac:dyDescent="0.2">
      <c r="D24574" s="9"/>
      <c r="G24574" s="63"/>
      <c r="H24574" s="64"/>
    </row>
    <row r="24575" spans="4:8" x14ac:dyDescent="0.2">
      <c r="D24575" s="9"/>
      <c r="G24575" s="63"/>
      <c r="H24575" s="64"/>
    </row>
    <row r="24576" spans="4:8" x14ac:dyDescent="0.2">
      <c r="D24576" s="9"/>
      <c r="G24576" s="63"/>
      <c r="H24576" s="64"/>
    </row>
    <row r="24577" spans="4:8" x14ac:dyDescent="0.2">
      <c r="D24577" s="9"/>
      <c r="G24577" s="63"/>
      <c r="H24577" s="64"/>
    </row>
    <row r="24578" spans="4:8" x14ac:dyDescent="0.2">
      <c r="D24578" s="9"/>
      <c r="G24578" s="63"/>
      <c r="H24578" s="64"/>
    </row>
    <row r="24579" spans="4:8" x14ac:dyDescent="0.2">
      <c r="D24579" s="9"/>
      <c r="G24579" s="63"/>
      <c r="H24579" s="64"/>
    </row>
    <row r="24580" spans="4:8" x14ac:dyDescent="0.2">
      <c r="D24580" s="9"/>
      <c r="G24580" s="63"/>
      <c r="H24580" s="64"/>
    </row>
    <row r="24581" spans="4:8" x14ac:dyDescent="0.2">
      <c r="D24581" s="9"/>
      <c r="G24581" s="63"/>
      <c r="H24581" s="64"/>
    </row>
    <row r="24582" spans="4:8" x14ac:dyDescent="0.2">
      <c r="D24582" s="9"/>
      <c r="G24582" s="63"/>
      <c r="H24582" s="64"/>
    </row>
    <row r="24583" spans="4:8" x14ac:dyDescent="0.2">
      <c r="D24583" s="9"/>
      <c r="G24583" s="63"/>
      <c r="H24583" s="64"/>
    </row>
    <row r="24584" spans="4:8" x14ac:dyDescent="0.2">
      <c r="D24584" s="9"/>
      <c r="G24584" s="63"/>
      <c r="H24584" s="64"/>
    </row>
    <row r="24585" spans="4:8" x14ac:dyDescent="0.2">
      <c r="D24585" s="9"/>
      <c r="G24585" s="63"/>
      <c r="H24585" s="64"/>
    </row>
    <row r="24586" spans="4:8" x14ac:dyDescent="0.2">
      <c r="D24586" s="9"/>
      <c r="G24586" s="63"/>
      <c r="H24586" s="64"/>
    </row>
    <row r="24587" spans="4:8" x14ac:dyDescent="0.2">
      <c r="D24587" s="9"/>
      <c r="G24587" s="63"/>
      <c r="H24587" s="64"/>
    </row>
    <row r="24588" spans="4:8" x14ac:dyDescent="0.2">
      <c r="D24588" s="9"/>
      <c r="G24588" s="63"/>
      <c r="H24588" s="64"/>
    </row>
    <row r="24589" spans="4:8" x14ac:dyDescent="0.2">
      <c r="D24589" s="9"/>
      <c r="G24589" s="63"/>
      <c r="H24589" s="64"/>
    </row>
    <row r="24590" spans="4:8" x14ac:dyDescent="0.2">
      <c r="D24590" s="9"/>
      <c r="G24590" s="63"/>
      <c r="H24590" s="64"/>
    </row>
    <row r="24591" spans="4:8" x14ac:dyDescent="0.2">
      <c r="D24591" s="9"/>
      <c r="G24591" s="63"/>
      <c r="H24591" s="64"/>
    </row>
    <row r="24592" spans="4:8" x14ac:dyDescent="0.2">
      <c r="D24592" s="9"/>
      <c r="G24592" s="63"/>
      <c r="H24592" s="64"/>
    </row>
    <row r="24593" spans="4:8" x14ac:dyDescent="0.2">
      <c r="D24593" s="9"/>
      <c r="G24593" s="63"/>
      <c r="H24593" s="64"/>
    </row>
    <row r="24594" spans="4:8" x14ac:dyDescent="0.2">
      <c r="D24594" s="9"/>
      <c r="G24594" s="63"/>
      <c r="H24594" s="64"/>
    </row>
    <row r="24595" spans="4:8" x14ac:dyDescent="0.2">
      <c r="D24595" s="9"/>
      <c r="G24595" s="63"/>
      <c r="H24595" s="64"/>
    </row>
    <row r="24596" spans="4:8" x14ac:dyDescent="0.2">
      <c r="D24596" s="9"/>
      <c r="G24596" s="63"/>
      <c r="H24596" s="64"/>
    </row>
    <row r="24597" spans="4:8" x14ac:dyDescent="0.2">
      <c r="D24597" s="9"/>
      <c r="G24597" s="63"/>
      <c r="H24597" s="64"/>
    </row>
    <row r="24598" spans="4:8" x14ac:dyDescent="0.2">
      <c r="D24598" s="9"/>
      <c r="G24598" s="63"/>
      <c r="H24598" s="64"/>
    </row>
    <row r="24599" spans="4:8" x14ac:dyDescent="0.2">
      <c r="D24599" s="9"/>
      <c r="G24599" s="63"/>
      <c r="H24599" s="64"/>
    </row>
    <row r="24600" spans="4:8" x14ac:dyDescent="0.2">
      <c r="D24600" s="9"/>
      <c r="G24600" s="63"/>
      <c r="H24600" s="64"/>
    </row>
    <row r="24601" spans="4:8" x14ac:dyDescent="0.2">
      <c r="D24601" s="9"/>
      <c r="G24601" s="63"/>
      <c r="H24601" s="64"/>
    </row>
    <row r="24602" spans="4:8" x14ac:dyDescent="0.2">
      <c r="D24602" s="9"/>
      <c r="G24602" s="63"/>
      <c r="H24602" s="64"/>
    </row>
    <row r="24603" spans="4:8" x14ac:dyDescent="0.2">
      <c r="D24603" s="9"/>
      <c r="G24603" s="63"/>
      <c r="H24603" s="64"/>
    </row>
    <row r="24604" spans="4:8" x14ac:dyDescent="0.2">
      <c r="D24604" s="9"/>
      <c r="G24604" s="63"/>
      <c r="H24604" s="64"/>
    </row>
    <row r="24605" spans="4:8" x14ac:dyDescent="0.2">
      <c r="D24605" s="9"/>
      <c r="G24605" s="63"/>
      <c r="H24605" s="64"/>
    </row>
    <row r="24606" spans="4:8" x14ac:dyDescent="0.2">
      <c r="D24606" s="9"/>
      <c r="G24606" s="63"/>
      <c r="H24606" s="64"/>
    </row>
    <row r="24607" spans="4:8" x14ac:dyDescent="0.2">
      <c r="D24607" s="9"/>
      <c r="G24607" s="63"/>
      <c r="H24607" s="64"/>
    </row>
    <row r="24608" spans="4:8" x14ac:dyDescent="0.2">
      <c r="D24608" s="9"/>
      <c r="G24608" s="63"/>
      <c r="H24608" s="64"/>
    </row>
    <row r="24609" spans="4:8" x14ac:dyDescent="0.2">
      <c r="D24609" s="9"/>
      <c r="G24609" s="63"/>
      <c r="H24609" s="64"/>
    </row>
    <row r="24610" spans="4:8" x14ac:dyDescent="0.2">
      <c r="D24610" s="9"/>
      <c r="G24610" s="63"/>
      <c r="H24610" s="64"/>
    </row>
    <row r="24611" spans="4:8" x14ac:dyDescent="0.2">
      <c r="D24611" s="9"/>
      <c r="G24611" s="63"/>
      <c r="H24611" s="64"/>
    </row>
    <row r="24612" spans="4:8" x14ac:dyDescent="0.2">
      <c r="D24612" s="9"/>
      <c r="G24612" s="63"/>
      <c r="H24612" s="64"/>
    </row>
    <row r="24613" spans="4:8" x14ac:dyDescent="0.2">
      <c r="D24613" s="9"/>
      <c r="G24613" s="63"/>
      <c r="H24613" s="64"/>
    </row>
    <row r="24614" spans="4:8" x14ac:dyDescent="0.2">
      <c r="D24614" s="9"/>
      <c r="G24614" s="63"/>
      <c r="H24614" s="64"/>
    </row>
    <row r="24615" spans="4:8" x14ac:dyDescent="0.2">
      <c r="D24615" s="9"/>
      <c r="G24615" s="63"/>
      <c r="H24615" s="64"/>
    </row>
    <row r="24616" spans="4:8" x14ac:dyDescent="0.2">
      <c r="D24616" s="9"/>
      <c r="G24616" s="63"/>
      <c r="H24616" s="64"/>
    </row>
    <row r="24617" spans="4:8" x14ac:dyDescent="0.2">
      <c r="D24617" s="9"/>
      <c r="G24617" s="63"/>
      <c r="H24617" s="64"/>
    </row>
    <row r="24618" spans="4:8" x14ac:dyDescent="0.2">
      <c r="D24618" s="9"/>
      <c r="G24618" s="63"/>
      <c r="H24618" s="64"/>
    </row>
    <row r="24619" spans="4:8" x14ac:dyDescent="0.2">
      <c r="D24619" s="9"/>
      <c r="G24619" s="63"/>
      <c r="H24619" s="64"/>
    </row>
    <row r="24620" spans="4:8" x14ac:dyDescent="0.2">
      <c r="D24620" s="9"/>
      <c r="G24620" s="63"/>
      <c r="H24620" s="64"/>
    </row>
    <row r="24621" spans="4:8" x14ac:dyDescent="0.2">
      <c r="D24621" s="9"/>
      <c r="G24621" s="63"/>
      <c r="H24621" s="64"/>
    </row>
    <row r="24622" spans="4:8" x14ac:dyDescent="0.2">
      <c r="D24622" s="9"/>
      <c r="G24622" s="63"/>
      <c r="H24622" s="64"/>
    </row>
    <row r="24623" spans="4:8" x14ac:dyDescent="0.2">
      <c r="D24623" s="9"/>
      <c r="G24623" s="63"/>
      <c r="H24623" s="64"/>
    </row>
    <row r="24624" spans="4:8" x14ac:dyDescent="0.2">
      <c r="D24624" s="9"/>
      <c r="G24624" s="63"/>
      <c r="H24624" s="64"/>
    </row>
    <row r="24625" spans="4:8" x14ac:dyDescent="0.2">
      <c r="D24625" s="9"/>
      <c r="G24625" s="63"/>
      <c r="H24625" s="64"/>
    </row>
    <row r="24626" spans="4:8" x14ac:dyDescent="0.2">
      <c r="D24626" s="9"/>
      <c r="G24626" s="63"/>
      <c r="H24626" s="64"/>
    </row>
    <row r="24627" spans="4:8" x14ac:dyDescent="0.2">
      <c r="D24627" s="9"/>
      <c r="G24627" s="63"/>
      <c r="H24627" s="64"/>
    </row>
    <row r="24628" spans="4:8" x14ac:dyDescent="0.2">
      <c r="D24628" s="9"/>
      <c r="G24628" s="63"/>
      <c r="H24628" s="64"/>
    </row>
    <row r="24629" spans="4:8" x14ac:dyDescent="0.2">
      <c r="D24629" s="9"/>
      <c r="G24629" s="63"/>
      <c r="H24629" s="64"/>
    </row>
    <row r="24630" spans="4:8" x14ac:dyDescent="0.2">
      <c r="D24630" s="9"/>
      <c r="G24630" s="63"/>
      <c r="H24630" s="64"/>
    </row>
    <row r="24631" spans="4:8" x14ac:dyDescent="0.2">
      <c r="D24631" s="9"/>
      <c r="G24631" s="63"/>
      <c r="H24631" s="64"/>
    </row>
    <row r="24632" spans="4:8" x14ac:dyDescent="0.2">
      <c r="D24632" s="9"/>
      <c r="G24632" s="63"/>
      <c r="H24632" s="64"/>
    </row>
    <row r="24633" spans="4:8" x14ac:dyDescent="0.2">
      <c r="D24633" s="9"/>
      <c r="G24633" s="63"/>
      <c r="H24633" s="64"/>
    </row>
    <row r="24634" spans="4:8" x14ac:dyDescent="0.2">
      <c r="D24634" s="9"/>
      <c r="G24634" s="63"/>
      <c r="H24634" s="64"/>
    </row>
    <row r="24635" spans="4:8" x14ac:dyDescent="0.2">
      <c r="D24635" s="9"/>
      <c r="G24635" s="63"/>
      <c r="H24635" s="64"/>
    </row>
    <row r="24636" spans="4:8" x14ac:dyDescent="0.2">
      <c r="D24636" s="9"/>
      <c r="G24636" s="63"/>
      <c r="H24636" s="64"/>
    </row>
    <row r="24637" spans="4:8" x14ac:dyDescent="0.2">
      <c r="D24637" s="9"/>
      <c r="G24637" s="63"/>
      <c r="H24637" s="64"/>
    </row>
    <row r="24638" spans="4:8" x14ac:dyDescent="0.2">
      <c r="D24638" s="9"/>
      <c r="G24638" s="63"/>
      <c r="H24638" s="64"/>
    </row>
    <row r="24639" spans="4:8" x14ac:dyDescent="0.2">
      <c r="D24639" s="9"/>
      <c r="G24639" s="63"/>
      <c r="H24639" s="64"/>
    </row>
    <row r="24640" spans="4:8" x14ac:dyDescent="0.2">
      <c r="D24640" s="9"/>
      <c r="G24640" s="63"/>
      <c r="H24640" s="64"/>
    </row>
    <row r="24641" spans="4:8" x14ac:dyDescent="0.2">
      <c r="D24641" s="9"/>
      <c r="G24641" s="63"/>
      <c r="H24641" s="64"/>
    </row>
    <row r="24642" spans="4:8" x14ac:dyDescent="0.2">
      <c r="D24642" s="9"/>
      <c r="G24642" s="63"/>
      <c r="H24642" s="64"/>
    </row>
    <row r="24643" spans="4:8" x14ac:dyDescent="0.2">
      <c r="D24643" s="9"/>
      <c r="G24643" s="63"/>
      <c r="H24643" s="64"/>
    </row>
    <row r="24644" spans="4:8" x14ac:dyDescent="0.2">
      <c r="D24644" s="9"/>
      <c r="G24644" s="63"/>
      <c r="H24644" s="64"/>
    </row>
    <row r="24645" spans="4:8" x14ac:dyDescent="0.2">
      <c r="D24645" s="9"/>
      <c r="G24645" s="63"/>
      <c r="H24645" s="64"/>
    </row>
    <row r="24646" spans="4:8" x14ac:dyDescent="0.2">
      <c r="D24646" s="9"/>
      <c r="G24646" s="63"/>
      <c r="H24646" s="64"/>
    </row>
    <row r="24647" spans="4:8" x14ac:dyDescent="0.2">
      <c r="D24647" s="9"/>
      <c r="G24647" s="63"/>
      <c r="H24647" s="64"/>
    </row>
    <row r="24648" spans="4:8" x14ac:dyDescent="0.2">
      <c r="D24648" s="9"/>
      <c r="G24648" s="63"/>
      <c r="H24648" s="64"/>
    </row>
    <row r="24649" spans="4:8" x14ac:dyDescent="0.2">
      <c r="D24649" s="9"/>
      <c r="G24649" s="63"/>
      <c r="H24649" s="64"/>
    </row>
    <row r="24650" spans="4:8" x14ac:dyDescent="0.2">
      <c r="D24650" s="9"/>
      <c r="G24650" s="63"/>
      <c r="H24650" s="64"/>
    </row>
    <row r="24651" spans="4:8" x14ac:dyDescent="0.2">
      <c r="D24651" s="9"/>
      <c r="G24651" s="63"/>
      <c r="H24651" s="64"/>
    </row>
    <row r="24652" spans="4:8" x14ac:dyDescent="0.2">
      <c r="D24652" s="9"/>
      <c r="G24652" s="63"/>
      <c r="H24652" s="64"/>
    </row>
    <row r="24653" spans="4:8" x14ac:dyDescent="0.2">
      <c r="D24653" s="9"/>
      <c r="G24653" s="63"/>
      <c r="H24653" s="64"/>
    </row>
    <row r="24654" spans="4:8" x14ac:dyDescent="0.2">
      <c r="D24654" s="9"/>
      <c r="G24654" s="63"/>
      <c r="H24654" s="64"/>
    </row>
    <row r="24655" spans="4:8" x14ac:dyDescent="0.2">
      <c r="D24655" s="9"/>
      <c r="G24655" s="63"/>
      <c r="H24655" s="64"/>
    </row>
    <row r="24656" spans="4:8" x14ac:dyDescent="0.2">
      <c r="D24656" s="9"/>
      <c r="G24656" s="63"/>
      <c r="H24656" s="64"/>
    </row>
    <row r="24657" spans="4:8" x14ac:dyDescent="0.2">
      <c r="D24657" s="9"/>
      <c r="G24657" s="63"/>
      <c r="H24657" s="64"/>
    </row>
    <row r="24658" spans="4:8" x14ac:dyDescent="0.2">
      <c r="D24658" s="9"/>
      <c r="G24658" s="63"/>
      <c r="H24658" s="64"/>
    </row>
    <row r="24659" spans="4:8" x14ac:dyDescent="0.2">
      <c r="D24659" s="9"/>
      <c r="G24659" s="63"/>
      <c r="H24659" s="64"/>
    </row>
    <row r="24660" spans="4:8" x14ac:dyDescent="0.2">
      <c r="D24660" s="9"/>
      <c r="G24660" s="63"/>
      <c r="H24660" s="64"/>
    </row>
    <row r="24661" spans="4:8" x14ac:dyDescent="0.2">
      <c r="D24661" s="9"/>
      <c r="G24661" s="63"/>
      <c r="H24661" s="64"/>
    </row>
    <row r="24662" spans="4:8" x14ac:dyDescent="0.2">
      <c r="D24662" s="9"/>
      <c r="G24662" s="63"/>
      <c r="H24662" s="64"/>
    </row>
    <row r="24663" spans="4:8" x14ac:dyDescent="0.2">
      <c r="D24663" s="9"/>
      <c r="G24663" s="63"/>
      <c r="H24663" s="64"/>
    </row>
    <row r="24664" spans="4:8" x14ac:dyDescent="0.2">
      <c r="D24664" s="9"/>
      <c r="G24664" s="63"/>
      <c r="H24664" s="64"/>
    </row>
    <row r="24665" spans="4:8" x14ac:dyDescent="0.2">
      <c r="D24665" s="9"/>
      <c r="G24665" s="63"/>
      <c r="H24665" s="64"/>
    </row>
    <row r="24666" spans="4:8" x14ac:dyDescent="0.2">
      <c r="D24666" s="9"/>
      <c r="G24666" s="63"/>
      <c r="H24666" s="64"/>
    </row>
    <row r="24667" spans="4:8" x14ac:dyDescent="0.2">
      <c r="D24667" s="9"/>
      <c r="G24667" s="63"/>
      <c r="H24667" s="64"/>
    </row>
    <row r="24668" spans="4:8" x14ac:dyDescent="0.2">
      <c r="D24668" s="9"/>
      <c r="G24668" s="63"/>
      <c r="H24668" s="64"/>
    </row>
    <row r="24669" spans="4:8" x14ac:dyDescent="0.2">
      <c r="D24669" s="9"/>
      <c r="G24669" s="63"/>
      <c r="H24669" s="64"/>
    </row>
    <row r="24670" spans="4:8" x14ac:dyDescent="0.2">
      <c r="D24670" s="9"/>
      <c r="G24670" s="63"/>
      <c r="H24670" s="64"/>
    </row>
    <row r="24671" spans="4:8" x14ac:dyDescent="0.2">
      <c r="D24671" s="9"/>
      <c r="G24671" s="63"/>
      <c r="H24671" s="64"/>
    </row>
    <row r="24672" spans="4:8" x14ac:dyDescent="0.2">
      <c r="D24672" s="9"/>
      <c r="G24672" s="63"/>
      <c r="H24672" s="64"/>
    </row>
    <row r="24673" spans="4:8" x14ac:dyDescent="0.2">
      <c r="D24673" s="9"/>
      <c r="G24673" s="63"/>
      <c r="H24673" s="64"/>
    </row>
    <row r="24674" spans="4:8" x14ac:dyDescent="0.2">
      <c r="D24674" s="9"/>
      <c r="G24674" s="63"/>
      <c r="H24674" s="64"/>
    </row>
    <row r="24675" spans="4:8" x14ac:dyDescent="0.2">
      <c r="D24675" s="9"/>
      <c r="G24675" s="63"/>
      <c r="H24675" s="64"/>
    </row>
    <row r="24676" spans="4:8" x14ac:dyDescent="0.2">
      <c r="D24676" s="9"/>
      <c r="G24676" s="63"/>
      <c r="H24676" s="64"/>
    </row>
    <row r="24677" spans="4:8" x14ac:dyDescent="0.2">
      <c r="D24677" s="9"/>
      <c r="G24677" s="63"/>
      <c r="H24677" s="64"/>
    </row>
    <row r="24678" spans="4:8" x14ac:dyDescent="0.2">
      <c r="D24678" s="9"/>
      <c r="G24678" s="63"/>
      <c r="H24678" s="64"/>
    </row>
    <row r="24679" spans="4:8" x14ac:dyDescent="0.2">
      <c r="D24679" s="9"/>
      <c r="G24679" s="63"/>
      <c r="H24679" s="64"/>
    </row>
    <row r="24680" spans="4:8" x14ac:dyDescent="0.2">
      <c r="D24680" s="9"/>
      <c r="G24680" s="63"/>
      <c r="H24680" s="64"/>
    </row>
    <row r="24681" spans="4:8" x14ac:dyDescent="0.2">
      <c r="D24681" s="9"/>
      <c r="G24681" s="63"/>
      <c r="H24681" s="64"/>
    </row>
    <row r="24682" spans="4:8" x14ac:dyDescent="0.2">
      <c r="D24682" s="9"/>
      <c r="G24682" s="63"/>
      <c r="H24682" s="64"/>
    </row>
    <row r="24683" spans="4:8" x14ac:dyDescent="0.2">
      <c r="D24683" s="9"/>
      <c r="G24683" s="63"/>
      <c r="H24683" s="64"/>
    </row>
    <row r="24684" spans="4:8" x14ac:dyDescent="0.2">
      <c r="D24684" s="9"/>
      <c r="G24684" s="63"/>
      <c r="H24684" s="64"/>
    </row>
    <row r="24685" spans="4:8" x14ac:dyDescent="0.2">
      <c r="D24685" s="9"/>
      <c r="G24685" s="63"/>
      <c r="H24685" s="64"/>
    </row>
    <row r="24686" spans="4:8" x14ac:dyDescent="0.2">
      <c r="D24686" s="9"/>
      <c r="G24686" s="63"/>
      <c r="H24686" s="64"/>
    </row>
    <row r="24687" spans="4:8" x14ac:dyDescent="0.2">
      <c r="D24687" s="9"/>
      <c r="G24687" s="63"/>
      <c r="H24687" s="64"/>
    </row>
    <row r="24688" spans="4:8" x14ac:dyDescent="0.2">
      <c r="D24688" s="9"/>
      <c r="G24688" s="63"/>
      <c r="H24688" s="64"/>
    </row>
    <row r="24689" spans="4:8" x14ac:dyDescent="0.2">
      <c r="D24689" s="9"/>
      <c r="G24689" s="63"/>
      <c r="H24689" s="64"/>
    </row>
    <row r="24690" spans="4:8" x14ac:dyDescent="0.2">
      <c r="D24690" s="9"/>
      <c r="G24690" s="63"/>
      <c r="H24690" s="64"/>
    </row>
    <row r="24691" spans="4:8" x14ac:dyDescent="0.2">
      <c r="D24691" s="9"/>
      <c r="G24691" s="63"/>
      <c r="H24691" s="64"/>
    </row>
    <row r="24692" spans="4:8" x14ac:dyDescent="0.2">
      <c r="D24692" s="9"/>
      <c r="G24692" s="63"/>
      <c r="H24692" s="64"/>
    </row>
    <row r="24693" spans="4:8" x14ac:dyDescent="0.2">
      <c r="D24693" s="9"/>
      <c r="G24693" s="63"/>
      <c r="H24693" s="64"/>
    </row>
    <row r="24694" spans="4:8" x14ac:dyDescent="0.2">
      <c r="D24694" s="9"/>
      <c r="G24694" s="63"/>
      <c r="H24694" s="64"/>
    </row>
    <row r="24695" spans="4:8" x14ac:dyDescent="0.2">
      <c r="D24695" s="9"/>
      <c r="G24695" s="63"/>
      <c r="H24695" s="64"/>
    </row>
    <row r="24696" spans="4:8" x14ac:dyDescent="0.2">
      <c r="D24696" s="9"/>
      <c r="G24696" s="63"/>
      <c r="H24696" s="64"/>
    </row>
    <row r="24697" spans="4:8" x14ac:dyDescent="0.2">
      <c r="D24697" s="9"/>
      <c r="G24697" s="63"/>
      <c r="H24697" s="64"/>
    </row>
    <row r="24698" spans="4:8" x14ac:dyDescent="0.2">
      <c r="D24698" s="9"/>
      <c r="G24698" s="63"/>
      <c r="H24698" s="64"/>
    </row>
    <row r="24699" spans="4:8" x14ac:dyDescent="0.2">
      <c r="D24699" s="9"/>
      <c r="G24699" s="63"/>
      <c r="H24699" s="64"/>
    </row>
    <row r="24700" spans="4:8" x14ac:dyDescent="0.2">
      <c r="D24700" s="9"/>
      <c r="G24700" s="63"/>
      <c r="H24700" s="64"/>
    </row>
    <row r="24701" spans="4:8" x14ac:dyDescent="0.2">
      <c r="D24701" s="9"/>
      <c r="G24701" s="63"/>
      <c r="H24701" s="64"/>
    </row>
    <row r="24702" spans="4:8" x14ac:dyDescent="0.2">
      <c r="D24702" s="9"/>
      <c r="G24702" s="63"/>
      <c r="H24702" s="64"/>
    </row>
    <row r="24703" spans="4:8" x14ac:dyDescent="0.2">
      <c r="D24703" s="9"/>
      <c r="G24703" s="63"/>
      <c r="H24703" s="64"/>
    </row>
    <row r="24704" spans="4:8" x14ac:dyDescent="0.2">
      <c r="D24704" s="9"/>
      <c r="G24704" s="63"/>
      <c r="H24704" s="64"/>
    </row>
    <row r="24705" spans="4:8" x14ac:dyDescent="0.2">
      <c r="D24705" s="9"/>
      <c r="G24705" s="63"/>
      <c r="H24705" s="64"/>
    </row>
    <row r="24706" spans="4:8" x14ac:dyDescent="0.2">
      <c r="D24706" s="9"/>
      <c r="G24706" s="63"/>
      <c r="H24706" s="64"/>
    </row>
    <row r="24707" spans="4:8" x14ac:dyDescent="0.2">
      <c r="D24707" s="9"/>
      <c r="G24707" s="63"/>
      <c r="H24707" s="64"/>
    </row>
    <row r="24708" spans="4:8" x14ac:dyDescent="0.2">
      <c r="D24708" s="9"/>
      <c r="G24708" s="63"/>
      <c r="H24708" s="64"/>
    </row>
    <row r="24709" spans="4:8" x14ac:dyDescent="0.2">
      <c r="D24709" s="9"/>
      <c r="G24709" s="63"/>
      <c r="H24709" s="64"/>
    </row>
    <row r="24710" spans="4:8" x14ac:dyDescent="0.2">
      <c r="D24710" s="9"/>
      <c r="G24710" s="63"/>
      <c r="H24710" s="64"/>
    </row>
    <row r="24711" spans="4:8" x14ac:dyDescent="0.2">
      <c r="D24711" s="9"/>
      <c r="G24711" s="63"/>
      <c r="H24711" s="64"/>
    </row>
    <row r="24712" spans="4:8" x14ac:dyDescent="0.2">
      <c r="D24712" s="9"/>
      <c r="G24712" s="63"/>
      <c r="H24712" s="64"/>
    </row>
    <row r="24713" spans="4:8" x14ac:dyDescent="0.2">
      <c r="D24713" s="9"/>
      <c r="G24713" s="63"/>
      <c r="H24713" s="64"/>
    </row>
    <row r="24714" spans="4:8" x14ac:dyDescent="0.2">
      <c r="D24714" s="9"/>
      <c r="G24714" s="63"/>
      <c r="H24714" s="64"/>
    </row>
    <row r="24715" spans="4:8" x14ac:dyDescent="0.2">
      <c r="D24715" s="9"/>
      <c r="G24715" s="63"/>
      <c r="H24715" s="64"/>
    </row>
    <row r="24716" spans="4:8" x14ac:dyDescent="0.2">
      <c r="D24716" s="9"/>
      <c r="G24716" s="63"/>
      <c r="H24716" s="64"/>
    </row>
    <row r="24717" spans="4:8" x14ac:dyDescent="0.2">
      <c r="D24717" s="9"/>
      <c r="G24717" s="63"/>
      <c r="H24717" s="64"/>
    </row>
    <row r="24718" spans="4:8" x14ac:dyDescent="0.2">
      <c r="D24718" s="9"/>
      <c r="G24718" s="63"/>
      <c r="H24718" s="64"/>
    </row>
    <row r="24719" spans="4:8" x14ac:dyDescent="0.2">
      <c r="D24719" s="9"/>
      <c r="G24719" s="63"/>
      <c r="H24719" s="64"/>
    </row>
    <row r="24720" spans="4:8" x14ac:dyDescent="0.2">
      <c r="D24720" s="9"/>
      <c r="G24720" s="63"/>
      <c r="H24720" s="64"/>
    </row>
    <row r="24721" spans="4:8" x14ac:dyDescent="0.2">
      <c r="D24721" s="9"/>
      <c r="G24721" s="63"/>
      <c r="H24721" s="64"/>
    </row>
    <row r="24722" spans="4:8" x14ac:dyDescent="0.2">
      <c r="D24722" s="9"/>
      <c r="G24722" s="63"/>
      <c r="H24722" s="64"/>
    </row>
    <row r="24723" spans="4:8" x14ac:dyDescent="0.2">
      <c r="D24723" s="9"/>
      <c r="G24723" s="63"/>
      <c r="H24723" s="64"/>
    </row>
    <row r="24724" spans="4:8" x14ac:dyDescent="0.2">
      <c r="D24724" s="9"/>
      <c r="G24724" s="63"/>
      <c r="H24724" s="64"/>
    </row>
    <row r="24725" spans="4:8" x14ac:dyDescent="0.2">
      <c r="D24725" s="9"/>
      <c r="G24725" s="63"/>
      <c r="H24725" s="64"/>
    </row>
    <row r="24726" spans="4:8" x14ac:dyDescent="0.2">
      <c r="D24726" s="9"/>
      <c r="G24726" s="63"/>
      <c r="H24726" s="64"/>
    </row>
    <row r="24727" spans="4:8" x14ac:dyDescent="0.2">
      <c r="D24727" s="9"/>
      <c r="G24727" s="63"/>
      <c r="H24727" s="64"/>
    </row>
    <row r="24728" spans="4:8" x14ac:dyDescent="0.2">
      <c r="D24728" s="9"/>
      <c r="G24728" s="63"/>
      <c r="H24728" s="64"/>
    </row>
    <row r="24729" spans="4:8" x14ac:dyDescent="0.2">
      <c r="D24729" s="9"/>
      <c r="G24729" s="63"/>
      <c r="H24729" s="64"/>
    </row>
    <row r="24730" spans="4:8" x14ac:dyDescent="0.2">
      <c r="D24730" s="9"/>
      <c r="G24730" s="63"/>
      <c r="H24730" s="64"/>
    </row>
    <row r="24731" spans="4:8" x14ac:dyDescent="0.2">
      <c r="D24731" s="9"/>
      <c r="G24731" s="63"/>
      <c r="H24731" s="64"/>
    </row>
    <row r="24732" spans="4:8" x14ac:dyDescent="0.2">
      <c r="D24732" s="9"/>
      <c r="G24732" s="63"/>
      <c r="H24732" s="64"/>
    </row>
    <row r="24733" spans="4:8" x14ac:dyDescent="0.2">
      <c r="D24733" s="9"/>
      <c r="G24733" s="63"/>
      <c r="H24733" s="64"/>
    </row>
    <row r="24734" spans="4:8" x14ac:dyDescent="0.2">
      <c r="D24734" s="9"/>
      <c r="G24734" s="63"/>
      <c r="H24734" s="64"/>
    </row>
    <row r="24735" spans="4:8" x14ac:dyDescent="0.2">
      <c r="D24735" s="9"/>
      <c r="G24735" s="63"/>
      <c r="H24735" s="64"/>
    </row>
    <row r="24736" spans="4:8" x14ac:dyDescent="0.2">
      <c r="D24736" s="9"/>
      <c r="G24736" s="63"/>
      <c r="H24736" s="64"/>
    </row>
    <row r="24737" spans="4:8" x14ac:dyDescent="0.2">
      <c r="D24737" s="9"/>
      <c r="G24737" s="63"/>
      <c r="H24737" s="64"/>
    </row>
    <row r="24738" spans="4:8" x14ac:dyDescent="0.2">
      <c r="D24738" s="9"/>
      <c r="G24738" s="63"/>
      <c r="H24738" s="64"/>
    </row>
    <row r="24739" spans="4:8" x14ac:dyDescent="0.2">
      <c r="D24739" s="9"/>
      <c r="G24739" s="63"/>
      <c r="H24739" s="64"/>
    </row>
    <row r="24740" spans="4:8" x14ac:dyDescent="0.2">
      <c r="D24740" s="9"/>
      <c r="G24740" s="63"/>
      <c r="H24740" s="64"/>
    </row>
    <row r="24741" spans="4:8" x14ac:dyDescent="0.2">
      <c r="D24741" s="9"/>
      <c r="G24741" s="63"/>
      <c r="H24741" s="64"/>
    </row>
    <row r="24742" spans="4:8" x14ac:dyDescent="0.2">
      <c r="D24742" s="9"/>
      <c r="G24742" s="63"/>
      <c r="H24742" s="64"/>
    </row>
    <row r="24743" spans="4:8" x14ac:dyDescent="0.2">
      <c r="D24743" s="9"/>
      <c r="G24743" s="63"/>
      <c r="H24743" s="64"/>
    </row>
    <row r="24744" spans="4:8" x14ac:dyDescent="0.2">
      <c r="D24744" s="9"/>
      <c r="G24744" s="63"/>
      <c r="H24744" s="64"/>
    </row>
    <row r="24745" spans="4:8" x14ac:dyDescent="0.2">
      <c r="D24745" s="9"/>
      <c r="G24745" s="63"/>
      <c r="H24745" s="64"/>
    </row>
    <row r="24746" spans="4:8" x14ac:dyDescent="0.2">
      <c r="D24746" s="9"/>
      <c r="G24746" s="63"/>
      <c r="H24746" s="64"/>
    </row>
    <row r="24747" spans="4:8" x14ac:dyDescent="0.2">
      <c r="D24747" s="9"/>
      <c r="G24747" s="63"/>
      <c r="H24747" s="64"/>
    </row>
    <row r="24748" spans="4:8" x14ac:dyDescent="0.2">
      <c r="D24748" s="9"/>
      <c r="G24748" s="63"/>
      <c r="H24748" s="64"/>
    </row>
    <row r="24749" spans="4:8" x14ac:dyDescent="0.2">
      <c r="D24749" s="9"/>
      <c r="G24749" s="63"/>
      <c r="H24749" s="64"/>
    </row>
    <row r="24750" spans="4:8" x14ac:dyDescent="0.2">
      <c r="D24750" s="9"/>
      <c r="G24750" s="63"/>
      <c r="H24750" s="64"/>
    </row>
    <row r="24751" spans="4:8" x14ac:dyDescent="0.2">
      <c r="D24751" s="9"/>
      <c r="G24751" s="63"/>
      <c r="H24751" s="64"/>
    </row>
    <row r="24752" spans="4:8" x14ac:dyDescent="0.2">
      <c r="D24752" s="9"/>
      <c r="G24752" s="63"/>
      <c r="H24752" s="64"/>
    </row>
    <row r="24753" spans="4:8" x14ac:dyDescent="0.2">
      <c r="D24753" s="9"/>
      <c r="G24753" s="63"/>
      <c r="H24753" s="64"/>
    </row>
    <row r="24754" spans="4:8" x14ac:dyDescent="0.2">
      <c r="D24754" s="9"/>
      <c r="G24754" s="63"/>
      <c r="H24754" s="64"/>
    </row>
    <row r="24755" spans="4:8" x14ac:dyDescent="0.2">
      <c r="D24755" s="9"/>
      <c r="G24755" s="63"/>
      <c r="H24755" s="64"/>
    </row>
    <row r="24756" spans="4:8" x14ac:dyDescent="0.2">
      <c r="D24756" s="9"/>
      <c r="G24756" s="63"/>
      <c r="H24756" s="64"/>
    </row>
    <row r="24757" spans="4:8" x14ac:dyDescent="0.2">
      <c r="D24757" s="9"/>
      <c r="G24757" s="63"/>
      <c r="H24757" s="64"/>
    </row>
    <row r="24758" spans="4:8" x14ac:dyDescent="0.2">
      <c r="D24758" s="9"/>
      <c r="G24758" s="63"/>
      <c r="H24758" s="64"/>
    </row>
    <row r="24759" spans="4:8" x14ac:dyDescent="0.2">
      <c r="D24759" s="9"/>
      <c r="G24759" s="63"/>
      <c r="H24759" s="64"/>
    </row>
    <row r="24760" spans="4:8" x14ac:dyDescent="0.2">
      <c r="D24760" s="9"/>
      <c r="G24760" s="63"/>
      <c r="H24760" s="64"/>
    </row>
    <row r="24761" spans="4:8" x14ac:dyDescent="0.2">
      <c r="D24761" s="9"/>
      <c r="G24761" s="63"/>
      <c r="H24761" s="64"/>
    </row>
    <row r="24762" spans="4:8" x14ac:dyDescent="0.2">
      <c r="D24762" s="9"/>
      <c r="G24762" s="63"/>
      <c r="H24762" s="64"/>
    </row>
    <row r="24763" spans="4:8" x14ac:dyDescent="0.2">
      <c r="D24763" s="9"/>
      <c r="G24763" s="63"/>
      <c r="H24763" s="64"/>
    </row>
    <row r="24764" spans="4:8" x14ac:dyDescent="0.2">
      <c r="D24764" s="9"/>
      <c r="G24764" s="63"/>
      <c r="H24764" s="64"/>
    </row>
    <row r="24765" spans="4:8" x14ac:dyDescent="0.2">
      <c r="D24765" s="9"/>
      <c r="G24765" s="63"/>
      <c r="H24765" s="64"/>
    </row>
    <row r="24766" spans="4:8" x14ac:dyDescent="0.2">
      <c r="D24766" s="9"/>
      <c r="G24766" s="63"/>
      <c r="H24766" s="64"/>
    </row>
    <row r="24767" spans="4:8" x14ac:dyDescent="0.2">
      <c r="D24767" s="9"/>
      <c r="G24767" s="63"/>
      <c r="H24767" s="64"/>
    </row>
    <row r="24768" spans="4:8" x14ac:dyDescent="0.2">
      <c r="D24768" s="9"/>
      <c r="G24768" s="63"/>
      <c r="H24768" s="64"/>
    </row>
    <row r="24769" spans="4:8" x14ac:dyDescent="0.2">
      <c r="D24769" s="9"/>
      <c r="G24769" s="63"/>
      <c r="H24769" s="64"/>
    </row>
    <row r="24770" spans="4:8" x14ac:dyDescent="0.2">
      <c r="D24770" s="9"/>
      <c r="G24770" s="63"/>
      <c r="H24770" s="64"/>
    </row>
    <row r="24771" spans="4:8" x14ac:dyDescent="0.2">
      <c r="D24771" s="9"/>
      <c r="G24771" s="63"/>
      <c r="H24771" s="64"/>
    </row>
    <row r="24772" spans="4:8" x14ac:dyDescent="0.2">
      <c r="D24772" s="9"/>
      <c r="G24772" s="63"/>
      <c r="H24772" s="64"/>
    </row>
    <row r="24773" spans="4:8" x14ac:dyDescent="0.2">
      <c r="D24773" s="9"/>
      <c r="G24773" s="63"/>
      <c r="H24773" s="64"/>
    </row>
    <row r="24774" spans="4:8" x14ac:dyDescent="0.2">
      <c r="D24774" s="9"/>
      <c r="G24774" s="63"/>
      <c r="H24774" s="64"/>
    </row>
    <row r="24775" spans="4:8" x14ac:dyDescent="0.2">
      <c r="D24775" s="9"/>
      <c r="G24775" s="63"/>
      <c r="H24775" s="64"/>
    </row>
    <row r="24776" spans="4:8" x14ac:dyDescent="0.2">
      <c r="D24776" s="9"/>
      <c r="G24776" s="63"/>
      <c r="H24776" s="64"/>
    </row>
    <row r="24777" spans="4:8" x14ac:dyDescent="0.2">
      <c r="D24777" s="9"/>
      <c r="G24777" s="63"/>
      <c r="H24777" s="64"/>
    </row>
    <row r="24778" spans="4:8" x14ac:dyDescent="0.2">
      <c r="D24778" s="9"/>
      <c r="G24778" s="63"/>
      <c r="H24778" s="64"/>
    </row>
    <row r="24779" spans="4:8" x14ac:dyDescent="0.2">
      <c r="D24779" s="9"/>
      <c r="G24779" s="63"/>
      <c r="H24779" s="64"/>
    </row>
    <row r="24780" spans="4:8" x14ac:dyDescent="0.2">
      <c r="D24780" s="9"/>
      <c r="G24780" s="63"/>
      <c r="H24780" s="64"/>
    </row>
    <row r="24781" spans="4:8" x14ac:dyDescent="0.2">
      <c r="D24781" s="9"/>
      <c r="G24781" s="63"/>
      <c r="H24781" s="64"/>
    </row>
    <row r="24782" spans="4:8" x14ac:dyDescent="0.2">
      <c r="D24782" s="9"/>
      <c r="G24782" s="63"/>
      <c r="H24782" s="64"/>
    </row>
    <row r="24783" spans="4:8" x14ac:dyDescent="0.2">
      <c r="D24783" s="9"/>
      <c r="G24783" s="63"/>
      <c r="H24783" s="64"/>
    </row>
    <row r="24784" spans="4:8" x14ac:dyDescent="0.2">
      <c r="D24784" s="9"/>
      <c r="G24784" s="63"/>
      <c r="H24784" s="64"/>
    </row>
    <row r="24785" spans="4:8" x14ac:dyDescent="0.2">
      <c r="D24785" s="9"/>
      <c r="G24785" s="63"/>
      <c r="H24785" s="64"/>
    </row>
    <row r="24786" spans="4:8" x14ac:dyDescent="0.2">
      <c r="D24786" s="9"/>
      <c r="G24786" s="63"/>
      <c r="H24786" s="64"/>
    </row>
    <row r="24787" spans="4:8" x14ac:dyDescent="0.2">
      <c r="D24787" s="9"/>
      <c r="G24787" s="63"/>
      <c r="H24787" s="64"/>
    </row>
    <row r="24788" spans="4:8" x14ac:dyDescent="0.2">
      <c r="D24788" s="9"/>
      <c r="G24788" s="63"/>
      <c r="H24788" s="64"/>
    </row>
    <row r="24789" spans="4:8" x14ac:dyDescent="0.2">
      <c r="D24789" s="9"/>
      <c r="G24789" s="63"/>
      <c r="H24789" s="64"/>
    </row>
    <row r="24790" spans="4:8" x14ac:dyDescent="0.2">
      <c r="D24790" s="9"/>
      <c r="G24790" s="63"/>
      <c r="H24790" s="64"/>
    </row>
    <row r="24791" spans="4:8" x14ac:dyDescent="0.2">
      <c r="D24791" s="9"/>
      <c r="G24791" s="63"/>
      <c r="H24791" s="64"/>
    </row>
    <row r="24792" spans="4:8" x14ac:dyDescent="0.2">
      <c r="D24792" s="9"/>
      <c r="G24792" s="63"/>
      <c r="H24792" s="64"/>
    </row>
    <row r="24793" spans="4:8" x14ac:dyDescent="0.2">
      <c r="D24793" s="9"/>
      <c r="G24793" s="63"/>
      <c r="H24793" s="64"/>
    </row>
    <row r="24794" spans="4:8" x14ac:dyDescent="0.2">
      <c r="D24794" s="9"/>
      <c r="G24794" s="63"/>
      <c r="H24794" s="64"/>
    </row>
    <row r="24795" spans="4:8" x14ac:dyDescent="0.2">
      <c r="D24795" s="9"/>
      <c r="G24795" s="63"/>
      <c r="H24795" s="64"/>
    </row>
    <row r="24796" spans="4:8" x14ac:dyDescent="0.2">
      <c r="D24796" s="9"/>
      <c r="G24796" s="63"/>
      <c r="H24796" s="64"/>
    </row>
    <row r="24797" spans="4:8" x14ac:dyDescent="0.2">
      <c r="D24797" s="9"/>
      <c r="G24797" s="63"/>
      <c r="H24797" s="64"/>
    </row>
    <row r="24798" spans="4:8" x14ac:dyDescent="0.2">
      <c r="D24798" s="9"/>
      <c r="G24798" s="63"/>
      <c r="H24798" s="64"/>
    </row>
    <row r="24799" spans="4:8" x14ac:dyDescent="0.2">
      <c r="D24799" s="9"/>
      <c r="G24799" s="63"/>
      <c r="H24799" s="64"/>
    </row>
    <row r="24800" spans="4:8" x14ac:dyDescent="0.2">
      <c r="D24800" s="9"/>
      <c r="G24800" s="63"/>
      <c r="H24800" s="64"/>
    </row>
    <row r="24801" spans="4:8" x14ac:dyDescent="0.2">
      <c r="D24801" s="9"/>
      <c r="G24801" s="63"/>
      <c r="H24801" s="64"/>
    </row>
    <row r="24802" spans="4:8" x14ac:dyDescent="0.2">
      <c r="D24802" s="9"/>
      <c r="G24802" s="63"/>
      <c r="H24802" s="64"/>
    </row>
    <row r="24803" spans="4:8" x14ac:dyDescent="0.2">
      <c r="D24803" s="9"/>
      <c r="G24803" s="63"/>
      <c r="H24803" s="64"/>
    </row>
    <row r="24804" spans="4:8" x14ac:dyDescent="0.2">
      <c r="D24804" s="9"/>
      <c r="G24804" s="63"/>
      <c r="H24804" s="64"/>
    </row>
    <row r="24805" spans="4:8" x14ac:dyDescent="0.2">
      <c r="D24805" s="9"/>
      <c r="G24805" s="63"/>
      <c r="H24805" s="64"/>
    </row>
    <row r="24806" spans="4:8" x14ac:dyDescent="0.2">
      <c r="D24806" s="9"/>
      <c r="G24806" s="63"/>
      <c r="H24806" s="64"/>
    </row>
    <row r="24807" spans="4:8" x14ac:dyDescent="0.2">
      <c r="D24807" s="9"/>
      <c r="G24807" s="63"/>
      <c r="H24807" s="64"/>
    </row>
    <row r="24808" spans="4:8" x14ac:dyDescent="0.2">
      <c r="D24808" s="9"/>
      <c r="G24808" s="63"/>
      <c r="H24808" s="64"/>
    </row>
    <row r="24809" spans="4:8" x14ac:dyDescent="0.2">
      <c r="D24809" s="9"/>
      <c r="G24809" s="63"/>
      <c r="H24809" s="64"/>
    </row>
    <row r="24810" spans="4:8" x14ac:dyDescent="0.2">
      <c r="D24810" s="9"/>
      <c r="G24810" s="63"/>
      <c r="H24810" s="64"/>
    </row>
    <row r="24811" spans="4:8" x14ac:dyDescent="0.2">
      <c r="D24811" s="9"/>
      <c r="G24811" s="63"/>
      <c r="H24811" s="64"/>
    </row>
    <row r="24812" spans="4:8" x14ac:dyDescent="0.2">
      <c r="D24812" s="9"/>
      <c r="G24812" s="63"/>
      <c r="H24812" s="64"/>
    </row>
    <row r="24813" spans="4:8" x14ac:dyDescent="0.2">
      <c r="D24813" s="9"/>
      <c r="G24813" s="63"/>
      <c r="H24813" s="64"/>
    </row>
    <row r="24814" spans="4:8" x14ac:dyDescent="0.2">
      <c r="D24814" s="9"/>
      <c r="G24814" s="63"/>
      <c r="H24814" s="64"/>
    </row>
    <row r="24815" spans="4:8" x14ac:dyDescent="0.2">
      <c r="D24815" s="9"/>
      <c r="G24815" s="63"/>
      <c r="H24815" s="64"/>
    </row>
    <row r="24816" spans="4:8" x14ac:dyDescent="0.2">
      <c r="D24816" s="9"/>
      <c r="G24816" s="63"/>
      <c r="H24816" s="64"/>
    </row>
    <row r="24817" spans="4:8" x14ac:dyDescent="0.2">
      <c r="D24817" s="9"/>
      <c r="G24817" s="63"/>
      <c r="H24817" s="64"/>
    </row>
    <row r="24818" spans="4:8" x14ac:dyDescent="0.2">
      <c r="D24818" s="9"/>
      <c r="G24818" s="63"/>
      <c r="H24818" s="64"/>
    </row>
    <row r="24819" spans="4:8" x14ac:dyDescent="0.2">
      <c r="D24819" s="9"/>
      <c r="G24819" s="63"/>
      <c r="H24819" s="64"/>
    </row>
    <row r="24820" spans="4:8" x14ac:dyDescent="0.2">
      <c r="D24820" s="9"/>
      <c r="G24820" s="63"/>
      <c r="H24820" s="64"/>
    </row>
    <row r="24821" spans="4:8" x14ac:dyDescent="0.2">
      <c r="D24821" s="9"/>
      <c r="G24821" s="63"/>
      <c r="H24821" s="64"/>
    </row>
    <row r="24822" spans="4:8" x14ac:dyDescent="0.2">
      <c r="D24822" s="9"/>
      <c r="G24822" s="63"/>
      <c r="H24822" s="64"/>
    </row>
    <row r="24823" spans="4:8" x14ac:dyDescent="0.2">
      <c r="D24823" s="9"/>
      <c r="G24823" s="63"/>
      <c r="H24823" s="64"/>
    </row>
    <row r="24824" spans="4:8" x14ac:dyDescent="0.2">
      <c r="D24824" s="9"/>
      <c r="G24824" s="63"/>
      <c r="H24824" s="64"/>
    </row>
    <row r="24825" spans="4:8" x14ac:dyDescent="0.2">
      <c r="D24825" s="9"/>
      <c r="G24825" s="63"/>
      <c r="H24825" s="64"/>
    </row>
    <row r="24826" spans="4:8" x14ac:dyDescent="0.2">
      <c r="D24826" s="9"/>
      <c r="G24826" s="63"/>
      <c r="H24826" s="64"/>
    </row>
    <row r="24827" spans="4:8" x14ac:dyDescent="0.2">
      <c r="D24827" s="9"/>
      <c r="G24827" s="63"/>
      <c r="H24827" s="64"/>
    </row>
    <row r="24828" spans="4:8" x14ac:dyDescent="0.2">
      <c r="D24828" s="9"/>
      <c r="G24828" s="63"/>
      <c r="H24828" s="64"/>
    </row>
    <row r="24829" spans="4:8" x14ac:dyDescent="0.2">
      <c r="D24829" s="9"/>
      <c r="G24829" s="63"/>
      <c r="H24829" s="64"/>
    </row>
    <row r="24830" spans="4:8" x14ac:dyDescent="0.2">
      <c r="D24830" s="9"/>
      <c r="G24830" s="63"/>
      <c r="H24830" s="64"/>
    </row>
    <row r="24831" spans="4:8" x14ac:dyDescent="0.2">
      <c r="D24831" s="9"/>
      <c r="G24831" s="63"/>
      <c r="H24831" s="64"/>
    </row>
    <row r="24832" spans="4:8" x14ac:dyDescent="0.2">
      <c r="D24832" s="9"/>
      <c r="G24832" s="63"/>
      <c r="H24832" s="64"/>
    </row>
    <row r="24833" spans="4:8" x14ac:dyDescent="0.2">
      <c r="D24833" s="9"/>
      <c r="G24833" s="63"/>
      <c r="H24833" s="64"/>
    </row>
    <row r="24834" spans="4:8" x14ac:dyDescent="0.2">
      <c r="D24834" s="9"/>
      <c r="G24834" s="63"/>
      <c r="H24834" s="64"/>
    </row>
    <row r="24835" spans="4:8" x14ac:dyDescent="0.2">
      <c r="D24835" s="9"/>
      <c r="G24835" s="63"/>
      <c r="H24835" s="64"/>
    </row>
    <row r="24836" spans="4:8" x14ac:dyDescent="0.2">
      <c r="D24836" s="9"/>
      <c r="G24836" s="63"/>
      <c r="H24836" s="64"/>
    </row>
    <row r="24837" spans="4:8" x14ac:dyDescent="0.2">
      <c r="D24837" s="9"/>
      <c r="G24837" s="63"/>
      <c r="H24837" s="64"/>
    </row>
    <row r="24838" spans="4:8" x14ac:dyDescent="0.2">
      <c r="D24838" s="9"/>
      <c r="G24838" s="63"/>
      <c r="H24838" s="64"/>
    </row>
    <row r="24839" spans="4:8" x14ac:dyDescent="0.2">
      <c r="D24839" s="9"/>
      <c r="G24839" s="63"/>
      <c r="H24839" s="64"/>
    </row>
    <row r="24840" spans="4:8" x14ac:dyDescent="0.2">
      <c r="D24840" s="9"/>
      <c r="G24840" s="63"/>
      <c r="H24840" s="64"/>
    </row>
    <row r="24841" spans="4:8" x14ac:dyDescent="0.2">
      <c r="D24841" s="9"/>
      <c r="G24841" s="63"/>
      <c r="H24841" s="64"/>
    </row>
    <row r="24842" spans="4:8" x14ac:dyDescent="0.2">
      <c r="D24842" s="9"/>
      <c r="G24842" s="63"/>
      <c r="H24842" s="64"/>
    </row>
    <row r="24843" spans="4:8" x14ac:dyDescent="0.2">
      <c r="D24843" s="9"/>
      <c r="G24843" s="63"/>
      <c r="H24843" s="64"/>
    </row>
    <row r="24844" spans="4:8" x14ac:dyDescent="0.2">
      <c r="D24844" s="9"/>
      <c r="G24844" s="63"/>
      <c r="H24844" s="64"/>
    </row>
    <row r="24845" spans="4:8" x14ac:dyDescent="0.2">
      <c r="D24845" s="9"/>
      <c r="G24845" s="63"/>
      <c r="H24845" s="64"/>
    </row>
    <row r="24846" spans="4:8" x14ac:dyDescent="0.2">
      <c r="D24846" s="9"/>
      <c r="G24846" s="63"/>
      <c r="H24846" s="64"/>
    </row>
    <row r="24847" spans="4:8" x14ac:dyDescent="0.2">
      <c r="D24847" s="9"/>
      <c r="G24847" s="63"/>
      <c r="H24847" s="64"/>
    </row>
    <row r="24848" spans="4:8" x14ac:dyDescent="0.2">
      <c r="D24848" s="9"/>
      <c r="G24848" s="63"/>
      <c r="H24848" s="64"/>
    </row>
    <row r="24849" spans="4:8" x14ac:dyDescent="0.2">
      <c r="D24849" s="9"/>
      <c r="G24849" s="63"/>
      <c r="H24849" s="64"/>
    </row>
    <row r="24850" spans="4:8" x14ac:dyDescent="0.2">
      <c r="D24850" s="9"/>
      <c r="G24850" s="63"/>
      <c r="H24850" s="64"/>
    </row>
    <row r="24851" spans="4:8" x14ac:dyDescent="0.2">
      <c r="D24851" s="9"/>
      <c r="G24851" s="63"/>
      <c r="H24851" s="64"/>
    </row>
    <row r="24852" spans="4:8" x14ac:dyDescent="0.2">
      <c r="D24852" s="9"/>
      <c r="G24852" s="63"/>
      <c r="H24852" s="64"/>
    </row>
    <row r="24853" spans="4:8" x14ac:dyDescent="0.2">
      <c r="D24853" s="9"/>
      <c r="G24853" s="63"/>
      <c r="H24853" s="64"/>
    </row>
    <row r="24854" spans="4:8" x14ac:dyDescent="0.2">
      <c r="D24854" s="9"/>
      <c r="G24854" s="63"/>
      <c r="H24854" s="64"/>
    </row>
    <row r="24855" spans="4:8" x14ac:dyDescent="0.2">
      <c r="D24855" s="9"/>
      <c r="G24855" s="63"/>
      <c r="H24855" s="64"/>
    </row>
    <row r="24856" spans="4:8" x14ac:dyDescent="0.2">
      <c r="D24856" s="9"/>
      <c r="G24856" s="63"/>
      <c r="H24856" s="64"/>
    </row>
    <row r="24857" spans="4:8" x14ac:dyDescent="0.2">
      <c r="D24857" s="9"/>
      <c r="G24857" s="63"/>
      <c r="H24857" s="64"/>
    </row>
    <row r="24858" spans="4:8" x14ac:dyDescent="0.2">
      <c r="D24858" s="9"/>
      <c r="G24858" s="63"/>
      <c r="H24858" s="64"/>
    </row>
    <row r="24859" spans="4:8" x14ac:dyDescent="0.2">
      <c r="D24859" s="9"/>
      <c r="G24859" s="63"/>
      <c r="H24859" s="64"/>
    </row>
    <row r="24860" spans="4:8" x14ac:dyDescent="0.2">
      <c r="D24860" s="9"/>
      <c r="G24860" s="63"/>
      <c r="H24860" s="64"/>
    </row>
    <row r="24861" spans="4:8" x14ac:dyDescent="0.2">
      <c r="D24861" s="9"/>
      <c r="G24861" s="63"/>
      <c r="H24861" s="64"/>
    </row>
    <row r="24862" spans="4:8" x14ac:dyDescent="0.2">
      <c r="D24862" s="9"/>
      <c r="G24862" s="63"/>
      <c r="H24862" s="64"/>
    </row>
    <row r="24863" spans="4:8" x14ac:dyDescent="0.2">
      <c r="D24863" s="9"/>
      <c r="G24863" s="63"/>
      <c r="H24863" s="64"/>
    </row>
    <row r="24864" spans="4:8" x14ac:dyDescent="0.2">
      <c r="D24864" s="9"/>
      <c r="G24864" s="63"/>
      <c r="H24864" s="64"/>
    </row>
    <row r="24865" spans="4:8" x14ac:dyDescent="0.2">
      <c r="D24865" s="9"/>
      <c r="G24865" s="63"/>
      <c r="H24865" s="64"/>
    </row>
    <row r="24866" spans="4:8" x14ac:dyDescent="0.2">
      <c r="D24866" s="9"/>
      <c r="G24866" s="63"/>
      <c r="H24866" s="64"/>
    </row>
    <row r="24867" spans="4:8" x14ac:dyDescent="0.2">
      <c r="D24867" s="9"/>
      <c r="G24867" s="63"/>
      <c r="H24867" s="64"/>
    </row>
    <row r="24868" spans="4:8" x14ac:dyDescent="0.2">
      <c r="D24868" s="9"/>
      <c r="G24868" s="63"/>
      <c r="H24868" s="64"/>
    </row>
    <row r="24869" spans="4:8" x14ac:dyDescent="0.2">
      <c r="D24869" s="9"/>
      <c r="G24869" s="63"/>
      <c r="H24869" s="64"/>
    </row>
    <row r="24870" spans="4:8" x14ac:dyDescent="0.2">
      <c r="D24870" s="9"/>
      <c r="G24870" s="63"/>
      <c r="H24870" s="64"/>
    </row>
    <row r="24871" spans="4:8" x14ac:dyDescent="0.2">
      <c r="D24871" s="9"/>
      <c r="G24871" s="63"/>
      <c r="H24871" s="64"/>
    </row>
    <row r="24872" spans="4:8" x14ac:dyDescent="0.2">
      <c r="D24872" s="9"/>
      <c r="G24872" s="63"/>
      <c r="H24872" s="64"/>
    </row>
    <row r="24873" spans="4:8" x14ac:dyDescent="0.2">
      <c r="D24873" s="9"/>
      <c r="G24873" s="63"/>
      <c r="H24873" s="64"/>
    </row>
    <row r="24874" spans="4:8" x14ac:dyDescent="0.2">
      <c r="D24874" s="9"/>
      <c r="G24874" s="63"/>
      <c r="H24874" s="64"/>
    </row>
    <row r="24875" spans="4:8" x14ac:dyDescent="0.2">
      <c r="D24875" s="9"/>
      <c r="G24875" s="63"/>
      <c r="H24875" s="64"/>
    </row>
    <row r="24876" spans="4:8" x14ac:dyDescent="0.2">
      <c r="D24876" s="9"/>
      <c r="G24876" s="63"/>
      <c r="H24876" s="64"/>
    </row>
    <row r="24877" spans="4:8" x14ac:dyDescent="0.2">
      <c r="D24877" s="9"/>
      <c r="G24877" s="63"/>
      <c r="H24877" s="64"/>
    </row>
    <row r="24878" spans="4:8" x14ac:dyDescent="0.2">
      <c r="D24878" s="9"/>
      <c r="G24878" s="63"/>
      <c r="H24878" s="64"/>
    </row>
    <row r="24879" spans="4:8" x14ac:dyDescent="0.2">
      <c r="D24879" s="9"/>
      <c r="G24879" s="63"/>
      <c r="H24879" s="64"/>
    </row>
    <row r="24880" spans="4:8" x14ac:dyDescent="0.2">
      <c r="D24880" s="9"/>
      <c r="G24880" s="63"/>
      <c r="H24880" s="64"/>
    </row>
    <row r="24881" spans="4:8" x14ac:dyDescent="0.2">
      <c r="D24881" s="9"/>
      <c r="G24881" s="63"/>
      <c r="H24881" s="64"/>
    </row>
    <row r="24882" spans="4:8" x14ac:dyDescent="0.2">
      <c r="D24882" s="9"/>
      <c r="G24882" s="63"/>
      <c r="H24882" s="64"/>
    </row>
    <row r="24883" spans="4:8" x14ac:dyDescent="0.2">
      <c r="D24883" s="9"/>
      <c r="G24883" s="63"/>
      <c r="H24883" s="64"/>
    </row>
    <row r="24884" spans="4:8" x14ac:dyDescent="0.2">
      <c r="D24884" s="9"/>
      <c r="G24884" s="63"/>
      <c r="H24884" s="64"/>
    </row>
    <row r="24885" spans="4:8" x14ac:dyDescent="0.2">
      <c r="D24885" s="9"/>
      <c r="G24885" s="63"/>
      <c r="H24885" s="64"/>
    </row>
    <row r="24886" spans="4:8" x14ac:dyDescent="0.2">
      <c r="D24886" s="9"/>
      <c r="G24886" s="63"/>
      <c r="H24886" s="64"/>
    </row>
    <row r="24887" spans="4:8" x14ac:dyDescent="0.2">
      <c r="D24887" s="9"/>
      <c r="G24887" s="63"/>
      <c r="H24887" s="64"/>
    </row>
    <row r="24888" spans="4:8" x14ac:dyDescent="0.2">
      <c r="D24888" s="9"/>
      <c r="G24888" s="63"/>
      <c r="H24888" s="64"/>
    </row>
    <row r="24889" spans="4:8" x14ac:dyDescent="0.2">
      <c r="D24889" s="9"/>
      <c r="G24889" s="63"/>
      <c r="H24889" s="64"/>
    </row>
    <row r="24890" spans="4:8" x14ac:dyDescent="0.2">
      <c r="D24890" s="9"/>
      <c r="G24890" s="63"/>
      <c r="H24890" s="64"/>
    </row>
    <row r="24891" spans="4:8" x14ac:dyDescent="0.2">
      <c r="D24891" s="9"/>
      <c r="G24891" s="63"/>
      <c r="H24891" s="64"/>
    </row>
    <row r="24892" spans="4:8" x14ac:dyDescent="0.2">
      <c r="D24892" s="9"/>
      <c r="G24892" s="63"/>
      <c r="H24892" s="64"/>
    </row>
    <row r="24893" spans="4:8" x14ac:dyDescent="0.2">
      <c r="D24893" s="9"/>
      <c r="G24893" s="63"/>
      <c r="H24893" s="64"/>
    </row>
    <row r="24894" spans="4:8" x14ac:dyDescent="0.2">
      <c r="D24894" s="9"/>
      <c r="G24894" s="63"/>
      <c r="H24894" s="64"/>
    </row>
    <row r="24895" spans="4:8" x14ac:dyDescent="0.2">
      <c r="D24895" s="9"/>
      <c r="G24895" s="63"/>
      <c r="H24895" s="64"/>
    </row>
    <row r="24896" spans="4:8" x14ac:dyDescent="0.2">
      <c r="D24896" s="9"/>
      <c r="G24896" s="63"/>
      <c r="H24896" s="64"/>
    </row>
    <row r="24897" spans="4:8" x14ac:dyDescent="0.2">
      <c r="D24897" s="9"/>
      <c r="G24897" s="63"/>
      <c r="H24897" s="64"/>
    </row>
    <row r="24898" spans="4:8" x14ac:dyDescent="0.2">
      <c r="D24898" s="9"/>
      <c r="G24898" s="63"/>
      <c r="H24898" s="64"/>
    </row>
    <row r="24899" spans="4:8" x14ac:dyDescent="0.2">
      <c r="D24899" s="9"/>
      <c r="G24899" s="63"/>
      <c r="H24899" s="64"/>
    </row>
    <row r="24900" spans="4:8" x14ac:dyDescent="0.2">
      <c r="D24900" s="9"/>
      <c r="G24900" s="63"/>
      <c r="H24900" s="64"/>
    </row>
    <row r="24901" spans="4:8" x14ac:dyDescent="0.2">
      <c r="D24901" s="9"/>
      <c r="G24901" s="63"/>
      <c r="H24901" s="64"/>
    </row>
    <row r="24902" spans="4:8" x14ac:dyDescent="0.2">
      <c r="D24902" s="9"/>
      <c r="G24902" s="63"/>
      <c r="H24902" s="64"/>
    </row>
    <row r="24903" spans="4:8" x14ac:dyDescent="0.2">
      <c r="D24903" s="9"/>
      <c r="G24903" s="63"/>
      <c r="H24903" s="64"/>
    </row>
    <row r="24904" spans="4:8" x14ac:dyDescent="0.2">
      <c r="D24904" s="9"/>
      <c r="G24904" s="63"/>
      <c r="H24904" s="64"/>
    </row>
    <row r="24905" spans="4:8" x14ac:dyDescent="0.2">
      <c r="D24905" s="9"/>
      <c r="G24905" s="63"/>
      <c r="H24905" s="64"/>
    </row>
    <row r="24906" spans="4:8" x14ac:dyDescent="0.2">
      <c r="D24906" s="9"/>
      <c r="G24906" s="63"/>
      <c r="H24906" s="64"/>
    </row>
    <row r="24907" spans="4:8" x14ac:dyDescent="0.2">
      <c r="D24907" s="9"/>
      <c r="G24907" s="63"/>
      <c r="H24907" s="64"/>
    </row>
    <row r="24908" spans="4:8" x14ac:dyDescent="0.2">
      <c r="D24908" s="9"/>
      <c r="G24908" s="63"/>
      <c r="H24908" s="64"/>
    </row>
    <row r="24909" spans="4:8" x14ac:dyDescent="0.2">
      <c r="D24909" s="9"/>
      <c r="G24909" s="63"/>
      <c r="H24909" s="64"/>
    </row>
    <row r="24910" spans="4:8" x14ac:dyDescent="0.2">
      <c r="D24910" s="9"/>
      <c r="G24910" s="63"/>
      <c r="H24910" s="64"/>
    </row>
    <row r="24911" spans="4:8" x14ac:dyDescent="0.2">
      <c r="D24911" s="9"/>
      <c r="G24911" s="63"/>
      <c r="H24911" s="64"/>
    </row>
    <row r="24912" spans="4:8" x14ac:dyDescent="0.2">
      <c r="D24912" s="9"/>
      <c r="G24912" s="63"/>
      <c r="H24912" s="64"/>
    </row>
    <row r="24913" spans="4:8" x14ac:dyDescent="0.2">
      <c r="D24913" s="9"/>
      <c r="G24913" s="63"/>
      <c r="H24913" s="64"/>
    </row>
    <row r="24914" spans="4:8" x14ac:dyDescent="0.2">
      <c r="D24914" s="9"/>
      <c r="G24914" s="63"/>
      <c r="H24914" s="64"/>
    </row>
    <row r="24915" spans="4:8" x14ac:dyDescent="0.2">
      <c r="D24915" s="9"/>
      <c r="G24915" s="63"/>
      <c r="H24915" s="64"/>
    </row>
    <row r="24916" spans="4:8" x14ac:dyDescent="0.2">
      <c r="D24916" s="9"/>
      <c r="G24916" s="63"/>
      <c r="H24916" s="64"/>
    </row>
    <row r="24917" spans="4:8" x14ac:dyDescent="0.2">
      <c r="D24917" s="9"/>
      <c r="G24917" s="63"/>
      <c r="H24917" s="64"/>
    </row>
    <row r="24918" spans="4:8" x14ac:dyDescent="0.2">
      <c r="D24918" s="9"/>
      <c r="G24918" s="63"/>
      <c r="H24918" s="64"/>
    </row>
    <row r="24919" spans="4:8" x14ac:dyDescent="0.2">
      <c r="D24919" s="9"/>
      <c r="G24919" s="63"/>
      <c r="H24919" s="64"/>
    </row>
    <row r="24920" spans="4:8" x14ac:dyDescent="0.2">
      <c r="D24920" s="9"/>
      <c r="G24920" s="63"/>
      <c r="H24920" s="64"/>
    </row>
    <row r="24921" spans="4:8" x14ac:dyDescent="0.2">
      <c r="D24921" s="9"/>
      <c r="G24921" s="63"/>
      <c r="H24921" s="64"/>
    </row>
    <row r="24922" spans="4:8" x14ac:dyDescent="0.2">
      <c r="D24922" s="9"/>
      <c r="G24922" s="63"/>
      <c r="H24922" s="64"/>
    </row>
    <row r="24923" spans="4:8" x14ac:dyDescent="0.2">
      <c r="D24923" s="9"/>
      <c r="G24923" s="63"/>
      <c r="H24923" s="64"/>
    </row>
    <row r="24924" spans="4:8" x14ac:dyDescent="0.2">
      <c r="D24924" s="9"/>
      <c r="G24924" s="63"/>
      <c r="H24924" s="64"/>
    </row>
    <row r="24925" spans="4:8" x14ac:dyDescent="0.2">
      <c r="D24925" s="9"/>
      <c r="G24925" s="63"/>
      <c r="H24925" s="64"/>
    </row>
    <row r="24926" spans="4:8" x14ac:dyDescent="0.2">
      <c r="D24926" s="9"/>
      <c r="G24926" s="63"/>
      <c r="H24926" s="64"/>
    </row>
    <row r="24927" spans="4:8" x14ac:dyDescent="0.2">
      <c r="D24927" s="9"/>
      <c r="G24927" s="63"/>
      <c r="H24927" s="64"/>
    </row>
    <row r="24928" spans="4:8" x14ac:dyDescent="0.2">
      <c r="D24928" s="9"/>
      <c r="G24928" s="63"/>
      <c r="H24928" s="64"/>
    </row>
    <row r="24929" spans="4:8" x14ac:dyDescent="0.2">
      <c r="D24929" s="9"/>
      <c r="G24929" s="63"/>
      <c r="H24929" s="64"/>
    </row>
    <row r="24930" spans="4:8" x14ac:dyDescent="0.2">
      <c r="D24930" s="9"/>
      <c r="G24930" s="63"/>
      <c r="H24930" s="64"/>
    </row>
    <row r="24931" spans="4:8" x14ac:dyDescent="0.2">
      <c r="D24931" s="9"/>
      <c r="G24931" s="63"/>
      <c r="H24931" s="64"/>
    </row>
    <row r="24932" spans="4:8" x14ac:dyDescent="0.2">
      <c r="D24932" s="9"/>
      <c r="G24932" s="63"/>
      <c r="H24932" s="64"/>
    </row>
    <row r="24933" spans="4:8" x14ac:dyDescent="0.2">
      <c r="D24933" s="9"/>
      <c r="G24933" s="63"/>
      <c r="H24933" s="64"/>
    </row>
    <row r="24934" spans="4:8" x14ac:dyDescent="0.2">
      <c r="D24934" s="9"/>
      <c r="G24934" s="63"/>
      <c r="H24934" s="64"/>
    </row>
    <row r="24935" spans="4:8" x14ac:dyDescent="0.2">
      <c r="D24935" s="9"/>
      <c r="G24935" s="63"/>
      <c r="H24935" s="64"/>
    </row>
    <row r="24936" spans="4:8" x14ac:dyDescent="0.2">
      <c r="D24936" s="9"/>
      <c r="G24936" s="63"/>
      <c r="H24936" s="64"/>
    </row>
    <row r="24937" spans="4:8" x14ac:dyDescent="0.2">
      <c r="D24937" s="9"/>
      <c r="G24937" s="63"/>
      <c r="H24937" s="64"/>
    </row>
    <row r="24938" spans="4:8" x14ac:dyDescent="0.2">
      <c r="D24938" s="9"/>
      <c r="G24938" s="63"/>
      <c r="H24938" s="64"/>
    </row>
    <row r="24939" spans="4:8" x14ac:dyDescent="0.2">
      <c r="D24939" s="9"/>
      <c r="G24939" s="63"/>
      <c r="H24939" s="64"/>
    </row>
    <row r="24940" spans="4:8" x14ac:dyDescent="0.2">
      <c r="D24940" s="9"/>
      <c r="G24940" s="63"/>
      <c r="H24940" s="64"/>
    </row>
    <row r="24941" spans="4:8" x14ac:dyDescent="0.2">
      <c r="D24941" s="9"/>
      <c r="G24941" s="63"/>
      <c r="H24941" s="64"/>
    </row>
    <row r="24942" spans="4:8" x14ac:dyDescent="0.2">
      <c r="D24942" s="9"/>
      <c r="G24942" s="63"/>
      <c r="H24942" s="64"/>
    </row>
    <row r="24943" spans="4:8" x14ac:dyDescent="0.2">
      <c r="D24943" s="9"/>
      <c r="G24943" s="63"/>
      <c r="H24943" s="64"/>
    </row>
    <row r="24944" spans="4:8" x14ac:dyDescent="0.2">
      <c r="D24944" s="9"/>
      <c r="G24944" s="63"/>
      <c r="H24944" s="64"/>
    </row>
    <row r="24945" spans="4:8" x14ac:dyDescent="0.2">
      <c r="D24945" s="9"/>
      <c r="G24945" s="63"/>
      <c r="H24945" s="64"/>
    </row>
    <row r="24946" spans="4:8" x14ac:dyDescent="0.2">
      <c r="D24946" s="9"/>
      <c r="G24946" s="63"/>
      <c r="H24946" s="64"/>
    </row>
    <row r="24947" spans="4:8" x14ac:dyDescent="0.2">
      <c r="D24947" s="9"/>
      <c r="G24947" s="63"/>
      <c r="H24947" s="64"/>
    </row>
    <row r="24948" spans="4:8" x14ac:dyDescent="0.2">
      <c r="D24948" s="9"/>
      <c r="G24948" s="63"/>
      <c r="H24948" s="64"/>
    </row>
    <row r="24949" spans="4:8" x14ac:dyDescent="0.2">
      <c r="D24949" s="9"/>
      <c r="G24949" s="63"/>
      <c r="H24949" s="64"/>
    </row>
    <row r="24950" spans="4:8" x14ac:dyDescent="0.2">
      <c r="D24950" s="9"/>
      <c r="G24950" s="63"/>
      <c r="H24950" s="64"/>
    </row>
    <row r="24951" spans="4:8" x14ac:dyDescent="0.2">
      <c r="D24951" s="9"/>
      <c r="G24951" s="63"/>
      <c r="H24951" s="64"/>
    </row>
    <row r="24952" spans="4:8" x14ac:dyDescent="0.2">
      <c r="D24952" s="9"/>
      <c r="G24952" s="63"/>
      <c r="H24952" s="64"/>
    </row>
    <row r="24953" spans="4:8" x14ac:dyDescent="0.2">
      <c r="D24953" s="9"/>
      <c r="G24953" s="63"/>
      <c r="H24953" s="64"/>
    </row>
    <row r="24954" spans="4:8" x14ac:dyDescent="0.2">
      <c r="D24954" s="9"/>
      <c r="G24954" s="63"/>
      <c r="H24954" s="64"/>
    </row>
    <row r="24955" spans="4:8" x14ac:dyDescent="0.2">
      <c r="D24955" s="9"/>
      <c r="G24955" s="63"/>
      <c r="H24955" s="64"/>
    </row>
    <row r="24956" spans="4:8" x14ac:dyDescent="0.2">
      <c r="D24956" s="9"/>
      <c r="G24956" s="63"/>
      <c r="H24956" s="64"/>
    </row>
    <row r="24957" spans="4:8" x14ac:dyDescent="0.2">
      <c r="D24957" s="9"/>
      <c r="G24957" s="63"/>
      <c r="H24957" s="64"/>
    </row>
    <row r="24958" spans="4:8" x14ac:dyDescent="0.2">
      <c r="D24958" s="9"/>
      <c r="G24958" s="63"/>
      <c r="H24958" s="64"/>
    </row>
    <row r="24959" spans="4:8" x14ac:dyDescent="0.2">
      <c r="D24959" s="9"/>
      <c r="G24959" s="63"/>
      <c r="H24959" s="64"/>
    </row>
    <row r="24960" spans="4:8" x14ac:dyDescent="0.2">
      <c r="D24960" s="9"/>
      <c r="G24960" s="63"/>
      <c r="H24960" s="64"/>
    </row>
    <row r="24961" spans="4:8" x14ac:dyDescent="0.2">
      <c r="D24961" s="9"/>
      <c r="G24961" s="63"/>
      <c r="H24961" s="64"/>
    </row>
    <row r="24962" spans="4:8" x14ac:dyDescent="0.2">
      <c r="D24962" s="9"/>
      <c r="G24962" s="63"/>
      <c r="H24962" s="64"/>
    </row>
    <row r="24963" spans="4:8" x14ac:dyDescent="0.2">
      <c r="D24963" s="9"/>
      <c r="G24963" s="63"/>
      <c r="H24963" s="64"/>
    </row>
    <row r="24964" spans="4:8" x14ac:dyDescent="0.2">
      <c r="D24964" s="9"/>
      <c r="G24964" s="63"/>
      <c r="H24964" s="64"/>
    </row>
    <row r="24965" spans="4:8" x14ac:dyDescent="0.2">
      <c r="D24965" s="9"/>
      <c r="G24965" s="63"/>
      <c r="H24965" s="64"/>
    </row>
    <row r="24966" spans="4:8" x14ac:dyDescent="0.2">
      <c r="D24966" s="9"/>
      <c r="G24966" s="63"/>
      <c r="H24966" s="64"/>
    </row>
    <row r="24967" spans="4:8" x14ac:dyDescent="0.2">
      <c r="D24967" s="9"/>
      <c r="G24967" s="63"/>
      <c r="H24967" s="64"/>
    </row>
    <row r="24968" spans="4:8" x14ac:dyDescent="0.2">
      <c r="D24968" s="9"/>
      <c r="G24968" s="63"/>
      <c r="H24968" s="64"/>
    </row>
    <row r="24969" spans="4:8" x14ac:dyDescent="0.2">
      <c r="D24969" s="9"/>
      <c r="G24969" s="63"/>
      <c r="H24969" s="64"/>
    </row>
    <row r="24970" spans="4:8" x14ac:dyDescent="0.2">
      <c r="D24970" s="9"/>
      <c r="G24970" s="63"/>
      <c r="H24970" s="64"/>
    </row>
    <row r="24971" spans="4:8" x14ac:dyDescent="0.2">
      <c r="D24971" s="9"/>
      <c r="G24971" s="63"/>
      <c r="H24971" s="64"/>
    </row>
    <row r="24972" spans="4:8" x14ac:dyDescent="0.2">
      <c r="D24972" s="9"/>
      <c r="G24972" s="63"/>
      <c r="H24972" s="64"/>
    </row>
    <row r="24973" spans="4:8" x14ac:dyDescent="0.2">
      <c r="D24973" s="9"/>
      <c r="G24973" s="63"/>
      <c r="H24973" s="64"/>
    </row>
    <row r="24974" spans="4:8" x14ac:dyDescent="0.2">
      <c r="D24974" s="9"/>
      <c r="G24974" s="63"/>
      <c r="H24974" s="64"/>
    </row>
    <row r="24975" spans="4:8" x14ac:dyDescent="0.2">
      <c r="D24975" s="9"/>
      <c r="G24975" s="63"/>
      <c r="H24975" s="64"/>
    </row>
    <row r="24976" spans="4:8" x14ac:dyDescent="0.2">
      <c r="D24976" s="9"/>
      <c r="G24976" s="63"/>
      <c r="H24976" s="64"/>
    </row>
    <row r="24977" spans="4:8" x14ac:dyDescent="0.2">
      <c r="D24977" s="9"/>
      <c r="G24977" s="63"/>
      <c r="H24977" s="64"/>
    </row>
    <row r="24978" spans="4:8" x14ac:dyDescent="0.2">
      <c r="D24978" s="9"/>
      <c r="G24978" s="63"/>
      <c r="H24978" s="64"/>
    </row>
    <row r="24979" spans="4:8" x14ac:dyDescent="0.2">
      <c r="D24979" s="9"/>
      <c r="G24979" s="63"/>
      <c r="H24979" s="64"/>
    </row>
    <row r="24980" spans="4:8" x14ac:dyDescent="0.2">
      <c r="D24980" s="9"/>
      <c r="G24980" s="63"/>
      <c r="H24980" s="64"/>
    </row>
    <row r="24981" spans="4:8" x14ac:dyDescent="0.2">
      <c r="D24981" s="9"/>
      <c r="G24981" s="63"/>
      <c r="H24981" s="64"/>
    </row>
    <row r="24982" spans="4:8" x14ac:dyDescent="0.2">
      <c r="D24982" s="9"/>
      <c r="G24982" s="63"/>
      <c r="H24982" s="64"/>
    </row>
    <row r="24983" spans="4:8" x14ac:dyDescent="0.2">
      <c r="D24983" s="9"/>
      <c r="G24983" s="63"/>
      <c r="H24983" s="64"/>
    </row>
    <row r="24984" spans="4:8" x14ac:dyDescent="0.2">
      <c r="D24984" s="9"/>
      <c r="G24984" s="63"/>
      <c r="H24984" s="64"/>
    </row>
    <row r="24985" spans="4:8" x14ac:dyDescent="0.2">
      <c r="D24985" s="9"/>
      <c r="G24985" s="63"/>
      <c r="H24985" s="64"/>
    </row>
    <row r="24986" spans="4:8" x14ac:dyDescent="0.2">
      <c r="D24986" s="9"/>
      <c r="G24986" s="63"/>
      <c r="H24986" s="64"/>
    </row>
    <row r="24987" spans="4:8" x14ac:dyDescent="0.2">
      <c r="D24987" s="9"/>
      <c r="G24987" s="63"/>
      <c r="H24987" s="64"/>
    </row>
    <row r="24988" spans="4:8" x14ac:dyDescent="0.2">
      <c r="D24988" s="9"/>
      <c r="G24988" s="63"/>
      <c r="H24988" s="64"/>
    </row>
    <row r="24989" spans="4:8" x14ac:dyDescent="0.2">
      <c r="D24989" s="9"/>
      <c r="G24989" s="63"/>
      <c r="H24989" s="64"/>
    </row>
    <row r="24990" spans="4:8" x14ac:dyDescent="0.2">
      <c r="D24990" s="9"/>
      <c r="G24990" s="63"/>
      <c r="H24990" s="64"/>
    </row>
    <row r="24991" spans="4:8" x14ac:dyDescent="0.2">
      <c r="D24991" s="9"/>
      <c r="G24991" s="63"/>
      <c r="H24991" s="64"/>
    </row>
    <row r="24992" spans="4:8" x14ac:dyDescent="0.2">
      <c r="D24992" s="9"/>
      <c r="G24992" s="63"/>
      <c r="H24992" s="64"/>
    </row>
    <row r="24993" spans="4:8" x14ac:dyDescent="0.2">
      <c r="D24993" s="9"/>
      <c r="G24993" s="63"/>
      <c r="H24993" s="64"/>
    </row>
    <row r="24994" spans="4:8" x14ac:dyDescent="0.2">
      <c r="D24994" s="9"/>
      <c r="G24994" s="63"/>
      <c r="H24994" s="64"/>
    </row>
    <row r="24995" spans="4:8" x14ac:dyDescent="0.2">
      <c r="D24995" s="9"/>
      <c r="G24995" s="63"/>
      <c r="H24995" s="64"/>
    </row>
    <row r="24996" spans="4:8" x14ac:dyDescent="0.2">
      <c r="D24996" s="9"/>
      <c r="G24996" s="63"/>
      <c r="H24996" s="64"/>
    </row>
    <row r="24997" spans="4:8" x14ac:dyDescent="0.2">
      <c r="D24997" s="9"/>
      <c r="G24997" s="63"/>
      <c r="H24997" s="64"/>
    </row>
    <row r="24998" spans="4:8" x14ac:dyDescent="0.2">
      <c r="D24998" s="9"/>
      <c r="G24998" s="63"/>
      <c r="H24998" s="64"/>
    </row>
    <row r="24999" spans="4:8" x14ac:dyDescent="0.2">
      <c r="D24999" s="9"/>
      <c r="G24999" s="63"/>
      <c r="H24999" s="64"/>
    </row>
    <row r="25000" spans="4:8" x14ac:dyDescent="0.2">
      <c r="D25000" s="9"/>
      <c r="G25000" s="63"/>
      <c r="H25000" s="64"/>
    </row>
    <row r="25001" spans="4:8" x14ac:dyDescent="0.2">
      <c r="D25001" s="9"/>
      <c r="G25001" s="63"/>
      <c r="H25001" s="64"/>
    </row>
    <row r="25002" spans="4:8" x14ac:dyDescent="0.2">
      <c r="D25002" s="9"/>
      <c r="G25002" s="63"/>
      <c r="H25002" s="64"/>
    </row>
    <row r="25003" spans="4:8" x14ac:dyDescent="0.2">
      <c r="D25003" s="9"/>
      <c r="G25003" s="63"/>
      <c r="H25003" s="64"/>
    </row>
    <row r="25004" spans="4:8" x14ac:dyDescent="0.2">
      <c r="D25004" s="9"/>
      <c r="G25004" s="63"/>
      <c r="H25004" s="64"/>
    </row>
    <row r="25005" spans="4:8" x14ac:dyDescent="0.2">
      <c r="D25005" s="9"/>
      <c r="G25005" s="63"/>
      <c r="H25005" s="64"/>
    </row>
    <row r="25006" spans="4:8" x14ac:dyDescent="0.2">
      <c r="D25006" s="9"/>
      <c r="G25006" s="63"/>
      <c r="H25006" s="64"/>
    </row>
    <row r="25007" spans="4:8" x14ac:dyDescent="0.2">
      <c r="D25007" s="9"/>
      <c r="G25007" s="63"/>
      <c r="H25007" s="64"/>
    </row>
    <row r="25008" spans="4:8" x14ac:dyDescent="0.2">
      <c r="D25008" s="9"/>
      <c r="G25008" s="63"/>
      <c r="H25008" s="64"/>
    </row>
    <row r="25009" spans="4:8" x14ac:dyDescent="0.2">
      <c r="D25009" s="9"/>
      <c r="G25009" s="63"/>
      <c r="H25009" s="64"/>
    </row>
    <row r="25010" spans="4:8" x14ac:dyDescent="0.2">
      <c r="D25010" s="9"/>
      <c r="G25010" s="63"/>
      <c r="H25010" s="64"/>
    </row>
    <row r="25011" spans="4:8" x14ac:dyDescent="0.2">
      <c r="D25011" s="9"/>
      <c r="G25011" s="63"/>
      <c r="H25011" s="64"/>
    </row>
    <row r="25012" spans="4:8" x14ac:dyDescent="0.2">
      <c r="D25012" s="9"/>
      <c r="G25012" s="63"/>
      <c r="H25012" s="64"/>
    </row>
    <row r="25013" spans="4:8" x14ac:dyDescent="0.2">
      <c r="D25013" s="9"/>
      <c r="G25013" s="63"/>
      <c r="H25013" s="64"/>
    </row>
    <row r="25014" spans="4:8" x14ac:dyDescent="0.2">
      <c r="D25014" s="9"/>
      <c r="G25014" s="63"/>
      <c r="H25014" s="64"/>
    </row>
    <row r="25015" spans="4:8" x14ac:dyDescent="0.2">
      <c r="D25015" s="9"/>
      <c r="G25015" s="63"/>
      <c r="H25015" s="64"/>
    </row>
    <row r="25016" spans="4:8" x14ac:dyDescent="0.2">
      <c r="D25016" s="9"/>
      <c r="G25016" s="63"/>
      <c r="H25016" s="64"/>
    </row>
    <row r="25017" spans="4:8" x14ac:dyDescent="0.2">
      <c r="D25017" s="9"/>
      <c r="G25017" s="63"/>
      <c r="H25017" s="64"/>
    </row>
    <row r="25018" spans="4:8" x14ac:dyDescent="0.2">
      <c r="D25018" s="9"/>
      <c r="G25018" s="63"/>
      <c r="H25018" s="64"/>
    </row>
    <row r="25019" spans="4:8" x14ac:dyDescent="0.2">
      <c r="D25019" s="9"/>
      <c r="G25019" s="63"/>
      <c r="H25019" s="64"/>
    </row>
    <row r="25020" spans="4:8" x14ac:dyDescent="0.2">
      <c r="D25020" s="9"/>
      <c r="G25020" s="63"/>
      <c r="H25020" s="64"/>
    </row>
    <row r="25021" spans="4:8" x14ac:dyDescent="0.2">
      <c r="D25021" s="9"/>
      <c r="G25021" s="63"/>
      <c r="H25021" s="64"/>
    </row>
    <row r="25022" spans="4:8" x14ac:dyDescent="0.2">
      <c r="D25022" s="9"/>
      <c r="G25022" s="63"/>
      <c r="H25022" s="64"/>
    </row>
    <row r="25023" spans="4:8" x14ac:dyDescent="0.2">
      <c r="D25023" s="9"/>
      <c r="G25023" s="63"/>
      <c r="H25023" s="64"/>
    </row>
    <row r="25024" spans="4:8" x14ac:dyDescent="0.2">
      <c r="D25024" s="9"/>
      <c r="G25024" s="63"/>
      <c r="H25024" s="64"/>
    </row>
    <row r="25025" spans="4:8" x14ac:dyDescent="0.2">
      <c r="D25025" s="9"/>
      <c r="G25025" s="63"/>
      <c r="H25025" s="64"/>
    </row>
    <row r="25026" spans="4:8" x14ac:dyDescent="0.2">
      <c r="D25026" s="9"/>
      <c r="G25026" s="63"/>
      <c r="H25026" s="64"/>
    </row>
    <row r="25027" spans="4:8" x14ac:dyDescent="0.2">
      <c r="D25027" s="9"/>
      <c r="G25027" s="63"/>
      <c r="H25027" s="64"/>
    </row>
    <row r="25028" spans="4:8" x14ac:dyDescent="0.2">
      <c r="D25028" s="9"/>
      <c r="G25028" s="63"/>
      <c r="H25028" s="64"/>
    </row>
    <row r="25029" spans="4:8" x14ac:dyDescent="0.2">
      <c r="D25029" s="9"/>
      <c r="G25029" s="63"/>
      <c r="H25029" s="64"/>
    </row>
    <row r="25030" spans="4:8" x14ac:dyDescent="0.2">
      <c r="D25030" s="9"/>
      <c r="G25030" s="63"/>
      <c r="H25030" s="64"/>
    </row>
    <row r="25031" spans="4:8" x14ac:dyDescent="0.2">
      <c r="D25031" s="9"/>
      <c r="G25031" s="63"/>
      <c r="H25031" s="64"/>
    </row>
    <row r="25032" spans="4:8" x14ac:dyDescent="0.2">
      <c r="D25032" s="9"/>
      <c r="G25032" s="63"/>
      <c r="H25032" s="64"/>
    </row>
    <row r="25033" spans="4:8" x14ac:dyDescent="0.2">
      <c r="D25033" s="9"/>
      <c r="G25033" s="63"/>
      <c r="H25033" s="64"/>
    </row>
    <row r="25034" spans="4:8" x14ac:dyDescent="0.2">
      <c r="D25034" s="9"/>
      <c r="G25034" s="63"/>
      <c r="H25034" s="64"/>
    </row>
    <row r="25035" spans="4:8" x14ac:dyDescent="0.2">
      <c r="D25035" s="9"/>
      <c r="G25035" s="63"/>
      <c r="H25035" s="64"/>
    </row>
    <row r="25036" spans="4:8" x14ac:dyDescent="0.2">
      <c r="D25036" s="9"/>
      <c r="G25036" s="63"/>
      <c r="H25036" s="64"/>
    </row>
    <row r="25037" spans="4:8" x14ac:dyDescent="0.2">
      <c r="D25037" s="9"/>
      <c r="G25037" s="63"/>
      <c r="H25037" s="64"/>
    </row>
    <row r="25038" spans="4:8" x14ac:dyDescent="0.2">
      <c r="D25038" s="9"/>
      <c r="G25038" s="63"/>
      <c r="H25038" s="64"/>
    </row>
    <row r="25039" spans="4:8" x14ac:dyDescent="0.2">
      <c r="D25039" s="9"/>
      <c r="G25039" s="63"/>
      <c r="H25039" s="64"/>
    </row>
    <row r="25040" spans="4:8" x14ac:dyDescent="0.2">
      <c r="D25040" s="9"/>
      <c r="G25040" s="63"/>
      <c r="H25040" s="64"/>
    </row>
    <row r="25041" spans="4:8" x14ac:dyDescent="0.2">
      <c r="D25041" s="9"/>
      <c r="G25041" s="63"/>
      <c r="H25041" s="64"/>
    </row>
    <row r="25042" spans="4:8" x14ac:dyDescent="0.2">
      <c r="D25042" s="9"/>
      <c r="G25042" s="63"/>
      <c r="H25042" s="64"/>
    </row>
    <row r="25043" spans="4:8" x14ac:dyDescent="0.2">
      <c r="D25043" s="9"/>
      <c r="G25043" s="63"/>
      <c r="H25043" s="64"/>
    </row>
    <row r="25044" spans="4:8" x14ac:dyDescent="0.2">
      <c r="D25044" s="9"/>
      <c r="G25044" s="63"/>
      <c r="H25044" s="64"/>
    </row>
    <row r="25045" spans="4:8" x14ac:dyDescent="0.2">
      <c r="D25045" s="9"/>
      <c r="G25045" s="63"/>
      <c r="H25045" s="64"/>
    </row>
    <row r="25046" spans="4:8" x14ac:dyDescent="0.2">
      <c r="D25046" s="9"/>
      <c r="G25046" s="63"/>
      <c r="H25046" s="64"/>
    </row>
    <row r="25047" spans="4:8" x14ac:dyDescent="0.2">
      <c r="D25047" s="9"/>
      <c r="G25047" s="63"/>
      <c r="H25047" s="64"/>
    </row>
    <row r="25048" spans="4:8" x14ac:dyDescent="0.2">
      <c r="D25048" s="9"/>
      <c r="G25048" s="63"/>
      <c r="H25048" s="64"/>
    </row>
    <row r="25049" spans="4:8" x14ac:dyDescent="0.2">
      <c r="D25049" s="9"/>
      <c r="G25049" s="63"/>
      <c r="H25049" s="64"/>
    </row>
    <row r="25050" spans="4:8" x14ac:dyDescent="0.2">
      <c r="D25050" s="9"/>
      <c r="G25050" s="63"/>
      <c r="H25050" s="64"/>
    </row>
    <row r="25051" spans="4:8" x14ac:dyDescent="0.2">
      <c r="D25051" s="9"/>
      <c r="G25051" s="63"/>
      <c r="H25051" s="64"/>
    </row>
    <row r="25052" spans="4:8" x14ac:dyDescent="0.2">
      <c r="D25052" s="9"/>
      <c r="G25052" s="63"/>
      <c r="H25052" s="64"/>
    </row>
    <row r="25053" spans="4:8" x14ac:dyDescent="0.2">
      <c r="D25053" s="9"/>
      <c r="G25053" s="63"/>
      <c r="H25053" s="64"/>
    </row>
    <row r="25054" spans="4:8" x14ac:dyDescent="0.2">
      <c r="D25054" s="9"/>
      <c r="G25054" s="63"/>
      <c r="H25054" s="64"/>
    </row>
    <row r="25055" spans="4:8" x14ac:dyDescent="0.2">
      <c r="D25055" s="9"/>
      <c r="G25055" s="63"/>
      <c r="H25055" s="64"/>
    </row>
    <row r="25056" spans="4:8" x14ac:dyDescent="0.2">
      <c r="D25056" s="9"/>
      <c r="G25056" s="63"/>
      <c r="H25056" s="64"/>
    </row>
    <row r="25057" spans="4:8" x14ac:dyDescent="0.2">
      <c r="D25057" s="9"/>
      <c r="G25057" s="63"/>
      <c r="H25057" s="64"/>
    </row>
    <row r="25058" spans="4:8" x14ac:dyDescent="0.2">
      <c r="D25058" s="9"/>
      <c r="G25058" s="63"/>
      <c r="H25058" s="64"/>
    </row>
    <row r="25059" spans="4:8" x14ac:dyDescent="0.2">
      <c r="D25059" s="9"/>
      <c r="G25059" s="63"/>
      <c r="H25059" s="64"/>
    </row>
    <row r="25060" spans="4:8" x14ac:dyDescent="0.2">
      <c r="D25060" s="9"/>
      <c r="G25060" s="63"/>
      <c r="H25060" s="64"/>
    </row>
    <row r="25061" spans="4:8" x14ac:dyDescent="0.2">
      <c r="D25061" s="9"/>
      <c r="G25061" s="63"/>
      <c r="H25061" s="64"/>
    </row>
    <row r="25062" spans="4:8" x14ac:dyDescent="0.2">
      <c r="D25062" s="9"/>
      <c r="G25062" s="63"/>
      <c r="H25062" s="64"/>
    </row>
    <row r="25063" spans="4:8" x14ac:dyDescent="0.2">
      <c r="D25063" s="9"/>
      <c r="G25063" s="63"/>
      <c r="H25063" s="64"/>
    </row>
    <row r="25064" spans="4:8" x14ac:dyDescent="0.2">
      <c r="D25064" s="9"/>
      <c r="G25064" s="63"/>
      <c r="H25064" s="64"/>
    </row>
    <row r="25065" spans="4:8" x14ac:dyDescent="0.2">
      <c r="D25065" s="9"/>
      <c r="G25065" s="63"/>
      <c r="H25065" s="64"/>
    </row>
    <row r="25066" spans="4:8" x14ac:dyDescent="0.2">
      <c r="D25066" s="9"/>
      <c r="G25066" s="63"/>
      <c r="H25066" s="64"/>
    </row>
    <row r="25067" spans="4:8" x14ac:dyDescent="0.2">
      <c r="D25067" s="9"/>
      <c r="G25067" s="63"/>
      <c r="H25067" s="64"/>
    </row>
    <row r="25068" spans="4:8" x14ac:dyDescent="0.2">
      <c r="D25068" s="9"/>
      <c r="G25068" s="63"/>
      <c r="H25068" s="64"/>
    </row>
    <row r="25069" spans="4:8" x14ac:dyDescent="0.2">
      <c r="D25069" s="9"/>
      <c r="G25069" s="63"/>
      <c r="H25069" s="64"/>
    </row>
    <row r="25070" spans="4:8" x14ac:dyDescent="0.2">
      <c r="D25070" s="9"/>
      <c r="G25070" s="63"/>
      <c r="H25070" s="64"/>
    </row>
    <row r="25071" spans="4:8" x14ac:dyDescent="0.2">
      <c r="D25071" s="9"/>
      <c r="G25071" s="63"/>
      <c r="H25071" s="64"/>
    </row>
    <row r="25072" spans="4:8" x14ac:dyDescent="0.2">
      <c r="D25072" s="9"/>
      <c r="G25072" s="63"/>
      <c r="H25072" s="64"/>
    </row>
    <row r="25073" spans="4:8" x14ac:dyDescent="0.2">
      <c r="D25073" s="9"/>
      <c r="G25073" s="63"/>
      <c r="H25073" s="64"/>
    </row>
    <row r="25074" spans="4:8" x14ac:dyDescent="0.2">
      <c r="D25074" s="9"/>
      <c r="G25074" s="63"/>
      <c r="H25074" s="64"/>
    </row>
    <row r="25075" spans="4:8" x14ac:dyDescent="0.2">
      <c r="D25075" s="9"/>
      <c r="G25075" s="63"/>
      <c r="H25075" s="64"/>
    </row>
    <row r="25076" spans="4:8" x14ac:dyDescent="0.2">
      <c r="D25076" s="9"/>
      <c r="G25076" s="63"/>
      <c r="H25076" s="64"/>
    </row>
    <row r="25077" spans="4:8" x14ac:dyDescent="0.2">
      <c r="D25077" s="9"/>
      <c r="G25077" s="63"/>
      <c r="H25077" s="64"/>
    </row>
    <row r="25078" spans="4:8" x14ac:dyDescent="0.2">
      <c r="D25078" s="9"/>
      <c r="G25078" s="63"/>
      <c r="H25078" s="64"/>
    </row>
    <row r="25079" spans="4:8" x14ac:dyDescent="0.2">
      <c r="D25079" s="9"/>
      <c r="G25079" s="63"/>
      <c r="H25079" s="64"/>
    </row>
    <row r="25080" spans="4:8" x14ac:dyDescent="0.2">
      <c r="D25080" s="9"/>
      <c r="G25080" s="63"/>
      <c r="H25080" s="64"/>
    </row>
    <row r="25081" spans="4:8" x14ac:dyDescent="0.2">
      <c r="D25081" s="9"/>
      <c r="G25081" s="63"/>
      <c r="H25081" s="64"/>
    </row>
    <row r="25082" spans="4:8" x14ac:dyDescent="0.2">
      <c r="D25082" s="9"/>
      <c r="G25082" s="63"/>
      <c r="H25082" s="64"/>
    </row>
    <row r="25083" spans="4:8" x14ac:dyDescent="0.2">
      <c r="D25083" s="9"/>
      <c r="G25083" s="63"/>
      <c r="H25083" s="64"/>
    </row>
    <row r="25084" spans="4:8" x14ac:dyDescent="0.2">
      <c r="D25084" s="9"/>
      <c r="G25084" s="63"/>
      <c r="H25084" s="64"/>
    </row>
    <row r="25085" spans="4:8" x14ac:dyDescent="0.2">
      <c r="D25085" s="9"/>
      <c r="G25085" s="63"/>
      <c r="H25085" s="64"/>
    </row>
    <row r="25086" spans="4:8" x14ac:dyDescent="0.2">
      <c r="D25086" s="9"/>
      <c r="G25086" s="63"/>
      <c r="H25086" s="64"/>
    </row>
    <row r="25087" spans="4:8" x14ac:dyDescent="0.2">
      <c r="D25087" s="9"/>
      <c r="G25087" s="63"/>
      <c r="H25087" s="64"/>
    </row>
    <row r="25088" spans="4:8" x14ac:dyDescent="0.2">
      <c r="D25088" s="9"/>
      <c r="G25088" s="63"/>
      <c r="H25088" s="64"/>
    </row>
    <row r="25089" spans="4:8" x14ac:dyDescent="0.2">
      <c r="D25089" s="9"/>
      <c r="G25089" s="63"/>
      <c r="H25089" s="64"/>
    </row>
    <row r="25090" spans="4:8" x14ac:dyDescent="0.2">
      <c r="D25090" s="9"/>
      <c r="G25090" s="63"/>
      <c r="H25090" s="64"/>
    </row>
    <row r="25091" spans="4:8" x14ac:dyDescent="0.2">
      <c r="D25091" s="9"/>
      <c r="G25091" s="63"/>
      <c r="H25091" s="64"/>
    </row>
    <row r="25092" spans="4:8" x14ac:dyDescent="0.2">
      <c r="D25092" s="9"/>
      <c r="G25092" s="63"/>
      <c r="H25092" s="64"/>
    </row>
    <row r="25093" spans="4:8" x14ac:dyDescent="0.2">
      <c r="D25093" s="9"/>
      <c r="G25093" s="63"/>
      <c r="H25093" s="64"/>
    </row>
    <row r="25094" spans="4:8" x14ac:dyDescent="0.2">
      <c r="D25094" s="9"/>
      <c r="G25094" s="63"/>
      <c r="H25094" s="64"/>
    </row>
    <row r="25095" spans="4:8" x14ac:dyDescent="0.2">
      <c r="D25095" s="9"/>
      <c r="G25095" s="63"/>
      <c r="H25095" s="64"/>
    </row>
    <row r="25096" spans="4:8" x14ac:dyDescent="0.2">
      <c r="D25096" s="9"/>
      <c r="G25096" s="63"/>
      <c r="H25096" s="64"/>
    </row>
    <row r="25097" spans="4:8" x14ac:dyDescent="0.2">
      <c r="D25097" s="9"/>
      <c r="G25097" s="63"/>
      <c r="H25097" s="64"/>
    </row>
    <row r="25098" spans="4:8" x14ac:dyDescent="0.2">
      <c r="D25098" s="9"/>
      <c r="G25098" s="63"/>
      <c r="H25098" s="64"/>
    </row>
    <row r="25099" spans="4:8" x14ac:dyDescent="0.2">
      <c r="D25099" s="9"/>
      <c r="G25099" s="63"/>
      <c r="H25099" s="64"/>
    </row>
    <row r="25100" spans="4:8" x14ac:dyDescent="0.2">
      <c r="D25100" s="9"/>
      <c r="G25100" s="63"/>
      <c r="H25100" s="64"/>
    </row>
    <row r="25101" spans="4:8" x14ac:dyDescent="0.2">
      <c r="D25101" s="9"/>
      <c r="G25101" s="63"/>
      <c r="H25101" s="64"/>
    </row>
    <row r="25102" spans="4:8" x14ac:dyDescent="0.2">
      <c r="D25102" s="9"/>
      <c r="G25102" s="63"/>
      <c r="H25102" s="64"/>
    </row>
    <row r="25103" spans="4:8" x14ac:dyDescent="0.2">
      <c r="D25103" s="9"/>
      <c r="G25103" s="63"/>
      <c r="H25103" s="64"/>
    </row>
    <row r="25104" spans="4:8" x14ac:dyDescent="0.2">
      <c r="D25104" s="9"/>
      <c r="G25104" s="63"/>
      <c r="H25104" s="64"/>
    </row>
    <row r="25105" spans="4:8" x14ac:dyDescent="0.2">
      <c r="D25105" s="9"/>
      <c r="G25105" s="63"/>
      <c r="H25105" s="64"/>
    </row>
    <row r="25106" spans="4:8" x14ac:dyDescent="0.2">
      <c r="D25106" s="9"/>
      <c r="G25106" s="63"/>
      <c r="H25106" s="64"/>
    </row>
    <row r="25107" spans="4:8" x14ac:dyDescent="0.2">
      <c r="D25107" s="9"/>
      <c r="G25107" s="63"/>
      <c r="H25107" s="64"/>
    </row>
    <row r="25108" spans="4:8" x14ac:dyDescent="0.2">
      <c r="D25108" s="9"/>
      <c r="G25108" s="63"/>
      <c r="H25108" s="64"/>
    </row>
    <row r="25109" spans="4:8" x14ac:dyDescent="0.2">
      <c r="D25109" s="9"/>
      <c r="G25109" s="63"/>
      <c r="H25109" s="64"/>
    </row>
    <row r="25110" spans="4:8" x14ac:dyDescent="0.2">
      <c r="D25110" s="9"/>
      <c r="G25110" s="63"/>
      <c r="H25110" s="64"/>
    </row>
    <row r="25111" spans="4:8" x14ac:dyDescent="0.2">
      <c r="D25111" s="9"/>
      <c r="G25111" s="63"/>
      <c r="H25111" s="64"/>
    </row>
    <row r="25112" spans="4:8" x14ac:dyDescent="0.2">
      <c r="D25112" s="9"/>
      <c r="G25112" s="63"/>
      <c r="H25112" s="64"/>
    </row>
    <row r="25113" spans="4:8" x14ac:dyDescent="0.2">
      <c r="D25113" s="9"/>
      <c r="G25113" s="63"/>
      <c r="H25113" s="64"/>
    </row>
    <row r="25114" spans="4:8" x14ac:dyDescent="0.2">
      <c r="D25114" s="9"/>
      <c r="G25114" s="63"/>
      <c r="H25114" s="64"/>
    </row>
    <row r="25115" spans="4:8" x14ac:dyDescent="0.2">
      <c r="D25115" s="9"/>
      <c r="G25115" s="63"/>
      <c r="H25115" s="64"/>
    </row>
    <row r="25116" spans="4:8" x14ac:dyDescent="0.2">
      <c r="D25116" s="9"/>
      <c r="G25116" s="63"/>
      <c r="H25116" s="64"/>
    </row>
    <row r="25117" spans="4:8" x14ac:dyDescent="0.2">
      <c r="D25117" s="9"/>
      <c r="G25117" s="63"/>
      <c r="H25117" s="64"/>
    </row>
    <row r="25118" spans="4:8" x14ac:dyDescent="0.2">
      <c r="D25118" s="9"/>
      <c r="G25118" s="63"/>
      <c r="H25118" s="64"/>
    </row>
    <row r="25119" spans="4:8" x14ac:dyDescent="0.2">
      <c r="D25119" s="9"/>
      <c r="G25119" s="63"/>
      <c r="H25119" s="64"/>
    </row>
    <row r="25120" spans="4:8" x14ac:dyDescent="0.2">
      <c r="D25120" s="9"/>
      <c r="G25120" s="63"/>
      <c r="H25120" s="64"/>
    </row>
    <row r="25121" spans="4:8" x14ac:dyDescent="0.2">
      <c r="D25121" s="9"/>
      <c r="G25121" s="63"/>
      <c r="H25121" s="64"/>
    </row>
    <row r="25122" spans="4:8" x14ac:dyDescent="0.2">
      <c r="D25122" s="9"/>
      <c r="G25122" s="63"/>
      <c r="H25122" s="64"/>
    </row>
    <row r="25123" spans="4:8" x14ac:dyDescent="0.2">
      <c r="D25123" s="9"/>
      <c r="G25123" s="63"/>
      <c r="H25123" s="64"/>
    </row>
    <row r="25124" spans="4:8" x14ac:dyDescent="0.2">
      <c r="D25124" s="9"/>
      <c r="G25124" s="63"/>
      <c r="H25124" s="64"/>
    </row>
    <row r="25125" spans="4:8" x14ac:dyDescent="0.2">
      <c r="D25125" s="9"/>
      <c r="G25125" s="63"/>
      <c r="H25125" s="64"/>
    </row>
    <row r="25126" spans="4:8" x14ac:dyDescent="0.2">
      <c r="D25126" s="9"/>
      <c r="G25126" s="63"/>
      <c r="H25126" s="64"/>
    </row>
    <row r="25127" spans="4:8" x14ac:dyDescent="0.2">
      <c r="D25127" s="9"/>
      <c r="G25127" s="63"/>
      <c r="H25127" s="64"/>
    </row>
    <row r="25128" spans="4:8" x14ac:dyDescent="0.2">
      <c r="D25128" s="9"/>
      <c r="G25128" s="63"/>
      <c r="H25128" s="64"/>
    </row>
    <row r="25129" spans="4:8" x14ac:dyDescent="0.2">
      <c r="D25129" s="9"/>
      <c r="G25129" s="63"/>
      <c r="H25129" s="64"/>
    </row>
    <row r="25130" spans="4:8" x14ac:dyDescent="0.2">
      <c r="D25130" s="9"/>
      <c r="G25130" s="63"/>
      <c r="H25130" s="64"/>
    </row>
    <row r="25131" spans="4:8" x14ac:dyDescent="0.2">
      <c r="D25131" s="9"/>
      <c r="G25131" s="63"/>
      <c r="H25131" s="64"/>
    </row>
    <row r="25132" spans="4:8" x14ac:dyDescent="0.2">
      <c r="D25132" s="9"/>
      <c r="G25132" s="63"/>
      <c r="H25132" s="64"/>
    </row>
    <row r="25133" spans="4:8" x14ac:dyDescent="0.2">
      <c r="D25133" s="9"/>
      <c r="G25133" s="63"/>
      <c r="H25133" s="64"/>
    </row>
    <row r="25134" spans="4:8" x14ac:dyDescent="0.2">
      <c r="D25134" s="9"/>
      <c r="G25134" s="63"/>
      <c r="H25134" s="64"/>
    </row>
    <row r="25135" spans="4:8" x14ac:dyDescent="0.2">
      <c r="D25135" s="9"/>
      <c r="G25135" s="63"/>
      <c r="H25135" s="64"/>
    </row>
    <row r="25136" spans="4:8" x14ac:dyDescent="0.2">
      <c r="D25136" s="9"/>
      <c r="G25136" s="63"/>
      <c r="H25136" s="64"/>
    </row>
    <row r="25137" spans="4:8" x14ac:dyDescent="0.2">
      <c r="D25137" s="9"/>
      <c r="G25137" s="63"/>
      <c r="H25137" s="64"/>
    </row>
    <row r="25138" spans="4:8" x14ac:dyDescent="0.2">
      <c r="D25138" s="9"/>
      <c r="G25138" s="63"/>
      <c r="H25138" s="64"/>
    </row>
    <row r="25139" spans="4:8" x14ac:dyDescent="0.2">
      <c r="D25139" s="9"/>
      <c r="G25139" s="63"/>
      <c r="H25139" s="64"/>
    </row>
    <row r="25140" spans="4:8" x14ac:dyDescent="0.2">
      <c r="D25140" s="9"/>
      <c r="G25140" s="63"/>
      <c r="H25140" s="64"/>
    </row>
    <row r="25141" spans="4:8" x14ac:dyDescent="0.2">
      <c r="D25141" s="9"/>
      <c r="G25141" s="63"/>
      <c r="H25141" s="64"/>
    </row>
    <row r="25142" spans="4:8" x14ac:dyDescent="0.2">
      <c r="D25142" s="9"/>
      <c r="G25142" s="63"/>
      <c r="H25142" s="64"/>
    </row>
    <row r="25143" spans="4:8" x14ac:dyDescent="0.2">
      <c r="D25143" s="9"/>
      <c r="G25143" s="63"/>
      <c r="H25143" s="64"/>
    </row>
    <row r="25144" spans="4:8" x14ac:dyDescent="0.2">
      <c r="D25144" s="9"/>
      <c r="G25144" s="63"/>
      <c r="H25144" s="64"/>
    </row>
    <row r="25145" spans="4:8" x14ac:dyDescent="0.2">
      <c r="D25145" s="9"/>
      <c r="G25145" s="63"/>
      <c r="H25145" s="64"/>
    </row>
    <row r="25146" spans="4:8" x14ac:dyDescent="0.2">
      <c r="D25146" s="9"/>
      <c r="G25146" s="63"/>
      <c r="H25146" s="64"/>
    </row>
    <row r="25147" spans="4:8" x14ac:dyDescent="0.2">
      <c r="D25147" s="9"/>
      <c r="G25147" s="63"/>
      <c r="H25147" s="64"/>
    </row>
    <row r="25148" spans="4:8" x14ac:dyDescent="0.2">
      <c r="D25148" s="9"/>
      <c r="G25148" s="63"/>
      <c r="H25148" s="64"/>
    </row>
    <row r="25149" spans="4:8" x14ac:dyDescent="0.2">
      <c r="D25149" s="9"/>
      <c r="G25149" s="63"/>
      <c r="H25149" s="64"/>
    </row>
    <row r="25150" spans="4:8" x14ac:dyDescent="0.2">
      <c r="D25150" s="9"/>
      <c r="G25150" s="63"/>
      <c r="H25150" s="64"/>
    </row>
    <row r="25151" spans="4:8" x14ac:dyDescent="0.2">
      <c r="D25151" s="9"/>
      <c r="G25151" s="63"/>
      <c r="H25151" s="64"/>
    </row>
    <row r="25152" spans="4:8" x14ac:dyDescent="0.2">
      <c r="D25152" s="9"/>
      <c r="G25152" s="63"/>
      <c r="H25152" s="64"/>
    </row>
    <row r="25153" spans="4:8" x14ac:dyDescent="0.2">
      <c r="D25153" s="9"/>
      <c r="G25153" s="63"/>
      <c r="H25153" s="64"/>
    </row>
    <row r="25154" spans="4:8" x14ac:dyDescent="0.2">
      <c r="D25154" s="9"/>
      <c r="G25154" s="63"/>
      <c r="H25154" s="64"/>
    </row>
    <row r="25155" spans="4:8" x14ac:dyDescent="0.2">
      <c r="D25155" s="9"/>
      <c r="G25155" s="63"/>
      <c r="H25155" s="64"/>
    </row>
    <row r="25156" spans="4:8" x14ac:dyDescent="0.2">
      <c r="D25156" s="9"/>
      <c r="G25156" s="63"/>
      <c r="H25156" s="64"/>
    </row>
    <row r="25157" spans="4:8" x14ac:dyDescent="0.2">
      <c r="D25157" s="9"/>
      <c r="G25157" s="63"/>
      <c r="H25157" s="64"/>
    </row>
    <row r="25158" spans="4:8" x14ac:dyDescent="0.2">
      <c r="D25158" s="9"/>
      <c r="G25158" s="63"/>
      <c r="H25158" s="64"/>
    </row>
    <row r="25159" spans="4:8" x14ac:dyDescent="0.2">
      <c r="D25159" s="9"/>
      <c r="G25159" s="63"/>
      <c r="H25159" s="64"/>
    </row>
    <row r="25160" spans="4:8" x14ac:dyDescent="0.2">
      <c r="D25160" s="9"/>
      <c r="G25160" s="63"/>
      <c r="H25160" s="64"/>
    </row>
    <row r="25161" spans="4:8" x14ac:dyDescent="0.2">
      <c r="D25161" s="9"/>
      <c r="G25161" s="63"/>
      <c r="H25161" s="64"/>
    </row>
    <row r="25162" spans="4:8" x14ac:dyDescent="0.2">
      <c r="D25162" s="9"/>
      <c r="G25162" s="63"/>
      <c r="H25162" s="64"/>
    </row>
    <row r="25163" spans="4:8" x14ac:dyDescent="0.2">
      <c r="D25163" s="9"/>
      <c r="G25163" s="63"/>
      <c r="H25163" s="64"/>
    </row>
    <row r="25164" spans="4:8" x14ac:dyDescent="0.2">
      <c r="D25164" s="9"/>
      <c r="G25164" s="63"/>
      <c r="H25164" s="64"/>
    </row>
    <row r="25165" spans="4:8" x14ac:dyDescent="0.2">
      <c r="D25165" s="9"/>
      <c r="G25165" s="63"/>
      <c r="H25165" s="64"/>
    </row>
    <row r="25166" spans="4:8" x14ac:dyDescent="0.2">
      <c r="D25166" s="9"/>
      <c r="G25166" s="63"/>
      <c r="H25166" s="64"/>
    </row>
    <row r="25167" spans="4:8" x14ac:dyDescent="0.2">
      <c r="D25167" s="9"/>
      <c r="G25167" s="63"/>
      <c r="H25167" s="64"/>
    </row>
    <row r="25168" spans="4:8" x14ac:dyDescent="0.2">
      <c r="D25168" s="9"/>
      <c r="G25168" s="63"/>
      <c r="H25168" s="64"/>
    </row>
    <row r="25169" spans="4:8" x14ac:dyDescent="0.2">
      <c r="D25169" s="9"/>
      <c r="G25169" s="63"/>
      <c r="H25169" s="64"/>
    </row>
    <row r="25170" spans="4:8" x14ac:dyDescent="0.2">
      <c r="D25170" s="9"/>
      <c r="G25170" s="63"/>
      <c r="H25170" s="64"/>
    </row>
    <row r="25171" spans="4:8" x14ac:dyDescent="0.2">
      <c r="D25171" s="9"/>
      <c r="G25171" s="63"/>
      <c r="H25171" s="64"/>
    </row>
    <row r="25172" spans="4:8" x14ac:dyDescent="0.2">
      <c r="D25172" s="9"/>
      <c r="G25172" s="63"/>
      <c r="H25172" s="64"/>
    </row>
    <row r="25173" spans="4:8" x14ac:dyDescent="0.2">
      <c r="D25173" s="9"/>
      <c r="G25173" s="63"/>
      <c r="H25173" s="64"/>
    </row>
    <row r="25174" spans="4:8" x14ac:dyDescent="0.2">
      <c r="D25174" s="9"/>
      <c r="G25174" s="63"/>
      <c r="H25174" s="64"/>
    </row>
    <row r="25175" spans="4:8" x14ac:dyDescent="0.2">
      <c r="D25175" s="9"/>
      <c r="G25175" s="63"/>
      <c r="H25175" s="64"/>
    </row>
    <row r="25176" spans="4:8" x14ac:dyDescent="0.2">
      <c r="D25176" s="9"/>
      <c r="G25176" s="63"/>
      <c r="H25176" s="64"/>
    </row>
    <row r="25177" spans="4:8" x14ac:dyDescent="0.2">
      <c r="D25177" s="9"/>
      <c r="G25177" s="63"/>
      <c r="H25177" s="64"/>
    </row>
    <row r="25178" spans="4:8" x14ac:dyDescent="0.2">
      <c r="D25178" s="9"/>
      <c r="G25178" s="63"/>
      <c r="H25178" s="64"/>
    </row>
    <row r="25179" spans="4:8" x14ac:dyDescent="0.2">
      <c r="D25179" s="9"/>
      <c r="G25179" s="63"/>
      <c r="H25179" s="64"/>
    </row>
    <row r="25180" spans="4:8" x14ac:dyDescent="0.2">
      <c r="D25180" s="9"/>
      <c r="G25180" s="63"/>
      <c r="H25180" s="64"/>
    </row>
    <row r="25181" spans="4:8" x14ac:dyDescent="0.2">
      <c r="D25181" s="9"/>
      <c r="G25181" s="63"/>
      <c r="H25181" s="64"/>
    </row>
    <row r="25182" spans="4:8" x14ac:dyDescent="0.2">
      <c r="D25182" s="9"/>
      <c r="G25182" s="63"/>
      <c r="H25182" s="64"/>
    </row>
    <row r="25183" spans="4:8" x14ac:dyDescent="0.2">
      <c r="D25183" s="9"/>
      <c r="G25183" s="63"/>
      <c r="H25183" s="64"/>
    </row>
    <row r="25184" spans="4:8" x14ac:dyDescent="0.2">
      <c r="D25184" s="9"/>
      <c r="G25184" s="63"/>
      <c r="H25184" s="64"/>
    </row>
    <row r="25185" spans="4:8" x14ac:dyDescent="0.2">
      <c r="D25185" s="9"/>
      <c r="G25185" s="63"/>
      <c r="H25185" s="64"/>
    </row>
    <row r="25186" spans="4:8" x14ac:dyDescent="0.2">
      <c r="D25186" s="9"/>
      <c r="G25186" s="63"/>
      <c r="H25186" s="64"/>
    </row>
    <row r="25187" spans="4:8" x14ac:dyDescent="0.2">
      <c r="D25187" s="9"/>
      <c r="G25187" s="63"/>
      <c r="H25187" s="64"/>
    </row>
    <row r="25188" spans="4:8" x14ac:dyDescent="0.2">
      <c r="D25188" s="9"/>
      <c r="G25188" s="63"/>
      <c r="H25188" s="64"/>
    </row>
    <row r="25189" spans="4:8" x14ac:dyDescent="0.2">
      <c r="D25189" s="9"/>
      <c r="G25189" s="63"/>
      <c r="H25189" s="64"/>
    </row>
    <row r="25190" spans="4:8" x14ac:dyDescent="0.2">
      <c r="D25190" s="9"/>
      <c r="G25190" s="63"/>
      <c r="H25190" s="64"/>
    </row>
    <row r="25191" spans="4:8" x14ac:dyDescent="0.2">
      <c r="D25191" s="9"/>
      <c r="G25191" s="63"/>
      <c r="H25191" s="64"/>
    </row>
    <row r="25192" spans="4:8" x14ac:dyDescent="0.2">
      <c r="D25192" s="9"/>
      <c r="G25192" s="63"/>
      <c r="H25192" s="64"/>
    </row>
    <row r="25193" spans="4:8" x14ac:dyDescent="0.2">
      <c r="D25193" s="9"/>
      <c r="G25193" s="63"/>
      <c r="H25193" s="64"/>
    </row>
    <row r="25194" spans="4:8" x14ac:dyDescent="0.2">
      <c r="D25194" s="9"/>
      <c r="G25194" s="63"/>
      <c r="H25194" s="64"/>
    </row>
    <row r="25195" spans="4:8" x14ac:dyDescent="0.2">
      <c r="D25195" s="9"/>
      <c r="G25195" s="63"/>
      <c r="H25195" s="64"/>
    </row>
    <row r="25196" spans="4:8" x14ac:dyDescent="0.2">
      <c r="D25196" s="9"/>
      <c r="G25196" s="63"/>
      <c r="H25196" s="64"/>
    </row>
    <row r="25197" spans="4:8" x14ac:dyDescent="0.2">
      <c r="D25197" s="9"/>
      <c r="G25197" s="63"/>
      <c r="H25197" s="64"/>
    </row>
    <row r="25198" spans="4:8" x14ac:dyDescent="0.2">
      <c r="D25198" s="9"/>
      <c r="G25198" s="63"/>
      <c r="H25198" s="64"/>
    </row>
    <row r="25199" spans="4:8" x14ac:dyDescent="0.2">
      <c r="D25199" s="9"/>
      <c r="G25199" s="63"/>
      <c r="H25199" s="64"/>
    </row>
    <row r="25200" spans="4:8" x14ac:dyDescent="0.2">
      <c r="D25200" s="9"/>
      <c r="G25200" s="63"/>
      <c r="H25200" s="64"/>
    </row>
    <row r="25201" spans="4:8" x14ac:dyDescent="0.2">
      <c r="D25201" s="9"/>
      <c r="G25201" s="63"/>
      <c r="H25201" s="64"/>
    </row>
    <row r="25202" spans="4:8" x14ac:dyDescent="0.2">
      <c r="D25202" s="9"/>
      <c r="G25202" s="63"/>
      <c r="H25202" s="64"/>
    </row>
    <row r="25203" spans="4:8" x14ac:dyDescent="0.2">
      <c r="D25203" s="9"/>
      <c r="G25203" s="63"/>
      <c r="H25203" s="64"/>
    </row>
    <row r="25204" spans="4:8" x14ac:dyDescent="0.2">
      <c r="D25204" s="9"/>
      <c r="G25204" s="63"/>
      <c r="H25204" s="64"/>
    </row>
    <row r="25205" spans="4:8" x14ac:dyDescent="0.2">
      <c r="D25205" s="9"/>
      <c r="G25205" s="63"/>
      <c r="H25205" s="64"/>
    </row>
    <row r="25206" spans="4:8" x14ac:dyDescent="0.2">
      <c r="D25206" s="9"/>
      <c r="G25206" s="63"/>
      <c r="H25206" s="64"/>
    </row>
    <row r="25207" spans="4:8" x14ac:dyDescent="0.2">
      <c r="D25207" s="9"/>
      <c r="G25207" s="63"/>
      <c r="H25207" s="64"/>
    </row>
    <row r="25208" spans="4:8" x14ac:dyDescent="0.2">
      <c r="D25208" s="9"/>
      <c r="G25208" s="63"/>
      <c r="H25208" s="64"/>
    </row>
    <row r="25209" spans="4:8" x14ac:dyDescent="0.2">
      <c r="D25209" s="9"/>
      <c r="G25209" s="63"/>
      <c r="H25209" s="64"/>
    </row>
    <row r="25210" spans="4:8" x14ac:dyDescent="0.2">
      <c r="D25210" s="9"/>
      <c r="G25210" s="63"/>
      <c r="H25210" s="64"/>
    </row>
    <row r="25211" spans="4:8" x14ac:dyDescent="0.2">
      <c r="D25211" s="9"/>
      <c r="G25211" s="63"/>
      <c r="H25211" s="64"/>
    </row>
    <row r="25212" spans="4:8" x14ac:dyDescent="0.2">
      <c r="D25212" s="9"/>
      <c r="G25212" s="63"/>
      <c r="H25212" s="64"/>
    </row>
    <row r="25213" spans="4:8" x14ac:dyDescent="0.2">
      <c r="D25213" s="9"/>
      <c r="G25213" s="63"/>
      <c r="H25213" s="64"/>
    </row>
    <row r="25214" spans="4:8" x14ac:dyDescent="0.2">
      <c r="D25214" s="9"/>
      <c r="G25214" s="63"/>
      <c r="H25214" s="64"/>
    </row>
    <row r="25215" spans="4:8" x14ac:dyDescent="0.2">
      <c r="D25215" s="9"/>
      <c r="G25215" s="63"/>
      <c r="H25215" s="64"/>
    </row>
    <row r="25216" spans="4:8" x14ac:dyDescent="0.2">
      <c r="D25216" s="9"/>
      <c r="G25216" s="63"/>
      <c r="H25216" s="64"/>
    </row>
    <row r="25217" spans="4:8" x14ac:dyDescent="0.2">
      <c r="D25217" s="9"/>
      <c r="G25217" s="63"/>
      <c r="H25217" s="64"/>
    </row>
    <row r="25218" spans="4:8" x14ac:dyDescent="0.2">
      <c r="D25218" s="9"/>
      <c r="G25218" s="63"/>
      <c r="H25218" s="64"/>
    </row>
    <row r="25219" spans="4:8" x14ac:dyDescent="0.2">
      <c r="D25219" s="9"/>
      <c r="G25219" s="63"/>
      <c r="H25219" s="64"/>
    </row>
    <row r="25220" spans="4:8" x14ac:dyDescent="0.2">
      <c r="D25220" s="9"/>
      <c r="G25220" s="63"/>
      <c r="H25220" s="64"/>
    </row>
    <row r="25221" spans="4:8" x14ac:dyDescent="0.2">
      <c r="D25221" s="9"/>
      <c r="G25221" s="63"/>
      <c r="H25221" s="64"/>
    </row>
    <row r="25222" spans="4:8" x14ac:dyDescent="0.2">
      <c r="D25222" s="9"/>
      <c r="G25222" s="63"/>
      <c r="H25222" s="64"/>
    </row>
    <row r="25223" spans="4:8" x14ac:dyDescent="0.2">
      <c r="D25223" s="9"/>
      <c r="G25223" s="63"/>
      <c r="H25223" s="64"/>
    </row>
    <row r="25224" spans="4:8" x14ac:dyDescent="0.2">
      <c r="D25224" s="9"/>
      <c r="G25224" s="63"/>
      <c r="H25224" s="64"/>
    </row>
    <row r="25225" spans="4:8" x14ac:dyDescent="0.2">
      <c r="D25225" s="9"/>
      <c r="G25225" s="63"/>
      <c r="H25225" s="64"/>
    </row>
    <row r="25226" spans="4:8" x14ac:dyDescent="0.2">
      <c r="D25226" s="9"/>
      <c r="G25226" s="63"/>
      <c r="H25226" s="64"/>
    </row>
    <row r="25227" spans="4:8" x14ac:dyDescent="0.2">
      <c r="D25227" s="9"/>
      <c r="G25227" s="63"/>
      <c r="H25227" s="64"/>
    </row>
    <row r="25228" spans="4:8" x14ac:dyDescent="0.2">
      <c r="D25228" s="9"/>
      <c r="G25228" s="63"/>
      <c r="H25228" s="64"/>
    </row>
    <row r="25229" spans="4:8" x14ac:dyDescent="0.2">
      <c r="D25229" s="9"/>
      <c r="G25229" s="63"/>
      <c r="H25229" s="64"/>
    </row>
    <row r="25230" spans="4:8" x14ac:dyDescent="0.2">
      <c r="D25230" s="9"/>
      <c r="G25230" s="63"/>
      <c r="H25230" s="64"/>
    </row>
    <row r="25231" spans="4:8" x14ac:dyDescent="0.2">
      <c r="D25231" s="9"/>
      <c r="G25231" s="63"/>
      <c r="H25231" s="64"/>
    </row>
    <row r="25232" spans="4:8" x14ac:dyDescent="0.2">
      <c r="D25232" s="9"/>
      <c r="G25232" s="63"/>
      <c r="H25232" s="64"/>
    </row>
    <row r="25233" spans="4:8" x14ac:dyDescent="0.2">
      <c r="D25233" s="9"/>
      <c r="G25233" s="63"/>
      <c r="H25233" s="64"/>
    </row>
    <row r="25234" spans="4:8" x14ac:dyDescent="0.2">
      <c r="D25234" s="9"/>
      <c r="G25234" s="63"/>
      <c r="H25234" s="64"/>
    </row>
    <row r="25235" spans="4:8" x14ac:dyDescent="0.2">
      <c r="D25235" s="9"/>
      <c r="G25235" s="63"/>
      <c r="H25235" s="64"/>
    </row>
    <row r="25236" spans="4:8" x14ac:dyDescent="0.2">
      <c r="D25236" s="9"/>
      <c r="G25236" s="63"/>
      <c r="H25236" s="64"/>
    </row>
    <row r="25237" spans="4:8" x14ac:dyDescent="0.2">
      <c r="D25237" s="9"/>
      <c r="G25237" s="63"/>
      <c r="H25237" s="64"/>
    </row>
    <row r="25238" spans="4:8" x14ac:dyDescent="0.2">
      <c r="D25238" s="9"/>
      <c r="G25238" s="63"/>
      <c r="H25238" s="64"/>
    </row>
    <row r="25239" spans="4:8" x14ac:dyDescent="0.2">
      <c r="D25239" s="9"/>
      <c r="G25239" s="63"/>
      <c r="H25239" s="64"/>
    </row>
    <row r="25240" spans="4:8" x14ac:dyDescent="0.2">
      <c r="D25240" s="9"/>
      <c r="G25240" s="63"/>
      <c r="H25240" s="64"/>
    </row>
    <row r="25241" spans="4:8" x14ac:dyDescent="0.2">
      <c r="D25241" s="9"/>
      <c r="G25241" s="63"/>
      <c r="H25241" s="64"/>
    </row>
    <row r="25242" spans="4:8" x14ac:dyDescent="0.2">
      <c r="D25242" s="9"/>
      <c r="G25242" s="63"/>
      <c r="H25242" s="64"/>
    </row>
    <row r="25243" spans="4:8" x14ac:dyDescent="0.2">
      <c r="D25243" s="9"/>
      <c r="G25243" s="63"/>
      <c r="H25243" s="64"/>
    </row>
    <row r="25244" spans="4:8" x14ac:dyDescent="0.2">
      <c r="D25244" s="9"/>
      <c r="G25244" s="63"/>
      <c r="H25244" s="64"/>
    </row>
    <row r="25245" spans="4:8" x14ac:dyDescent="0.2">
      <c r="D25245" s="9"/>
      <c r="G25245" s="63"/>
      <c r="H25245" s="64"/>
    </row>
    <row r="25246" spans="4:8" x14ac:dyDescent="0.2">
      <c r="D25246" s="9"/>
      <c r="G25246" s="63"/>
      <c r="H25246" s="64"/>
    </row>
    <row r="25247" spans="4:8" x14ac:dyDescent="0.2">
      <c r="D25247" s="9"/>
      <c r="G25247" s="63"/>
      <c r="H25247" s="64"/>
    </row>
    <row r="25248" spans="4:8" x14ac:dyDescent="0.2">
      <c r="D25248" s="9"/>
      <c r="G25248" s="63"/>
      <c r="H25248" s="64"/>
    </row>
    <row r="25249" spans="4:8" x14ac:dyDescent="0.2">
      <c r="D25249" s="9"/>
      <c r="G25249" s="63"/>
      <c r="H25249" s="64"/>
    </row>
    <row r="25250" spans="4:8" x14ac:dyDescent="0.2">
      <c r="D25250" s="9"/>
      <c r="G25250" s="63"/>
      <c r="H25250" s="64"/>
    </row>
    <row r="25251" spans="4:8" x14ac:dyDescent="0.2">
      <c r="D25251" s="9"/>
      <c r="G25251" s="63"/>
      <c r="H25251" s="64"/>
    </row>
    <row r="25252" spans="4:8" x14ac:dyDescent="0.2">
      <c r="D25252" s="9"/>
      <c r="G25252" s="63"/>
      <c r="H25252" s="64"/>
    </row>
    <row r="25253" spans="4:8" x14ac:dyDescent="0.2">
      <c r="D25253" s="9"/>
      <c r="G25253" s="63"/>
      <c r="H25253" s="64"/>
    </row>
    <row r="25254" spans="4:8" x14ac:dyDescent="0.2">
      <c r="D25254" s="9"/>
      <c r="G25254" s="63"/>
      <c r="H25254" s="64"/>
    </row>
    <row r="25255" spans="4:8" x14ac:dyDescent="0.2">
      <c r="D25255" s="9"/>
      <c r="G25255" s="63"/>
      <c r="H25255" s="64"/>
    </row>
    <row r="25256" spans="4:8" x14ac:dyDescent="0.2">
      <c r="D25256" s="9"/>
      <c r="G25256" s="63"/>
      <c r="H25256" s="64"/>
    </row>
    <row r="25257" spans="4:8" x14ac:dyDescent="0.2">
      <c r="D25257" s="9"/>
      <c r="G25257" s="63"/>
      <c r="H25257" s="64"/>
    </row>
    <row r="25258" spans="4:8" x14ac:dyDescent="0.2">
      <c r="D25258" s="9"/>
      <c r="G25258" s="63"/>
      <c r="H25258" s="64"/>
    </row>
    <row r="25259" spans="4:8" x14ac:dyDescent="0.2">
      <c r="D25259" s="9"/>
      <c r="G25259" s="63"/>
      <c r="H25259" s="64"/>
    </row>
    <row r="25260" spans="4:8" x14ac:dyDescent="0.2">
      <c r="D25260" s="9"/>
      <c r="G25260" s="63"/>
      <c r="H25260" s="64"/>
    </row>
    <row r="25261" spans="4:8" x14ac:dyDescent="0.2">
      <c r="D25261" s="9"/>
      <c r="G25261" s="63"/>
      <c r="H25261" s="64"/>
    </row>
    <row r="25262" spans="4:8" x14ac:dyDescent="0.2">
      <c r="D25262" s="9"/>
      <c r="G25262" s="63"/>
      <c r="H25262" s="64"/>
    </row>
    <row r="25263" spans="4:8" x14ac:dyDescent="0.2">
      <c r="D25263" s="9"/>
      <c r="G25263" s="63"/>
      <c r="H25263" s="64"/>
    </row>
    <row r="25264" spans="4:8" x14ac:dyDescent="0.2">
      <c r="D25264" s="9"/>
      <c r="G25264" s="63"/>
      <c r="H25264" s="64"/>
    </row>
    <row r="25265" spans="4:8" x14ac:dyDescent="0.2">
      <c r="D25265" s="9"/>
      <c r="G25265" s="63"/>
      <c r="H25265" s="64"/>
    </row>
    <row r="25266" spans="4:8" x14ac:dyDescent="0.2">
      <c r="D25266" s="9"/>
      <c r="G25266" s="63"/>
      <c r="H25266" s="64"/>
    </row>
    <row r="25267" spans="4:8" x14ac:dyDescent="0.2">
      <c r="D25267" s="9"/>
      <c r="G25267" s="63"/>
      <c r="H25267" s="64"/>
    </row>
    <row r="25268" spans="4:8" x14ac:dyDescent="0.2">
      <c r="D25268" s="9"/>
      <c r="G25268" s="63"/>
      <c r="H25268" s="64"/>
    </row>
    <row r="25269" spans="4:8" x14ac:dyDescent="0.2">
      <c r="D25269" s="9"/>
      <c r="G25269" s="63"/>
      <c r="H25269" s="64"/>
    </row>
    <row r="25270" spans="4:8" x14ac:dyDescent="0.2">
      <c r="D25270" s="9"/>
      <c r="G25270" s="63"/>
      <c r="H25270" s="64"/>
    </row>
    <row r="25271" spans="4:8" x14ac:dyDescent="0.2">
      <c r="D25271" s="9"/>
      <c r="G25271" s="63"/>
      <c r="H25271" s="64"/>
    </row>
    <row r="25272" spans="4:8" x14ac:dyDescent="0.2">
      <c r="D25272" s="9"/>
      <c r="G25272" s="63"/>
      <c r="H25272" s="64"/>
    </row>
    <row r="25273" spans="4:8" x14ac:dyDescent="0.2">
      <c r="D25273" s="9"/>
      <c r="G25273" s="63"/>
      <c r="H25273" s="64"/>
    </row>
    <row r="25274" spans="4:8" x14ac:dyDescent="0.2">
      <c r="D25274" s="9"/>
      <c r="G25274" s="63"/>
      <c r="H25274" s="64"/>
    </row>
    <row r="25275" spans="4:8" x14ac:dyDescent="0.2">
      <c r="D25275" s="9"/>
      <c r="G25275" s="63"/>
      <c r="H25275" s="64"/>
    </row>
    <row r="25276" spans="4:8" x14ac:dyDescent="0.2">
      <c r="D25276" s="9"/>
      <c r="G25276" s="63"/>
      <c r="H25276" s="64"/>
    </row>
    <row r="25277" spans="4:8" x14ac:dyDescent="0.2">
      <c r="D25277" s="9"/>
      <c r="G25277" s="63"/>
      <c r="H25277" s="64"/>
    </row>
    <row r="25278" spans="4:8" x14ac:dyDescent="0.2">
      <c r="D25278" s="9"/>
      <c r="G25278" s="63"/>
      <c r="H25278" s="64"/>
    </row>
    <row r="25279" spans="4:8" x14ac:dyDescent="0.2">
      <c r="D25279" s="9"/>
      <c r="G25279" s="63"/>
      <c r="H25279" s="64"/>
    </row>
    <row r="25280" spans="4:8" x14ac:dyDescent="0.2">
      <c r="D25280" s="9"/>
      <c r="G25280" s="63"/>
      <c r="H25280" s="64"/>
    </row>
    <row r="25281" spans="4:8" x14ac:dyDescent="0.2">
      <c r="D25281" s="9"/>
      <c r="G25281" s="63"/>
      <c r="H25281" s="64"/>
    </row>
    <row r="25282" spans="4:8" x14ac:dyDescent="0.2">
      <c r="D25282" s="9"/>
      <c r="G25282" s="63"/>
      <c r="H25282" s="64"/>
    </row>
    <row r="25283" spans="4:8" x14ac:dyDescent="0.2">
      <c r="D25283" s="9"/>
      <c r="G25283" s="63"/>
      <c r="H25283" s="64"/>
    </row>
    <row r="25284" spans="4:8" x14ac:dyDescent="0.2">
      <c r="D25284" s="9"/>
      <c r="G25284" s="63"/>
      <c r="H25284" s="64"/>
    </row>
    <row r="25285" spans="4:8" x14ac:dyDescent="0.2">
      <c r="D25285" s="9"/>
      <c r="G25285" s="63"/>
      <c r="H25285" s="64"/>
    </row>
    <row r="25286" spans="4:8" x14ac:dyDescent="0.2">
      <c r="D25286" s="9"/>
      <c r="G25286" s="63"/>
      <c r="H25286" s="64"/>
    </row>
    <row r="25287" spans="4:8" x14ac:dyDescent="0.2">
      <c r="D25287" s="9"/>
      <c r="G25287" s="63"/>
      <c r="H25287" s="64"/>
    </row>
    <row r="25288" spans="4:8" x14ac:dyDescent="0.2">
      <c r="D25288" s="9"/>
      <c r="G25288" s="63"/>
      <c r="H25288" s="64"/>
    </row>
    <row r="25289" spans="4:8" x14ac:dyDescent="0.2">
      <c r="D25289" s="9"/>
      <c r="G25289" s="63"/>
      <c r="H25289" s="64"/>
    </row>
    <row r="25290" spans="4:8" x14ac:dyDescent="0.2">
      <c r="D25290" s="9"/>
      <c r="G25290" s="63"/>
      <c r="H25290" s="64"/>
    </row>
    <row r="25291" spans="4:8" x14ac:dyDescent="0.2">
      <c r="D25291" s="9"/>
      <c r="G25291" s="63"/>
      <c r="H25291" s="64"/>
    </row>
    <row r="25292" spans="4:8" x14ac:dyDescent="0.2">
      <c r="D25292" s="9"/>
      <c r="G25292" s="63"/>
      <c r="H25292" s="64"/>
    </row>
    <row r="25293" spans="4:8" x14ac:dyDescent="0.2">
      <c r="D25293" s="9"/>
      <c r="G25293" s="63"/>
      <c r="H25293" s="64"/>
    </row>
    <row r="25294" spans="4:8" x14ac:dyDescent="0.2">
      <c r="D25294" s="9"/>
      <c r="G25294" s="63"/>
      <c r="H25294" s="64"/>
    </row>
    <row r="25295" spans="4:8" x14ac:dyDescent="0.2">
      <c r="D25295" s="9"/>
      <c r="G25295" s="63"/>
      <c r="H25295" s="64"/>
    </row>
    <row r="25296" spans="4:8" x14ac:dyDescent="0.2">
      <c r="D25296" s="9"/>
      <c r="G25296" s="63"/>
      <c r="H25296" s="64"/>
    </row>
    <row r="25297" spans="4:8" x14ac:dyDescent="0.2">
      <c r="D25297" s="9"/>
      <c r="G25297" s="63"/>
      <c r="H25297" s="64"/>
    </row>
    <row r="25298" spans="4:8" x14ac:dyDescent="0.2">
      <c r="D25298" s="9"/>
      <c r="G25298" s="63"/>
      <c r="H25298" s="64"/>
    </row>
    <row r="25299" spans="4:8" x14ac:dyDescent="0.2">
      <c r="D25299" s="9"/>
      <c r="G25299" s="63"/>
      <c r="H25299" s="64"/>
    </row>
    <row r="25300" spans="4:8" x14ac:dyDescent="0.2">
      <c r="D25300" s="9"/>
      <c r="G25300" s="63"/>
      <c r="H25300" s="64"/>
    </row>
    <row r="25301" spans="4:8" x14ac:dyDescent="0.2">
      <c r="D25301" s="9"/>
      <c r="G25301" s="63"/>
      <c r="H25301" s="64"/>
    </row>
    <row r="25302" spans="4:8" x14ac:dyDescent="0.2">
      <c r="D25302" s="9"/>
      <c r="G25302" s="63"/>
      <c r="H25302" s="64"/>
    </row>
    <row r="25303" spans="4:8" x14ac:dyDescent="0.2">
      <c r="D25303" s="9"/>
      <c r="G25303" s="63"/>
      <c r="H25303" s="64"/>
    </row>
    <row r="25304" spans="4:8" x14ac:dyDescent="0.2">
      <c r="D25304" s="9"/>
      <c r="G25304" s="63"/>
      <c r="H25304" s="64"/>
    </row>
    <row r="25305" spans="4:8" x14ac:dyDescent="0.2">
      <c r="D25305" s="9"/>
      <c r="G25305" s="63"/>
      <c r="H25305" s="64"/>
    </row>
    <row r="25306" spans="4:8" x14ac:dyDescent="0.2">
      <c r="D25306" s="9"/>
      <c r="G25306" s="63"/>
      <c r="H25306" s="64"/>
    </row>
    <row r="25307" spans="4:8" x14ac:dyDescent="0.2">
      <c r="D25307" s="9"/>
      <c r="G25307" s="63"/>
      <c r="H25307" s="64"/>
    </row>
    <row r="25308" spans="4:8" x14ac:dyDescent="0.2">
      <c r="D25308" s="9"/>
      <c r="G25308" s="63"/>
      <c r="H25308" s="64"/>
    </row>
    <row r="25309" spans="4:8" x14ac:dyDescent="0.2">
      <c r="D25309" s="9"/>
      <c r="G25309" s="63"/>
      <c r="H25309" s="64"/>
    </row>
    <row r="25310" spans="4:8" x14ac:dyDescent="0.2">
      <c r="D25310" s="9"/>
      <c r="G25310" s="63"/>
      <c r="H25310" s="64"/>
    </row>
    <row r="25311" spans="4:8" x14ac:dyDescent="0.2">
      <c r="D25311" s="9"/>
      <c r="G25311" s="63"/>
      <c r="H25311" s="64"/>
    </row>
    <row r="25312" spans="4:8" x14ac:dyDescent="0.2">
      <c r="D25312" s="9"/>
      <c r="G25312" s="63"/>
      <c r="H25312" s="64"/>
    </row>
    <row r="25313" spans="4:8" x14ac:dyDescent="0.2">
      <c r="D25313" s="9"/>
      <c r="G25313" s="63"/>
      <c r="H25313" s="64"/>
    </row>
    <row r="25314" spans="4:8" x14ac:dyDescent="0.2">
      <c r="D25314" s="9"/>
      <c r="G25314" s="63"/>
      <c r="H25314" s="64"/>
    </row>
    <row r="25315" spans="4:8" x14ac:dyDescent="0.2">
      <c r="D25315" s="9"/>
      <c r="G25315" s="63"/>
      <c r="H25315" s="64"/>
    </row>
    <row r="25316" spans="4:8" x14ac:dyDescent="0.2">
      <c r="D25316" s="9"/>
      <c r="G25316" s="63"/>
      <c r="H25316" s="64"/>
    </row>
    <row r="25317" spans="4:8" x14ac:dyDescent="0.2">
      <c r="D25317" s="9"/>
      <c r="G25317" s="63"/>
      <c r="H25317" s="64"/>
    </row>
    <row r="25318" spans="4:8" x14ac:dyDescent="0.2">
      <c r="D25318" s="9"/>
      <c r="G25318" s="63"/>
      <c r="H25318" s="64"/>
    </row>
    <row r="25319" spans="4:8" x14ac:dyDescent="0.2">
      <c r="D25319" s="9"/>
      <c r="G25319" s="63"/>
      <c r="H25319" s="64"/>
    </row>
    <row r="25320" spans="4:8" x14ac:dyDescent="0.2">
      <c r="D25320" s="9"/>
      <c r="G25320" s="63"/>
      <c r="H25320" s="64"/>
    </row>
    <row r="25321" spans="4:8" x14ac:dyDescent="0.2">
      <c r="D25321" s="9"/>
      <c r="G25321" s="63"/>
      <c r="H25321" s="64"/>
    </row>
    <row r="25322" spans="4:8" x14ac:dyDescent="0.2">
      <c r="D25322" s="9"/>
      <c r="G25322" s="63"/>
      <c r="H25322" s="64"/>
    </row>
    <row r="25323" spans="4:8" x14ac:dyDescent="0.2">
      <c r="D25323" s="9"/>
      <c r="G25323" s="63"/>
      <c r="H25323" s="64"/>
    </row>
    <row r="25324" spans="4:8" x14ac:dyDescent="0.2">
      <c r="D25324" s="9"/>
      <c r="G25324" s="63"/>
      <c r="H25324" s="64"/>
    </row>
    <row r="25325" spans="4:8" x14ac:dyDescent="0.2">
      <c r="D25325" s="9"/>
      <c r="G25325" s="63"/>
      <c r="H25325" s="64"/>
    </row>
    <row r="25326" spans="4:8" x14ac:dyDescent="0.2">
      <c r="D25326" s="9"/>
      <c r="G25326" s="63"/>
      <c r="H25326" s="64"/>
    </row>
    <row r="25327" spans="4:8" x14ac:dyDescent="0.2">
      <c r="D25327" s="9"/>
      <c r="G25327" s="63"/>
      <c r="H25327" s="64"/>
    </row>
    <row r="25328" spans="4:8" x14ac:dyDescent="0.2">
      <c r="D25328" s="9"/>
      <c r="G25328" s="63"/>
      <c r="H25328" s="64"/>
    </row>
    <row r="25329" spans="4:8" x14ac:dyDescent="0.2">
      <c r="D25329" s="9"/>
      <c r="G25329" s="63"/>
      <c r="H25329" s="64"/>
    </row>
    <row r="25330" spans="4:8" x14ac:dyDescent="0.2">
      <c r="D25330" s="9"/>
      <c r="G25330" s="63"/>
      <c r="H25330" s="64"/>
    </row>
    <row r="25331" spans="4:8" x14ac:dyDescent="0.2">
      <c r="D25331" s="9"/>
      <c r="G25331" s="63"/>
      <c r="H25331" s="64"/>
    </row>
    <row r="25332" spans="4:8" x14ac:dyDescent="0.2">
      <c r="D25332" s="9"/>
      <c r="G25332" s="63"/>
      <c r="H25332" s="64"/>
    </row>
    <row r="25333" spans="4:8" x14ac:dyDescent="0.2">
      <c r="D25333" s="9"/>
      <c r="G25333" s="63"/>
      <c r="H25333" s="64"/>
    </row>
    <row r="25334" spans="4:8" x14ac:dyDescent="0.2">
      <c r="D25334" s="9"/>
      <c r="G25334" s="63"/>
      <c r="H25334" s="64"/>
    </row>
    <row r="25335" spans="4:8" x14ac:dyDescent="0.2">
      <c r="D25335" s="9"/>
      <c r="G25335" s="63"/>
      <c r="H25335" s="64"/>
    </row>
    <row r="25336" spans="4:8" x14ac:dyDescent="0.2">
      <c r="D25336" s="9"/>
      <c r="G25336" s="63"/>
      <c r="H25336" s="64"/>
    </row>
    <row r="25337" spans="4:8" x14ac:dyDescent="0.2">
      <c r="D25337" s="9"/>
      <c r="G25337" s="63"/>
      <c r="H25337" s="64"/>
    </row>
    <row r="25338" spans="4:8" x14ac:dyDescent="0.2">
      <c r="D25338" s="9"/>
      <c r="G25338" s="63"/>
      <c r="H25338" s="64"/>
    </row>
    <row r="25339" spans="4:8" x14ac:dyDescent="0.2">
      <c r="D25339" s="9"/>
      <c r="G25339" s="63"/>
      <c r="H25339" s="64"/>
    </row>
    <row r="25340" spans="4:8" x14ac:dyDescent="0.2">
      <c r="D25340" s="9"/>
      <c r="G25340" s="63"/>
      <c r="H25340" s="64"/>
    </row>
    <row r="25341" spans="4:8" x14ac:dyDescent="0.2">
      <c r="D25341" s="9"/>
      <c r="G25341" s="63"/>
      <c r="H25341" s="64"/>
    </row>
    <row r="25342" spans="4:8" x14ac:dyDescent="0.2">
      <c r="D25342" s="9"/>
      <c r="G25342" s="63"/>
      <c r="H25342" s="64"/>
    </row>
    <row r="25343" spans="4:8" x14ac:dyDescent="0.2">
      <c r="D25343" s="9"/>
      <c r="G25343" s="63"/>
      <c r="H25343" s="64"/>
    </row>
    <row r="25344" spans="4:8" x14ac:dyDescent="0.2">
      <c r="D25344" s="9"/>
      <c r="G25344" s="63"/>
      <c r="H25344" s="64"/>
    </row>
    <row r="25345" spans="4:8" x14ac:dyDescent="0.2">
      <c r="D25345" s="9"/>
      <c r="G25345" s="63"/>
      <c r="H25345" s="64"/>
    </row>
    <row r="25346" spans="4:8" x14ac:dyDescent="0.2">
      <c r="D25346" s="9"/>
      <c r="G25346" s="63"/>
      <c r="H25346" s="64"/>
    </row>
    <row r="25347" spans="4:8" x14ac:dyDescent="0.2">
      <c r="D25347" s="9"/>
      <c r="G25347" s="63"/>
      <c r="H25347" s="64"/>
    </row>
    <row r="25348" spans="4:8" x14ac:dyDescent="0.2">
      <c r="D25348" s="9"/>
      <c r="G25348" s="63"/>
      <c r="H25348" s="64"/>
    </row>
    <row r="25349" spans="4:8" x14ac:dyDescent="0.2">
      <c r="D25349" s="9"/>
      <c r="G25349" s="63"/>
      <c r="H25349" s="64"/>
    </row>
    <row r="25350" spans="4:8" x14ac:dyDescent="0.2">
      <c r="D25350" s="9"/>
      <c r="G25350" s="63"/>
      <c r="H25350" s="64"/>
    </row>
    <row r="25351" spans="4:8" x14ac:dyDescent="0.2">
      <c r="D25351" s="9"/>
      <c r="G25351" s="63"/>
      <c r="H25351" s="64"/>
    </row>
    <row r="25352" spans="4:8" x14ac:dyDescent="0.2">
      <c r="D25352" s="9"/>
      <c r="G25352" s="63"/>
      <c r="H25352" s="64"/>
    </row>
    <row r="25353" spans="4:8" x14ac:dyDescent="0.2">
      <c r="D25353" s="9"/>
      <c r="G25353" s="63"/>
      <c r="H25353" s="64"/>
    </row>
    <row r="25354" spans="4:8" x14ac:dyDescent="0.2">
      <c r="D25354" s="9"/>
      <c r="G25354" s="63"/>
      <c r="H25354" s="64"/>
    </row>
    <row r="25355" spans="4:8" x14ac:dyDescent="0.2">
      <c r="D25355" s="9"/>
      <c r="G25355" s="63"/>
      <c r="H25355" s="64"/>
    </row>
    <row r="25356" spans="4:8" x14ac:dyDescent="0.2">
      <c r="D25356" s="9"/>
      <c r="G25356" s="63"/>
      <c r="H25356" s="64"/>
    </row>
    <row r="25357" spans="4:8" x14ac:dyDescent="0.2">
      <c r="D25357" s="9"/>
      <c r="G25357" s="63"/>
      <c r="H25357" s="64"/>
    </row>
    <row r="25358" spans="4:8" x14ac:dyDescent="0.2">
      <c r="D25358" s="9"/>
      <c r="G25358" s="63"/>
      <c r="H25358" s="64"/>
    </row>
    <row r="25359" spans="4:8" x14ac:dyDescent="0.2">
      <c r="D25359" s="9"/>
      <c r="G25359" s="63"/>
      <c r="H25359" s="64"/>
    </row>
    <row r="25360" spans="4:8" x14ac:dyDescent="0.2">
      <c r="D25360" s="9"/>
      <c r="G25360" s="63"/>
      <c r="H25360" s="64"/>
    </row>
    <row r="25361" spans="4:8" x14ac:dyDescent="0.2">
      <c r="D25361" s="9"/>
      <c r="G25361" s="63"/>
      <c r="H25361" s="64"/>
    </row>
    <row r="25362" spans="4:8" x14ac:dyDescent="0.2">
      <c r="D25362" s="9"/>
      <c r="G25362" s="63"/>
      <c r="H25362" s="64"/>
    </row>
    <row r="25363" spans="4:8" x14ac:dyDescent="0.2">
      <c r="D25363" s="9"/>
      <c r="G25363" s="63"/>
      <c r="H25363" s="64"/>
    </row>
    <row r="25364" spans="4:8" x14ac:dyDescent="0.2">
      <c r="D25364" s="9"/>
      <c r="G25364" s="63"/>
      <c r="H25364" s="64"/>
    </row>
    <row r="25365" spans="4:8" x14ac:dyDescent="0.2">
      <c r="D25365" s="9"/>
      <c r="G25365" s="63"/>
      <c r="H25365" s="64"/>
    </row>
    <row r="25366" spans="4:8" x14ac:dyDescent="0.2">
      <c r="D25366" s="9"/>
      <c r="G25366" s="63"/>
      <c r="H25366" s="64"/>
    </row>
    <row r="25367" spans="4:8" x14ac:dyDescent="0.2">
      <c r="D25367" s="9"/>
      <c r="G25367" s="63"/>
      <c r="H25367" s="64"/>
    </row>
    <row r="25368" spans="4:8" x14ac:dyDescent="0.2">
      <c r="D25368" s="9"/>
      <c r="G25368" s="63"/>
      <c r="H25368" s="64"/>
    </row>
    <row r="25369" spans="4:8" x14ac:dyDescent="0.2">
      <c r="D25369" s="9"/>
      <c r="G25369" s="63"/>
      <c r="H25369" s="64"/>
    </row>
    <row r="25370" spans="4:8" x14ac:dyDescent="0.2">
      <c r="D25370" s="9"/>
      <c r="G25370" s="63"/>
      <c r="H25370" s="64"/>
    </row>
    <row r="25371" spans="4:8" x14ac:dyDescent="0.2">
      <c r="D25371" s="9"/>
      <c r="G25371" s="63"/>
      <c r="H25371" s="64"/>
    </row>
    <row r="25372" spans="4:8" x14ac:dyDescent="0.2">
      <c r="D25372" s="9"/>
      <c r="G25372" s="63"/>
      <c r="H25372" s="64"/>
    </row>
    <row r="25373" spans="4:8" x14ac:dyDescent="0.2">
      <c r="D25373" s="9"/>
      <c r="G25373" s="63"/>
      <c r="H25373" s="64"/>
    </row>
    <row r="25374" spans="4:8" x14ac:dyDescent="0.2">
      <c r="D25374" s="9"/>
      <c r="G25374" s="63"/>
      <c r="H25374" s="64"/>
    </row>
    <row r="25375" spans="4:8" x14ac:dyDescent="0.2">
      <c r="D25375" s="9"/>
      <c r="G25375" s="63"/>
      <c r="H25375" s="64"/>
    </row>
    <row r="25376" spans="4:8" x14ac:dyDescent="0.2">
      <c r="D25376" s="9"/>
      <c r="G25376" s="63"/>
      <c r="H25376" s="64"/>
    </row>
    <row r="25377" spans="4:8" x14ac:dyDescent="0.2">
      <c r="D25377" s="9"/>
      <c r="G25377" s="63"/>
      <c r="H25377" s="64"/>
    </row>
    <row r="25378" spans="4:8" x14ac:dyDescent="0.2">
      <c r="D25378" s="9"/>
      <c r="G25378" s="63"/>
      <c r="H25378" s="64"/>
    </row>
    <row r="25379" spans="4:8" x14ac:dyDescent="0.2">
      <c r="D25379" s="9"/>
      <c r="G25379" s="63"/>
      <c r="H25379" s="64"/>
    </row>
    <row r="25380" spans="4:8" x14ac:dyDescent="0.2">
      <c r="D25380" s="9"/>
      <c r="G25380" s="63"/>
      <c r="H25380" s="64"/>
    </row>
    <row r="25381" spans="4:8" x14ac:dyDescent="0.2">
      <c r="D25381" s="9"/>
      <c r="G25381" s="63"/>
      <c r="H25381" s="64"/>
    </row>
    <row r="25382" spans="4:8" x14ac:dyDescent="0.2">
      <c r="D25382" s="9"/>
      <c r="G25382" s="63"/>
      <c r="H25382" s="64"/>
    </row>
    <row r="25383" spans="4:8" x14ac:dyDescent="0.2">
      <c r="D25383" s="9"/>
      <c r="G25383" s="63"/>
      <c r="H25383" s="64"/>
    </row>
    <row r="25384" spans="4:8" x14ac:dyDescent="0.2">
      <c r="D25384" s="9"/>
      <c r="G25384" s="63"/>
      <c r="H25384" s="64"/>
    </row>
    <row r="25385" spans="4:8" x14ac:dyDescent="0.2">
      <c r="D25385" s="9"/>
      <c r="G25385" s="63"/>
      <c r="H25385" s="64"/>
    </row>
    <row r="25386" spans="4:8" x14ac:dyDescent="0.2">
      <c r="D25386" s="9"/>
      <c r="G25386" s="63"/>
      <c r="H25386" s="64"/>
    </row>
    <row r="25387" spans="4:8" x14ac:dyDescent="0.2">
      <c r="D25387" s="9"/>
      <c r="G25387" s="63"/>
      <c r="H25387" s="64"/>
    </row>
    <row r="25388" spans="4:8" x14ac:dyDescent="0.2">
      <c r="D25388" s="9"/>
      <c r="G25388" s="63"/>
      <c r="H25388" s="64"/>
    </row>
    <row r="25389" spans="4:8" x14ac:dyDescent="0.2">
      <c r="D25389" s="9"/>
      <c r="G25389" s="63"/>
      <c r="H25389" s="64"/>
    </row>
    <row r="25390" spans="4:8" x14ac:dyDescent="0.2">
      <c r="D25390" s="9"/>
      <c r="G25390" s="63"/>
      <c r="H25390" s="64"/>
    </row>
    <row r="25391" spans="4:8" x14ac:dyDescent="0.2">
      <c r="D25391" s="9"/>
      <c r="G25391" s="63"/>
      <c r="H25391" s="64"/>
    </row>
    <row r="25392" spans="4:8" x14ac:dyDescent="0.2">
      <c r="D25392" s="9"/>
      <c r="G25392" s="63"/>
      <c r="H25392" s="64"/>
    </row>
    <row r="25393" spans="4:8" x14ac:dyDescent="0.2">
      <c r="D25393" s="9"/>
      <c r="G25393" s="63"/>
      <c r="H25393" s="64"/>
    </row>
    <row r="25394" spans="4:8" x14ac:dyDescent="0.2">
      <c r="D25394" s="9"/>
      <c r="G25394" s="63"/>
      <c r="H25394" s="64"/>
    </row>
    <row r="25395" spans="4:8" x14ac:dyDescent="0.2">
      <c r="D25395" s="9"/>
      <c r="G25395" s="63"/>
      <c r="H25395" s="64"/>
    </row>
    <row r="25396" spans="4:8" x14ac:dyDescent="0.2">
      <c r="D25396" s="9"/>
      <c r="G25396" s="63"/>
      <c r="H25396" s="64"/>
    </row>
    <row r="25397" spans="4:8" x14ac:dyDescent="0.2">
      <c r="D25397" s="9"/>
      <c r="G25397" s="63"/>
      <c r="H25397" s="64"/>
    </row>
    <row r="25398" spans="4:8" x14ac:dyDescent="0.2">
      <c r="D25398" s="9"/>
      <c r="G25398" s="63"/>
      <c r="H25398" s="64"/>
    </row>
    <row r="25399" spans="4:8" x14ac:dyDescent="0.2">
      <c r="D25399" s="9"/>
      <c r="G25399" s="63"/>
      <c r="H25399" s="64"/>
    </row>
    <row r="25400" spans="4:8" x14ac:dyDescent="0.2">
      <c r="D25400" s="9"/>
      <c r="G25400" s="63"/>
      <c r="H25400" s="64"/>
    </row>
    <row r="25401" spans="4:8" x14ac:dyDescent="0.2">
      <c r="D25401" s="9"/>
      <c r="G25401" s="63"/>
      <c r="H25401" s="64"/>
    </row>
    <row r="25402" spans="4:8" x14ac:dyDescent="0.2">
      <c r="D25402" s="9"/>
      <c r="G25402" s="63"/>
      <c r="H25402" s="64"/>
    </row>
    <row r="25403" spans="4:8" x14ac:dyDescent="0.2">
      <c r="D25403" s="9"/>
      <c r="G25403" s="63"/>
      <c r="H25403" s="64"/>
    </row>
    <row r="25404" spans="4:8" x14ac:dyDescent="0.2">
      <c r="D25404" s="9"/>
      <c r="G25404" s="63"/>
      <c r="H25404" s="64"/>
    </row>
    <row r="25405" spans="4:8" x14ac:dyDescent="0.2">
      <c r="D25405" s="9"/>
      <c r="G25405" s="63"/>
      <c r="H25405" s="64"/>
    </row>
    <row r="25406" spans="4:8" x14ac:dyDescent="0.2">
      <c r="D25406" s="9"/>
      <c r="G25406" s="63"/>
      <c r="H25406" s="64"/>
    </row>
    <row r="25407" spans="4:8" x14ac:dyDescent="0.2">
      <c r="D25407" s="9"/>
      <c r="G25407" s="63"/>
      <c r="H25407" s="64"/>
    </row>
    <row r="25408" spans="4:8" x14ac:dyDescent="0.2">
      <c r="D25408" s="9"/>
      <c r="G25408" s="63"/>
      <c r="H25408" s="64"/>
    </row>
    <row r="25409" spans="4:8" x14ac:dyDescent="0.2">
      <c r="D25409" s="9"/>
      <c r="G25409" s="63"/>
      <c r="H25409" s="64"/>
    </row>
    <row r="25410" spans="4:8" x14ac:dyDescent="0.2">
      <c r="D25410" s="9"/>
      <c r="G25410" s="63"/>
      <c r="H25410" s="64"/>
    </row>
    <row r="25411" spans="4:8" x14ac:dyDescent="0.2">
      <c r="D25411" s="9"/>
      <c r="G25411" s="63"/>
      <c r="H25411" s="64"/>
    </row>
    <row r="25412" spans="4:8" x14ac:dyDescent="0.2">
      <c r="D25412" s="9"/>
      <c r="G25412" s="63"/>
      <c r="H25412" s="64"/>
    </row>
    <row r="25413" spans="4:8" x14ac:dyDescent="0.2">
      <c r="D25413" s="9"/>
      <c r="G25413" s="63"/>
      <c r="H25413" s="64"/>
    </row>
    <row r="25414" spans="4:8" x14ac:dyDescent="0.2">
      <c r="D25414" s="9"/>
      <c r="G25414" s="63"/>
      <c r="H25414" s="64"/>
    </row>
    <row r="25415" spans="4:8" x14ac:dyDescent="0.2">
      <c r="D25415" s="9"/>
      <c r="G25415" s="63"/>
      <c r="H25415" s="64"/>
    </row>
    <row r="25416" spans="4:8" x14ac:dyDescent="0.2">
      <c r="D25416" s="9"/>
      <c r="G25416" s="63"/>
      <c r="H25416" s="64"/>
    </row>
    <row r="25417" spans="4:8" x14ac:dyDescent="0.2">
      <c r="D25417" s="9"/>
      <c r="G25417" s="63"/>
      <c r="H25417" s="64"/>
    </row>
    <row r="25418" spans="4:8" x14ac:dyDescent="0.2">
      <c r="D25418" s="9"/>
      <c r="G25418" s="63"/>
      <c r="H25418" s="64"/>
    </row>
    <row r="25419" spans="4:8" x14ac:dyDescent="0.2">
      <c r="D25419" s="9"/>
      <c r="G25419" s="63"/>
      <c r="H25419" s="64"/>
    </row>
    <row r="25420" spans="4:8" x14ac:dyDescent="0.2">
      <c r="D25420" s="9"/>
      <c r="G25420" s="63"/>
      <c r="H25420" s="64"/>
    </row>
    <row r="25421" spans="4:8" x14ac:dyDescent="0.2">
      <c r="D25421" s="9"/>
      <c r="G25421" s="63"/>
      <c r="H25421" s="64"/>
    </row>
    <row r="25422" spans="4:8" x14ac:dyDescent="0.2">
      <c r="D25422" s="9"/>
      <c r="G25422" s="63"/>
      <c r="H25422" s="64"/>
    </row>
    <row r="25423" spans="4:8" x14ac:dyDescent="0.2">
      <c r="D25423" s="9"/>
      <c r="G25423" s="63"/>
      <c r="H25423" s="64"/>
    </row>
    <row r="25424" spans="4:8" x14ac:dyDescent="0.2">
      <c r="D25424" s="9"/>
      <c r="G25424" s="63"/>
      <c r="H25424" s="64"/>
    </row>
    <row r="25425" spans="4:8" x14ac:dyDescent="0.2">
      <c r="D25425" s="9"/>
      <c r="G25425" s="63"/>
      <c r="H25425" s="64"/>
    </row>
    <row r="25426" spans="4:8" x14ac:dyDescent="0.2">
      <c r="D25426" s="9"/>
      <c r="G25426" s="63"/>
      <c r="H25426" s="64"/>
    </row>
    <row r="25427" spans="4:8" x14ac:dyDescent="0.2">
      <c r="D25427" s="9"/>
      <c r="G25427" s="63"/>
      <c r="H25427" s="64"/>
    </row>
    <row r="25428" spans="4:8" x14ac:dyDescent="0.2">
      <c r="D25428" s="9"/>
      <c r="G25428" s="63"/>
      <c r="H25428" s="64"/>
    </row>
    <row r="25429" spans="4:8" x14ac:dyDescent="0.2">
      <c r="D25429" s="9"/>
      <c r="G25429" s="63"/>
      <c r="H25429" s="64"/>
    </row>
    <row r="25430" spans="4:8" x14ac:dyDescent="0.2">
      <c r="D25430" s="9"/>
      <c r="G25430" s="63"/>
      <c r="H25430" s="64"/>
    </row>
    <row r="25431" spans="4:8" x14ac:dyDescent="0.2">
      <c r="D25431" s="9"/>
      <c r="G25431" s="63"/>
      <c r="H25431" s="64"/>
    </row>
    <row r="25432" spans="4:8" x14ac:dyDescent="0.2">
      <c r="D25432" s="9"/>
      <c r="G25432" s="63"/>
      <c r="H25432" s="64"/>
    </row>
    <row r="25433" spans="4:8" x14ac:dyDescent="0.2">
      <c r="D25433" s="9"/>
      <c r="G25433" s="63"/>
      <c r="H25433" s="64"/>
    </row>
    <row r="25434" spans="4:8" x14ac:dyDescent="0.2">
      <c r="D25434" s="9"/>
      <c r="G25434" s="63"/>
      <c r="H25434" s="64"/>
    </row>
    <row r="25435" spans="4:8" x14ac:dyDescent="0.2">
      <c r="D25435" s="9"/>
      <c r="G25435" s="63"/>
      <c r="H25435" s="64"/>
    </row>
    <row r="25436" spans="4:8" x14ac:dyDescent="0.2">
      <c r="D25436" s="9"/>
      <c r="G25436" s="63"/>
      <c r="H25436" s="64"/>
    </row>
    <row r="25437" spans="4:8" x14ac:dyDescent="0.2">
      <c r="D25437" s="9"/>
      <c r="G25437" s="63"/>
      <c r="H25437" s="64"/>
    </row>
    <row r="25438" spans="4:8" x14ac:dyDescent="0.2">
      <c r="D25438" s="9"/>
      <c r="G25438" s="63"/>
      <c r="H25438" s="64"/>
    </row>
    <row r="25439" spans="4:8" x14ac:dyDescent="0.2">
      <c r="D25439" s="9"/>
      <c r="G25439" s="63"/>
      <c r="H25439" s="64"/>
    </row>
    <row r="25440" spans="4:8" x14ac:dyDescent="0.2">
      <c r="D25440" s="9"/>
      <c r="G25440" s="63"/>
      <c r="H25440" s="64"/>
    </row>
    <row r="25441" spans="4:8" x14ac:dyDescent="0.2">
      <c r="D25441" s="9"/>
      <c r="G25441" s="63"/>
      <c r="H25441" s="64"/>
    </row>
    <row r="25442" spans="4:8" x14ac:dyDescent="0.2">
      <c r="D25442" s="9"/>
      <c r="G25442" s="63"/>
      <c r="H25442" s="64"/>
    </row>
    <row r="25443" spans="4:8" x14ac:dyDescent="0.2">
      <c r="D25443" s="9"/>
      <c r="G25443" s="63"/>
      <c r="H25443" s="64"/>
    </row>
    <row r="25444" spans="4:8" x14ac:dyDescent="0.2">
      <c r="D25444" s="9"/>
      <c r="G25444" s="63"/>
      <c r="H25444" s="64"/>
    </row>
    <row r="25445" spans="4:8" x14ac:dyDescent="0.2">
      <c r="D25445" s="9"/>
      <c r="G25445" s="63"/>
      <c r="H25445" s="64"/>
    </row>
    <row r="25446" spans="4:8" x14ac:dyDescent="0.2">
      <c r="D25446" s="9"/>
      <c r="G25446" s="63"/>
      <c r="H25446" s="64"/>
    </row>
    <row r="25447" spans="4:8" x14ac:dyDescent="0.2">
      <c r="D25447" s="9"/>
      <c r="G25447" s="63"/>
      <c r="H25447" s="64"/>
    </row>
    <row r="25448" spans="4:8" x14ac:dyDescent="0.2">
      <c r="D25448" s="9"/>
      <c r="G25448" s="63"/>
      <c r="H25448" s="64"/>
    </row>
    <row r="25449" spans="4:8" x14ac:dyDescent="0.2">
      <c r="D25449" s="9"/>
      <c r="G25449" s="63"/>
      <c r="H25449" s="64"/>
    </row>
    <row r="25450" spans="4:8" x14ac:dyDescent="0.2">
      <c r="D25450" s="9"/>
      <c r="G25450" s="63"/>
      <c r="H25450" s="64"/>
    </row>
    <row r="25451" spans="4:8" x14ac:dyDescent="0.2">
      <c r="D25451" s="9"/>
      <c r="G25451" s="63"/>
      <c r="H25451" s="64"/>
    </row>
    <row r="25452" spans="4:8" x14ac:dyDescent="0.2">
      <c r="D25452" s="9"/>
      <c r="G25452" s="63"/>
      <c r="H25452" s="64"/>
    </row>
    <row r="25453" spans="4:8" x14ac:dyDescent="0.2">
      <c r="D25453" s="9"/>
      <c r="G25453" s="63"/>
      <c r="H25453" s="64"/>
    </row>
    <row r="25454" spans="4:8" x14ac:dyDescent="0.2">
      <c r="D25454" s="9"/>
      <c r="G25454" s="63"/>
      <c r="H25454" s="64"/>
    </row>
    <row r="25455" spans="4:8" x14ac:dyDescent="0.2">
      <c r="D25455" s="9"/>
      <c r="G25455" s="63"/>
      <c r="H25455" s="64"/>
    </row>
    <row r="25456" spans="4:8" x14ac:dyDescent="0.2">
      <c r="D25456" s="9"/>
      <c r="G25456" s="63"/>
      <c r="H25456" s="64"/>
    </row>
    <row r="25457" spans="4:8" x14ac:dyDescent="0.2">
      <c r="D25457" s="9"/>
      <c r="G25457" s="63"/>
      <c r="H25457" s="64"/>
    </row>
    <row r="25458" spans="4:8" x14ac:dyDescent="0.2">
      <c r="D25458" s="9"/>
      <c r="G25458" s="63"/>
      <c r="H25458" s="64"/>
    </row>
    <row r="25459" spans="4:8" x14ac:dyDescent="0.2">
      <c r="D25459" s="9"/>
      <c r="G25459" s="63"/>
      <c r="H25459" s="64"/>
    </row>
    <row r="25460" spans="4:8" x14ac:dyDescent="0.2">
      <c r="D25460" s="9"/>
      <c r="G25460" s="63"/>
      <c r="H25460" s="64"/>
    </row>
    <row r="25461" spans="4:8" x14ac:dyDescent="0.2">
      <c r="D25461" s="9"/>
      <c r="G25461" s="63"/>
      <c r="H25461" s="64"/>
    </row>
    <row r="25462" spans="4:8" x14ac:dyDescent="0.2">
      <c r="D25462" s="9"/>
      <c r="G25462" s="63"/>
      <c r="H25462" s="64"/>
    </row>
    <row r="25463" spans="4:8" x14ac:dyDescent="0.2">
      <c r="D25463" s="9"/>
      <c r="G25463" s="63"/>
      <c r="H25463" s="64"/>
    </row>
    <row r="25464" spans="4:8" x14ac:dyDescent="0.2">
      <c r="D25464" s="9"/>
      <c r="G25464" s="63"/>
      <c r="H25464" s="64"/>
    </row>
    <row r="25465" spans="4:8" x14ac:dyDescent="0.2">
      <c r="D25465" s="9"/>
      <c r="G25465" s="63"/>
      <c r="H25465" s="64"/>
    </row>
    <row r="25466" spans="4:8" x14ac:dyDescent="0.2">
      <c r="D25466" s="9"/>
      <c r="G25466" s="63"/>
      <c r="H25466" s="64"/>
    </row>
    <row r="25467" spans="4:8" x14ac:dyDescent="0.2">
      <c r="D25467" s="9"/>
      <c r="G25467" s="63"/>
      <c r="H25467" s="64"/>
    </row>
    <row r="25468" spans="4:8" x14ac:dyDescent="0.2">
      <c r="D25468" s="9"/>
      <c r="G25468" s="63"/>
      <c r="H25468" s="64"/>
    </row>
    <row r="25469" spans="4:8" x14ac:dyDescent="0.2">
      <c r="D25469" s="9"/>
      <c r="G25469" s="63"/>
      <c r="H25469" s="64"/>
    </row>
    <row r="25470" spans="4:8" x14ac:dyDescent="0.2">
      <c r="D25470" s="9"/>
      <c r="G25470" s="63"/>
      <c r="H25470" s="64"/>
    </row>
    <row r="25471" spans="4:8" x14ac:dyDescent="0.2">
      <c r="D25471" s="9"/>
      <c r="G25471" s="63"/>
      <c r="H25471" s="64"/>
    </row>
    <row r="25472" spans="4:8" x14ac:dyDescent="0.2">
      <c r="D25472" s="9"/>
      <c r="G25472" s="63"/>
      <c r="H25472" s="64"/>
    </row>
    <row r="25473" spans="4:8" x14ac:dyDescent="0.2">
      <c r="D25473" s="9"/>
      <c r="G25473" s="63"/>
      <c r="H25473" s="64"/>
    </row>
    <row r="25474" spans="4:8" x14ac:dyDescent="0.2">
      <c r="D25474" s="9"/>
      <c r="G25474" s="63"/>
      <c r="H25474" s="64"/>
    </row>
    <row r="25475" spans="4:8" x14ac:dyDescent="0.2">
      <c r="D25475" s="9"/>
      <c r="G25475" s="63"/>
      <c r="H25475" s="64"/>
    </row>
    <row r="25476" spans="4:8" x14ac:dyDescent="0.2">
      <c r="D25476" s="9"/>
      <c r="G25476" s="63"/>
      <c r="H25476" s="64"/>
    </row>
    <row r="25477" spans="4:8" x14ac:dyDescent="0.2">
      <c r="D25477" s="9"/>
      <c r="G25477" s="63"/>
      <c r="H25477" s="64"/>
    </row>
    <row r="25478" spans="4:8" x14ac:dyDescent="0.2">
      <c r="D25478" s="9"/>
      <c r="G25478" s="63"/>
      <c r="H25478" s="64"/>
    </row>
    <row r="25479" spans="4:8" x14ac:dyDescent="0.2">
      <c r="D25479" s="9"/>
      <c r="G25479" s="63"/>
      <c r="H25479" s="64"/>
    </row>
    <row r="25480" spans="4:8" x14ac:dyDescent="0.2">
      <c r="D25480" s="9"/>
      <c r="G25480" s="63"/>
      <c r="H25480" s="64"/>
    </row>
    <row r="25481" spans="4:8" x14ac:dyDescent="0.2">
      <c r="D25481" s="9"/>
      <c r="G25481" s="63"/>
      <c r="H25481" s="64"/>
    </row>
    <row r="25482" spans="4:8" x14ac:dyDescent="0.2">
      <c r="D25482" s="9"/>
      <c r="G25482" s="63"/>
      <c r="H25482" s="64"/>
    </row>
    <row r="25483" spans="4:8" x14ac:dyDescent="0.2">
      <c r="D25483" s="9"/>
      <c r="G25483" s="63"/>
      <c r="H25483" s="64"/>
    </row>
    <row r="25484" spans="4:8" x14ac:dyDescent="0.2">
      <c r="D25484" s="9"/>
      <c r="G25484" s="63"/>
      <c r="H25484" s="64"/>
    </row>
    <row r="25485" spans="4:8" x14ac:dyDescent="0.2">
      <c r="D25485" s="9"/>
      <c r="G25485" s="63"/>
      <c r="H25485" s="64"/>
    </row>
    <row r="25486" spans="4:8" x14ac:dyDescent="0.2">
      <c r="D25486" s="9"/>
      <c r="G25486" s="63"/>
      <c r="H25486" s="64"/>
    </row>
    <row r="25487" spans="4:8" x14ac:dyDescent="0.2">
      <c r="D25487" s="9"/>
      <c r="G25487" s="63"/>
      <c r="H25487" s="64"/>
    </row>
    <row r="25488" spans="4:8" x14ac:dyDescent="0.2">
      <c r="D25488" s="9"/>
      <c r="G25488" s="63"/>
      <c r="H25488" s="64"/>
    </row>
    <row r="25489" spans="4:8" x14ac:dyDescent="0.2">
      <c r="D25489" s="9"/>
      <c r="G25489" s="63"/>
      <c r="H25489" s="64"/>
    </row>
    <row r="25490" spans="4:8" x14ac:dyDescent="0.2">
      <c r="D25490" s="9"/>
      <c r="G25490" s="63"/>
      <c r="H25490" s="64"/>
    </row>
    <row r="25491" spans="4:8" x14ac:dyDescent="0.2">
      <c r="D25491" s="9"/>
      <c r="G25491" s="63"/>
      <c r="H25491" s="64"/>
    </row>
    <row r="25492" spans="4:8" x14ac:dyDescent="0.2">
      <c r="D25492" s="9"/>
      <c r="G25492" s="63"/>
      <c r="H25492" s="64"/>
    </row>
    <row r="25493" spans="4:8" x14ac:dyDescent="0.2">
      <c r="D25493" s="9"/>
      <c r="G25493" s="63"/>
      <c r="H25493" s="64"/>
    </row>
    <row r="25494" spans="4:8" x14ac:dyDescent="0.2">
      <c r="D25494" s="9"/>
      <c r="G25494" s="63"/>
      <c r="H25494" s="64"/>
    </row>
    <row r="25495" spans="4:8" x14ac:dyDescent="0.2">
      <c r="D25495" s="9"/>
      <c r="G25495" s="63"/>
      <c r="H25495" s="64"/>
    </row>
    <row r="25496" spans="4:8" x14ac:dyDescent="0.2">
      <c r="D25496" s="9"/>
      <c r="G25496" s="63"/>
      <c r="H25496" s="64"/>
    </row>
    <row r="25497" spans="4:8" x14ac:dyDescent="0.2">
      <c r="D25497" s="9"/>
      <c r="G25497" s="63"/>
      <c r="H25497" s="64"/>
    </row>
    <row r="25498" spans="4:8" x14ac:dyDescent="0.2">
      <c r="D25498" s="9"/>
      <c r="G25498" s="63"/>
      <c r="H25498" s="64"/>
    </row>
    <row r="25499" spans="4:8" x14ac:dyDescent="0.2">
      <c r="D25499" s="9"/>
      <c r="G25499" s="63"/>
      <c r="H25499" s="64"/>
    </row>
    <row r="25500" spans="4:8" x14ac:dyDescent="0.2">
      <c r="D25500" s="9"/>
      <c r="G25500" s="63"/>
      <c r="H25500" s="64"/>
    </row>
    <row r="25501" spans="4:8" x14ac:dyDescent="0.2">
      <c r="D25501" s="9"/>
      <c r="G25501" s="63"/>
      <c r="H25501" s="64"/>
    </row>
    <row r="25502" spans="4:8" x14ac:dyDescent="0.2">
      <c r="D25502" s="9"/>
      <c r="G25502" s="63"/>
      <c r="H25502" s="64"/>
    </row>
    <row r="25503" spans="4:8" x14ac:dyDescent="0.2">
      <c r="D25503" s="9"/>
      <c r="G25503" s="63"/>
      <c r="H25503" s="64"/>
    </row>
    <row r="25504" spans="4:8" x14ac:dyDescent="0.2">
      <c r="D25504" s="9"/>
      <c r="G25504" s="63"/>
      <c r="H25504" s="64"/>
    </row>
    <row r="25505" spans="4:8" x14ac:dyDescent="0.2">
      <c r="D25505" s="9"/>
      <c r="G25505" s="63"/>
      <c r="H25505" s="64"/>
    </row>
    <row r="25506" spans="4:8" x14ac:dyDescent="0.2">
      <c r="D25506" s="9"/>
      <c r="G25506" s="63"/>
      <c r="H25506" s="64"/>
    </row>
    <row r="25507" spans="4:8" x14ac:dyDescent="0.2">
      <c r="D25507" s="9"/>
      <c r="G25507" s="63"/>
      <c r="H25507" s="64"/>
    </row>
    <row r="25508" spans="4:8" x14ac:dyDescent="0.2">
      <c r="D25508" s="9"/>
      <c r="G25508" s="63"/>
      <c r="H25508" s="64"/>
    </row>
    <row r="25509" spans="4:8" x14ac:dyDescent="0.2">
      <c r="D25509" s="9"/>
      <c r="G25509" s="63"/>
      <c r="H25509" s="64"/>
    </row>
    <row r="25510" spans="4:8" x14ac:dyDescent="0.2">
      <c r="D25510" s="9"/>
      <c r="G25510" s="63"/>
      <c r="H25510" s="64"/>
    </row>
    <row r="25511" spans="4:8" x14ac:dyDescent="0.2">
      <c r="D25511" s="9"/>
      <c r="G25511" s="63"/>
      <c r="H25511" s="64"/>
    </row>
    <row r="25512" spans="4:8" x14ac:dyDescent="0.2">
      <c r="D25512" s="9"/>
      <c r="G25512" s="63"/>
      <c r="H25512" s="64"/>
    </row>
    <row r="25513" spans="4:8" x14ac:dyDescent="0.2">
      <c r="D25513" s="9"/>
      <c r="G25513" s="63"/>
      <c r="H25513" s="64"/>
    </row>
    <row r="25514" spans="4:8" x14ac:dyDescent="0.2">
      <c r="D25514" s="9"/>
      <c r="G25514" s="63"/>
      <c r="H25514" s="64"/>
    </row>
    <row r="25515" spans="4:8" x14ac:dyDescent="0.2">
      <c r="D25515" s="9"/>
      <c r="G25515" s="63"/>
      <c r="H25515" s="64"/>
    </row>
    <row r="25516" spans="4:8" x14ac:dyDescent="0.2">
      <c r="D25516" s="9"/>
      <c r="G25516" s="63"/>
      <c r="H25516" s="64"/>
    </row>
    <row r="25517" spans="4:8" x14ac:dyDescent="0.2">
      <c r="D25517" s="9"/>
      <c r="G25517" s="63"/>
      <c r="H25517" s="64"/>
    </row>
    <row r="25518" spans="4:8" x14ac:dyDescent="0.2">
      <c r="D25518" s="9"/>
      <c r="G25518" s="63"/>
      <c r="H25518" s="64"/>
    </row>
    <row r="25519" spans="4:8" x14ac:dyDescent="0.2">
      <c r="D25519" s="9"/>
      <c r="G25519" s="63"/>
      <c r="H25519" s="64"/>
    </row>
    <row r="25520" spans="4:8" x14ac:dyDescent="0.2">
      <c r="D25520" s="9"/>
      <c r="G25520" s="63"/>
      <c r="H25520" s="64"/>
    </row>
    <row r="25521" spans="4:8" x14ac:dyDescent="0.2">
      <c r="D25521" s="9"/>
      <c r="G25521" s="63"/>
      <c r="H25521" s="64"/>
    </row>
    <row r="25522" spans="4:8" x14ac:dyDescent="0.2">
      <c r="D25522" s="9"/>
      <c r="G25522" s="63"/>
      <c r="H25522" s="64"/>
    </row>
    <row r="25523" spans="4:8" x14ac:dyDescent="0.2">
      <c r="D25523" s="9"/>
      <c r="G25523" s="63"/>
      <c r="H25523" s="64"/>
    </row>
    <row r="25524" spans="4:8" x14ac:dyDescent="0.2">
      <c r="D25524" s="9"/>
      <c r="G25524" s="63"/>
      <c r="H25524" s="64"/>
    </row>
    <row r="25525" spans="4:8" x14ac:dyDescent="0.2">
      <c r="D25525" s="9"/>
      <c r="G25525" s="63"/>
      <c r="H25525" s="64"/>
    </row>
    <row r="25526" spans="4:8" x14ac:dyDescent="0.2">
      <c r="D25526" s="9"/>
      <c r="G25526" s="63"/>
      <c r="H25526" s="64"/>
    </row>
    <row r="25527" spans="4:8" x14ac:dyDescent="0.2">
      <c r="D25527" s="9"/>
      <c r="G25527" s="63"/>
      <c r="H25527" s="64"/>
    </row>
    <row r="25528" spans="4:8" x14ac:dyDescent="0.2">
      <c r="D25528" s="9"/>
      <c r="G25528" s="63"/>
      <c r="H25528" s="64"/>
    </row>
    <row r="25529" spans="4:8" x14ac:dyDescent="0.2">
      <c r="D25529" s="9"/>
      <c r="G25529" s="63"/>
      <c r="H25529" s="64"/>
    </row>
    <row r="25530" spans="4:8" x14ac:dyDescent="0.2">
      <c r="D25530" s="9"/>
      <c r="G25530" s="63"/>
      <c r="H25530" s="64"/>
    </row>
    <row r="25531" spans="4:8" x14ac:dyDescent="0.2">
      <c r="D25531" s="9"/>
      <c r="G25531" s="63"/>
      <c r="H25531" s="64"/>
    </row>
    <row r="25532" spans="4:8" x14ac:dyDescent="0.2">
      <c r="D25532" s="9"/>
      <c r="G25532" s="63"/>
      <c r="H25532" s="64"/>
    </row>
    <row r="25533" spans="4:8" x14ac:dyDescent="0.2">
      <c r="D25533" s="9"/>
      <c r="G25533" s="63"/>
      <c r="H25533" s="64"/>
    </row>
    <row r="25534" spans="4:8" x14ac:dyDescent="0.2">
      <c r="D25534" s="9"/>
      <c r="G25534" s="63"/>
      <c r="H25534" s="64"/>
    </row>
    <row r="25535" spans="4:8" x14ac:dyDescent="0.2">
      <c r="D25535" s="9"/>
      <c r="G25535" s="63"/>
      <c r="H25535" s="64"/>
    </row>
    <row r="25536" spans="4:8" x14ac:dyDescent="0.2">
      <c r="D25536" s="9"/>
      <c r="G25536" s="63"/>
      <c r="H25536" s="64"/>
    </row>
    <row r="25537" spans="4:8" x14ac:dyDescent="0.2">
      <c r="D25537" s="9"/>
      <c r="G25537" s="63"/>
      <c r="H25537" s="64"/>
    </row>
    <row r="25538" spans="4:8" x14ac:dyDescent="0.2">
      <c r="D25538" s="9"/>
      <c r="G25538" s="63"/>
      <c r="H25538" s="64"/>
    </row>
    <row r="25539" spans="4:8" x14ac:dyDescent="0.2">
      <c r="D25539" s="9"/>
      <c r="G25539" s="63"/>
      <c r="H25539" s="64"/>
    </row>
    <row r="25540" spans="4:8" x14ac:dyDescent="0.2">
      <c r="D25540" s="9"/>
      <c r="G25540" s="63"/>
      <c r="H25540" s="64"/>
    </row>
    <row r="25541" spans="4:8" x14ac:dyDescent="0.2">
      <c r="D25541" s="9"/>
      <c r="G25541" s="63"/>
      <c r="H25541" s="64"/>
    </row>
    <row r="25542" spans="4:8" x14ac:dyDescent="0.2">
      <c r="D25542" s="9"/>
      <c r="G25542" s="63"/>
      <c r="H25542" s="64"/>
    </row>
    <row r="25543" spans="4:8" x14ac:dyDescent="0.2">
      <c r="D25543" s="9"/>
      <c r="G25543" s="63"/>
      <c r="H25543" s="64"/>
    </row>
    <row r="25544" spans="4:8" x14ac:dyDescent="0.2">
      <c r="D25544" s="9"/>
      <c r="G25544" s="63"/>
      <c r="H25544" s="64"/>
    </row>
    <row r="25545" spans="4:8" x14ac:dyDescent="0.2">
      <c r="D25545" s="9"/>
      <c r="G25545" s="63"/>
      <c r="H25545" s="64"/>
    </row>
    <row r="25546" spans="4:8" x14ac:dyDescent="0.2">
      <c r="D25546" s="9"/>
      <c r="G25546" s="63"/>
      <c r="H25546" s="64"/>
    </row>
    <row r="25547" spans="4:8" x14ac:dyDescent="0.2">
      <c r="D25547" s="9"/>
      <c r="G25547" s="63"/>
      <c r="H25547" s="64"/>
    </row>
    <row r="25548" spans="4:8" x14ac:dyDescent="0.2">
      <c r="D25548" s="9"/>
      <c r="G25548" s="63"/>
      <c r="H25548" s="64"/>
    </row>
    <row r="25549" spans="4:8" x14ac:dyDescent="0.2">
      <c r="D25549" s="9"/>
      <c r="G25549" s="63"/>
      <c r="H25549" s="64"/>
    </row>
    <row r="25550" spans="4:8" x14ac:dyDescent="0.2">
      <c r="D25550" s="9"/>
      <c r="G25550" s="63"/>
      <c r="H25550" s="64"/>
    </row>
    <row r="25551" spans="4:8" x14ac:dyDescent="0.2">
      <c r="D25551" s="9"/>
      <c r="G25551" s="63"/>
      <c r="H25551" s="64"/>
    </row>
    <row r="25552" spans="4:8" x14ac:dyDescent="0.2">
      <c r="D25552" s="9"/>
      <c r="G25552" s="63"/>
      <c r="H25552" s="64"/>
    </row>
    <row r="25553" spans="4:8" x14ac:dyDescent="0.2">
      <c r="D25553" s="9"/>
      <c r="G25553" s="63"/>
      <c r="H25553" s="64"/>
    </row>
    <row r="25554" spans="4:8" x14ac:dyDescent="0.2">
      <c r="D25554" s="9"/>
      <c r="G25554" s="63"/>
      <c r="H25554" s="64"/>
    </row>
    <row r="25555" spans="4:8" x14ac:dyDescent="0.2">
      <c r="D25555" s="9"/>
      <c r="G25555" s="63"/>
      <c r="H25555" s="64"/>
    </row>
    <row r="25556" spans="4:8" x14ac:dyDescent="0.2">
      <c r="D25556" s="9"/>
      <c r="G25556" s="63"/>
      <c r="H25556" s="64"/>
    </row>
    <row r="25557" spans="4:8" x14ac:dyDescent="0.2">
      <c r="D25557" s="9"/>
      <c r="G25557" s="63"/>
      <c r="H25557" s="64"/>
    </row>
    <row r="25558" spans="4:8" x14ac:dyDescent="0.2">
      <c r="D25558" s="9"/>
      <c r="G25558" s="63"/>
      <c r="H25558" s="64"/>
    </row>
    <row r="25559" spans="4:8" x14ac:dyDescent="0.2">
      <c r="D25559" s="9"/>
      <c r="G25559" s="63"/>
      <c r="H25559" s="64"/>
    </row>
    <row r="25560" spans="4:8" x14ac:dyDescent="0.2">
      <c r="D25560" s="9"/>
      <c r="G25560" s="63"/>
      <c r="H25560" s="64"/>
    </row>
    <row r="25561" spans="4:8" x14ac:dyDescent="0.2">
      <c r="D25561" s="9"/>
      <c r="G25561" s="63"/>
      <c r="H25561" s="64"/>
    </row>
    <row r="25562" spans="4:8" x14ac:dyDescent="0.2">
      <c r="D25562" s="9"/>
      <c r="G25562" s="63"/>
      <c r="H25562" s="64"/>
    </row>
    <row r="25563" spans="4:8" x14ac:dyDescent="0.2">
      <c r="D25563" s="9"/>
      <c r="G25563" s="63"/>
      <c r="H25563" s="64"/>
    </row>
    <row r="25564" spans="4:8" x14ac:dyDescent="0.2">
      <c r="D25564" s="9"/>
      <c r="G25564" s="63"/>
      <c r="H25564" s="64"/>
    </row>
    <row r="25565" spans="4:8" x14ac:dyDescent="0.2">
      <c r="D25565" s="9"/>
      <c r="G25565" s="63"/>
      <c r="H25565" s="64"/>
    </row>
    <row r="25566" spans="4:8" x14ac:dyDescent="0.2">
      <c r="D25566" s="9"/>
      <c r="G25566" s="63"/>
      <c r="H25566" s="64"/>
    </row>
    <row r="25567" spans="4:8" x14ac:dyDescent="0.2">
      <c r="D25567" s="9"/>
      <c r="G25567" s="63"/>
      <c r="H25567" s="64"/>
    </row>
    <row r="25568" spans="4:8" x14ac:dyDescent="0.2">
      <c r="D25568" s="9"/>
      <c r="G25568" s="63"/>
      <c r="H25568" s="64"/>
    </row>
    <row r="25569" spans="4:8" x14ac:dyDescent="0.2">
      <c r="D25569" s="9"/>
      <c r="G25569" s="63"/>
      <c r="H25569" s="64"/>
    </row>
    <row r="25570" spans="4:8" x14ac:dyDescent="0.2">
      <c r="D25570" s="9"/>
      <c r="G25570" s="63"/>
      <c r="H25570" s="64"/>
    </row>
    <row r="25571" spans="4:8" x14ac:dyDescent="0.2">
      <c r="D25571" s="9"/>
      <c r="G25571" s="63"/>
      <c r="H25571" s="64"/>
    </row>
    <row r="25572" spans="4:8" x14ac:dyDescent="0.2">
      <c r="D25572" s="9"/>
      <c r="G25572" s="63"/>
      <c r="H25572" s="64"/>
    </row>
    <row r="25573" spans="4:8" x14ac:dyDescent="0.2">
      <c r="D25573" s="9"/>
      <c r="G25573" s="63"/>
      <c r="H25573" s="64"/>
    </row>
    <row r="25574" spans="4:8" x14ac:dyDescent="0.2">
      <c r="D25574" s="9"/>
      <c r="G25574" s="63"/>
      <c r="H25574" s="64"/>
    </row>
    <row r="25575" spans="4:8" x14ac:dyDescent="0.2">
      <c r="D25575" s="9"/>
      <c r="G25575" s="63"/>
      <c r="H25575" s="64"/>
    </row>
    <row r="25576" spans="4:8" x14ac:dyDescent="0.2">
      <c r="D25576" s="9"/>
      <c r="G25576" s="63"/>
      <c r="H25576" s="64"/>
    </row>
    <row r="25577" spans="4:8" x14ac:dyDescent="0.2">
      <c r="D25577" s="9"/>
      <c r="G25577" s="63"/>
      <c r="H25577" s="64"/>
    </row>
    <row r="25578" spans="4:8" x14ac:dyDescent="0.2">
      <c r="D25578" s="9"/>
      <c r="G25578" s="63"/>
      <c r="H25578" s="64"/>
    </row>
    <row r="25579" spans="4:8" x14ac:dyDescent="0.2">
      <c r="D25579" s="9"/>
      <c r="G25579" s="63"/>
      <c r="H25579" s="64"/>
    </row>
    <row r="25580" spans="4:8" x14ac:dyDescent="0.2">
      <c r="D25580" s="9"/>
      <c r="G25580" s="63"/>
      <c r="H25580" s="64"/>
    </row>
    <row r="25581" spans="4:8" x14ac:dyDescent="0.2">
      <c r="D25581" s="9"/>
      <c r="G25581" s="63"/>
      <c r="H25581" s="64"/>
    </row>
    <row r="25582" spans="4:8" x14ac:dyDescent="0.2">
      <c r="D25582" s="9"/>
      <c r="G25582" s="63"/>
      <c r="H25582" s="64"/>
    </row>
    <row r="25583" spans="4:8" x14ac:dyDescent="0.2">
      <c r="D25583" s="9"/>
      <c r="G25583" s="63"/>
      <c r="H25583" s="64"/>
    </row>
    <row r="25584" spans="4:8" x14ac:dyDescent="0.2">
      <c r="D25584" s="9"/>
      <c r="G25584" s="63"/>
      <c r="H25584" s="64"/>
    </row>
    <row r="25585" spans="4:8" x14ac:dyDescent="0.2">
      <c r="D25585" s="9"/>
      <c r="G25585" s="63"/>
      <c r="H25585" s="64"/>
    </row>
    <row r="25586" spans="4:8" x14ac:dyDescent="0.2">
      <c r="D25586" s="9"/>
      <c r="G25586" s="63"/>
      <c r="H25586" s="64"/>
    </row>
    <row r="25587" spans="4:8" x14ac:dyDescent="0.2">
      <c r="D25587" s="9"/>
      <c r="G25587" s="63"/>
      <c r="H25587" s="64"/>
    </row>
    <row r="25588" spans="4:8" x14ac:dyDescent="0.2">
      <c r="D25588" s="9"/>
      <c r="G25588" s="63"/>
      <c r="H25588" s="64"/>
    </row>
    <row r="25589" spans="4:8" x14ac:dyDescent="0.2">
      <c r="D25589" s="9"/>
      <c r="G25589" s="63"/>
      <c r="H25589" s="64"/>
    </row>
    <row r="25590" spans="4:8" x14ac:dyDescent="0.2">
      <c r="D25590" s="9"/>
      <c r="G25590" s="63"/>
      <c r="H25590" s="64"/>
    </row>
    <row r="25591" spans="4:8" x14ac:dyDescent="0.2">
      <c r="D25591" s="9"/>
      <c r="G25591" s="63"/>
      <c r="H25591" s="64"/>
    </row>
    <row r="25592" spans="4:8" x14ac:dyDescent="0.2">
      <c r="D25592" s="9"/>
      <c r="G25592" s="63"/>
      <c r="H25592" s="64"/>
    </row>
    <row r="25593" spans="4:8" x14ac:dyDescent="0.2">
      <c r="D25593" s="9"/>
      <c r="G25593" s="63"/>
      <c r="H25593" s="64"/>
    </row>
    <row r="25594" spans="4:8" x14ac:dyDescent="0.2">
      <c r="D25594" s="9"/>
      <c r="G25594" s="63"/>
      <c r="H25594" s="64"/>
    </row>
    <row r="25595" spans="4:8" x14ac:dyDescent="0.2">
      <c r="D25595" s="9"/>
      <c r="G25595" s="63"/>
      <c r="H25595" s="64"/>
    </row>
    <row r="25596" spans="4:8" x14ac:dyDescent="0.2">
      <c r="D25596" s="9"/>
      <c r="G25596" s="63"/>
      <c r="H25596" s="64"/>
    </row>
    <row r="25597" spans="4:8" x14ac:dyDescent="0.2">
      <c r="D25597" s="9"/>
      <c r="G25597" s="63"/>
      <c r="H25597" s="64"/>
    </row>
    <row r="25598" spans="4:8" x14ac:dyDescent="0.2">
      <c r="D25598" s="9"/>
      <c r="G25598" s="63"/>
      <c r="H25598" s="64"/>
    </row>
    <row r="25599" spans="4:8" x14ac:dyDescent="0.2">
      <c r="D25599" s="9"/>
      <c r="G25599" s="63"/>
      <c r="H25599" s="64"/>
    </row>
    <row r="25600" spans="4:8" x14ac:dyDescent="0.2">
      <c r="D25600" s="9"/>
      <c r="G25600" s="63"/>
      <c r="H25600" s="64"/>
    </row>
    <row r="25601" spans="4:8" x14ac:dyDescent="0.2">
      <c r="D25601" s="9"/>
      <c r="G25601" s="63"/>
      <c r="H25601" s="64"/>
    </row>
    <row r="25602" spans="4:8" x14ac:dyDescent="0.2">
      <c r="D25602" s="9"/>
      <c r="G25602" s="63"/>
      <c r="H25602" s="64"/>
    </row>
    <row r="25603" spans="4:8" x14ac:dyDescent="0.2">
      <c r="D25603" s="9"/>
      <c r="G25603" s="63"/>
      <c r="H25603" s="64"/>
    </row>
    <row r="25604" spans="4:8" x14ac:dyDescent="0.2">
      <c r="D25604" s="9"/>
      <c r="G25604" s="63"/>
      <c r="H25604" s="64"/>
    </row>
    <row r="25605" spans="4:8" x14ac:dyDescent="0.2">
      <c r="D25605" s="9"/>
      <c r="G25605" s="63"/>
      <c r="H25605" s="64"/>
    </row>
    <row r="25606" spans="4:8" x14ac:dyDescent="0.2">
      <c r="D25606" s="9"/>
      <c r="G25606" s="63"/>
      <c r="H25606" s="64"/>
    </row>
    <row r="25607" spans="4:8" x14ac:dyDescent="0.2">
      <c r="D25607" s="9"/>
      <c r="G25607" s="63"/>
      <c r="H25607" s="64"/>
    </row>
    <row r="25608" spans="4:8" x14ac:dyDescent="0.2">
      <c r="D25608" s="9"/>
      <c r="G25608" s="63"/>
      <c r="H25608" s="64"/>
    </row>
    <row r="25609" spans="4:8" x14ac:dyDescent="0.2">
      <c r="D25609" s="9"/>
      <c r="G25609" s="63"/>
      <c r="H25609" s="64"/>
    </row>
    <row r="25610" spans="4:8" x14ac:dyDescent="0.2">
      <c r="D25610" s="9"/>
      <c r="G25610" s="63"/>
      <c r="H25610" s="64"/>
    </row>
    <row r="25611" spans="4:8" x14ac:dyDescent="0.2">
      <c r="D25611" s="9"/>
      <c r="G25611" s="63"/>
      <c r="H25611" s="64"/>
    </row>
    <row r="25612" spans="4:8" x14ac:dyDescent="0.2">
      <c r="D25612" s="9"/>
      <c r="G25612" s="63"/>
      <c r="H25612" s="64"/>
    </row>
    <row r="25613" spans="4:8" x14ac:dyDescent="0.2">
      <c r="D25613" s="9"/>
      <c r="G25613" s="63"/>
      <c r="H25613" s="64"/>
    </row>
    <row r="25614" spans="4:8" x14ac:dyDescent="0.2">
      <c r="D25614" s="9"/>
      <c r="G25614" s="63"/>
      <c r="H25614" s="64"/>
    </row>
    <row r="25615" spans="4:8" x14ac:dyDescent="0.2">
      <c r="D25615" s="9"/>
      <c r="G25615" s="63"/>
      <c r="H25615" s="64"/>
    </row>
    <row r="25616" spans="4:8" x14ac:dyDescent="0.2">
      <c r="D25616" s="9"/>
      <c r="G25616" s="63"/>
      <c r="H25616" s="64"/>
    </row>
    <row r="25617" spans="4:8" x14ac:dyDescent="0.2">
      <c r="D25617" s="9"/>
      <c r="G25617" s="63"/>
      <c r="H25617" s="64"/>
    </row>
    <row r="25618" spans="4:8" x14ac:dyDescent="0.2">
      <c r="D25618" s="9"/>
      <c r="G25618" s="63"/>
      <c r="H25618" s="64"/>
    </row>
    <row r="25619" spans="4:8" x14ac:dyDescent="0.2">
      <c r="D25619" s="9"/>
      <c r="G25619" s="63"/>
      <c r="H25619" s="64"/>
    </row>
    <row r="25620" spans="4:8" x14ac:dyDescent="0.2">
      <c r="D25620" s="9"/>
      <c r="G25620" s="63"/>
      <c r="H25620" s="64"/>
    </row>
    <row r="25621" spans="4:8" x14ac:dyDescent="0.2">
      <c r="D25621" s="9"/>
      <c r="G25621" s="63"/>
      <c r="H25621" s="64"/>
    </row>
    <row r="25622" spans="4:8" x14ac:dyDescent="0.2">
      <c r="D25622" s="9"/>
      <c r="G25622" s="63"/>
      <c r="H25622" s="64"/>
    </row>
    <row r="25623" spans="4:8" x14ac:dyDescent="0.2">
      <c r="D25623" s="9"/>
      <c r="G25623" s="63"/>
      <c r="H25623" s="64"/>
    </row>
    <row r="25624" spans="4:8" x14ac:dyDescent="0.2">
      <c r="D25624" s="9"/>
      <c r="G25624" s="63"/>
      <c r="H25624" s="64"/>
    </row>
    <row r="25625" spans="4:8" x14ac:dyDescent="0.2">
      <c r="D25625" s="9"/>
      <c r="G25625" s="63"/>
      <c r="H25625" s="64"/>
    </row>
    <row r="25626" spans="4:8" x14ac:dyDescent="0.2">
      <c r="D25626" s="9"/>
      <c r="G25626" s="63"/>
      <c r="H25626" s="64"/>
    </row>
    <row r="25627" spans="4:8" x14ac:dyDescent="0.2">
      <c r="D25627" s="9"/>
      <c r="G25627" s="63"/>
      <c r="H25627" s="64"/>
    </row>
    <row r="25628" spans="4:8" x14ac:dyDescent="0.2">
      <c r="D25628" s="9"/>
      <c r="G25628" s="63"/>
      <c r="H25628" s="64"/>
    </row>
    <row r="25629" spans="4:8" x14ac:dyDescent="0.2">
      <c r="D25629" s="9"/>
      <c r="G25629" s="63"/>
      <c r="H25629" s="64"/>
    </row>
    <row r="25630" spans="4:8" x14ac:dyDescent="0.2">
      <c r="D25630" s="9"/>
      <c r="G25630" s="63"/>
      <c r="H25630" s="64"/>
    </row>
    <row r="25631" spans="4:8" x14ac:dyDescent="0.2">
      <c r="D25631" s="9"/>
      <c r="G25631" s="63"/>
      <c r="H25631" s="64"/>
    </row>
    <row r="25632" spans="4:8" x14ac:dyDescent="0.2">
      <c r="D25632" s="9"/>
      <c r="G25632" s="63"/>
      <c r="H25632" s="64"/>
    </row>
    <row r="25633" spans="4:8" x14ac:dyDescent="0.2">
      <c r="D25633" s="9"/>
      <c r="G25633" s="63"/>
      <c r="H25633" s="64"/>
    </row>
    <row r="25634" spans="4:8" x14ac:dyDescent="0.2">
      <c r="D25634" s="9"/>
      <c r="G25634" s="63"/>
      <c r="H25634" s="64"/>
    </row>
    <row r="25635" spans="4:8" x14ac:dyDescent="0.2">
      <c r="D25635" s="9"/>
      <c r="G25635" s="63"/>
      <c r="H25635" s="64"/>
    </row>
    <row r="25636" spans="4:8" x14ac:dyDescent="0.2">
      <c r="D25636" s="9"/>
      <c r="G25636" s="63"/>
      <c r="H25636" s="64"/>
    </row>
    <row r="25637" spans="4:8" x14ac:dyDescent="0.2">
      <c r="D25637" s="9"/>
      <c r="G25637" s="63"/>
      <c r="H25637" s="64"/>
    </row>
    <row r="25638" spans="4:8" x14ac:dyDescent="0.2">
      <c r="D25638" s="9"/>
      <c r="G25638" s="63"/>
      <c r="H25638" s="64"/>
    </row>
    <row r="25639" spans="4:8" x14ac:dyDescent="0.2">
      <c r="D25639" s="9"/>
      <c r="G25639" s="63"/>
      <c r="H25639" s="64"/>
    </row>
    <row r="25640" spans="4:8" x14ac:dyDescent="0.2">
      <c r="D25640" s="9"/>
      <c r="G25640" s="63"/>
      <c r="H25640" s="64"/>
    </row>
    <row r="25641" spans="4:8" x14ac:dyDescent="0.2">
      <c r="D25641" s="9"/>
      <c r="G25641" s="63"/>
      <c r="H25641" s="64"/>
    </row>
    <row r="25642" spans="4:8" x14ac:dyDescent="0.2">
      <c r="D25642" s="9"/>
      <c r="G25642" s="63"/>
      <c r="H25642" s="64"/>
    </row>
    <row r="25643" spans="4:8" x14ac:dyDescent="0.2">
      <c r="D25643" s="9"/>
      <c r="G25643" s="63"/>
      <c r="H25643" s="64"/>
    </row>
    <row r="25644" spans="4:8" x14ac:dyDescent="0.2">
      <c r="D25644" s="9"/>
      <c r="G25644" s="63"/>
      <c r="H25644" s="64"/>
    </row>
    <row r="25645" spans="4:8" x14ac:dyDescent="0.2">
      <c r="D25645" s="9"/>
      <c r="G25645" s="63"/>
      <c r="H25645" s="64"/>
    </row>
    <row r="25646" spans="4:8" x14ac:dyDescent="0.2">
      <c r="D25646" s="9"/>
      <c r="G25646" s="63"/>
      <c r="H25646" s="64"/>
    </row>
    <row r="25647" spans="4:8" x14ac:dyDescent="0.2">
      <c r="D25647" s="9"/>
      <c r="G25647" s="63"/>
      <c r="H25647" s="64"/>
    </row>
    <row r="25648" spans="4:8" x14ac:dyDescent="0.2">
      <c r="D25648" s="9"/>
      <c r="G25648" s="63"/>
      <c r="H25648" s="64"/>
    </row>
    <row r="25649" spans="4:8" x14ac:dyDescent="0.2">
      <c r="D25649" s="9"/>
      <c r="G25649" s="63"/>
      <c r="H25649" s="64"/>
    </row>
    <row r="25650" spans="4:8" x14ac:dyDescent="0.2">
      <c r="D25650" s="9"/>
      <c r="G25650" s="63"/>
      <c r="H25650" s="64"/>
    </row>
    <row r="25651" spans="4:8" x14ac:dyDescent="0.2">
      <c r="D25651" s="9"/>
      <c r="G25651" s="63"/>
      <c r="H25651" s="64"/>
    </row>
    <row r="25652" spans="4:8" x14ac:dyDescent="0.2">
      <c r="D25652" s="9"/>
      <c r="G25652" s="63"/>
      <c r="H25652" s="64"/>
    </row>
    <row r="25653" spans="4:8" x14ac:dyDescent="0.2">
      <c r="D25653" s="9"/>
      <c r="G25653" s="63"/>
      <c r="H25653" s="64"/>
    </row>
    <row r="25654" spans="4:8" x14ac:dyDescent="0.2">
      <c r="D25654" s="9"/>
      <c r="G25654" s="63"/>
      <c r="H25654" s="64"/>
    </row>
    <row r="25655" spans="4:8" x14ac:dyDescent="0.2">
      <c r="D25655" s="9"/>
      <c r="G25655" s="63"/>
      <c r="H25655" s="64"/>
    </row>
    <row r="25656" spans="4:8" x14ac:dyDescent="0.2">
      <c r="D25656" s="9"/>
      <c r="G25656" s="63"/>
      <c r="H25656" s="64"/>
    </row>
    <row r="25657" spans="4:8" x14ac:dyDescent="0.2">
      <c r="D25657" s="9"/>
      <c r="G25657" s="63"/>
      <c r="H25657" s="64"/>
    </row>
    <row r="25658" spans="4:8" x14ac:dyDescent="0.2">
      <c r="D25658" s="9"/>
      <c r="G25658" s="63"/>
      <c r="H25658" s="64"/>
    </row>
    <row r="25659" spans="4:8" x14ac:dyDescent="0.2">
      <c r="D25659" s="9"/>
      <c r="G25659" s="63"/>
      <c r="H25659" s="64"/>
    </row>
    <row r="25660" spans="4:8" x14ac:dyDescent="0.2">
      <c r="D25660" s="9"/>
      <c r="G25660" s="63"/>
      <c r="H25660" s="64"/>
    </row>
    <row r="25661" spans="4:8" x14ac:dyDescent="0.2">
      <c r="D25661" s="9"/>
      <c r="G25661" s="63"/>
      <c r="H25661" s="64"/>
    </row>
    <row r="25662" spans="4:8" x14ac:dyDescent="0.2">
      <c r="D25662" s="9"/>
      <c r="G25662" s="63"/>
      <c r="H25662" s="64"/>
    </row>
    <row r="25663" spans="4:8" x14ac:dyDescent="0.2">
      <c r="D25663" s="9"/>
      <c r="G25663" s="63"/>
      <c r="H25663" s="64"/>
    </row>
    <row r="25664" spans="4:8" x14ac:dyDescent="0.2">
      <c r="D25664" s="9"/>
      <c r="G25664" s="63"/>
      <c r="H25664" s="64"/>
    </row>
    <row r="25665" spans="4:8" x14ac:dyDescent="0.2">
      <c r="D25665" s="9"/>
      <c r="G25665" s="63"/>
      <c r="H25665" s="64"/>
    </row>
    <row r="25666" spans="4:8" x14ac:dyDescent="0.2">
      <c r="D25666" s="9"/>
      <c r="G25666" s="63"/>
      <c r="H25666" s="64"/>
    </row>
    <row r="25667" spans="4:8" x14ac:dyDescent="0.2">
      <c r="D25667" s="9"/>
      <c r="G25667" s="63"/>
      <c r="H25667" s="64"/>
    </row>
    <row r="25668" spans="4:8" x14ac:dyDescent="0.2">
      <c r="D25668" s="9"/>
      <c r="G25668" s="63"/>
      <c r="H25668" s="64"/>
    </row>
    <row r="25669" spans="4:8" x14ac:dyDescent="0.2">
      <c r="D25669" s="9"/>
      <c r="G25669" s="63"/>
      <c r="H25669" s="64"/>
    </row>
    <row r="25670" spans="4:8" x14ac:dyDescent="0.2">
      <c r="D25670" s="9"/>
      <c r="G25670" s="63"/>
      <c r="H25670" s="64"/>
    </row>
    <row r="25671" spans="4:8" x14ac:dyDescent="0.2">
      <c r="D25671" s="9"/>
      <c r="G25671" s="63"/>
      <c r="H25671" s="64"/>
    </row>
    <row r="25672" spans="4:8" x14ac:dyDescent="0.2">
      <c r="D25672" s="9"/>
      <c r="G25672" s="63"/>
      <c r="H25672" s="64"/>
    </row>
    <row r="25673" spans="4:8" x14ac:dyDescent="0.2">
      <c r="D25673" s="9"/>
      <c r="G25673" s="63"/>
      <c r="H25673" s="64"/>
    </row>
    <row r="25674" spans="4:8" x14ac:dyDescent="0.2">
      <c r="D25674" s="9"/>
      <c r="G25674" s="63"/>
      <c r="H25674" s="64"/>
    </row>
    <row r="25675" spans="4:8" x14ac:dyDescent="0.2">
      <c r="D25675" s="9"/>
      <c r="G25675" s="63"/>
      <c r="H25675" s="64"/>
    </row>
    <row r="25676" spans="4:8" x14ac:dyDescent="0.2">
      <c r="D25676" s="9"/>
      <c r="G25676" s="63"/>
      <c r="H25676" s="64"/>
    </row>
    <row r="25677" spans="4:8" x14ac:dyDescent="0.2">
      <c r="D25677" s="9"/>
      <c r="G25677" s="63"/>
      <c r="H25677" s="64"/>
    </row>
    <row r="25678" spans="4:8" x14ac:dyDescent="0.2">
      <c r="D25678" s="9"/>
      <c r="G25678" s="63"/>
      <c r="H25678" s="64"/>
    </row>
    <row r="25679" spans="4:8" x14ac:dyDescent="0.2">
      <c r="D25679" s="9"/>
      <c r="G25679" s="63"/>
      <c r="H25679" s="64"/>
    </row>
    <row r="25680" spans="4:8" x14ac:dyDescent="0.2">
      <c r="D25680" s="9"/>
      <c r="G25680" s="63"/>
      <c r="H25680" s="64"/>
    </row>
    <row r="25681" spans="4:8" x14ac:dyDescent="0.2">
      <c r="D25681" s="9"/>
      <c r="G25681" s="63"/>
      <c r="H25681" s="64"/>
    </row>
    <row r="25682" spans="4:8" x14ac:dyDescent="0.2">
      <c r="D25682" s="9"/>
      <c r="G25682" s="63"/>
      <c r="H25682" s="64"/>
    </row>
    <row r="25683" spans="4:8" x14ac:dyDescent="0.2">
      <c r="D25683" s="9"/>
      <c r="G25683" s="63"/>
      <c r="H25683" s="64"/>
    </row>
    <row r="25684" spans="4:8" x14ac:dyDescent="0.2">
      <c r="D25684" s="9"/>
      <c r="G25684" s="63"/>
      <c r="H25684" s="64"/>
    </row>
    <row r="25685" spans="4:8" x14ac:dyDescent="0.2">
      <c r="D25685" s="9"/>
      <c r="G25685" s="63"/>
      <c r="H25685" s="64"/>
    </row>
    <row r="25686" spans="4:8" x14ac:dyDescent="0.2">
      <c r="D25686" s="9"/>
      <c r="G25686" s="63"/>
      <c r="H25686" s="64"/>
    </row>
    <row r="25687" spans="4:8" x14ac:dyDescent="0.2">
      <c r="D25687" s="9"/>
      <c r="G25687" s="63"/>
      <c r="H25687" s="64"/>
    </row>
    <row r="25688" spans="4:8" x14ac:dyDescent="0.2">
      <c r="D25688" s="9"/>
      <c r="G25688" s="63"/>
      <c r="H25688" s="64"/>
    </row>
    <row r="25689" spans="4:8" x14ac:dyDescent="0.2">
      <c r="D25689" s="9"/>
      <c r="G25689" s="63"/>
      <c r="H25689" s="64"/>
    </row>
    <row r="25690" spans="4:8" x14ac:dyDescent="0.2">
      <c r="D25690" s="9"/>
      <c r="G25690" s="63"/>
      <c r="H25690" s="64"/>
    </row>
    <row r="25691" spans="4:8" x14ac:dyDescent="0.2">
      <c r="D25691" s="9"/>
      <c r="G25691" s="63"/>
      <c r="H25691" s="64"/>
    </row>
    <row r="25692" spans="4:8" x14ac:dyDescent="0.2">
      <c r="D25692" s="9"/>
      <c r="G25692" s="63"/>
      <c r="H25692" s="64"/>
    </row>
    <row r="25693" spans="4:8" x14ac:dyDescent="0.2">
      <c r="D25693" s="9"/>
      <c r="G25693" s="63"/>
      <c r="H25693" s="64"/>
    </row>
    <row r="25694" spans="4:8" x14ac:dyDescent="0.2">
      <c r="D25694" s="9"/>
      <c r="G25694" s="63"/>
      <c r="H25694" s="64"/>
    </row>
    <row r="25695" spans="4:8" x14ac:dyDescent="0.2">
      <c r="D25695" s="9"/>
      <c r="G25695" s="63"/>
      <c r="H25695" s="64"/>
    </row>
    <row r="25696" spans="4:8" x14ac:dyDescent="0.2">
      <c r="D25696" s="9"/>
      <c r="G25696" s="63"/>
      <c r="H25696" s="64"/>
    </row>
    <row r="25697" spans="4:8" x14ac:dyDescent="0.2">
      <c r="D25697" s="9"/>
      <c r="G25697" s="63"/>
      <c r="H25697" s="64"/>
    </row>
    <row r="25698" spans="4:8" x14ac:dyDescent="0.2">
      <c r="D25698" s="9"/>
      <c r="G25698" s="63"/>
      <c r="H25698" s="64"/>
    </row>
    <row r="25699" spans="4:8" x14ac:dyDescent="0.2">
      <c r="D25699" s="9"/>
      <c r="G25699" s="63"/>
      <c r="H25699" s="64"/>
    </row>
    <row r="25700" spans="4:8" x14ac:dyDescent="0.2">
      <c r="D25700" s="9"/>
      <c r="G25700" s="63"/>
      <c r="H25700" s="64"/>
    </row>
    <row r="25701" spans="4:8" x14ac:dyDescent="0.2">
      <c r="D25701" s="9"/>
      <c r="G25701" s="63"/>
      <c r="H25701" s="64"/>
    </row>
    <row r="25702" spans="4:8" x14ac:dyDescent="0.2">
      <c r="D25702" s="9"/>
      <c r="G25702" s="63"/>
      <c r="H25702" s="64"/>
    </row>
    <row r="25703" spans="4:8" x14ac:dyDescent="0.2">
      <c r="D25703" s="9"/>
      <c r="G25703" s="63"/>
      <c r="H25703" s="64"/>
    </row>
    <row r="25704" spans="4:8" x14ac:dyDescent="0.2">
      <c r="D25704" s="9"/>
      <c r="G25704" s="63"/>
      <c r="H25704" s="64"/>
    </row>
    <row r="25705" spans="4:8" x14ac:dyDescent="0.2">
      <c r="D25705" s="9"/>
      <c r="G25705" s="63"/>
      <c r="H25705" s="64"/>
    </row>
    <row r="25706" spans="4:8" x14ac:dyDescent="0.2">
      <c r="D25706" s="9"/>
      <c r="G25706" s="63"/>
      <c r="H25706" s="64"/>
    </row>
    <row r="25707" spans="4:8" x14ac:dyDescent="0.2">
      <c r="D25707" s="9"/>
      <c r="G25707" s="63"/>
      <c r="H25707" s="64"/>
    </row>
    <row r="25708" spans="4:8" x14ac:dyDescent="0.2">
      <c r="D25708" s="9"/>
      <c r="G25708" s="63"/>
      <c r="H25708" s="64"/>
    </row>
    <row r="25709" spans="4:8" x14ac:dyDescent="0.2">
      <c r="D25709" s="9"/>
      <c r="G25709" s="63"/>
      <c r="H25709" s="64"/>
    </row>
    <row r="25710" spans="4:8" x14ac:dyDescent="0.2">
      <c r="D25710" s="9"/>
      <c r="G25710" s="63"/>
      <c r="H25710" s="64"/>
    </row>
    <row r="25711" spans="4:8" x14ac:dyDescent="0.2">
      <c r="D25711" s="9"/>
      <c r="G25711" s="63"/>
      <c r="H25711" s="64"/>
    </row>
    <row r="25712" spans="4:8" x14ac:dyDescent="0.2">
      <c r="D25712" s="9"/>
      <c r="G25712" s="63"/>
      <c r="H25712" s="64"/>
    </row>
    <row r="25713" spans="4:8" x14ac:dyDescent="0.2">
      <c r="D25713" s="9"/>
      <c r="G25713" s="63"/>
      <c r="H25713" s="64"/>
    </row>
    <row r="25714" spans="4:8" x14ac:dyDescent="0.2">
      <c r="D25714" s="9"/>
      <c r="G25714" s="63"/>
      <c r="H25714" s="64"/>
    </row>
    <row r="25715" spans="4:8" x14ac:dyDescent="0.2">
      <c r="D25715" s="9"/>
      <c r="G25715" s="63"/>
      <c r="H25715" s="64"/>
    </row>
    <row r="25716" spans="4:8" x14ac:dyDescent="0.2">
      <c r="D25716" s="9"/>
      <c r="G25716" s="63"/>
      <c r="H25716" s="64"/>
    </row>
    <row r="25717" spans="4:8" x14ac:dyDescent="0.2">
      <c r="D25717" s="9"/>
      <c r="G25717" s="63"/>
      <c r="H25717" s="64"/>
    </row>
    <row r="25718" spans="4:8" x14ac:dyDescent="0.2">
      <c r="D25718" s="9"/>
      <c r="G25718" s="63"/>
      <c r="H25718" s="64"/>
    </row>
    <row r="25719" spans="4:8" x14ac:dyDescent="0.2">
      <c r="D25719" s="9"/>
      <c r="G25719" s="63"/>
      <c r="H25719" s="64"/>
    </row>
    <row r="25720" spans="4:8" x14ac:dyDescent="0.2">
      <c r="D25720" s="9"/>
      <c r="G25720" s="63"/>
      <c r="H25720" s="64"/>
    </row>
    <row r="25721" spans="4:8" x14ac:dyDescent="0.2">
      <c r="D25721" s="9"/>
      <c r="G25721" s="63"/>
      <c r="H25721" s="64"/>
    </row>
    <row r="25722" spans="4:8" x14ac:dyDescent="0.2">
      <c r="D25722" s="9"/>
      <c r="G25722" s="63"/>
      <c r="H25722" s="64"/>
    </row>
    <row r="25723" spans="4:8" x14ac:dyDescent="0.2">
      <c r="D25723" s="9"/>
      <c r="G25723" s="63"/>
      <c r="H25723" s="64"/>
    </row>
    <row r="25724" spans="4:8" x14ac:dyDescent="0.2">
      <c r="D25724" s="9"/>
      <c r="G25724" s="63"/>
      <c r="H25724" s="64"/>
    </row>
    <row r="25725" spans="4:8" x14ac:dyDescent="0.2">
      <c r="D25725" s="9"/>
      <c r="G25725" s="63"/>
      <c r="H25725" s="64"/>
    </row>
    <row r="25726" spans="4:8" x14ac:dyDescent="0.2">
      <c r="D25726" s="9"/>
      <c r="G25726" s="63"/>
      <c r="H25726" s="64"/>
    </row>
    <row r="25727" spans="4:8" x14ac:dyDescent="0.2">
      <c r="D25727" s="9"/>
      <c r="G25727" s="63"/>
      <c r="H25727" s="64"/>
    </row>
    <row r="25728" spans="4:8" x14ac:dyDescent="0.2">
      <c r="D25728" s="9"/>
      <c r="G25728" s="63"/>
      <c r="H25728" s="64"/>
    </row>
    <row r="25729" spans="4:8" x14ac:dyDescent="0.2">
      <c r="D25729" s="9"/>
      <c r="G25729" s="63"/>
      <c r="H25729" s="64"/>
    </row>
    <row r="25730" spans="4:8" x14ac:dyDescent="0.2">
      <c r="D25730" s="9"/>
      <c r="G25730" s="63"/>
      <c r="H25730" s="64"/>
    </row>
    <row r="25731" spans="4:8" x14ac:dyDescent="0.2">
      <c r="D25731" s="9"/>
      <c r="G25731" s="63"/>
      <c r="H25731" s="64"/>
    </row>
    <row r="25732" spans="4:8" x14ac:dyDescent="0.2">
      <c r="D25732" s="9"/>
      <c r="G25732" s="63"/>
      <c r="H25732" s="64"/>
    </row>
    <row r="25733" spans="4:8" x14ac:dyDescent="0.2">
      <c r="D25733" s="9"/>
      <c r="G25733" s="63"/>
      <c r="H25733" s="64"/>
    </row>
    <row r="25734" spans="4:8" x14ac:dyDescent="0.2">
      <c r="D25734" s="9"/>
      <c r="G25734" s="63"/>
      <c r="H25734" s="64"/>
    </row>
    <row r="25735" spans="4:8" x14ac:dyDescent="0.2">
      <c r="D25735" s="9"/>
      <c r="G25735" s="63"/>
      <c r="H25735" s="64"/>
    </row>
    <row r="25736" spans="4:8" x14ac:dyDescent="0.2">
      <c r="D25736" s="9"/>
      <c r="G25736" s="63"/>
      <c r="H25736" s="64"/>
    </row>
    <row r="25737" spans="4:8" x14ac:dyDescent="0.2">
      <c r="D25737" s="9"/>
      <c r="G25737" s="63"/>
      <c r="H25737" s="64"/>
    </row>
    <row r="25738" spans="4:8" x14ac:dyDescent="0.2">
      <c r="D25738" s="9"/>
      <c r="G25738" s="63"/>
      <c r="H25738" s="64"/>
    </row>
    <row r="25739" spans="4:8" x14ac:dyDescent="0.2">
      <c r="D25739" s="9"/>
      <c r="G25739" s="63"/>
      <c r="H25739" s="64"/>
    </row>
    <row r="25740" spans="4:8" x14ac:dyDescent="0.2">
      <c r="D25740" s="9"/>
      <c r="G25740" s="63"/>
      <c r="H25740" s="64"/>
    </row>
    <row r="25741" spans="4:8" x14ac:dyDescent="0.2">
      <c r="D25741" s="9"/>
      <c r="G25741" s="63"/>
      <c r="H25741" s="64"/>
    </row>
    <row r="25742" spans="4:8" x14ac:dyDescent="0.2">
      <c r="D25742" s="9"/>
      <c r="G25742" s="63"/>
      <c r="H25742" s="64"/>
    </row>
    <row r="25743" spans="4:8" x14ac:dyDescent="0.2">
      <c r="D25743" s="9"/>
      <c r="G25743" s="63"/>
      <c r="H25743" s="64"/>
    </row>
    <row r="25744" spans="4:8" x14ac:dyDescent="0.2">
      <c r="D25744" s="9"/>
      <c r="G25744" s="63"/>
      <c r="H25744" s="64"/>
    </row>
    <row r="25745" spans="4:8" x14ac:dyDescent="0.2">
      <c r="D25745" s="9"/>
      <c r="G25745" s="63"/>
      <c r="H25745" s="64"/>
    </row>
    <row r="25746" spans="4:8" x14ac:dyDescent="0.2">
      <c r="D25746" s="9"/>
      <c r="G25746" s="63"/>
      <c r="H25746" s="64"/>
    </row>
    <row r="25747" spans="4:8" x14ac:dyDescent="0.2">
      <c r="D25747" s="9"/>
      <c r="G25747" s="63"/>
      <c r="H25747" s="64"/>
    </row>
    <row r="25748" spans="4:8" x14ac:dyDescent="0.2">
      <c r="D25748" s="9"/>
      <c r="G25748" s="63"/>
      <c r="H25748" s="64"/>
    </row>
    <row r="25749" spans="4:8" x14ac:dyDescent="0.2">
      <c r="D25749" s="9"/>
      <c r="G25749" s="63"/>
      <c r="H25749" s="64"/>
    </row>
    <row r="25750" spans="4:8" x14ac:dyDescent="0.2">
      <c r="D25750" s="9"/>
      <c r="G25750" s="63"/>
      <c r="H25750" s="64"/>
    </row>
    <row r="25751" spans="4:8" x14ac:dyDescent="0.2">
      <c r="D25751" s="9"/>
      <c r="G25751" s="63"/>
      <c r="H25751" s="64"/>
    </row>
    <row r="25752" spans="4:8" x14ac:dyDescent="0.2">
      <c r="D25752" s="9"/>
      <c r="G25752" s="63"/>
      <c r="H25752" s="64"/>
    </row>
    <row r="25753" spans="4:8" x14ac:dyDescent="0.2">
      <c r="D25753" s="9"/>
      <c r="G25753" s="63"/>
      <c r="H25753" s="64"/>
    </row>
    <row r="25754" spans="4:8" x14ac:dyDescent="0.2">
      <c r="D25754" s="9"/>
      <c r="G25754" s="63"/>
      <c r="H25754" s="64"/>
    </row>
    <row r="25755" spans="4:8" x14ac:dyDescent="0.2">
      <c r="D25755" s="9"/>
      <c r="G25755" s="63"/>
      <c r="H25755" s="64"/>
    </row>
    <row r="25756" spans="4:8" x14ac:dyDescent="0.2">
      <c r="D25756" s="9"/>
      <c r="G25756" s="63"/>
      <c r="H25756" s="64"/>
    </row>
    <row r="25757" spans="4:8" x14ac:dyDescent="0.2">
      <c r="D25757" s="9"/>
      <c r="G25757" s="63"/>
      <c r="H25757" s="64"/>
    </row>
    <row r="25758" spans="4:8" x14ac:dyDescent="0.2">
      <c r="D25758" s="9"/>
      <c r="G25758" s="63"/>
      <c r="H25758" s="64"/>
    </row>
    <row r="25759" spans="4:8" x14ac:dyDescent="0.2">
      <c r="D25759" s="9"/>
      <c r="G25759" s="63"/>
      <c r="H25759" s="64"/>
    </row>
    <row r="25760" spans="4:8" x14ac:dyDescent="0.2">
      <c r="D25760" s="9"/>
      <c r="G25760" s="63"/>
      <c r="H25760" s="64"/>
    </row>
    <row r="25761" spans="4:8" x14ac:dyDescent="0.2">
      <c r="D25761" s="9"/>
      <c r="G25761" s="63"/>
      <c r="H25761" s="64"/>
    </row>
    <row r="25762" spans="4:8" x14ac:dyDescent="0.2">
      <c r="D25762" s="9"/>
      <c r="G25762" s="63"/>
      <c r="H25762" s="64"/>
    </row>
    <row r="25763" spans="4:8" x14ac:dyDescent="0.2">
      <c r="D25763" s="9"/>
      <c r="G25763" s="63"/>
      <c r="H25763" s="64"/>
    </row>
    <row r="25764" spans="4:8" x14ac:dyDescent="0.2">
      <c r="D25764" s="9"/>
      <c r="G25764" s="63"/>
      <c r="H25764" s="64"/>
    </row>
    <row r="25765" spans="4:8" x14ac:dyDescent="0.2">
      <c r="D25765" s="9"/>
      <c r="G25765" s="63"/>
      <c r="H25765" s="64"/>
    </row>
    <row r="25766" spans="4:8" x14ac:dyDescent="0.2">
      <c r="D25766" s="9"/>
      <c r="G25766" s="63"/>
      <c r="H25766" s="64"/>
    </row>
    <row r="25767" spans="4:8" x14ac:dyDescent="0.2">
      <c r="D25767" s="9"/>
      <c r="G25767" s="63"/>
      <c r="H25767" s="64"/>
    </row>
    <row r="25768" spans="4:8" x14ac:dyDescent="0.2">
      <c r="D25768" s="9"/>
      <c r="G25768" s="63"/>
      <c r="H25768" s="64"/>
    </row>
    <row r="25769" spans="4:8" x14ac:dyDescent="0.2">
      <c r="D25769" s="9"/>
      <c r="G25769" s="63"/>
      <c r="H25769" s="64"/>
    </row>
    <row r="25770" spans="4:8" x14ac:dyDescent="0.2">
      <c r="D25770" s="9"/>
      <c r="G25770" s="63"/>
      <c r="H25770" s="64"/>
    </row>
    <row r="25771" spans="4:8" x14ac:dyDescent="0.2">
      <c r="D25771" s="9"/>
      <c r="G25771" s="63"/>
      <c r="H25771" s="64"/>
    </row>
    <row r="25772" spans="4:8" x14ac:dyDescent="0.2">
      <c r="D25772" s="9"/>
      <c r="G25772" s="63"/>
      <c r="H25772" s="64"/>
    </row>
    <row r="25773" spans="4:8" x14ac:dyDescent="0.2">
      <c r="D25773" s="9"/>
      <c r="G25773" s="63"/>
      <c r="H25773" s="64"/>
    </row>
    <row r="25774" spans="4:8" x14ac:dyDescent="0.2">
      <c r="D25774" s="9"/>
      <c r="G25774" s="63"/>
      <c r="H25774" s="64"/>
    </row>
    <row r="25775" spans="4:8" x14ac:dyDescent="0.2">
      <c r="D25775" s="9"/>
      <c r="G25775" s="63"/>
      <c r="H25775" s="64"/>
    </row>
    <row r="25776" spans="4:8" x14ac:dyDescent="0.2">
      <c r="D25776" s="9"/>
      <c r="G25776" s="63"/>
      <c r="H25776" s="64"/>
    </row>
    <row r="25777" spans="4:8" x14ac:dyDescent="0.2">
      <c r="D25777" s="9"/>
      <c r="G25777" s="63"/>
      <c r="H25777" s="64"/>
    </row>
    <row r="25778" spans="4:8" x14ac:dyDescent="0.2">
      <c r="D25778" s="9"/>
      <c r="G25778" s="63"/>
      <c r="H25778" s="64"/>
    </row>
    <row r="25779" spans="4:8" x14ac:dyDescent="0.2">
      <c r="D25779" s="9"/>
      <c r="G25779" s="63"/>
      <c r="H25779" s="64"/>
    </row>
    <row r="25780" spans="4:8" x14ac:dyDescent="0.2">
      <c r="D25780" s="9"/>
      <c r="G25780" s="63"/>
      <c r="H25780" s="64"/>
    </row>
    <row r="25781" spans="4:8" x14ac:dyDescent="0.2">
      <c r="D25781" s="9"/>
      <c r="G25781" s="63"/>
      <c r="H25781" s="64"/>
    </row>
    <row r="25782" spans="4:8" x14ac:dyDescent="0.2">
      <c r="D25782" s="9"/>
      <c r="G25782" s="63"/>
      <c r="H25782" s="64"/>
    </row>
    <row r="25783" spans="4:8" x14ac:dyDescent="0.2">
      <c r="D25783" s="9"/>
      <c r="G25783" s="63"/>
      <c r="H25783" s="64"/>
    </row>
    <row r="25784" spans="4:8" x14ac:dyDescent="0.2">
      <c r="D25784" s="9"/>
      <c r="G25784" s="63"/>
      <c r="H25784" s="64"/>
    </row>
    <row r="25785" spans="4:8" x14ac:dyDescent="0.2">
      <c r="D25785" s="9"/>
      <c r="G25785" s="63"/>
      <c r="H25785" s="64"/>
    </row>
    <row r="25786" spans="4:8" x14ac:dyDescent="0.2">
      <c r="D25786" s="9"/>
      <c r="G25786" s="63"/>
      <c r="H25786" s="64"/>
    </row>
    <row r="25787" spans="4:8" x14ac:dyDescent="0.2">
      <c r="D25787" s="9"/>
      <c r="G25787" s="63"/>
      <c r="H25787" s="64"/>
    </row>
    <row r="25788" spans="4:8" x14ac:dyDescent="0.2">
      <c r="D25788" s="9"/>
      <c r="G25788" s="63"/>
      <c r="H25788" s="64"/>
    </row>
    <row r="25789" spans="4:8" x14ac:dyDescent="0.2">
      <c r="D25789" s="9"/>
      <c r="G25789" s="63"/>
      <c r="H25789" s="64"/>
    </row>
    <row r="25790" spans="4:8" x14ac:dyDescent="0.2">
      <c r="D25790" s="9"/>
      <c r="G25790" s="63"/>
      <c r="H25790" s="64"/>
    </row>
    <row r="25791" spans="4:8" x14ac:dyDescent="0.2">
      <c r="D25791" s="9"/>
      <c r="G25791" s="63"/>
      <c r="H25791" s="64"/>
    </row>
    <row r="25792" spans="4:8" x14ac:dyDescent="0.2">
      <c r="D25792" s="9"/>
      <c r="G25792" s="63"/>
      <c r="H25792" s="64"/>
    </row>
    <row r="25793" spans="4:8" x14ac:dyDescent="0.2">
      <c r="D25793" s="9"/>
      <c r="G25793" s="63"/>
      <c r="H25793" s="64"/>
    </row>
    <row r="25794" spans="4:8" x14ac:dyDescent="0.2">
      <c r="D25794" s="9"/>
      <c r="G25794" s="63"/>
      <c r="H25794" s="64"/>
    </row>
    <row r="25795" spans="4:8" x14ac:dyDescent="0.2">
      <c r="D25795" s="9"/>
      <c r="G25795" s="63"/>
      <c r="H25795" s="64"/>
    </row>
    <row r="25796" spans="4:8" x14ac:dyDescent="0.2">
      <c r="D25796" s="9"/>
      <c r="G25796" s="63"/>
      <c r="H25796" s="64"/>
    </row>
    <row r="25797" spans="4:8" x14ac:dyDescent="0.2">
      <c r="D25797" s="9"/>
      <c r="G25797" s="63"/>
      <c r="H25797" s="64"/>
    </row>
    <row r="25798" spans="4:8" x14ac:dyDescent="0.2">
      <c r="D25798" s="9"/>
      <c r="G25798" s="63"/>
      <c r="H25798" s="64"/>
    </row>
    <row r="25799" spans="4:8" x14ac:dyDescent="0.2">
      <c r="D25799" s="9"/>
      <c r="G25799" s="63"/>
      <c r="H25799" s="64"/>
    </row>
    <row r="25800" spans="4:8" x14ac:dyDescent="0.2">
      <c r="D25800" s="9"/>
      <c r="G25800" s="63"/>
      <c r="H25800" s="64"/>
    </row>
    <row r="25801" spans="4:8" x14ac:dyDescent="0.2">
      <c r="D25801" s="9"/>
      <c r="G25801" s="63"/>
      <c r="H25801" s="64"/>
    </row>
    <row r="25802" spans="4:8" x14ac:dyDescent="0.2">
      <c r="D25802" s="9"/>
      <c r="G25802" s="63"/>
      <c r="H25802" s="64"/>
    </row>
    <row r="25803" spans="4:8" x14ac:dyDescent="0.2">
      <c r="D25803" s="9"/>
      <c r="G25803" s="63"/>
      <c r="H25803" s="64"/>
    </row>
    <row r="25804" spans="4:8" x14ac:dyDescent="0.2">
      <c r="D25804" s="9"/>
      <c r="G25804" s="63"/>
      <c r="H25804" s="64"/>
    </row>
    <row r="25805" spans="4:8" x14ac:dyDescent="0.2">
      <c r="D25805" s="9"/>
      <c r="G25805" s="63"/>
      <c r="H25805" s="64"/>
    </row>
    <row r="25806" spans="4:8" x14ac:dyDescent="0.2">
      <c r="D25806" s="9"/>
      <c r="G25806" s="63"/>
      <c r="H25806" s="64"/>
    </row>
    <row r="25807" spans="4:8" x14ac:dyDescent="0.2">
      <c r="D25807" s="9"/>
      <c r="G25807" s="63"/>
      <c r="H25807" s="64"/>
    </row>
    <row r="25808" spans="4:8" x14ac:dyDescent="0.2">
      <c r="D25808" s="9"/>
      <c r="G25808" s="63"/>
      <c r="H25808" s="64"/>
    </row>
    <row r="25809" spans="4:8" x14ac:dyDescent="0.2">
      <c r="D25809" s="9"/>
      <c r="G25809" s="63"/>
      <c r="H25809" s="64"/>
    </row>
    <row r="25810" spans="4:8" x14ac:dyDescent="0.2">
      <c r="D25810" s="9"/>
      <c r="G25810" s="63"/>
      <c r="H25810" s="64"/>
    </row>
    <row r="25811" spans="4:8" x14ac:dyDescent="0.2">
      <c r="D25811" s="9"/>
      <c r="G25811" s="63"/>
      <c r="H25811" s="64"/>
    </row>
    <row r="25812" spans="4:8" x14ac:dyDescent="0.2">
      <c r="D25812" s="9"/>
      <c r="G25812" s="63"/>
      <c r="H25812" s="64"/>
    </row>
    <row r="25813" spans="4:8" x14ac:dyDescent="0.2">
      <c r="D25813" s="9"/>
      <c r="G25813" s="63"/>
      <c r="H25813" s="64"/>
    </row>
    <row r="25814" spans="4:8" x14ac:dyDescent="0.2">
      <c r="D25814" s="9"/>
      <c r="G25814" s="63"/>
      <c r="H25814" s="64"/>
    </row>
    <row r="25815" spans="4:8" x14ac:dyDescent="0.2">
      <c r="D25815" s="9"/>
      <c r="G25815" s="63"/>
      <c r="H25815" s="64"/>
    </row>
    <row r="25816" spans="4:8" x14ac:dyDescent="0.2">
      <c r="D25816" s="9"/>
      <c r="G25816" s="63"/>
      <c r="H25816" s="64"/>
    </row>
    <row r="25817" spans="4:8" x14ac:dyDescent="0.2">
      <c r="D25817" s="9"/>
      <c r="G25817" s="63"/>
      <c r="H25817" s="64"/>
    </row>
    <row r="25818" spans="4:8" x14ac:dyDescent="0.2">
      <c r="D25818" s="9"/>
      <c r="G25818" s="63"/>
      <c r="H25818" s="64"/>
    </row>
    <row r="25819" spans="4:8" x14ac:dyDescent="0.2">
      <c r="D25819" s="9"/>
      <c r="G25819" s="63"/>
      <c r="H25819" s="64"/>
    </row>
    <row r="25820" spans="4:8" x14ac:dyDescent="0.2">
      <c r="D25820" s="9"/>
      <c r="G25820" s="63"/>
      <c r="H25820" s="64"/>
    </row>
    <row r="25821" spans="4:8" x14ac:dyDescent="0.2">
      <c r="D25821" s="9"/>
      <c r="G25821" s="63"/>
      <c r="H25821" s="64"/>
    </row>
    <row r="25822" spans="4:8" x14ac:dyDescent="0.2">
      <c r="D25822" s="9"/>
      <c r="G25822" s="63"/>
      <c r="H25822" s="64"/>
    </row>
    <row r="25823" spans="4:8" x14ac:dyDescent="0.2">
      <c r="D25823" s="9"/>
      <c r="G25823" s="63"/>
      <c r="H25823" s="64"/>
    </row>
    <row r="25824" spans="4:8" x14ac:dyDescent="0.2">
      <c r="D25824" s="9"/>
      <c r="G25824" s="63"/>
      <c r="H25824" s="64"/>
    </row>
    <row r="25825" spans="4:8" x14ac:dyDescent="0.2">
      <c r="D25825" s="9"/>
      <c r="G25825" s="63"/>
      <c r="H25825" s="64"/>
    </row>
    <row r="25826" spans="4:8" x14ac:dyDescent="0.2">
      <c r="D25826" s="9"/>
      <c r="G25826" s="63"/>
      <c r="H25826" s="64"/>
    </row>
    <row r="25827" spans="4:8" x14ac:dyDescent="0.2">
      <c r="D25827" s="9"/>
      <c r="G25827" s="63"/>
      <c r="H25827" s="64"/>
    </row>
    <row r="25828" spans="4:8" x14ac:dyDescent="0.2">
      <c r="D25828" s="9"/>
      <c r="G25828" s="63"/>
      <c r="H25828" s="64"/>
    </row>
    <row r="25829" spans="4:8" x14ac:dyDescent="0.2">
      <c r="D25829" s="9"/>
      <c r="G25829" s="63"/>
      <c r="H25829" s="64"/>
    </row>
    <row r="25830" spans="4:8" x14ac:dyDescent="0.2">
      <c r="D25830" s="9"/>
      <c r="G25830" s="63"/>
      <c r="H25830" s="64"/>
    </row>
    <row r="25831" spans="4:8" x14ac:dyDescent="0.2">
      <c r="D25831" s="9"/>
      <c r="G25831" s="63"/>
      <c r="H25831" s="64"/>
    </row>
    <row r="25832" spans="4:8" x14ac:dyDescent="0.2">
      <c r="D25832" s="9"/>
      <c r="G25832" s="63"/>
      <c r="H25832" s="64"/>
    </row>
    <row r="25833" spans="4:8" x14ac:dyDescent="0.2">
      <c r="D25833" s="9"/>
      <c r="G25833" s="63"/>
      <c r="H25833" s="64"/>
    </row>
    <row r="25834" spans="4:8" x14ac:dyDescent="0.2">
      <c r="D25834" s="9"/>
      <c r="G25834" s="63"/>
      <c r="H25834" s="64"/>
    </row>
    <row r="25835" spans="4:8" x14ac:dyDescent="0.2">
      <c r="D25835" s="9"/>
      <c r="G25835" s="63"/>
      <c r="H25835" s="64"/>
    </row>
    <row r="25836" spans="4:8" x14ac:dyDescent="0.2">
      <c r="D25836" s="9"/>
      <c r="G25836" s="63"/>
      <c r="H25836" s="64"/>
    </row>
    <row r="25837" spans="4:8" x14ac:dyDescent="0.2">
      <c r="D25837" s="9"/>
      <c r="G25837" s="63"/>
      <c r="H25837" s="64"/>
    </row>
    <row r="25838" spans="4:8" x14ac:dyDescent="0.2">
      <c r="D25838" s="9"/>
      <c r="G25838" s="63"/>
      <c r="H25838" s="64"/>
    </row>
    <row r="25839" spans="4:8" x14ac:dyDescent="0.2">
      <c r="D25839" s="9"/>
      <c r="G25839" s="63"/>
      <c r="H25839" s="64"/>
    </row>
    <row r="25840" spans="4:8" x14ac:dyDescent="0.2">
      <c r="D25840" s="9"/>
      <c r="G25840" s="63"/>
      <c r="H25840" s="64"/>
    </row>
    <row r="25841" spans="4:8" x14ac:dyDescent="0.2">
      <c r="D25841" s="9"/>
      <c r="G25841" s="63"/>
      <c r="H25841" s="64"/>
    </row>
    <row r="25842" spans="4:8" x14ac:dyDescent="0.2">
      <c r="D25842" s="9"/>
      <c r="G25842" s="63"/>
      <c r="H25842" s="64"/>
    </row>
    <row r="25843" spans="4:8" x14ac:dyDescent="0.2">
      <c r="D25843" s="9"/>
      <c r="G25843" s="63"/>
      <c r="H25843" s="64"/>
    </row>
    <row r="25844" spans="4:8" x14ac:dyDescent="0.2">
      <c r="D25844" s="9"/>
      <c r="G25844" s="63"/>
      <c r="H25844" s="64"/>
    </row>
    <row r="25845" spans="4:8" x14ac:dyDescent="0.2">
      <c r="D25845" s="9"/>
      <c r="G25845" s="63"/>
      <c r="H25845" s="64"/>
    </row>
    <row r="25846" spans="4:8" x14ac:dyDescent="0.2">
      <c r="D25846" s="9"/>
      <c r="G25846" s="63"/>
      <c r="H25846" s="64"/>
    </row>
    <row r="25847" spans="4:8" x14ac:dyDescent="0.2">
      <c r="D25847" s="9"/>
      <c r="G25847" s="63"/>
      <c r="H25847" s="64"/>
    </row>
    <row r="25848" spans="4:8" x14ac:dyDescent="0.2">
      <c r="D25848" s="9"/>
      <c r="G25848" s="63"/>
      <c r="H25848" s="64"/>
    </row>
    <row r="25849" spans="4:8" x14ac:dyDescent="0.2">
      <c r="D25849" s="9"/>
      <c r="G25849" s="63"/>
      <c r="H25849" s="64"/>
    </row>
    <row r="25850" spans="4:8" x14ac:dyDescent="0.2">
      <c r="D25850" s="9"/>
      <c r="G25850" s="63"/>
      <c r="H25850" s="64"/>
    </row>
    <row r="25851" spans="4:8" x14ac:dyDescent="0.2">
      <c r="D25851" s="9"/>
      <c r="G25851" s="63"/>
      <c r="H25851" s="64"/>
    </row>
    <row r="25852" spans="4:8" x14ac:dyDescent="0.2">
      <c r="D25852" s="9"/>
      <c r="G25852" s="63"/>
      <c r="H25852" s="64"/>
    </row>
    <row r="25853" spans="4:8" x14ac:dyDescent="0.2">
      <c r="D25853" s="9"/>
      <c r="G25853" s="63"/>
      <c r="H25853" s="64"/>
    </row>
    <row r="25854" spans="4:8" x14ac:dyDescent="0.2">
      <c r="D25854" s="9"/>
      <c r="G25854" s="63"/>
      <c r="H25854" s="64"/>
    </row>
    <row r="25855" spans="4:8" x14ac:dyDescent="0.2">
      <c r="D25855" s="9"/>
      <c r="G25855" s="63"/>
      <c r="H25855" s="64"/>
    </row>
    <row r="25856" spans="4:8" x14ac:dyDescent="0.2">
      <c r="D25856" s="9"/>
      <c r="G25856" s="63"/>
      <c r="H25856" s="64"/>
    </row>
    <row r="25857" spans="4:8" x14ac:dyDescent="0.2">
      <c r="D25857" s="9"/>
      <c r="G25857" s="63"/>
      <c r="H25857" s="64"/>
    </row>
    <row r="25858" spans="4:8" x14ac:dyDescent="0.2">
      <c r="D25858" s="9"/>
      <c r="G25858" s="63"/>
      <c r="H25858" s="64"/>
    </row>
    <row r="25859" spans="4:8" x14ac:dyDescent="0.2">
      <c r="D25859" s="9"/>
      <c r="G25859" s="63"/>
      <c r="H25859" s="64"/>
    </row>
    <row r="25860" spans="4:8" x14ac:dyDescent="0.2">
      <c r="D25860" s="9"/>
      <c r="G25860" s="63"/>
      <c r="H25860" s="64"/>
    </row>
    <row r="25861" spans="4:8" x14ac:dyDescent="0.2">
      <c r="D25861" s="9"/>
      <c r="G25861" s="63"/>
      <c r="H25861" s="64"/>
    </row>
    <row r="25862" spans="4:8" x14ac:dyDescent="0.2">
      <c r="D25862" s="9"/>
      <c r="G25862" s="63"/>
      <c r="H25862" s="64"/>
    </row>
    <row r="25863" spans="4:8" x14ac:dyDescent="0.2">
      <c r="D25863" s="9"/>
      <c r="G25863" s="63"/>
      <c r="H25863" s="64"/>
    </row>
    <row r="25864" spans="4:8" x14ac:dyDescent="0.2">
      <c r="D25864" s="9"/>
      <c r="G25864" s="63"/>
      <c r="H25864" s="64"/>
    </row>
    <row r="25865" spans="4:8" x14ac:dyDescent="0.2">
      <c r="D25865" s="9"/>
      <c r="G25865" s="63"/>
      <c r="H25865" s="64"/>
    </row>
    <row r="25866" spans="4:8" x14ac:dyDescent="0.2">
      <c r="D25866" s="9"/>
      <c r="G25866" s="63"/>
      <c r="H25866" s="64"/>
    </row>
    <row r="25867" spans="4:8" x14ac:dyDescent="0.2">
      <c r="D25867" s="9"/>
      <c r="G25867" s="63"/>
      <c r="H25867" s="64"/>
    </row>
    <row r="25868" spans="4:8" x14ac:dyDescent="0.2">
      <c r="D25868" s="9"/>
      <c r="G25868" s="63"/>
      <c r="H25868" s="64"/>
    </row>
    <row r="25869" spans="4:8" x14ac:dyDescent="0.2">
      <c r="D25869" s="9"/>
      <c r="G25869" s="63"/>
      <c r="H25869" s="64"/>
    </row>
    <row r="25870" spans="4:8" x14ac:dyDescent="0.2">
      <c r="D25870" s="9"/>
      <c r="G25870" s="63"/>
      <c r="H25870" s="64"/>
    </row>
    <row r="25871" spans="4:8" x14ac:dyDescent="0.2">
      <c r="D25871" s="9"/>
      <c r="G25871" s="63"/>
      <c r="H25871" s="64"/>
    </row>
    <row r="25872" spans="4:8" x14ac:dyDescent="0.2">
      <c r="D25872" s="9"/>
      <c r="G25872" s="63"/>
      <c r="H25872" s="64"/>
    </row>
    <row r="25873" spans="4:8" x14ac:dyDescent="0.2">
      <c r="D25873" s="9"/>
      <c r="G25873" s="63"/>
      <c r="H25873" s="64"/>
    </row>
    <row r="25874" spans="4:8" x14ac:dyDescent="0.2">
      <c r="D25874" s="9"/>
      <c r="G25874" s="63"/>
      <c r="H25874" s="64"/>
    </row>
    <row r="25875" spans="4:8" x14ac:dyDescent="0.2">
      <c r="D25875" s="9"/>
      <c r="G25875" s="63"/>
      <c r="H25875" s="64"/>
    </row>
    <row r="25876" spans="4:8" x14ac:dyDescent="0.2">
      <c r="D25876" s="9"/>
      <c r="G25876" s="63"/>
      <c r="H25876" s="64"/>
    </row>
    <row r="25877" spans="4:8" x14ac:dyDescent="0.2">
      <c r="D25877" s="9"/>
      <c r="G25877" s="63"/>
      <c r="H25877" s="64"/>
    </row>
    <row r="25878" spans="4:8" x14ac:dyDescent="0.2">
      <c r="D25878" s="9"/>
      <c r="G25878" s="63"/>
      <c r="H25878" s="64"/>
    </row>
    <row r="25879" spans="4:8" x14ac:dyDescent="0.2">
      <c r="D25879" s="9"/>
      <c r="G25879" s="63"/>
      <c r="H25879" s="64"/>
    </row>
    <row r="25880" spans="4:8" x14ac:dyDescent="0.2">
      <c r="D25880" s="9"/>
      <c r="G25880" s="63"/>
      <c r="H25880" s="64"/>
    </row>
    <row r="25881" spans="4:8" x14ac:dyDescent="0.2">
      <c r="D25881" s="9"/>
      <c r="G25881" s="63"/>
      <c r="H25881" s="64"/>
    </row>
    <row r="25882" spans="4:8" x14ac:dyDescent="0.2">
      <c r="D25882" s="9"/>
      <c r="G25882" s="63"/>
      <c r="H25882" s="64"/>
    </row>
    <row r="25883" spans="4:8" x14ac:dyDescent="0.2">
      <c r="D25883" s="9"/>
      <c r="G25883" s="63"/>
      <c r="H25883" s="64"/>
    </row>
    <row r="25884" spans="4:8" x14ac:dyDescent="0.2">
      <c r="D25884" s="9"/>
      <c r="G25884" s="63"/>
      <c r="H25884" s="64"/>
    </row>
    <row r="25885" spans="4:8" x14ac:dyDescent="0.2">
      <c r="D25885" s="9"/>
      <c r="G25885" s="63"/>
      <c r="H25885" s="64"/>
    </row>
    <row r="25886" spans="4:8" x14ac:dyDescent="0.2">
      <c r="D25886" s="9"/>
      <c r="G25886" s="63"/>
      <c r="H25886" s="64"/>
    </row>
    <row r="25887" spans="4:8" x14ac:dyDescent="0.2">
      <c r="D25887" s="9"/>
      <c r="G25887" s="63"/>
      <c r="H25887" s="64"/>
    </row>
    <row r="25888" spans="4:8" x14ac:dyDescent="0.2">
      <c r="D25888" s="9"/>
      <c r="G25888" s="63"/>
      <c r="H25888" s="64"/>
    </row>
    <row r="25889" spans="4:8" x14ac:dyDescent="0.2">
      <c r="D25889" s="9"/>
      <c r="G25889" s="63"/>
      <c r="H25889" s="64"/>
    </row>
    <row r="25890" spans="4:8" x14ac:dyDescent="0.2">
      <c r="D25890" s="9"/>
      <c r="G25890" s="63"/>
      <c r="H25890" s="64"/>
    </row>
    <row r="25891" spans="4:8" x14ac:dyDescent="0.2">
      <c r="D25891" s="9"/>
      <c r="G25891" s="63"/>
      <c r="H25891" s="64"/>
    </row>
    <row r="25892" spans="4:8" x14ac:dyDescent="0.2">
      <c r="D25892" s="9"/>
      <c r="G25892" s="63"/>
      <c r="H25892" s="64"/>
    </row>
    <row r="25893" spans="4:8" x14ac:dyDescent="0.2">
      <c r="D25893" s="9"/>
      <c r="G25893" s="63"/>
      <c r="H25893" s="64"/>
    </row>
    <row r="25894" spans="4:8" x14ac:dyDescent="0.2">
      <c r="D25894" s="9"/>
      <c r="G25894" s="63"/>
      <c r="H25894" s="64"/>
    </row>
    <row r="25895" spans="4:8" x14ac:dyDescent="0.2">
      <c r="D25895" s="9"/>
      <c r="G25895" s="63"/>
      <c r="H25895" s="64"/>
    </row>
    <row r="25896" spans="4:8" x14ac:dyDescent="0.2">
      <c r="D25896" s="9"/>
      <c r="G25896" s="63"/>
      <c r="H25896" s="64"/>
    </row>
    <row r="25897" spans="4:8" x14ac:dyDescent="0.2">
      <c r="D25897" s="9"/>
      <c r="G25897" s="63"/>
      <c r="H25897" s="64"/>
    </row>
    <row r="25898" spans="4:8" x14ac:dyDescent="0.2">
      <c r="D25898" s="9"/>
      <c r="G25898" s="63"/>
      <c r="H25898" s="64"/>
    </row>
    <row r="25899" spans="4:8" x14ac:dyDescent="0.2">
      <c r="D25899" s="9"/>
      <c r="G25899" s="63"/>
      <c r="H25899" s="64"/>
    </row>
    <row r="25900" spans="4:8" x14ac:dyDescent="0.2">
      <c r="D25900" s="9"/>
      <c r="G25900" s="63"/>
      <c r="H25900" s="64"/>
    </row>
    <row r="25901" spans="4:8" x14ac:dyDescent="0.2">
      <c r="D25901" s="9"/>
      <c r="G25901" s="63"/>
      <c r="H25901" s="64"/>
    </row>
    <row r="25902" spans="4:8" x14ac:dyDescent="0.2">
      <c r="D25902" s="9"/>
      <c r="G25902" s="63"/>
      <c r="H25902" s="64"/>
    </row>
    <row r="25903" spans="4:8" x14ac:dyDescent="0.2">
      <c r="D25903" s="9"/>
      <c r="G25903" s="63"/>
      <c r="H25903" s="64"/>
    </row>
    <row r="25904" spans="4:8" x14ac:dyDescent="0.2">
      <c r="D25904" s="9"/>
      <c r="G25904" s="63"/>
      <c r="H25904" s="64"/>
    </row>
    <row r="25905" spans="4:8" x14ac:dyDescent="0.2">
      <c r="D25905" s="9"/>
      <c r="G25905" s="63"/>
      <c r="H25905" s="64"/>
    </row>
    <row r="25906" spans="4:8" x14ac:dyDescent="0.2">
      <c r="D25906" s="9"/>
      <c r="G25906" s="63"/>
      <c r="H25906" s="64"/>
    </row>
    <row r="25907" spans="4:8" x14ac:dyDescent="0.2">
      <c r="D25907" s="9"/>
      <c r="G25907" s="63"/>
      <c r="H25907" s="64"/>
    </row>
    <row r="25908" spans="4:8" x14ac:dyDescent="0.2">
      <c r="D25908" s="9"/>
      <c r="G25908" s="63"/>
      <c r="H25908" s="64"/>
    </row>
    <row r="25909" spans="4:8" x14ac:dyDescent="0.2">
      <c r="D25909" s="9"/>
      <c r="G25909" s="63"/>
      <c r="H25909" s="64"/>
    </row>
    <row r="25910" spans="4:8" x14ac:dyDescent="0.2">
      <c r="D25910" s="9"/>
      <c r="G25910" s="63"/>
      <c r="H25910" s="64"/>
    </row>
    <row r="25911" spans="4:8" x14ac:dyDescent="0.2">
      <c r="D25911" s="9"/>
      <c r="G25911" s="63"/>
      <c r="H25911" s="64"/>
    </row>
    <row r="25912" spans="4:8" x14ac:dyDescent="0.2">
      <c r="D25912" s="9"/>
      <c r="G25912" s="63"/>
      <c r="H25912" s="64"/>
    </row>
    <row r="25913" spans="4:8" x14ac:dyDescent="0.2">
      <c r="D25913" s="9"/>
      <c r="G25913" s="63"/>
      <c r="H25913" s="64"/>
    </row>
    <row r="25914" spans="4:8" x14ac:dyDescent="0.2">
      <c r="D25914" s="9"/>
      <c r="G25914" s="63"/>
      <c r="H25914" s="64"/>
    </row>
    <row r="25915" spans="4:8" x14ac:dyDescent="0.2">
      <c r="D25915" s="9"/>
      <c r="G25915" s="63"/>
      <c r="H25915" s="64"/>
    </row>
    <row r="25916" spans="4:8" x14ac:dyDescent="0.2">
      <c r="D25916" s="9"/>
      <c r="G25916" s="63"/>
      <c r="H25916" s="64"/>
    </row>
    <row r="25917" spans="4:8" x14ac:dyDescent="0.2">
      <c r="D25917" s="9"/>
      <c r="G25917" s="63"/>
      <c r="H25917" s="64"/>
    </row>
    <row r="25918" spans="4:8" x14ac:dyDescent="0.2">
      <c r="D25918" s="9"/>
      <c r="G25918" s="63"/>
      <c r="H25918" s="64"/>
    </row>
    <row r="25919" spans="4:8" x14ac:dyDescent="0.2">
      <c r="D25919" s="9"/>
      <c r="G25919" s="63"/>
      <c r="H25919" s="64"/>
    </row>
    <row r="25920" spans="4:8" x14ac:dyDescent="0.2">
      <c r="D25920" s="9"/>
      <c r="G25920" s="63"/>
      <c r="H25920" s="64"/>
    </row>
    <row r="25921" spans="4:8" x14ac:dyDescent="0.2">
      <c r="D25921" s="9"/>
      <c r="G25921" s="63"/>
      <c r="H25921" s="64"/>
    </row>
    <row r="25922" spans="4:8" x14ac:dyDescent="0.2">
      <c r="D25922" s="9"/>
      <c r="G25922" s="63"/>
      <c r="H25922" s="64"/>
    </row>
    <row r="25923" spans="4:8" x14ac:dyDescent="0.2">
      <c r="D25923" s="9"/>
      <c r="G25923" s="63"/>
      <c r="H25923" s="64"/>
    </row>
    <row r="25924" spans="4:8" x14ac:dyDescent="0.2">
      <c r="D25924" s="9"/>
      <c r="G25924" s="63"/>
      <c r="H25924" s="64"/>
    </row>
    <row r="25925" spans="4:8" x14ac:dyDescent="0.2">
      <c r="D25925" s="9"/>
      <c r="G25925" s="63"/>
      <c r="H25925" s="64"/>
    </row>
    <row r="25926" spans="4:8" x14ac:dyDescent="0.2">
      <c r="D25926" s="9"/>
      <c r="G25926" s="63"/>
      <c r="H25926" s="64"/>
    </row>
    <row r="25927" spans="4:8" x14ac:dyDescent="0.2">
      <c r="D25927" s="9"/>
      <c r="G25927" s="63"/>
      <c r="H25927" s="64"/>
    </row>
    <row r="25928" spans="4:8" x14ac:dyDescent="0.2">
      <c r="D25928" s="9"/>
      <c r="G25928" s="63"/>
      <c r="H25928" s="64"/>
    </row>
    <row r="25929" spans="4:8" x14ac:dyDescent="0.2">
      <c r="D25929" s="9"/>
      <c r="G25929" s="63"/>
      <c r="H25929" s="64"/>
    </row>
    <row r="25930" spans="4:8" x14ac:dyDescent="0.2">
      <c r="D25930" s="9"/>
      <c r="G25930" s="63"/>
      <c r="H25930" s="64"/>
    </row>
    <row r="25931" spans="4:8" x14ac:dyDescent="0.2">
      <c r="D25931" s="9"/>
      <c r="G25931" s="63"/>
      <c r="H25931" s="64"/>
    </row>
    <row r="25932" spans="4:8" x14ac:dyDescent="0.2">
      <c r="D25932" s="9"/>
      <c r="G25932" s="63"/>
      <c r="H25932" s="64"/>
    </row>
    <row r="25933" spans="4:8" x14ac:dyDescent="0.2">
      <c r="D25933" s="9"/>
      <c r="G25933" s="63"/>
      <c r="H25933" s="64"/>
    </row>
    <row r="25934" spans="4:8" x14ac:dyDescent="0.2">
      <c r="D25934" s="9"/>
      <c r="G25934" s="63"/>
      <c r="H25934" s="64"/>
    </row>
    <row r="25935" spans="4:8" x14ac:dyDescent="0.2">
      <c r="D25935" s="9"/>
      <c r="G25935" s="63"/>
      <c r="H25935" s="64"/>
    </row>
    <row r="25936" spans="4:8" x14ac:dyDescent="0.2">
      <c r="D25936" s="9"/>
      <c r="G25936" s="63"/>
      <c r="H25936" s="64"/>
    </row>
    <row r="25937" spans="4:8" x14ac:dyDescent="0.2">
      <c r="D25937" s="9"/>
      <c r="G25937" s="63"/>
      <c r="H25937" s="64"/>
    </row>
    <row r="25938" spans="4:8" x14ac:dyDescent="0.2">
      <c r="D25938" s="9"/>
      <c r="G25938" s="63"/>
      <c r="H25938" s="64"/>
    </row>
    <row r="25939" spans="4:8" x14ac:dyDescent="0.2">
      <c r="D25939" s="9"/>
      <c r="G25939" s="63"/>
      <c r="H25939" s="64"/>
    </row>
    <row r="25940" spans="4:8" x14ac:dyDescent="0.2">
      <c r="D25940" s="9"/>
      <c r="G25940" s="63"/>
      <c r="H25940" s="64"/>
    </row>
    <row r="25941" spans="4:8" x14ac:dyDescent="0.2">
      <c r="D25941" s="9"/>
      <c r="G25941" s="63"/>
      <c r="H25941" s="64"/>
    </row>
    <row r="25942" spans="4:8" x14ac:dyDescent="0.2">
      <c r="D25942" s="9"/>
      <c r="G25942" s="63"/>
      <c r="H25942" s="64"/>
    </row>
    <row r="25943" spans="4:8" x14ac:dyDescent="0.2">
      <c r="D25943" s="9"/>
      <c r="G25943" s="63"/>
      <c r="H25943" s="64"/>
    </row>
    <row r="25944" spans="4:8" x14ac:dyDescent="0.2">
      <c r="D25944" s="9"/>
      <c r="G25944" s="63"/>
      <c r="H25944" s="64"/>
    </row>
    <row r="25945" spans="4:8" x14ac:dyDescent="0.2">
      <c r="D25945" s="9"/>
      <c r="G25945" s="63"/>
      <c r="H25945" s="64"/>
    </row>
    <row r="25946" spans="4:8" x14ac:dyDescent="0.2">
      <c r="D25946" s="9"/>
      <c r="G25946" s="63"/>
      <c r="H25946" s="64"/>
    </row>
    <row r="25947" spans="4:8" x14ac:dyDescent="0.2">
      <c r="D25947" s="9"/>
      <c r="G25947" s="63"/>
      <c r="H25947" s="64"/>
    </row>
    <row r="25948" spans="4:8" x14ac:dyDescent="0.2">
      <c r="D25948" s="9"/>
      <c r="G25948" s="63"/>
      <c r="H25948" s="64"/>
    </row>
    <row r="25949" spans="4:8" x14ac:dyDescent="0.2">
      <c r="D25949" s="9"/>
      <c r="G25949" s="63"/>
      <c r="H25949" s="64"/>
    </row>
    <row r="25950" spans="4:8" x14ac:dyDescent="0.2">
      <c r="D25950" s="9"/>
      <c r="G25950" s="63"/>
      <c r="H25950" s="64"/>
    </row>
    <row r="25951" spans="4:8" x14ac:dyDescent="0.2">
      <c r="D25951" s="9"/>
      <c r="G25951" s="63"/>
      <c r="H25951" s="64"/>
    </row>
    <row r="25952" spans="4:8" x14ac:dyDescent="0.2">
      <c r="D25952" s="9"/>
      <c r="G25952" s="63"/>
      <c r="H25952" s="64"/>
    </row>
    <row r="25953" spans="4:8" x14ac:dyDescent="0.2">
      <c r="D25953" s="9"/>
      <c r="G25953" s="63"/>
      <c r="H25953" s="64"/>
    </row>
    <row r="25954" spans="4:8" x14ac:dyDescent="0.2">
      <c r="D25954" s="9"/>
      <c r="G25954" s="63"/>
      <c r="H25954" s="64"/>
    </row>
    <row r="25955" spans="4:8" x14ac:dyDescent="0.2">
      <c r="D25955" s="9"/>
      <c r="G25955" s="63"/>
      <c r="H25955" s="64"/>
    </row>
    <row r="25956" spans="4:8" x14ac:dyDescent="0.2">
      <c r="D25956" s="9"/>
      <c r="G25956" s="63"/>
      <c r="H25956" s="64"/>
    </row>
    <row r="25957" spans="4:8" x14ac:dyDescent="0.2">
      <c r="D25957" s="9"/>
      <c r="G25957" s="63"/>
      <c r="H25957" s="64"/>
    </row>
    <row r="25958" spans="4:8" x14ac:dyDescent="0.2">
      <c r="D25958" s="9"/>
      <c r="G25958" s="63"/>
      <c r="H25958" s="64"/>
    </row>
    <row r="25959" spans="4:8" x14ac:dyDescent="0.2">
      <c r="D25959" s="9"/>
      <c r="G25959" s="63"/>
      <c r="H25959" s="64"/>
    </row>
    <row r="25960" spans="4:8" x14ac:dyDescent="0.2">
      <c r="D25960" s="9"/>
      <c r="G25960" s="63"/>
      <c r="H25960" s="64"/>
    </row>
    <row r="25961" spans="4:8" x14ac:dyDescent="0.2">
      <c r="D25961" s="9"/>
      <c r="G25961" s="63"/>
      <c r="H25961" s="64"/>
    </row>
    <row r="25962" spans="4:8" x14ac:dyDescent="0.2">
      <c r="D25962" s="9"/>
      <c r="G25962" s="63"/>
      <c r="H25962" s="64"/>
    </row>
    <row r="25963" spans="4:8" x14ac:dyDescent="0.2">
      <c r="D25963" s="9"/>
      <c r="G25963" s="63"/>
      <c r="H25963" s="64"/>
    </row>
    <row r="25964" spans="4:8" x14ac:dyDescent="0.2">
      <c r="D25964" s="9"/>
      <c r="G25964" s="63"/>
      <c r="H25964" s="64"/>
    </row>
    <row r="25965" spans="4:8" x14ac:dyDescent="0.2">
      <c r="D25965" s="9"/>
      <c r="G25965" s="63"/>
      <c r="H25965" s="64"/>
    </row>
    <row r="25966" spans="4:8" x14ac:dyDescent="0.2">
      <c r="D25966" s="9"/>
      <c r="G25966" s="63"/>
      <c r="H25966" s="64"/>
    </row>
    <row r="25967" spans="4:8" x14ac:dyDescent="0.2">
      <c r="D25967" s="9"/>
      <c r="G25967" s="63"/>
      <c r="H25967" s="64"/>
    </row>
    <row r="25968" spans="4:8" x14ac:dyDescent="0.2">
      <c r="D25968" s="9"/>
      <c r="G25968" s="63"/>
      <c r="H25968" s="64"/>
    </row>
    <row r="25969" spans="4:8" x14ac:dyDescent="0.2">
      <c r="D25969" s="9"/>
      <c r="G25969" s="63"/>
      <c r="H25969" s="64"/>
    </row>
    <row r="25970" spans="4:8" x14ac:dyDescent="0.2">
      <c r="D25970" s="9"/>
      <c r="G25970" s="63"/>
      <c r="H25970" s="64"/>
    </row>
    <row r="25971" spans="4:8" x14ac:dyDescent="0.2">
      <c r="D25971" s="9"/>
      <c r="G25971" s="63"/>
      <c r="H25971" s="64"/>
    </row>
    <row r="25972" spans="4:8" x14ac:dyDescent="0.2">
      <c r="D25972" s="9"/>
      <c r="G25972" s="63"/>
      <c r="H25972" s="64"/>
    </row>
    <row r="25973" spans="4:8" x14ac:dyDescent="0.2">
      <c r="D25973" s="9"/>
      <c r="G25973" s="63"/>
      <c r="H25973" s="64"/>
    </row>
    <row r="25974" spans="4:8" x14ac:dyDescent="0.2">
      <c r="D25974" s="9"/>
      <c r="G25974" s="63"/>
      <c r="H25974" s="64"/>
    </row>
    <row r="25975" spans="4:8" x14ac:dyDescent="0.2">
      <c r="D25975" s="9"/>
      <c r="G25975" s="63"/>
      <c r="H25975" s="64"/>
    </row>
    <row r="25976" spans="4:8" x14ac:dyDescent="0.2">
      <c r="D25976" s="9"/>
      <c r="G25976" s="63"/>
      <c r="H25976" s="64"/>
    </row>
    <row r="25977" spans="4:8" x14ac:dyDescent="0.2">
      <c r="D25977" s="9"/>
      <c r="G25977" s="63"/>
      <c r="H25977" s="64"/>
    </row>
    <row r="25978" spans="4:8" x14ac:dyDescent="0.2">
      <c r="D25978" s="9"/>
      <c r="G25978" s="63"/>
      <c r="H25978" s="64"/>
    </row>
    <row r="25979" spans="4:8" x14ac:dyDescent="0.2">
      <c r="D25979" s="9"/>
      <c r="G25979" s="63"/>
      <c r="H25979" s="64"/>
    </row>
    <row r="25980" spans="4:8" x14ac:dyDescent="0.2">
      <c r="D25980" s="9"/>
      <c r="G25980" s="63"/>
      <c r="H25980" s="64"/>
    </row>
    <row r="25981" spans="4:8" x14ac:dyDescent="0.2">
      <c r="D25981" s="9"/>
      <c r="G25981" s="63"/>
      <c r="H25981" s="64"/>
    </row>
    <row r="25982" spans="4:8" x14ac:dyDescent="0.2">
      <c r="D25982" s="9"/>
      <c r="G25982" s="63"/>
      <c r="H25982" s="64"/>
    </row>
    <row r="25983" spans="4:8" x14ac:dyDescent="0.2">
      <c r="D25983" s="9"/>
      <c r="G25983" s="63"/>
      <c r="H25983" s="64"/>
    </row>
    <row r="25984" spans="4:8" x14ac:dyDescent="0.2">
      <c r="D25984" s="9"/>
      <c r="G25984" s="63"/>
      <c r="H25984" s="64"/>
    </row>
    <row r="25985" spans="4:8" x14ac:dyDescent="0.2">
      <c r="D25985" s="9"/>
      <c r="G25985" s="63"/>
      <c r="H25985" s="64"/>
    </row>
    <row r="25986" spans="4:8" x14ac:dyDescent="0.2">
      <c r="D25986" s="9"/>
      <c r="G25986" s="63"/>
      <c r="H25986" s="64"/>
    </row>
    <row r="25987" spans="4:8" x14ac:dyDescent="0.2">
      <c r="D25987" s="9"/>
      <c r="G25987" s="63"/>
      <c r="H25987" s="64"/>
    </row>
    <row r="25988" spans="4:8" x14ac:dyDescent="0.2">
      <c r="D25988" s="9"/>
      <c r="G25988" s="63"/>
      <c r="H25988" s="64"/>
    </row>
    <row r="25989" spans="4:8" x14ac:dyDescent="0.2">
      <c r="D25989" s="9"/>
      <c r="G25989" s="63"/>
      <c r="H25989" s="64"/>
    </row>
    <row r="25990" spans="4:8" x14ac:dyDescent="0.2">
      <c r="D25990" s="9"/>
      <c r="G25990" s="63"/>
      <c r="H25990" s="64"/>
    </row>
    <row r="25991" spans="4:8" x14ac:dyDescent="0.2">
      <c r="D25991" s="9"/>
      <c r="G25991" s="63"/>
      <c r="H25991" s="64"/>
    </row>
    <row r="25992" spans="4:8" x14ac:dyDescent="0.2">
      <c r="D25992" s="9"/>
      <c r="G25992" s="63"/>
      <c r="H25992" s="64"/>
    </row>
    <row r="25993" spans="4:8" x14ac:dyDescent="0.2">
      <c r="D25993" s="9"/>
      <c r="G25993" s="63"/>
      <c r="H25993" s="64"/>
    </row>
    <row r="25994" spans="4:8" x14ac:dyDescent="0.2">
      <c r="D25994" s="9"/>
      <c r="G25994" s="63"/>
      <c r="H25994" s="64"/>
    </row>
    <row r="25995" spans="4:8" x14ac:dyDescent="0.2">
      <c r="D25995" s="9"/>
      <c r="G25995" s="63"/>
      <c r="H25995" s="64"/>
    </row>
    <row r="25996" spans="4:8" x14ac:dyDescent="0.2">
      <c r="D25996" s="9"/>
      <c r="G25996" s="63"/>
      <c r="H25996" s="64"/>
    </row>
    <row r="25997" spans="4:8" x14ac:dyDescent="0.2">
      <c r="D25997" s="9"/>
      <c r="G25997" s="63"/>
      <c r="H25997" s="64"/>
    </row>
    <row r="25998" spans="4:8" x14ac:dyDescent="0.2">
      <c r="D25998" s="9"/>
      <c r="G25998" s="63"/>
      <c r="H25998" s="64"/>
    </row>
    <row r="25999" spans="4:8" x14ac:dyDescent="0.2">
      <c r="D25999" s="9"/>
      <c r="G25999" s="63"/>
      <c r="H25999" s="64"/>
    </row>
    <row r="26000" spans="4:8" x14ac:dyDescent="0.2">
      <c r="D26000" s="9"/>
      <c r="G26000" s="63"/>
      <c r="H26000" s="64"/>
    </row>
    <row r="26001" spans="4:8" x14ac:dyDescent="0.2">
      <c r="D26001" s="9"/>
      <c r="G26001" s="63"/>
      <c r="H26001" s="64"/>
    </row>
    <row r="26002" spans="4:8" x14ac:dyDescent="0.2">
      <c r="D26002" s="9"/>
      <c r="G26002" s="63"/>
      <c r="H26002" s="64"/>
    </row>
    <row r="26003" spans="4:8" x14ac:dyDescent="0.2">
      <c r="D26003" s="9"/>
      <c r="G26003" s="63"/>
      <c r="H26003" s="64"/>
    </row>
    <row r="26004" spans="4:8" x14ac:dyDescent="0.2">
      <c r="D26004" s="9"/>
      <c r="G26004" s="63"/>
      <c r="H26004" s="64"/>
    </row>
    <row r="26005" spans="4:8" x14ac:dyDescent="0.2">
      <c r="D26005" s="9"/>
      <c r="G26005" s="63"/>
      <c r="H26005" s="64"/>
    </row>
    <row r="26006" spans="4:8" x14ac:dyDescent="0.2">
      <c r="D26006" s="9"/>
      <c r="G26006" s="63"/>
      <c r="H26006" s="64"/>
    </row>
    <row r="26007" spans="4:8" x14ac:dyDescent="0.2">
      <c r="D26007" s="9"/>
      <c r="G26007" s="63"/>
      <c r="H26007" s="64"/>
    </row>
    <row r="26008" spans="4:8" x14ac:dyDescent="0.2">
      <c r="D26008" s="9"/>
      <c r="G26008" s="63"/>
      <c r="H26008" s="64"/>
    </row>
    <row r="26009" spans="4:8" x14ac:dyDescent="0.2">
      <c r="D26009" s="9"/>
      <c r="G26009" s="63"/>
      <c r="H26009" s="64"/>
    </row>
    <row r="26010" spans="4:8" x14ac:dyDescent="0.2">
      <c r="D26010" s="9"/>
      <c r="G26010" s="63"/>
      <c r="H26010" s="64"/>
    </row>
    <row r="26011" spans="4:8" x14ac:dyDescent="0.2">
      <c r="D26011" s="9"/>
      <c r="G26011" s="63"/>
      <c r="H26011" s="64"/>
    </row>
    <row r="26012" spans="4:8" x14ac:dyDescent="0.2">
      <c r="D26012" s="9"/>
      <c r="G26012" s="63"/>
      <c r="H26012" s="64"/>
    </row>
    <row r="26013" spans="4:8" x14ac:dyDescent="0.2">
      <c r="D26013" s="9"/>
      <c r="G26013" s="63"/>
      <c r="H26013" s="64"/>
    </row>
    <row r="26014" spans="4:8" x14ac:dyDescent="0.2">
      <c r="D26014" s="9"/>
      <c r="G26014" s="63"/>
      <c r="H26014" s="64"/>
    </row>
    <row r="26015" spans="4:8" x14ac:dyDescent="0.2">
      <c r="D26015" s="9"/>
      <c r="G26015" s="63"/>
      <c r="H26015" s="64"/>
    </row>
    <row r="26016" spans="4:8" x14ac:dyDescent="0.2">
      <c r="D26016" s="9"/>
      <c r="G26016" s="63"/>
      <c r="H26016" s="64"/>
    </row>
    <row r="26017" spans="4:8" x14ac:dyDescent="0.2">
      <c r="D26017" s="9"/>
      <c r="G26017" s="63"/>
      <c r="H26017" s="64"/>
    </row>
    <row r="26018" spans="4:8" x14ac:dyDescent="0.2">
      <c r="D26018" s="9"/>
      <c r="G26018" s="63"/>
      <c r="H26018" s="64"/>
    </row>
    <row r="26019" spans="4:8" x14ac:dyDescent="0.2">
      <c r="D26019" s="9"/>
      <c r="G26019" s="63"/>
      <c r="H26019" s="64"/>
    </row>
    <row r="26020" spans="4:8" x14ac:dyDescent="0.2">
      <c r="D26020" s="9"/>
      <c r="G26020" s="63"/>
      <c r="H26020" s="64"/>
    </row>
    <row r="26021" spans="4:8" x14ac:dyDescent="0.2">
      <c r="D26021" s="9"/>
      <c r="G26021" s="63"/>
      <c r="H26021" s="64"/>
    </row>
    <row r="26022" spans="4:8" x14ac:dyDescent="0.2">
      <c r="D26022" s="9"/>
      <c r="G26022" s="63"/>
      <c r="H26022" s="64"/>
    </row>
    <row r="26023" spans="4:8" x14ac:dyDescent="0.2">
      <c r="D26023" s="9"/>
      <c r="G26023" s="63"/>
      <c r="H26023" s="64"/>
    </row>
    <row r="26024" spans="4:8" x14ac:dyDescent="0.2">
      <c r="D26024" s="9"/>
      <c r="G26024" s="63"/>
      <c r="H26024" s="64"/>
    </row>
    <row r="26025" spans="4:8" x14ac:dyDescent="0.2">
      <c r="D26025" s="9"/>
      <c r="G26025" s="63"/>
      <c r="H26025" s="64"/>
    </row>
    <row r="26026" spans="4:8" x14ac:dyDescent="0.2">
      <c r="D26026" s="9"/>
      <c r="G26026" s="63"/>
      <c r="H26026" s="64"/>
    </row>
    <row r="26027" spans="4:8" x14ac:dyDescent="0.2">
      <c r="D26027" s="9"/>
      <c r="G26027" s="63"/>
      <c r="H26027" s="64"/>
    </row>
    <row r="26028" spans="4:8" x14ac:dyDescent="0.2">
      <c r="D26028" s="9"/>
      <c r="G26028" s="63"/>
      <c r="H26028" s="64"/>
    </row>
    <row r="26029" spans="4:8" x14ac:dyDescent="0.2">
      <c r="D26029" s="9"/>
      <c r="G26029" s="63"/>
      <c r="H26029" s="64"/>
    </row>
    <row r="26030" spans="4:8" x14ac:dyDescent="0.2">
      <c r="D26030" s="9"/>
      <c r="G26030" s="63"/>
      <c r="H26030" s="64"/>
    </row>
    <row r="26031" spans="4:8" x14ac:dyDescent="0.2">
      <c r="D26031" s="9"/>
      <c r="G26031" s="63"/>
      <c r="H26031" s="64"/>
    </row>
    <row r="26032" spans="4:8" x14ac:dyDescent="0.2">
      <c r="D26032" s="9"/>
      <c r="G26032" s="63"/>
      <c r="H26032" s="64"/>
    </row>
    <row r="26033" spans="4:8" x14ac:dyDescent="0.2">
      <c r="D26033" s="9"/>
      <c r="G26033" s="63"/>
      <c r="H26033" s="64"/>
    </row>
    <row r="26034" spans="4:8" x14ac:dyDescent="0.2">
      <c r="D26034" s="9"/>
      <c r="G26034" s="63"/>
      <c r="H26034" s="64"/>
    </row>
    <row r="26035" spans="4:8" x14ac:dyDescent="0.2">
      <c r="D26035" s="9"/>
      <c r="G26035" s="63"/>
      <c r="H26035" s="64"/>
    </row>
    <row r="26036" spans="4:8" x14ac:dyDescent="0.2">
      <c r="D26036" s="9"/>
      <c r="G26036" s="63"/>
      <c r="H26036" s="64"/>
    </row>
    <row r="26037" spans="4:8" x14ac:dyDescent="0.2">
      <c r="D26037" s="9"/>
      <c r="G26037" s="63"/>
      <c r="H26037" s="64"/>
    </row>
    <row r="26038" spans="4:8" x14ac:dyDescent="0.2">
      <c r="D26038" s="9"/>
      <c r="G26038" s="63"/>
      <c r="H26038" s="64"/>
    </row>
    <row r="26039" spans="4:8" x14ac:dyDescent="0.2">
      <c r="D26039" s="9"/>
      <c r="G26039" s="63"/>
      <c r="H26039" s="64"/>
    </row>
    <row r="26040" spans="4:8" x14ac:dyDescent="0.2">
      <c r="D26040" s="9"/>
      <c r="G26040" s="63"/>
      <c r="H26040" s="64"/>
    </row>
    <row r="26041" spans="4:8" x14ac:dyDescent="0.2">
      <c r="D26041" s="9"/>
      <c r="G26041" s="63"/>
      <c r="H26041" s="64"/>
    </row>
    <row r="26042" spans="4:8" x14ac:dyDescent="0.2">
      <c r="D26042" s="9"/>
      <c r="G26042" s="63"/>
      <c r="H26042" s="64"/>
    </row>
    <row r="26043" spans="4:8" x14ac:dyDescent="0.2">
      <c r="D26043" s="9"/>
      <c r="G26043" s="63"/>
      <c r="H26043" s="64"/>
    </row>
    <row r="26044" spans="4:8" x14ac:dyDescent="0.2">
      <c r="D26044" s="9"/>
      <c r="G26044" s="63"/>
      <c r="H26044" s="64"/>
    </row>
    <row r="26045" spans="4:8" x14ac:dyDescent="0.2">
      <c r="D26045" s="9"/>
      <c r="G26045" s="63"/>
      <c r="H26045" s="64"/>
    </row>
    <row r="26046" spans="4:8" x14ac:dyDescent="0.2">
      <c r="D26046" s="9"/>
      <c r="G26046" s="63"/>
      <c r="H26046" s="64"/>
    </row>
    <row r="26047" spans="4:8" x14ac:dyDescent="0.2">
      <c r="D26047" s="9"/>
      <c r="G26047" s="63"/>
      <c r="H26047" s="64"/>
    </row>
    <row r="26048" spans="4:8" x14ac:dyDescent="0.2">
      <c r="D26048" s="9"/>
      <c r="G26048" s="63"/>
      <c r="H26048" s="64"/>
    </row>
    <row r="26049" spans="4:8" x14ac:dyDescent="0.2">
      <c r="D26049" s="9"/>
      <c r="G26049" s="63"/>
      <c r="H26049" s="64"/>
    </row>
    <row r="26050" spans="4:8" x14ac:dyDescent="0.2">
      <c r="D26050" s="9"/>
      <c r="G26050" s="63"/>
      <c r="H26050" s="64"/>
    </row>
    <row r="26051" spans="4:8" x14ac:dyDescent="0.2">
      <c r="D26051" s="9"/>
      <c r="G26051" s="63"/>
      <c r="H26051" s="64"/>
    </row>
    <row r="26052" spans="4:8" x14ac:dyDescent="0.2">
      <c r="D26052" s="9"/>
      <c r="G26052" s="63"/>
      <c r="H26052" s="64"/>
    </row>
    <row r="26053" spans="4:8" x14ac:dyDescent="0.2">
      <c r="D26053" s="9"/>
      <c r="G26053" s="63"/>
      <c r="H26053" s="64"/>
    </row>
    <row r="26054" spans="4:8" x14ac:dyDescent="0.2">
      <c r="D26054" s="9"/>
      <c r="G26054" s="63"/>
      <c r="H26054" s="64"/>
    </row>
    <row r="26055" spans="4:8" x14ac:dyDescent="0.2">
      <c r="D26055" s="9"/>
      <c r="G26055" s="63"/>
      <c r="H26055" s="64"/>
    </row>
    <row r="26056" spans="4:8" x14ac:dyDescent="0.2">
      <c r="D26056" s="9"/>
      <c r="G26056" s="63"/>
      <c r="H26056" s="64"/>
    </row>
    <row r="26057" spans="4:8" x14ac:dyDescent="0.2">
      <c r="D26057" s="9"/>
      <c r="G26057" s="63"/>
      <c r="H26057" s="64"/>
    </row>
    <row r="26058" spans="4:8" x14ac:dyDescent="0.2">
      <c r="D26058" s="9"/>
      <c r="G26058" s="63"/>
      <c r="H26058" s="64"/>
    </row>
    <row r="26059" spans="4:8" x14ac:dyDescent="0.2">
      <c r="D26059" s="9"/>
      <c r="G26059" s="63"/>
      <c r="H26059" s="64"/>
    </row>
    <row r="26060" spans="4:8" x14ac:dyDescent="0.2">
      <c r="D26060" s="9"/>
      <c r="G26060" s="63"/>
      <c r="H26060" s="64"/>
    </row>
    <row r="26061" spans="4:8" x14ac:dyDescent="0.2">
      <c r="D26061" s="9"/>
      <c r="G26061" s="63"/>
      <c r="H26061" s="64"/>
    </row>
    <row r="26062" spans="4:8" x14ac:dyDescent="0.2">
      <c r="D26062" s="9"/>
      <c r="G26062" s="63"/>
      <c r="H26062" s="64"/>
    </row>
    <row r="26063" spans="4:8" x14ac:dyDescent="0.2">
      <c r="D26063" s="9"/>
      <c r="G26063" s="63"/>
      <c r="H26063" s="64"/>
    </row>
    <row r="26064" spans="4:8" x14ac:dyDescent="0.2">
      <c r="D26064" s="9"/>
      <c r="G26064" s="63"/>
      <c r="H26064" s="64"/>
    </row>
    <row r="26065" spans="4:8" x14ac:dyDescent="0.2">
      <c r="D26065" s="9"/>
      <c r="G26065" s="63"/>
      <c r="H26065" s="64"/>
    </row>
    <row r="26066" spans="4:8" x14ac:dyDescent="0.2">
      <c r="D26066" s="9"/>
      <c r="G26066" s="63"/>
      <c r="H26066" s="64"/>
    </row>
    <row r="26067" spans="4:8" x14ac:dyDescent="0.2">
      <c r="D26067" s="9"/>
      <c r="G26067" s="63"/>
      <c r="H26067" s="64"/>
    </row>
    <row r="26068" spans="4:8" x14ac:dyDescent="0.2">
      <c r="D26068" s="9"/>
      <c r="G26068" s="63"/>
      <c r="H26068" s="64"/>
    </row>
    <row r="26069" spans="4:8" x14ac:dyDescent="0.2">
      <c r="D26069" s="9"/>
      <c r="G26069" s="63"/>
      <c r="H26069" s="64"/>
    </row>
    <row r="26070" spans="4:8" x14ac:dyDescent="0.2">
      <c r="D26070" s="9"/>
      <c r="G26070" s="63"/>
      <c r="H26070" s="64"/>
    </row>
    <row r="26071" spans="4:8" x14ac:dyDescent="0.2">
      <c r="D26071" s="9"/>
      <c r="G26071" s="63"/>
      <c r="H26071" s="64"/>
    </row>
    <row r="26072" spans="4:8" x14ac:dyDescent="0.2">
      <c r="D26072" s="9"/>
      <c r="G26072" s="63"/>
      <c r="H26072" s="64"/>
    </row>
    <row r="26073" spans="4:8" x14ac:dyDescent="0.2">
      <c r="D26073" s="9"/>
      <c r="G26073" s="63"/>
      <c r="H26073" s="64"/>
    </row>
    <row r="26074" spans="4:8" x14ac:dyDescent="0.2">
      <c r="D26074" s="9"/>
      <c r="G26074" s="63"/>
      <c r="H26074" s="64"/>
    </row>
    <row r="26075" spans="4:8" x14ac:dyDescent="0.2">
      <c r="D26075" s="9"/>
      <c r="G26075" s="63"/>
      <c r="H26075" s="64"/>
    </row>
    <row r="26076" spans="4:8" x14ac:dyDescent="0.2">
      <c r="D26076" s="9"/>
      <c r="G26076" s="63"/>
      <c r="H26076" s="64"/>
    </row>
    <row r="26077" spans="4:8" x14ac:dyDescent="0.2">
      <c r="D26077" s="9"/>
      <c r="G26077" s="63"/>
      <c r="H26077" s="64"/>
    </row>
    <row r="26078" spans="4:8" x14ac:dyDescent="0.2">
      <c r="D26078" s="9"/>
      <c r="G26078" s="63"/>
      <c r="H26078" s="64"/>
    </row>
    <row r="26079" spans="4:8" x14ac:dyDescent="0.2">
      <c r="D26079" s="9"/>
      <c r="G26079" s="63"/>
      <c r="H26079" s="64"/>
    </row>
    <row r="26080" spans="4:8" x14ac:dyDescent="0.2">
      <c r="D26080" s="9"/>
      <c r="G26080" s="63"/>
      <c r="H26080" s="64"/>
    </row>
    <row r="26081" spans="4:8" x14ac:dyDescent="0.2">
      <c r="D26081" s="9"/>
      <c r="G26081" s="63"/>
      <c r="H26081" s="64"/>
    </row>
    <row r="26082" spans="4:8" x14ac:dyDescent="0.2">
      <c r="D26082" s="9"/>
      <c r="G26082" s="63"/>
      <c r="H26082" s="64"/>
    </row>
    <row r="26083" spans="4:8" x14ac:dyDescent="0.2">
      <c r="D26083" s="9"/>
      <c r="G26083" s="63"/>
      <c r="H26083" s="64"/>
    </row>
    <row r="26084" spans="4:8" x14ac:dyDescent="0.2">
      <c r="D26084" s="9"/>
      <c r="G26084" s="63"/>
      <c r="H26084" s="64"/>
    </row>
    <row r="26085" spans="4:8" x14ac:dyDescent="0.2">
      <c r="D26085" s="9"/>
      <c r="G26085" s="63"/>
      <c r="H26085" s="64"/>
    </row>
    <row r="26086" spans="4:8" x14ac:dyDescent="0.2">
      <c r="D26086" s="9"/>
      <c r="G26086" s="63"/>
      <c r="H26086" s="64"/>
    </row>
    <row r="26087" spans="4:8" x14ac:dyDescent="0.2">
      <c r="D26087" s="9"/>
      <c r="G26087" s="63"/>
      <c r="H26087" s="64"/>
    </row>
    <row r="26088" spans="4:8" x14ac:dyDescent="0.2">
      <c r="D26088" s="9"/>
      <c r="G26088" s="63"/>
      <c r="H26088" s="64"/>
    </row>
    <row r="26089" spans="4:8" x14ac:dyDescent="0.2">
      <c r="D26089" s="9"/>
      <c r="G26089" s="63"/>
      <c r="H26089" s="64"/>
    </row>
    <row r="26090" spans="4:8" x14ac:dyDescent="0.2">
      <c r="D26090" s="9"/>
      <c r="G26090" s="63"/>
      <c r="H26090" s="64"/>
    </row>
    <row r="26091" spans="4:8" x14ac:dyDescent="0.2">
      <c r="D26091" s="9"/>
      <c r="G26091" s="63"/>
      <c r="H26091" s="64"/>
    </row>
    <row r="26092" spans="4:8" x14ac:dyDescent="0.2">
      <c r="D26092" s="9"/>
      <c r="G26092" s="63"/>
      <c r="H26092" s="64"/>
    </row>
    <row r="26093" spans="4:8" x14ac:dyDescent="0.2">
      <c r="D26093" s="9"/>
      <c r="G26093" s="63"/>
      <c r="H26093" s="64"/>
    </row>
    <row r="26094" spans="4:8" x14ac:dyDescent="0.2">
      <c r="D26094" s="9"/>
      <c r="G26094" s="63"/>
      <c r="H26094" s="64"/>
    </row>
    <row r="26095" spans="4:8" x14ac:dyDescent="0.2">
      <c r="D26095" s="9"/>
      <c r="G26095" s="63"/>
      <c r="H26095" s="64"/>
    </row>
    <row r="26096" spans="4:8" x14ac:dyDescent="0.2">
      <c r="D26096" s="9"/>
      <c r="G26096" s="63"/>
      <c r="H26096" s="64"/>
    </row>
    <row r="26097" spans="4:8" x14ac:dyDescent="0.2">
      <c r="D26097" s="9"/>
      <c r="G26097" s="63"/>
      <c r="H26097" s="64"/>
    </row>
    <row r="26098" spans="4:8" x14ac:dyDescent="0.2">
      <c r="D26098" s="9"/>
      <c r="G26098" s="63"/>
      <c r="H26098" s="64"/>
    </row>
    <row r="26099" spans="4:8" x14ac:dyDescent="0.2">
      <c r="D26099" s="9"/>
      <c r="G26099" s="63"/>
      <c r="H26099" s="64"/>
    </row>
    <row r="26100" spans="4:8" x14ac:dyDescent="0.2">
      <c r="D26100" s="9"/>
      <c r="G26100" s="63"/>
      <c r="H26100" s="64"/>
    </row>
    <row r="26101" spans="4:8" x14ac:dyDescent="0.2">
      <c r="D26101" s="9"/>
      <c r="G26101" s="63"/>
      <c r="H26101" s="64"/>
    </row>
    <row r="26102" spans="4:8" x14ac:dyDescent="0.2">
      <c r="D26102" s="9"/>
      <c r="G26102" s="63"/>
      <c r="H26102" s="64"/>
    </row>
    <row r="26103" spans="4:8" x14ac:dyDescent="0.2">
      <c r="D26103" s="9"/>
      <c r="G26103" s="63"/>
      <c r="H26103" s="64"/>
    </row>
    <row r="26104" spans="4:8" x14ac:dyDescent="0.2">
      <c r="D26104" s="9"/>
      <c r="G26104" s="63"/>
      <c r="H26104" s="64"/>
    </row>
    <row r="26105" spans="4:8" x14ac:dyDescent="0.2">
      <c r="D26105" s="9"/>
      <c r="G26105" s="63"/>
      <c r="H26105" s="64"/>
    </row>
    <row r="26106" spans="4:8" x14ac:dyDescent="0.2">
      <c r="D26106" s="9"/>
      <c r="G26106" s="63"/>
      <c r="H26106" s="64"/>
    </row>
    <row r="26107" spans="4:8" x14ac:dyDescent="0.2">
      <c r="D26107" s="9"/>
      <c r="G26107" s="63"/>
      <c r="H26107" s="64"/>
    </row>
    <row r="26108" spans="4:8" x14ac:dyDescent="0.2">
      <c r="D26108" s="9"/>
      <c r="G26108" s="63"/>
      <c r="H26108" s="64"/>
    </row>
    <row r="26109" spans="4:8" x14ac:dyDescent="0.2">
      <c r="D26109" s="9"/>
      <c r="G26109" s="63"/>
      <c r="H26109" s="64"/>
    </row>
    <row r="26110" spans="4:8" x14ac:dyDescent="0.2">
      <c r="D26110" s="9"/>
      <c r="G26110" s="63"/>
      <c r="H26110" s="64"/>
    </row>
    <row r="26111" spans="4:8" x14ac:dyDescent="0.2">
      <c r="D26111" s="9"/>
      <c r="G26111" s="63"/>
      <c r="H26111" s="64"/>
    </row>
    <row r="26112" spans="4:8" x14ac:dyDescent="0.2">
      <c r="D26112" s="9"/>
      <c r="G26112" s="63"/>
      <c r="H26112" s="64"/>
    </row>
    <row r="26113" spans="4:8" x14ac:dyDescent="0.2">
      <c r="D26113" s="9"/>
      <c r="G26113" s="63"/>
      <c r="H26113" s="64"/>
    </row>
    <row r="26114" spans="4:8" x14ac:dyDescent="0.2">
      <c r="D26114" s="9"/>
      <c r="G26114" s="63"/>
      <c r="H26114" s="64"/>
    </row>
    <row r="26115" spans="4:8" x14ac:dyDescent="0.2">
      <c r="D26115" s="9"/>
      <c r="G26115" s="63"/>
      <c r="H26115" s="64"/>
    </row>
    <row r="26116" spans="4:8" x14ac:dyDescent="0.2">
      <c r="D26116" s="9"/>
      <c r="G26116" s="63"/>
      <c r="H26116" s="64"/>
    </row>
    <row r="26117" spans="4:8" x14ac:dyDescent="0.2">
      <c r="D26117" s="9"/>
      <c r="G26117" s="63"/>
      <c r="H26117" s="64"/>
    </row>
    <row r="26118" spans="4:8" x14ac:dyDescent="0.2">
      <c r="D26118" s="9"/>
      <c r="G26118" s="63"/>
      <c r="H26118" s="64"/>
    </row>
    <row r="26119" spans="4:8" x14ac:dyDescent="0.2">
      <c r="D26119" s="9"/>
      <c r="G26119" s="63"/>
      <c r="H26119" s="64"/>
    </row>
    <row r="26120" spans="4:8" x14ac:dyDescent="0.2">
      <c r="D26120" s="9"/>
      <c r="G26120" s="63"/>
      <c r="H26120" s="64"/>
    </row>
    <row r="26121" spans="4:8" x14ac:dyDescent="0.2">
      <c r="D26121" s="9"/>
      <c r="G26121" s="63"/>
      <c r="H26121" s="64"/>
    </row>
    <row r="26122" spans="4:8" x14ac:dyDescent="0.2">
      <c r="D26122" s="9"/>
      <c r="G26122" s="63"/>
      <c r="H26122" s="64"/>
    </row>
    <row r="26123" spans="4:8" x14ac:dyDescent="0.2">
      <c r="D26123" s="9"/>
      <c r="G26123" s="63"/>
      <c r="H26123" s="64"/>
    </row>
    <row r="26124" spans="4:8" x14ac:dyDescent="0.2">
      <c r="D26124" s="9"/>
      <c r="G26124" s="63"/>
      <c r="H26124" s="64"/>
    </row>
    <row r="26125" spans="4:8" x14ac:dyDescent="0.2">
      <c r="D26125" s="9"/>
      <c r="G26125" s="63"/>
      <c r="H26125" s="64"/>
    </row>
    <row r="26126" spans="4:8" x14ac:dyDescent="0.2">
      <c r="D26126" s="9"/>
      <c r="G26126" s="63"/>
      <c r="H26126" s="64"/>
    </row>
    <row r="26127" spans="4:8" x14ac:dyDescent="0.2">
      <c r="D26127" s="9"/>
      <c r="G26127" s="63"/>
      <c r="H26127" s="64"/>
    </row>
    <row r="26128" spans="4:8" x14ac:dyDescent="0.2">
      <c r="D26128" s="9"/>
      <c r="G26128" s="63"/>
      <c r="H26128" s="64"/>
    </row>
    <row r="26129" spans="4:8" x14ac:dyDescent="0.2">
      <c r="D26129" s="9"/>
      <c r="G26129" s="63"/>
      <c r="H26129" s="64"/>
    </row>
    <row r="26130" spans="4:8" x14ac:dyDescent="0.2">
      <c r="D26130" s="9"/>
      <c r="G26130" s="63"/>
      <c r="H26130" s="64"/>
    </row>
    <row r="26131" spans="4:8" x14ac:dyDescent="0.2">
      <c r="D26131" s="9"/>
      <c r="G26131" s="63"/>
      <c r="H26131" s="64"/>
    </row>
    <row r="26132" spans="4:8" x14ac:dyDescent="0.2">
      <c r="D26132" s="9"/>
      <c r="G26132" s="63"/>
      <c r="H26132" s="64"/>
    </row>
    <row r="26133" spans="4:8" x14ac:dyDescent="0.2">
      <c r="D26133" s="9"/>
      <c r="G26133" s="63"/>
      <c r="H26133" s="64"/>
    </row>
    <row r="26134" spans="4:8" x14ac:dyDescent="0.2">
      <c r="D26134" s="9"/>
      <c r="G26134" s="63"/>
      <c r="H26134" s="64"/>
    </row>
    <row r="26135" spans="4:8" x14ac:dyDescent="0.2">
      <c r="D26135" s="9"/>
      <c r="G26135" s="63"/>
      <c r="H26135" s="64"/>
    </row>
    <row r="26136" spans="4:8" x14ac:dyDescent="0.2">
      <c r="D26136" s="9"/>
      <c r="G26136" s="63"/>
      <c r="H26136" s="64"/>
    </row>
    <row r="26137" spans="4:8" x14ac:dyDescent="0.2">
      <c r="D26137" s="9"/>
      <c r="G26137" s="63"/>
      <c r="H26137" s="64"/>
    </row>
    <row r="26138" spans="4:8" x14ac:dyDescent="0.2">
      <c r="D26138" s="9"/>
      <c r="G26138" s="63"/>
      <c r="H26138" s="64"/>
    </row>
    <row r="26139" spans="4:8" x14ac:dyDescent="0.2">
      <c r="D26139" s="9"/>
      <c r="G26139" s="63"/>
      <c r="H26139" s="64"/>
    </row>
    <row r="26140" spans="4:8" x14ac:dyDescent="0.2">
      <c r="D26140" s="9"/>
      <c r="G26140" s="63"/>
      <c r="H26140" s="64"/>
    </row>
    <row r="26141" spans="4:8" x14ac:dyDescent="0.2">
      <c r="D26141" s="9"/>
      <c r="G26141" s="63"/>
      <c r="H26141" s="64"/>
    </row>
    <row r="26142" spans="4:8" x14ac:dyDescent="0.2">
      <c r="D26142" s="9"/>
      <c r="G26142" s="63"/>
      <c r="H26142" s="64"/>
    </row>
    <row r="26143" spans="4:8" x14ac:dyDescent="0.2">
      <c r="D26143" s="9"/>
      <c r="G26143" s="63"/>
      <c r="H26143" s="64"/>
    </row>
    <row r="26144" spans="4:8" x14ac:dyDescent="0.2">
      <c r="D26144" s="9"/>
      <c r="G26144" s="63"/>
      <c r="H26144" s="64"/>
    </row>
    <row r="26145" spans="4:8" x14ac:dyDescent="0.2">
      <c r="D26145" s="9"/>
      <c r="G26145" s="63"/>
      <c r="H26145" s="64"/>
    </row>
    <row r="26146" spans="4:8" x14ac:dyDescent="0.2">
      <c r="D26146" s="9"/>
      <c r="G26146" s="63"/>
      <c r="H26146" s="64"/>
    </row>
    <row r="26147" spans="4:8" x14ac:dyDescent="0.2">
      <c r="D26147" s="9"/>
      <c r="G26147" s="63"/>
      <c r="H26147" s="64"/>
    </row>
    <row r="26148" spans="4:8" x14ac:dyDescent="0.2">
      <c r="D26148" s="9"/>
      <c r="G26148" s="63"/>
      <c r="H26148" s="64"/>
    </row>
    <row r="26149" spans="4:8" x14ac:dyDescent="0.2">
      <c r="D26149" s="9"/>
      <c r="G26149" s="63"/>
      <c r="H26149" s="64"/>
    </row>
    <row r="26150" spans="4:8" x14ac:dyDescent="0.2">
      <c r="D26150" s="9"/>
      <c r="G26150" s="63"/>
      <c r="H26150" s="64"/>
    </row>
    <row r="26151" spans="4:8" x14ac:dyDescent="0.2">
      <c r="D26151" s="9"/>
      <c r="G26151" s="63"/>
      <c r="H26151" s="64"/>
    </row>
    <row r="26152" spans="4:8" x14ac:dyDescent="0.2">
      <c r="D26152" s="9"/>
      <c r="G26152" s="63"/>
      <c r="H26152" s="64"/>
    </row>
    <row r="26153" spans="4:8" x14ac:dyDescent="0.2">
      <c r="D26153" s="9"/>
      <c r="G26153" s="63"/>
      <c r="H26153" s="64"/>
    </row>
    <row r="26154" spans="4:8" x14ac:dyDescent="0.2">
      <c r="D26154" s="9"/>
      <c r="G26154" s="63"/>
      <c r="H26154" s="64"/>
    </row>
    <row r="26155" spans="4:8" x14ac:dyDescent="0.2">
      <c r="D26155" s="9"/>
      <c r="G26155" s="63"/>
      <c r="H26155" s="64"/>
    </row>
    <row r="26156" spans="4:8" x14ac:dyDescent="0.2">
      <c r="D26156" s="9"/>
      <c r="G26156" s="63"/>
      <c r="H26156" s="64"/>
    </row>
    <row r="26157" spans="4:8" x14ac:dyDescent="0.2">
      <c r="D26157" s="9"/>
      <c r="G26157" s="63"/>
      <c r="H26157" s="64"/>
    </row>
    <row r="26158" spans="4:8" x14ac:dyDescent="0.2">
      <c r="D26158" s="9"/>
      <c r="G26158" s="63"/>
      <c r="H26158" s="64"/>
    </row>
    <row r="26159" spans="4:8" x14ac:dyDescent="0.2">
      <c r="D26159" s="9"/>
      <c r="G26159" s="63"/>
      <c r="H26159" s="64"/>
    </row>
    <row r="26160" spans="4:8" x14ac:dyDescent="0.2">
      <c r="D26160" s="9"/>
      <c r="G26160" s="63"/>
      <c r="H26160" s="64"/>
    </row>
    <row r="26161" spans="4:8" x14ac:dyDescent="0.2">
      <c r="D26161" s="9"/>
      <c r="G26161" s="63"/>
      <c r="H26161" s="64"/>
    </row>
    <row r="26162" spans="4:8" x14ac:dyDescent="0.2">
      <c r="D26162" s="9"/>
      <c r="G26162" s="63"/>
      <c r="H26162" s="64"/>
    </row>
    <row r="26163" spans="4:8" x14ac:dyDescent="0.2">
      <c r="D26163" s="9"/>
      <c r="G26163" s="63"/>
      <c r="H26163" s="64"/>
    </row>
    <row r="26164" spans="4:8" x14ac:dyDescent="0.2">
      <c r="D26164" s="9"/>
      <c r="G26164" s="63"/>
      <c r="H26164" s="64"/>
    </row>
    <row r="26165" spans="4:8" x14ac:dyDescent="0.2">
      <c r="D26165" s="9"/>
      <c r="G26165" s="63"/>
      <c r="H26165" s="64"/>
    </row>
    <row r="26166" spans="4:8" x14ac:dyDescent="0.2">
      <c r="D26166" s="9"/>
      <c r="G26166" s="63"/>
      <c r="H26166" s="64"/>
    </row>
    <row r="26167" spans="4:8" x14ac:dyDescent="0.2">
      <c r="D26167" s="9"/>
      <c r="G26167" s="63"/>
      <c r="H26167" s="64"/>
    </row>
    <row r="26168" spans="4:8" x14ac:dyDescent="0.2">
      <c r="D26168" s="9"/>
      <c r="G26168" s="63"/>
      <c r="H26168" s="64"/>
    </row>
    <row r="26169" spans="4:8" x14ac:dyDescent="0.2">
      <c r="D26169" s="9"/>
      <c r="G26169" s="63"/>
      <c r="H26169" s="64"/>
    </row>
    <row r="26170" spans="4:8" x14ac:dyDescent="0.2">
      <c r="D26170" s="9"/>
      <c r="G26170" s="63"/>
      <c r="H26170" s="64"/>
    </row>
    <row r="26171" spans="4:8" x14ac:dyDescent="0.2">
      <c r="D26171" s="9"/>
      <c r="G26171" s="63"/>
      <c r="H26171" s="64"/>
    </row>
    <row r="26172" spans="4:8" x14ac:dyDescent="0.2">
      <c r="D26172" s="9"/>
      <c r="G26172" s="63"/>
      <c r="H26172" s="64"/>
    </row>
    <row r="26173" spans="4:8" x14ac:dyDescent="0.2">
      <c r="D26173" s="9"/>
      <c r="G26173" s="63"/>
      <c r="H26173" s="64"/>
    </row>
    <row r="26174" spans="4:8" x14ac:dyDescent="0.2">
      <c r="D26174" s="9"/>
      <c r="G26174" s="63"/>
      <c r="H26174" s="64"/>
    </row>
    <row r="26175" spans="4:8" x14ac:dyDescent="0.2">
      <c r="D26175" s="9"/>
      <c r="G26175" s="63"/>
      <c r="H26175" s="64"/>
    </row>
    <row r="26176" spans="4:8" x14ac:dyDescent="0.2">
      <c r="D26176" s="9"/>
      <c r="G26176" s="63"/>
      <c r="H26176" s="64"/>
    </row>
    <row r="26177" spans="4:8" x14ac:dyDescent="0.2">
      <c r="D26177" s="9"/>
      <c r="G26177" s="63"/>
      <c r="H26177" s="64"/>
    </row>
    <row r="26178" spans="4:8" x14ac:dyDescent="0.2">
      <c r="D26178" s="9"/>
      <c r="G26178" s="63"/>
      <c r="H26178" s="64"/>
    </row>
    <row r="26179" spans="4:8" x14ac:dyDescent="0.2">
      <c r="D26179" s="9"/>
      <c r="G26179" s="63"/>
      <c r="H26179" s="64"/>
    </row>
    <row r="26180" spans="4:8" x14ac:dyDescent="0.2">
      <c r="D26180" s="9"/>
      <c r="G26180" s="63"/>
      <c r="H26180" s="64"/>
    </row>
    <row r="26181" spans="4:8" x14ac:dyDescent="0.2">
      <c r="D26181" s="9"/>
      <c r="G26181" s="63"/>
      <c r="H26181" s="64"/>
    </row>
    <row r="26182" spans="4:8" x14ac:dyDescent="0.2">
      <c r="D26182" s="9"/>
      <c r="G26182" s="63"/>
      <c r="H26182" s="64"/>
    </row>
    <row r="26183" spans="4:8" x14ac:dyDescent="0.2">
      <c r="D26183" s="9"/>
      <c r="G26183" s="63"/>
      <c r="H26183" s="64"/>
    </row>
    <row r="26184" spans="4:8" x14ac:dyDescent="0.2">
      <c r="D26184" s="9"/>
      <c r="G26184" s="63"/>
      <c r="H26184" s="64"/>
    </row>
    <row r="26185" spans="4:8" x14ac:dyDescent="0.2">
      <c r="D26185" s="9"/>
      <c r="G26185" s="63"/>
      <c r="H26185" s="64"/>
    </row>
    <row r="26186" spans="4:8" x14ac:dyDescent="0.2">
      <c r="D26186" s="9"/>
      <c r="G26186" s="63"/>
      <c r="H26186" s="64"/>
    </row>
    <row r="26187" spans="4:8" x14ac:dyDescent="0.2">
      <c r="D26187" s="9"/>
      <c r="G26187" s="63"/>
      <c r="H26187" s="64"/>
    </row>
    <row r="26188" spans="4:8" x14ac:dyDescent="0.2">
      <c r="D26188" s="9"/>
      <c r="G26188" s="63"/>
      <c r="H26188" s="64"/>
    </row>
    <row r="26189" spans="4:8" x14ac:dyDescent="0.2">
      <c r="D26189" s="9"/>
      <c r="G26189" s="63"/>
      <c r="H26189" s="64"/>
    </row>
    <row r="26190" spans="4:8" x14ac:dyDescent="0.2">
      <c r="D26190" s="9"/>
      <c r="G26190" s="63"/>
      <c r="H26190" s="64"/>
    </row>
    <row r="26191" spans="4:8" x14ac:dyDescent="0.2">
      <c r="D26191" s="9"/>
      <c r="G26191" s="63"/>
      <c r="H26191" s="64"/>
    </row>
    <row r="26192" spans="4:8" x14ac:dyDescent="0.2">
      <c r="D26192" s="9"/>
      <c r="G26192" s="63"/>
      <c r="H26192" s="64"/>
    </row>
    <row r="26193" spans="4:8" x14ac:dyDescent="0.2">
      <c r="D26193" s="9"/>
      <c r="G26193" s="63"/>
      <c r="H26193" s="64"/>
    </row>
    <row r="26194" spans="4:8" x14ac:dyDescent="0.2">
      <c r="D26194" s="9"/>
      <c r="G26194" s="63"/>
      <c r="H26194" s="64"/>
    </row>
    <row r="26195" spans="4:8" x14ac:dyDescent="0.2">
      <c r="D26195" s="9"/>
      <c r="G26195" s="63"/>
      <c r="H26195" s="64"/>
    </row>
    <row r="26196" spans="4:8" x14ac:dyDescent="0.2">
      <c r="D26196" s="9"/>
      <c r="G26196" s="63"/>
      <c r="H26196" s="64"/>
    </row>
    <row r="26197" spans="4:8" x14ac:dyDescent="0.2">
      <c r="D26197" s="9"/>
      <c r="G26197" s="63"/>
      <c r="H26197" s="64"/>
    </row>
    <row r="26198" spans="4:8" x14ac:dyDescent="0.2">
      <c r="D26198" s="9"/>
      <c r="G26198" s="63"/>
      <c r="H26198" s="64"/>
    </row>
    <row r="26199" spans="4:8" x14ac:dyDescent="0.2">
      <c r="D26199" s="9"/>
      <c r="G26199" s="63"/>
      <c r="H26199" s="64"/>
    </row>
    <row r="26200" spans="4:8" x14ac:dyDescent="0.2">
      <c r="D26200" s="9"/>
      <c r="G26200" s="63"/>
      <c r="H26200" s="64"/>
    </row>
    <row r="26201" spans="4:8" x14ac:dyDescent="0.2">
      <c r="D26201" s="9"/>
      <c r="G26201" s="63"/>
      <c r="H26201" s="64"/>
    </row>
    <row r="26202" spans="4:8" x14ac:dyDescent="0.2">
      <c r="D26202" s="9"/>
      <c r="G26202" s="63"/>
      <c r="H26202" s="64"/>
    </row>
    <row r="26203" spans="4:8" x14ac:dyDescent="0.2">
      <c r="D26203" s="9"/>
      <c r="G26203" s="63"/>
      <c r="H26203" s="64"/>
    </row>
    <row r="26204" spans="4:8" x14ac:dyDescent="0.2">
      <c r="D26204" s="9"/>
      <c r="G26204" s="63"/>
      <c r="H26204" s="64"/>
    </row>
    <row r="26205" spans="4:8" x14ac:dyDescent="0.2">
      <c r="D26205" s="9"/>
      <c r="G26205" s="63"/>
      <c r="H26205" s="64"/>
    </row>
    <row r="26206" spans="4:8" x14ac:dyDescent="0.2">
      <c r="D26206" s="9"/>
      <c r="G26206" s="63"/>
      <c r="H26206" s="64"/>
    </row>
    <row r="26207" spans="4:8" x14ac:dyDescent="0.2">
      <c r="D26207" s="9"/>
      <c r="G26207" s="63"/>
      <c r="H26207" s="64"/>
    </row>
    <row r="26208" spans="4:8" x14ac:dyDescent="0.2">
      <c r="D26208" s="9"/>
      <c r="G26208" s="63"/>
      <c r="H26208" s="64"/>
    </row>
    <row r="26209" spans="4:8" x14ac:dyDescent="0.2">
      <c r="D26209" s="9"/>
      <c r="G26209" s="63"/>
      <c r="H26209" s="64"/>
    </row>
    <row r="26210" spans="4:8" x14ac:dyDescent="0.2">
      <c r="D26210" s="9"/>
      <c r="G26210" s="63"/>
      <c r="H26210" s="64"/>
    </row>
    <row r="26211" spans="4:8" x14ac:dyDescent="0.2">
      <c r="D26211" s="9"/>
      <c r="G26211" s="63"/>
      <c r="H26211" s="64"/>
    </row>
    <row r="26212" spans="4:8" x14ac:dyDescent="0.2">
      <c r="D26212" s="9"/>
      <c r="G26212" s="63"/>
      <c r="H26212" s="64"/>
    </row>
    <row r="26213" spans="4:8" x14ac:dyDescent="0.2">
      <c r="D26213" s="9"/>
      <c r="G26213" s="63"/>
      <c r="H26213" s="64"/>
    </row>
    <row r="26214" spans="4:8" x14ac:dyDescent="0.2">
      <c r="D26214" s="9"/>
      <c r="G26214" s="63"/>
      <c r="H26214" s="64"/>
    </row>
    <row r="26215" spans="4:8" x14ac:dyDescent="0.2">
      <c r="D26215" s="9"/>
      <c r="G26215" s="63"/>
      <c r="H26215" s="64"/>
    </row>
    <row r="26216" spans="4:8" x14ac:dyDescent="0.2">
      <c r="D26216" s="9"/>
      <c r="G26216" s="63"/>
      <c r="H26216" s="64"/>
    </row>
    <row r="26217" spans="4:8" x14ac:dyDescent="0.2">
      <c r="D26217" s="9"/>
      <c r="G26217" s="63"/>
      <c r="H26217" s="64"/>
    </row>
    <row r="26218" spans="4:8" x14ac:dyDescent="0.2">
      <c r="D26218" s="9"/>
      <c r="G26218" s="63"/>
      <c r="H26218" s="64"/>
    </row>
    <row r="26219" spans="4:8" x14ac:dyDescent="0.2">
      <c r="D26219" s="9"/>
      <c r="G26219" s="63"/>
      <c r="H26219" s="64"/>
    </row>
    <row r="26220" spans="4:8" x14ac:dyDescent="0.2">
      <c r="D26220" s="9"/>
      <c r="G26220" s="63"/>
      <c r="H26220" s="64"/>
    </row>
    <row r="26221" spans="4:8" x14ac:dyDescent="0.2">
      <c r="D26221" s="9"/>
      <c r="G26221" s="63"/>
      <c r="H26221" s="64"/>
    </row>
    <row r="26222" spans="4:8" x14ac:dyDescent="0.2">
      <c r="D26222" s="9"/>
      <c r="G26222" s="63"/>
      <c r="H26222" s="64"/>
    </row>
    <row r="26223" spans="4:8" x14ac:dyDescent="0.2">
      <c r="D26223" s="9"/>
      <c r="G26223" s="63"/>
      <c r="H26223" s="64"/>
    </row>
    <row r="26224" spans="4:8" x14ac:dyDescent="0.2">
      <c r="D26224" s="9"/>
      <c r="G26224" s="63"/>
      <c r="H26224" s="64"/>
    </row>
    <row r="26225" spans="4:8" x14ac:dyDescent="0.2">
      <c r="D26225" s="9"/>
      <c r="G26225" s="63"/>
      <c r="H26225" s="64"/>
    </row>
    <row r="26226" spans="4:8" x14ac:dyDescent="0.2">
      <c r="D26226" s="9"/>
      <c r="G26226" s="63"/>
      <c r="H26226" s="64"/>
    </row>
    <row r="26227" spans="4:8" x14ac:dyDescent="0.2">
      <c r="D26227" s="9"/>
      <c r="G26227" s="63"/>
      <c r="H26227" s="64"/>
    </row>
    <row r="26228" spans="4:8" x14ac:dyDescent="0.2">
      <c r="D26228" s="9"/>
      <c r="G26228" s="63"/>
      <c r="H26228" s="64"/>
    </row>
    <row r="26229" spans="4:8" x14ac:dyDescent="0.2">
      <c r="D26229" s="9"/>
      <c r="G26229" s="63"/>
      <c r="H26229" s="64"/>
    </row>
    <row r="26230" spans="4:8" x14ac:dyDescent="0.2">
      <c r="D26230" s="9"/>
      <c r="G26230" s="63"/>
      <c r="H26230" s="64"/>
    </row>
    <row r="26231" spans="4:8" x14ac:dyDescent="0.2">
      <c r="D26231" s="9"/>
      <c r="G26231" s="63"/>
      <c r="H26231" s="64"/>
    </row>
    <row r="26232" spans="4:8" x14ac:dyDescent="0.2">
      <c r="D26232" s="9"/>
      <c r="G26232" s="63"/>
      <c r="H26232" s="64"/>
    </row>
    <row r="26233" spans="4:8" x14ac:dyDescent="0.2">
      <c r="D26233" s="9"/>
      <c r="G26233" s="63"/>
      <c r="H26233" s="64"/>
    </row>
    <row r="26234" spans="4:8" x14ac:dyDescent="0.2">
      <c r="D26234" s="9"/>
      <c r="G26234" s="63"/>
      <c r="H26234" s="64"/>
    </row>
    <row r="26235" spans="4:8" x14ac:dyDescent="0.2">
      <c r="D26235" s="9"/>
      <c r="G26235" s="63"/>
      <c r="H26235" s="64"/>
    </row>
    <row r="26236" spans="4:8" x14ac:dyDescent="0.2">
      <c r="D26236" s="9"/>
      <c r="G26236" s="63"/>
      <c r="H26236" s="64"/>
    </row>
    <row r="26237" spans="4:8" x14ac:dyDescent="0.2">
      <c r="D26237" s="9"/>
      <c r="G26237" s="63"/>
      <c r="H26237" s="64"/>
    </row>
    <row r="26238" spans="4:8" x14ac:dyDescent="0.2">
      <c r="D26238" s="9"/>
      <c r="G26238" s="63"/>
      <c r="H26238" s="64"/>
    </row>
    <row r="26239" spans="4:8" x14ac:dyDescent="0.2">
      <c r="D26239" s="9"/>
      <c r="G26239" s="63"/>
      <c r="H26239" s="64"/>
    </row>
    <row r="26240" spans="4:8" x14ac:dyDescent="0.2">
      <c r="D26240" s="9"/>
      <c r="G26240" s="63"/>
      <c r="H26240" s="64"/>
    </row>
    <row r="26241" spans="4:8" x14ac:dyDescent="0.2">
      <c r="D26241" s="9"/>
      <c r="G26241" s="63"/>
      <c r="H26241" s="64"/>
    </row>
    <row r="26242" spans="4:8" x14ac:dyDescent="0.2">
      <c r="D26242" s="9"/>
      <c r="G26242" s="63"/>
      <c r="H26242" s="64"/>
    </row>
    <row r="26243" spans="4:8" x14ac:dyDescent="0.2">
      <c r="D26243" s="9"/>
      <c r="G26243" s="63"/>
      <c r="H26243" s="64"/>
    </row>
    <row r="26244" spans="4:8" x14ac:dyDescent="0.2">
      <c r="D26244" s="9"/>
      <c r="G26244" s="63"/>
      <c r="H26244" s="64"/>
    </row>
    <row r="26245" spans="4:8" x14ac:dyDescent="0.2">
      <c r="D26245" s="9"/>
      <c r="G26245" s="63"/>
      <c r="H26245" s="64"/>
    </row>
    <row r="26246" spans="4:8" x14ac:dyDescent="0.2">
      <c r="D26246" s="9"/>
      <c r="G26246" s="63"/>
      <c r="H26246" s="64"/>
    </row>
    <row r="26247" spans="4:8" x14ac:dyDescent="0.2">
      <c r="D26247" s="9"/>
      <c r="G26247" s="63"/>
      <c r="H26247" s="64"/>
    </row>
    <row r="26248" spans="4:8" x14ac:dyDescent="0.2">
      <c r="D26248" s="9"/>
      <c r="G26248" s="63"/>
      <c r="H26248" s="64"/>
    </row>
    <row r="26249" spans="4:8" x14ac:dyDescent="0.2">
      <c r="D26249" s="9"/>
      <c r="G26249" s="63"/>
      <c r="H26249" s="64"/>
    </row>
    <row r="26250" spans="4:8" x14ac:dyDescent="0.2">
      <c r="D26250" s="9"/>
      <c r="G26250" s="63"/>
      <c r="H26250" s="64"/>
    </row>
    <row r="26251" spans="4:8" x14ac:dyDescent="0.2">
      <c r="D26251" s="9"/>
      <c r="G26251" s="63"/>
      <c r="H26251" s="64"/>
    </row>
    <row r="26252" spans="4:8" x14ac:dyDescent="0.2">
      <c r="D26252" s="9"/>
      <c r="G26252" s="63"/>
      <c r="H26252" s="64"/>
    </row>
    <row r="26253" spans="4:8" x14ac:dyDescent="0.2">
      <c r="D26253" s="9"/>
      <c r="G26253" s="63"/>
      <c r="H26253" s="64"/>
    </row>
    <row r="26254" spans="4:8" x14ac:dyDescent="0.2">
      <c r="D26254" s="9"/>
      <c r="G26254" s="63"/>
      <c r="H26254" s="64"/>
    </row>
    <row r="26255" spans="4:8" x14ac:dyDescent="0.2">
      <c r="D26255" s="9"/>
      <c r="G26255" s="63"/>
      <c r="H26255" s="64"/>
    </row>
    <row r="26256" spans="4:8" x14ac:dyDescent="0.2">
      <c r="D26256" s="9"/>
      <c r="G26256" s="63"/>
      <c r="H26256" s="64"/>
    </row>
    <row r="26257" spans="4:8" x14ac:dyDescent="0.2">
      <c r="D26257" s="9"/>
      <c r="G26257" s="63"/>
      <c r="H26257" s="64"/>
    </row>
    <row r="26258" spans="4:8" x14ac:dyDescent="0.2">
      <c r="D26258" s="9"/>
      <c r="G26258" s="63"/>
      <c r="H26258" s="64"/>
    </row>
    <row r="26259" spans="4:8" x14ac:dyDescent="0.2">
      <c r="D26259" s="9"/>
      <c r="G26259" s="63"/>
      <c r="H26259" s="64"/>
    </row>
    <row r="26260" spans="4:8" x14ac:dyDescent="0.2">
      <c r="D26260" s="9"/>
      <c r="G26260" s="63"/>
      <c r="H26260" s="64"/>
    </row>
    <row r="26261" spans="4:8" x14ac:dyDescent="0.2">
      <c r="D26261" s="9"/>
      <c r="G26261" s="63"/>
      <c r="H26261" s="64"/>
    </row>
    <row r="26262" spans="4:8" x14ac:dyDescent="0.2">
      <c r="D26262" s="9"/>
      <c r="G26262" s="63"/>
      <c r="H26262" s="64"/>
    </row>
    <row r="26263" spans="4:8" x14ac:dyDescent="0.2">
      <c r="D26263" s="9"/>
      <c r="G26263" s="63"/>
      <c r="H26263" s="64"/>
    </row>
    <row r="26264" spans="4:8" x14ac:dyDescent="0.2">
      <c r="D26264" s="9"/>
      <c r="G26264" s="63"/>
      <c r="H26264" s="64"/>
    </row>
    <row r="26265" spans="4:8" x14ac:dyDescent="0.2">
      <c r="D26265" s="9"/>
      <c r="G26265" s="63"/>
      <c r="H26265" s="64"/>
    </row>
    <row r="26266" spans="4:8" x14ac:dyDescent="0.2">
      <c r="D26266" s="9"/>
      <c r="G26266" s="63"/>
      <c r="H26266" s="64"/>
    </row>
    <row r="26267" spans="4:8" x14ac:dyDescent="0.2">
      <c r="D26267" s="9"/>
      <c r="G26267" s="63"/>
      <c r="H26267" s="64"/>
    </row>
    <row r="26268" spans="4:8" x14ac:dyDescent="0.2">
      <c r="D26268" s="9"/>
      <c r="G26268" s="63"/>
      <c r="H26268" s="64"/>
    </row>
    <row r="26269" spans="4:8" x14ac:dyDescent="0.2">
      <c r="D26269" s="9"/>
      <c r="G26269" s="63"/>
      <c r="H26269" s="64"/>
    </row>
    <row r="26270" spans="4:8" x14ac:dyDescent="0.2">
      <c r="D26270" s="9"/>
      <c r="G26270" s="63"/>
      <c r="H26270" s="64"/>
    </row>
    <row r="26271" spans="4:8" x14ac:dyDescent="0.2">
      <c r="D26271" s="9"/>
      <c r="G26271" s="63"/>
      <c r="H26271" s="64"/>
    </row>
    <row r="26272" spans="4:8" x14ac:dyDescent="0.2">
      <c r="D26272" s="9"/>
      <c r="G26272" s="63"/>
      <c r="H26272" s="64"/>
    </row>
    <row r="26273" spans="4:8" x14ac:dyDescent="0.2">
      <c r="D26273" s="9"/>
      <c r="G26273" s="63"/>
      <c r="H26273" s="64"/>
    </row>
    <row r="26274" spans="4:8" x14ac:dyDescent="0.2">
      <c r="D26274" s="9"/>
      <c r="G26274" s="63"/>
      <c r="H26274" s="64"/>
    </row>
    <row r="26275" spans="4:8" x14ac:dyDescent="0.2">
      <c r="D26275" s="9"/>
      <c r="G26275" s="63"/>
      <c r="H26275" s="64"/>
    </row>
    <row r="26276" spans="4:8" x14ac:dyDescent="0.2">
      <c r="D26276" s="9"/>
      <c r="G26276" s="63"/>
      <c r="H26276" s="64"/>
    </row>
    <row r="26277" spans="4:8" x14ac:dyDescent="0.2">
      <c r="D26277" s="9"/>
      <c r="G26277" s="63"/>
      <c r="H26277" s="64"/>
    </row>
    <row r="26278" spans="4:8" x14ac:dyDescent="0.2">
      <c r="D26278" s="9"/>
      <c r="G26278" s="63"/>
      <c r="H26278" s="64"/>
    </row>
    <row r="26279" spans="4:8" x14ac:dyDescent="0.2">
      <c r="D26279" s="9"/>
      <c r="G26279" s="63"/>
      <c r="H26279" s="64"/>
    </row>
    <row r="26280" spans="4:8" x14ac:dyDescent="0.2">
      <c r="D26280" s="9"/>
      <c r="G26280" s="63"/>
      <c r="H26280" s="64"/>
    </row>
    <row r="26281" spans="4:8" x14ac:dyDescent="0.2">
      <c r="D26281" s="9"/>
      <c r="G26281" s="63"/>
      <c r="H26281" s="64"/>
    </row>
    <row r="26282" spans="4:8" x14ac:dyDescent="0.2">
      <c r="D26282" s="9"/>
      <c r="G26282" s="63"/>
      <c r="H26282" s="64"/>
    </row>
    <row r="26283" spans="4:8" x14ac:dyDescent="0.2">
      <c r="D26283" s="9"/>
      <c r="G26283" s="63"/>
      <c r="H26283" s="64"/>
    </row>
    <row r="26284" spans="4:8" x14ac:dyDescent="0.2">
      <c r="D26284" s="9"/>
      <c r="G26284" s="63"/>
      <c r="H26284" s="64"/>
    </row>
    <row r="26285" spans="4:8" x14ac:dyDescent="0.2">
      <c r="D26285" s="9"/>
      <c r="G26285" s="63"/>
      <c r="H26285" s="64"/>
    </row>
    <row r="26286" spans="4:8" x14ac:dyDescent="0.2">
      <c r="D26286" s="9"/>
      <c r="G26286" s="63"/>
      <c r="H26286" s="64"/>
    </row>
    <row r="26287" spans="4:8" x14ac:dyDescent="0.2">
      <c r="D26287" s="9"/>
      <c r="G26287" s="63"/>
      <c r="H26287" s="64"/>
    </row>
    <row r="26288" spans="4:8" x14ac:dyDescent="0.2">
      <c r="D26288" s="9"/>
      <c r="G26288" s="63"/>
      <c r="H26288" s="64"/>
    </row>
    <row r="26289" spans="4:8" x14ac:dyDescent="0.2">
      <c r="D26289" s="9"/>
      <c r="G26289" s="63"/>
      <c r="H26289" s="64"/>
    </row>
    <row r="26290" spans="4:8" x14ac:dyDescent="0.2">
      <c r="D26290" s="9"/>
      <c r="G26290" s="63"/>
      <c r="H26290" s="64"/>
    </row>
    <row r="26291" spans="4:8" x14ac:dyDescent="0.2">
      <c r="D26291" s="9"/>
      <c r="G26291" s="63"/>
      <c r="H26291" s="64"/>
    </row>
    <row r="26292" spans="4:8" x14ac:dyDescent="0.2">
      <c r="D26292" s="9"/>
      <c r="G26292" s="63"/>
      <c r="H26292" s="64"/>
    </row>
    <row r="26293" spans="4:8" x14ac:dyDescent="0.2">
      <c r="D26293" s="9"/>
      <c r="G26293" s="63"/>
      <c r="H26293" s="64"/>
    </row>
    <row r="26294" spans="4:8" x14ac:dyDescent="0.2">
      <c r="D26294" s="9"/>
      <c r="G26294" s="63"/>
      <c r="H26294" s="64"/>
    </row>
    <row r="26295" spans="4:8" x14ac:dyDescent="0.2">
      <c r="D26295" s="9"/>
      <c r="G26295" s="63"/>
      <c r="H26295" s="64"/>
    </row>
    <row r="26296" spans="4:8" x14ac:dyDescent="0.2">
      <c r="D26296" s="9"/>
      <c r="G26296" s="63"/>
      <c r="H26296" s="64"/>
    </row>
    <row r="26297" spans="4:8" x14ac:dyDescent="0.2">
      <c r="D26297" s="9"/>
      <c r="G26297" s="63"/>
      <c r="H26297" s="64"/>
    </row>
    <row r="26298" spans="4:8" x14ac:dyDescent="0.2">
      <c r="D26298" s="9"/>
      <c r="G26298" s="63"/>
      <c r="H26298" s="64"/>
    </row>
    <row r="26299" spans="4:8" x14ac:dyDescent="0.2">
      <c r="D26299" s="9"/>
      <c r="G26299" s="63"/>
      <c r="H26299" s="64"/>
    </row>
    <row r="26300" spans="4:8" x14ac:dyDescent="0.2">
      <c r="D26300" s="9"/>
      <c r="G26300" s="63"/>
      <c r="H26300" s="64"/>
    </row>
    <row r="26301" spans="4:8" x14ac:dyDescent="0.2">
      <c r="D26301" s="9"/>
      <c r="G26301" s="63"/>
      <c r="H26301" s="64"/>
    </row>
    <row r="26302" spans="4:8" x14ac:dyDescent="0.2">
      <c r="D26302" s="9"/>
      <c r="G26302" s="63"/>
      <c r="H26302" s="64"/>
    </row>
    <row r="26303" spans="4:8" x14ac:dyDescent="0.2">
      <c r="D26303" s="9"/>
      <c r="G26303" s="63"/>
      <c r="H26303" s="64"/>
    </row>
    <row r="26304" spans="4:8" x14ac:dyDescent="0.2">
      <c r="D26304" s="9"/>
      <c r="G26304" s="63"/>
      <c r="H26304" s="64"/>
    </row>
    <row r="26305" spans="4:8" x14ac:dyDescent="0.2">
      <c r="D26305" s="9"/>
      <c r="G26305" s="63"/>
      <c r="H26305" s="64"/>
    </row>
    <row r="26306" spans="4:8" x14ac:dyDescent="0.2">
      <c r="D26306" s="9"/>
      <c r="G26306" s="63"/>
      <c r="H26306" s="64"/>
    </row>
    <row r="26307" spans="4:8" x14ac:dyDescent="0.2">
      <c r="D26307" s="9"/>
      <c r="G26307" s="63"/>
      <c r="H26307" s="64"/>
    </row>
    <row r="26308" spans="4:8" x14ac:dyDescent="0.2">
      <c r="D26308" s="9"/>
      <c r="G26308" s="63"/>
      <c r="H26308" s="64"/>
    </row>
    <row r="26309" spans="4:8" x14ac:dyDescent="0.2">
      <c r="D26309" s="9"/>
      <c r="G26309" s="63"/>
      <c r="H26309" s="64"/>
    </row>
    <row r="26310" spans="4:8" x14ac:dyDescent="0.2">
      <c r="D26310" s="9"/>
      <c r="G26310" s="63"/>
      <c r="H26310" s="64"/>
    </row>
    <row r="26311" spans="4:8" x14ac:dyDescent="0.2">
      <c r="D26311" s="9"/>
      <c r="G26311" s="63"/>
      <c r="H26311" s="64"/>
    </row>
    <row r="26312" spans="4:8" x14ac:dyDescent="0.2">
      <c r="D26312" s="9"/>
      <c r="G26312" s="63"/>
      <c r="H26312" s="64"/>
    </row>
    <row r="26313" spans="4:8" x14ac:dyDescent="0.2">
      <c r="D26313" s="9"/>
      <c r="G26313" s="63"/>
      <c r="H26313" s="64"/>
    </row>
    <row r="26314" spans="4:8" x14ac:dyDescent="0.2">
      <c r="D26314" s="9"/>
      <c r="G26314" s="63"/>
      <c r="H26314" s="64"/>
    </row>
    <row r="26315" spans="4:8" x14ac:dyDescent="0.2">
      <c r="D26315" s="9"/>
      <c r="G26315" s="63"/>
      <c r="H26315" s="64"/>
    </row>
    <row r="26316" spans="4:8" x14ac:dyDescent="0.2">
      <c r="D26316" s="9"/>
      <c r="G26316" s="63"/>
      <c r="H26316" s="64"/>
    </row>
    <row r="26317" spans="4:8" x14ac:dyDescent="0.2">
      <c r="D26317" s="9"/>
      <c r="G26317" s="63"/>
      <c r="H26317" s="64"/>
    </row>
    <row r="26318" spans="4:8" x14ac:dyDescent="0.2">
      <c r="D26318" s="9"/>
      <c r="G26318" s="63"/>
      <c r="H26318" s="64"/>
    </row>
    <row r="26319" spans="4:8" x14ac:dyDescent="0.2">
      <c r="D26319" s="9"/>
      <c r="G26319" s="63"/>
      <c r="H26319" s="64"/>
    </row>
    <row r="26320" spans="4:8" x14ac:dyDescent="0.2">
      <c r="D26320" s="9"/>
      <c r="G26320" s="63"/>
      <c r="H26320" s="64"/>
    </row>
    <row r="26321" spans="4:8" x14ac:dyDescent="0.2">
      <c r="D26321" s="9"/>
      <c r="G26321" s="63"/>
      <c r="H26321" s="64"/>
    </row>
    <row r="26322" spans="4:8" x14ac:dyDescent="0.2">
      <c r="D26322" s="9"/>
      <c r="G26322" s="63"/>
      <c r="H26322" s="64"/>
    </row>
    <row r="26323" spans="4:8" x14ac:dyDescent="0.2">
      <c r="D26323" s="9"/>
      <c r="G26323" s="63"/>
      <c r="H26323" s="64"/>
    </row>
    <row r="26324" spans="4:8" x14ac:dyDescent="0.2">
      <c r="D26324" s="9"/>
      <c r="G26324" s="63"/>
      <c r="H26324" s="64"/>
    </row>
    <row r="26325" spans="4:8" x14ac:dyDescent="0.2">
      <c r="D26325" s="9"/>
      <c r="G26325" s="63"/>
      <c r="H26325" s="64"/>
    </row>
    <row r="26326" spans="4:8" x14ac:dyDescent="0.2">
      <c r="D26326" s="9"/>
      <c r="G26326" s="63"/>
      <c r="H26326" s="64"/>
    </row>
    <row r="26327" spans="4:8" x14ac:dyDescent="0.2">
      <c r="D26327" s="9"/>
      <c r="G26327" s="63"/>
      <c r="H26327" s="64"/>
    </row>
    <row r="26328" spans="4:8" x14ac:dyDescent="0.2">
      <c r="D26328" s="9"/>
      <c r="G26328" s="63"/>
      <c r="H26328" s="64"/>
    </row>
    <row r="26329" spans="4:8" x14ac:dyDescent="0.2">
      <c r="D26329" s="9"/>
      <c r="G26329" s="63"/>
      <c r="H26329" s="64"/>
    </row>
    <row r="26330" spans="4:8" x14ac:dyDescent="0.2">
      <c r="D26330" s="9"/>
      <c r="G26330" s="63"/>
      <c r="H26330" s="64"/>
    </row>
    <row r="26331" spans="4:8" x14ac:dyDescent="0.2">
      <c r="D26331" s="9"/>
      <c r="G26331" s="63"/>
      <c r="H26331" s="64"/>
    </row>
    <row r="26332" spans="4:8" x14ac:dyDescent="0.2">
      <c r="D26332" s="9"/>
      <c r="G26332" s="63"/>
      <c r="H26332" s="64"/>
    </row>
    <row r="26333" spans="4:8" x14ac:dyDescent="0.2">
      <c r="D26333" s="9"/>
      <c r="G26333" s="63"/>
      <c r="H26333" s="64"/>
    </row>
    <row r="26334" spans="4:8" x14ac:dyDescent="0.2">
      <c r="D26334" s="9"/>
      <c r="G26334" s="63"/>
      <c r="H26334" s="64"/>
    </row>
    <row r="26335" spans="4:8" x14ac:dyDescent="0.2">
      <c r="D26335" s="9"/>
      <c r="G26335" s="63"/>
      <c r="H26335" s="64"/>
    </row>
    <row r="26336" spans="4:8" x14ac:dyDescent="0.2">
      <c r="D26336" s="9"/>
      <c r="G26336" s="63"/>
      <c r="H26336" s="64"/>
    </row>
    <row r="26337" spans="4:8" x14ac:dyDescent="0.2">
      <c r="D26337" s="9"/>
      <c r="G26337" s="63"/>
      <c r="H26337" s="64"/>
    </row>
    <row r="26338" spans="4:8" x14ac:dyDescent="0.2">
      <c r="D26338" s="9"/>
      <c r="G26338" s="63"/>
      <c r="H26338" s="64"/>
    </row>
    <row r="26339" spans="4:8" x14ac:dyDescent="0.2">
      <c r="D26339" s="9"/>
      <c r="G26339" s="63"/>
      <c r="H26339" s="64"/>
    </row>
    <row r="26340" spans="4:8" x14ac:dyDescent="0.2">
      <c r="D26340" s="9"/>
      <c r="G26340" s="63"/>
      <c r="H26340" s="64"/>
    </row>
    <row r="26341" spans="4:8" x14ac:dyDescent="0.2">
      <c r="D26341" s="9"/>
      <c r="G26341" s="63"/>
      <c r="H26341" s="64"/>
    </row>
    <row r="26342" spans="4:8" x14ac:dyDescent="0.2">
      <c r="D26342" s="9"/>
      <c r="G26342" s="63"/>
      <c r="H26342" s="64"/>
    </row>
    <row r="26343" spans="4:8" x14ac:dyDescent="0.2">
      <c r="D26343" s="9"/>
      <c r="G26343" s="63"/>
      <c r="H26343" s="64"/>
    </row>
    <row r="26344" spans="4:8" x14ac:dyDescent="0.2">
      <c r="D26344" s="9"/>
      <c r="G26344" s="63"/>
      <c r="H26344" s="64"/>
    </row>
    <row r="26345" spans="4:8" x14ac:dyDescent="0.2">
      <c r="D26345" s="9"/>
      <c r="G26345" s="63"/>
      <c r="H26345" s="64"/>
    </row>
    <row r="26346" spans="4:8" x14ac:dyDescent="0.2">
      <c r="D26346" s="9"/>
      <c r="G26346" s="63"/>
      <c r="H26346" s="64"/>
    </row>
    <row r="26347" spans="4:8" x14ac:dyDescent="0.2">
      <c r="D26347" s="9"/>
      <c r="G26347" s="63"/>
      <c r="H26347" s="64"/>
    </row>
    <row r="26348" spans="4:8" x14ac:dyDescent="0.2">
      <c r="D26348" s="9"/>
      <c r="G26348" s="63"/>
      <c r="H26348" s="64"/>
    </row>
    <row r="26349" spans="4:8" x14ac:dyDescent="0.2">
      <c r="D26349" s="9"/>
      <c r="G26349" s="63"/>
      <c r="H26349" s="64"/>
    </row>
    <row r="26350" spans="4:8" x14ac:dyDescent="0.2">
      <c r="D26350" s="9"/>
      <c r="G26350" s="63"/>
      <c r="H26350" s="64"/>
    </row>
    <row r="26351" spans="4:8" x14ac:dyDescent="0.2">
      <c r="D26351" s="9"/>
      <c r="G26351" s="63"/>
      <c r="H26351" s="64"/>
    </row>
    <row r="26352" spans="4:8" x14ac:dyDescent="0.2">
      <c r="D26352" s="9"/>
      <c r="G26352" s="63"/>
      <c r="H26352" s="64"/>
    </row>
    <row r="26353" spans="4:8" x14ac:dyDescent="0.2">
      <c r="D26353" s="9"/>
      <c r="G26353" s="63"/>
      <c r="H26353" s="64"/>
    </row>
    <row r="26354" spans="4:8" x14ac:dyDescent="0.2">
      <c r="D26354" s="9"/>
      <c r="G26354" s="63"/>
      <c r="H26354" s="64"/>
    </row>
    <row r="26355" spans="4:8" x14ac:dyDescent="0.2">
      <c r="D26355" s="9"/>
      <c r="G26355" s="63"/>
      <c r="H26355" s="64"/>
    </row>
    <row r="26356" spans="4:8" x14ac:dyDescent="0.2">
      <c r="D26356" s="9"/>
      <c r="G26356" s="63"/>
      <c r="H26356" s="64"/>
    </row>
    <row r="26357" spans="4:8" x14ac:dyDescent="0.2">
      <c r="D26357" s="9"/>
      <c r="G26357" s="63"/>
      <c r="H26357" s="64"/>
    </row>
    <row r="26358" spans="4:8" x14ac:dyDescent="0.2">
      <c r="D26358" s="9"/>
      <c r="G26358" s="63"/>
      <c r="H26358" s="64"/>
    </row>
    <row r="26359" spans="4:8" x14ac:dyDescent="0.2">
      <c r="D26359" s="9"/>
      <c r="G26359" s="63"/>
      <c r="H26359" s="64"/>
    </row>
    <row r="26360" spans="4:8" x14ac:dyDescent="0.2">
      <c r="D26360" s="9"/>
      <c r="G26360" s="63"/>
      <c r="H26360" s="64"/>
    </row>
    <row r="26361" spans="4:8" x14ac:dyDescent="0.2">
      <c r="D26361" s="9"/>
      <c r="G26361" s="63"/>
      <c r="H26361" s="64"/>
    </row>
    <row r="26362" spans="4:8" x14ac:dyDescent="0.2">
      <c r="D26362" s="9"/>
      <c r="G26362" s="63"/>
      <c r="H26362" s="64"/>
    </row>
    <row r="26363" spans="4:8" x14ac:dyDescent="0.2">
      <c r="D26363" s="9"/>
      <c r="G26363" s="63"/>
      <c r="H26363" s="64"/>
    </row>
    <row r="26364" spans="4:8" x14ac:dyDescent="0.2">
      <c r="D26364" s="9"/>
      <c r="G26364" s="63"/>
      <c r="H26364" s="64"/>
    </row>
    <row r="26365" spans="4:8" x14ac:dyDescent="0.2">
      <c r="D26365" s="9"/>
      <c r="G26365" s="63"/>
      <c r="H26365" s="64"/>
    </row>
    <row r="26366" spans="4:8" x14ac:dyDescent="0.2">
      <c r="D26366" s="9"/>
      <c r="G26366" s="63"/>
      <c r="H26366" s="64"/>
    </row>
    <row r="26367" spans="4:8" x14ac:dyDescent="0.2">
      <c r="D26367" s="9"/>
      <c r="G26367" s="63"/>
      <c r="H26367" s="64"/>
    </row>
    <row r="26368" spans="4:8" x14ac:dyDescent="0.2">
      <c r="D26368" s="9"/>
      <c r="G26368" s="63"/>
      <c r="H26368" s="64"/>
    </row>
    <row r="26369" spans="4:8" x14ac:dyDescent="0.2">
      <c r="D26369" s="9"/>
      <c r="G26369" s="63"/>
      <c r="H26369" s="64"/>
    </row>
    <row r="26370" spans="4:8" x14ac:dyDescent="0.2">
      <c r="D26370" s="9"/>
      <c r="G26370" s="63"/>
      <c r="H26370" s="64"/>
    </row>
    <row r="26371" spans="4:8" x14ac:dyDescent="0.2">
      <c r="D26371" s="9"/>
      <c r="G26371" s="63"/>
      <c r="H26371" s="64"/>
    </row>
    <row r="26372" spans="4:8" x14ac:dyDescent="0.2">
      <c r="D26372" s="9"/>
      <c r="G26372" s="63"/>
      <c r="H26372" s="64"/>
    </row>
    <row r="26373" spans="4:8" x14ac:dyDescent="0.2">
      <c r="D26373" s="9"/>
      <c r="G26373" s="63"/>
      <c r="H26373" s="64"/>
    </row>
    <row r="26374" spans="4:8" x14ac:dyDescent="0.2">
      <c r="D26374" s="9"/>
      <c r="G26374" s="63"/>
      <c r="H26374" s="64"/>
    </row>
    <row r="26375" spans="4:8" x14ac:dyDescent="0.2">
      <c r="D26375" s="9"/>
      <c r="G26375" s="63"/>
      <c r="H26375" s="64"/>
    </row>
    <row r="26376" spans="4:8" x14ac:dyDescent="0.2">
      <c r="D26376" s="9"/>
      <c r="G26376" s="63"/>
      <c r="H26376" s="64"/>
    </row>
    <row r="26377" spans="4:8" x14ac:dyDescent="0.2">
      <c r="D26377" s="9"/>
      <c r="G26377" s="63"/>
      <c r="H26377" s="64"/>
    </row>
    <row r="26378" spans="4:8" x14ac:dyDescent="0.2">
      <c r="D26378" s="9"/>
      <c r="G26378" s="63"/>
      <c r="H26378" s="64"/>
    </row>
    <row r="26379" spans="4:8" x14ac:dyDescent="0.2">
      <c r="D26379" s="9"/>
      <c r="G26379" s="63"/>
      <c r="H26379" s="64"/>
    </row>
    <row r="26380" spans="4:8" x14ac:dyDescent="0.2">
      <c r="D26380" s="9"/>
      <c r="G26380" s="63"/>
      <c r="H26380" s="64"/>
    </row>
    <row r="26381" spans="4:8" x14ac:dyDescent="0.2">
      <c r="D26381" s="9"/>
      <c r="G26381" s="63"/>
      <c r="H26381" s="64"/>
    </row>
    <row r="26382" spans="4:8" x14ac:dyDescent="0.2">
      <c r="D26382" s="9"/>
      <c r="G26382" s="63"/>
      <c r="H26382" s="64"/>
    </row>
    <row r="26383" spans="4:8" x14ac:dyDescent="0.2">
      <c r="D26383" s="9"/>
      <c r="G26383" s="63"/>
      <c r="H26383" s="64"/>
    </row>
    <row r="26384" spans="4:8" x14ac:dyDescent="0.2">
      <c r="D26384" s="9"/>
      <c r="G26384" s="63"/>
      <c r="H26384" s="64"/>
    </row>
    <row r="26385" spans="4:8" x14ac:dyDescent="0.2">
      <c r="D26385" s="9"/>
      <c r="G26385" s="63"/>
      <c r="H26385" s="64"/>
    </row>
    <row r="26386" spans="4:8" x14ac:dyDescent="0.2">
      <c r="D26386" s="9"/>
      <c r="G26386" s="63"/>
      <c r="H26386" s="64"/>
    </row>
    <row r="26387" spans="4:8" x14ac:dyDescent="0.2">
      <c r="D26387" s="9"/>
      <c r="G26387" s="63"/>
      <c r="H26387" s="64"/>
    </row>
    <row r="26388" spans="4:8" x14ac:dyDescent="0.2">
      <c r="D26388" s="9"/>
      <c r="G26388" s="63"/>
      <c r="H26388" s="64"/>
    </row>
    <row r="26389" spans="4:8" x14ac:dyDescent="0.2">
      <c r="D26389" s="9"/>
      <c r="G26389" s="63"/>
      <c r="H26389" s="64"/>
    </row>
    <row r="26390" spans="4:8" x14ac:dyDescent="0.2">
      <c r="D26390" s="9"/>
      <c r="G26390" s="63"/>
      <c r="H26390" s="64"/>
    </row>
    <row r="26391" spans="4:8" x14ac:dyDescent="0.2">
      <c r="D26391" s="9"/>
      <c r="G26391" s="63"/>
      <c r="H26391" s="64"/>
    </row>
    <row r="26392" spans="4:8" x14ac:dyDescent="0.2">
      <c r="D26392" s="9"/>
      <c r="G26392" s="63"/>
      <c r="H26392" s="64"/>
    </row>
    <row r="26393" spans="4:8" x14ac:dyDescent="0.2">
      <c r="D26393" s="9"/>
      <c r="G26393" s="63"/>
      <c r="H26393" s="64"/>
    </row>
    <row r="26394" spans="4:8" x14ac:dyDescent="0.2">
      <c r="D26394" s="9"/>
      <c r="G26394" s="63"/>
      <c r="H26394" s="64"/>
    </row>
    <row r="26395" spans="4:8" x14ac:dyDescent="0.2">
      <c r="D26395" s="9"/>
      <c r="G26395" s="63"/>
      <c r="H26395" s="64"/>
    </row>
    <row r="26396" spans="4:8" x14ac:dyDescent="0.2">
      <c r="D26396" s="9"/>
      <c r="G26396" s="63"/>
      <c r="H26396" s="64"/>
    </row>
    <row r="26397" spans="4:8" x14ac:dyDescent="0.2">
      <c r="D26397" s="9"/>
      <c r="G26397" s="63"/>
      <c r="H26397" s="64"/>
    </row>
    <row r="26398" spans="4:8" x14ac:dyDescent="0.2">
      <c r="D26398" s="9"/>
      <c r="G26398" s="63"/>
      <c r="H26398" s="64"/>
    </row>
    <row r="26399" spans="4:8" x14ac:dyDescent="0.2">
      <c r="D26399" s="9"/>
      <c r="G26399" s="63"/>
      <c r="H26399" s="64"/>
    </row>
    <row r="26400" spans="4:8" x14ac:dyDescent="0.2">
      <c r="D26400" s="9"/>
      <c r="G26400" s="63"/>
      <c r="H26400" s="64"/>
    </row>
    <row r="26401" spans="4:8" x14ac:dyDescent="0.2">
      <c r="D26401" s="9"/>
      <c r="G26401" s="63"/>
      <c r="H26401" s="64"/>
    </row>
    <row r="26402" spans="4:8" x14ac:dyDescent="0.2">
      <c r="D26402" s="9"/>
      <c r="G26402" s="63"/>
      <c r="H26402" s="64"/>
    </row>
    <row r="26403" spans="4:8" x14ac:dyDescent="0.2">
      <c r="D26403" s="9"/>
      <c r="G26403" s="63"/>
      <c r="H26403" s="64"/>
    </row>
    <row r="26404" spans="4:8" x14ac:dyDescent="0.2">
      <c r="D26404" s="9"/>
      <c r="G26404" s="63"/>
      <c r="H26404" s="64"/>
    </row>
    <row r="26405" spans="4:8" x14ac:dyDescent="0.2">
      <c r="D26405" s="9"/>
      <c r="G26405" s="63"/>
      <c r="H26405" s="64"/>
    </row>
    <row r="26406" spans="4:8" x14ac:dyDescent="0.2">
      <c r="D26406" s="9"/>
      <c r="G26406" s="63"/>
      <c r="H26406" s="64"/>
    </row>
    <row r="26407" spans="4:8" x14ac:dyDescent="0.2">
      <c r="D26407" s="9"/>
      <c r="G26407" s="63"/>
      <c r="H26407" s="64"/>
    </row>
    <row r="26408" spans="4:8" x14ac:dyDescent="0.2">
      <c r="D26408" s="9"/>
      <c r="G26408" s="63"/>
      <c r="H26408" s="64"/>
    </row>
    <row r="26409" spans="4:8" x14ac:dyDescent="0.2">
      <c r="D26409" s="9"/>
      <c r="G26409" s="63"/>
      <c r="H26409" s="64"/>
    </row>
    <row r="26410" spans="4:8" x14ac:dyDescent="0.2">
      <c r="D26410" s="9"/>
      <c r="G26410" s="63"/>
      <c r="H26410" s="64"/>
    </row>
    <row r="26411" spans="4:8" x14ac:dyDescent="0.2">
      <c r="D26411" s="9"/>
      <c r="G26411" s="63"/>
      <c r="H26411" s="64"/>
    </row>
    <row r="26412" spans="4:8" x14ac:dyDescent="0.2">
      <c r="D26412" s="9"/>
      <c r="G26412" s="63"/>
      <c r="H26412" s="64"/>
    </row>
    <row r="26413" spans="4:8" x14ac:dyDescent="0.2">
      <c r="D26413" s="9"/>
      <c r="G26413" s="63"/>
      <c r="H26413" s="64"/>
    </row>
    <row r="26414" spans="4:8" x14ac:dyDescent="0.2">
      <c r="D26414" s="9"/>
      <c r="G26414" s="63"/>
      <c r="H26414" s="64"/>
    </row>
    <row r="26415" spans="4:8" x14ac:dyDescent="0.2">
      <c r="D26415" s="9"/>
      <c r="G26415" s="63"/>
      <c r="H26415" s="64"/>
    </row>
    <row r="26416" spans="4:8" x14ac:dyDescent="0.2">
      <c r="D26416" s="9"/>
      <c r="G26416" s="63"/>
      <c r="H26416" s="64"/>
    </row>
    <row r="26417" spans="4:8" x14ac:dyDescent="0.2">
      <c r="D26417" s="9"/>
      <c r="G26417" s="63"/>
      <c r="H26417" s="64"/>
    </row>
    <row r="26418" spans="4:8" x14ac:dyDescent="0.2">
      <c r="D26418" s="9"/>
      <c r="G26418" s="63"/>
      <c r="H26418" s="64"/>
    </row>
    <row r="26419" spans="4:8" x14ac:dyDescent="0.2">
      <c r="D26419" s="9"/>
      <c r="G26419" s="63"/>
      <c r="H26419" s="64"/>
    </row>
    <row r="26420" spans="4:8" x14ac:dyDescent="0.2">
      <c r="D26420" s="9"/>
      <c r="G26420" s="63"/>
      <c r="H26420" s="64"/>
    </row>
    <row r="26421" spans="4:8" x14ac:dyDescent="0.2">
      <c r="D26421" s="9"/>
      <c r="G26421" s="63"/>
      <c r="H26421" s="64"/>
    </row>
    <row r="26422" spans="4:8" x14ac:dyDescent="0.2">
      <c r="D26422" s="9"/>
      <c r="G26422" s="63"/>
      <c r="H26422" s="64"/>
    </row>
    <row r="26423" spans="4:8" x14ac:dyDescent="0.2">
      <c r="D26423" s="9"/>
      <c r="G26423" s="63"/>
      <c r="H26423" s="64"/>
    </row>
    <row r="26424" spans="4:8" x14ac:dyDescent="0.2">
      <c r="D26424" s="9"/>
      <c r="G26424" s="63"/>
      <c r="H26424" s="64"/>
    </row>
    <row r="26425" spans="4:8" x14ac:dyDescent="0.2">
      <c r="D26425" s="9"/>
      <c r="G26425" s="63"/>
      <c r="H26425" s="64"/>
    </row>
    <row r="26426" spans="4:8" x14ac:dyDescent="0.2">
      <c r="D26426" s="9"/>
      <c r="G26426" s="63"/>
      <c r="H26426" s="64"/>
    </row>
    <row r="26427" spans="4:8" x14ac:dyDescent="0.2">
      <c r="D26427" s="9"/>
      <c r="G26427" s="63"/>
      <c r="H26427" s="64"/>
    </row>
    <row r="26428" spans="4:8" x14ac:dyDescent="0.2">
      <c r="D26428" s="9"/>
      <c r="G26428" s="63"/>
      <c r="H26428" s="64"/>
    </row>
    <row r="26429" spans="4:8" x14ac:dyDescent="0.2">
      <c r="D26429" s="9"/>
      <c r="G26429" s="63"/>
      <c r="H26429" s="64"/>
    </row>
    <row r="26430" spans="4:8" x14ac:dyDescent="0.2">
      <c r="D26430" s="9"/>
      <c r="G26430" s="63"/>
      <c r="H26430" s="64"/>
    </row>
    <row r="26431" spans="4:8" x14ac:dyDescent="0.2">
      <c r="D26431" s="9"/>
      <c r="G26431" s="63"/>
      <c r="H26431" s="64"/>
    </row>
    <row r="26432" spans="4:8" x14ac:dyDescent="0.2">
      <c r="D26432" s="9"/>
      <c r="G26432" s="63"/>
      <c r="H26432" s="64"/>
    </row>
    <row r="26433" spans="4:8" x14ac:dyDescent="0.2">
      <c r="D26433" s="9"/>
      <c r="G26433" s="63"/>
      <c r="H26433" s="64"/>
    </row>
    <row r="26434" spans="4:8" x14ac:dyDescent="0.2">
      <c r="D26434" s="9"/>
      <c r="G26434" s="63"/>
      <c r="H26434" s="64"/>
    </row>
    <row r="26435" spans="4:8" x14ac:dyDescent="0.2">
      <c r="D26435" s="9"/>
      <c r="G26435" s="63"/>
      <c r="H26435" s="64"/>
    </row>
    <row r="26436" spans="4:8" x14ac:dyDescent="0.2">
      <c r="D26436" s="9"/>
      <c r="G26436" s="63"/>
      <c r="H26436" s="64"/>
    </row>
    <row r="26437" spans="4:8" x14ac:dyDescent="0.2">
      <c r="D26437" s="9"/>
      <c r="G26437" s="63"/>
      <c r="H26437" s="64"/>
    </row>
    <row r="26438" spans="4:8" x14ac:dyDescent="0.2">
      <c r="D26438" s="9"/>
      <c r="G26438" s="63"/>
      <c r="H26438" s="64"/>
    </row>
    <row r="26439" spans="4:8" x14ac:dyDescent="0.2">
      <c r="D26439" s="9"/>
      <c r="G26439" s="63"/>
      <c r="H26439" s="64"/>
    </row>
    <row r="26440" spans="4:8" x14ac:dyDescent="0.2">
      <c r="D26440" s="9"/>
      <c r="G26440" s="63"/>
      <c r="H26440" s="64"/>
    </row>
    <row r="26441" spans="4:8" x14ac:dyDescent="0.2">
      <c r="D26441" s="9"/>
      <c r="G26441" s="63"/>
      <c r="H26441" s="64"/>
    </row>
    <row r="26442" spans="4:8" x14ac:dyDescent="0.2">
      <c r="D26442" s="9"/>
      <c r="G26442" s="63"/>
      <c r="H26442" s="64"/>
    </row>
    <row r="26443" spans="4:8" x14ac:dyDescent="0.2">
      <c r="D26443" s="9"/>
      <c r="G26443" s="63"/>
      <c r="H26443" s="64"/>
    </row>
    <row r="26444" spans="4:8" x14ac:dyDescent="0.2">
      <c r="D26444" s="9"/>
      <c r="G26444" s="63"/>
      <c r="H26444" s="64"/>
    </row>
    <row r="26445" spans="4:8" x14ac:dyDescent="0.2">
      <c r="D26445" s="9"/>
      <c r="G26445" s="63"/>
      <c r="H26445" s="64"/>
    </row>
    <row r="26446" spans="4:8" x14ac:dyDescent="0.2">
      <c r="D26446" s="9"/>
      <c r="G26446" s="63"/>
      <c r="H26446" s="64"/>
    </row>
    <row r="26447" spans="4:8" x14ac:dyDescent="0.2">
      <c r="D26447" s="9"/>
      <c r="G26447" s="63"/>
      <c r="H26447" s="64"/>
    </row>
    <row r="26448" spans="4:8" x14ac:dyDescent="0.2">
      <c r="D26448" s="9"/>
      <c r="G26448" s="63"/>
      <c r="H26448" s="64"/>
    </row>
    <row r="26449" spans="4:8" x14ac:dyDescent="0.2">
      <c r="D26449" s="9"/>
      <c r="G26449" s="63"/>
      <c r="H26449" s="64"/>
    </row>
    <row r="26450" spans="4:8" x14ac:dyDescent="0.2">
      <c r="D26450" s="9"/>
      <c r="G26450" s="63"/>
      <c r="H26450" s="64"/>
    </row>
    <row r="26451" spans="4:8" x14ac:dyDescent="0.2">
      <c r="D26451" s="9"/>
      <c r="G26451" s="63"/>
      <c r="H26451" s="64"/>
    </row>
    <row r="26452" spans="4:8" x14ac:dyDescent="0.2">
      <c r="D26452" s="9"/>
      <c r="G26452" s="63"/>
      <c r="H26452" s="64"/>
    </row>
    <row r="26453" spans="4:8" x14ac:dyDescent="0.2">
      <c r="D26453" s="9"/>
      <c r="G26453" s="63"/>
      <c r="H26453" s="64"/>
    </row>
    <row r="26454" spans="4:8" x14ac:dyDescent="0.2">
      <c r="D26454" s="9"/>
      <c r="G26454" s="63"/>
      <c r="H26454" s="64"/>
    </row>
    <row r="26455" spans="4:8" x14ac:dyDescent="0.2">
      <c r="D26455" s="9"/>
      <c r="G26455" s="63"/>
      <c r="H26455" s="64"/>
    </row>
    <row r="26456" spans="4:8" x14ac:dyDescent="0.2">
      <c r="D26456" s="9"/>
      <c r="G26456" s="63"/>
      <c r="H26456" s="64"/>
    </row>
    <row r="26457" spans="4:8" x14ac:dyDescent="0.2">
      <c r="D26457" s="9"/>
      <c r="G26457" s="63"/>
      <c r="H26457" s="64"/>
    </row>
    <row r="26458" spans="4:8" x14ac:dyDescent="0.2">
      <c r="D26458" s="9"/>
      <c r="G26458" s="63"/>
      <c r="H26458" s="64"/>
    </row>
    <row r="26459" spans="4:8" x14ac:dyDescent="0.2">
      <c r="D26459" s="9"/>
      <c r="G26459" s="63"/>
      <c r="H26459" s="64"/>
    </row>
    <row r="26460" spans="4:8" x14ac:dyDescent="0.2">
      <c r="D26460" s="9"/>
      <c r="G26460" s="63"/>
      <c r="H26460" s="64"/>
    </row>
    <row r="26461" spans="4:8" x14ac:dyDescent="0.2">
      <c r="D26461" s="9"/>
      <c r="G26461" s="63"/>
      <c r="H26461" s="64"/>
    </row>
    <row r="26462" spans="4:8" x14ac:dyDescent="0.2">
      <c r="D26462" s="9"/>
      <c r="G26462" s="63"/>
      <c r="H26462" s="64"/>
    </row>
    <row r="26463" spans="4:8" x14ac:dyDescent="0.2">
      <c r="D26463" s="9"/>
      <c r="G26463" s="63"/>
      <c r="H26463" s="64"/>
    </row>
    <row r="26464" spans="4:8" x14ac:dyDescent="0.2">
      <c r="D26464" s="9"/>
      <c r="G26464" s="63"/>
      <c r="H26464" s="64"/>
    </row>
    <row r="26465" spans="4:8" x14ac:dyDescent="0.2">
      <c r="D26465" s="9"/>
      <c r="G26465" s="63"/>
      <c r="H26465" s="64"/>
    </row>
    <row r="26466" spans="4:8" x14ac:dyDescent="0.2">
      <c r="D26466" s="9"/>
      <c r="G26466" s="63"/>
      <c r="H26466" s="64"/>
    </row>
    <row r="26467" spans="4:8" x14ac:dyDescent="0.2">
      <c r="D26467" s="9"/>
      <c r="G26467" s="63"/>
      <c r="H26467" s="64"/>
    </row>
    <row r="26468" spans="4:8" x14ac:dyDescent="0.2">
      <c r="D26468" s="9"/>
      <c r="G26468" s="63"/>
      <c r="H26468" s="64"/>
    </row>
    <row r="26469" spans="4:8" x14ac:dyDescent="0.2">
      <c r="D26469" s="9"/>
      <c r="G26469" s="63"/>
      <c r="H26469" s="64"/>
    </row>
    <row r="26470" spans="4:8" x14ac:dyDescent="0.2">
      <c r="D26470" s="9"/>
      <c r="G26470" s="63"/>
      <c r="H26470" s="64"/>
    </row>
    <row r="26471" spans="4:8" x14ac:dyDescent="0.2">
      <c r="D26471" s="9"/>
      <c r="G26471" s="63"/>
      <c r="H26471" s="64"/>
    </row>
    <row r="26472" spans="4:8" x14ac:dyDescent="0.2">
      <c r="D26472" s="9"/>
      <c r="G26472" s="63"/>
      <c r="H26472" s="64"/>
    </row>
    <row r="26473" spans="4:8" x14ac:dyDescent="0.2">
      <c r="D26473" s="9"/>
      <c r="G26473" s="63"/>
      <c r="H26473" s="64"/>
    </row>
    <row r="26474" spans="4:8" x14ac:dyDescent="0.2">
      <c r="D26474" s="9"/>
      <c r="G26474" s="63"/>
      <c r="H26474" s="64"/>
    </row>
    <row r="26475" spans="4:8" x14ac:dyDescent="0.2">
      <c r="D26475" s="9"/>
      <c r="G26475" s="63"/>
      <c r="H26475" s="64"/>
    </row>
    <row r="26476" spans="4:8" x14ac:dyDescent="0.2">
      <c r="D26476" s="9"/>
      <c r="G26476" s="63"/>
      <c r="H26476" s="64"/>
    </row>
    <row r="26477" spans="4:8" x14ac:dyDescent="0.2">
      <c r="D26477" s="9"/>
      <c r="G26477" s="63"/>
      <c r="H26477" s="64"/>
    </row>
    <row r="26478" spans="4:8" x14ac:dyDescent="0.2">
      <c r="D26478" s="9"/>
      <c r="G26478" s="63"/>
      <c r="H26478" s="64"/>
    </row>
    <row r="26479" spans="4:8" x14ac:dyDescent="0.2">
      <c r="D26479" s="9"/>
      <c r="G26479" s="63"/>
      <c r="H26479" s="64"/>
    </row>
    <row r="26480" spans="4:8" x14ac:dyDescent="0.2">
      <c r="D26480" s="9"/>
      <c r="G26480" s="63"/>
      <c r="H26480" s="64"/>
    </row>
    <row r="26481" spans="4:8" x14ac:dyDescent="0.2">
      <c r="D26481" s="9"/>
      <c r="G26481" s="63"/>
      <c r="H26481" s="64"/>
    </row>
    <row r="26482" spans="4:8" x14ac:dyDescent="0.2">
      <c r="D26482" s="9"/>
      <c r="G26482" s="63"/>
      <c r="H26482" s="64"/>
    </row>
    <row r="26483" spans="4:8" x14ac:dyDescent="0.2">
      <c r="D26483" s="9"/>
      <c r="G26483" s="63"/>
      <c r="H26483" s="64"/>
    </row>
    <row r="26484" spans="4:8" x14ac:dyDescent="0.2">
      <c r="D26484" s="9"/>
      <c r="G26484" s="63"/>
      <c r="H26484" s="64"/>
    </row>
    <row r="26485" spans="4:8" x14ac:dyDescent="0.2">
      <c r="D26485" s="9"/>
      <c r="G26485" s="63"/>
      <c r="H26485" s="64"/>
    </row>
    <row r="26486" spans="4:8" x14ac:dyDescent="0.2">
      <c r="D26486" s="9"/>
      <c r="G26486" s="63"/>
      <c r="H26486" s="64"/>
    </row>
    <row r="26487" spans="4:8" x14ac:dyDescent="0.2">
      <c r="D26487" s="9"/>
      <c r="G26487" s="63"/>
      <c r="H26487" s="64"/>
    </row>
    <row r="26488" spans="4:8" x14ac:dyDescent="0.2">
      <c r="D26488" s="9"/>
      <c r="G26488" s="63"/>
      <c r="H26488" s="64"/>
    </row>
    <row r="26489" spans="4:8" x14ac:dyDescent="0.2">
      <c r="D26489" s="9"/>
      <c r="G26489" s="63"/>
      <c r="H26489" s="64"/>
    </row>
    <row r="26490" spans="4:8" x14ac:dyDescent="0.2">
      <c r="D26490" s="9"/>
      <c r="G26490" s="63"/>
      <c r="H26490" s="64"/>
    </row>
    <row r="26491" spans="4:8" x14ac:dyDescent="0.2">
      <c r="D26491" s="9"/>
      <c r="G26491" s="63"/>
      <c r="H26491" s="64"/>
    </row>
    <row r="26492" spans="4:8" x14ac:dyDescent="0.2">
      <c r="D26492" s="9"/>
      <c r="G26492" s="63"/>
      <c r="H26492" s="64"/>
    </row>
    <row r="26493" spans="4:8" x14ac:dyDescent="0.2">
      <c r="D26493" s="9"/>
      <c r="G26493" s="63"/>
      <c r="H26493" s="64"/>
    </row>
    <row r="26494" spans="4:8" x14ac:dyDescent="0.2">
      <c r="D26494" s="9"/>
      <c r="G26494" s="63"/>
      <c r="H26494" s="64"/>
    </row>
    <row r="26495" spans="4:8" x14ac:dyDescent="0.2">
      <c r="D26495" s="9"/>
      <c r="G26495" s="63"/>
      <c r="H26495" s="64"/>
    </row>
    <row r="26496" spans="4:8" x14ac:dyDescent="0.2">
      <c r="D26496" s="9"/>
      <c r="G26496" s="63"/>
      <c r="H26496" s="64"/>
    </row>
    <row r="26497" spans="4:8" x14ac:dyDescent="0.2">
      <c r="D26497" s="9"/>
      <c r="G26497" s="63"/>
      <c r="H26497" s="64"/>
    </row>
    <row r="26498" spans="4:8" x14ac:dyDescent="0.2">
      <c r="D26498" s="9"/>
      <c r="G26498" s="63"/>
      <c r="H26498" s="64"/>
    </row>
    <row r="26499" spans="4:8" x14ac:dyDescent="0.2">
      <c r="D26499" s="9"/>
      <c r="G26499" s="63"/>
      <c r="H26499" s="64"/>
    </row>
    <row r="26500" spans="4:8" x14ac:dyDescent="0.2">
      <c r="D26500" s="9"/>
      <c r="G26500" s="63"/>
      <c r="H26500" s="64"/>
    </row>
    <row r="26501" spans="4:8" x14ac:dyDescent="0.2">
      <c r="D26501" s="9"/>
      <c r="G26501" s="63"/>
      <c r="H26501" s="64"/>
    </row>
    <row r="26502" spans="4:8" x14ac:dyDescent="0.2">
      <c r="D26502" s="9"/>
      <c r="G26502" s="63"/>
      <c r="H26502" s="64"/>
    </row>
    <row r="26503" spans="4:8" x14ac:dyDescent="0.2">
      <c r="D26503" s="9"/>
      <c r="G26503" s="63"/>
      <c r="H26503" s="64"/>
    </row>
    <row r="26504" spans="4:8" x14ac:dyDescent="0.2">
      <c r="D26504" s="9"/>
      <c r="G26504" s="63"/>
      <c r="H26504" s="64"/>
    </row>
    <row r="26505" spans="4:8" x14ac:dyDescent="0.2">
      <c r="D26505" s="9"/>
      <c r="G26505" s="63"/>
      <c r="H26505" s="64"/>
    </row>
    <row r="26506" spans="4:8" x14ac:dyDescent="0.2">
      <c r="D26506" s="9"/>
      <c r="G26506" s="63"/>
      <c r="H26506" s="64"/>
    </row>
    <row r="26507" spans="4:8" x14ac:dyDescent="0.2">
      <c r="D26507" s="9"/>
      <c r="G26507" s="63"/>
      <c r="H26507" s="64"/>
    </row>
    <row r="26508" spans="4:8" x14ac:dyDescent="0.2">
      <c r="D26508" s="9"/>
      <c r="G26508" s="63"/>
      <c r="H26508" s="64"/>
    </row>
    <row r="26509" spans="4:8" x14ac:dyDescent="0.2">
      <c r="D26509" s="9"/>
      <c r="G26509" s="63"/>
      <c r="H26509" s="64"/>
    </row>
    <row r="26510" spans="4:8" x14ac:dyDescent="0.2">
      <c r="D26510" s="9"/>
      <c r="G26510" s="63"/>
      <c r="H26510" s="64"/>
    </row>
    <row r="26511" spans="4:8" x14ac:dyDescent="0.2">
      <c r="D26511" s="9"/>
      <c r="G26511" s="63"/>
      <c r="H26511" s="64"/>
    </row>
    <row r="26512" spans="4:8" x14ac:dyDescent="0.2">
      <c r="D26512" s="9"/>
      <c r="G26512" s="63"/>
      <c r="H26512" s="64"/>
    </row>
    <row r="26513" spans="4:8" x14ac:dyDescent="0.2">
      <c r="D26513" s="9"/>
      <c r="G26513" s="63"/>
      <c r="H26513" s="64"/>
    </row>
    <row r="26514" spans="4:8" x14ac:dyDescent="0.2">
      <c r="D26514" s="9"/>
      <c r="G26514" s="63"/>
      <c r="H26514" s="64"/>
    </row>
    <row r="26515" spans="4:8" x14ac:dyDescent="0.2">
      <c r="D26515" s="9"/>
      <c r="G26515" s="63"/>
      <c r="H26515" s="64"/>
    </row>
    <row r="26516" spans="4:8" x14ac:dyDescent="0.2">
      <c r="D26516" s="9"/>
      <c r="G26516" s="63"/>
      <c r="H26516" s="64"/>
    </row>
    <row r="26517" spans="4:8" x14ac:dyDescent="0.2">
      <c r="D26517" s="9"/>
      <c r="G26517" s="63"/>
      <c r="H26517" s="64"/>
    </row>
    <row r="26518" spans="4:8" x14ac:dyDescent="0.2">
      <c r="D26518" s="9"/>
      <c r="G26518" s="63"/>
      <c r="H26518" s="64"/>
    </row>
    <row r="26519" spans="4:8" x14ac:dyDescent="0.2">
      <c r="D26519" s="9"/>
      <c r="G26519" s="63"/>
      <c r="H26519" s="64"/>
    </row>
    <row r="26520" spans="4:8" x14ac:dyDescent="0.2">
      <c r="D26520" s="9"/>
      <c r="G26520" s="63"/>
      <c r="H26520" s="64"/>
    </row>
    <row r="26521" spans="4:8" x14ac:dyDescent="0.2">
      <c r="D26521" s="9"/>
      <c r="G26521" s="63"/>
      <c r="H26521" s="64"/>
    </row>
    <row r="26522" spans="4:8" x14ac:dyDescent="0.2">
      <c r="D26522" s="9"/>
      <c r="G26522" s="63"/>
      <c r="H26522" s="64"/>
    </row>
    <row r="26523" spans="4:8" x14ac:dyDescent="0.2">
      <c r="D26523" s="9"/>
      <c r="G26523" s="63"/>
      <c r="H26523" s="64"/>
    </row>
    <row r="26524" spans="4:8" x14ac:dyDescent="0.2">
      <c r="D26524" s="9"/>
      <c r="G26524" s="63"/>
      <c r="H26524" s="64"/>
    </row>
    <row r="26525" spans="4:8" x14ac:dyDescent="0.2">
      <c r="D26525" s="9"/>
      <c r="G26525" s="63"/>
      <c r="H26525" s="64"/>
    </row>
    <row r="26526" spans="4:8" x14ac:dyDescent="0.2">
      <c r="D26526" s="9"/>
      <c r="G26526" s="63"/>
      <c r="H26526" s="64"/>
    </row>
    <row r="26527" spans="4:8" x14ac:dyDescent="0.2">
      <c r="D26527" s="9"/>
      <c r="G26527" s="63"/>
      <c r="H26527" s="64"/>
    </row>
    <row r="26528" spans="4:8" x14ac:dyDescent="0.2">
      <c r="D26528" s="9"/>
      <c r="G26528" s="63"/>
      <c r="H26528" s="64"/>
    </row>
    <row r="26529" spans="4:8" x14ac:dyDescent="0.2">
      <c r="D26529" s="9"/>
      <c r="G26529" s="63"/>
      <c r="H26529" s="64"/>
    </row>
    <row r="26530" spans="4:8" x14ac:dyDescent="0.2">
      <c r="D26530" s="9"/>
      <c r="G26530" s="63"/>
      <c r="H26530" s="64"/>
    </row>
    <row r="26531" spans="4:8" x14ac:dyDescent="0.2">
      <c r="D26531" s="9"/>
      <c r="G26531" s="63"/>
      <c r="H26531" s="64"/>
    </row>
    <row r="26532" spans="4:8" x14ac:dyDescent="0.2">
      <c r="D26532" s="9"/>
      <c r="G26532" s="63"/>
      <c r="H26532" s="64"/>
    </row>
    <row r="26533" spans="4:8" x14ac:dyDescent="0.2">
      <c r="D26533" s="9"/>
      <c r="G26533" s="63"/>
      <c r="H26533" s="64"/>
    </row>
    <row r="26534" spans="4:8" x14ac:dyDescent="0.2">
      <c r="D26534" s="9"/>
      <c r="G26534" s="63"/>
      <c r="H26534" s="64"/>
    </row>
    <row r="26535" spans="4:8" x14ac:dyDescent="0.2">
      <c r="D26535" s="9"/>
      <c r="G26535" s="63"/>
      <c r="H26535" s="64"/>
    </row>
    <row r="26536" spans="4:8" x14ac:dyDescent="0.2">
      <c r="D26536" s="9"/>
      <c r="G26536" s="63"/>
      <c r="H26536" s="64"/>
    </row>
    <row r="26537" spans="4:8" x14ac:dyDescent="0.2">
      <c r="D26537" s="9"/>
      <c r="G26537" s="63"/>
      <c r="H26537" s="64"/>
    </row>
    <row r="26538" spans="4:8" x14ac:dyDescent="0.2">
      <c r="D26538" s="9"/>
      <c r="G26538" s="63"/>
      <c r="H26538" s="64"/>
    </row>
    <row r="26539" spans="4:8" x14ac:dyDescent="0.2">
      <c r="D26539" s="9"/>
      <c r="G26539" s="63"/>
      <c r="H26539" s="64"/>
    </row>
    <row r="26540" spans="4:8" x14ac:dyDescent="0.2">
      <c r="D26540" s="9"/>
      <c r="G26540" s="63"/>
      <c r="H26540" s="64"/>
    </row>
    <row r="26541" spans="4:8" x14ac:dyDescent="0.2">
      <c r="D26541" s="9"/>
      <c r="G26541" s="63"/>
      <c r="H26541" s="64"/>
    </row>
    <row r="26542" spans="4:8" x14ac:dyDescent="0.2">
      <c r="D26542" s="9"/>
      <c r="G26542" s="63"/>
      <c r="H26542" s="64"/>
    </row>
    <row r="26543" spans="4:8" x14ac:dyDescent="0.2">
      <c r="D26543" s="9"/>
      <c r="G26543" s="63"/>
      <c r="H26543" s="64"/>
    </row>
    <row r="26544" spans="4:8" x14ac:dyDescent="0.2">
      <c r="D26544" s="9"/>
      <c r="G26544" s="63"/>
      <c r="H26544" s="64"/>
    </row>
    <row r="26545" spans="4:8" x14ac:dyDescent="0.2">
      <c r="D26545" s="9"/>
      <c r="G26545" s="63"/>
      <c r="H26545" s="64"/>
    </row>
    <row r="26546" spans="4:8" x14ac:dyDescent="0.2">
      <c r="D26546" s="9"/>
      <c r="G26546" s="63"/>
      <c r="H26546" s="64"/>
    </row>
    <row r="26547" spans="4:8" x14ac:dyDescent="0.2">
      <c r="D26547" s="9"/>
      <c r="G26547" s="63"/>
      <c r="H26547" s="64"/>
    </row>
    <row r="26548" spans="4:8" x14ac:dyDescent="0.2">
      <c r="D26548" s="9"/>
      <c r="G26548" s="63"/>
      <c r="H26548" s="64"/>
    </row>
    <row r="26549" spans="4:8" x14ac:dyDescent="0.2">
      <c r="D26549" s="9"/>
      <c r="G26549" s="63"/>
      <c r="H26549" s="64"/>
    </row>
    <row r="26550" spans="4:8" x14ac:dyDescent="0.2">
      <c r="D26550" s="9"/>
      <c r="G26550" s="63"/>
      <c r="H26550" s="64"/>
    </row>
    <row r="26551" spans="4:8" x14ac:dyDescent="0.2">
      <c r="D26551" s="9"/>
      <c r="G26551" s="63"/>
      <c r="H26551" s="64"/>
    </row>
    <row r="26552" spans="4:8" x14ac:dyDescent="0.2">
      <c r="D26552" s="9"/>
      <c r="G26552" s="63"/>
      <c r="H26552" s="64"/>
    </row>
    <row r="26553" spans="4:8" x14ac:dyDescent="0.2">
      <c r="D26553" s="9"/>
      <c r="G26553" s="63"/>
      <c r="H26553" s="64"/>
    </row>
    <row r="26554" spans="4:8" x14ac:dyDescent="0.2">
      <c r="D26554" s="9"/>
      <c r="G26554" s="63"/>
      <c r="H26554" s="64"/>
    </row>
    <row r="26555" spans="4:8" x14ac:dyDescent="0.2">
      <c r="D26555" s="9"/>
      <c r="G26555" s="63"/>
      <c r="H26555" s="64"/>
    </row>
    <row r="26556" spans="4:8" x14ac:dyDescent="0.2">
      <c r="D26556" s="9"/>
      <c r="G26556" s="63"/>
      <c r="H26556" s="64"/>
    </row>
    <row r="26557" spans="4:8" x14ac:dyDescent="0.2">
      <c r="D26557" s="9"/>
      <c r="G26557" s="63"/>
      <c r="H26557" s="64"/>
    </row>
    <row r="26558" spans="4:8" x14ac:dyDescent="0.2">
      <c r="D26558" s="9"/>
      <c r="G26558" s="63"/>
      <c r="H26558" s="64"/>
    </row>
    <row r="26559" spans="4:8" x14ac:dyDescent="0.2">
      <c r="D26559" s="9"/>
      <c r="G26559" s="63"/>
      <c r="H26559" s="64"/>
    </row>
    <row r="26560" spans="4:8" x14ac:dyDescent="0.2">
      <c r="D26560" s="9"/>
      <c r="G26560" s="63"/>
      <c r="H26560" s="64"/>
    </row>
    <row r="26561" spans="4:8" x14ac:dyDescent="0.2">
      <c r="D26561" s="9"/>
      <c r="G26561" s="63"/>
      <c r="H26561" s="64"/>
    </row>
    <row r="26562" spans="4:8" x14ac:dyDescent="0.2">
      <c r="D26562" s="9"/>
      <c r="G26562" s="63"/>
      <c r="H26562" s="64"/>
    </row>
    <row r="26563" spans="4:8" x14ac:dyDescent="0.2">
      <c r="D26563" s="9"/>
      <c r="G26563" s="63"/>
      <c r="H26563" s="64"/>
    </row>
    <row r="26564" spans="4:8" x14ac:dyDescent="0.2">
      <c r="D26564" s="9"/>
      <c r="G26564" s="63"/>
      <c r="H26564" s="64"/>
    </row>
    <row r="26565" spans="4:8" x14ac:dyDescent="0.2">
      <c r="D26565" s="9"/>
      <c r="G26565" s="63"/>
      <c r="H26565" s="64"/>
    </row>
    <row r="26566" spans="4:8" x14ac:dyDescent="0.2">
      <c r="D26566" s="9"/>
      <c r="G26566" s="63"/>
      <c r="H26566" s="64"/>
    </row>
    <row r="26567" spans="4:8" x14ac:dyDescent="0.2">
      <c r="D26567" s="9"/>
      <c r="G26567" s="63"/>
      <c r="H26567" s="64"/>
    </row>
    <row r="26568" spans="4:8" x14ac:dyDescent="0.2">
      <c r="D26568" s="9"/>
      <c r="G26568" s="63"/>
      <c r="H26568" s="64"/>
    </row>
    <row r="26569" spans="4:8" x14ac:dyDescent="0.2">
      <c r="D26569" s="9"/>
      <c r="G26569" s="63"/>
      <c r="H26569" s="64"/>
    </row>
    <row r="26570" spans="4:8" x14ac:dyDescent="0.2">
      <c r="D26570" s="9"/>
      <c r="G26570" s="63"/>
      <c r="H26570" s="64"/>
    </row>
    <row r="26571" spans="4:8" x14ac:dyDescent="0.2">
      <c r="D26571" s="9"/>
      <c r="G26571" s="63"/>
      <c r="H26571" s="64"/>
    </row>
    <row r="26572" spans="4:8" x14ac:dyDescent="0.2">
      <c r="D26572" s="9"/>
      <c r="G26572" s="63"/>
      <c r="H26572" s="64"/>
    </row>
    <row r="26573" spans="4:8" x14ac:dyDescent="0.2">
      <c r="D26573" s="9"/>
      <c r="G26573" s="63"/>
      <c r="H26573" s="64"/>
    </row>
    <row r="26574" spans="4:8" x14ac:dyDescent="0.2">
      <c r="D26574" s="9"/>
      <c r="G26574" s="63"/>
      <c r="H26574" s="64"/>
    </row>
    <row r="26575" spans="4:8" x14ac:dyDescent="0.2">
      <c r="D26575" s="9"/>
      <c r="G26575" s="63"/>
      <c r="H26575" s="64"/>
    </row>
    <row r="26576" spans="4:8" x14ac:dyDescent="0.2">
      <c r="D26576" s="9"/>
      <c r="G26576" s="63"/>
      <c r="H26576" s="64"/>
    </row>
    <row r="26577" spans="4:8" x14ac:dyDescent="0.2">
      <c r="D26577" s="9"/>
      <c r="G26577" s="63"/>
      <c r="H26577" s="64"/>
    </row>
    <row r="26578" spans="4:8" x14ac:dyDescent="0.2">
      <c r="D26578" s="9"/>
      <c r="G26578" s="63"/>
      <c r="H26578" s="64"/>
    </row>
    <row r="26579" spans="4:8" x14ac:dyDescent="0.2">
      <c r="D26579" s="9"/>
      <c r="G26579" s="63"/>
      <c r="H26579" s="64"/>
    </row>
    <row r="26580" spans="4:8" x14ac:dyDescent="0.2">
      <c r="D26580" s="9"/>
      <c r="G26580" s="63"/>
      <c r="H26580" s="64"/>
    </row>
    <row r="26581" spans="4:8" x14ac:dyDescent="0.2">
      <c r="D26581" s="9"/>
      <c r="G26581" s="63"/>
      <c r="H26581" s="64"/>
    </row>
    <row r="26582" spans="4:8" x14ac:dyDescent="0.2">
      <c r="D26582" s="9"/>
      <c r="G26582" s="63"/>
      <c r="H26582" s="64"/>
    </row>
    <row r="26583" spans="4:8" x14ac:dyDescent="0.2">
      <c r="D26583" s="9"/>
      <c r="G26583" s="63"/>
      <c r="H26583" s="64"/>
    </row>
    <row r="26584" spans="4:8" x14ac:dyDescent="0.2">
      <c r="D26584" s="9"/>
      <c r="G26584" s="63"/>
      <c r="H26584" s="64"/>
    </row>
    <row r="26585" spans="4:8" x14ac:dyDescent="0.2">
      <c r="D26585" s="9"/>
      <c r="G26585" s="63"/>
      <c r="H26585" s="64"/>
    </row>
    <row r="26586" spans="4:8" x14ac:dyDescent="0.2">
      <c r="D26586" s="9"/>
      <c r="G26586" s="63"/>
      <c r="H26586" s="64"/>
    </row>
    <row r="26587" spans="4:8" x14ac:dyDescent="0.2">
      <c r="D26587" s="9"/>
      <c r="G26587" s="63"/>
      <c r="H26587" s="64"/>
    </row>
    <row r="26588" spans="4:8" x14ac:dyDescent="0.2">
      <c r="D26588" s="9"/>
      <c r="G26588" s="63"/>
      <c r="H26588" s="64"/>
    </row>
    <row r="26589" spans="4:8" x14ac:dyDescent="0.2">
      <c r="D26589" s="9"/>
      <c r="G26589" s="63"/>
      <c r="H26589" s="64"/>
    </row>
    <row r="26590" spans="4:8" x14ac:dyDescent="0.2">
      <c r="D26590" s="9"/>
      <c r="G26590" s="63"/>
      <c r="H26590" s="64"/>
    </row>
    <row r="26591" spans="4:8" x14ac:dyDescent="0.2">
      <c r="D26591" s="9"/>
      <c r="G26591" s="63"/>
      <c r="H26591" s="64"/>
    </row>
    <row r="26592" spans="4:8" x14ac:dyDescent="0.2">
      <c r="D26592" s="9"/>
      <c r="G26592" s="63"/>
      <c r="H26592" s="64"/>
    </row>
    <row r="26593" spans="4:8" x14ac:dyDescent="0.2">
      <c r="D26593" s="9"/>
      <c r="G26593" s="63"/>
      <c r="H26593" s="64"/>
    </row>
    <row r="26594" spans="4:8" x14ac:dyDescent="0.2">
      <c r="D26594" s="9"/>
      <c r="G26594" s="63"/>
      <c r="H26594" s="64"/>
    </row>
    <row r="26595" spans="4:8" x14ac:dyDescent="0.2">
      <c r="D26595" s="9"/>
      <c r="G26595" s="63"/>
      <c r="H26595" s="64"/>
    </row>
    <row r="26596" spans="4:8" x14ac:dyDescent="0.2">
      <c r="D26596" s="9"/>
      <c r="G26596" s="63"/>
      <c r="H26596" s="64"/>
    </row>
    <row r="26597" spans="4:8" x14ac:dyDescent="0.2">
      <c r="D26597" s="9"/>
      <c r="G26597" s="63"/>
      <c r="H26597" s="64"/>
    </row>
    <row r="26598" spans="4:8" x14ac:dyDescent="0.2">
      <c r="D26598" s="9"/>
      <c r="G26598" s="63"/>
      <c r="H26598" s="64"/>
    </row>
    <row r="26599" spans="4:8" x14ac:dyDescent="0.2">
      <c r="D26599" s="9"/>
      <c r="G26599" s="63"/>
      <c r="H26599" s="64"/>
    </row>
    <row r="26600" spans="4:8" x14ac:dyDescent="0.2">
      <c r="D26600" s="9"/>
      <c r="G26600" s="63"/>
      <c r="H26600" s="64"/>
    </row>
    <row r="26601" spans="4:8" x14ac:dyDescent="0.2">
      <c r="D26601" s="9"/>
      <c r="G26601" s="63"/>
      <c r="H26601" s="64"/>
    </row>
    <row r="26602" spans="4:8" x14ac:dyDescent="0.2">
      <c r="D26602" s="9"/>
      <c r="G26602" s="63"/>
      <c r="H26602" s="64"/>
    </row>
    <row r="26603" spans="4:8" x14ac:dyDescent="0.2">
      <c r="D26603" s="9"/>
      <c r="G26603" s="63"/>
      <c r="H26603" s="64"/>
    </row>
    <row r="26604" spans="4:8" x14ac:dyDescent="0.2">
      <c r="D26604" s="9"/>
      <c r="G26604" s="63"/>
      <c r="H26604" s="64"/>
    </row>
    <row r="26605" spans="4:8" x14ac:dyDescent="0.2">
      <c r="D26605" s="9"/>
      <c r="G26605" s="63"/>
      <c r="H26605" s="64"/>
    </row>
    <row r="26606" spans="4:8" x14ac:dyDescent="0.2">
      <c r="D26606" s="9"/>
      <c r="G26606" s="63"/>
      <c r="H26606" s="64"/>
    </row>
    <row r="26607" spans="4:8" x14ac:dyDescent="0.2">
      <c r="D26607" s="9"/>
      <c r="G26607" s="63"/>
      <c r="H26607" s="64"/>
    </row>
    <row r="26608" spans="4:8" x14ac:dyDescent="0.2">
      <c r="D26608" s="9"/>
      <c r="G26608" s="63"/>
      <c r="H26608" s="64"/>
    </row>
    <row r="26609" spans="4:8" x14ac:dyDescent="0.2">
      <c r="D26609" s="9"/>
      <c r="G26609" s="63"/>
      <c r="H26609" s="64"/>
    </row>
    <row r="26610" spans="4:8" x14ac:dyDescent="0.2">
      <c r="D26610" s="9"/>
      <c r="G26610" s="63"/>
      <c r="H26610" s="64"/>
    </row>
    <row r="26611" spans="4:8" x14ac:dyDescent="0.2">
      <c r="D26611" s="9"/>
      <c r="G26611" s="63"/>
      <c r="H26611" s="64"/>
    </row>
    <row r="26612" spans="4:8" x14ac:dyDescent="0.2">
      <c r="D26612" s="9"/>
      <c r="G26612" s="63"/>
      <c r="H26612" s="64"/>
    </row>
    <row r="26613" spans="4:8" x14ac:dyDescent="0.2">
      <c r="D26613" s="9"/>
      <c r="G26613" s="63"/>
      <c r="H26613" s="64"/>
    </row>
    <row r="26614" spans="4:8" x14ac:dyDescent="0.2">
      <c r="D26614" s="9"/>
      <c r="G26614" s="63"/>
      <c r="H26614" s="64"/>
    </row>
    <row r="26615" spans="4:8" x14ac:dyDescent="0.2">
      <c r="D26615" s="9"/>
      <c r="G26615" s="63"/>
      <c r="H26615" s="64"/>
    </row>
    <row r="26616" spans="4:8" x14ac:dyDescent="0.2">
      <c r="D26616" s="9"/>
      <c r="G26616" s="63"/>
      <c r="H26616" s="64"/>
    </row>
    <row r="26617" spans="4:8" x14ac:dyDescent="0.2">
      <c r="D26617" s="9"/>
      <c r="G26617" s="63"/>
      <c r="H26617" s="64"/>
    </row>
    <row r="26618" spans="4:8" x14ac:dyDescent="0.2">
      <c r="D26618" s="9"/>
      <c r="G26618" s="63"/>
      <c r="H26618" s="64"/>
    </row>
    <row r="26619" spans="4:8" x14ac:dyDescent="0.2">
      <c r="D26619" s="9"/>
      <c r="G26619" s="63"/>
      <c r="H26619" s="64"/>
    </row>
    <row r="26620" spans="4:8" x14ac:dyDescent="0.2">
      <c r="D26620" s="9"/>
      <c r="G26620" s="63"/>
      <c r="H26620" s="64"/>
    </row>
    <row r="26621" spans="4:8" x14ac:dyDescent="0.2">
      <c r="D26621" s="9"/>
      <c r="G26621" s="63"/>
      <c r="H26621" s="64"/>
    </row>
    <row r="26622" spans="4:8" x14ac:dyDescent="0.2">
      <c r="D26622" s="9"/>
      <c r="G26622" s="63"/>
      <c r="H26622" s="64"/>
    </row>
    <row r="26623" spans="4:8" x14ac:dyDescent="0.2">
      <c r="D26623" s="9"/>
      <c r="G26623" s="63"/>
      <c r="H26623" s="64"/>
    </row>
    <row r="26624" spans="4:8" x14ac:dyDescent="0.2">
      <c r="D26624" s="9"/>
      <c r="G26624" s="63"/>
      <c r="H26624" s="64"/>
    </row>
    <row r="26625" spans="4:8" x14ac:dyDescent="0.2">
      <c r="D26625" s="9"/>
      <c r="G26625" s="63"/>
      <c r="H26625" s="64"/>
    </row>
    <row r="26626" spans="4:8" x14ac:dyDescent="0.2">
      <c r="D26626" s="9"/>
      <c r="G26626" s="63"/>
      <c r="H26626" s="64"/>
    </row>
    <row r="26627" spans="4:8" x14ac:dyDescent="0.2">
      <c r="D26627" s="9"/>
      <c r="G26627" s="63"/>
      <c r="H26627" s="64"/>
    </row>
    <row r="26628" spans="4:8" x14ac:dyDescent="0.2">
      <c r="D26628" s="9"/>
      <c r="G26628" s="63"/>
      <c r="H26628" s="64"/>
    </row>
    <row r="26629" spans="4:8" x14ac:dyDescent="0.2">
      <c r="D26629" s="9"/>
      <c r="G26629" s="63"/>
      <c r="H26629" s="64"/>
    </row>
    <row r="26630" spans="4:8" x14ac:dyDescent="0.2">
      <c r="D26630" s="9"/>
      <c r="G26630" s="63"/>
      <c r="H26630" s="64"/>
    </row>
    <row r="26631" spans="4:8" x14ac:dyDescent="0.2">
      <c r="D26631" s="9"/>
      <c r="G26631" s="63"/>
      <c r="H26631" s="64"/>
    </row>
    <row r="26632" spans="4:8" x14ac:dyDescent="0.2">
      <c r="D26632" s="9"/>
      <c r="G26632" s="63"/>
      <c r="H26632" s="64"/>
    </row>
    <row r="26633" spans="4:8" x14ac:dyDescent="0.2">
      <c r="D26633" s="9"/>
      <c r="G26633" s="63"/>
      <c r="H26633" s="64"/>
    </row>
    <row r="26634" spans="4:8" x14ac:dyDescent="0.2">
      <c r="D26634" s="9"/>
      <c r="G26634" s="63"/>
      <c r="H26634" s="64"/>
    </row>
    <row r="26635" spans="4:8" x14ac:dyDescent="0.2">
      <c r="D26635" s="9"/>
      <c r="G26635" s="63"/>
      <c r="H26635" s="64"/>
    </row>
    <row r="26636" spans="4:8" x14ac:dyDescent="0.2">
      <c r="D26636" s="9"/>
      <c r="G26636" s="63"/>
      <c r="H26636" s="64"/>
    </row>
    <row r="26637" spans="4:8" x14ac:dyDescent="0.2">
      <c r="D26637" s="9"/>
      <c r="G26637" s="63"/>
      <c r="H26637" s="64"/>
    </row>
    <row r="26638" spans="4:8" x14ac:dyDescent="0.2">
      <c r="D26638" s="9"/>
      <c r="G26638" s="63"/>
      <c r="H26638" s="64"/>
    </row>
    <row r="26639" spans="4:8" x14ac:dyDescent="0.2">
      <c r="D26639" s="9"/>
      <c r="G26639" s="63"/>
      <c r="H26639" s="64"/>
    </row>
    <row r="26640" spans="4:8" x14ac:dyDescent="0.2">
      <c r="D26640" s="9"/>
      <c r="G26640" s="63"/>
      <c r="H26640" s="64"/>
    </row>
    <row r="26641" spans="4:8" x14ac:dyDescent="0.2">
      <c r="D26641" s="9"/>
      <c r="G26641" s="63"/>
      <c r="H26641" s="64"/>
    </row>
    <row r="26642" spans="4:8" x14ac:dyDescent="0.2">
      <c r="D26642" s="9"/>
      <c r="G26642" s="63"/>
      <c r="H26642" s="64"/>
    </row>
    <row r="26643" spans="4:8" x14ac:dyDescent="0.2">
      <c r="D26643" s="9"/>
      <c r="G26643" s="63"/>
      <c r="H26643" s="64"/>
    </row>
    <row r="26644" spans="4:8" x14ac:dyDescent="0.2">
      <c r="D26644" s="9"/>
      <c r="G26644" s="63"/>
      <c r="H26644" s="64"/>
    </row>
    <row r="26645" spans="4:8" x14ac:dyDescent="0.2">
      <c r="D26645" s="9"/>
      <c r="G26645" s="63"/>
      <c r="H26645" s="64"/>
    </row>
    <row r="26646" spans="4:8" x14ac:dyDescent="0.2">
      <c r="D26646" s="9"/>
      <c r="G26646" s="63"/>
      <c r="H26646" s="64"/>
    </row>
    <row r="26647" spans="4:8" x14ac:dyDescent="0.2">
      <c r="D26647" s="9"/>
      <c r="G26647" s="63"/>
      <c r="H26647" s="64"/>
    </row>
    <row r="26648" spans="4:8" x14ac:dyDescent="0.2">
      <c r="D26648" s="9"/>
      <c r="G26648" s="63"/>
      <c r="H26648" s="64"/>
    </row>
    <row r="26649" spans="4:8" x14ac:dyDescent="0.2">
      <c r="D26649" s="9"/>
      <c r="G26649" s="63"/>
      <c r="H26649" s="64"/>
    </row>
    <row r="26650" spans="4:8" x14ac:dyDescent="0.2">
      <c r="D26650" s="9"/>
      <c r="G26650" s="63"/>
      <c r="H26650" s="64"/>
    </row>
    <row r="26651" spans="4:8" x14ac:dyDescent="0.2">
      <c r="D26651" s="9"/>
      <c r="G26651" s="63"/>
      <c r="H26651" s="64"/>
    </row>
    <row r="26652" spans="4:8" x14ac:dyDescent="0.2">
      <c r="D26652" s="9"/>
      <c r="G26652" s="63"/>
      <c r="H26652" s="64"/>
    </row>
    <row r="26653" spans="4:8" x14ac:dyDescent="0.2">
      <c r="D26653" s="9"/>
      <c r="G26653" s="63"/>
      <c r="H26653" s="64"/>
    </row>
    <row r="26654" spans="4:8" x14ac:dyDescent="0.2">
      <c r="D26654" s="9"/>
      <c r="G26654" s="63"/>
      <c r="H26654" s="64"/>
    </row>
    <row r="26655" spans="4:8" x14ac:dyDescent="0.2">
      <c r="D26655" s="9"/>
      <c r="G26655" s="63"/>
      <c r="H26655" s="64"/>
    </row>
    <row r="26656" spans="4:8" x14ac:dyDescent="0.2">
      <c r="D26656" s="9"/>
      <c r="G26656" s="63"/>
      <c r="H26656" s="64"/>
    </row>
    <row r="26657" spans="4:8" x14ac:dyDescent="0.2">
      <c r="D26657" s="9"/>
      <c r="G26657" s="63"/>
      <c r="H26657" s="64"/>
    </row>
    <row r="26658" spans="4:8" x14ac:dyDescent="0.2">
      <c r="D26658" s="9"/>
      <c r="G26658" s="63"/>
      <c r="H26658" s="64"/>
    </row>
    <row r="26659" spans="4:8" x14ac:dyDescent="0.2">
      <c r="D26659" s="9"/>
      <c r="G26659" s="63"/>
      <c r="H26659" s="64"/>
    </row>
    <row r="26660" spans="4:8" x14ac:dyDescent="0.2">
      <c r="D26660" s="9"/>
      <c r="G26660" s="63"/>
      <c r="H26660" s="64"/>
    </row>
    <row r="26661" spans="4:8" x14ac:dyDescent="0.2">
      <c r="D26661" s="9"/>
      <c r="G26661" s="63"/>
      <c r="H26661" s="64"/>
    </row>
    <row r="26662" spans="4:8" x14ac:dyDescent="0.2">
      <c r="D26662" s="9"/>
      <c r="G26662" s="63"/>
      <c r="H26662" s="64"/>
    </row>
    <row r="26663" spans="4:8" x14ac:dyDescent="0.2">
      <c r="D26663" s="9"/>
      <c r="G26663" s="63"/>
      <c r="H26663" s="64"/>
    </row>
    <row r="26664" spans="4:8" x14ac:dyDescent="0.2">
      <c r="D26664" s="9"/>
      <c r="G26664" s="63"/>
      <c r="H26664" s="64"/>
    </row>
    <row r="26665" spans="4:8" x14ac:dyDescent="0.2">
      <c r="D26665" s="9"/>
      <c r="G26665" s="63"/>
      <c r="H26665" s="64"/>
    </row>
    <row r="26666" spans="4:8" x14ac:dyDescent="0.2">
      <c r="D26666" s="9"/>
      <c r="G26666" s="63"/>
      <c r="H26666" s="64"/>
    </row>
    <row r="26667" spans="4:8" x14ac:dyDescent="0.2">
      <c r="D26667" s="9"/>
      <c r="G26667" s="63"/>
      <c r="H26667" s="64"/>
    </row>
    <row r="26668" spans="4:8" x14ac:dyDescent="0.2">
      <c r="D26668" s="9"/>
      <c r="G26668" s="63"/>
      <c r="H26668" s="64"/>
    </row>
    <row r="26669" spans="4:8" x14ac:dyDescent="0.2">
      <c r="D26669" s="9"/>
      <c r="G26669" s="63"/>
      <c r="H26669" s="64"/>
    </row>
    <row r="26670" spans="4:8" x14ac:dyDescent="0.2">
      <c r="D26670" s="9"/>
      <c r="G26670" s="63"/>
      <c r="H26670" s="64"/>
    </row>
    <row r="26671" spans="4:8" x14ac:dyDescent="0.2">
      <c r="D26671" s="9"/>
      <c r="G26671" s="63"/>
      <c r="H26671" s="64"/>
    </row>
    <row r="26672" spans="4:8" x14ac:dyDescent="0.2">
      <c r="D26672" s="9"/>
      <c r="G26672" s="63"/>
      <c r="H26672" s="64"/>
    </row>
    <row r="26673" spans="4:8" x14ac:dyDescent="0.2">
      <c r="D26673" s="9"/>
      <c r="G26673" s="63"/>
      <c r="H26673" s="64"/>
    </row>
    <row r="26674" spans="4:8" x14ac:dyDescent="0.2">
      <c r="D26674" s="9"/>
      <c r="G26674" s="63"/>
      <c r="H26674" s="64"/>
    </row>
    <row r="26675" spans="4:8" x14ac:dyDescent="0.2">
      <c r="D26675" s="9"/>
      <c r="G26675" s="63"/>
      <c r="H26675" s="64"/>
    </row>
    <row r="26676" spans="4:8" x14ac:dyDescent="0.2">
      <c r="D26676" s="9"/>
      <c r="G26676" s="63"/>
      <c r="H26676" s="64"/>
    </row>
    <row r="26677" spans="4:8" x14ac:dyDescent="0.2">
      <c r="D26677" s="9"/>
      <c r="G26677" s="63"/>
      <c r="H26677" s="64"/>
    </row>
    <row r="26678" spans="4:8" x14ac:dyDescent="0.2">
      <c r="D26678" s="9"/>
      <c r="G26678" s="63"/>
      <c r="H26678" s="64"/>
    </row>
    <row r="26679" spans="4:8" x14ac:dyDescent="0.2">
      <c r="D26679" s="9"/>
      <c r="G26679" s="63"/>
      <c r="H26679" s="64"/>
    </row>
    <row r="26680" spans="4:8" x14ac:dyDescent="0.2">
      <c r="D26680" s="9"/>
      <c r="G26680" s="63"/>
      <c r="H26680" s="64"/>
    </row>
    <row r="26681" spans="4:8" x14ac:dyDescent="0.2">
      <c r="D26681" s="9"/>
      <c r="G26681" s="63"/>
      <c r="H26681" s="64"/>
    </row>
    <row r="26682" spans="4:8" x14ac:dyDescent="0.2">
      <c r="D26682" s="9"/>
      <c r="G26682" s="63"/>
      <c r="H26682" s="64"/>
    </row>
    <row r="26683" spans="4:8" x14ac:dyDescent="0.2">
      <c r="D26683" s="9"/>
      <c r="G26683" s="63"/>
      <c r="H26683" s="64"/>
    </row>
    <row r="26684" spans="4:8" x14ac:dyDescent="0.2">
      <c r="D26684" s="9"/>
      <c r="G26684" s="63"/>
      <c r="H26684" s="64"/>
    </row>
    <row r="26685" spans="4:8" x14ac:dyDescent="0.2">
      <c r="D26685" s="9"/>
      <c r="G26685" s="63"/>
      <c r="H26685" s="64"/>
    </row>
    <row r="26686" spans="4:8" x14ac:dyDescent="0.2">
      <c r="D26686" s="9"/>
      <c r="G26686" s="63"/>
      <c r="H26686" s="64"/>
    </row>
    <row r="26687" spans="4:8" x14ac:dyDescent="0.2">
      <c r="D26687" s="9"/>
      <c r="G26687" s="63"/>
      <c r="H26687" s="64"/>
    </row>
    <row r="26688" spans="4:8" x14ac:dyDescent="0.2">
      <c r="D26688" s="9"/>
      <c r="G26688" s="63"/>
      <c r="H26688" s="64"/>
    </row>
    <row r="26689" spans="4:8" x14ac:dyDescent="0.2">
      <c r="D26689" s="9"/>
      <c r="G26689" s="63"/>
      <c r="H26689" s="64"/>
    </row>
    <row r="26690" spans="4:8" x14ac:dyDescent="0.2">
      <c r="D26690" s="9"/>
      <c r="G26690" s="63"/>
      <c r="H26690" s="64"/>
    </row>
    <row r="26691" spans="4:8" x14ac:dyDescent="0.2">
      <c r="D26691" s="9"/>
      <c r="G26691" s="63"/>
      <c r="H26691" s="64"/>
    </row>
    <row r="26692" spans="4:8" x14ac:dyDescent="0.2">
      <c r="D26692" s="9"/>
      <c r="G26692" s="63"/>
      <c r="H26692" s="64"/>
    </row>
    <row r="26693" spans="4:8" x14ac:dyDescent="0.2">
      <c r="D26693" s="9"/>
      <c r="G26693" s="63"/>
      <c r="H26693" s="64"/>
    </row>
    <row r="26694" spans="4:8" x14ac:dyDescent="0.2">
      <c r="D26694" s="9"/>
      <c r="G26694" s="63"/>
      <c r="H26694" s="64"/>
    </row>
    <row r="26695" spans="4:8" x14ac:dyDescent="0.2">
      <c r="D26695" s="9"/>
      <c r="G26695" s="63"/>
      <c r="H26695" s="64"/>
    </row>
    <row r="26696" spans="4:8" x14ac:dyDescent="0.2">
      <c r="D26696" s="9"/>
      <c r="G26696" s="63"/>
      <c r="H26696" s="64"/>
    </row>
    <row r="26697" spans="4:8" x14ac:dyDescent="0.2">
      <c r="D26697" s="9"/>
      <c r="G26697" s="63"/>
      <c r="H26697" s="64"/>
    </row>
    <row r="26698" spans="4:8" x14ac:dyDescent="0.2">
      <c r="D26698" s="9"/>
      <c r="G26698" s="63"/>
      <c r="H26698" s="64"/>
    </row>
    <row r="26699" spans="4:8" x14ac:dyDescent="0.2">
      <c r="D26699" s="9"/>
      <c r="G26699" s="63"/>
      <c r="H26699" s="64"/>
    </row>
    <row r="26700" spans="4:8" x14ac:dyDescent="0.2">
      <c r="D26700" s="9"/>
      <c r="G26700" s="63"/>
      <c r="H26700" s="64"/>
    </row>
    <row r="26701" spans="4:8" x14ac:dyDescent="0.2">
      <c r="D26701" s="9"/>
      <c r="G26701" s="63"/>
      <c r="H26701" s="64"/>
    </row>
    <row r="26702" spans="4:8" x14ac:dyDescent="0.2">
      <c r="D26702" s="9"/>
      <c r="G26702" s="63"/>
      <c r="H26702" s="64"/>
    </row>
    <row r="26703" spans="4:8" x14ac:dyDescent="0.2">
      <c r="D26703" s="9"/>
      <c r="G26703" s="63"/>
      <c r="H26703" s="64"/>
    </row>
    <row r="26704" spans="4:8" x14ac:dyDescent="0.2">
      <c r="D26704" s="9"/>
      <c r="G26704" s="63"/>
      <c r="H26704" s="64"/>
    </row>
    <row r="26705" spans="4:8" x14ac:dyDescent="0.2">
      <c r="D26705" s="9"/>
      <c r="G26705" s="63"/>
      <c r="H26705" s="64"/>
    </row>
    <row r="26706" spans="4:8" x14ac:dyDescent="0.2">
      <c r="D26706" s="9"/>
      <c r="G26706" s="63"/>
      <c r="H26706" s="64"/>
    </row>
    <row r="26707" spans="4:8" x14ac:dyDescent="0.2">
      <c r="D26707" s="9"/>
      <c r="G26707" s="63"/>
      <c r="H26707" s="64"/>
    </row>
    <row r="26708" spans="4:8" x14ac:dyDescent="0.2">
      <c r="D26708" s="9"/>
      <c r="G26708" s="63"/>
      <c r="H26708" s="64"/>
    </row>
    <row r="26709" spans="4:8" x14ac:dyDescent="0.2">
      <c r="D26709" s="9"/>
      <c r="G26709" s="63"/>
      <c r="H26709" s="64"/>
    </row>
    <row r="26710" spans="4:8" x14ac:dyDescent="0.2">
      <c r="D26710" s="9"/>
      <c r="G26710" s="63"/>
      <c r="H26710" s="64"/>
    </row>
    <row r="26711" spans="4:8" x14ac:dyDescent="0.2">
      <c r="D26711" s="9"/>
      <c r="G26711" s="63"/>
      <c r="H26711" s="64"/>
    </row>
    <row r="26712" spans="4:8" x14ac:dyDescent="0.2">
      <c r="D26712" s="9"/>
      <c r="G26712" s="63"/>
      <c r="H26712" s="64"/>
    </row>
    <row r="26713" spans="4:8" x14ac:dyDescent="0.2">
      <c r="D26713" s="9"/>
      <c r="G26713" s="63"/>
      <c r="H26713" s="64"/>
    </row>
    <row r="26714" spans="4:8" x14ac:dyDescent="0.2">
      <c r="D26714" s="9"/>
      <c r="G26714" s="63"/>
      <c r="H26714" s="64"/>
    </row>
    <row r="26715" spans="4:8" x14ac:dyDescent="0.2">
      <c r="D26715" s="9"/>
      <c r="G26715" s="63"/>
      <c r="H26715" s="64"/>
    </row>
    <row r="26716" spans="4:8" x14ac:dyDescent="0.2">
      <c r="D26716" s="9"/>
      <c r="G26716" s="63"/>
      <c r="H26716" s="64"/>
    </row>
    <row r="26717" spans="4:8" x14ac:dyDescent="0.2">
      <c r="D26717" s="9"/>
      <c r="G26717" s="63"/>
      <c r="H26717" s="64"/>
    </row>
    <row r="26718" spans="4:8" x14ac:dyDescent="0.2">
      <c r="D26718" s="9"/>
      <c r="G26718" s="63"/>
      <c r="H26718" s="64"/>
    </row>
    <row r="26719" spans="4:8" x14ac:dyDescent="0.2">
      <c r="D26719" s="9"/>
      <c r="G26719" s="63"/>
      <c r="H26719" s="64"/>
    </row>
    <row r="26720" spans="4:8" x14ac:dyDescent="0.2">
      <c r="D26720" s="9"/>
      <c r="G26720" s="63"/>
      <c r="H26720" s="64"/>
    </row>
    <row r="26721" spans="4:8" x14ac:dyDescent="0.2">
      <c r="D26721" s="9"/>
      <c r="G26721" s="63"/>
      <c r="H26721" s="64"/>
    </row>
    <row r="26722" spans="4:8" x14ac:dyDescent="0.2">
      <c r="D26722" s="9"/>
      <c r="G26722" s="63"/>
      <c r="H26722" s="64"/>
    </row>
    <row r="26723" spans="4:8" x14ac:dyDescent="0.2">
      <c r="D26723" s="9"/>
      <c r="G26723" s="63"/>
      <c r="H26723" s="64"/>
    </row>
    <row r="26724" spans="4:8" x14ac:dyDescent="0.2">
      <c r="D26724" s="9"/>
      <c r="G26724" s="63"/>
      <c r="H26724" s="64"/>
    </row>
    <row r="26725" spans="4:8" x14ac:dyDescent="0.2">
      <c r="D26725" s="9"/>
      <c r="G26725" s="63"/>
      <c r="H26725" s="64"/>
    </row>
    <row r="26726" spans="4:8" x14ac:dyDescent="0.2">
      <c r="D26726" s="9"/>
      <c r="G26726" s="63"/>
      <c r="H26726" s="64"/>
    </row>
    <row r="26727" spans="4:8" x14ac:dyDescent="0.2">
      <c r="D26727" s="9"/>
      <c r="G26727" s="63"/>
      <c r="H26727" s="64"/>
    </row>
    <row r="26728" spans="4:8" x14ac:dyDescent="0.2">
      <c r="D26728" s="9"/>
      <c r="G26728" s="63"/>
      <c r="H26728" s="64"/>
    </row>
    <row r="26729" spans="4:8" x14ac:dyDescent="0.2">
      <c r="D26729" s="9"/>
      <c r="G26729" s="63"/>
      <c r="H26729" s="64"/>
    </row>
    <row r="26730" spans="4:8" x14ac:dyDescent="0.2">
      <c r="D26730" s="9"/>
      <c r="G26730" s="63"/>
      <c r="H26730" s="64"/>
    </row>
    <row r="26731" spans="4:8" x14ac:dyDescent="0.2">
      <c r="D26731" s="9"/>
      <c r="G26731" s="63"/>
      <c r="H26731" s="64"/>
    </row>
    <row r="26732" spans="4:8" x14ac:dyDescent="0.2">
      <c r="D26732" s="9"/>
      <c r="G26732" s="63"/>
      <c r="H26732" s="64"/>
    </row>
    <row r="26733" spans="4:8" x14ac:dyDescent="0.2">
      <c r="D26733" s="9"/>
      <c r="G26733" s="63"/>
      <c r="H26733" s="64"/>
    </row>
    <row r="26734" spans="4:8" x14ac:dyDescent="0.2">
      <c r="D26734" s="9"/>
      <c r="G26734" s="63"/>
      <c r="H26734" s="64"/>
    </row>
    <row r="26735" spans="4:8" x14ac:dyDescent="0.2">
      <c r="D26735" s="9"/>
      <c r="G26735" s="63"/>
      <c r="H26735" s="64"/>
    </row>
    <row r="26736" spans="4:8" x14ac:dyDescent="0.2">
      <c r="D26736" s="9"/>
      <c r="G26736" s="63"/>
      <c r="H26736" s="64"/>
    </row>
    <row r="26737" spans="4:8" x14ac:dyDescent="0.2">
      <c r="D26737" s="9"/>
      <c r="G26737" s="63"/>
      <c r="H26737" s="64"/>
    </row>
    <row r="26738" spans="4:8" x14ac:dyDescent="0.2">
      <c r="D26738" s="9"/>
      <c r="G26738" s="63"/>
      <c r="H26738" s="64"/>
    </row>
    <row r="26739" spans="4:8" x14ac:dyDescent="0.2">
      <c r="D26739" s="9"/>
      <c r="G26739" s="63"/>
      <c r="H26739" s="64"/>
    </row>
    <row r="26740" spans="4:8" x14ac:dyDescent="0.2">
      <c r="D26740" s="9"/>
      <c r="G26740" s="63"/>
      <c r="H26740" s="64"/>
    </row>
    <row r="26741" spans="4:8" x14ac:dyDescent="0.2">
      <c r="D26741" s="9"/>
      <c r="G26741" s="63"/>
      <c r="H26741" s="64"/>
    </row>
    <row r="26742" spans="4:8" x14ac:dyDescent="0.2">
      <c r="D26742" s="9"/>
      <c r="G26742" s="63"/>
      <c r="H26742" s="64"/>
    </row>
    <row r="26743" spans="4:8" x14ac:dyDescent="0.2">
      <c r="D26743" s="9"/>
      <c r="G26743" s="63"/>
      <c r="H26743" s="64"/>
    </row>
    <row r="26744" spans="4:8" x14ac:dyDescent="0.2">
      <c r="D26744" s="9"/>
      <c r="G26744" s="63"/>
      <c r="H26744" s="64"/>
    </row>
    <row r="26745" spans="4:8" x14ac:dyDescent="0.2">
      <c r="D26745" s="9"/>
      <c r="G26745" s="63"/>
      <c r="H26745" s="64"/>
    </row>
    <row r="26746" spans="4:8" x14ac:dyDescent="0.2">
      <c r="D26746" s="9"/>
      <c r="G26746" s="63"/>
      <c r="H26746" s="64"/>
    </row>
    <row r="26747" spans="4:8" x14ac:dyDescent="0.2">
      <c r="D26747" s="9"/>
      <c r="G26747" s="63"/>
      <c r="H26747" s="64"/>
    </row>
    <row r="26748" spans="4:8" x14ac:dyDescent="0.2">
      <c r="D26748" s="9"/>
      <c r="G26748" s="63"/>
      <c r="H26748" s="64"/>
    </row>
    <row r="26749" spans="4:8" x14ac:dyDescent="0.2">
      <c r="D26749" s="9"/>
      <c r="G26749" s="63"/>
      <c r="H26749" s="64"/>
    </row>
    <row r="26750" spans="4:8" x14ac:dyDescent="0.2">
      <c r="D26750" s="9"/>
      <c r="G26750" s="63"/>
      <c r="H26750" s="64"/>
    </row>
    <row r="26751" spans="4:8" x14ac:dyDescent="0.2">
      <c r="D26751" s="9"/>
      <c r="G26751" s="63"/>
      <c r="H26751" s="64"/>
    </row>
    <row r="26752" spans="4:8" x14ac:dyDescent="0.2">
      <c r="D26752" s="9"/>
      <c r="G26752" s="63"/>
      <c r="H26752" s="64"/>
    </row>
    <row r="26753" spans="4:8" x14ac:dyDescent="0.2">
      <c r="D26753" s="9"/>
      <c r="G26753" s="63"/>
      <c r="H26753" s="64"/>
    </row>
    <row r="26754" spans="4:8" x14ac:dyDescent="0.2">
      <c r="D26754" s="9"/>
      <c r="G26754" s="63"/>
      <c r="H26754" s="64"/>
    </row>
    <row r="26755" spans="4:8" x14ac:dyDescent="0.2">
      <c r="D26755" s="9"/>
      <c r="G26755" s="63"/>
      <c r="H26755" s="64"/>
    </row>
    <row r="26756" spans="4:8" x14ac:dyDescent="0.2">
      <c r="D26756" s="9"/>
      <c r="G26756" s="63"/>
      <c r="H26756" s="64"/>
    </row>
    <row r="26757" spans="4:8" x14ac:dyDescent="0.2">
      <c r="D26757" s="9"/>
      <c r="G26757" s="63"/>
      <c r="H26757" s="64"/>
    </row>
    <row r="26758" spans="4:8" x14ac:dyDescent="0.2">
      <c r="D26758" s="9"/>
      <c r="G26758" s="63"/>
      <c r="H26758" s="64"/>
    </row>
    <row r="26759" spans="4:8" x14ac:dyDescent="0.2">
      <c r="D26759" s="9"/>
      <c r="G26759" s="63"/>
      <c r="H26759" s="64"/>
    </row>
    <row r="26760" spans="4:8" x14ac:dyDescent="0.2">
      <c r="D26760" s="9"/>
      <c r="G26760" s="63"/>
      <c r="H26760" s="64"/>
    </row>
    <row r="26761" spans="4:8" x14ac:dyDescent="0.2">
      <c r="D26761" s="9"/>
      <c r="G26761" s="63"/>
      <c r="H26761" s="64"/>
    </row>
    <row r="26762" spans="4:8" x14ac:dyDescent="0.2">
      <c r="D26762" s="9"/>
      <c r="G26762" s="63"/>
      <c r="H26762" s="64"/>
    </row>
    <row r="26763" spans="4:8" x14ac:dyDescent="0.2">
      <c r="D26763" s="9"/>
      <c r="G26763" s="63"/>
      <c r="H26763" s="64"/>
    </row>
    <row r="26764" spans="4:8" x14ac:dyDescent="0.2">
      <c r="D26764" s="9"/>
      <c r="G26764" s="63"/>
      <c r="H26764" s="64"/>
    </row>
    <row r="26765" spans="4:8" x14ac:dyDescent="0.2">
      <c r="D26765" s="9"/>
      <c r="G26765" s="63"/>
      <c r="H26765" s="64"/>
    </row>
    <row r="26766" spans="4:8" x14ac:dyDescent="0.2">
      <c r="D26766" s="9"/>
      <c r="G26766" s="63"/>
      <c r="H26766" s="64"/>
    </row>
    <row r="26767" spans="4:8" x14ac:dyDescent="0.2">
      <c r="D26767" s="9"/>
      <c r="G26767" s="63"/>
      <c r="H26767" s="64"/>
    </row>
    <row r="26768" spans="4:8" x14ac:dyDescent="0.2">
      <c r="D26768" s="9"/>
      <c r="G26768" s="63"/>
      <c r="H26768" s="64"/>
    </row>
    <row r="26769" spans="4:8" x14ac:dyDescent="0.2">
      <c r="D26769" s="9"/>
      <c r="G26769" s="63"/>
      <c r="H26769" s="64"/>
    </row>
    <row r="26770" spans="4:8" x14ac:dyDescent="0.2">
      <c r="D26770" s="9"/>
      <c r="G26770" s="63"/>
      <c r="H26770" s="64"/>
    </row>
    <row r="26771" spans="4:8" x14ac:dyDescent="0.2">
      <c r="D26771" s="9"/>
      <c r="G26771" s="63"/>
      <c r="H26771" s="64"/>
    </row>
    <row r="26772" spans="4:8" x14ac:dyDescent="0.2">
      <c r="D26772" s="9"/>
      <c r="G26772" s="63"/>
      <c r="H26772" s="64"/>
    </row>
    <row r="26773" spans="4:8" x14ac:dyDescent="0.2">
      <c r="D26773" s="9"/>
      <c r="G26773" s="63"/>
      <c r="H26773" s="64"/>
    </row>
    <row r="26774" spans="4:8" x14ac:dyDescent="0.2">
      <c r="D26774" s="9"/>
      <c r="G26774" s="63"/>
      <c r="H26774" s="64"/>
    </row>
    <row r="26775" spans="4:8" x14ac:dyDescent="0.2">
      <c r="D26775" s="9"/>
      <c r="G26775" s="63"/>
      <c r="H26775" s="64"/>
    </row>
    <row r="26776" spans="4:8" x14ac:dyDescent="0.2">
      <c r="D26776" s="9"/>
      <c r="G26776" s="63"/>
      <c r="H26776" s="64"/>
    </row>
    <row r="26777" spans="4:8" x14ac:dyDescent="0.2">
      <c r="D26777" s="9"/>
      <c r="G26777" s="63"/>
      <c r="H26777" s="64"/>
    </row>
    <row r="26778" spans="4:8" x14ac:dyDescent="0.2">
      <c r="D26778" s="9"/>
      <c r="G26778" s="63"/>
      <c r="H26778" s="64"/>
    </row>
    <row r="26779" spans="4:8" x14ac:dyDescent="0.2">
      <c r="D26779" s="9"/>
      <c r="G26779" s="63"/>
      <c r="H26779" s="64"/>
    </row>
    <row r="26780" spans="4:8" x14ac:dyDescent="0.2">
      <c r="D26780" s="9"/>
      <c r="G26780" s="63"/>
      <c r="H26780" s="64"/>
    </row>
    <row r="26781" spans="4:8" x14ac:dyDescent="0.2">
      <c r="D26781" s="9"/>
      <c r="G26781" s="63"/>
      <c r="H26781" s="64"/>
    </row>
    <row r="26782" spans="4:8" x14ac:dyDescent="0.2">
      <c r="D26782" s="9"/>
      <c r="G26782" s="63"/>
      <c r="H26782" s="64"/>
    </row>
    <row r="26783" spans="4:8" x14ac:dyDescent="0.2">
      <c r="D26783" s="9"/>
      <c r="G26783" s="63"/>
      <c r="H26783" s="64"/>
    </row>
    <row r="26784" spans="4:8" x14ac:dyDescent="0.2">
      <c r="D26784" s="9"/>
      <c r="G26784" s="63"/>
      <c r="H26784" s="64"/>
    </row>
    <row r="26785" spans="4:8" x14ac:dyDescent="0.2">
      <c r="D26785" s="9"/>
      <c r="G26785" s="63"/>
      <c r="H26785" s="64"/>
    </row>
    <row r="26786" spans="4:8" x14ac:dyDescent="0.2">
      <c r="D26786" s="9"/>
      <c r="G26786" s="63"/>
      <c r="H26786" s="64"/>
    </row>
    <row r="26787" spans="4:8" x14ac:dyDescent="0.2">
      <c r="D26787" s="9"/>
      <c r="G26787" s="63"/>
      <c r="H26787" s="64"/>
    </row>
    <row r="26788" spans="4:8" x14ac:dyDescent="0.2">
      <c r="D26788" s="9"/>
      <c r="G26788" s="63"/>
      <c r="H26788" s="64"/>
    </row>
    <row r="26789" spans="4:8" x14ac:dyDescent="0.2">
      <c r="D26789" s="9"/>
      <c r="G26789" s="63"/>
      <c r="H26789" s="64"/>
    </row>
    <row r="26790" spans="4:8" x14ac:dyDescent="0.2">
      <c r="D26790" s="9"/>
      <c r="G26790" s="63"/>
      <c r="H26790" s="64"/>
    </row>
    <row r="26791" spans="4:8" x14ac:dyDescent="0.2">
      <c r="D26791" s="9"/>
      <c r="G26791" s="63"/>
      <c r="H26791" s="64"/>
    </row>
    <row r="26792" spans="4:8" x14ac:dyDescent="0.2">
      <c r="D26792" s="9"/>
      <c r="G26792" s="63"/>
      <c r="H26792" s="64"/>
    </row>
    <row r="26793" spans="4:8" x14ac:dyDescent="0.2">
      <c r="D26793" s="9"/>
      <c r="G26793" s="63"/>
      <c r="H26793" s="64"/>
    </row>
    <row r="26794" spans="4:8" x14ac:dyDescent="0.2">
      <c r="D26794" s="9"/>
      <c r="G26794" s="63"/>
      <c r="H26794" s="64"/>
    </row>
    <row r="26795" spans="4:8" x14ac:dyDescent="0.2">
      <c r="D26795" s="9"/>
      <c r="G26795" s="63"/>
      <c r="H26795" s="64"/>
    </row>
    <row r="26796" spans="4:8" x14ac:dyDescent="0.2">
      <c r="D26796" s="9"/>
      <c r="G26796" s="63"/>
      <c r="H26796" s="64"/>
    </row>
    <row r="26797" spans="4:8" x14ac:dyDescent="0.2">
      <c r="D26797" s="9"/>
      <c r="G26797" s="63"/>
      <c r="H26797" s="64"/>
    </row>
    <row r="26798" spans="4:8" x14ac:dyDescent="0.2">
      <c r="D26798" s="9"/>
      <c r="G26798" s="63"/>
      <c r="H26798" s="64"/>
    </row>
    <row r="26799" spans="4:8" x14ac:dyDescent="0.2">
      <c r="D26799" s="9"/>
      <c r="G26799" s="63"/>
      <c r="H26799" s="64"/>
    </row>
    <row r="26800" spans="4:8" x14ac:dyDescent="0.2">
      <c r="D26800" s="9"/>
      <c r="G26800" s="63"/>
      <c r="H26800" s="64"/>
    </row>
    <row r="26801" spans="4:8" x14ac:dyDescent="0.2">
      <c r="D26801" s="9"/>
      <c r="G26801" s="63"/>
      <c r="H26801" s="64"/>
    </row>
    <row r="26802" spans="4:8" x14ac:dyDescent="0.2">
      <c r="D26802" s="9"/>
      <c r="G26802" s="63"/>
      <c r="H26802" s="64"/>
    </row>
    <row r="26803" spans="4:8" x14ac:dyDescent="0.2">
      <c r="D26803" s="9"/>
      <c r="G26803" s="63"/>
      <c r="H26803" s="64"/>
    </row>
    <row r="26804" spans="4:8" x14ac:dyDescent="0.2">
      <c r="D26804" s="9"/>
      <c r="G26804" s="63"/>
      <c r="H26804" s="64"/>
    </row>
    <row r="26805" spans="4:8" x14ac:dyDescent="0.2">
      <c r="D26805" s="9"/>
      <c r="G26805" s="63"/>
      <c r="H26805" s="64"/>
    </row>
    <row r="26806" spans="4:8" x14ac:dyDescent="0.2">
      <c r="D26806" s="9"/>
      <c r="G26806" s="63"/>
      <c r="H26806" s="64"/>
    </row>
    <row r="26807" spans="4:8" x14ac:dyDescent="0.2">
      <c r="D26807" s="9"/>
      <c r="G26807" s="63"/>
      <c r="H26807" s="64"/>
    </row>
    <row r="26808" spans="4:8" x14ac:dyDescent="0.2">
      <c r="D26808" s="9"/>
      <c r="G26808" s="63"/>
      <c r="H26808" s="64"/>
    </row>
    <row r="26809" spans="4:8" x14ac:dyDescent="0.2">
      <c r="D26809" s="9"/>
      <c r="G26809" s="63"/>
      <c r="H26809" s="64"/>
    </row>
    <row r="26810" spans="4:8" x14ac:dyDescent="0.2">
      <c r="D26810" s="9"/>
      <c r="G26810" s="63"/>
      <c r="H26810" s="64"/>
    </row>
    <row r="26811" spans="4:8" x14ac:dyDescent="0.2">
      <c r="D26811" s="9"/>
      <c r="G26811" s="63"/>
      <c r="H26811" s="64"/>
    </row>
    <row r="26812" spans="4:8" x14ac:dyDescent="0.2">
      <c r="D26812" s="9"/>
      <c r="G26812" s="63"/>
      <c r="H26812" s="64"/>
    </row>
    <row r="26813" spans="4:8" x14ac:dyDescent="0.2">
      <c r="D26813" s="9"/>
      <c r="G26813" s="63"/>
      <c r="H26813" s="64"/>
    </row>
    <row r="26814" spans="4:8" x14ac:dyDescent="0.2">
      <c r="D26814" s="9"/>
      <c r="G26814" s="63"/>
      <c r="H26814" s="64"/>
    </row>
    <row r="26815" spans="4:8" x14ac:dyDescent="0.2">
      <c r="D26815" s="9"/>
      <c r="G26815" s="63"/>
      <c r="H26815" s="64"/>
    </row>
    <row r="26816" spans="4:8" x14ac:dyDescent="0.2">
      <c r="D26816" s="9"/>
      <c r="G26816" s="63"/>
      <c r="H26816" s="64"/>
    </row>
    <row r="26817" spans="4:8" x14ac:dyDescent="0.2">
      <c r="D26817" s="9"/>
      <c r="G26817" s="63"/>
      <c r="H26817" s="64"/>
    </row>
    <row r="26818" spans="4:8" x14ac:dyDescent="0.2">
      <c r="D26818" s="9"/>
      <c r="G26818" s="63"/>
      <c r="H26818" s="64"/>
    </row>
    <row r="26819" spans="4:8" x14ac:dyDescent="0.2">
      <c r="D26819" s="9"/>
      <c r="G26819" s="63"/>
      <c r="H26819" s="64"/>
    </row>
    <row r="26820" spans="4:8" x14ac:dyDescent="0.2">
      <c r="D26820" s="9"/>
      <c r="G26820" s="63"/>
      <c r="H26820" s="64"/>
    </row>
    <row r="26821" spans="4:8" x14ac:dyDescent="0.2">
      <c r="D26821" s="9"/>
      <c r="G26821" s="63"/>
      <c r="H26821" s="64"/>
    </row>
    <row r="26822" spans="4:8" x14ac:dyDescent="0.2">
      <c r="D26822" s="9"/>
      <c r="G26822" s="63"/>
      <c r="H26822" s="64"/>
    </row>
    <row r="26823" spans="4:8" x14ac:dyDescent="0.2">
      <c r="D26823" s="9"/>
      <c r="G26823" s="63"/>
      <c r="H26823" s="64"/>
    </row>
    <row r="26824" spans="4:8" x14ac:dyDescent="0.2">
      <c r="D26824" s="9"/>
      <c r="G26824" s="63"/>
      <c r="H26824" s="64"/>
    </row>
    <row r="26825" spans="4:8" x14ac:dyDescent="0.2">
      <c r="D26825" s="9"/>
      <c r="G26825" s="63"/>
      <c r="H26825" s="64"/>
    </row>
    <row r="26826" spans="4:8" x14ac:dyDescent="0.2">
      <c r="D26826" s="9"/>
      <c r="G26826" s="63"/>
      <c r="H26826" s="64"/>
    </row>
    <row r="26827" spans="4:8" x14ac:dyDescent="0.2">
      <c r="D26827" s="9"/>
      <c r="G26827" s="63"/>
      <c r="H26827" s="64"/>
    </row>
    <row r="26828" spans="4:8" x14ac:dyDescent="0.2">
      <c r="D26828" s="9"/>
      <c r="G26828" s="63"/>
      <c r="H26828" s="64"/>
    </row>
    <row r="26829" spans="4:8" x14ac:dyDescent="0.2">
      <c r="D26829" s="9"/>
      <c r="G26829" s="63"/>
      <c r="H26829" s="64"/>
    </row>
    <row r="26830" spans="4:8" x14ac:dyDescent="0.2">
      <c r="D26830" s="9"/>
      <c r="G26830" s="63"/>
      <c r="H26830" s="64"/>
    </row>
    <row r="26831" spans="4:8" x14ac:dyDescent="0.2">
      <c r="D26831" s="9"/>
      <c r="G26831" s="63"/>
      <c r="H26831" s="64"/>
    </row>
    <row r="26832" spans="4:8" x14ac:dyDescent="0.2">
      <c r="D26832" s="9"/>
      <c r="G26832" s="63"/>
      <c r="H26832" s="64"/>
    </row>
    <row r="26833" spans="4:8" x14ac:dyDescent="0.2">
      <c r="D26833" s="9"/>
      <c r="G26833" s="63"/>
      <c r="H26833" s="64"/>
    </row>
    <row r="26834" spans="4:8" x14ac:dyDescent="0.2">
      <c r="D26834" s="9"/>
      <c r="G26834" s="63"/>
      <c r="H26834" s="64"/>
    </row>
    <row r="26835" spans="4:8" x14ac:dyDescent="0.2">
      <c r="D26835" s="9"/>
      <c r="G26835" s="63"/>
      <c r="H26835" s="64"/>
    </row>
    <row r="26836" spans="4:8" x14ac:dyDescent="0.2">
      <c r="D26836" s="9"/>
      <c r="G26836" s="63"/>
      <c r="H26836" s="64"/>
    </row>
    <row r="26837" spans="4:8" x14ac:dyDescent="0.2">
      <c r="D26837" s="9"/>
      <c r="G26837" s="63"/>
      <c r="H26837" s="64"/>
    </row>
    <row r="26838" spans="4:8" x14ac:dyDescent="0.2">
      <c r="D26838" s="9"/>
      <c r="G26838" s="63"/>
      <c r="H26838" s="64"/>
    </row>
    <row r="26839" spans="4:8" x14ac:dyDescent="0.2">
      <c r="D26839" s="9"/>
      <c r="G26839" s="63"/>
      <c r="H26839" s="64"/>
    </row>
    <row r="26840" spans="4:8" x14ac:dyDescent="0.2">
      <c r="D26840" s="9"/>
      <c r="G26840" s="63"/>
      <c r="H26840" s="64"/>
    </row>
    <row r="26841" spans="4:8" x14ac:dyDescent="0.2">
      <c r="D26841" s="9"/>
      <c r="G26841" s="63"/>
      <c r="H26841" s="64"/>
    </row>
    <row r="26842" spans="4:8" x14ac:dyDescent="0.2">
      <c r="D26842" s="9"/>
      <c r="G26842" s="63"/>
      <c r="H26842" s="64"/>
    </row>
    <row r="26843" spans="4:8" x14ac:dyDescent="0.2">
      <c r="D26843" s="9"/>
      <c r="G26843" s="63"/>
      <c r="H26843" s="64"/>
    </row>
    <row r="26844" spans="4:8" x14ac:dyDescent="0.2">
      <c r="D26844" s="9"/>
      <c r="G26844" s="63"/>
      <c r="H26844" s="64"/>
    </row>
    <row r="26845" spans="4:8" x14ac:dyDescent="0.2">
      <c r="D26845" s="9"/>
      <c r="G26845" s="63"/>
      <c r="H26845" s="64"/>
    </row>
    <row r="26846" spans="4:8" x14ac:dyDescent="0.2">
      <c r="D26846" s="9"/>
      <c r="G26846" s="63"/>
      <c r="H26846" s="64"/>
    </row>
    <row r="26847" spans="4:8" x14ac:dyDescent="0.2">
      <c r="D26847" s="9"/>
      <c r="G26847" s="63"/>
      <c r="H26847" s="64"/>
    </row>
    <row r="26848" spans="4:8" x14ac:dyDescent="0.2">
      <c r="D26848" s="9"/>
      <c r="G26848" s="63"/>
      <c r="H26848" s="64"/>
    </row>
    <row r="26849" spans="4:8" x14ac:dyDescent="0.2">
      <c r="D26849" s="9"/>
      <c r="G26849" s="63"/>
      <c r="H26849" s="64"/>
    </row>
    <row r="26850" spans="4:8" x14ac:dyDescent="0.2">
      <c r="D26850" s="9"/>
      <c r="G26850" s="63"/>
      <c r="H26850" s="64"/>
    </row>
    <row r="26851" spans="4:8" x14ac:dyDescent="0.2">
      <c r="D26851" s="9"/>
      <c r="G26851" s="63"/>
      <c r="H26851" s="64"/>
    </row>
    <row r="26852" spans="4:8" x14ac:dyDescent="0.2">
      <c r="D26852" s="9"/>
      <c r="G26852" s="63"/>
      <c r="H26852" s="64"/>
    </row>
    <row r="26853" spans="4:8" x14ac:dyDescent="0.2">
      <c r="D26853" s="9"/>
      <c r="G26853" s="63"/>
      <c r="H26853" s="64"/>
    </row>
    <row r="26854" spans="4:8" x14ac:dyDescent="0.2">
      <c r="D26854" s="9"/>
      <c r="G26854" s="63"/>
      <c r="H26854" s="64"/>
    </row>
    <row r="26855" spans="4:8" x14ac:dyDescent="0.2">
      <c r="D26855" s="9"/>
      <c r="G26855" s="63"/>
      <c r="H26855" s="64"/>
    </row>
    <row r="26856" spans="4:8" x14ac:dyDescent="0.2">
      <c r="D26856" s="9"/>
      <c r="G26856" s="63"/>
      <c r="H26856" s="64"/>
    </row>
    <row r="26857" spans="4:8" x14ac:dyDescent="0.2">
      <c r="D26857" s="9"/>
      <c r="G26857" s="63"/>
      <c r="H26857" s="64"/>
    </row>
    <row r="26858" spans="4:8" x14ac:dyDescent="0.2">
      <c r="D26858" s="9"/>
      <c r="G26858" s="63"/>
      <c r="H26858" s="64"/>
    </row>
    <row r="26859" spans="4:8" x14ac:dyDescent="0.2">
      <c r="D26859" s="9"/>
      <c r="G26859" s="63"/>
      <c r="H26859" s="64"/>
    </row>
    <row r="26860" spans="4:8" x14ac:dyDescent="0.2">
      <c r="D26860" s="9"/>
      <c r="G26860" s="63"/>
      <c r="H26860" s="64"/>
    </row>
    <row r="26861" spans="4:8" x14ac:dyDescent="0.2">
      <c r="D26861" s="9"/>
      <c r="G26861" s="63"/>
      <c r="H26861" s="64"/>
    </row>
    <row r="26862" spans="4:8" x14ac:dyDescent="0.2">
      <c r="D26862" s="9"/>
      <c r="G26862" s="63"/>
      <c r="H26862" s="64"/>
    </row>
    <row r="26863" spans="4:8" x14ac:dyDescent="0.2">
      <c r="D26863" s="9"/>
      <c r="G26863" s="63"/>
      <c r="H26863" s="64"/>
    </row>
    <row r="26864" spans="4:8" x14ac:dyDescent="0.2">
      <c r="D26864" s="9"/>
      <c r="G26864" s="63"/>
      <c r="H26864" s="64"/>
    </row>
    <row r="26865" spans="4:8" x14ac:dyDescent="0.2">
      <c r="D26865" s="9"/>
      <c r="G26865" s="63"/>
      <c r="H26865" s="64"/>
    </row>
    <row r="26866" spans="4:8" x14ac:dyDescent="0.2">
      <c r="D26866" s="9"/>
      <c r="G26866" s="63"/>
      <c r="H26866" s="64"/>
    </row>
    <row r="26867" spans="4:8" x14ac:dyDescent="0.2">
      <c r="D26867" s="9"/>
      <c r="G26867" s="63"/>
      <c r="H26867" s="64"/>
    </row>
    <row r="26868" spans="4:8" x14ac:dyDescent="0.2">
      <c r="D26868" s="9"/>
      <c r="G26868" s="63"/>
      <c r="H26868" s="64"/>
    </row>
    <row r="26869" spans="4:8" x14ac:dyDescent="0.2">
      <c r="D26869" s="9"/>
      <c r="G26869" s="63"/>
      <c r="H26869" s="64"/>
    </row>
    <row r="26870" spans="4:8" x14ac:dyDescent="0.2">
      <c r="D26870" s="9"/>
      <c r="G26870" s="63"/>
      <c r="H26870" s="64"/>
    </row>
    <row r="26871" spans="4:8" x14ac:dyDescent="0.2">
      <c r="D26871" s="9"/>
      <c r="G26871" s="63"/>
      <c r="H26871" s="64"/>
    </row>
    <row r="26872" spans="4:8" x14ac:dyDescent="0.2">
      <c r="D26872" s="9"/>
      <c r="G26872" s="63"/>
      <c r="H26872" s="64"/>
    </row>
    <row r="26873" spans="4:8" x14ac:dyDescent="0.2">
      <c r="D26873" s="9"/>
      <c r="G26873" s="63"/>
      <c r="H26873" s="64"/>
    </row>
    <row r="26874" spans="4:8" x14ac:dyDescent="0.2">
      <c r="D26874" s="9"/>
      <c r="G26874" s="63"/>
      <c r="H26874" s="64"/>
    </row>
    <row r="26875" spans="4:8" x14ac:dyDescent="0.2">
      <c r="D26875" s="9"/>
      <c r="G26875" s="63"/>
      <c r="H26875" s="64"/>
    </row>
    <row r="26876" spans="4:8" x14ac:dyDescent="0.2">
      <c r="D26876" s="9"/>
      <c r="G26876" s="63"/>
      <c r="H26876" s="64"/>
    </row>
    <row r="26877" spans="4:8" x14ac:dyDescent="0.2">
      <c r="D26877" s="9"/>
      <c r="G26877" s="63"/>
      <c r="H26877" s="64"/>
    </row>
    <row r="26878" spans="4:8" x14ac:dyDescent="0.2">
      <c r="D26878" s="9"/>
      <c r="G26878" s="63"/>
      <c r="H26878" s="64"/>
    </row>
    <row r="26879" spans="4:8" x14ac:dyDescent="0.2">
      <c r="D26879" s="9"/>
      <c r="G26879" s="63"/>
      <c r="H26879" s="64"/>
    </row>
    <row r="26880" spans="4:8" x14ac:dyDescent="0.2">
      <c r="D26880" s="9"/>
      <c r="G26880" s="63"/>
      <c r="H26880" s="64"/>
    </row>
    <row r="26881" spans="4:8" x14ac:dyDescent="0.2">
      <c r="D26881" s="9"/>
      <c r="G26881" s="63"/>
      <c r="H26881" s="64"/>
    </row>
    <row r="26882" spans="4:8" x14ac:dyDescent="0.2">
      <c r="D26882" s="9"/>
      <c r="G26882" s="63"/>
      <c r="H26882" s="64"/>
    </row>
    <row r="26883" spans="4:8" x14ac:dyDescent="0.2">
      <c r="D26883" s="9"/>
      <c r="G26883" s="63"/>
      <c r="H26883" s="64"/>
    </row>
    <row r="26884" spans="4:8" x14ac:dyDescent="0.2">
      <c r="D26884" s="9"/>
      <c r="G26884" s="63"/>
      <c r="H26884" s="64"/>
    </row>
    <row r="26885" spans="4:8" x14ac:dyDescent="0.2">
      <c r="D26885" s="9"/>
      <c r="G26885" s="63"/>
      <c r="H26885" s="64"/>
    </row>
    <row r="26886" spans="4:8" x14ac:dyDescent="0.2">
      <c r="D26886" s="9"/>
      <c r="G26886" s="63"/>
      <c r="H26886" s="64"/>
    </row>
    <row r="26887" spans="4:8" x14ac:dyDescent="0.2">
      <c r="D26887" s="9"/>
      <c r="G26887" s="63"/>
      <c r="H26887" s="64"/>
    </row>
    <row r="26888" spans="4:8" x14ac:dyDescent="0.2">
      <c r="D26888" s="9"/>
      <c r="G26888" s="63"/>
      <c r="H26888" s="64"/>
    </row>
    <row r="26889" spans="4:8" x14ac:dyDescent="0.2">
      <c r="D26889" s="9"/>
      <c r="G26889" s="63"/>
      <c r="H26889" s="64"/>
    </row>
    <row r="26890" spans="4:8" x14ac:dyDescent="0.2">
      <c r="D26890" s="9"/>
      <c r="G26890" s="63"/>
      <c r="H26890" s="64"/>
    </row>
    <row r="26891" spans="4:8" x14ac:dyDescent="0.2">
      <c r="D26891" s="9"/>
      <c r="G26891" s="63"/>
      <c r="H26891" s="64"/>
    </row>
    <row r="26892" spans="4:8" x14ac:dyDescent="0.2">
      <c r="D26892" s="9"/>
      <c r="G26892" s="63"/>
      <c r="H26892" s="64"/>
    </row>
    <row r="26893" spans="4:8" x14ac:dyDescent="0.2">
      <c r="D26893" s="9"/>
      <c r="G26893" s="63"/>
      <c r="H26893" s="64"/>
    </row>
    <row r="26894" spans="4:8" x14ac:dyDescent="0.2">
      <c r="D26894" s="9"/>
      <c r="G26894" s="63"/>
      <c r="H26894" s="64"/>
    </row>
    <row r="26895" spans="4:8" x14ac:dyDescent="0.2">
      <c r="D26895" s="9"/>
      <c r="G26895" s="63"/>
      <c r="H26895" s="64"/>
    </row>
    <row r="26896" spans="4:8" x14ac:dyDescent="0.2">
      <c r="D26896" s="9"/>
      <c r="G26896" s="63"/>
      <c r="H26896" s="64"/>
    </row>
    <row r="26897" spans="4:8" x14ac:dyDescent="0.2">
      <c r="D26897" s="9"/>
      <c r="G26897" s="63"/>
      <c r="H26897" s="64"/>
    </row>
    <row r="26898" spans="4:8" x14ac:dyDescent="0.2">
      <c r="D26898" s="9"/>
      <c r="G26898" s="63"/>
      <c r="H26898" s="64"/>
    </row>
    <row r="26899" spans="4:8" x14ac:dyDescent="0.2">
      <c r="D26899" s="9"/>
      <c r="G26899" s="63"/>
      <c r="H26899" s="64"/>
    </row>
    <row r="26900" spans="4:8" x14ac:dyDescent="0.2">
      <c r="D26900" s="9"/>
      <c r="G26900" s="63"/>
      <c r="H26900" s="64"/>
    </row>
    <row r="26901" spans="4:8" x14ac:dyDescent="0.2">
      <c r="D26901" s="9"/>
      <c r="G26901" s="63"/>
      <c r="H26901" s="64"/>
    </row>
    <row r="26902" spans="4:8" x14ac:dyDescent="0.2">
      <c r="D26902" s="9"/>
      <c r="G26902" s="63"/>
      <c r="H26902" s="64"/>
    </row>
    <row r="26903" spans="4:8" x14ac:dyDescent="0.2">
      <c r="D26903" s="9"/>
      <c r="G26903" s="63"/>
      <c r="H26903" s="64"/>
    </row>
    <row r="26904" spans="4:8" x14ac:dyDescent="0.2">
      <c r="D26904" s="9"/>
      <c r="G26904" s="63"/>
      <c r="H26904" s="64"/>
    </row>
    <row r="26905" spans="4:8" x14ac:dyDescent="0.2">
      <c r="D26905" s="9"/>
      <c r="G26905" s="63"/>
      <c r="H26905" s="64"/>
    </row>
    <row r="26906" spans="4:8" x14ac:dyDescent="0.2">
      <c r="D26906" s="9"/>
      <c r="G26906" s="63"/>
      <c r="H26906" s="64"/>
    </row>
    <row r="26907" spans="4:8" x14ac:dyDescent="0.2">
      <c r="D26907" s="9"/>
      <c r="G26907" s="63"/>
      <c r="H26907" s="64"/>
    </row>
    <row r="26908" spans="4:8" x14ac:dyDescent="0.2">
      <c r="D26908" s="9"/>
      <c r="G26908" s="63"/>
      <c r="H26908" s="64"/>
    </row>
    <row r="26909" spans="4:8" x14ac:dyDescent="0.2">
      <c r="D26909" s="9"/>
      <c r="G26909" s="63"/>
      <c r="H26909" s="64"/>
    </row>
    <row r="26910" spans="4:8" x14ac:dyDescent="0.2">
      <c r="D26910" s="9"/>
      <c r="G26910" s="63"/>
      <c r="H26910" s="64"/>
    </row>
    <row r="26911" spans="4:8" x14ac:dyDescent="0.2">
      <c r="D26911" s="9"/>
      <c r="G26911" s="63"/>
      <c r="H26911" s="64"/>
    </row>
    <row r="26912" spans="4:8" x14ac:dyDescent="0.2">
      <c r="D26912" s="9"/>
      <c r="G26912" s="63"/>
      <c r="H26912" s="64"/>
    </row>
    <row r="26913" spans="4:8" x14ac:dyDescent="0.2">
      <c r="D26913" s="9"/>
      <c r="G26913" s="63"/>
      <c r="H26913" s="64"/>
    </row>
    <row r="26914" spans="4:8" x14ac:dyDescent="0.2">
      <c r="D26914" s="9"/>
      <c r="G26914" s="63"/>
      <c r="H26914" s="64"/>
    </row>
    <row r="26915" spans="4:8" x14ac:dyDescent="0.2">
      <c r="D26915" s="9"/>
      <c r="G26915" s="63"/>
      <c r="H26915" s="64"/>
    </row>
    <row r="26916" spans="4:8" x14ac:dyDescent="0.2">
      <c r="D26916" s="9"/>
      <c r="G26916" s="63"/>
      <c r="H26916" s="64"/>
    </row>
    <row r="26917" spans="4:8" x14ac:dyDescent="0.2">
      <c r="D26917" s="9"/>
      <c r="G26917" s="63"/>
      <c r="H26917" s="64"/>
    </row>
    <row r="26918" spans="4:8" x14ac:dyDescent="0.2">
      <c r="D26918" s="9"/>
      <c r="G26918" s="63"/>
      <c r="H26918" s="64"/>
    </row>
    <row r="26919" spans="4:8" x14ac:dyDescent="0.2">
      <c r="D26919" s="9"/>
      <c r="G26919" s="63"/>
      <c r="H26919" s="64"/>
    </row>
    <row r="26920" spans="4:8" x14ac:dyDescent="0.2">
      <c r="D26920" s="9"/>
      <c r="G26920" s="63"/>
      <c r="H26920" s="64"/>
    </row>
    <row r="26921" spans="4:8" x14ac:dyDescent="0.2">
      <c r="D26921" s="9"/>
      <c r="G26921" s="63"/>
      <c r="H26921" s="64"/>
    </row>
    <row r="26922" spans="4:8" x14ac:dyDescent="0.2">
      <c r="D26922" s="9"/>
      <c r="G26922" s="63"/>
      <c r="H26922" s="64"/>
    </row>
    <row r="26923" spans="4:8" x14ac:dyDescent="0.2">
      <c r="D26923" s="9"/>
      <c r="G26923" s="63"/>
      <c r="H26923" s="64"/>
    </row>
    <row r="26924" spans="4:8" x14ac:dyDescent="0.2">
      <c r="D26924" s="9"/>
      <c r="G26924" s="63"/>
      <c r="H26924" s="64"/>
    </row>
    <row r="26925" spans="4:8" x14ac:dyDescent="0.2">
      <c r="D26925" s="9"/>
      <c r="G26925" s="63"/>
      <c r="H26925" s="64"/>
    </row>
    <row r="26926" spans="4:8" x14ac:dyDescent="0.2">
      <c r="D26926" s="9"/>
      <c r="G26926" s="63"/>
      <c r="H26926" s="64"/>
    </row>
    <row r="26927" spans="4:8" x14ac:dyDescent="0.2">
      <c r="D26927" s="9"/>
      <c r="G26927" s="63"/>
      <c r="H26927" s="64"/>
    </row>
    <row r="26928" spans="4:8" x14ac:dyDescent="0.2">
      <c r="D26928" s="9"/>
      <c r="G26928" s="63"/>
      <c r="H26928" s="64"/>
    </row>
    <row r="26929" spans="4:8" x14ac:dyDescent="0.2">
      <c r="D26929" s="9"/>
      <c r="G26929" s="63"/>
      <c r="H26929" s="64"/>
    </row>
    <row r="26930" spans="4:8" x14ac:dyDescent="0.2">
      <c r="D26930" s="9"/>
      <c r="G26930" s="63"/>
      <c r="H26930" s="64"/>
    </row>
    <row r="26931" spans="4:8" x14ac:dyDescent="0.2">
      <c r="D26931" s="9"/>
      <c r="G26931" s="63"/>
      <c r="H26931" s="64"/>
    </row>
    <row r="26932" spans="4:8" x14ac:dyDescent="0.2">
      <c r="D26932" s="9"/>
      <c r="G26932" s="63"/>
      <c r="H26932" s="64"/>
    </row>
    <row r="26933" spans="4:8" x14ac:dyDescent="0.2">
      <c r="D26933" s="9"/>
      <c r="G26933" s="63"/>
      <c r="H26933" s="64"/>
    </row>
    <row r="26934" spans="4:8" x14ac:dyDescent="0.2">
      <c r="D26934" s="9"/>
      <c r="G26934" s="63"/>
      <c r="H26934" s="64"/>
    </row>
    <row r="26935" spans="4:8" x14ac:dyDescent="0.2">
      <c r="D26935" s="9"/>
      <c r="G26935" s="63"/>
      <c r="H26935" s="64"/>
    </row>
    <row r="26936" spans="4:8" x14ac:dyDescent="0.2">
      <c r="D26936" s="9"/>
      <c r="G26936" s="63"/>
      <c r="H26936" s="64"/>
    </row>
    <row r="26937" spans="4:8" x14ac:dyDescent="0.2">
      <c r="D26937" s="9"/>
      <c r="G26937" s="63"/>
      <c r="H26937" s="64"/>
    </row>
    <row r="26938" spans="4:8" x14ac:dyDescent="0.2">
      <c r="D26938" s="9"/>
      <c r="G26938" s="63"/>
      <c r="H26938" s="64"/>
    </row>
    <row r="26939" spans="4:8" x14ac:dyDescent="0.2">
      <c r="D26939" s="9"/>
      <c r="G26939" s="63"/>
      <c r="H26939" s="64"/>
    </row>
    <row r="26940" spans="4:8" x14ac:dyDescent="0.2">
      <c r="D26940" s="9"/>
      <c r="G26940" s="63"/>
      <c r="H26940" s="64"/>
    </row>
    <row r="26941" spans="4:8" x14ac:dyDescent="0.2">
      <c r="D26941" s="9"/>
      <c r="G26941" s="63"/>
      <c r="H26941" s="64"/>
    </row>
    <row r="26942" spans="4:8" x14ac:dyDescent="0.2">
      <c r="D26942" s="9"/>
      <c r="G26942" s="63"/>
      <c r="H26942" s="64"/>
    </row>
    <row r="26943" spans="4:8" x14ac:dyDescent="0.2">
      <c r="D26943" s="9"/>
      <c r="G26943" s="63"/>
      <c r="H26943" s="64"/>
    </row>
    <row r="26944" spans="4:8" x14ac:dyDescent="0.2">
      <c r="D26944" s="9"/>
      <c r="G26944" s="63"/>
      <c r="H26944" s="64"/>
    </row>
    <row r="26945" spans="4:8" x14ac:dyDescent="0.2">
      <c r="D26945" s="9"/>
      <c r="G26945" s="63"/>
      <c r="H26945" s="64"/>
    </row>
    <row r="26946" spans="4:8" x14ac:dyDescent="0.2">
      <c r="D26946" s="9"/>
      <c r="G26946" s="63"/>
      <c r="H26946" s="64"/>
    </row>
    <row r="26947" spans="4:8" x14ac:dyDescent="0.2">
      <c r="D26947" s="9"/>
      <c r="G26947" s="63"/>
      <c r="H26947" s="64"/>
    </row>
    <row r="26948" spans="4:8" x14ac:dyDescent="0.2">
      <c r="D26948" s="9"/>
      <c r="G26948" s="63"/>
      <c r="H26948" s="64"/>
    </row>
    <row r="26949" spans="4:8" x14ac:dyDescent="0.2">
      <c r="D26949" s="9"/>
      <c r="G26949" s="63"/>
      <c r="H26949" s="64"/>
    </row>
    <row r="26950" spans="4:8" x14ac:dyDescent="0.2">
      <c r="D26950" s="9"/>
      <c r="G26950" s="63"/>
      <c r="H26950" s="64"/>
    </row>
    <row r="26951" spans="4:8" x14ac:dyDescent="0.2">
      <c r="D26951" s="9"/>
      <c r="G26951" s="63"/>
      <c r="H26951" s="64"/>
    </row>
    <row r="26952" spans="4:8" x14ac:dyDescent="0.2">
      <c r="D26952" s="9"/>
      <c r="G26952" s="63"/>
      <c r="H26952" s="64"/>
    </row>
    <row r="26953" spans="4:8" x14ac:dyDescent="0.2">
      <c r="D26953" s="9"/>
      <c r="G26953" s="63"/>
      <c r="H26953" s="64"/>
    </row>
    <row r="26954" spans="4:8" x14ac:dyDescent="0.2">
      <c r="D26954" s="9"/>
      <c r="G26954" s="63"/>
      <c r="H26954" s="64"/>
    </row>
    <row r="26955" spans="4:8" x14ac:dyDescent="0.2">
      <c r="D26955" s="9"/>
      <c r="G26955" s="63"/>
      <c r="H26955" s="64"/>
    </row>
    <row r="26956" spans="4:8" x14ac:dyDescent="0.2">
      <c r="D26956" s="9"/>
      <c r="G26956" s="63"/>
      <c r="H26956" s="64"/>
    </row>
    <row r="26957" spans="4:8" x14ac:dyDescent="0.2">
      <c r="D26957" s="9"/>
      <c r="G26957" s="63"/>
      <c r="H26957" s="64"/>
    </row>
    <row r="26958" spans="4:8" x14ac:dyDescent="0.2">
      <c r="D26958" s="9"/>
      <c r="G26958" s="63"/>
      <c r="H26958" s="64"/>
    </row>
    <row r="26959" spans="4:8" x14ac:dyDescent="0.2">
      <c r="D26959" s="9"/>
      <c r="G26959" s="63"/>
      <c r="H26959" s="64"/>
    </row>
    <row r="26960" spans="4:8" x14ac:dyDescent="0.2">
      <c r="D26960" s="9"/>
      <c r="G26960" s="63"/>
      <c r="H26960" s="64"/>
    </row>
    <row r="26961" spans="4:8" x14ac:dyDescent="0.2">
      <c r="D26961" s="9"/>
      <c r="G26961" s="63"/>
      <c r="H26961" s="64"/>
    </row>
    <row r="26962" spans="4:8" x14ac:dyDescent="0.2">
      <c r="D26962" s="9"/>
      <c r="G26962" s="63"/>
      <c r="H26962" s="64"/>
    </row>
    <row r="26963" spans="4:8" x14ac:dyDescent="0.2">
      <c r="D26963" s="9"/>
      <c r="G26963" s="63"/>
      <c r="H26963" s="64"/>
    </row>
    <row r="26964" spans="4:8" x14ac:dyDescent="0.2">
      <c r="D26964" s="9"/>
      <c r="G26964" s="63"/>
      <c r="H26964" s="64"/>
    </row>
    <row r="26965" spans="4:8" x14ac:dyDescent="0.2">
      <c r="D26965" s="9"/>
      <c r="G26965" s="63"/>
      <c r="H26965" s="64"/>
    </row>
    <row r="26966" spans="4:8" x14ac:dyDescent="0.2">
      <c r="D26966" s="9"/>
      <c r="G26966" s="63"/>
      <c r="H26966" s="64"/>
    </row>
    <row r="26967" spans="4:8" x14ac:dyDescent="0.2">
      <c r="D26967" s="9"/>
      <c r="G26967" s="63"/>
      <c r="H26967" s="64"/>
    </row>
    <row r="26968" spans="4:8" x14ac:dyDescent="0.2">
      <c r="D26968" s="9"/>
      <c r="G26968" s="63"/>
      <c r="H26968" s="64"/>
    </row>
    <row r="26969" spans="4:8" x14ac:dyDescent="0.2">
      <c r="D26969" s="9"/>
      <c r="G26969" s="63"/>
      <c r="H26969" s="64"/>
    </row>
    <row r="26970" spans="4:8" x14ac:dyDescent="0.2">
      <c r="D26970" s="9"/>
      <c r="G26970" s="63"/>
      <c r="H26970" s="64"/>
    </row>
    <row r="26971" spans="4:8" x14ac:dyDescent="0.2">
      <c r="D26971" s="9"/>
      <c r="G26971" s="63"/>
      <c r="H26971" s="64"/>
    </row>
    <row r="26972" spans="4:8" x14ac:dyDescent="0.2">
      <c r="D26972" s="9"/>
      <c r="G26972" s="63"/>
      <c r="H26972" s="64"/>
    </row>
    <row r="26973" spans="4:8" x14ac:dyDescent="0.2">
      <c r="D26973" s="9"/>
      <c r="G26973" s="63"/>
      <c r="H26973" s="64"/>
    </row>
    <row r="26974" spans="4:8" x14ac:dyDescent="0.2">
      <c r="D26974" s="9"/>
      <c r="G26974" s="63"/>
      <c r="H26974" s="64"/>
    </row>
    <row r="26975" spans="4:8" x14ac:dyDescent="0.2">
      <c r="D26975" s="9"/>
      <c r="G26975" s="63"/>
      <c r="H26975" s="64"/>
    </row>
    <row r="26976" spans="4:8" x14ac:dyDescent="0.2">
      <c r="D26976" s="9"/>
      <c r="G26976" s="63"/>
      <c r="H26976" s="64"/>
    </row>
    <row r="26977" spans="4:8" x14ac:dyDescent="0.2">
      <c r="D26977" s="9"/>
      <c r="G26977" s="63"/>
      <c r="H26977" s="64"/>
    </row>
    <row r="26978" spans="4:8" x14ac:dyDescent="0.2">
      <c r="D26978" s="9"/>
      <c r="G26978" s="63"/>
      <c r="H26978" s="64"/>
    </row>
    <row r="26979" spans="4:8" x14ac:dyDescent="0.2">
      <c r="D26979" s="9"/>
      <c r="G26979" s="63"/>
      <c r="H26979" s="64"/>
    </row>
    <row r="26980" spans="4:8" x14ac:dyDescent="0.2">
      <c r="D26980" s="9"/>
      <c r="G26980" s="63"/>
      <c r="H26980" s="64"/>
    </row>
    <row r="26981" spans="4:8" x14ac:dyDescent="0.2">
      <c r="D26981" s="9"/>
      <c r="G26981" s="63"/>
      <c r="H26981" s="64"/>
    </row>
    <row r="26982" spans="4:8" x14ac:dyDescent="0.2">
      <c r="D26982" s="9"/>
      <c r="G26982" s="63"/>
      <c r="H26982" s="64"/>
    </row>
    <row r="26983" spans="4:8" x14ac:dyDescent="0.2">
      <c r="D26983" s="9"/>
      <c r="G26983" s="63"/>
      <c r="H26983" s="64"/>
    </row>
    <row r="26984" spans="4:8" x14ac:dyDescent="0.2">
      <c r="D26984" s="9"/>
      <c r="G26984" s="63"/>
      <c r="H26984" s="64"/>
    </row>
    <row r="26985" spans="4:8" x14ac:dyDescent="0.2">
      <c r="D26985" s="9"/>
      <c r="G26985" s="63"/>
      <c r="H26985" s="64"/>
    </row>
    <row r="26986" spans="4:8" x14ac:dyDescent="0.2">
      <c r="D26986" s="9"/>
      <c r="G26986" s="63"/>
      <c r="H26986" s="64"/>
    </row>
    <row r="26987" spans="4:8" x14ac:dyDescent="0.2">
      <c r="D26987" s="9"/>
      <c r="G26987" s="63"/>
      <c r="H26987" s="64"/>
    </row>
    <row r="26988" spans="4:8" x14ac:dyDescent="0.2">
      <c r="D26988" s="9"/>
      <c r="G26988" s="63"/>
      <c r="H26988" s="64"/>
    </row>
    <row r="26989" spans="4:8" x14ac:dyDescent="0.2">
      <c r="D26989" s="9"/>
      <c r="G26989" s="63"/>
      <c r="H26989" s="64"/>
    </row>
    <row r="26990" spans="4:8" x14ac:dyDescent="0.2">
      <c r="D26990" s="9"/>
      <c r="G26990" s="63"/>
      <c r="H26990" s="64"/>
    </row>
    <row r="26991" spans="4:8" x14ac:dyDescent="0.2">
      <c r="D26991" s="9"/>
      <c r="G26991" s="63"/>
      <c r="H26991" s="64"/>
    </row>
    <row r="26992" spans="4:8" x14ac:dyDescent="0.2">
      <c r="D26992" s="9"/>
      <c r="G26992" s="63"/>
      <c r="H26992" s="64"/>
    </row>
    <row r="26993" spans="4:8" x14ac:dyDescent="0.2">
      <c r="D26993" s="9"/>
      <c r="G26993" s="63"/>
      <c r="H26993" s="64"/>
    </row>
    <row r="26994" spans="4:8" x14ac:dyDescent="0.2">
      <c r="D26994" s="9"/>
      <c r="G26994" s="63"/>
      <c r="H26994" s="64"/>
    </row>
    <row r="26995" spans="4:8" x14ac:dyDescent="0.2">
      <c r="D26995" s="9"/>
      <c r="G26995" s="63"/>
      <c r="H26995" s="64"/>
    </row>
    <row r="26996" spans="4:8" x14ac:dyDescent="0.2">
      <c r="D26996" s="9"/>
      <c r="G26996" s="63"/>
      <c r="H26996" s="64"/>
    </row>
    <row r="26997" spans="4:8" x14ac:dyDescent="0.2">
      <c r="D26997" s="9"/>
      <c r="G26997" s="63"/>
      <c r="H26997" s="64"/>
    </row>
    <row r="26998" spans="4:8" x14ac:dyDescent="0.2">
      <c r="D26998" s="9"/>
      <c r="G26998" s="63"/>
      <c r="H26998" s="64"/>
    </row>
    <row r="26999" spans="4:8" x14ac:dyDescent="0.2">
      <c r="D26999" s="9"/>
      <c r="G26999" s="63"/>
      <c r="H26999" s="64"/>
    </row>
    <row r="27000" spans="4:8" x14ac:dyDescent="0.2">
      <c r="D27000" s="9"/>
      <c r="G27000" s="63"/>
      <c r="H27000" s="64"/>
    </row>
    <row r="27001" spans="4:8" x14ac:dyDescent="0.2">
      <c r="D27001" s="9"/>
      <c r="G27001" s="63"/>
      <c r="H27001" s="64"/>
    </row>
    <row r="27002" spans="4:8" x14ac:dyDescent="0.2">
      <c r="D27002" s="9"/>
      <c r="G27002" s="63"/>
      <c r="H27002" s="64"/>
    </row>
    <row r="27003" spans="4:8" x14ac:dyDescent="0.2">
      <c r="D27003" s="9"/>
      <c r="G27003" s="63"/>
      <c r="H27003" s="64"/>
    </row>
    <row r="27004" spans="4:8" x14ac:dyDescent="0.2">
      <c r="D27004" s="9"/>
      <c r="G27004" s="63"/>
      <c r="H27004" s="64"/>
    </row>
    <row r="27005" spans="4:8" x14ac:dyDescent="0.2">
      <c r="D27005" s="9"/>
      <c r="G27005" s="63"/>
      <c r="H27005" s="64"/>
    </row>
    <row r="27006" spans="4:8" x14ac:dyDescent="0.2">
      <c r="D27006" s="9"/>
      <c r="G27006" s="63"/>
      <c r="H27006" s="64"/>
    </row>
    <row r="27007" spans="4:8" x14ac:dyDescent="0.2">
      <c r="D27007" s="9"/>
      <c r="G27007" s="63"/>
      <c r="H27007" s="64"/>
    </row>
    <row r="27008" spans="4:8" x14ac:dyDescent="0.2">
      <c r="D27008" s="9"/>
      <c r="G27008" s="63"/>
      <c r="H27008" s="64"/>
    </row>
    <row r="27009" spans="4:8" x14ac:dyDescent="0.2">
      <c r="D27009" s="9"/>
      <c r="G27009" s="63"/>
      <c r="H27009" s="64"/>
    </row>
    <row r="27010" spans="4:8" x14ac:dyDescent="0.2">
      <c r="D27010" s="9"/>
      <c r="G27010" s="63"/>
      <c r="H27010" s="64"/>
    </row>
    <row r="27011" spans="4:8" x14ac:dyDescent="0.2">
      <c r="D27011" s="9"/>
      <c r="G27011" s="63"/>
      <c r="H27011" s="64"/>
    </row>
    <row r="27012" spans="4:8" x14ac:dyDescent="0.2">
      <c r="D27012" s="9"/>
      <c r="G27012" s="63"/>
      <c r="H27012" s="64"/>
    </row>
    <row r="27013" spans="4:8" x14ac:dyDescent="0.2">
      <c r="D27013" s="9"/>
      <c r="G27013" s="63"/>
      <c r="H27013" s="64"/>
    </row>
    <row r="27014" spans="4:8" x14ac:dyDescent="0.2">
      <c r="D27014" s="9"/>
      <c r="G27014" s="63"/>
      <c r="H27014" s="64"/>
    </row>
    <row r="27015" spans="4:8" x14ac:dyDescent="0.2">
      <c r="D27015" s="9"/>
      <c r="G27015" s="63"/>
      <c r="H27015" s="64"/>
    </row>
    <row r="27016" spans="4:8" x14ac:dyDescent="0.2">
      <c r="D27016" s="9"/>
      <c r="G27016" s="63"/>
      <c r="H27016" s="64"/>
    </row>
    <row r="27017" spans="4:8" x14ac:dyDescent="0.2">
      <c r="D27017" s="9"/>
      <c r="G27017" s="63"/>
      <c r="H27017" s="64"/>
    </row>
    <row r="27018" spans="4:8" x14ac:dyDescent="0.2">
      <c r="D27018" s="9"/>
      <c r="G27018" s="63"/>
      <c r="H27018" s="64"/>
    </row>
    <row r="27019" spans="4:8" x14ac:dyDescent="0.2">
      <c r="D27019" s="9"/>
      <c r="G27019" s="63"/>
      <c r="H27019" s="64"/>
    </row>
    <row r="27020" spans="4:8" x14ac:dyDescent="0.2">
      <c r="D27020" s="9"/>
      <c r="G27020" s="63"/>
      <c r="H27020" s="64"/>
    </row>
    <row r="27021" spans="4:8" x14ac:dyDescent="0.2">
      <c r="D27021" s="9"/>
      <c r="G27021" s="63"/>
      <c r="H27021" s="64"/>
    </row>
    <row r="27022" spans="4:8" x14ac:dyDescent="0.2">
      <c r="D27022" s="9"/>
      <c r="G27022" s="63"/>
      <c r="H27022" s="64"/>
    </row>
    <row r="27023" spans="4:8" x14ac:dyDescent="0.2">
      <c r="D27023" s="9"/>
      <c r="G27023" s="63"/>
      <c r="H27023" s="64"/>
    </row>
    <row r="27024" spans="4:8" x14ac:dyDescent="0.2">
      <c r="D27024" s="9"/>
      <c r="G27024" s="63"/>
      <c r="H27024" s="64"/>
    </row>
    <row r="27025" spans="4:8" x14ac:dyDescent="0.2">
      <c r="D27025" s="9"/>
      <c r="G27025" s="63"/>
      <c r="H27025" s="64"/>
    </row>
    <row r="27026" spans="4:8" x14ac:dyDescent="0.2">
      <c r="D27026" s="9"/>
      <c r="G27026" s="63"/>
      <c r="H27026" s="64"/>
    </row>
    <row r="27027" spans="4:8" x14ac:dyDescent="0.2">
      <c r="D27027" s="9"/>
      <c r="G27027" s="63"/>
      <c r="H27027" s="64"/>
    </row>
    <row r="27028" spans="4:8" x14ac:dyDescent="0.2">
      <c r="D27028" s="9"/>
      <c r="G27028" s="63"/>
      <c r="H27028" s="64"/>
    </row>
    <row r="27029" spans="4:8" x14ac:dyDescent="0.2">
      <c r="D27029" s="9"/>
      <c r="G27029" s="63"/>
      <c r="H27029" s="64"/>
    </row>
    <row r="27030" spans="4:8" x14ac:dyDescent="0.2">
      <c r="D27030" s="9"/>
      <c r="G27030" s="63"/>
      <c r="H27030" s="64"/>
    </row>
    <row r="27031" spans="4:8" x14ac:dyDescent="0.2">
      <c r="D27031" s="9"/>
      <c r="G27031" s="63"/>
      <c r="H27031" s="64"/>
    </row>
    <row r="27032" spans="4:8" x14ac:dyDescent="0.2">
      <c r="D27032" s="9"/>
      <c r="G27032" s="63"/>
      <c r="H27032" s="64"/>
    </row>
    <row r="27033" spans="4:8" x14ac:dyDescent="0.2">
      <c r="D27033" s="9"/>
      <c r="G27033" s="63"/>
      <c r="H27033" s="64"/>
    </row>
    <row r="27034" spans="4:8" x14ac:dyDescent="0.2">
      <c r="D27034" s="9"/>
      <c r="G27034" s="63"/>
      <c r="H27034" s="64"/>
    </row>
    <row r="27035" spans="4:8" x14ac:dyDescent="0.2">
      <c r="D27035" s="9"/>
      <c r="G27035" s="63"/>
      <c r="H27035" s="64"/>
    </row>
    <row r="27036" spans="4:8" x14ac:dyDescent="0.2">
      <c r="D27036" s="9"/>
      <c r="G27036" s="63"/>
      <c r="H27036" s="64"/>
    </row>
    <row r="27037" spans="4:8" x14ac:dyDescent="0.2">
      <c r="D27037" s="9"/>
      <c r="G27037" s="63"/>
      <c r="H27037" s="64"/>
    </row>
    <row r="27038" spans="4:8" x14ac:dyDescent="0.2">
      <c r="D27038" s="9"/>
      <c r="G27038" s="63"/>
      <c r="H27038" s="64"/>
    </row>
    <row r="27039" spans="4:8" x14ac:dyDescent="0.2">
      <c r="D27039" s="9"/>
      <c r="G27039" s="63"/>
      <c r="H27039" s="64"/>
    </row>
    <row r="27040" spans="4:8" x14ac:dyDescent="0.2">
      <c r="D27040" s="9"/>
      <c r="G27040" s="63"/>
      <c r="H27040" s="64"/>
    </row>
    <row r="27041" spans="4:8" x14ac:dyDescent="0.2">
      <c r="D27041" s="9"/>
      <c r="G27041" s="63"/>
      <c r="H27041" s="64"/>
    </row>
    <row r="27042" spans="4:8" x14ac:dyDescent="0.2">
      <c r="D27042" s="9"/>
      <c r="G27042" s="63"/>
      <c r="H27042" s="64"/>
    </row>
    <row r="27043" spans="4:8" x14ac:dyDescent="0.2">
      <c r="D27043" s="9"/>
      <c r="G27043" s="63"/>
      <c r="H27043" s="64"/>
    </row>
    <row r="27044" spans="4:8" x14ac:dyDescent="0.2">
      <c r="D27044" s="9"/>
      <c r="G27044" s="63"/>
      <c r="H27044" s="64"/>
    </row>
    <row r="27045" spans="4:8" x14ac:dyDescent="0.2">
      <c r="D27045" s="9"/>
      <c r="G27045" s="63"/>
      <c r="H27045" s="64"/>
    </row>
    <row r="27046" spans="4:8" x14ac:dyDescent="0.2">
      <c r="D27046" s="9"/>
      <c r="G27046" s="63"/>
      <c r="H27046" s="64"/>
    </row>
    <row r="27047" spans="4:8" x14ac:dyDescent="0.2">
      <c r="D27047" s="9"/>
      <c r="G27047" s="63"/>
      <c r="H27047" s="64"/>
    </row>
    <row r="27048" spans="4:8" x14ac:dyDescent="0.2">
      <c r="D27048" s="9"/>
      <c r="G27048" s="63"/>
      <c r="H27048" s="64"/>
    </row>
    <row r="27049" spans="4:8" x14ac:dyDescent="0.2">
      <c r="D27049" s="9"/>
      <c r="G27049" s="63"/>
      <c r="H27049" s="64"/>
    </row>
    <row r="27050" spans="4:8" x14ac:dyDescent="0.2">
      <c r="D27050" s="9"/>
      <c r="G27050" s="63"/>
      <c r="H27050" s="64"/>
    </row>
    <row r="27051" spans="4:8" x14ac:dyDescent="0.2">
      <c r="D27051" s="9"/>
      <c r="G27051" s="63"/>
      <c r="H27051" s="64"/>
    </row>
    <row r="27052" spans="4:8" x14ac:dyDescent="0.2">
      <c r="D27052" s="9"/>
      <c r="G27052" s="63"/>
      <c r="H27052" s="64"/>
    </row>
    <row r="27053" spans="4:8" x14ac:dyDescent="0.2">
      <c r="D27053" s="9"/>
      <c r="G27053" s="63"/>
      <c r="H27053" s="64"/>
    </row>
    <row r="27054" spans="4:8" x14ac:dyDescent="0.2">
      <c r="D27054" s="9"/>
      <c r="G27054" s="63"/>
      <c r="H27054" s="64"/>
    </row>
    <row r="27055" spans="4:8" x14ac:dyDescent="0.2">
      <c r="D27055" s="9"/>
      <c r="G27055" s="63"/>
      <c r="H27055" s="64"/>
    </row>
    <row r="27056" spans="4:8" x14ac:dyDescent="0.2">
      <c r="D27056" s="9"/>
      <c r="G27056" s="63"/>
      <c r="H27056" s="64"/>
    </row>
    <row r="27057" spans="4:8" x14ac:dyDescent="0.2">
      <c r="D27057" s="9"/>
      <c r="G27057" s="63"/>
      <c r="H27057" s="64"/>
    </row>
    <row r="27058" spans="4:8" x14ac:dyDescent="0.2">
      <c r="D27058" s="9"/>
      <c r="G27058" s="63"/>
      <c r="H27058" s="64"/>
    </row>
    <row r="27059" spans="4:8" x14ac:dyDescent="0.2">
      <c r="D27059" s="9"/>
      <c r="G27059" s="63"/>
      <c r="H27059" s="64"/>
    </row>
    <row r="27060" spans="4:8" x14ac:dyDescent="0.2">
      <c r="D27060" s="9"/>
      <c r="G27060" s="63"/>
      <c r="H27060" s="64"/>
    </row>
    <row r="27061" spans="4:8" x14ac:dyDescent="0.2">
      <c r="D27061" s="9"/>
      <c r="G27061" s="63"/>
      <c r="H27061" s="64"/>
    </row>
    <row r="27062" spans="4:8" x14ac:dyDescent="0.2">
      <c r="D27062" s="9"/>
      <c r="G27062" s="63"/>
      <c r="H27062" s="64"/>
    </row>
    <row r="27063" spans="4:8" x14ac:dyDescent="0.2">
      <c r="D27063" s="9"/>
      <c r="G27063" s="63"/>
      <c r="H27063" s="64"/>
    </row>
    <row r="27064" spans="4:8" x14ac:dyDescent="0.2">
      <c r="D27064" s="9"/>
      <c r="G27064" s="63"/>
      <c r="H27064" s="64"/>
    </row>
    <row r="27065" spans="4:8" x14ac:dyDescent="0.2">
      <c r="D27065" s="9"/>
      <c r="G27065" s="63"/>
      <c r="H27065" s="64"/>
    </row>
    <row r="27066" spans="4:8" x14ac:dyDescent="0.2">
      <c r="D27066" s="9"/>
      <c r="G27066" s="63"/>
      <c r="H27066" s="64"/>
    </row>
    <row r="27067" spans="4:8" x14ac:dyDescent="0.2">
      <c r="D27067" s="9"/>
      <c r="G27067" s="63"/>
      <c r="H27067" s="64"/>
    </row>
    <row r="27068" spans="4:8" x14ac:dyDescent="0.2">
      <c r="D27068" s="9"/>
      <c r="G27068" s="63"/>
      <c r="H27068" s="64"/>
    </row>
    <row r="27069" spans="4:8" x14ac:dyDescent="0.2">
      <c r="D27069" s="9"/>
      <c r="G27069" s="63"/>
      <c r="H27069" s="64"/>
    </row>
    <row r="27070" spans="4:8" x14ac:dyDescent="0.2">
      <c r="D27070" s="9"/>
      <c r="G27070" s="63"/>
      <c r="H27070" s="64"/>
    </row>
    <row r="27071" spans="4:8" x14ac:dyDescent="0.2">
      <c r="D27071" s="9"/>
      <c r="G27071" s="63"/>
      <c r="H27071" s="64"/>
    </row>
    <row r="27072" spans="4:8" x14ac:dyDescent="0.2">
      <c r="D27072" s="9"/>
      <c r="G27072" s="63"/>
      <c r="H27072" s="64"/>
    </row>
    <row r="27073" spans="4:8" x14ac:dyDescent="0.2">
      <c r="D27073" s="9"/>
      <c r="G27073" s="63"/>
      <c r="H27073" s="64"/>
    </row>
    <row r="27074" spans="4:8" x14ac:dyDescent="0.2">
      <c r="D27074" s="9"/>
      <c r="G27074" s="63"/>
      <c r="H27074" s="64"/>
    </row>
    <row r="27075" spans="4:8" x14ac:dyDescent="0.2">
      <c r="D27075" s="9"/>
      <c r="G27075" s="63"/>
      <c r="H27075" s="64"/>
    </row>
    <row r="27076" spans="4:8" x14ac:dyDescent="0.2">
      <c r="D27076" s="9"/>
      <c r="G27076" s="63"/>
      <c r="H27076" s="64"/>
    </row>
    <row r="27077" spans="4:8" x14ac:dyDescent="0.2">
      <c r="D27077" s="9"/>
      <c r="G27077" s="63"/>
      <c r="H27077" s="64"/>
    </row>
    <row r="27078" spans="4:8" x14ac:dyDescent="0.2">
      <c r="D27078" s="9"/>
      <c r="G27078" s="63"/>
      <c r="H27078" s="64"/>
    </row>
    <row r="27079" spans="4:8" x14ac:dyDescent="0.2">
      <c r="D27079" s="9"/>
      <c r="G27079" s="63"/>
      <c r="H27079" s="64"/>
    </row>
    <row r="27080" spans="4:8" x14ac:dyDescent="0.2">
      <c r="D27080" s="9"/>
      <c r="G27080" s="63"/>
      <c r="H27080" s="64"/>
    </row>
    <row r="27081" spans="4:8" x14ac:dyDescent="0.2">
      <c r="D27081" s="9"/>
      <c r="G27081" s="63"/>
      <c r="H27081" s="64"/>
    </row>
    <row r="27082" spans="4:8" x14ac:dyDescent="0.2">
      <c r="D27082" s="9"/>
      <c r="G27082" s="63"/>
      <c r="H27082" s="64"/>
    </row>
    <row r="27083" spans="4:8" x14ac:dyDescent="0.2">
      <c r="D27083" s="9"/>
      <c r="G27083" s="63"/>
      <c r="H27083" s="64"/>
    </row>
    <row r="27084" spans="4:8" x14ac:dyDescent="0.2">
      <c r="D27084" s="9"/>
      <c r="G27084" s="63"/>
      <c r="H27084" s="64"/>
    </row>
    <row r="27085" spans="4:8" x14ac:dyDescent="0.2">
      <c r="D27085" s="9"/>
      <c r="G27085" s="63"/>
      <c r="H27085" s="64"/>
    </row>
    <row r="27086" spans="4:8" x14ac:dyDescent="0.2">
      <c r="D27086" s="9"/>
      <c r="G27086" s="63"/>
      <c r="H27086" s="64"/>
    </row>
    <row r="27087" spans="4:8" x14ac:dyDescent="0.2">
      <c r="D27087" s="9"/>
      <c r="G27087" s="63"/>
      <c r="H27087" s="64"/>
    </row>
    <row r="27088" spans="4:8" x14ac:dyDescent="0.2">
      <c r="D27088" s="9"/>
      <c r="G27088" s="63"/>
      <c r="H27088" s="64"/>
    </row>
    <row r="27089" spans="4:8" x14ac:dyDescent="0.2">
      <c r="D27089" s="9"/>
      <c r="G27089" s="63"/>
      <c r="H27089" s="64"/>
    </row>
    <row r="27090" spans="4:8" x14ac:dyDescent="0.2">
      <c r="D27090" s="9"/>
      <c r="G27090" s="63"/>
      <c r="H27090" s="64"/>
    </row>
    <row r="27091" spans="4:8" x14ac:dyDescent="0.2">
      <c r="D27091" s="9"/>
      <c r="G27091" s="63"/>
      <c r="H27091" s="64"/>
    </row>
    <row r="27092" spans="4:8" x14ac:dyDescent="0.2">
      <c r="D27092" s="9"/>
      <c r="G27092" s="63"/>
      <c r="H27092" s="64"/>
    </row>
    <row r="27093" spans="4:8" x14ac:dyDescent="0.2">
      <c r="D27093" s="9"/>
      <c r="G27093" s="63"/>
      <c r="H27093" s="64"/>
    </row>
    <row r="27094" spans="4:8" x14ac:dyDescent="0.2">
      <c r="D27094" s="9"/>
      <c r="G27094" s="63"/>
      <c r="H27094" s="64"/>
    </row>
    <row r="27095" spans="4:8" x14ac:dyDescent="0.2">
      <c r="D27095" s="9"/>
      <c r="G27095" s="63"/>
      <c r="H27095" s="64"/>
    </row>
    <row r="27096" spans="4:8" x14ac:dyDescent="0.2">
      <c r="D27096" s="9"/>
      <c r="G27096" s="63"/>
      <c r="H27096" s="64"/>
    </row>
    <row r="27097" spans="4:8" x14ac:dyDescent="0.2">
      <c r="D27097" s="9"/>
      <c r="G27097" s="63"/>
      <c r="H27097" s="64"/>
    </row>
    <row r="27098" spans="4:8" x14ac:dyDescent="0.2">
      <c r="D27098" s="9"/>
      <c r="G27098" s="63"/>
      <c r="H27098" s="64"/>
    </row>
    <row r="27099" spans="4:8" x14ac:dyDescent="0.2">
      <c r="D27099" s="9"/>
      <c r="G27099" s="63"/>
      <c r="H27099" s="64"/>
    </row>
    <row r="27100" spans="4:8" x14ac:dyDescent="0.2">
      <c r="D27100" s="9"/>
      <c r="G27100" s="63"/>
      <c r="H27100" s="64"/>
    </row>
    <row r="27101" spans="4:8" x14ac:dyDescent="0.2">
      <c r="D27101" s="9"/>
      <c r="G27101" s="63"/>
      <c r="H27101" s="64"/>
    </row>
    <row r="27102" spans="4:8" x14ac:dyDescent="0.2">
      <c r="D27102" s="9"/>
      <c r="G27102" s="63"/>
      <c r="H27102" s="64"/>
    </row>
    <row r="27103" spans="4:8" x14ac:dyDescent="0.2">
      <c r="D27103" s="9"/>
      <c r="G27103" s="63"/>
      <c r="H27103" s="64"/>
    </row>
    <row r="27104" spans="4:8" x14ac:dyDescent="0.2">
      <c r="D27104" s="9"/>
      <c r="G27104" s="63"/>
      <c r="H27104" s="64"/>
    </row>
    <row r="27105" spans="4:8" x14ac:dyDescent="0.2">
      <c r="D27105" s="9"/>
      <c r="G27105" s="63"/>
      <c r="H27105" s="64"/>
    </row>
    <row r="27106" spans="4:8" x14ac:dyDescent="0.2">
      <c r="D27106" s="9"/>
      <c r="G27106" s="63"/>
      <c r="H27106" s="64"/>
    </row>
    <row r="27107" spans="4:8" x14ac:dyDescent="0.2">
      <c r="D27107" s="9"/>
      <c r="G27107" s="63"/>
      <c r="H27107" s="64"/>
    </row>
    <row r="27108" spans="4:8" x14ac:dyDescent="0.2">
      <c r="D27108" s="9"/>
      <c r="G27108" s="63"/>
      <c r="H27108" s="64"/>
    </row>
    <row r="27109" spans="4:8" x14ac:dyDescent="0.2">
      <c r="D27109" s="9"/>
      <c r="G27109" s="63"/>
      <c r="H27109" s="64"/>
    </row>
    <row r="27110" spans="4:8" x14ac:dyDescent="0.2">
      <c r="D27110" s="9"/>
      <c r="G27110" s="63"/>
      <c r="H27110" s="64"/>
    </row>
    <row r="27111" spans="4:8" x14ac:dyDescent="0.2">
      <c r="D27111" s="9"/>
      <c r="G27111" s="63"/>
      <c r="H27111" s="64"/>
    </row>
    <row r="27112" spans="4:8" x14ac:dyDescent="0.2">
      <c r="D27112" s="9"/>
      <c r="G27112" s="63"/>
      <c r="H27112" s="64"/>
    </row>
    <row r="27113" spans="4:8" x14ac:dyDescent="0.2">
      <c r="D27113" s="9"/>
      <c r="G27113" s="63"/>
      <c r="H27113" s="64"/>
    </row>
    <row r="27114" spans="4:8" x14ac:dyDescent="0.2">
      <c r="D27114" s="9"/>
      <c r="G27114" s="63"/>
      <c r="H27114" s="64"/>
    </row>
    <row r="27115" spans="4:8" x14ac:dyDescent="0.2">
      <c r="D27115" s="9"/>
      <c r="G27115" s="63"/>
      <c r="H27115" s="64"/>
    </row>
    <row r="27116" spans="4:8" x14ac:dyDescent="0.2">
      <c r="D27116" s="9"/>
      <c r="G27116" s="63"/>
      <c r="H27116" s="64"/>
    </row>
    <row r="27117" spans="4:8" x14ac:dyDescent="0.2">
      <c r="D27117" s="9"/>
      <c r="G27117" s="63"/>
      <c r="H27117" s="64"/>
    </row>
    <row r="27118" spans="4:8" x14ac:dyDescent="0.2">
      <c r="D27118" s="9"/>
      <c r="G27118" s="63"/>
      <c r="H27118" s="64"/>
    </row>
    <row r="27119" spans="4:8" x14ac:dyDescent="0.2">
      <c r="D27119" s="9"/>
      <c r="G27119" s="63"/>
      <c r="H27119" s="64"/>
    </row>
    <row r="27120" spans="4:8" x14ac:dyDescent="0.2">
      <c r="D27120" s="9"/>
      <c r="G27120" s="63"/>
      <c r="H27120" s="64"/>
    </row>
    <row r="27121" spans="4:8" x14ac:dyDescent="0.2">
      <c r="D27121" s="9"/>
      <c r="G27121" s="63"/>
      <c r="H27121" s="64"/>
    </row>
    <row r="27122" spans="4:8" x14ac:dyDescent="0.2">
      <c r="D27122" s="9"/>
      <c r="G27122" s="63"/>
      <c r="H27122" s="64"/>
    </row>
    <row r="27123" spans="4:8" x14ac:dyDescent="0.2">
      <c r="D27123" s="9"/>
      <c r="G27123" s="63"/>
      <c r="H27123" s="64"/>
    </row>
    <row r="27124" spans="4:8" x14ac:dyDescent="0.2">
      <c r="D27124" s="9"/>
      <c r="G27124" s="63"/>
      <c r="H27124" s="64"/>
    </row>
    <row r="27125" spans="4:8" x14ac:dyDescent="0.2">
      <c r="D27125" s="9"/>
      <c r="G27125" s="63"/>
      <c r="H27125" s="64"/>
    </row>
    <row r="27126" spans="4:8" x14ac:dyDescent="0.2">
      <c r="D27126" s="9"/>
      <c r="G27126" s="63"/>
      <c r="H27126" s="64"/>
    </row>
    <row r="27127" spans="4:8" x14ac:dyDescent="0.2">
      <c r="D27127" s="9"/>
      <c r="G27127" s="63"/>
      <c r="H27127" s="64"/>
    </row>
    <row r="27128" spans="4:8" x14ac:dyDescent="0.2">
      <c r="D27128" s="9"/>
      <c r="G27128" s="63"/>
      <c r="H27128" s="64"/>
    </row>
    <row r="27129" spans="4:8" x14ac:dyDescent="0.2">
      <c r="D27129" s="9"/>
      <c r="G27129" s="63"/>
      <c r="H27129" s="64"/>
    </row>
    <row r="27130" spans="4:8" x14ac:dyDescent="0.2">
      <c r="D27130" s="9"/>
      <c r="G27130" s="63"/>
      <c r="H27130" s="64"/>
    </row>
    <row r="27131" spans="4:8" x14ac:dyDescent="0.2">
      <c r="D27131" s="9"/>
      <c r="G27131" s="63"/>
      <c r="H27131" s="64"/>
    </row>
    <row r="27132" spans="4:8" x14ac:dyDescent="0.2">
      <c r="D27132" s="9"/>
      <c r="G27132" s="63"/>
      <c r="H27132" s="64"/>
    </row>
    <row r="27133" spans="4:8" x14ac:dyDescent="0.2">
      <c r="D27133" s="9"/>
      <c r="G27133" s="63"/>
      <c r="H27133" s="64"/>
    </row>
    <row r="27134" spans="4:8" x14ac:dyDescent="0.2">
      <c r="D27134" s="9"/>
      <c r="G27134" s="63"/>
      <c r="H27134" s="64"/>
    </row>
    <row r="27135" spans="4:8" x14ac:dyDescent="0.2">
      <c r="D27135" s="9"/>
      <c r="G27135" s="63"/>
      <c r="H27135" s="64"/>
    </row>
    <row r="27136" spans="4:8" x14ac:dyDescent="0.2">
      <c r="D27136" s="9"/>
      <c r="G27136" s="63"/>
      <c r="H27136" s="64"/>
    </row>
    <row r="27137" spans="4:8" x14ac:dyDescent="0.2">
      <c r="D27137" s="9"/>
      <c r="G27137" s="63"/>
      <c r="H27137" s="64"/>
    </row>
    <row r="27138" spans="4:8" x14ac:dyDescent="0.2">
      <c r="D27138" s="9"/>
      <c r="G27138" s="63"/>
      <c r="H27138" s="64"/>
    </row>
    <row r="27139" spans="4:8" x14ac:dyDescent="0.2">
      <c r="D27139" s="9"/>
      <c r="G27139" s="63"/>
      <c r="H27139" s="64"/>
    </row>
    <row r="27140" spans="4:8" x14ac:dyDescent="0.2">
      <c r="D27140" s="9"/>
      <c r="G27140" s="63"/>
      <c r="H27140" s="64"/>
    </row>
    <row r="27141" spans="4:8" x14ac:dyDescent="0.2">
      <c r="D27141" s="9"/>
      <c r="G27141" s="63"/>
      <c r="H27141" s="64"/>
    </row>
    <row r="27142" spans="4:8" x14ac:dyDescent="0.2">
      <c r="D27142" s="9"/>
      <c r="G27142" s="63"/>
      <c r="H27142" s="64"/>
    </row>
    <row r="27143" spans="4:8" x14ac:dyDescent="0.2">
      <c r="D27143" s="9"/>
      <c r="G27143" s="63"/>
      <c r="H27143" s="64"/>
    </row>
    <row r="27144" spans="4:8" x14ac:dyDescent="0.2">
      <c r="D27144" s="9"/>
      <c r="G27144" s="63"/>
      <c r="H27144" s="64"/>
    </row>
    <row r="27145" spans="4:8" x14ac:dyDescent="0.2">
      <c r="D27145" s="9"/>
      <c r="G27145" s="63"/>
      <c r="H27145" s="64"/>
    </row>
    <row r="27146" spans="4:8" x14ac:dyDescent="0.2">
      <c r="D27146" s="9"/>
      <c r="G27146" s="63"/>
      <c r="H27146" s="64"/>
    </row>
    <row r="27147" spans="4:8" x14ac:dyDescent="0.2">
      <c r="D27147" s="9"/>
      <c r="G27147" s="63"/>
      <c r="H27147" s="64"/>
    </row>
    <row r="27148" spans="4:8" x14ac:dyDescent="0.2">
      <c r="D27148" s="9"/>
      <c r="G27148" s="63"/>
      <c r="H27148" s="64"/>
    </row>
    <row r="27149" spans="4:8" x14ac:dyDescent="0.2">
      <c r="D27149" s="9"/>
      <c r="G27149" s="63"/>
      <c r="H27149" s="64"/>
    </row>
    <row r="27150" spans="4:8" x14ac:dyDescent="0.2">
      <c r="D27150" s="9"/>
      <c r="G27150" s="63"/>
      <c r="H27150" s="64"/>
    </row>
    <row r="27151" spans="4:8" x14ac:dyDescent="0.2">
      <c r="D27151" s="9"/>
      <c r="G27151" s="63"/>
      <c r="H27151" s="64"/>
    </row>
    <row r="27152" spans="4:8" x14ac:dyDescent="0.2">
      <c r="D27152" s="9"/>
      <c r="G27152" s="63"/>
      <c r="H27152" s="64"/>
    </row>
    <row r="27153" spans="4:8" x14ac:dyDescent="0.2">
      <c r="D27153" s="9"/>
      <c r="G27153" s="63"/>
      <c r="H27153" s="64"/>
    </row>
    <row r="27154" spans="4:8" x14ac:dyDescent="0.2">
      <c r="D27154" s="9"/>
      <c r="G27154" s="63"/>
      <c r="H27154" s="64"/>
    </row>
    <row r="27155" spans="4:8" x14ac:dyDescent="0.2">
      <c r="D27155" s="9"/>
      <c r="G27155" s="63"/>
      <c r="H27155" s="64"/>
    </row>
    <row r="27156" spans="4:8" x14ac:dyDescent="0.2">
      <c r="D27156" s="9"/>
      <c r="G27156" s="63"/>
      <c r="H27156" s="64"/>
    </row>
    <row r="27157" spans="4:8" x14ac:dyDescent="0.2">
      <c r="D27157" s="9"/>
      <c r="G27157" s="63"/>
      <c r="H27157" s="64"/>
    </row>
    <row r="27158" spans="4:8" x14ac:dyDescent="0.2">
      <c r="D27158" s="9"/>
      <c r="G27158" s="63"/>
      <c r="H27158" s="64"/>
    </row>
    <row r="27159" spans="4:8" x14ac:dyDescent="0.2">
      <c r="D27159" s="9"/>
      <c r="G27159" s="63"/>
      <c r="H27159" s="64"/>
    </row>
    <row r="27160" spans="4:8" x14ac:dyDescent="0.2">
      <c r="D27160" s="9"/>
      <c r="G27160" s="63"/>
      <c r="H27160" s="64"/>
    </row>
    <row r="27161" spans="4:8" x14ac:dyDescent="0.2">
      <c r="D27161" s="9"/>
      <c r="G27161" s="63"/>
      <c r="H27161" s="64"/>
    </row>
    <row r="27162" spans="4:8" x14ac:dyDescent="0.2">
      <c r="D27162" s="9"/>
      <c r="G27162" s="63"/>
      <c r="H27162" s="64"/>
    </row>
    <row r="27163" spans="4:8" x14ac:dyDescent="0.2">
      <c r="D27163" s="9"/>
      <c r="G27163" s="63"/>
      <c r="H27163" s="64"/>
    </row>
    <row r="27164" spans="4:8" x14ac:dyDescent="0.2">
      <c r="D27164" s="9"/>
      <c r="G27164" s="63"/>
      <c r="H27164" s="64"/>
    </row>
    <row r="27165" spans="4:8" x14ac:dyDescent="0.2">
      <c r="D27165" s="9"/>
      <c r="G27165" s="63"/>
      <c r="H27165" s="64"/>
    </row>
    <row r="27166" spans="4:8" x14ac:dyDescent="0.2">
      <c r="D27166" s="9"/>
      <c r="G27166" s="63"/>
      <c r="H27166" s="64"/>
    </row>
    <row r="27167" spans="4:8" x14ac:dyDescent="0.2">
      <c r="D27167" s="9"/>
      <c r="G27167" s="63"/>
      <c r="H27167" s="64"/>
    </row>
    <row r="27168" spans="4:8" x14ac:dyDescent="0.2">
      <c r="D27168" s="9"/>
      <c r="G27168" s="63"/>
      <c r="H27168" s="64"/>
    </row>
    <row r="27169" spans="4:8" x14ac:dyDescent="0.2">
      <c r="D27169" s="9"/>
      <c r="G27169" s="63"/>
      <c r="H27169" s="64"/>
    </row>
    <row r="27170" spans="4:8" x14ac:dyDescent="0.2">
      <c r="D27170" s="9"/>
      <c r="G27170" s="63"/>
      <c r="H27170" s="64"/>
    </row>
    <row r="27171" spans="4:8" x14ac:dyDescent="0.2">
      <c r="D27171" s="9"/>
      <c r="G27171" s="63"/>
      <c r="H27171" s="64"/>
    </row>
    <row r="27172" spans="4:8" x14ac:dyDescent="0.2">
      <c r="D27172" s="9"/>
      <c r="G27172" s="63"/>
      <c r="H27172" s="64"/>
    </row>
    <row r="27173" spans="4:8" x14ac:dyDescent="0.2">
      <c r="D27173" s="9"/>
      <c r="G27173" s="63"/>
      <c r="H27173" s="64"/>
    </row>
    <row r="27174" spans="4:8" x14ac:dyDescent="0.2">
      <c r="D27174" s="9"/>
      <c r="G27174" s="63"/>
      <c r="H27174" s="64"/>
    </row>
    <row r="27175" spans="4:8" x14ac:dyDescent="0.2">
      <c r="D27175" s="9"/>
      <c r="G27175" s="63"/>
      <c r="H27175" s="64"/>
    </row>
    <row r="27176" spans="4:8" x14ac:dyDescent="0.2">
      <c r="D27176" s="9"/>
      <c r="G27176" s="63"/>
      <c r="H27176" s="64"/>
    </row>
    <row r="27177" spans="4:8" x14ac:dyDescent="0.2">
      <c r="D27177" s="9"/>
      <c r="G27177" s="63"/>
      <c r="H27177" s="64"/>
    </row>
    <row r="27178" spans="4:8" x14ac:dyDescent="0.2">
      <c r="D27178" s="9"/>
      <c r="G27178" s="63"/>
      <c r="H27178" s="64"/>
    </row>
    <row r="27179" spans="4:8" x14ac:dyDescent="0.2">
      <c r="D27179" s="9"/>
      <c r="G27179" s="63"/>
      <c r="H27179" s="64"/>
    </row>
    <row r="27180" spans="4:8" x14ac:dyDescent="0.2">
      <c r="D27180" s="9"/>
      <c r="G27180" s="63"/>
      <c r="H27180" s="64"/>
    </row>
    <row r="27181" spans="4:8" x14ac:dyDescent="0.2">
      <c r="D27181" s="9"/>
      <c r="G27181" s="63"/>
      <c r="H27181" s="64"/>
    </row>
    <row r="27182" spans="4:8" x14ac:dyDescent="0.2">
      <c r="D27182" s="9"/>
      <c r="G27182" s="63"/>
      <c r="H27182" s="64"/>
    </row>
    <row r="27183" spans="4:8" x14ac:dyDescent="0.2">
      <c r="D27183" s="9"/>
      <c r="G27183" s="63"/>
      <c r="H27183" s="64"/>
    </row>
    <row r="27184" spans="4:8" x14ac:dyDescent="0.2">
      <c r="D27184" s="9"/>
      <c r="G27184" s="63"/>
      <c r="H27184" s="64"/>
    </row>
    <row r="27185" spans="4:8" x14ac:dyDescent="0.2">
      <c r="D27185" s="9"/>
      <c r="G27185" s="63"/>
      <c r="H27185" s="64"/>
    </row>
    <row r="27186" spans="4:8" x14ac:dyDescent="0.2">
      <c r="D27186" s="9"/>
      <c r="G27186" s="63"/>
      <c r="H27186" s="64"/>
    </row>
    <row r="27187" spans="4:8" x14ac:dyDescent="0.2">
      <c r="D27187" s="9"/>
      <c r="G27187" s="63"/>
      <c r="H27187" s="64"/>
    </row>
    <row r="27188" spans="4:8" x14ac:dyDescent="0.2">
      <c r="D27188" s="9"/>
      <c r="G27188" s="63"/>
      <c r="H27188" s="64"/>
    </row>
    <row r="27189" spans="4:8" x14ac:dyDescent="0.2">
      <c r="D27189" s="9"/>
      <c r="G27189" s="63"/>
      <c r="H27189" s="64"/>
    </row>
    <row r="27190" spans="4:8" x14ac:dyDescent="0.2">
      <c r="D27190" s="9"/>
      <c r="G27190" s="63"/>
      <c r="H27190" s="64"/>
    </row>
    <row r="27191" spans="4:8" x14ac:dyDescent="0.2">
      <c r="D27191" s="9"/>
      <c r="G27191" s="63"/>
      <c r="H27191" s="64"/>
    </row>
    <row r="27192" spans="4:8" x14ac:dyDescent="0.2">
      <c r="D27192" s="9"/>
      <c r="G27192" s="63"/>
      <c r="H27192" s="64"/>
    </row>
    <row r="27193" spans="4:8" x14ac:dyDescent="0.2">
      <c r="D27193" s="9"/>
      <c r="G27193" s="63"/>
      <c r="H27193" s="64"/>
    </row>
    <row r="27194" spans="4:8" x14ac:dyDescent="0.2">
      <c r="D27194" s="9"/>
      <c r="G27194" s="63"/>
      <c r="H27194" s="64"/>
    </row>
    <row r="27195" spans="4:8" x14ac:dyDescent="0.2">
      <c r="D27195" s="9"/>
      <c r="G27195" s="63"/>
      <c r="H27195" s="64"/>
    </row>
    <row r="27196" spans="4:8" x14ac:dyDescent="0.2">
      <c r="D27196" s="9"/>
      <c r="G27196" s="63"/>
      <c r="H27196" s="64"/>
    </row>
    <row r="27197" spans="4:8" x14ac:dyDescent="0.2">
      <c r="D27197" s="9"/>
      <c r="G27197" s="63"/>
      <c r="H27197" s="64"/>
    </row>
    <row r="27198" spans="4:8" x14ac:dyDescent="0.2">
      <c r="D27198" s="9"/>
      <c r="G27198" s="63"/>
      <c r="H27198" s="64"/>
    </row>
    <row r="27199" spans="4:8" x14ac:dyDescent="0.2">
      <c r="D27199" s="9"/>
      <c r="G27199" s="63"/>
      <c r="H27199" s="64"/>
    </row>
    <row r="27200" spans="4:8" x14ac:dyDescent="0.2">
      <c r="D27200" s="9"/>
      <c r="G27200" s="63"/>
      <c r="H27200" s="64"/>
    </row>
    <row r="27201" spans="4:8" x14ac:dyDescent="0.2">
      <c r="D27201" s="9"/>
      <c r="G27201" s="63"/>
      <c r="H27201" s="64"/>
    </row>
    <row r="27202" spans="4:8" x14ac:dyDescent="0.2">
      <c r="D27202" s="9"/>
      <c r="G27202" s="63"/>
      <c r="H27202" s="64"/>
    </row>
    <row r="27203" spans="4:8" x14ac:dyDescent="0.2">
      <c r="D27203" s="9"/>
      <c r="G27203" s="63"/>
      <c r="H27203" s="64"/>
    </row>
    <row r="27204" spans="4:8" x14ac:dyDescent="0.2">
      <c r="D27204" s="9"/>
      <c r="G27204" s="63"/>
      <c r="H27204" s="64"/>
    </row>
    <row r="27205" spans="4:8" x14ac:dyDescent="0.2">
      <c r="D27205" s="9"/>
      <c r="G27205" s="63"/>
      <c r="H27205" s="64"/>
    </row>
    <row r="27206" spans="4:8" x14ac:dyDescent="0.2">
      <c r="D27206" s="9"/>
      <c r="G27206" s="63"/>
      <c r="H27206" s="64"/>
    </row>
    <row r="27207" spans="4:8" x14ac:dyDescent="0.2">
      <c r="D27207" s="9"/>
      <c r="G27207" s="63"/>
      <c r="H27207" s="64"/>
    </row>
    <row r="27208" spans="4:8" x14ac:dyDescent="0.2">
      <c r="D27208" s="9"/>
      <c r="G27208" s="63"/>
      <c r="H27208" s="64"/>
    </row>
    <row r="27209" spans="4:8" x14ac:dyDescent="0.2">
      <c r="D27209" s="9"/>
      <c r="G27209" s="63"/>
      <c r="H27209" s="64"/>
    </row>
    <row r="27210" spans="4:8" x14ac:dyDescent="0.2">
      <c r="D27210" s="9"/>
      <c r="G27210" s="63"/>
      <c r="H27210" s="64"/>
    </row>
    <row r="27211" spans="4:8" x14ac:dyDescent="0.2">
      <c r="D27211" s="9"/>
      <c r="G27211" s="63"/>
      <c r="H27211" s="64"/>
    </row>
    <row r="27212" spans="4:8" x14ac:dyDescent="0.2">
      <c r="D27212" s="9"/>
      <c r="G27212" s="63"/>
      <c r="H27212" s="64"/>
    </row>
    <row r="27213" spans="4:8" x14ac:dyDescent="0.2">
      <c r="D27213" s="9"/>
      <c r="G27213" s="63"/>
      <c r="H27213" s="64"/>
    </row>
    <row r="27214" spans="4:8" x14ac:dyDescent="0.2">
      <c r="D27214" s="9"/>
      <c r="G27214" s="63"/>
      <c r="H27214" s="64"/>
    </row>
    <row r="27215" spans="4:8" x14ac:dyDescent="0.2">
      <c r="D27215" s="9"/>
      <c r="G27215" s="63"/>
      <c r="H27215" s="64"/>
    </row>
    <row r="27216" spans="4:8" x14ac:dyDescent="0.2">
      <c r="D27216" s="9"/>
      <c r="G27216" s="63"/>
      <c r="H27216" s="64"/>
    </row>
    <row r="27217" spans="4:8" x14ac:dyDescent="0.2">
      <c r="D27217" s="9"/>
      <c r="G27217" s="63"/>
      <c r="H27217" s="64"/>
    </row>
    <row r="27218" spans="4:8" x14ac:dyDescent="0.2">
      <c r="D27218" s="9"/>
      <c r="G27218" s="63"/>
      <c r="H27218" s="64"/>
    </row>
    <row r="27219" spans="4:8" x14ac:dyDescent="0.2">
      <c r="D27219" s="9"/>
      <c r="G27219" s="63"/>
      <c r="H27219" s="64"/>
    </row>
    <row r="27220" spans="4:8" x14ac:dyDescent="0.2">
      <c r="D27220" s="9"/>
      <c r="G27220" s="63"/>
      <c r="H27220" s="64"/>
    </row>
    <row r="27221" spans="4:8" x14ac:dyDescent="0.2">
      <c r="D27221" s="9"/>
      <c r="G27221" s="63"/>
      <c r="H27221" s="64"/>
    </row>
    <row r="27222" spans="4:8" x14ac:dyDescent="0.2">
      <c r="D27222" s="9"/>
      <c r="G27222" s="63"/>
      <c r="H27222" s="64"/>
    </row>
    <row r="27223" spans="4:8" x14ac:dyDescent="0.2">
      <c r="D27223" s="9"/>
      <c r="G27223" s="63"/>
      <c r="H27223" s="64"/>
    </row>
    <row r="27224" spans="4:8" x14ac:dyDescent="0.2">
      <c r="D27224" s="9"/>
      <c r="G27224" s="63"/>
      <c r="H27224" s="64"/>
    </row>
    <row r="27225" spans="4:8" x14ac:dyDescent="0.2">
      <c r="D27225" s="9"/>
      <c r="G27225" s="63"/>
      <c r="H27225" s="64"/>
    </row>
    <row r="27226" spans="4:8" x14ac:dyDescent="0.2">
      <c r="D27226" s="9"/>
      <c r="G27226" s="63"/>
      <c r="H27226" s="64"/>
    </row>
    <row r="27227" spans="4:8" x14ac:dyDescent="0.2">
      <c r="D27227" s="9"/>
      <c r="G27227" s="63"/>
      <c r="H27227" s="64"/>
    </row>
    <row r="27228" spans="4:8" x14ac:dyDescent="0.2">
      <c r="D27228" s="9"/>
      <c r="G27228" s="63"/>
      <c r="H27228" s="64"/>
    </row>
    <row r="27229" spans="4:8" x14ac:dyDescent="0.2">
      <c r="D27229" s="9"/>
      <c r="G27229" s="63"/>
      <c r="H27229" s="64"/>
    </row>
    <row r="27230" spans="4:8" x14ac:dyDescent="0.2">
      <c r="D27230" s="9"/>
      <c r="G27230" s="63"/>
      <c r="H27230" s="64"/>
    </row>
    <row r="27231" spans="4:8" x14ac:dyDescent="0.2">
      <c r="D27231" s="9"/>
      <c r="G27231" s="63"/>
      <c r="H27231" s="64"/>
    </row>
    <row r="27232" spans="4:8" x14ac:dyDescent="0.2">
      <c r="D27232" s="9"/>
      <c r="G27232" s="63"/>
      <c r="H27232" s="64"/>
    </row>
    <row r="27233" spans="4:8" x14ac:dyDescent="0.2">
      <c r="D27233" s="9"/>
      <c r="G27233" s="63"/>
      <c r="H27233" s="64"/>
    </row>
    <row r="27234" spans="4:8" x14ac:dyDescent="0.2">
      <c r="D27234" s="9"/>
      <c r="G27234" s="63"/>
      <c r="H27234" s="64"/>
    </row>
    <row r="27235" spans="4:8" x14ac:dyDescent="0.2">
      <c r="D27235" s="9"/>
      <c r="G27235" s="63"/>
      <c r="H27235" s="64"/>
    </row>
    <row r="27236" spans="4:8" x14ac:dyDescent="0.2">
      <c r="D27236" s="9"/>
      <c r="G27236" s="63"/>
      <c r="H27236" s="64"/>
    </row>
    <row r="27237" spans="4:8" x14ac:dyDescent="0.2">
      <c r="D27237" s="9"/>
      <c r="G27237" s="63"/>
      <c r="H27237" s="64"/>
    </row>
    <row r="27238" spans="4:8" x14ac:dyDescent="0.2">
      <c r="D27238" s="9"/>
      <c r="G27238" s="63"/>
      <c r="H27238" s="64"/>
    </row>
    <row r="27239" spans="4:8" x14ac:dyDescent="0.2">
      <c r="D27239" s="9"/>
      <c r="G27239" s="63"/>
      <c r="H27239" s="64"/>
    </row>
    <row r="27240" spans="4:8" x14ac:dyDescent="0.2">
      <c r="D27240" s="9"/>
      <c r="G27240" s="63"/>
      <c r="H27240" s="64"/>
    </row>
    <row r="27241" spans="4:8" x14ac:dyDescent="0.2">
      <c r="D27241" s="9"/>
      <c r="G27241" s="63"/>
      <c r="H27241" s="64"/>
    </row>
    <row r="27242" spans="4:8" x14ac:dyDescent="0.2">
      <c r="D27242" s="9"/>
      <c r="G27242" s="63"/>
      <c r="H27242" s="64"/>
    </row>
    <row r="27243" spans="4:8" x14ac:dyDescent="0.2">
      <c r="D27243" s="9"/>
      <c r="G27243" s="63"/>
      <c r="H27243" s="64"/>
    </row>
    <row r="27244" spans="4:8" x14ac:dyDescent="0.2">
      <c r="D27244" s="9"/>
      <c r="G27244" s="63"/>
      <c r="H27244" s="64"/>
    </row>
    <row r="27245" spans="4:8" x14ac:dyDescent="0.2">
      <c r="D27245" s="9"/>
      <c r="G27245" s="63"/>
      <c r="H27245" s="64"/>
    </row>
    <row r="27246" spans="4:8" x14ac:dyDescent="0.2">
      <c r="D27246" s="9"/>
      <c r="G27246" s="63"/>
      <c r="H27246" s="64"/>
    </row>
    <row r="27247" spans="4:8" x14ac:dyDescent="0.2">
      <c r="D27247" s="9"/>
      <c r="G27247" s="63"/>
      <c r="H27247" s="64"/>
    </row>
    <row r="27248" spans="4:8" x14ac:dyDescent="0.2">
      <c r="D27248" s="9"/>
      <c r="G27248" s="63"/>
      <c r="H27248" s="64"/>
    </row>
    <row r="27249" spans="4:8" x14ac:dyDescent="0.2">
      <c r="D27249" s="9"/>
      <c r="G27249" s="63"/>
      <c r="H27249" s="64"/>
    </row>
    <row r="27250" spans="4:8" x14ac:dyDescent="0.2">
      <c r="D27250" s="9"/>
      <c r="G27250" s="63"/>
      <c r="H27250" s="64"/>
    </row>
    <row r="27251" spans="4:8" x14ac:dyDescent="0.2">
      <c r="D27251" s="9"/>
      <c r="G27251" s="63"/>
      <c r="H27251" s="64"/>
    </row>
    <row r="27252" spans="4:8" x14ac:dyDescent="0.2">
      <c r="D27252" s="9"/>
      <c r="G27252" s="63"/>
      <c r="H27252" s="64"/>
    </row>
    <row r="27253" spans="4:8" x14ac:dyDescent="0.2">
      <c r="D27253" s="9"/>
      <c r="G27253" s="63"/>
      <c r="H27253" s="64"/>
    </row>
    <row r="27254" spans="4:8" x14ac:dyDescent="0.2">
      <c r="D27254" s="9"/>
      <c r="G27254" s="63"/>
      <c r="H27254" s="64"/>
    </row>
    <row r="27255" spans="4:8" x14ac:dyDescent="0.2">
      <c r="D27255" s="9"/>
      <c r="G27255" s="63"/>
      <c r="H27255" s="64"/>
    </row>
    <row r="27256" spans="4:8" x14ac:dyDescent="0.2">
      <c r="D27256" s="9"/>
      <c r="G27256" s="63"/>
      <c r="H27256" s="64"/>
    </row>
    <row r="27257" spans="4:8" x14ac:dyDescent="0.2">
      <c r="D27257" s="9"/>
      <c r="G27257" s="63"/>
      <c r="H27257" s="64"/>
    </row>
    <row r="27258" spans="4:8" x14ac:dyDescent="0.2">
      <c r="D27258" s="9"/>
      <c r="G27258" s="63"/>
      <c r="H27258" s="64"/>
    </row>
    <row r="27259" spans="4:8" x14ac:dyDescent="0.2">
      <c r="D27259" s="9"/>
      <c r="G27259" s="63"/>
      <c r="H27259" s="64"/>
    </row>
    <row r="27260" spans="4:8" x14ac:dyDescent="0.2">
      <c r="D27260" s="9"/>
      <c r="G27260" s="63"/>
      <c r="H27260" s="64"/>
    </row>
    <row r="27261" spans="4:8" x14ac:dyDescent="0.2">
      <c r="D27261" s="9"/>
      <c r="G27261" s="63"/>
      <c r="H27261" s="64"/>
    </row>
    <row r="27262" spans="4:8" x14ac:dyDescent="0.2">
      <c r="D27262" s="9"/>
      <c r="G27262" s="63"/>
      <c r="H27262" s="64"/>
    </row>
    <row r="27263" spans="4:8" x14ac:dyDescent="0.2">
      <c r="D27263" s="9"/>
      <c r="G27263" s="63"/>
      <c r="H27263" s="64"/>
    </row>
    <row r="27264" spans="4:8" x14ac:dyDescent="0.2">
      <c r="D27264" s="9"/>
      <c r="G27264" s="63"/>
      <c r="H27264" s="64"/>
    </row>
    <row r="27265" spans="4:8" x14ac:dyDescent="0.2">
      <c r="D27265" s="9"/>
      <c r="G27265" s="63"/>
      <c r="H27265" s="64"/>
    </row>
    <row r="27266" spans="4:8" x14ac:dyDescent="0.2">
      <c r="D27266" s="9"/>
      <c r="G27266" s="63"/>
      <c r="H27266" s="64"/>
    </row>
    <row r="27267" spans="4:8" x14ac:dyDescent="0.2">
      <c r="D27267" s="9"/>
      <c r="G27267" s="63"/>
      <c r="H27267" s="64"/>
    </row>
    <row r="27268" spans="4:8" x14ac:dyDescent="0.2">
      <c r="D27268" s="9"/>
      <c r="G27268" s="63"/>
      <c r="H27268" s="64"/>
    </row>
    <row r="27269" spans="4:8" x14ac:dyDescent="0.2">
      <c r="D27269" s="9"/>
      <c r="G27269" s="63"/>
      <c r="H27269" s="64"/>
    </row>
    <row r="27270" spans="4:8" x14ac:dyDescent="0.2">
      <c r="D27270" s="9"/>
      <c r="G27270" s="63"/>
      <c r="H27270" s="64"/>
    </row>
    <row r="27271" spans="4:8" x14ac:dyDescent="0.2">
      <c r="D27271" s="9"/>
      <c r="G27271" s="63"/>
      <c r="H27271" s="64"/>
    </row>
    <row r="27272" spans="4:8" x14ac:dyDescent="0.2">
      <c r="D27272" s="9"/>
      <c r="G27272" s="63"/>
      <c r="H27272" s="64"/>
    </row>
    <row r="27273" spans="4:8" x14ac:dyDescent="0.2">
      <c r="D27273" s="9"/>
      <c r="G27273" s="63"/>
      <c r="H27273" s="64"/>
    </row>
    <row r="27274" spans="4:8" x14ac:dyDescent="0.2">
      <c r="D27274" s="9"/>
      <c r="G27274" s="63"/>
      <c r="H27274" s="64"/>
    </row>
    <row r="27275" spans="4:8" x14ac:dyDescent="0.2">
      <c r="D27275" s="9"/>
      <c r="G27275" s="63"/>
      <c r="H27275" s="64"/>
    </row>
    <row r="27276" spans="4:8" x14ac:dyDescent="0.2">
      <c r="D27276" s="9"/>
      <c r="G27276" s="63"/>
      <c r="H27276" s="64"/>
    </row>
    <row r="27277" spans="4:8" x14ac:dyDescent="0.2">
      <c r="D27277" s="9"/>
      <c r="G27277" s="63"/>
      <c r="H27277" s="64"/>
    </row>
    <row r="27278" spans="4:8" x14ac:dyDescent="0.2">
      <c r="D27278" s="9"/>
      <c r="G27278" s="63"/>
      <c r="H27278" s="64"/>
    </row>
    <row r="27279" spans="4:8" x14ac:dyDescent="0.2">
      <c r="D27279" s="9"/>
      <c r="G27279" s="63"/>
      <c r="H27279" s="64"/>
    </row>
    <row r="27280" spans="4:8" x14ac:dyDescent="0.2">
      <c r="D27280" s="9"/>
      <c r="G27280" s="63"/>
      <c r="H27280" s="64"/>
    </row>
    <row r="27281" spans="4:8" x14ac:dyDescent="0.2">
      <c r="D27281" s="9"/>
      <c r="G27281" s="63"/>
      <c r="H27281" s="64"/>
    </row>
    <row r="27282" spans="4:8" x14ac:dyDescent="0.2">
      <c r="D27282" s="9"/>
      <c r="G27282" s="63"/>
      <c r="H27282" s="64"/>
    </row>
    <row r="27283" spans="4:8" x14ac:dyDescent="0.2">
      <c r="D27283" s="9"/>
      <c r="G27283" s="63"/>
      <c r="H27283" s="64"/>
    </row>
    <row r="27284" spans="4:8" x14ac:dyDescent="0.2">
      <c r="D27284" s="9"/>
      <c r="G27284" s="63"/>
      <c r="H27284" s="64"/>
    </row>
    <row r="27285" spans="4:8" x14ac:dyDescent="0.2">
      <c r="D27285" s="9"/>
      <c r="G27285" s="63"/>
      <c r="H27285" s="64"/>
    </row>
    <row r="27286" spans="4:8" x14ac:dyDescent="0.2">
      <c r="D27286" s="9"/>
      <c r="G27286" s="63"/>
      <c r="H27286" s="64"/>
    </row>
    <row r="27287" spans="4:8" x14ac:dyDescent="0.2">
      <c r="D27287" s="9"/>
      <c r="G27287" s="63"/>
      <c r="H27287" s="64"/>
    </row>
    <row r="27288" spans="4:8" x14ac:dyDescent="0.2">
      <c r="D27288" s="9"/>
      <c r="G27288" s="63"/>
      <c r="H27288" s="64"/>
    </row>
    <row r="27289" spans="4:8" x14ac:dyDescent="0.2">
      <c r="D27289" s="9"/>
      <c r="G27289" s="63"/>
      <c r="H27289" s="64"/>
    </row>
    <row r="27290" spans="4:8" x14ac:dyDescent="0.2">
      <c r="D27290" s="9"/>
      <c r="G27290" s="63"/>
      <c r="H27290" s="64"/>
    </row>
    <row r="27291" spans="4:8" x14ac:dyDescent="0.2">
      <c r="D27291" s="9"/>
      <c r="G27291" s="63"/>
      <c r="H27291" s="64"/>
    </row>
    <row r="27292" spans="4:8" x14ac:dyDescent="0.2">
      <c r="D27292" s="9"/>
      <c r="G27292" s="63"/>
      <c r="H27292" s="64"/>
    </row>
    <row r="27293" spans="4:8" x14ac:dyDescent="0.2">
      <c r="D27293" s="9"/>
      <c r="G27293" s="63"/>
      <c r="H27293" s="64"/>
    </row>
    <row r="27294" spans="4:8" x14ac:dyDescent="0.2">
      <c r="D27294" s="9"/>
      <c r="G27294" s="63"/>
      <c r="H27294" s="64"/>
    </row>
    <row r="27295" spans="4:8" x14ac:dyDescent="0.2">
      <c r="D27295" s="9"/>
      <c r="G27295" s="63"/>
      <c r="H27295" s="64"/>
    </row>
    <row r="27296" spans="4:8" x14ac:dyDescent="0.2">
      <c r="D27296" s="9"/>
      <c r="G27296" s="63"/>
      <c r="H27296" s="64"/>
    </row>
    <row r="27297" spans="4:8" x14ac:dyDescent="0.2">
      <c r="D27297" s="9"/>
      <c r="G27297" s="63"/>
      <c r="H27297" s="64"/>
    </row>
    <row r="27298" spans="4:8" x14ac:dyDescent="0.2">
      <c r="D27298" s="9"/>
      <c r="G27298" s="63"/>
      <c r="H27298" s="64"/>
    </row>
    <row r="27299" spans="4:8" x14ac:dyDescent="0.2">
      <c r="D27299" s="9"/>
      <c r="G27299" s="63"/>
      <c r="H27299" s="64"/>
    </row>
    <row r="27300" spans="4:8" x14ac:dyDescent="0.2">
      <c r="D27300" s="9"/>
      <c r="G27300" s="63"/>
      <c r="H27300" s="64"/>
    </row>
    <row r="27301" spans="4:8" x14ac:dyDescent="0.2">
      <c r="D27301" s="9"/>
      <c r="G27301" s="63"/>
      <c r="H27301" s="64"/>
    </row>
    <row r="27302" spans="4:8" x14ac:dyDescent="0.2">
      <c r="D27302" s="9"/>
      <c r="G27302" s="63"/>
      <c r="H27302" s="64"/>
    </row>
    <row r="27303" spans="4:8" x14ac:dyDescent="0.2">
      <c r="D27303" s="9"/>
      <c r="G27303" s="63"/>
      <c r="H27303" s="64"/>
    </row>
    <row r="27304" spans="4:8" x14ac:dyDescent="0.2">
      <c r="D27304" s="9"/>
      <c r="G27304" s="63"/>
      <c r="H27304" s="64"/>
    </row>
    <row r="27305" spans="4:8" x14ac:dyDescent="0.2">
      <c r="D27305" s="9"/>
      <c r="G27305" s="63"/>
      <c r="H27305" s="64"/>
    </row>
    <row r="27306" spans="4:8" x14ac:dyDescent="0.2">
      <c r="D27306" s="9"/>
      <c r="G27306" s="63"/>
      <c r="H27306" s="64"/>
    </row>
    <row r="27307" spans="4:8" x14ac:dyDescent="0.2">
      <c r="D27307" s="9"/>
      <c r="G27307" s="63"/>
      <c r="H27307" s="64"/>
    </row>
    <row r="27308" spans="4:8" x14ac:dyDescent="0.2">
      <c r="D27308" s="9"/>
      <c r="G27308" s="63"/>
      <c r="H27308" s="64"/>
    </row>
    <row r="27309" spans="4:8" x14ac:dyDescent="0.2">
      <c r="D27309" s="9"/>
      <c r="G27309" s="63"/>
      <c r="H27309" s="64"/>
    </row>
    <row r="27310" spans="4:8" x14ac:dyDescent="0.2">
      <c r="D27310" s="9"/>
      <c r="G27310" s="63"/>
      <c r="H27310" s="64"/>
    </row>
    <row r="27311" spans="4:8" x14ac:dyDescent="0.2">
      <c r="D27311" s="9"/>
      <c r="G27311" s="63"/>
      <c r="H27311" s="64"/>
    </row>
    <row r="27312" spans="4:8" x14ac:dyDescent="0.2">
      <c r="D27312" s="9"/>
      <c r="G27312" s="63"/>
      <c r="H27312" s="64"/>
    </row>
    <row r="27313" spans="4:8" x14ac:dyDescent="0.2">
      <c r="D27313" s="9"/>
      <c r="G27313" s="63"/>
      <c r="H27313" s="64"/>
    </row>
    <row r="27314" spans="4:8" x14ac:dyDescent="0.2">
      <c r="D27314" s="9"/>
      <c r="G27314" s="63"/>
      <c r="H27314" s="64"/>
    </row>
    <row r="27315" spans="4:8" x14ac:dyDescent="0.2">
      <c r="D27315" s="9"/>
      <c r="G27315" s="63"/>
      <c r="H27315" s="64"/>
    </row>
    <row r="27316" spans="4:8" x14ac:dyDescent="0.2">
      <c r="D27316" s="9"/>
      <c r="G27316" s="63"/>
      <c r="H27316" s="64"/>
    </row>
    <row r="27317" spans="4:8" x14ac:dyDescent="0.2">
      <c r="D27317" s="9"/>
      <c r="G27317" s="63"/>
      <c r="H27317" s="64"/>
    </row>
    <row r="27318" spans="4:8" x14ac:dyDescent="0.2">
      <c r="D27318" s="9"/>
      <c r="G27318" s="63"/>
      <c r="H27318" s="64"/>
    </row>
    <row r="27319" spans="4:8" x14ac:dyDescent="0.2">
      <c r="D27319" s="9"/>
      <c r="G27319" s="63"/>
      <c r="H27319" s="64"/>
    </row>
    <row r="27320" spans="4:8" x14ac:dyDescent="0.2">
      <c r="D27320" s="9"/>
      <c r="G27320" s="63"/>
      <c r="H27320" s="64"/>
    </row>
    <row r="27321" spans="4:8" x14ac:dyDescent="0.2">
      <c r="D27321" s="9"/>
      <c r="G27321" s="63"/>
      <c r="H27321" s="64"/>
    </row>
    <row r="27322" spans="4:8" x14ac:dyDescent="0.2">
      <c r="D27322" s="9"/>
      <c r="G27322" s="63"/>
      <c r="H27322" s="64"/>
    </row>
    <row r="27323" spans="4:8" x14ac:dyDescent="0.2">
      <c r="D27323" s="9"/>
      <c r="G27323" s="63"/>
      <c r="H27323" s="64"/>
    </row>
    <row r="27324" spans="4:8" x14ac:dyDescent="0.2">
      <c r="D27324" s="9"/>
      <c r="G27324" s="63"/>
      <c r="H27324" s="64"/>
    </row>
    <row r="27325" spans="4:8" x14ac:dyDescent="0.2">
      <c r="D27325" s="9"/>
      <c r="G27325" s="63"/>
      <c r="H27325" s="64"/>
    </row>
    <row r="27326" spans="4:8" x14ac:dyDescent="0.2">
      <c r="D27326" s="9"/>
      <c r="G27326" s="63"/>
      <c r="H27326" s="64"/>
    </row>
    <row r="27327" spans="4:8" x14ac:dyDescent="0.2">
      <c r="D27327" s="9"/>
      <c r="G27327" s="63"/>
      <c r="H27327" s="64"/>
    </row>
    <row r="27328" spans="4:8" x14ac:dyDescent="0.2">
      <c r="D27328" s="9"/>
      <c r="G27328" s="63"/>
      <c r="H27328" s="64"/>
    </row>
    <row r="27329" spans="4:8" x14ac:dyDescent="0.2">
      <c r="D27329" s="9"/>
      <c r="G27329" s="63"/>
      <c r="H27329" s="64"/>
    </row>
    <row r="27330" spans="4:8" x14ac:dyDescent="0.2">
      <c r="D27330" s="9"/>
      <c r="G27330" s="63"/>
      <c r="H27330" s="64"/>
    </row>
    <row r="27331" spans="4:8" x14ac:dyDescent="0.2">
      <c r="D27331" s="9"/>
      <c r="G27331" s="63"/>
      <c r="H27331" s="64"/>
    </row>
    <row r="27332" spans="4:8" x14ac:dyDescent="0.2">
      <c r="D27332" s="9"/>
      <c r="G27332" s="63"/>
      <c r="H27332" s="64"/>
    </row>
    <row r="27333" spans="4:8" x14ac:dyDescent="0.2">
      <c r="D27333" s="9"/>
      <c r="G27333" s="63"/>
      <c r="H27333" s="64"/>
    </row>
    <row r="27334" spans="4:8" x14ac:dyDescent="0.2">
      <c r="D27334" s="9"/>
      <c r="G27334" s="63"/>
      <c r="H27334" s="64"/>
    </row>
    <row r="27335" spans="4:8" x14ac:dyDescent="0.2">
      <c r="D27335" s="9"/>
      <c r="G27335" s="63"/>
      <c r="H27335" s="64"/>
    </row>
    <row r="27336" spans="4:8" x14ac:dyDescent="0.2">
      <c r="D27336" s="9"/>
      <c r="G27336" s="63"/>
      <c r="H27336" s="64"/>
    </row>
    <row r="27337" spans="4:8" x14ac:dyDescent="0.2">
      <c r="D27337" s="9"/>
      <c r="G27337" s="63"/>
      <c r="H27337" s="64"/>
    </row>
    <row r="27338" spans="4:8" x14ac:dyDescent="0.2">
      <c r="D27338" s="9"/>
      <c r="G27338" s="63"/>
      <c r="H27338" s="64"/>
    </row>
    <row r="27339" spans="4:8" x14ac:dyDescent="0.2">
      <c r="D27339" s="9"/>
      <c r="G27339" s="63"/>
      <c r="H27339" s="64"/>
    </row>
    <row r="27340" spans="4:8" x14ac:dyDescent="0.2">
      <c r="D27340" s="9"/>
      <c r="G27340" s="63"/>
      <c r="H27340" s="64"/>
    </row>
    <row r="27341" spans="4:8" x14ac:dyDescent="0.2">
      <c r="D27341" s="9"/>
      <c r="G27341" s="63"/>
      <c r="H27341" s="64"/>
    </row>
    <row r="27342" spans="4:8" x14ac:dyDescent="0.2">
      <c r="D27342" s="9"/>
      <c r="G27342" s="63"/>
      <c r="H27342" s="64"/>
    </row>
    <row r="27343" spans="4:8" x14ac:dyDescent="0.2">
      <c r="D27343" s="9"/>
      <c r="G27343" s="63"/>
      <c r="H27343" s="64"/>
    </row>
    <row r="27344" spans="4:8" x14ac:dyDescent="0.2">
      <c r="D27344" s="9"/>
      <c r="G27344" s="63"/>
      <c r="H27344" s="64"/>
    </row>
    <row r="27345" spans="4:8" x14ac:dyDescent="0.2">
      <c r="D27345" s="9"/>
      <c r="G27345" s="63"/>
      <c r="H27345" s="64"/>
    </row>
    <row r="27346" spans="4:8" x14ac:dyDescent="0.2">
      <c r="D27346" s="9"/>
      <c r="G27346" s="63"/>
      <c r="H27346" s="64"/>
    </row>
    <row r="27347" spans="4:8" x14ac:dyDescent="0.2">
      <c r="D27347" s="9"/>
      <c r="G27347" s="63"/>
      <c r="H27347" s="64"/>
    </row>
    <row r="27348" spans="4:8" x14ac:dyDescent="0.2">
      <c r="D27348" s="9"/>
      <c r="G27348" s="63"/>
      <c r="H27348" s="64"/>
    </row>
    <row r="27349" spans="4:8" x14ac:dyDescent="0.2">
      <c r="D27349" s="9"/>
      <c r="G27349" s="63"/>
      <c r="H27349" s="64"/>
    </row>
    <row r="27350" spans="4:8" x14ac:dyDescent="0.2">
      <c r="D27350" s="9"/>
      <c r="G27350" s="63"/>
      <c r="H27350" s="64"/>
    </row>
    <row r="27351" spans="4:8" x14ac:dyDescent="0.2">
      <c r="D27351" s="9"/>
      <c r="G27351" s="63"/>
      <c r="H27351" s="64"/>
    </row>
    <row r="27352" spans="4:8" x14ac:dyDescent="0.2">
      <c r="D27352" s="9"/>
      <c r="G27352" s="63"/>
      <c r="H27352" s="64"/>
    </row>
    <row r="27353" spans="4:8" x14ac:dyDescent="0.2">
      <c r="D27353" s="9"/>
      <c r="G27353" s="63"/>
      <c r="H27353" s="64"/>
    </row>
    <row r="27354" spans="4:8" x14ac:dyDescent="0.2">
      <c r="D27354" s="9"/>
      <c r="G27354" s="63"/>
      <c r="H27354" s="64"/>
    </row>
    <row r="27355" spans="4:8" x14ac:dyDescent="0.2">
      <c r="D27355" s="9"/>
      <c r="G27355" s="63"/>
      <c r="H27355" s="64"/>
    </row>
    <row r="27356" spans="4:8" x14ac:dyDescent="0.2">
      <c r="D27356" s="9"/>
      <c r="G27356" s="63"/>
      <c r="H27356" s="64"/>
    </row>
    <row r="27357" spans="4:8" x14ac:dyDescent="0.2">
      <c r="D27357" s="9"/>
      <c r="G27357" s="63"/>
      <c r="H27357" s="64"/>
    </row>
    <row r="27358" spans="4:8" x14ac:dyDescent="0.2">
      <c r="D27358" s="9"/>
      <c r="G27358" s="63"/>
      <c r="H27358" s="64"/>
    </row>
    <row r="27359" spans="4:8" x14ac:dyDescent="0.2">
      <c r="D27359" s="9"/>
      <c r="G27359" s="63"/>
      <c r="H27359" s="64"/>
    </row>
    <row r="27360" spans="4:8" x14ac:dyDescent="0.2">
      <c r="D27360" s="9"/>
      <c r="G27360" s="63"/>
      <c r="H27360" s="64"/>
    </row>
    <row r="27361" spans="4:8" x14ac:dyDescent="0.2">
      <c r="D27361" s="9"/>
      <c r="G27361" s="63"/>
      <c r="H27361" s="64"/>
    </row>
    <row r="27362" spans="4:8" x14ac:dyDescent="0.2">
      <c r="D27362" s="9"/>
      <c r="G27362" s="63"/>
      <c r="H27362" s="64"/>
    </row>
    <row r="27363" spans="4:8" x14ac:dyDescent="0.2">
      <c r="D27363" s="9"/>
      <c r="G27363" s="63"/>
      <c r="H27363" s="64"/>
    </row>
    <row r="27364" spans="4:8" x14ac:dyDescent="0.2">
      <c r="D27364" s="9"/>
      <c r="G27364" s="63"/>
      <c r="H27364" s="64"/>
    </row>
    <row r="27365" spans="4:8" x14ac:dyDescent="0.2">
      <c r="D27365" s="9"/>
      <c r="G27365" s="63"/>
      <c r="H27365" s="64"/>
    </row>
    <row r="27366" spans="4:8" x14ac:dyDescent="0.2">
      <c r="D27366" s="9"/>
      <c r="G27366" s="63"/>
      <c r="H27366" s="64"/>
    </row>
    <row r="27367" spans="4:8" x14ac:dyDescent="0.2">
      <c r="D27367" s="9"/>
      <c r="G27367" s="63"/>
      <c r="H27367" s="64"/>
    </row>
    <row r="27368" spans="4:8" x14ac:dyDescent="0.2">
      <c r="D27368" s="9"/>
      <c r="G27368" s="63"/>
      <c r="H27368" s="64"/>
    </row>
    <row r="27369" spans="4:8" x14ac:dyDescent="0.2">
      <c r="D27369" s="9"/>
      <c r="G27369" s="63"/>
      <c r="H27369" s="64"/>
    </row>
    <row r="27370" spans="4:8" x14ac:dyDescent="0.2">
      <c r="D27370" s="9"/>
      <c r="G27370" s="63"/>
      <c r="H27370" s="64"/>
    </row>
    <row r="27371" spans="4:8" x14ac:dyDescent="0.2">
      <c r="D27371" s="9"/>
      <c r="G27371" s="63"/>
      <c r="H27371" s="64"/>
    </row>
    <row r="27372" spans="4:8" x14ac:dyDescent="0.2">
      <c r="D27372" s="9"/>
      <c r="G27372" s="63"/>
      <c r="H27372" s="64"/>
    </row>
    <row r="27373" spans="4:8" x14ac:dyDescent="0.2">
      <c r="D27373" s="9"/>
      <c r="G27373" s="63"/>
      <c r="H27373" s="64"/>
    </row>
    <row r="27374" spans="4:8" x14ac:dyDescent="0.2">
      <c r="D27374" s="9"/>
      <c r="G27374" s="63"/>
      <c r="H27374" s="64"/>
    </row>
    <row r="27375" spans="4:8" x14ac:dyDescent="0.2">
      <c r="D27375" s="9"/>
      <c r="G27375" s="63"/>
      <c r="H27375" s="64"/>
    </row>
    <row r="27376" spans="4:8" x14ac:dyDescent="0.2">
      <c r="D27376" s="9"/>
      <c r="G27376" s="63"/>
      <c r="H27376" s="64"/>
    </row>
    <row r="27377" spans="4:8" x14ac:dyDescent="0.2">
      <c r="D27377" s="9"/>
      <c r="G27377" s="63"/>
      <c r="H27377" s="64"/>
    </row>
    <row r="27378" spans="4:8" x14ac:dyDescent="0.2">
      <c r="D27378" s="9"/>
      <c r="G27378" s="63"/>
      <c r="H27378" s="64"/>
    </row>
    <row r="27379" spans="4:8" x14ac:dyDescent="0.2">
      <c r="D27379" s="9"/>
      <c r="G27379" s="63"/>
      <c r="H27379" s="64"/>
    </row>
    <row r="27380" spans="4:8" x14ac:dyDescent="0.2">
      <c r="D27380" s="9"/>
      <c r="G27380" s="63"/>
      <c r="H27380" s="64"/>
    </row>
    <row r="27381" spans="4:8" x14ac:dyDescent="0.2">
      <c r="D27381" s="9"/>
      <c r="G27381" s="63"/>
      <c r="H27381" s="64"/>
    </row>
    <row r="27382" spans="4:8" x14ac:dyDescent="0.2">
      <c r="D27382" s="9"/>
      <c r="G27382" s="63"/>
      <c r="H27382" s="64"/>
    </row>
    <row r="27383" spans="4:8" x14ac:dyDescent="0.2">
      <c r="D27383" s="9"/>
      <c r="G27383" s="63"/>
      <c r="H27383" s="64"/>
    </row>
    <row r="27384" spans="4:8" x14ac:dyDescent="0.2">
      <c r="D27384" s="9"/>
      <c r="G27384" s="63"/>
      <c r="H27384" s="64"/>
    </row>
    <row r="27385" spans="4:8" x14ac:dyDescent="0.2">
      <c r="D27385" s="9"/>
      <c r="G27385" s="63"/>
      <c r="H27385" s="64"/>
    </row>
    <row r="27386" spans="4:8" x14ac:dyDescent="0.2">
      <c r="D27386" s="9"/>
      <c r="G27386" s="63"/>
      <c r="H27386" s="64"/>
    </row>
    <row r="27387" spans="4:8" x14ac:dyDescent="0.2">
      <c r="D27387" s="9"/>
      <c r="G27387" s="63"/>
      <c r="H27387" s="64"/>
    </row>
    <row r="27388" spans="4:8" x14ac:dyDescent="0.2">
      <c r="D27388" s="9"/>
      <c r="G27388" s="63"/>
      <c r="H27388" s="64"/>
    </row>
    <row r="27389" spans="4:8" x14ac:dyDescent="0.2">
      <c r="D27389" s="9"/>
      <c r="G27389" s="63"/>
      <c r="H27389" s="64"/>
    </row>
    <row r="27390" spans="4:8" x14ac:dyDescent="0.2">
      <c r="D27390" s="9"/>
      <c r="G27390" s="63"/>
      <c r="H27390" s="64"/>
    </row>
    <row r="27391" spans="4:8" x14ac:dyDescent="0.2">
      <c r="D27391" s="9"/>
      <c r="G27391" s="63"/>
      <c r="H27391" s="64"/>
    </row>
    <row r="27392" spans="4:8" x14ac:dyDescent="0.2">
      <c r="D27392" s="9"/>
      <c r="G27392" s="63"/>
      <c r="H27392" s="64"/>
    </row>
    <row r="27393" spans="4:8" x14ac:dyDescent="0.2">
      <c r="D27393" s="9"/>
      <c r="G27393" s="63"/>
      <c r="H27393" s="64"/>
    </row>
    <row r="27394" spans="4:8" x14ac:dyDescent="0.2">
      <c r="D27394" s="9"/>
      <c r="G27394" s="63"/>
      <c r="H27394" s="64"/>
    </row>
    <row r="27395" spans="4:8" x14ac:dyDescent="0.2">
      <c r="D27395" s="9"/>
      <c r="G27395" s="63"/>
      <c r="H27395" s="64"/>
    </row>
    <row r="27396" spans="4:8" x14ac:dyDescent="0.2">
      <c r="D27396" s="9"/>
      <c r="G27396" s="63"/>
      <c r="H27396" s="64"/>
    </row>
    <row r="27397" spans="4:8" x14ac:dyDescent="0.2">
      <c r="D27397" s="9"/>
      <c r="G27397" s="63"/>
      <c r="H27397" s="64"/>
    </row>
    <row r="27398" spans="4:8" x14ac:dyDescent="0.2">
      <c r="D27398" s="9"/>
      <c r="G27398" s="63"/>
      <c r="H27398" s="64"/>
    </row>
    <row r="27399" spans="4:8" x14ac:dyDescent="0.2">
      <c r="D27399" s="9"/>
      <c r="G27399" s="63"/>
      <c r="H27399" s="64"/>
    </row>
    <row r="27400" spans="4:8" x14ac:dyDescent="0.2">
      <c r="D27400" s="9"/>
      <c r="G27400" s="63"/>
      <c r="H27400" s="64"/>
    </row>
    <row r="27401" spans="4:8" x14ac:dyDescent="0.2">
      <c r="D27401" s="9"/>
      <c r="G27401" s="63"/>
      <c r="H27401" s="64"/>
    </row>
    <row r="27402" spans="4:8" x14ac:dyDescent="0.2">
      <c r="D27402" s="9"/>
      <c r="G27402" s="63"/>
      <c r="H27402" s="64"/>
    </row>
    <row r="27403" spans="4:8" x14ac:dyDescent="0.2">
      <c r="D27403" s="9"/>
      <c r="G27403" s="63"/>
      <c r="H27403" s="64"/>
    </row>
    <row r="27404" spans="4:8" x14ac:dyDescent="0.2">
      <c r="D27404" s="9"/>
      <c r="G27404" s="63"/>
      <c r="H27404" s="64"/>
    </row>
    <row r="27405" spans="4:8" x14ac:dyDescent="0.2">
      <c r="D27405" s="9"/>
      <c r="G27405" s="63"/>
      <c r="H27405" s="64"/>
    </row>
    <row r="27406" spans="4:8" x14ac:dyDescent="0.2">
      <c r="D27406" s="9"/>
      <c r="G27406" s="63"/>
      <c r="H27406" s="64"/>
    </row>
    <row r="27407" spans="4:8" x14ac:dyDescent="0.2">
      <c r="D27407" s="9"/>
      <c r="G27407" s="63"/>
      <c r="H27407" s="64"/>
    </row>
    <row r="27408" spans="4:8" x14ac:dyDescent="0.2">
      <c r="D27408" s="9"/>
      <c r="G27408" s="63"/>
      <c r="H27408" s="64"/>
    </row>
    <row r="27409" spans="4:8" x14ac:dyDescent="0.2">
      <c r="D27409" s="9"/>
      <c r="G27409" s="63"/>
      <c r="H27409" s="64"/>
    </row>
    <row r="27410" spans="4:8" x14ac:dyDescent="0.2">
      <c r="D27410" s="9"/>
      <c r="G27410" s="63"/>
      <c r="H27410" s="64"/>
    </row>
    <row r="27411" spans="4:8" x14ac:dyDescent="0.2">
      <c r="D27411" s="9"/>
      <c r="G27411" s="63"/>
      <c r="H27411" s="64"/>
    </row>
    <row r="27412" spans="4:8" x14ac:dyDescent="0.2">
      <c r="D27412" s="9"/>
      <c r="G27412" s="63"/>
      <c r="H27412" s="64"/>
    </row>
    <row r="27413" spans="4:8" x14ac:dyDescent="0.2">
      <c r="D27413" s="9"/>
      <c r="G27413" s="63"/>
      <c r="H27413" s="64"/>
    </row>
    <row r="27414" spans="4:8" x14ac:dyDescent="0.2">
      <c r="D27414" s="9"/>
      <c r="G27414" s="63"/>
      <c r="H27414" s="64"/>
    </row>
    <row r="27415" spans="4:8" x14ac:dyDescent="0.2">
      <c r="D27415" s="9"/>
      <c r="G27415" s="63"/>
      <c r="H27415" s="64"/>
    </row>
    <row r="27416" spans="4:8" x14ac:dyDescent="0.2">
      <c r="D27416" s="9"/>
      <c r="G27416" s="63"/>
      <c r="H27416" s="64"/>
    </row>
    <row r="27417" spans="4:8" x14ac:dyDescent="0.2">
      <c r="D27417" s="9"/>
      <c r="G27417" s="63"/>
      <c r="H27417" s="64"/>
    </row>
    <row r="27418" spans="4:8" x14ac:dyDescent="0.2">
      <c r="D27418" s="9"/>
      <c r="G27418" s="63"/>
      <c r="H27418" s="64"/>
    </row>
    <row r="27419" spans="4:8" x14ac:dyDescent="0.2">
      <c r="D27419" s="9"/>
      <c r="G27419" s="63"/>
      <c r="H27419" s="64"/>
    </row>
    <row r="27420" spans="4:8" x14ac:dyDescent="0.2">
      <c r="D27420" s="9"/>
      <c r="G27420" s="63"/>
      <c r="H27420" s="64"/>
    </row>
    <row r="27421" spans="4:8" x14ac:dyDescent="0.2">
      <c r="D27421" s="9"/>
      <c r="G27421" s="63"/>
      <c r="H27421" s="64"/>
    </row>
    <row r="27422" spans="4:8" x14ac:dyDescent="0.2">
      <c r="D27422" s="9"/>
      <c r="G27422" s="63"/>
      <c r="H27422" s="64"/>
    </row>
    <row r="27423" spans="4:8" x14ac:dyDescent="0.2">
      <c r="D27423" s="9"/>
      <c r="G27423" s="63"/>
      <c r="H27423" s="64"/>
    </row>
    <row r="27424" spans="4:8" x14ac:dyDescent="0.2">
      <c r="D27424" s="9"/>
      <c r="G27424" s="63"/>
      <c r="H27424" s="64"/>
    </row>
    <row r="27425" spans="4:8" x14ac:dyDescent="0.2">
      <c r="D27425" s="9"/>
      <c r="G27425" s="63"/>
      <c r="H27425" s="64"/>
    </row>
    <row r="27426" spans="4:8" x14ac:dyDescent="0.2">
      <c r="D27426" s="9"/>
      <c r="G27426" s="63"/>
      <c r="H27426" s="64"/>
    </row>
    <row r="27427" spans="4:8" x14ac:dyDescent="0.2">
      <c r="D27427" s="9"/>
      <c r="G27427" s="63"/>
      <c r="H27427" s="64"/>
    </row>
    <row r="27428" spans="4:8" x14ac:dyDescent="0.2">
      <c r="D27428" s="9"/>
      <c r="G27428" s="63"/>
      <c r="H27428" s="64"/>
    </row>
    <row r="27429" spans="4:8" x14ac:dyDescent="0.2">
      <c r="D27429" s="9"/>
      <c r="G27429" s="63"/>
      <c r="H27429" s="64"/>
    </row>
    <row r="27430" spans="4:8" x14ac:dyDescent="0.2">
      <c r="D27430" s="9"/>
      <c r="G27430" s="63"/>
      <c r="H27430" s="64"/>
    </row>
    <row r="27431" spans="4:8" x14ac:dyDescent="0.2">
      <c r="D27431" s="9"/>
      <c r="G27431" s="63"/>
      <c r="H27431" s="64"/>
    </row>
    <row r="27432" spans="4:8" x14ac:dyDescent="0.2">
      <c r="D27432" s="9"/>
      <c r="G27432" s="63"/>
      <c r="H27432" s="64"/>
    </row>
    <row r="27433" spans="4:8" x14ac:dyDescent="0.2">
      <c r="D27433" s="9"/>
      <c r="G27433" s="63"/>
      <c r="H27433" s="64"/>
    </row>
    <row r="27434" spans="4:8" x14ac:dyDescent="0.2">
      <c r="D27434" s="9"/>
      <c r="G27434" s="63"/>
      <c r="H27434" s="64"/>
    </row>
    <row r="27435" spans="4:8" x14ac:dyDescent="0.2">
      <c r="D27435" s="9"/>
      <c r="G27435" s="63"/>
      <c r="H27435" s="64"/>
    </row>
    <row r="27436" spans="4:8" x14ac:dyDescent="0.2">
      <c r="D27436" s="9"/>
      <c r="G27436" s="63"/>
      <c r="H27436" s="64"/>
    </row>
    <row r="27437" spans="4:8" x14ac:dyDescent="0.2">
      <c r="D27437" s="9"/>
      <c r="G27437" s="63"/>
      <c r="H27437" s="64"/>
    </row>
    <row r="27438" spans="4:8" x14ac:dyDescent="0.2">
      <c r="D27438" s="9"/>
      <c r="G27438" s="63"/>
      <c r="H27438" s="64"/>
    </row>
    <row r="27439" spans="4:8" x14ac:dyDescent="0.2">
      <c r="D27439" s="9"/>
      <c r="G27439" s="63"/>
      <c r="H27439" s="64"/>
    </row>
    <row r="27440" spans="4:8" x14ac:dyDescent="0.2">
      <c r="D27440" s="9"/>
      <c r="G27440" s="63"/>
      <c r="H27440" s="64"/>
    </row>
    <row r="27441" spans="4:8" x14ac:dyDescent="0.2">
      <c r="D27441" s="9"/>
      <c r="G27441" s="63"/>
      <c r="H27441" s="64"/>
    </row>
    <row r="27442" spans="4:8" x14ac:dyDescent="0.2">
      <c r="D27442" s="9"/>
      <c r="G27442" s="63"/>
      <c r="H27442" s="64"/>
    </row>
    <row r="27443" spans="4:8" x14ac:dyDescent="0.2">
      <c r="D27443" s="9"/>
      <c r="G27443" s="63"/>
      <c r="H27443" s="64"/>
    </row>
    <row r="27444" spans="4:8" x14ac:dyDescent="0.2">
      <c r="D27444" s="9"/>
      <c r="G27444" s="63"/>
      <c r="H27444" s="64"/>
    </row>
    <row r="27445" spans="4:8" x14ac:dyDescent="0.2">
      <c r="D27445" s="9"/>
      <c r="G27445" s="63"/>
      <c r="H27445" s="64"/>
    </row>
    <row r="27446" spans="4:8" x14ac:dyDescent="0.2">
      <c r="D27446" s="9"/>
      <c r="G27446" s="63"/>
      <c r="H27446" s="64"/>
    </row>
    <row r="27447" spans="4:8" x14ac:dyDescent="0.2">
      <c r="D27447" s="9"/>
      <c r="G27447" s="63"/>
      <c r="H27447" s="64"/>
    </row>
    <row r="27448" spans="4:8" x14ac:dyDescent="0.2">
      <c r="D27448" s="9"/>
      <c r="G27448" s="63"/>
      <c r="H27448" s="64"/>
    </row>
    <row r="27449" spans="4:8" x14ac:dyDescent="0.2">
      <c r="D27449" s="9"/>
      <c r="G27449" s="63"/>
      <c r="H27449" s="64"/>
    </row>
    <row r="27450" spans="4:8" x14ac:dyDescent="0.2">
      <c r="D27450" s="9"/>
      <c r="G27450" s="63"/>
      <c r="H27450" s="64"/>
    </row>
    <row r="27451" spans="4:8" x14ac:dyDescent="0.2">
      <c r="D27451" s="9"/>
      <c r="G27451" s="63"/>
      <c r="H27451" s="64"/>
    </row>
    <row r="27452" spans="4:8" x14ac:dyDescent="0.2">
      <c r="D27452" s="9"/>
      <c r="G27452" s="63"/>
      <c r="H27452" s="64"/>
    </row>
    <row r="27453" spans="4:8" x14ac:dyDescent="0.2">
      <c r="D27453" s="9"/>
      <c r="G27453" s="63"/>
      <c r="H27453" s="64"/>
    </row>
    <row r="27454" spans="4:8" x14ac:dyDescent="0.2">
      <c r="D27454" s="9"/>
      <c r="G27454" s="63"/>
      <c r="H27454" s="64"/>
    </row>
    <row r="27455" spans="4:8" x14ac:dyDescent="0.2">
      <c r="D27455" s="9"/>
      <c r="G27455" s="63"/>
      <c r="H27455" s="64"/>
    </row>
    <row r="27456" spans="4:8" x14ac:dyDescent="0.2">
      <c r="D27456" s="9"/>
      <c r="G27456" s="63"/>
      <c r="H27456" s="64"/>
    </row>
    <row r="27457" spans="4:8" x14ac:dyDescent="0.2">
      <c r="D27457" s="9"/>
      <c r="G27457" s="63"/>
      <c r="H27457" s="64"/>
    </row>
    <row r="27458" spans="4:8" x14ac:dyDescent="0.2">
      <c r="D27458" s="9"/>
      <c r="G27458" s="63"/>
      <c r="H27458" s="64"/>
    </row>
    <row r="27459" spans="4:8" x14ac:dyDescent="0.2">
      <c r="D27459" s="9"/>
      <c r="G27459" s="63"/>
      <c r="H27459" s="64"/>
    </row>
    <row r="27460" spans="4:8" x14ac:dyDescent="0.2">
      <c r="D27460" s="9"/>
      <c r="G27460" s="63"/>
      <c r="H27460" s="64"/>
    </row>
    <row r="27461" spans="4:8" x14ac:dyDescent="0.2">
      <c r="D27461" s="9"/>
      <c r="G27461" s="63"/>
      <c r="H27461" s="64"/>
    </row>
    <row r="27462" spans="4:8" x14ac:dyDescent="0.2">
      <c r="D27462" s="9"/>
      <c r="G27462" s="63"/>
      <c r="H27462" s="64"/>
    </row>
    <row r="27463" spans="4:8" x14ac:dyDescent="0.2">
      <c r="D27463" s="9"/>
      <c r="G27463" s="63"/>
      <c r="H27463" s="64"/>
    </row>
    <row r="27464" spans="4:8" x14ac:dyDescent="0.2">
      <c r="D27464" s="9"/>
      <c r="G27464" s="63"/>
      <c r="H27464" s="64"/>
    </row>
    <row r="27465" spans="4:8" x14ac:dyDescent="0.2">
      <c r="D27465" s="9"/>
      <c r="G27465" s="63"/>
      <c r="H27465" s="64"/>
    </row>
    <row r="27466" spans="4:8" x14ac:dyDescent="0.2">
      <c r="D27466" s="9"/>
      <c r="G27466" s="63"/>
      <c r="H27466" s="64"/>
    </row>
    <row r="27467" spans="4:8" x14ac:dyDescent="0.2">
      <c r="D27467" s="9"/>
      <c r="G27467" s="63"/>
      <c r="H27467" s="64"/>
    </row>
    <row r="27468" spans="4:8" x14ac:dyDescent="0.2">
      <c r="D27468" s="9"/>
      <c r="G27468" s="63"/>
      <c r="H27468" s="64"/>
    </row>
    <row r="27469" spans="4:8" x14ac:dyDescent="0.2">
      <c r="D27469" s="9"/>
      <c r="G27469" s="63"/>
      <c r="H27469" s="64"/>
    </row>
    <row r="27470" spans="4:8" x14ac:dyDescent="0.2">
      <c r="D27470" s="9"/>
      <c r="G27470" s="63"/>
      <c r="H27470" s="64"/>
    </row>
    <row r="27471" spans="4:8" x14ac:dyDescent="0.2">
      <c r="D27471" s="9"/>
      <c r="G27471" s="63"/>
      <c r="H27471" s="64"/>
    </row>
    <row r="27472" spans="4:8" x14ac:dyDescent="0.2">
      <c r="D27472" s="9"/>
      <c r="G27472" s="63"/>
      <c r="H27472" s="64"/>
    </row>
    <row r="27473" spans="4:8" x14ac:dyDescent="0.2">
      <c r="D27473" s="9"/>
      <c r="G27473" s="63"/>
      <c r="H27473" s="64"/>
    </row>
    <row r="27474" spans="4:8" x14ac:dyDescent="0.2">
      <c r="D27474" s="9"/>
      <c r="G27474" s="63"/>
      <c r="H27474" s="64"/>
    </row>
    <row r="27475" spans="4:8" x14ac:dyDescent="0.2">
      <c r="D27475" s="9"/>
      <c r="G27475" s="63"/>
      <c r="H27475" s="64"/>
    </row>
    <row r="27476" spans="4:8" x14ac:dyDescent="0.2">
      <c r="D27476" s="9"/>
      <c r="G27476" s="63"/>
      <c r="H27476" s="64"/>
    </row>
    <row r="27477" spans="4:8" x14ac:dyDescent="0.2">
      <c r="D27477" s="9"/>
      <c r="G27477" s="63"/>
      <c r="H27477" s="64"/>
    </row>
    <row r="27478" spans="4:8" x14ac:dyDescent="0.2">
      <c r="D27478" s="9"/>
      <c r="G27478" s="63"/>
      <c r="H27478" s="64"/>
    </row>
    <row r="27479" spans="4:8" x14ac:dyDescent="0.2">
      <c r="D27479" s="9"/>
      <c r="G27479" s="63"/>
      <c r="H27479" s="64"/>
    </row>
    <row r="27480" spans="4:8" x14ac:dyDescent="0.2">
      <c r="D27480" s="9"/>
      <c r="G27480" s="63"/>
      <c r="H27480" s="64"/>
    </row>
    <row r="27481" spans="4:8" x14ac:dyDescent="0.2">
      <c r="D27481" s="9"/>
      <c r="G27481" s="63"/>
      <c r="H27481" s="64"/>
    </row>
    <row r="27482" spans="4:8" x14ac:dyDescent="0.2">
      <c r="D27482" s="9"/>
      <c r="G27482" s="63"/>
      <c r="H27482" s="64"/>
    </row>
    <row r="27483" spans="4:8" x14ac:dyDescent="0.2">
      <c r="D27483" s="9"/>
      <c r="G27483" s="63"/>
      <c r="H27483" s="64"/>
    </row>
    <row r="27484" spans="4:8" x14ac:dyDescent="0.2">
      <c r="D27484" s="9"/>
      <c r="G27484" s="63"/>
      <c r="H27484" s="64"/>
    </row>
    <row r="27485" spans="4:8" x14ac:dyDescent="0.2">
      <c r="D27485" s="9"/>
      <c r="G27485" s="63"/>
      <c r="H27485" s="64"/>
    </row>
    <row r="27486" spans="4:8" x14ac:dyDescent="0.2">
      <c r="D27486" s="9"/>
      <c r="G27486" s="63"/>
      <c r="H27486" s="64"/>
    </row>
    <row r="27487" spans="4:8" x14ac:dyDescent="0.2">
      <c r="D27487" s="9"/>
      <c r="G27487" s="63"/>
      <c r="H27487" s="64"/>
    </row>
    <row r="27488" spans="4:8" x14ac:dyDescent="0.2">
      <c r="D27488" s="9"/>
      <c r="G27488" s="63"/>
      <c r="H27488" s="64"/>
    </row>
    <row r="27489" spans="4:8" x14ac:dyDescent="0.2">
      <c r="D27489" s="9"/>
      <c r="G27489" s="63"/>
      <c r="H27489" s="64"/>
    </row>
    <row r="27490" spans="4:8" x14ac:dyDescent="0.2">
      <c r="D27490" s="9"/>
      <c r="G27490" s="63"/>
      <c r="H27490" s="64"/>
    </row>
    <row r="27491" spans="4:8" x14ac:dyDescent="0.2">
      <c r="D27491" s="9"/>
      <c r="G27491" s="63"/>
      <c r="H27491" s="64"/>
    </row>
    <row r="27492" spans="4:8" x14ac:dyDescent="0.2">
      <c r="D27492" s="9"/>
      <c r="G27492" s="63"/>
      <c r="H27492" s="64"/>
    </row>
    <row r="27493" spans="4:8" x14ac:dyDescent="0.2">
      <c r="D27493" s="9"/>
      <c r="G27493" s="63"/>
      <c r="H27493" s="64"/>
    </row>
    <row r="27494" spans="4:8" x14ac:dyDescent="0.2">
      <c r="D27494" s="9"/>
      <c r="G27494" s="63"/>
      <c r="H27494" s="64"/>
    </row>
    <row r="27495" spans="4:8" x14ac:dyDescent="0.2">
      <c r="D27495" s="9"/>
      <c r="G27495" s="63"/>
      <c r="H27495" s="64"/>
    </row>
    <row r="27496" spans="4:8" x14ac:dyDescent="0.2">
      <c r="D27496" s="9"/>
      <c r="G27496" s="63"/>
      <c r="H27496" s="64"/>
    </row>
    <row r="27497" spans="4:8" x14ac:dyDescent="0.2">
      <c r="D27497" s="9"/>
      <c r="G27497" s="63"/>
      <c r="H27497" s="64"/>
    </row>
    <row r="27498" spans="4:8" x14ac:dyDescent="0.2">
      <c r="D27498" s="9"/>
      <c r="G27498" s="63"/>
      <c r="H27498" s="64"/>
    </row>
    <row r="27499" spans="4:8" x14ac:dyDescent="0.2">
      <c r="D27499" s="9"/>
      <c r="G27499" s="63"/>
      <c r="H27499" s="64"/>
    </row>
    <row r="27500" spans="4:8" x14ac:dyDescent="0.2">
      <c r="D27500" s="9"/>
      <c r="G27500" s="63"/>
      <c r="H27500" s="64"/>
    </row>
    <row r="27501" spans="4:8" x14ac:dyDescent="0.2">
      <c r="D27501" s="9"/>
      <c r="G27501" s="63"/>
      <c r="H27501" s="64"/>
    </row>
    <row r="27502" spans="4:8" x14ac:dyDescent="0.2">
      <c r="D27502" s="9"/>
      <c r="G27502" s="63"/>
      <c r="H27502" s="64"/>
    </row>
    <row r="27503" spans="4:8" x14ac:dyDescent="0.2">
      <c r="D27503" s="9"/>
      <c r="G27503" s="63"/>
      <c r="H27503" s="64"/>
    </row>
    <row r="27504" spans="4:8" x14ac:dyDescent="0.2">
      <c r="D27504" s="9"/>
      <c r="G27504" s="63"/>
      <c r="H27504" s="64"/>
    </row>
    <row r="27505" spans="4:8" x14ac:dyDescent="0.2">
      <c r="D27505" s="9"/>
      <c r="G27505" s="63"/>
      <c r="H27505" s="64"/>
    </row>
    <row r="27506" spans="4:8" x14ac:dyDescent="0.2">
      <c r="D27506" s="9"/>
      <c r="G27506" s="63"/>
      <c r="H27506" s="64"/>
    </row>
    <row r="27507" spans="4:8" x14ac:dyDescent="0.2">
      <c r="D27507" s="9"/>
      <c r="G27507" s="63"/>
      <c r="H27507" s="64"/>
    </row>
    <row r="27508" spans="4:8" x14ac:dyDescent="0.2">
      <c r="D27508" s="9"/>
      <c r="G27508" s="63"/>
      <c r="H27508" s="64"/>
    </row>
    <row r="27509" spans="4:8" x14ac:dyDescent="0.2">
      <c r="D27509" s="9"/>
      <c r="G27509" s="63"/>
      <c r="H27509" s="64"/>
    </row>
    <row r="27510" spans="4:8" x14ac:dyDescent="0.2">
      <c r="D27510" s="9"/>
      <c r="G27510" s="63"/>
      <c r="H27510" s="64"/>
    </row>
    <row r="27511" spans="4:8" x14ac:dyDescent="0.2">
      <c r="D27511" s="9"/>
      <c r="G27511" s="63"/>
      <c r="H27511" s="64"/>
    </row>
    <row r="27512" spans="4:8" x14ac:dyDescent="0.2">
      <c r="D27512" s="9"/>
      <c r="G27512" s="63"/>
      <c r="H27512" s="64"/>
    </row>
    <row r="27513" spans="4:8" x14ac:dyDescent="0.2">
      <c r="D27513" s="9"/>
      <c r="G27513" s="63"/>
      <c r="H27513" s="64"/>
    </row>
    <row r="27514" spans="4:8" x14ac:dyDescent="0.2">
      <c r="D27514" s="9"/>
      <c r="G27514" s="63"/>
      <c r="H27514" s="64"/>
    </row>
    <row r="27515" spans="4:8" x14ac:dyDescent="0.2">
      <c r="D27515" s="9"/>
      <c r="G27515" s="63"/>
      <c r="H27515" s="64"/>
    </row>
    <row r="27516" spans="4:8" x14ac:dyDescent="0.2">
      <c r="D27516" s="9"/>
      <c r="G27516" s="63"/>
      <c r="H27516" s="64"/>
    </row>
    <row r="27517" spans="4:8" x14ac:dyDescent="0.2">
      <c r="D27517" s="9"/>
      <c r="G27517" s="63"/>
      <c r="H27517" s="64"/>
    </row>
    <row r="27518" spans="4:8" x14ac:dyDescent="0.2">
      <c r="D27518" s="9"/>
      <c r="G27518" s="63"/>
      <c r="H27518" s="64"/>
    </row>
    <row r="27519" spans="4:8" x14ac:dyDescent="0.2">
      <c r="D27519" s="9"/>
      <c r="G27519" s="63"/>
      <c r="H27519" s="64"/>
    </row>
    <row r="27520" spans="4:8" x14ac:dyDescent="0.2">
      <c r="D27520" s="9"/>
      <c r="G27520" s="63"/>
      <c r="H27520" s="64"/>
    </row>
    <row r="27521" spans="4:8" x14ac:dyDescent="0.2">
      <c r="D27521" s="9"/>
      <c r="G27521" s="63"/>
      <c r="H27521" s="64"/>
    </row>
    <row r="27522" spans="4:8" x14ac:dyDescent="0.2">
      <c r="D27522" s="9"/>
      <c r="G27522" s="63"/>
      <c r="H27522" s="64"/>
    </row>
    <row r="27523" spans="4:8" x14ac:dyDescent="0.2">
      <c r="D27523" s="9"/>
      <c r="G27523" s="63"/>
      <c r="H27523" s="64"/>
    </row>
    <row r="27524" spans="4:8" x14ac:dyDescent="0.2">
      <c r="D27524" s="9"/>
      <c r="G27524" s="63"/>
      <c r="H27524" s="64"/>
    </row>
    <row r="27525" spans="4:8" x14ac:dyDescent="0.2">
      <c r="D27525" s="9"/>
      <c r="G27525" s="63"/>
      <c r="H27525" s="64"/>
    </row>
    <row r="27526" spans="4:8" x14ac:dyDescent="0.2">
      <c r="D27526" s="9"/>
      <c r="G27526" s="63"/>
      <c r="H27526" s="64"/>
    </row>
    <row r="27527" spans="4:8" x14ac:dyDescent="0.2">
      <c r="D27527" s="9"/>
      <c r="G27527" s="63"/>
      <c r="H27527" s="64"/>
    </row>
    <row r="27528" spans="4:8" x14ac:dyDescent="0.2">
      <c r="D27528" s="9"/>
      <c r="G27528" s="63"/>
      <c r="H27528" s="64"/>
    </row>
    <row r="27529" spans="4:8" x14ac:dyDescent="0.2">
      <c r="D27529" s="9"/>
      <c r="G27529" s="63"/>
      <c r="H27529" s="64"/>
    </row>
    <row r="27530" spans="4:8" x14ac:dyDescent="0.2">
      <c r="D27530" s="9"/>
      <c r="G27530" s="63"/>
      <c r="H27530" s="64"/>
    </row>
    <row r="27531" spans="4:8" x14ac:dyDescent="0.2">
      <c r="D27531" s="9"/>
      <c r="G27531" s="63"/>
      <c r="H27531" s="64"/>
    </row>
    <row r="27532" spans="4:8" x14ac:dyDescent="0.2">
      <c r="D27532" s="9"/>
      <c r="G27532" s="63"/>
      <c r="H27532" s="64"/>
    </row>
    <row r="27533" spans="4:8" x14ac:dyDescent="0.2">
      <c r="D27533" s="9"/>
      <c r="G27533" s="63"/>
      <c r="H27533" s="64"/>
    </row>
    <row r="27534" spans="4:8" x14ac:dyDescent="0.2">
      <c r="D27534" s="9"/>
      <c r="G27534" s="63"/>
      <c r="H27534" s="64"/>
    </row>
    <row r="27535" spans="4:8" x14ac:dyDescent="0.2">
      <c r="D27535" s="9"/>
      <c r="G27535" s="63"/>
      <c r="H27535" s="64"/>
    </row>
    <row r="27536" spans="4:8" x14ac:dyDescent="0.2">
      <c r="D27536" s="9"/>
      <c r="G27536" s="63"/>
      <c r="H27536" s="64"/>
    </row>
    <row r="27537" spans="4:8" x14ac:dyDescent="0.2">
      <c r="D27537" s="9"/>
      <c r="G27537" s="63"/>
      <c r="H27537" s="64"/>
    </row>
    <row r="27538" spans="4:8" x14ac:dyDescent="0.2">
      <c r="D27538" s="9"/>
      <c r="G27538" s="63"/>
      <c r="H27538" s="64"/>
    </row>
    <row r="27539" spans="4:8" x14ac:dyDescent="0.2">
      <c r="D27539" s="9"/>
      <c r="G27539" s="63"/>
      <c r="H27539" s="64"/>
    </row>
    <row r="27540" spans="4:8" x14ac:dyDescent="0.2">
      <c r="D27540" s="9"/>
      <c r="G27540" s="63"/>
      <c r="H27540" s="64"/>
    </row>
    <row r="27541" spans="4:8" x14ac:dyDescent="0.2">
      <c r="D27541" s="9"/>
      <c r="G27541" s="63"/>
      <c r="H27541" s="64"/>
    </row>
    <row r="27542" spans="4:8" x14ac:dyDescent="0.2">
      <c r="D27542" s="9"/>
      <c r="G27542" s="63"/>
      <c r="H27542" s="64"/>
    </row>
    <row r="27543" spans="4:8" x14ac:dyDescent="0.2">
      <c r="D27543" s="9"/>
      <c r="G27543" s="63"/>
      <c r="H27543" s="64"/>
    </row>
    <row r="27544" spans="4:8" x14ac:dyDescent="0.2">
      <c r="D27544" s="9"/>
      <c r="G27544" s="63"/>
      <c r="H27544" s="64"/>
    </row>
    <row r="27545" spans="4:8" x14ac:dyDescent="0.2">
      <c r="D27545" s="9"/>
      <c r="G27545" s="63"/>
      <c r="H27545" s="64"/>
    </row>
    <row r="27546" spans="4:8" x14ac:dyDescent="0.2">
      <c r="D27546" s="9"/>
      <c r="G27546" s="63"/>
      <c r="H27546" s="64"/>
    </row>
    <row r="27547" spans="4:8" x14ac:dyDescent="0.2">
      <c r="D27547" s="9"/>
      <c r="G27547" s="63"/>
      <c r="H27547" s="64"/>
    </row>
    <row r="27548" spans="4:8" x14ac:dyDescent="0.2">
      <c r="D27548" s="9"/>
      <c r="G27548" s="63"/>
      <c r="H27548" s="64"/>
    </row>
    <row r="27549" spans="4:8" x14ac:dyDescent="0.2">
      <c r="D27549" s="9"/>
      <c r="G27549" s="63"/>
      <c r="H27549" s="64"/>
    </row>
    <row r="27550" spans="4:8" x14ac:dyDescent="0.2">
      <c r="D27550" s="9"/>
      <c r="G27550" s="63"/>
      <c r="H27550" s="64"/>
    </row>
    <row r="27551" spans="4:8" x14ac:dyDescent="0.2">
      <c r="D27551" s="9"/>
      <c r="G27551" s="63"/>
      <c r="H27551" s="64"/>
    </row>
    <row r="27552" spans="4:8" x14ac:dyDescent="0.2">
      <c r="D27552" s="9"/>
      <c r="G27552" s="63"/>
      <c r="H27552" s="64"/>
    </row>
    <row r="27553" spans="4:8" x14ac:dyDescent="0.2">
      <c r="D27553" s="9"/>
      <c r="G27553" s="63"/>
      <c r="H27553" s="64"/>
    </row>
    <row r="27554" spans="4:8" x14ac:dyDescent="0.2">
      <c r="D27554" s="9"/>
      <c r="G27554" s="63"/>
      <c r="H27554" s="64"/>
    </row>
    <row r="27555" spans="4:8" x14ac:dyDescent="0.2">
      <c r="D27555" s="9"/>
      <c r="G27555" s="63"/>
      <c r="H27555" s="64"/>
    </row>
    <row r="27556" spans="4:8" x14ac:dyDescent="0.2">
      <c r="D27556" s="9"/>
      <c r="G27556" s="63"/>
      <c r="H27556" s="64"/>
    </row>
    <row r="27557" spans="4:8" x14ac:dyDescent="0.2">
      <c r="D27557" s="9"/>
      <c r="G27557" s="63"/>
      <c r="H27557" s="64"/>
    </row>
    <row r="27558" spans="4:8" x14ac:dyDescent="0.2">
      <c r="D27558" s="9"/>
      <c r="G27558" s="63"/>
      <c r="H27558" s="64"/>
    </row>
    <row r="27559" spans="4:8" x14ac:dyDescent="0.2">
      <c r="D27559" s="9"/>
      <c r="G27559" s="63"/>
      <c r="H27559" s="64"/>
    </row>
    <row r="27560" spans="4:8" x14ac:dyDescent="0.2">
      <c r="D27560" s="9"/>
      <c r="G27560" s="63"/>
      <c r="H27560" s="64"/>
    </row>
    <row r="27561" spans="4:8" x14ac:dyDescent="0.2">
      <c r="D27561" s="9"/>
      <c r="G27561" s="63"/>
      <c r="H27561" s="64"/>
    </row>
    <row r="27562" spans="4:8" x14ac:dyDescent="0.2">
      <c r="D27562" s="9"/>
      <c r="G27562" s="63"/>
      <c r="H27562" s="64"/>
    </row>
    <row r="27563" spans="4:8" x14ac:dyDescent="0.2">
      <c r="D27563" s="9"/>
      <c r="G27563" s="63"/>
      <c r="H27563" s="64"/>
    </row>
    <row r="27564" spans="4:8" x14ac:dyDescent="0.2">
      <c r="D27564" s="9"/>
      <c r="G27564" s="63"/>
      <c r="H27564" s="64"/>
    </row>
    <row r="27565" spans="4:8" x14ac:dyDescent="0.2">
      <c r="D27565" s="9"/>
      <c r="G27565" s="63"/>
      <c r="H27565" s="64"/>
    </row>
    <row r="27566" spans="4:8" x14ac:dyDescent="0.2">
      <c r="D27566" s="9"/>
      <c r="G27566" s="63"/>
      <c r="H27566" s="64"/>
    </row>
    <row r="27567" spans="4:8" x14ac:dyDescent="0.2">
      <c r="D27567" s="9"/>
      <c r="G27567" s="63"/>
      <c r="H27567" s="64"/>
    </row>
    <row r="27568" spans="4:8" x14ac:dyDescent="0.2">
      <c r="D27568" s="9"/>
      <c r="G27568" s="63"/>
      <c r="H27568" s="64"/>
    </row>
    <row r="27569" spans="4:8" x14ac:dyDescent="0.2">
      <c r="D27569" s="9"/>
      <c r="G27569" s="63"/>
      <c r="H27569" s="64"/>
    </row>
    <row r="27570" spans="4:8" x14ac:dyDescent="0.2">
      <c r="D27570" s="9"/>
      <c r="G27570" s="63"/>
      <c r="H27570" s="64"/>
    </row>
    <row r="27571" spans="4:8" x14ac:dyDescent="0.2">
      <c r="D27571" s="9"/>
      <c r="G27571" s="63"/>
      <c r="H27571" s="64"/>
    </row>
    <row r="27572" spans="4:8" x14ac:dyDescent="0.2">
      <c r="D27572" s="9"/>
      <c r="G27572" s="63"/>
      <c r="H27572" s="64"/>
    </row>
    <row r="27573" spans="4:8" x14ac:dyDescent="0.2">
      <c r="D27573" s="9"/>
      <c r="G27573" s="63"/>
      <c r="H27573" s="64"/>
    </row>
    <row r="27574" spans="4:8" x14ac:dyDescent="0.2">
      <c r="D27574" s="9"/>
      <c r="G27574" s="63"/>
      <c r="H27574" s="64"/>
    </row>
    <row r="27575" spans="4:8" x14ac:dyDescent="0.2">
      <c r="D27575" s="9"/>
      <c r="G27575" s="63"/>
      <c r="H27575" s="64"/>
    </row>
    <row r="27576" spans="4:8" x14ac:dyDescent="0.2">
      <c r="D27576" s="9"/>
      <c r="G27576" s="63"/>
      <c r="H27576" s="64"/>
    </row>
    <row r="27577" spans="4:8" x14ac:dyDescent="0.2">
      <c r="D27577" s="9"/>
      <c r="G27577" s="63"/>
      <c r="H27577" s="64"/>
    </row>
    <row r="27578" spans="4:8" x14ac:dyDescent="0.2">
      <c r="D27578" s="9"/>
      <c r="G27578" s="63"/>
      <c r="H27578" s="64"/>
    </row>
    <row r="27579" spans="4:8" x14ac:dyDescent="0.2">
      <c r="D27579" s="9"/>
      <c r="G27579" s="63"/>
      <c r="H27579" s="64"/>
    </row>
    <row r="27580" spans="4:8" x14ac:dyDescent="0.2">
      <c r="D27580" s="9"/>
      <c r="G27580" s="63"/>
      <c r="H27580" s="64"/>
    </row>
    <row r="27581" spans="4:8" x14ac:dyDescent="0.2">
      <c r="D27581" s="9"/>
      <c r="G27581" s="63"/>
      <c r="H27581" s="64"/>
    </row>
    <row r="27582" spans="4:8" x14ac:dyDescent="0.2">
      <c r="D27582" s="9"/>
      <c r="G27582" s="63"/>
      <c r="H27582" s="64"/>
    </row>
    <row r="27583" spans="4:8" x14ac:dyDescent="0.2">
      <c r="D27583" s="9"/>
      <c r="G27583" s="63"/>
      <c r="H27583" s="64"/>
    </row>
    <row r="27584" spans="4:8" x14ac:dyDescent="0.2">
      <c r="D27584" s="9"/>
      <c r="G27584" s="63"/>
      <c r="H27584" s="64"/>
    </row>
    <row r="27585" spans="4:8" x14ac:dyDescent="0.2">
      <c r="D27585" s="9"/>
      <c r="G27585" s="63"/>
      <c r="H27585" s="64"/>
    </row>
    <row r="27586" spans="4:8" x14ac:dyDescent="0.2">
      <c r="D27586" s="9"/>
      <c r="G27586" s="63"/>
      <c r="H27586" s="64"/>
    </row>
    <row r="27587" spans="4:8" x14ac:dyDescent="0.2">
      <c r="D27587" s="9"/>
      <c r="G27587" s="63"/>
      <c r="H27587" s="64"/>
    </row>
    <row r="27588" spans="4:8" x14ac:dyDescent="0.2">
      <c r="D27588" s="9"/>
      <c r="G27588" s="63"/>
      <c r="H27588" s="64"/>
    </row>
    <row r="27589" spans="4:8" x14ac:dyDescent="0.2">
      <c r="D27589" s="9"/>
      <c r="G27589" s="63"/>
      <c r="H27589" s="64"/>
    </row>
    <row r="27590" spans="4:8" x14ac:dyDescent="0.2">
      <c r="D27590" s="9"/>
      <c r="G27590" s="63"/>
      <c r="H27590" s="64"/>
    </row>
    <row r="27591" spans="4:8" x14ac:dyDescent="0.2">
      <c r="D27591" s="9"/>
      <c r="G27591" s="63"/>
      <c r="H27591" s="64"/>
    </row>
    <row r="27592" spans="4:8" x14ac:dyDescent="0.2">
      <c r="D27592" s="9"/>
      <c r="G27592" s="63"/>
      <c r="H27592" s="64"/>
    </row>
    <row r="27593" spans="4:8" x14ac:dyDescent="0.2">
      <c r="D27593" s="9"/>
      <c r="G27593" s="63"/>
      <c r="H27593" s="64"/>
    </row>
    <row r="27594" spans="4:8" x14ac:dyDescent="0.2">
      <c r="D27594" s="9"/>
      <c r="G27594" s="63"/>
      <c r="H27594" s="64"/>
    </row>
    <row r="27595" spans="4:8" x14ac:dyDescent="0.2">
      <c r="D27595" s="9"/>
      <c r="G27595" s="63"/>
      <c r="H27595" s="64"/>
    </row>
    <row r="27596" spans="4:8" x14ac:dyDescent="0.2">
      <c r="D27596" s="9"/>
      <c r="G27596" s="63"/>
      <c r="H27596" s="64"/>
    </row>
    <row r="27597" spans="4:8" x14ac:dyDescent="0.2">
      <c r="D27597" s="9"/>
      <c r="G27597" s="63"/>
      <c r="H27597" s="64"/>
    </row>
    <row r="27598" spans="4:8" x14ac:dyDescent="0.2">
      <c r="D27598" s="9"/>
      <c r="G27598" s="63"/>
      <c r="H27598" s="64"/>
    </row>
    <row r="27599" spans="4:8" x14ac:dyDescent="0.2">
      <c r="D27599" s="9"/>
      <c r="G27599" s="63"/>
      <c r="H27599" s="64"/>
    </row>
    <row r="27600" spans="4:8" x14ac:dyDescent="0.2">
      <c r="D27600" s="9"/>
      <c r="G27600" s="63"/>
      <c r="H27600" s="64"/>
    </row>
    <row r="27601" spans="4:8" x14ac:dyDescent="0.2">
      <c r="D27601" s="9"/>
      <c r="G27601" s="63"/>
      <c r="H27601" s="64"/>
    </row>
    <row r="27602" spans="4:8" x14ac:dyDescent="0.2">
      <c r="D27602" s="9"/>
      <c r="G27602" s="63"/>
      <c r="H27602" s="64"/>
    </row>
    <row r="27603" spans="4:8" x14ac:dyDescent="0.2">
      <c r="D27603" s="9"/>
      <c r="G27603" s="63"/>
      <c r="H27603" s="64"/>
    </row>
    <row r="27604" spans="4:8" x14ac:dyDescent="0.2">
      <c r="D27604" s="9"/>
      <c r="G27604" s="63"/>
      <c r="H27604" s="64"/>
    </row>
    <row r="27605" spans="4:8" x14ac:dyDescent="0.2">
      <c r="D27605" s="9"/>
      <c r="G27605" s="63"/>
      <c r="H27605" s="64"/>
    </row>
    <row r="27606" spans="4:8" x14ac:dyDescent="0.2">
      <c r="D27606" s="9"/>
      <c r="G27606" s="63"/>
      <c r="H27606" s="64"/>
    </row>
    <row r="27607" spans="4:8" x14ac:dyDescent="0.2">
      <c r="D27607" s="9"/>
      <c r="G27607" s="63"/>
      <c r="H27607" s="64"/>
    </row>
    <row r="27608" spans="4:8" x14ac:dyDescent="0.2">
      <c r="D27608" s="9"/>
      <c r="G27608" s="63"/>
      <c r="H27608" s="64"/>
    </row>
    <row r="27609" spans="4:8" x14ac:dyDescent="0.2">
      <c r="D27609" s="9"/>
      <c r="G27609" s="63"/>
      <c r="H27609" s="64"/>
    </row>
    <row r="27610" spans="4:8" x14ac:dyDescent="0.2">
      <c r="D27610" s="9"/>
      <c r="G27610" s="63"/>
      <c r="H27610" s="64"/>
    </row>
    <row r="27611" spans="4:8" x14ac:dyDescent="0.2">
      <c r="D27611" s="9"/>
      <c r="G27611" s="63"/>
      <c r="H27611" s="64"/>
    </row>
    <row r="27612" spans="4:8" x14ac:dyDescent="0.2">
      <c r="D27612" s="9"/>
      <c r="G27612" s="63"/>
      <c r="H27612" s="64"/>
    </row>
    <row r="27613" spans="4:8" x14ac:dyDescent="0.2">
      <c r="D27613" s="9"/>
      <c r="G27613" s="63"/>
      <c r="H27613" s="64"/>
    </row>
    <row r="27614" spans="4:8" x14ac:dyDescent="0.2">
      <c r="D27614" s="9"/>
      <c r="G27614" s="63"/>
      <c r="H27614" s="64"/>
    </row>
    <row r="27615" spans="4:8" x14ac:dyDescent="0.2">
      <c r="D27615" s="9"/>
      <c r="G27615" s="63"/>
      <c r="H27615" s="64"/>
    </row>
    <row r="27616" spans="4:8" x14ac:dyDescent="0.2">
      <c r="D27616" s="9"/>
      <c r="G27616" s="63"/>
      <c r="H27616" s="64"/>
    </row>
    <row r="27617" spans="4:8" x14ac:dyDescent="0.2">
      <c r="D27617" s="9"/>
      <c r="G27617" s="63"/>
      <c r="H27617" s="64"/>
    </row>
    <row r="27618" spans="4:8" x14ac:dyDescent="0.2">
      <c r="D27618" s="9"/>
      <c r="G27618" s="63"/>
      <c r="H27618" s="64"/>
    </row>
    <row r="27619" spans="4:8" x14ac:dyDescent="0.2">
      <c r="D27619" s="9"/>
      <c r="G27619" s="63"/>
      <c r="H27619" s="64"/>
    </row>
    <row r="27620" spans="4:8" x14ac:dyDescent="0.2">
      <c r="D27620" s="9"/>
      <c r="G27620" s="63"/>
      <c r="H27620" s="64"/>
    </row>
    <row r="27621" spans="4:8" x14ac:dyDescent="0.2">
      <c r="D27621" s="9"/>
      <c r="G27621" s="63"/>
      <c r="H27621" s="64"/>
    </row>
    <row r="27622" spans="4:8" x14ac:dyDescent="0.2">
      <c r="D27622" s="9"/>
      <c r="G27622" s="63"/>
      <c r="H27622" s="64"/>
    </row>
    <row r="27623" spans="4:8" x14ac:dyDescent="0.2">
      <c r="D27623" s="9"/>
      <c r="G27623" s="63"/>
      <c r="H27623" s="64"/>
    </row>
    <row r="27624" spans="4:8" x14ac:dyDescent="0.2">
      <c r="D27624" s="9"/>
      <c r="G27624" s="63"/>
      <c r="H27624" s="64"/>
    </row>
    <row r="27625" spans="4:8" x14ac:dyDescent="0.2">
      <c r="D27625" s="9"/>
      <c r="G27625" s="63"/>
      <c r="H27625" s="64"/>
    </row>
    <row r="27626" spans="4:8" x14ac:dyDescent="0.2">
      <c r="D27626" s="9"/>
      <c r="G27626" s="63"/>
      <c r="H27626" s="64"/>
    </row>
    <row r="27627" spans="4:8" x14ac:dyDescent="0.2">
      <c r="D27627" s="9"/>
      <c r="G27627" s="63"/>
      <c r="H27627" s="64"/>
    </row>
    <row r="27628" spans="4:8" x14ac:dyDescent="0.2">
      <c r="D27628" s="9"/>
      <c r="G27628" s="63"/>
      <c r="H27628" s="64"/>
    </row>
    <row r="27629" spans="4:8" x14ac:dyDescent="0.2">
      <c r="D27629" s="9"/>
      <c r="G27629" s="63"/>
      <c r="H27629" s="64"/>
    </row>
    <row r="27630" spans="4:8" x14ac:dyDescent="0.2">
      <c r="D27630" s="9"/>
      <c r="G27630" s="63"/>
      <c r="H27630" s="64"/>
    </row>
    <row r="27631" spans="4:8" x14ac:dyDescent="0.2">
      <c r="D27631" s="9"/>
      <c r="G27631" s="63"/>
      <c r="H27631" s="64"/>
    </row>
    <row r="27632" spans="4:8" x14ac:dyDescent="0.2">
      <c r="D27632" s="9"/>
      <c r="G27632" s="63"/>
      <c r="H27632" s="64"/>
    </row>
    <row r="27633" spans="4:8" x14ac:dyDescent="0.2">
      <c r="D27633" s="9"/>
      <c r="G27633" s="63"/>
      <c r="H27633" s="64"/>
    </row>
    <row r="27634" spans="4:8" x14ac:dyDescent="0.2">
      <c r="D27634" s="9"/>
      <c r="G27634" s="63"/>
      <c r="H27634" s="64"/>
    </row>
    <row r="27635" spans="4:8" x14ac:dyDescent="0.2">
      <c r="D27635" s="9"/>
      <c r="G27635" s="63"/>
      <c r="H27635" s="64"/>
    </row>
    <row r="27636" spans="4:8" x14ac:dyDescent="0.2">
      <c r="D27636" s="9"/>
      <c r="G27636" s="63"/>
      <c r="H27636" s="64"/>
    </row>
    <row r="27637" spans="4:8" x14ac:dyDescent="0.2">
      <c r="D27637" s="9"/>
      <c r="G27637" s="63"/>
      <c r="H27637" s="64"/>
    </row>
    <row r="27638" spans="4:8" x14ac:dyDescent="0.2">
      <c r="D27638" s="9"/>
      <c r="G27638" s="63"/>
      <c r="H27638" s="64"/>
    </row>
    <row r="27639" spans="4:8" x14ac:dyDescent="0.2">
      <c r="D27639" s="9"/>
      <c r="G27639" s="63"/>
      <c r="H27639" s="64"/>
    </row>
    <row r="27640" spans="4:8" x14ac:dyDescent="0.2">
      <c r="D27640" s="9"/>
      <c r="G27640" s="63"/>
      <c r="H27640" s="64"/>
    </row>
    <row r="27641" spans="4:8" x14ac:dyDescent="0.2">
      <c r="D27641" s="9"/>
      <c r="G27641" s="63"/>
      <c r="H27641" s="64"/>
    </row>
    <row r="27642" spans="4:8" x14ac:dyDescent="0.2">
      <c r="D27642" s="9"/>
      <c r="G27642" s="63"/>
      <c r="H27642" s="64"/>
    </row>
    <row r="27643" spans="4:8" x14ac:dyDescent="0.2">
      <c r="D27643" s="9"/>
      <c r="G27643" s="63"/>
      <c r="H27643" s="64"/>
    </row>
    <row r="27644" spans="4:8" x14ac:dyDescent="0.2">
      <c r="D27644" s="9"/>
      <c r="G27644" s="63"/>
      <c r="H27644" s="64"/>
    </row>
    <row r="27645" spans="4:8" x14ac:dyDescent="0.2">
      <c r="D27645" s="9"/>
      <c r="G27645" s="63"/>
      <c r="H27645" s="64"/>
    </row>
    <row r="27646" spans="4:8" x14ac:dyDescent="0.2">
      <c r="D27646" s="9"/>
      <c r="G27646" s="63"/>
      <c r="H27646" s="64"/>
    </row>
    <row r="27647" spans="4:8" x14ac:dyDescent="0.2">
      <c r="D27647" s="9"/>
      <c r="G27647" s="63"/>
      <c r="H27647" s="64"/>
    </row>
    <row r="27648" spans="4:8" x14ac:dyDescent="0.2">
      <c r="D27648" s="9"/>
      <c r="G27648" s="63"/>
      <c r="H27648" s="64"/>
    </row>
    <row r="27649" spans="4:8" x14ac:dyDescent="0.2">
      <c r="D27649" s="9"/>
      <c r="G27649" s="63"/>
      <c r="H27649" s="64"/>
    </row>
    <row r="27650" spans="4:8" x14ac:dyDescent="0.2">
      <c r="D27650" s="9"/>
      <c r="G27650" s="63"/>
      <c r="H27650" s="64"/>
    </row>
    <row r="27651" spans="4:8" x14ac:dyDescent="0.2">
      <c r="D27651" s="9"/>
      <c r="G27651" s="63"/>
      <c r="H27651" s="64"/>
    </row>
    <row r="27652" spans="4:8" x14ac:dyDescent="0.2">
      <c r="D27652" s="9"/>
      <c r="G27652" s="63"/>
      <c r="H27652" s="64"/>
    </row>
    <row r="27653" spans="4:8" x14ac:dyDescent="0.2">
      <c r="D27653" s="9"/>
      <c r="G27653" s="63"/>
      <c r="H27653" s="64"/>
    </row>
    <row r="27654" spans="4:8" x14ac:dyDescent="0.2">
      <c r="D27654" s="9"/>
      <c r="G27654" s="63"/>
      <c r="H27654" s="64"/>
    </row>
    <row r="27655" spans="4:8" x14ac:dyDescent="0.2">
      <c r="D27655" s="9"/>
      <c r="G27655" s="63"/>
      <c r="H27655" s="64"/>
    </row>
    <row r="27656" spans="4:8" x14ac:dyDescent="0.2">
      <c r="D27656" s="9"/>
      <c r="G27656" s="63"/>
      <c r="H27656" s="64"/>
    </row>
    <row r="27657" spans="4:8" x14ac:dyDescent="0.2">
      <c r="D27657" s="9"/>
      <c r="G27657" s="63"/>
      <c r="H27657" s="64"/>
    </row>
    <row r="27658" spans="4:8" x14ac:dyDescent="0.2">
      <c r="D27658" s="9"/>
      <c r="G27658" s="63"/>
      <c r="H27658" s="64"/>
    </row>
    <row r="27659" spans="4:8" x14ac:dyDescent="0.2">
      <c r="D27659" s="9"/>
      <c r="G27659" s="63"/>
      <c r="H27659" s="64"/>
    </row>
    <row r="27660" spans="4:8" x14ac:dyDescent="0.2">
      <c r="D27660" s="9"/>
      <c r="G27660" s="63"/>
      <c r="H27660" s="64"/>
    </row>
    <row r="27661" spans="4:8" x14ac:dyDescent="0.2">
      <c r="D27661" s="9"/>
      <c r="G27661" s="63"/>
      <c r="H27661" s="64"/>
    </row>
    <row r="27662" spans="4:8" x14ac:dyDescent="0.2">
      <c r="D27662" s="9"/>
      <c r="G27662" s="63"/>
      <c r="H27662" s="64"/>
    </row>
    <row r="27663" spans="4:8" x14ac:dyDescent="0.2">
      <c r="D27663" s="9"/>
      <c r="G27663" s="63"/>
      <c r="H27663" s="64"/>
    </row>
    <row r="27664" spans="4:8" x14ac:dyDescent="0.2">
      <c r="D27664" s="9"/>
      <c r="G27664" s="63"/>
      <c r="H27664" s="64"/>
    </row>
    <row r="27665" spans="4:8" x14ac:dyDescent="0.2">
      <c r="D27665" s="9"/>
      <c r="G27665" s="63"/>
      <c r="H27665" s="64"/>
    </row>
    <row r="27666" spans="4:8" x14ac:dyDescent="0.2">
      <c r="D27666" s="9"/>
      <c r="G27666" s="63"/>
      <c r="H27666" s="64"/>
    </row>
    <row r="27667" spans="4:8" x14ac:dyDescent="0.2">
      <c r="D27667" s="9"/>
      <c r="G27667" s="63"/>
      <c r="H27667" s="64"/>
    </row>
    <row r="27668" spans="4:8" x14ac:dyDescent="0.2">
      <c r="D27668" s="9"/>
      <c r="G27668" s="63"/>
      <c r="H27668" s="64"/>
    </row>
    <row r="27669" spans="4:8" x14ac:dyDescent="0.2">
      <c r="D27669" s="9"/>
      <c r="G27669" s="63"/>
      <c r="H27669" s="64"/>
    </row>
    <row r="27670" spans="4:8" x14ac:dyDescent="0.2">
      <c r="D27670" s="9"/>
      <c r="G27670" s="63"/>
      <c r="H27670" s="64"/>
    </row>
    <row r="27671" spans="4:8" x14ac:dyDescent="0.2">
      <c r="D27671" s="9"/>
      <c r="G27671" s="63"/>
      <c r="H27671" s="64"/>
    </row>
    <row r="27672" spans="4:8" x14ac:dyDescent="0.2">
      <c r="D27672" s="9"/>
      <c r="G27672" s="63"/>
      <c r="H27672" s="64"/>
    </row>
    <row r="27673" spans="4:8" x14ac:dyDescent="0.2">
      <c r="D27673" s="9"/>
      <c r="G27673" s="63"/>
      <c r="H27673" s="64"/>
    </row>
    <row r="27674" spans="4:8" x14ac:dyDescent="0.2">
      <c r="D27674" s="9"/>
      <c r="G27674" s="63"/>
      <c r="H27674" s="64"/>
    </row>
    <row r="27675" spans="4:8" x14ac:dyDescent="0.2">
      <c r="D27675" s="9"/>
      <c r="G27675" s="63"/>
      <c r="H27675" s="64"/>
    </row>
    <row r="27676" spans="4:8" x14ac:dyDescent="0.2">
      <c r="D27676" s="9"/>
      <c r="G27676" s="63"/>
      <c r="H27676" s="64"/>
    </row>
    <row r="27677" spans="4:8" x14ac:dyDescent="0.2">
      <c r="D27677" s="9"/>
      <c r="G27677" s="63"/>
      <c r="H27677" s="64"/>
    </row>
    <row r="27678" spans="4:8" x14ac:dyDescent="0.2">
      <c r="D27678" s="9"/>
      <c r="G27678" s="63"/>
      <c r="H27678" s="64"/>
    </row>
    <row r="27679" spans="4:8" x14ac:dyDescent="0.2">
      <c r="D27679" s="9"/>
      <c r="G27679" s="63"/>
      <c r="H27679" s="64"/>
    </row>
    <row r="27680" spans="4:8" x14ac:dyDescent="0.2">
      <c r="D27680" s="9"/>
      <c r="G27680" s="63"/>
      <c r="H27680" s="64"/>
    </row>
    <row r="27681" spans="4:8" x14ac:dyDescent="0.2">
      <c r="D27681" s="9"/>
      <c r="G27681" s="63"/>
      <c r="H27681" s="64"/>
    </row>
    <row r="27682" spans="4:8" x14ac:dyDescent="0.2">
      <c r="D27682" s="9"/>
      <c r="G27682" s="63"/>
      <c r="H27682" s="64"/>
    </row>
    <row r="27683" spans="4:8" x14ac:dyDescent="0.2">
      <c r="D27683" s="9"/>
      <c r="G27683" s="63"/>
      <c r="H27683" s="64"/>
    </row>
    <row r="27684" spans="4:8" x14ac:dyDescent="0.2">
      <c r="D27684" s="9"/>
      <c r="G27684" s="63"/>
      <c r="H27684" s="64"/>
    </row>
    <row r="27685" spans="4:8" x14ac:dyDescent="0.2">
      <c r="D27685" s="9"/>
      <c r="G27685" s="63"/>
      <c r="H27685" s="64"/>
    </row>
    <row r="27686" spans="4:8" x14ac:dyDescent="0.2">
      <c r="D27686" s="9"/>
      <c r="G27686" s="63"/>
      <c r="H27686" s="64"/>
    </row>
    <row r="27687" spans="4:8" x14ac:dyDescent="0.2">
      <c r="D27687" s="9"/>
      <c r="G27687" s="63"/>
      <c r="H27687" s="64"/>
    </row>
    <row r="27688" spans="4:8" x14ac:dyDescent="0.2">
      <c r="D27688" s="9"/>
      <c r="G27688" s="63"/>
      <c r="H27688" s="64"/>
    </row>
    <row r="27689" spans="4:8" x14ac:dyDescent="0.2">
      <c r="D27689" s="9"/>
      <c r="G27689" s="63"/>
      <c r="H27689" s="64"/>
    </row>
    <row r="27690" spans="4:8" x14ac:dyDescent="0.2">
      <c r="D27690" s="9"/>
      <c r="G27690" s="63"/>
      <c r="H27690" s="64"/>
    </row>
    <row r="27691" spans="4:8" x14ac:dyDescent="0.2">
      <c r="D27691" s="9"/>
      <c r="G27691" s="63"/>
      <c r="H27691" s="64"/>
    </row>
    <row r="27692" spans="4:8" x14ac:dyDescent="0.2">
      <c r="D27692" s="9"/>
      <c r="G27692" s="63"/>
      <c r="H27692" s="64"/>
    </row>
    <row r="27693" spans="4:8" x14ac:dyDescent="0.2">
      <c r="D27693" s="9"/>
      <c r="G27693" s="63"/>
      <c r="H27693" s="64"/>
    </row>
    <row r="27694" spans="4:8" x14ac:dyDescent="0.2">
      <c r="D27694" s="9"/>
      <c r="G27694" s="63"/>
      <c r="H27694" s="64"/>
    </row>
    <row r="27695" spans="4:8" x14ac:dyDescent="0.2">
      <c r="D27695" s="9"/>
      <c r="G27695" s="63"/>
      <c r="H27695" s="64"/>
    </row>
    <row r="27696" spans="4:8" x14ac:dyDescent="0.2">
      <c r="D27696" s="9"/>
      <c r="G27696" s="63"/>
      <c r="H27696" s="64"/>
    </row>
    <row r="27697" spans="4:8" x14ac:dyDescent="0.2">
      <c r="D27697" s="9"/>
      <c r="G27697" s="63"/>
      <c r="H27697" s="64"/>
    </row>
    <row r="27698" spans="4:8" x14ac:dyDescent="0.2">
      <c r="D27698" s="9"/>
      <c r="G27698" s="63"/>
      <c r="H27698" s="64"/>
    </row>
    <row r="27699" spans="4:8" x14ac:dyDescent="0.2">
      <c r="D27699" s="9"/>
      <c r="G27699" s="63"/>
      <c r="H27699" s="64"/>
    </row>
    <row r="27700" spans="4:8" x14ac:dyDescent="0.2">
      <c r="D27700" s="9"/>
      <c r="G27700" s="63"/>
      <c r="H27700" s="64"/>
    </row>
    <row r="27701" spans="4:8" x14ac:dyDescent="0.2">
      <c r="D27701" s="9"/>
      <c r="G27701" s="63"/>
      <c r="H27701" s="64"/>
    </row>
    <row r="27702" spans="4:8" x14ac:dyDescent="0.2">
      <c r="D27702" s="9"/>
      <c r="G27702" s="63"/>
      <c r="H27702" s="64"/>
    </row>
    <row r="27703" spans="4:8" x14ac:dyDescent="0.2">
      <c r="D27703" s="9"/>
      <c r="G27703" s="63"/>
      <c r="H27703" s="64"/>
    </row>
    <row r="27704" spans="4:8" x14ac:dyDescent="0.2">
      <c r="D27704" s="9"/>
      <c r="G27704" s="63"/>
      <c r="H27704" s="64"/>
    </row>
    <row r="27705" spans="4:8" x14ac:dyDescent="0.2">
      <c r="D27705" s="9"/>
      <c r="G27705" s="63"/>
      <c r="H27705" s="64"/>
    </row>
    <row r="27706" spans="4:8" x14ac:dyDescent="0.2">
      <c r="D27706" s="9"/>
      <c r="G27706" s="63"/>
      <c r="H27706" s="64"/>
    </row>
    <row r="27707" spans="4:8" x14ac:dyDescent="0.2">
      <c r="D27707" s="9"/>
      <c r="G27707" s="63"/>
      <c r="H27707" s="64"/>
    </row>
    <row r="27708" spans="4:8" x14ac:dyDescent="0.2">
      <c r="D27708" s="9"/>
      <c r="G27708" s="63"/>
      <c r="H27708" s="64"/>
    </row>
    <row r="27709" spans="4:8" x14ac:dyDescent="0.2">
      <c r="D27709" s="9"/>
      <c r="G27709" s="63"/>
      <c r="H27709" s="64"/>
    </row>
    <row r="27710" spans="4:8" x14ac:dyDescent="0.2">
      <c r="D27710" s="9"/>
      <c r="G27710" s="63"/>
      <c r="H27710" s="64"/>
    </row>
    <row r="27711" spans="4:8" x14ac:dyDescent="0.2">
      <c r="D27711" s="9"/>
      <c r="G27711" s="63"/>
      <c r="H27711" s="64"/>
    </row>
    <row r="27712" spans="4:8" x14ac:dyDescent="0.2">
      <c r="D27712" s="9"/>
      <c r="G27712" s="63"/>
      <c r="H27712" s="64"/>
    </row>
    <row r="27713" spans="4:8" x14ac:dyDescent="0.2">
      <c r="D27713" s="9"/>
      <c r="G27713" s="63"/>
      <c r="H27713" s="64"/>
    </row>
    <row r="27714" spans="4:8" x14ac:dyDescent="0.2">
      <c r="D27714" s="9"/>
      <c r="G27714" s="63"/>
      <c r="H27714" s="64"/>
    </row>
    <row r="27715" spans="4:8" x14ac:dyDescent="0.2">
      <c r="D27715" s="9"/>
      <c r="G27715" s="63"/>
      <c r="H27715" s="64"/>
    </row>
    <row r="27716" spans="4:8" x14ac:dyDescent="0.2">
      <c r="D27716" s="9"/>
      <c r="G27716" s="63"/>
      <c r="H27716" s="64"/>
    </row>
    <row r="27717" spans="4:8" x14ac:dyDescent="0.2">
      <c r="D27717" s="9"/>
      <c r="G27717" s="63"/>
      <c r="H27717" s="64"/>
    </row>
    <row r="27718" spans="4:8" x14ac:dyDescent="0.2">
      <c r="D27718" s="9"/>
      <c r="G27718" s="63"/>
      <c r="H27718" s="64"/>
    </row>
    <row r="27719" spans="4:8" x14ac:dyDescent="0.2">
      <c r="D27719" s="9"/>
      <c r="G27719" s="63"/>
      <c r="H27719" s="64"/>
    </row>
    <row r="27720" spans="4:8" x14ac:dyDescent="0.2">
      <c r="D27720" s="9"/>
      <c r="G27720" s="63"/>
      <c r="H27720" s="64"/>
    </row>
    <row r="27721" spans="4:8" x14ac:dyDescent="0.2">
      <c r="D27721" s="9"/>
      <c r="G27721" s="63"/>
      <c r="H27721" s="64"/>
    </row>
    <row r="27722" spans="4:8" x14ac:dyDescent="0.2">
      <c r="D27722" s="9"/>
      <c r="G27722" s="63"/>
      <c r="H27722" s="64"/>
    </row>
    <row r="27723" spans="4:8" x14ac:dyDescent="0.2">
      <c r="D27723" s="9"/>
      <c r="G27723" s="63"/>
      <c r="H27723" s="64"/>
    </row>
    <row r="27724" spans="4:8" x14ac:dyDescent="0.2">
      <c r="D27724" s="9"/>
      <c r="G27724" s="63"/>
      <c r="H27724" s="64"/>
    </row>
    <row r="27725" spans="4:8" x14ac:dyDescent="0.2">
      <c r="D27725" s="9"/>
      <c r="G27725" s="63"/>
      <c r="H27725" s="64"/>
    </row>
    <row r="27726" spans="4:8" x14ac:dyDescent="0.2">
      <c r="D27726" s="9"/>
      <c r="G27726" s="63"/>
      <c r="H27726" s="64"/>
    </row>
    <row r="27727" spans="4:8" x14ac:dyDescent="0.2">
      <c r="D27727" s="9"/>
      <c r="G27727" s="63"/>
      <c r="H27727" s="64"/>
    </row>
    <row r="27728" spans="4:8" x14ac:dyDescent="0.2">
      <c r="D27728" s="9"/>
      <c r="G27728" s="63"/>
      <c r="H27728" s="64"/>
    </row>
    <row r="27729" spans="4:8" x14ac:dyDescent="0.2">
      <c r="D27729" s="9"/>
      <c r="G27729" s="63"/>
      <c r="H27729" s="64"/>
    </row>
    <row r="27730" spans="4:8" x14ac:dyDescent="0.2">
      <c r="D27730" s="9"/>
      <c r="G27730" s="63"/>
      <c r="H27730" s="64"/>
    </row>
    <row r="27731" spans="4:8" x14ac:dyDescent="0.2">
      <c r="D27731" s="9"/>
      <c r="G27731" s="63"/>
      <c r="H27731" s="64"/>
    </row>
    <row r="27732" spans="4:8" x14ac:dyDescent="0.2">
      <c r="D27732" s="9"/>
      <c r="G27732" s="63"/>
      <c r="H27732" s="64"/>
    </row>
    <row r="27733" spans="4:8" x14ac:dyDescent="0.2">
      <c r="D27733" s="9"/>
      <c r="G27733" s="63"/>
      <c r="H27733" s="64"/>
    </row>
    <row r="27734" spans="4:8" x14ac:dyDescent="0.2">
      <c r="D27734" s="9"/>
      <c r="G27734" s="63"/>
      <c r="H27734" s="64"/>
    </row>
    <row r="27735" spans="4:8" x14ac:dyDescent="0.2">
      <c r="D27735" s="9"/>
      <c r="G27735" s="63"/>
      <c r="H27735" s="64"/>
    </row>
    <row r="27736" spans="4:8" x14ac:dyDescent="0.2">
      <c r="D27736" s="9"/>
      <c r="G27736" s="63"/>
      <c r="H27736" s="64"/>
    </row>
    <row r="27737" spans="4:8" x14ac:dyDescent="0.2">
      <c r="D27737" s="9"/>
      <c r="G27737" s="63"/>
      <c r="H27737" s="64"/>
    </row>
    <row r="27738" spans="4:8" x14ac:dyDescent="0.2">
      <c r="D27738" s="9"/>
      <c r="G27738" s="63"/>
      <c r="H27738" s="64"/>
    </row>
    <row r="27739" spans="4:8" x14ac:dyDescent="0.2">
      <c r="D27739" s="9"/>
      <c r="G27739" s="63"/>
      <c r="H27739" s="64"/>
    </row>
    <row r="27740" spans="4:8" x14ac:dyDescent="0.2">
      <c r="D27740" s="9"/>
      <c r="G27740" s="63"/>
      <c r="H27740" s="64"/>
    </row>
    <row r="27741" spans="4:8" x14ac:dyDescent="0.2">
      <c r="D27741" s="9"/>
      <c r="G27741" s="63"/>
      <c r="H27741" s="64"/>
    </row>
    <row r="27742" spans="4:8" x14ac:dyDescent="0.2">
      <c r="D27742" s="9"/>
      <c r="G27742" s="63"/>
      <c r="H27742" s="64"/>
    </row>
    <row r="27743" spans="4:8" x14ac:dyDescent="0.2">
      <c r="D27743" s="9"/>
      <c r="G27743" s="63"/>
      <c r="H27743" s="64"/>
    </row>
    <row r="27744" spans="4:8" x14ac:dyDescent="0.2">
      <c r="D27744" s="9"/>
      <c r="G27744" s="63"/>
      <c r="H27744" s="64"/>
    </row>
    <row r="27745" spans="4:8" x14ac:dyDescent="0.2">
      <c r="D27745" s="9"/>
      <c r="G27745" s="63"/>
      <c r="H27745" s="64"/>
    </row>
    <row r="27746" spans="4:8" x14ac:dyDescent="0.2">
      <c r="D27746" s="9"/>
      <c r="G27746" s="63"/>
      <c r="H27746" s="64"/>
    </row>
    <row r="27747" spans="4:8" x14ac:dyDescent="0.2">
      <c r="D27747" s="9"/>
      <c r="G27747" s="63"/>
      <c r="H27747" s="64"/>
    </row>
    <row r="27748" spans="4:8" x14ac:dyDescent="0.2">
      <c r="D27748" s="9"/>
      <c r="G27748" s="63"/>
      <c r="H27748" s="64"/>
    </row>
    <row r="27749" spans="4:8" x14ac:dyDescent="0.2">
      <c r="D27749" s="9"/>
      <c r="G27749" s="63"/>
      <c r="H27749" s="64"/>
    </row>
    <row r="27750" spans="4:8" x14ac:dyDescent="0.2">
      <c r="D27750" s="9"/>
      <c r="G27750" s="63"/>
      <c r="H27750" s="64"/>
    </row>
    <row r="27751" spans="4:8" x14ac:dyDescent="0.2">
      <c r="D27751" s="9"/>
      <c r="G27751" s="63"/>
      <c r="H27751" s="64"/>
    </row>
    <row r="27752" spans="4:8" x14ac:dyDescent="0.2">
      <c r="D27752" s="9"/>
      <c r="G27752" s="63"/>
      <c r="H27752" s="64"/>
    </row>
    <row r="27753" spans="4:8" x14ac:dyDescent="0.2">
      <c r="D27753" s="9"/>
      <c r="G27753" s="63"/>
      <c r="H27753" s="64"/>
    </row>
    <row r="27754" spans="4:8" x14ac:dyDescent="0.2">
      <c r="D27754" s="9"/>
      <c r="G27754" s="63"/>
      <c r="H27754" s="64"/>
    </row>
    <row r="27755" spans="4:8" x14ac:dyDescent="0.2">
      <c r="D27755" s="9"/>
      <c r="G27755" s="63"/>
      <c r="H27755" s="64"/>
    </row>
    <row r="27756" spans="4:8" x14ac:dyDescent="0.2">
      <c r="D27756" s="9"/>
      <c r="G27756" s="63"/>
      <c r="H27756" s="64"/>
    </row>
    <row r="27757" spans="4:8" x14ac:dyDescent="0.2">
      <c r="D27757" s="9"/>
      <c r="G27757" s="63"/>
      <c r="H27757" s="64"/>
    </row>
    <row r="27758" spans="4:8" x14ac:dyDescent="0.2">
      <c r="D27758" s="9"/>
      <c r="G27758" s="63"/>
      <c r="H27758" s="64"/>
    </row>
    <row r="27759" spans="4:8" x14ac:dyDescent="0.2">
      <c r="D27759" s="9"/>
      <c r="G27759" s="63"/>
      <c r="H27759" s="64"/>
    </row>
    <row r="27760" spans="4:8" x14ac:dyDescent="0.2">
      <c r="D27760" s="9"/>
      <c r="G27760" s="63"/>
      <c r="H27760" s="64"/>
    </row>
    <row r="27761" spans="4:8" x14ac:dyDescent="0.2">
      <c r="D27761" s="9"/>
      <c r="G27761" s="63"/>
      <c r="H27761" s="64"/>
    </row>
    <row r="27762" spans="4:8" x14ac:dyDescent="0.2">
      <c r="D27762" s="9"/>
      <c r="G27762" s="63"/>
      <c r="H27762" s="64"/>
    </row>
    <row r="27763" spans="4:8" x14ac:dyDescent="0.2">
      <c r="D27763" s="9"/>
      <c r="G27763" s="63"/>
      <c r="H27763" s="64"/>
    </row>
    <row r="27764" spans="4:8" x14ac:dyDescent="0.2">
      <c r="D27764" s="9"/>
      <c r="G27764" s="63"/>
      <c r="H27764" s="64"/>
    </row>
    <row r="27765" spans="4:8" x14ac:dyDescent="0.2">
      <c r="D27765" s="9"/>
      <c r="G27765" s="63"/>
      <c r="H27765" s="64"/>
    </row>
    <row r="27766" spans="4:8" x14ac:dyDescent="0.2">
      <c r="D27766" s="9"/>
      <c r="G27766" s="63"/>
      <c r="H27766" s="64"/>
    </row>
    <row r="27767" spans="4:8" x14ac:dyDescent="0.2">
      <c r="D27767" s="9"/>
      <c r="G27767" s="63"/>
      <c r="H27767" s="64"/>
    </row>
    <row r="27768" spans="4:8" x14ac:dyDescent="0.2">
      <c r="D27768" s="9"/>
      <c r="G27768" s="63"/>
      <c r="H27768" s="64"/>
    </row>
    <row r="27769" spans="4:8" x14ac:dyDescent="0.2">
      <c r="D27769" s="9"/>
      <c r="G27769" s="63"/>
      <c r="H27769" s="64"/>
    </row>
    <row r="27770" spans="4:8" x14ac:dyDescent="0.2">
      <c r="D27770" s="9"/>
      <c r="G27770" s="63"/>
      <c r="H27770" s="64"/>
    </row>
    <row r="27771" spans="4:8" x14ac:dyDescent="0.2">
      <c r="D27771" s="9"/>
      <c r="G27771" s="63"/>
      <c r="H27771" s="64"/>
    </row>
    <row r="27772" spans="4:8" x14ac:dyDescent="0.2">
      <c r="D27772" s="9"/>
      <c r="G27772" s="63"/>
      <c r="H27772" s="64"/>
    </row>
    <row r="27773" spans="4:8" x14ac:dyDescent="0.2">
      <c r="D27773" s="9"/>
      <c r="G27773" s="63"/>
      <c r="H27773" s="64"/>
    </row>
    <row r="27774" spans="4:8" x14ac:dyDescent="0.2">
      <c r="D27774" s="9"/>
      <c r="G27774" s="63"/>
      <c r="H27774" s="64"/>
    </row>
    <row r="27775" spans="4:8" x14ac:dyDescent="0.2">
      <c r="D27775" s="9"/>
      <c r="G27775" s="63"/>
      <c r="H27775" s="64"/>
    </row>
    <row r="27776" spans="4:8" x14ac:dyDescent="0.2">
      <c r="D27776" s="9"/>
      <c r="G27776" s="63"/>
      <c r="H27776" s="64"/>
    </row>
    <row r="27777" spans="4:8" x14ac:dyDescent="0.2">
      <c r="D27777" s="9"/>
      <c r="G27777" s="63"/>
      <c r="H27777" s="64"/>
    </row>
    <row r="27778" spans="4:8" x14ac:dyDescent="0.2">
      <c r="D27778" s="9"/>
      <c r="G27778" s="63"/>
      <c r="H27778" s="64"/>
    </row>
    <row r="27779" spans="4:8" x14ac:dyDescent="0.2">
      <c r="D27779" s="9"/>
      <c r="G27779" s="63"/>
      <c r="H27779" s="64"/>
    </row>
    <row r="27780" spans="4:8" x14ac:dyDescent="0.2">
      <c r="D27780" s="9"/>
      <c r="G27780" s="63"/>
      <c r="H27780" s="64"/>
    </row>
    <row r="27781" spans="4:8" x14ac:dyDescent="0.2">
      <c r="D27781" s="9"/>
      <c r="G27781" s="63"/>
      <c r="H27781" s="64"/>
    </row>
    <row r="27782" spans="4:8" x14ac:dyDescent="0.2">
      <c r="D27782" s="9"/>
      <c r="G27782" s="63"/>
      <c r="H27782" s="64"/>
    </row>
    <row r="27783" spans="4:8" x14ac:dyDescent="0.2">
      <c r="D27783" s="9"/>
      <c r="G27783" s="63"/>
      <c r="H27783" s="64"/>
    </row>
    <row r="27784" spans="4:8" x14ac:dyDescent="0.2">
      <c r="D27784" s="9"/>
      <c r="G27784" s="63"/>
      <c r="H27784" s="64"/>
    </row>
    <row r="27785" spans="4:8" x14ac:dyDescent="0.2">
      <c r="D27785" s="9"/>
      <c r="G27785" s="63"/>
      <c r="H27785" s="64"/>
    </row>
    <row r="27786" spans="4:8" x14ac:dyDescent="0.2">
      <c r="D27786" s="9"/>
      <c r="G27786" s="63"/>
      <c r="H27786" s="64"/>
    </row>
    <row r="27787" spans="4:8" x14ac:dyDescent="0.2">
      <c r="D27787" s="9"/>
      <c r="G27787" s="63"/>
      <c r="H27787" s="64"/>
    </row>
    <row r="27788" spans="4:8" x14ac:dyDescent="0.2">
      <c r="D27788" s="9"/>
      <c r="G27788" s="63"/>
      <c r="H27788" s="64"/>
    </row>
    <row r="27789" spans="4:8" x14ac:dyDescent="0.2">
      <c r="D27789" s="9"/>
      <c r="G27789" s="63"/>
      <c r="H27789" s="64"/>
    </row>
    <row r="27790" spans="4:8" x14ac:dyDescent="0.2">
      <c r="D27790" s="9"/>
      <c r="G27790" s="63"/>
      <c r="H27790" s="64"/>
    </row>
    <row r="27791" spans="4:8" x14ac:dyDescent="0.2">
      <c r="D27791" s="9"/>
      <c r="G27791" s="63"/>
      <c r="H27791" s="64"/>
    </row>
    <row r="27792" spans="4:8" x14ac:dyDescent="0.2">
      <c r="D27792" s="9"/>
      <c r="G27792" s="63"/>
      <c r="H27792" s="64"/>
    </row>
    <row r="27793" spans="4:8" x14ac:dyDescent="0.2">
      <c r="D27793" s="9"/>
      <c r="G27793" s="63"/>
      <c r="H27793" s="64"/>
    </row>
    <row r="27794" spans="4:8" x14ac:dyDescent="0.2">
      <c r="D27794" s="9"/>
      <c r="G27794" s="63"/>
      <c r="H27794" s="64"/>
    </row>
    <row r="27795" spans="4:8" x14ac:dyDescent="0.2">
      <c r="D27795" s="9"/>
      <c r="G27795" s="63"/>
      <c r="H27795" s="64"/>
    </row>
    <row r="27796" spans="4:8" x14ac:dyDescent="0.2">
      <c r="D27796" s="9"/>
      <c r="G27796" s="63"/>
      <c r="H27796" s="64"/>
    </row>
    <row r="27797" spans="4:8" x14ac:dyDescent="0.2">
      <c r="D27797" s="9"/>
      <c r="G27797" s="63"/>
      <c r="H27797" s="64"/>
    </row>
    <row r="27798" spans="4:8" x14ac:dyDescent="0.2">
      <c r="D27798" s="9"/>
      <c r="G27798" s="63"/>
      <c r="H27798" s="64"/>
    </row>
    <row r="27799" spans="4:8" x14ac:dyDescent="0.2">
      <c r="D27799" s="9"/>
      <c r="G27799" s="63"/>
      <c r="H27799" s="64"/>
    </row>
    <row r="27800" spans="4:8" x14ac:dyDescent="0.2">
      <c r="D27800" s="9"/>
      <c r="G27800" s="63"/>
      <c r="H27800" s="64"/>
    </row>
    <row r="27801" spans="4:8" x14ac:dyDescent="0.2">
      <c r="D27801" s="9"/>
      <c r="G27801" s="63"/>
      <c r="H27801" s="64"/>
    </row>
    <row r="27802" spans="4:8" x14ac:dyDescent="0.2">
      <c r="D27802" s="9"/>
      <c r="G27802" s="63"/>
      <c r="H27802" s="64"/>
    </row>
    <row r="27803" spans="4:8" x14ac:dyDescent="0.2">
      <c r="D27803" s="9"/>
      <c r="G27803" s="63"/>
      <c r="H27803" s="64"/>
    </row>
    <row r="27804" spans="4:8" x14ac:dyDescent="0.2">
      <c r="D27804" s="9"/>
      <c r="G27804" s="63"/>
      <c r="H27804" s="64"/>
    </row>
    <row r="27805" spans="4:8" x14ac:dyDescent="0.2">
      <c r="D27805" s="9"/>
      <c r="G27805" s="63"/>
      <c r="H27805" s="64"/>
    </row>
    <row r="27806" spans="4:8" x14ac:dyDescent="0.2">
      <c r="D27806" s="9"/>
      <c r="G27806" s="63"/>
      <c r="H27806" s="64"/>
    </row>
    <row r="27807" spans="4:8" x14ac:dyDescent="0.2">
      <c r="D27807" s="9"/>
      <c r="G27807" s="63"/>
      <c r="H27807" s="64"/>
    </row>
    <row r="27808" spans="4:8" x14ac:dyDescent="0.2">
      <c r="D27808" s="9"/>
      <c r="G27808" s="63"/>
      <c r="H27808" s="64"/>
    </row>
    <row r="27809" spans="4:8" x14ac:dyDescent="0.2">
      <c r="D27809" s="9"/>
      <c r="G27809" s="63"/>
      <c r="H27809" s="64"/>
    </row>
    <row r="27810" spans="4:8" x14ac:dyDescent="0.2">
      <c r="D27810" s="9"/>
      <c r="G27810" s="63"/>
      <c r="H27810" s="64"/>
    </row>
    <row r="27811" spans="4:8" x14ac:dyDescent="0.2">
      <c r="D27811" s="9"/>
      <c r="G27811" s="63"/>
      <c r="H27811" s="64"/>
    </row>
    <row r="27812" spans="4:8" x14ac:dyDescent="0.2">
      <c r="D27812" s="9"/>
      <c r="G27812" s="63"/>
      <c r="H27812" s="64"/>
    </row>
    <row r="27813" spans="4:8" x14ac:dyDescent="0.2">
      <c r="D27813" s="9"/>
      <c r="G27813" s="63"/>
      <c r="H27813" s="64"/>
    </row>
    <row r="27814" spans="4:8" x14ac:dyDescent="0.2">
      <c r="D27814" s="9"/>
      <c r="G27814" s="63"/>
      <c r="H27814" s="64"/>
    </row>
    <row r="27815" spans="4:8" x14ac:dyDescent="0.2">
      <c r="D27815" s="9"/>
      <c r="G27815" s="63"/>
      <c r="H27815" s="64"/>
    </row>
    <row r="27816" spans="4:8" x14ac:dyDescent="0.2">
      <c r="D27816" s="9"/>
      <c r="G27816" s="63"/>
      <c r="H27816" s="64"/>
    </row>
    <row r="27817" spans="4:8" x14ac:dyDescent="0.2">
      <c r="D27817" s="9"/>
      <c r="G27817" s="63"/>
      <c r="H27817" s="64"/>
    </row>
    <row r="27818" spans="4:8" x14ac:dyDescent="0.2">
      <c r="D27818" s="9"/>
      <c r="G27818" s="63"/>
      <c r="H27818" s="64"/>
    </row>
    <row r="27819" spans="4:8" x14ac:dyDescent="0.2">
      <c r="D27819" s="9"/>
      <c r="G27819" s="63"/>
      <c r="H27819" s="64"/>
    </row>
    <row r="27820" spans="4:8" x14ac:dyDescent="0.2">
      <c r="D27820" s="9"/>
      <c r="G27820" s="63"/>
      <c r="H27820" s="64"/>
    </row>
    <row r="27821" spans="4:8" x14ac:dyDescent="0.2">
      <c r="D27821" s="9"/>
      <c r="G27821" s="63"/>
      <c r="H27821" s="64"/>
    </row>
    <row r="27822" spans="4:8" x14ac:dyDescent="0.2">
      <c r="D27822" s="9"/>
      <c r="G27822" s="63"/>
      <c r="H27822" s="64"/>
    </row>
    <row r="27823" spans="4:8" x14ac:dyDescent="0.2">
      <c r="D27823" s="9"/>
      <c r="G27823" s="63"/>
      <c r="H27823" s="64"/>
    </row>
    <row r="27824" spans="4:8" x14ac:dyDescent="0.2">
      <c r="D27824" s="9"/>
      <c r="G27824" s="63"/>
      <c r="H27824" s="64"/>
    </row>
    <row r="27825" spans="4:8" x14ac:dyDescent="0.2">
      <c r="D27825" s="9"/>
      <c r="G27825" s="63"/>
      <c r="H27825" s="64"/>
    </row>
    <row r="27826" spans="4:8" x14ac:dyDescent="0.2">
      <c r="D27826" s="9"/>
      <c r="G27826" s="63"/>
      <c r="H27826" s="64"/>
    </row>
    <row r="27827" spans="4:8" x14ac:dyDescent="0.2">
      <c r="D27827" s="9"/>
      <c r="G27827" s="63"/>
      <c r="H27827" s="64"/>
    </row>
    <row r="27828" spans="4:8" x14ac:dyDescent="0.2">
      <c r="D27828" s="9"/>
      <c r="G27828" s="63"/>
      <c r="H27828" s="64"/>
    </row>
    <row r="27829" spans="4:8" x14ac:dyDescent="0.2">
      <c r="D27829" s="9"/>
      <c r="G27829" s="63"/>
      <c r="H27829" s="64"/>
    </row>
    <row r="27830" spans="4:8" x14ac:dyDescent="0.2">
      <c r="D27830" s="9"/>
      <c r="G27830" s="63"/>
      <c r="H27830" s="64"/>
    </row>
    <row r="27831" spans="4:8" x14ac:dyDescent="0.2">
      <c r="D27831" s="9"/>
      <c r="G27831" s="63"/>
      <c r="H27831" s="64"/>
    </row>
    <row r="27832" spans="4:8" x14ac:dyDescent="0.2">
      <c r="D27832" s="9"/>
      <c r="G27832" s="63"/>
      <c r="H27832" s="64"/>
    </row>
    <row r="27833" spans="4:8" x14ac:dyDescent="0.2">
      <c r="D27833" s="9"/>
      <c r="G27833" s="63"/>
      <c r="H27833" s="64"/>
    </row>
    <row r="27834" spans="4:8" x14ac:dyDescent="0.2">
      <c r="D27834" s="9"/>
      <c r="G27834" s="63"/>
      <c r="H27834" s="64"/>
    </row>
    <row r="27835" spans="4:8" x14ac:dyDescent="0.2">
      <c r="D27835" s="9"/>
      <c r="G27835" s="63"/>
      <c r="H27835" s="64"/>
    </row>
    <row r="27836" spans="4:8" x14ac:dyDescent="0.2">
      <c r="D27836" s="9"/>
      <c r="G27836" s="63"/>
      <c r="H27836" s="64"/>
    </row>
    <row r="27837" spans="4:8" x14ac:dyDescent="0.2">
      <c r="D27837" s="9"/>
      <c r="G27837" s="63"/>
      <c r="H27837" s="64"/>
    </row>
    <row r="27838" spans="4:8" x14ac:dyDescent="0.2">
      <c r="D27838" s="9"/>
      <c r="G27838" s="63"/>
      <c r="H27838" s="64"/>
    </row>
    <row r="27839" spans="4:8" x14ac:dyDescent="0.2">
      <c r="D27839" s="9"/>
      <c r="G27839" s="63"/>
      <c r="H27839" s="64"/>
    </row>
    <row r="27840" spans="4:8" x14ac:dyDescent="0.2">
      <c r="D27840" s="9"/>
      <c r="G27840" s="63"/>
      <c r="H27840" s="64"/>
    </row>
    <row r="27841" spans="4:8" x14ac:dyDescent="0.2">
      <c r="D27841" s="9"/>
      <c r="G27841" s="63"/>
      <c r="H27841" s="64"/>
    </row>
    <row r="27842" spans="4:8" x14ac:dyDescent="0.2">
      <c r="D27842" s="9"/>
      <c r="G27842" s="63"/>
      <c r="H27842" s="64"/>
    </row>
    <row r="27843" spans="4:8" x14ac:dyDescent="0.2">
      <c r="D27843" s="9"/>
      <c r="G27843" s="63"/>
      <c r="H27843" s="64"/>
    </row>
    <row r="27844" spans="4:8" x14ac:dyDescent="0.2">
      <c r="D27844" s="9"/>
      <c r="G27844" s="63"/>
      <c r="H27844" s="64"/>
    </row>
    <row r="27845" spans="4:8" x14ac:dyDescent="0.2">
      <c r="D27845" s="9"/>
      <c r="G27845" s="63"/>
      <c r="H27845" s="64"/>
    </row>
    <row r="27846" spans="4:8" x14ac:dyDescent="0.2">
      <c r="D27846" s="9"/>
      <c r="G27846" s="63"/>
      <c r="H27846" s="64"/>
    </row>
    <row r="27847" spans="4:8" x14ac:dyDescent="0.2">
      <c r="D27847" s="9"/>
      <c r="G27847" s="63"/>
      <c r="H27847" s="64"/>
    </row>
    <row r="27848" spans="4:8" x14ac:dyDescent="0.2">
      <c r="D27848" s="9"/>
      <c r="G27848" s="63"/>
      <c r="H27848" s="64"/>
    </row>
    <row r="27849" spans="4:8" x14ac:dyDescent="0.2">
      <c r="D27849" s="9"/>
      <c r="G27849" s="63"/>
      <c r="H27849" s="64"/>
    </row>
    <row r="27850" spans="4:8" x14ac:dyDescent="0.2">
      <c r="D27850" s="9"/>
      <c r="G27850" s="63"/>
      <c r="H27850" s="64"/>
    </row>
    <row r="27851" spans="4:8" x14ac:dyDescent="0.2">
      <c r="D27851" s="9"/>
      <c r="G27851" s="63"/>
      <c r="H27851" s="64"/>
    </row>
    <row r="27852" spans="4:8" x14ac:dyDescent="0.2">
      <c r="D27852" s="9"/>
      <c r="G27852" s="63"/>
      <c r="H27852" s="64"/>
    </row>
    <row r="27853" spans="4:8" x14ac:dyDescent="0.2">
      <c r="D27853" s="9"/>
      <c r="G27853" s="63"/>
      <c r="H27853" s="64"/>
    </row>
    <row r="27854" spans="4:8" x14ac:dyDescent="0.2">
      <c r="D27854" s="9"/>
      <c r="G27854" s="63"/>
      <c r="H27854" s="64"/>
    </row>
    <row r="27855" spans="4:8" x14ac:dyDescent="0.2">
      <c r="D27855" s="9"/>
      <c r="G27855" s="63"/>
      <c r="H27855" s="64"/>
    </row>
    <row r="27856" spans="4:8" x14ac:dyDescent="0.2">
      <c r="D27856" s="9"/>
      <c r="G27856" s="63"/>
      <c r="H27856" s="64"/>
    </row>
    <row r="27857" spans="4:8" x14ac:dyDescent="0.2">
      <c r="D27857" s="9"/>
      <c r="G27857" s="63"/>
      <c r="H27857" s="64"/>
    </row>
    <row r="27858" spans="4:8" x14ac:dyDescent="0.2">
      <c r="D27858" s="9"/>
      <c r="G27858" s="63"/>
      <c r="H27858" s="64"/>
    </row>
    <row r="27859" spans="4:8" x14ac:dyDescent="0.2">
      <c r="D27859" s="9"/>
      <c r="G27859" s="63"/>
      <c r="H27859" s="64"/>
    </row>
    <row r="27860" spans="4:8" x14ac:dyDescent="0.2">
      <c r="D27860" s="9"/>
      <c r="G27860" s="63"/>
      <c r="H27860" s="64"/>
    </row>
    <row r="27861" spans="4:8" x14ac:dyDescent="0.2">
      <c r="D27861" s="9"/>
      <c r="G27861" s="63"/>
      <c r="H27861" s="64"/>
    </row>
    <row r="27862" spans="4:8" x14ac:dyDescent="0.2">
      <c r="D27862" s="9"/>
      <c r="G27862" s="63"/>
      <c r="H27862" s="64"/>
    </row>
    <row r="27863" spans="4:8" x14ac:dyDescent="0.2">
      <c r="D27863" s="9"/>
      <c r="G27863" s="63"/>
      <c r="H27863" s="64"/>
    </row>
    <row r="27864" spans="4:8" x14ac:dyDescent="0.2">
      <c r="D27864" s="9"/>
      <c r="G27864" s="63"/>
      <c r="H27864" s="64"/>
    </row>
    <row r="27865" spans="4:8" x14ac:dyDescent="0.2">
      <c r="D27865" s="9"/>
      <c r="G27865" s="63"/>
      <c r="H27865" s="64"/>
    </row>
    <row r="27866" spans="4:8" x14ac:dyDescent="0.2">
      <c r="D27866" s="9"/>
      <c r="G27866" s="63"/>
      <c r="H27866" s="64"/>
    </row>
    <row r="27867" spans="4:8" x14ac:dyDescent="0.2">
      <c r="D27867" s="9"/>
      <c r="G27867" s="63"/>
      <c r="H27867" s="64"/>
    </row>
    <row r="27868" spans="4:8" x14ac:dyDescent="0.2">
      <c r="D27868" s="9"/>
      <c r="G27868" s="63"/>
      <c r="H27868" s="64"/>
    </row>
    <row r="27869" spans="4:8" x14ac:dyDescent="0.2">
      <c r="D27869" s="9"/>
      <c r="G27869" s="63"/>
      <c r="H27869" s="64"/>
    </row>
    <row r="27870" spans="4:8" x14ac:dyDescent="0.2">
      <c r="D27870" s="9"/>
      <c r="G27870" s="63"/>
      <c r="H27870" s="64"/>
    </row>
    <row r="27871" spans="4:8" x14ac:dyDescent="0.2">
      <c r="D27871" s="9"/>
      <c r="G27871" s="63"/>
      <c r="H27871" s="64"/>
    </row>
    <row r="27872" spans="4:8" x14ac:dyDescent="0.2">
      <c r="D27872" s="9"/>
      <c r="G27872" s="63"/>
      <c r="H27872" s="64"/>
    </row>
    <row r="27873" spans="4:8" x14ac:dyDescent="0.2">
      <c r="D27873" s="9"/>
      <c r="G27873" s="63"/>
      <c r="H27873" s="64"/>
    </row>
    <row r="27874" spans="4:8" x14ac:dyDescent="0.2">
      <c r="D27874" s="9"/>
      <c r="G27874" s="63"/>
      <c r="H27874" s="64"/>
    </row>
    <row r="27875" spans="4:8" x14ac:dyDescent="0.2">
      <c r="D27875" s="9"/>
      <c r="G27875" s="63"/>
      <c r="H27875" s="64"/>
    </row>
    <row r="27876" spans="4:8" x14ac:dyDescent="0.2">
      <c r="D27876" s="9"/>
      <c r="G27876" s="63"/>
      <c r="H27876" s="64"/>
    </row>
    <row r="27877" spans="4:8" x14ac:dyDescent="0.2">
      <c r="D27877" s="9"/>
      <c r="G27877" s="63"/>
      <c r="H27877" s="64"/>
    </row>
    <row r="27878" spans="4:8" x14ac:dyDescent="0.2">
      <c r="D27878" s="9"/>
      <c r="G27878" s="63"/>
      <c r="H27878" s="64"/>
    </row>
    <row r="27879" spans="4:8" x14ac:dyDescent="0.2">
      <c r="D27879" s="9"/>
      <c r="G27879" s="63"/>
      <c r="H27879" s="64"/>
    </row>
    <row r="27880" spans="4:8" x14ac:dyDescent="0.2">
      <c r="D27880" s="9"/>
      <c r="G27880" s="63"/>
      <c r="H27880" s="64"/>
    </row>
    <row r="27881" spans="4:8" x14ac:dyDescent="0.2">
      <c r="D27881" s="9"/>
      <c r="G27881" s="63"/>
      <c r="H27881" s="64"/>
    </row>
    <row r="27882" spans="4:8" x14ac:dyDescent="0.2">
      <c r="D27882" s="9"/>
      <c r="G27882" s="63"/>
      <c r="H27882" s="64"/>
    </row>
    <row r="27883" spans="4:8" x14ac:dyDescent="0.2">
      <c r="D27883" s="9"/>
      <c r="G27883" s="63"/>
      <c r="H27883" s="64"/>
    </row>
    <row r="27884" spans="4:8" x14ac:dyDescent="0.2">
      <c r="D27884" s="9"/>
      <c r="G27884" s="63"/>
      <c r="H27884" s="64"/>
    </row>
    <row r="27885" spans="4:8" x14ac:dyDescent="0.2">
      <c r="D27885" s="9"/>
      <c r="G27885" s="63"/>
      <c r="H27885" s="64"/>
    </row>
    <row r="27886" spans="4:8" x14ac:dyDescent="0.2">
      <c r="D27886" s="9"/>
      <c r="G27886" s="63"/>
      <c r="H27886" s="64"/>
    </row>
    <row r="27887" spans="4:8" x14ac:dyDescent="0.2">
      <c r="D27887" s="9"/>
      <c r="G27887" s="63"/>
      <c r="H27887" s="64"/>
    </row>
    <row r="27888" spans="4:8" x14ac:dyDescent="0.2">
      <c r="D27888" s="9"/>
      <c r="G27888" s="63"/>
      <c r="H27888" s="64"/>
    </row>
    <row r="27889" spans="4:8" x14ac:dyDescent="0.2">
      <c r="D27889" s="9"/>
      <c r="G27889" s="63"/>
      <c r="H27889" s="64"/>
    </row>
    <row r="27890" spans="4:8" x14ac:dyDescent="0.2">
      <c r="D27890" s="9"/>
      <c r="G27890" s="63"/>
      <c r="H27890" s="64"/>
    </row>
    <row r="27891" spans="4:8" x14ac:dyDescent="0.2">
      <c r="D27891" s="9"/>
      <c r="G27891" s="63"/>
      <c r="H27891" s="64"/>
    </row>
    <row r="27892" spans="4:8" x14ac:dyDescent="0.2">
      <c r="D27892" s="9"/>
      <c r="G27892" s="63"/>
      <c r="H27892" s="64"/>
    </row>
    <row r="27893" spans="4:8" x14ac:dyDescent="0.2">
      <c r="D27893" s="9"/>
      <c r="G27893" s="63"/>
      <c r="H27893" s="64"/>
    </row>
    <row r="27894" spans="4:8" x14ac:dyDescent="0.2">
      <c r="D27894" s="9"/>
      <c r="G27894" s="63"/>
      <c r="H27894" s="64"/>
    </row>
    <row r="27895" spans="4:8" x14ac:dyDescent="0.2">
      <c r="D27895" s="9"/>
      <c r="G27895" s="63"/>
      <c r="H27895" s="64"/>
    </row>
    <row r="27896" spans="4:8" x14ac:dyDescent="0.2">
      <c r="D27896" s="9"/>
      <c r="G27896" s="63"/>
      <c r="H27896" s="64"/>
    </row>
    <row r="27897" spans="4:8" x14ac:dyDescent="0.2">
      <c r="D27897" s="9"/>
      <c r="G27897" s="63"/>
      <c r="H27897" s="64"/>
    </row>
    <row r="27898" spans="4:8" x14ac:dyDescent="0.2">
      <c r="D27898" s="9"/>
      <c r="G27898" s="63"/>
      <c r="H27898" s="64"/>
    </row>
    <row r="27899" spans="4:8" x14ac:dyDescent="0.2">
      <c r="D27899" s="9"/>
      <c r="G27899" s="63"/>
      <c r="H27899" s="64"/>
    </row>
    <row r="27900" spans="4:8" x14ac:dyDescent="0.2">
      <c r="D27900" s="9"/>
      <c r="G27900" s="63"/>
      <c r="H27900" s="64"/>
    </row>
    <row r="27901" spans="4:8" x14ac:dyDescent="0.2">
      <c r="D27901" s="9"/>
      <c r="G27901" s="63"/>
      <c r="H27901" s="64"/>
    </row>
    <row r="27902" spans="4:8" x14ac:dyDescent="0.2">
      <c r="D27902" s="9"/>
      <c r="G27902" s="63"/>
      <c r="H27902" s="64"/>
    </row>
    <row r="27903" spans="4:8" x14ac:dyDescent="0.2">
      <c r="D27903" s="9"/>
      <c r="G27903" s="63"/>
      <c r="H27903" s="64"/>
    </row>
    <row r="27904" spans="4:8" x14ac:dyDescent="0.2">
      <c r="D27904" s="9"/>
      <c r="G27904" s="63"/>
      <c r="H27904" s="64"/>
    </row>
    <row r="27905" spans="4:8" x14ac:dyDescent="0.2">
      <c r="D27905" s="9"/>
      <c r="G27905" s="63"/>
      <c r="H27905" s="64"/>
    </row>
    <row r="27906" spans="4:8" x14ac:dyDescent="0.2">
      <c r="D27906" s="9"/>
      <c r="G27906" s="63"/>
      <c r="H27906" s="64"/>
    </row>
    <row r="27907" spans="4:8" x14ac:dyDescent="0.2">
      <c r="D27907" s="9"/>
      <c r="G27907" s="63"/>
      <c r="H27907" s="64"/>
    </row>
    <row r="27908" spans="4:8" x14ac:dyDescent="0.2">
      <c r="D27908" s="9"/>
      <c r="G27908" s="63"/>
      <c r="H27908" s="64"/>
    </row>
    <row r="27909" spans="4:8" x14ac:dyDescent="0.2">
      <c r="D27909" s="9"/>
      <c r="G27909" s="63"/>
      <c r="H27909" s="64"/>
    </row>
    <row r="27910" spans="4:8" x14ac:dyDescent="0.2">
      <c r="D27910" s="9"/>
      <c r="G27910" s="63"/>
      <c r="H27910" s="64"/>
    </row>
    <row r="27911" spans="4:8" x14ac:dyDescent="0.2">
      <c r="D27911" s="9"/>
      <c r="G27911" s="63"/>
      <c r="H27911" s="64"/>
    </row>
    <row r="27912" spans="4:8" x14ac:dyDescent="0.2">
      <c r="D27912" s="9"/>
      <c r="G27912" s="63"/>
      <c r="H27912" s="64"/>
    </row>
    <row r="27913" spans="4:8" x14ac:dyDescent="0.2">
      <c r="D27913" s="9"/>
      <c r="G27913" s="63"/>
      <c r="H27913" s="64"/>
    </row>
    <row r="27914" spans="4:8" x14ac:dyDescent="0.2">
      <c r="D27914" s="9"/>
      <c r="G27914" s="63"/>
      <c r="H27914" s="64"/>
    </row>
    <row r="27915" spans="4:8" x14ac:dyDescent="0.2">
      <c r="D27915" s="9"/>
      <c r="G27915" s="63"/>
      <c r="H27915" s="64"/>
    </row>
    <row r="27916" spans="4:8" x14ac:dyDescent="0.2">
      <c r="D27916" s="9"/>
      <c r="G27916" s="63"/>
      <c r="H27916" s="64"/>
    </row>
    <row r="27917" spans="4:8" x14ac:dyDescent="0.2">
      <c r="D27917" s="9"/>
      <c r="G27917" s="63"/>
      <c r="H27917" s="64"/>
    </row>
    <row r="27918" spans="4:8" x14ac:dyDescent="0.2">
      <c r="D27918" s="9"/>
      <c r="G27918" s="63"/>
      <c r="H27918" s="64"/>
    </row>
    <row r="27919" spans="4:8" x14ac:dyDescent="0.2">
      <c r="D27919" s="9"/>
      <c r="G27919" s="63"/>
      <c r="H27919" s="64"/>
    </row>
    <row r="27920" spans="4:8" x14ac:dyDescent="0.2">
      <c r="D27920" s="9"/>
      <c r="G27920" s="63"/>
      <c r="H27920" s="64"/>
    </row>
    <row r="27921" spans="4:8" x14ac:dyDescent="0.2">
      <c r="D27921" s="9"/>
      <c r="G27921" s="63"/>
      <c r="H27921" s="64"/>
    </row>
    <row r="27922" spans="4:8" x14ac:dyDescent="0.2">
      <c r="D27922" s="9"/>
      <c r="G27922" s="63"/>
      <c r="H27922" s="64"/>
    </row>
    <row r="27923" spans="4:8" x14ac:dyDescent="0.2">
      <c r="D27923" s="9"/>
      <c r="G27923" s="63"/>
      <c r="H27923" s="64"/>
    </row>
    <row r="27924" spans="4:8" x14ac:dyDescent="0.2">
      <c r="D27924" s="9"/>
      <c r="G27924" s="63"/>
      <c r="H27924" s="64"/>
    </row>
    <row r="27925" spans="4:8" x14ac:dyDescent="0.2">
      <c r="D27925" s="9"/>
      <c r="G27925" s="63"/>
      <c r="H27925" s="64"/>
    </row>
    <row r="27926" spans="4:8" x14ac:dyDescent="0.2">
      <c r="D27926" s="9"/>
      <c r="G27926" s="63"/>
      <c r="H27926" s="64"/>
    </row>
    <row r="27927" spans="4:8" x14ac:dyDescent="0.2">
      <c r="D27927" s="9"/>
      <c r="G27927" s="63"/>
      <c r="H27927" s="64"/>
    </row>
    <row r="27928" spans="4:8" x14ac:dyDescent="0.2">
      <c r="D27928" s="9"/>
      <c r="G27928" s="63"/>
      <c r="H27928" s="64"/>
    </row>
    <row r="27929" spans="4:8" x14ac:dyDescent="0.2">
      <c r="D27929" s="9"/>
      <c r="G27929" s="63"/>
      <c r="H27929" s="64"/>
    </row>
    <row r="27930" spans="4:8" x14ac:dyDescent="0.2">
      <c r="D27930" s="9"/>
      <c r="G27930" s="63"/>
      <c r="H27930" s="64"/>
    </row>
    <row r="27931" spans="4:8" x14ac:dyDescent="0.2">
      <c r="D27931" s="9"/>
      <c r="G27931" s="63"/>
      <c r="H27931" s="64"/>
    </row>
    <row r="27932" spans="4:8" x14ac:dyDescent="0.2">
      <c r="D27932" s="9"/>
      <c r="G27932" s="63"/>
      <c r="H27932" s="64"/>
    </row>
    <row r="27933" spans="4:8" x14ac:dyDescent="0.2">
      <c r="D27933" s="9"/>
      <c r="G27933" s="63"/>
      <c r="H27933" s="64"/>
    </row>
    <row r="27934" spans="4:8" x14ac:dyDescent="0.2">
      <c r="D27934" s="9"/>
      <c r="G27934" s="63"/>
      <c r="H27934" s="64"/>
    </row>
    <row r="27935" spans="4:8" x14ac:dyDescent="0.2">
      <c r="D27935" s="9"/>
      <c r="G27935" s="63"/>
      <c r="H27935" s="64"/>
    </row>
    <row r="27936" spans="4:8" x14ac:dyDescent="0.2">
      <c r="D27936" s="9"/>
      <c r="G27936" s="63"/>
      <c r="H27936" s="64"/>
    </row>
    <row r="27937" spans="4:8" x14ac:dyDescent="0.2">
      <c r="D27937" s="9"/>
      <c r="G27937" s="63"/>
      <c r="H27937" s="64"/>
    </row>
    <row r="27938" spans="4:8" x14ac:dyDescent="0.2">
      <c r="D27938" s="9"/>
      <c r="G27938" s="63"/>
      <c r="H27938" s="64"/>
    </row>
    <row r="27939" spans="4:8" x14ac:dyDescent="0.2">
      <c r="D27939" s="9"/>
      <c r="G27939" s="63"/>
      <c r="H27939" s="64"/>
    </row>
    <row r="27940" spans="4:8" x14ac:dyDescent="0.2">
      <c r="D27940" s="9"/>
      <c r="G27940" s="63"/>
      <c r="H27940" s="64"/>
    </row>
    <row r="27941" spans="4:8" x14ac:dyDescent="0.2">
      <c r="D27941" s="9"/>
      <c r="G27941" s="63"/>
      <c r="H27941" s="64"/>
    </row>
    <row r="27942" spans="4:8" x14ac:dyDescent="0.2">
      <c r="D27942" s="9"/>
      <c r="G27942" s="63"/>
      <c r="H27942" s="64"/>
    </row>
    <row r="27943" spans="4:8" x14ac:dyDescent="0.2">
      <c r="D27943" s="9"/>
      <c r="G27943" s="63"/>
      <c r="H27943" s="64"/>
    </row>
    <row r="27944" spans="4:8" x14ac:dyDescent="0.2">
      <c r="D27944" s="9"/>
      <c r="G27944" s="63"/>
      <c r="H27944" s="64"/>
    </row>
    <row r="27945" spans="4:8" x14ac:dyDescent="0.2">
      <c r="D27945" s="9"/>
      <c r="G27945" s="63"/>
      <c r="H27945" s="64"/>
    </row>
    <row r="27946" spans="4:8" x14ac:dyDescent="0.2">
      <c r="D27946" s="9"/>
      <c r="G27946" s="63"/>
      <c r="H27946" s="64"/>
    </row>
    <row r="27947" spans="4:8" x14ac:dyDescent="0.2">
      <c r="D27947" s="9"/>
      <c r="G27947" s="63"/>
      <c r="H27947" s="64"/>
    </row>
    <row r="27948" spans="4:8" x14ac:dyDescent="0.2">
      <c r="D27948" s="9"/>
      <c r="G27948" s="63"/>
      <c r="H27948" s="64"/>
    </row>
    <row r="27949" spans="4:8" x14ac:dyDescent="0.2">
      <c r="D27949" s="9"/>
      <c r="G27949" s="63"/>
      <c r="H27949" s="64"/>
    </row>
    <row r="27950" spans="4:8" x14ac:dyDescent="0.2">
      <c r="D27950" s="9"/>
      <c r="G27950" s="63"/>
      <c r="H27950" s="64"/>
    </row>
    <row r="27951" spans="4:8" x14ac:dyDescent="0.2">
      <c r="D27951" s="9"/>
      <c r="G27951" s="63"/>
      <c r="H27951" s="64"/>
    </row>
    <row r="27952" spans="4:8" x14ac:dyDescent="0.2">
      <c r="D27952" s="9"/>
      <c r="G27952" s="63"/>
      <c r="H27952" s="64"/>
    </row>
    <row r="27953" spans="4:8" x14ac:dyDescent="0.2">
      <c r="D27953" s="9"/>
      <c r="G27953" s="63"/>
      <c r="H27953" s="64"/>
    </row>
    <row r="27954" spans="4:8" x14ac:dyDescent="0.2">
      <c r="D27954" s="9"/>
      <c r="G27954" s="63"/>
      <c r="H27954" s="64"/>
    </row>
    <row r="27955" spans="4:8" x14ac:dyDescent="0.2">
      <c r="D27955" s="9"/>
      <c r="G27955" s="63"/>
      <c r="H27955" s="64"/>
    </row>
    <row r="27956" spans="4:8" x14ac:dyDescent="0.2">
      <c r="D27956" s="9"/>
      <c r="G27956" s="63"/>
      <c r="H27956" s="64"/>
    </row>
    <row r="27957" spans="4:8" x14ac:dyDescent="0.2">
      <c r="D27957" s="9"/>
      <c r="G27957" s="63"/>
      <c r="H27957" s="64"/>
    </row>
    <row r="27958" spans="4:8" x14ac:dyDescent="0.2">
      <c r="D27958" s="9"/>
      <c r="G27958" s="63"/>
      <c r="H27958" s="64"/>
    </row>
    <row r="27959" spans="4:8" x14ac:dyDescent="0.2">
      <c r="D27959" s="9"/>
      <c r="G27959" s="63"/>
      <c r="H27959" s="64"/>
    </row>
    <row r="27960" spans="4:8" x14ac:dyDescent="0.2">
      <c r="D27960" s="9"/>
      <c r="G27960" s="63"/>
      <c r="H27960" s="64"/>
    </row>
    <row r="27961" spans="4:8" x14ac:dyDescent="0.2">
      <c r="D27961" s="9"/>
      <c r="G27961" s="63"/>
      <c r="H27961" s="64"/>
    </row>
    <row r="27962" spans="4:8" x14ac:dyDescent="0.2">
      <c r="D27962" s="9"/>
      <c r="G27962" s="63"/>
      <c r="H27962" s="64"/>
    </row>
    <row r="27963" spans="4:8" x14ac:dyDescent="0.2">
      <c r="D27963" s="9"/>
      <c r="G27963" s="63"/>
      <c r="H27963" s="64"/>
    </row>
    <row r="27964" spans="4:8" x14ac:dyDescent="0.2">
      <c r="D27964" s="9"/>
      <c r="G27964" s="63"/>
      <c r="H27964" s="64"/>
    </row>
    <row r="27965" spans="4:8" x14ac:dyDescent="0.2">
      <c r="D27965" s="9"/>
      <c r="G27965" s="63"/>
      <c r="H27965" s="64"/>
    </row>
    <row r="27966" spans="4:8" x14ac:dyDescent="0.2">
      <c r="D27966" s="9"/>
      <c r="G27966" s="63"/>
      <c r="H27966" s="64"/>
    </row>
    <row r="27967" spans="4:8" x14ac:dyDescent="0.2">
      <c r="D27967" s="9"/>
      <c r="G27967" s="63"/>
      <c r="H27967" s="64"/>
    </row>
    <row r="27968" spans="4:8" x14ac:dyDescent="0.2">
      <c r="D27968" s="9"/>
      <c r="G27968" s="63"/>
      <c r="H27968" s="64"/>
    </row>
    <row r="27969" spans="4:8" x14ac:dyDescent="0.2">
      <c r="D27969" s="9"/>
      <c r="G27969" s="63"/>
      <c r="H27969" s="64"/>
    </row>
    <row r="27970" spans="4:8" x14ac:dyDescent="0.2">
      <c r="D27970" s="9"/>
      <c r="G27970" s="63"/>
      <c r="H27970" s="64"/>
    </row>
    <row r="27971" spans="4:8" x14ac:dyDescent="0.2">
      <c r="D27971" s="9"/>
      <c r="G27971" s="63"/>
      <c r="H27971" s="64"/>
    </row>
    <row r="27972" spans="4:8" x14ac:dyDescent="0.2">
      <c r="D27972" s="9"/>
      <c r="G27972" s="63"/>
      <c r="H27972" s="64"/>
    </row>
    <row r="27973" spans="4:8" x14ac:dyDescent="0.2">
      <c r="D27973" s="9"/>
      <c r="G27973" s="63"/>
      <c r="H27973" s="64"/>
    </row>
    <row r="27974" spans="4:8" x14ac:dyDescent="0.2">
      <c r="D27974" s="9"/>
      <c r="G27974" s="63"/>
      <c r="H27974" s="64"/>
    </row>
    <row r="27975" spans="4:8" x14ac:dyDescent="0.2">
      <c r="D27975" s="9"/>
      <c r="G27975" s="63"/>
      <c r="H27975" s="64"/>
    </row>
    <row r="27976" spans="4:8" x14ac:dyDescent="0.2">
      <c r="D27976" s="9"/>
      <c r="G27976" s="63"/>
      <c r="H27976" s="64"/>
    </row>
    <row r="27977" spans="4:8" x14ac:dyDescent="0.2">
      <c r="D27977" s="9"/>
      <c r="G27977" s="63"/>
      <c r="H27977" s="64"/>
    </row>
    <row r="27978" spans="4:8" x14ac:dyDescent="0.2">
      <c r="D27978" s="9"/>
      <c r="G27978" s="63"/>
      <c r="H27978" s="64"/>
    </row>
    <row r="27979" spans="4:8" x14ac:dyDescent="0.2">
      <c r="D27979" s="9"/>
      <c r="G27979" s="63"/>
      <c r="H27979" s="64"/>
    </row>
    <row r="27980" spans="4:8" x14ac:dyDescent="0.2">
      <c r="D27980" s="9"/>
      <c r="G27980" s="63"/>
      <c r="H27980" s="64"/>
    </row>
    <row r="27981" spans="4:8" x14ac:dyDescent="0.2">
      <c r="D27981" s="9"/>
      <c r="G27981" s="63"/>
      <c r="H27981" s="64"/>
    </row>
    <row r="27982" spans="4:8" x14ac:dyDescent="0.2">
      <c r="D27982" s="9"/>
      <c r="G27982" s="63"/>
      <c r="H27982" s="64"/>
    </row>
    <row r="27983" spans="4:8" x14ac:dyDescent="0.2">
      <c r="D27983" s="9"/>
      <c r="G27983" s="63"/>
      <c r="H27983" s="64"/>
    </row>
    <row r="27984" spans="4:8" x14ac:dyDescent="0.2">
      <c r="D27984" s="9"/>
      <c r="G27984" s="63"/>
      <c r="H27984" s="64"/>
    </row>
    <row r="27985" spans="4:8" x14ac:dyDescent="0.2">
      <c r="D27985" s="9"/>
      <c r="G27985" s="63"/>
      <c r="H27985" s="64"/>
    </row>
    <row r="27986" spans="4:8" x14ac:dyDescent="0.2">
      <c r="D27986" s="9"/>
      <c r="G27986" s="63"/>
      <c r="H27986" s="64"/>
    </row>
    <row r="27987" spans="4:8" x14ac:dyDescent="0.2">
      <c r="D27987" s="9"/>
      <c r="G27987" s="63"/>
      <c r="H27987" s="64"/>
    </row>
    <row r="27988" spans="4:8" x14ac:dyDescent="0.2">
      <c r="D27988" s="9"/>
      <c r="G27988" s="63"/>
      <c r="H27988" s="64"/>
    </row>
    <row r="27989" spans="4:8" x14ac:dyDescent="0.2">
      <c r="D27989" s="9"/>
      <c r="G27989" s="63"/>
      <c r="H27989" s="64"/>
    </row>
    <row r="27990" spans="4:8" x14ac:dyDescent="0.2">
      <c r="D27990" s="9"/>
      <c r="G27990" s="63"/>
      <c r="H27990" s="64"/>
    </row>
    <row r="27991" spans="4:8" x14ac:dyDescent="0.2">
      <c r="D27991" s="9"/>
      <c r="G27991" s="63"/>
      <c r="H27991" s="64"/>
    </row>
    <row r="27992" spans="4:8" x14ac:dyDescent="0.2">
      <c r="D27992" s="9"/>
      <c r="G27992" s="63"/>
      <c r="H27992" s="64"/>
    </row>
    <row r="27993" spans="4:8" x14ac:dyDescent="0.2">
      <c r="D27993" s="9"/>
      <c r="G27993" s="63"/>
      <c r="H27993" s="64"/>
    </row>
    <row r="27994" spans="4:8" x14ac:dyDescent="0.2">
      <c r="D27994" s="9"/>
      <c r="G27994" s="63"/>
      <c r="H27994" s="64"/>
    </row>
    <row r="27995" spans="4:8" x14ac:dyDescent="0.2">
      <c r="D27995" s="9"/>
      <c r="G27995" s="63"/>
      <c r="H27995" s="64"/>
    </row>
    <row r="27996" spans="4:8" x14ac:dyDescent="0.2">
      <c r="D27996" s="9"/>
      <c r="G27996" s="63"/>
      <c r="H27996" s="64"/>
    </row>
    <row r="27997" spans="4:8" x14ac:dyDescent="0.2">
      <c r="D27997" s="9"/>
      <c r="G27997" s="63"/>
      <c r="H27997" s="64"/>
    </row>
    <row r="27998" spans="4:8" x14ac:dyDescent="0.2">
      <c r="D27998" s="9"/>
      <c r="G27998" s="63"/>
      <c r="H27998" s="64"/>
    </row>
    <row r="27999" spans="4:8" x14ac:dyDescent="0.2">
      <c r="D27999" s="9"/>
      <c r="G27999" s="63"/>
      <c r="H27999" s="64"/>
    </row>
    <row r="28000" spans="4:8" x14ac:dyDescent="0.2">
      <c r="D28000" s="9"/>
      <c r="G28000" s="63"/>
      <c r="H28000" s="64"/>
    </row>
    <row r="28001" spans="4:8" x14ac:dyDescent="0.2">
      <c r="D28001" s="9"/>
      <c r="G28001" s="63"/>
      <c r="H28001" s="64"/>
    </row>
    <row r="28002" spans="4:8" x14ac:dyDescent="0.2">
      <c r="D28002" s="9"/>
      <c r="G28002" s="63"/>
      <c r="H28002" s="64"/>
    </row>
    <row r="28003" spans="4:8" x14ac:dyDescent="0.2">
      <c r="D28003" s="9"/>
      <c r="G28003" s="63"/>
      <c r="H28003" s="64"/>
    </row>
    <row r="28004" spans="4:8" x14ac:dyDescent="0.2">
      <c r="D28004" s="9"/>
      <c r="G28004" s="63"/>
      <c r="H28004" s="64"/>
    </row>
    <row r="28005" spans="4:8" x14ac:dyDescent="0.2">
      <c r="D28005" s="9"/>
      <c r="G28005" s="63"/>
      <c r="H28005" s="64"/>
    </row>
    <row r="28006" spans="4:8" x14ac:dyDescent="0.2">
      <c r="D28006" s="9"/>
      <c r="G28006" s="63"/>
      <c r="H28006" s="64"/>
    </row>
    <row r="28007" spans="4:8" x14ac:dyDescent="0.2">
      <c r="D28007" s="9"/>
      <c r="G28007" s="63"/>
      <c r="H28007" s="64"/>
    </row>
    <row r="28008" spans="4:8" x14ac:dyDescent="0.2">
      <c r="D28008" s="9"/>
      <c r="G28008" s="63"/>
      <c r="H28008" s="64"/>
    </row>
    <row r="28009" spans="4:8" x14ac:dyDescent="0.2">
      <c r="D28009" s="9"/>
      <c r="G28009" s="63"/>
      <c r="H28009" s="64"/>
    </row>
    <row r="28010" spans="4:8" x14ac:dyDescent="0.2">
      <c r="D28010" s="9"/>
      <c r="G28010" s="63"/>
      <c r="H28010" s="64"/>
    </row>
    <row r="28011" spans="4:8" x14ac:dyDescent="0.2">
      <c r="D28011" s="9"/>
      <c r="G28011" s="63"/>
      <c r="H28011" s="64"/>
    </row>
    <row r="28012" spans="4:8" x14ac:dyDescent="0.2">
      <c r="D28012" s="9"/>
      <c r="G28012" s="63"/>
      <c r="H28012" s="64"/>
    </row>
    <row r="28013" spans="4:8" x14ac:dyDescent="0.2">
      <c r="D28013" s="9"/>
      <c r="G28013" s="63"/>
      <c r="H28013" s="64"/>
    </row>
    <row r="28014" spans="4:8" x14ac:dyDescent="0.2">
      <c r="D28014" s="9"/>
      <c r="G28014" s="63"/>
      <c r="H28014" s="64"/>
    </row>
    <row r="28015" spans="4:8" x14ac:dyDescent="0.2">
      <c r="D28015" s="9"/>
      <c r="G28015" s="63"/>
      <c r="H28015" s="64"/>
    </row>
    <row r="28016" spans="4:8" x14ac:dyDescent="0.2">
      <c r="D28016" s="9"/>
      <c r="G28016" s="63"/>
      <c r="H28016" s="64"/>
    </row>
    <row r="28017" spans="4:8" x14ac:dyDescent="0.2">
      <c r="D28017" s="9"/>
      <c r="G28017" s="63"/>
      <c r="H28017" s="64"/>
    </row>
    <row r="28018" spans="4:8" x14ac:dyDescent="0.2">
      <c r="D28018" s="9"/>
      <c r="G28018" s="63"/>
      <c r="H28018" s="64"/>
    </row>
    <row r="28019" spans="4:8" x14ac:dyDescent="0.2">
      <c r="D28019" s="9"/>
      <c r="G28019" s="63"/>
      <c r="H28019" s="64"/>
    </row>
    <row r="28020" spans="4:8" x14ac:dyDescent="0.2">
      <c r="D28020" s="9"/>
      <c r="G28020" s="63"/>
      <c r="H28020" s="64"/>
    </row>
    <row r="28021" spans="4:8" x14ac:dyDescent="0.2">
      <c r="D28021" s="9"/>
      <c r="G28021" s="63"/>
      <c r="H28021" s="64"/>
    </row>
    <row r="28022" spans="4:8" x14ac:dyDescent="0.2">
      <c r="D28022" s="9"/>
      <c r="G28022" s="63"/>
      <c r="H28022" s="64"/>
    </row>
    <row r="28023" spans="4:8" x14ac:dyDescent="0.2">
      <c r="D28023" s="9"/>
      <c r="G28023" s="63"/>
      <c r="H28023" s="64"/>
    </row>
    <row r="28024" spans="4:8" x14ac:dyDescent="0.2">
      <c r="D28024" s="9"/>
      <c r="G28024" s="63"/>
      <c r="H28024" s="64"/>
    </row>
    <row r="28025" spans="4:8" x14ac:dyDescent="0.2">
      <c r="D28025" s="9"/>
      <c r="G28025" s="63"/>
      <c r="H28025" s="64"/>
    </row>
    <row r="28026" spans="4:8" x14ac:dyDescent="0.2">
      <c r="D28026" s="9"/>
      <c r="G28026" s="63"/>
      <c r="H28026" s="64"/>
    </row>
    <row r="28027" spans="4:8" x14ac:dyDescent="0.2">
      <c r="D28027" s="9"/>
      <c r="G28027" s="63"/>
      <c r="H28027" s="64"/>
    </row>
    <row r="28028" spans="4:8" x14ac:dyDescent="0.2">
      <c r="D28028" s="9"/>
      <c r="G28028" s="63"/>
      <c r="H28028" s="64"/>
    </row>
    <row r="28029" spans="4:8" x14ac:dyDescent="0.2">
      <c r="D28029" s="9"/>
      <c r="G28029" s="63"/>
      <c r="H28029" s="64"/>
    </row>
    <row r="28030" spans="4:8" x14ac:dyDescent="0.2">
      <c r="D28030" s="9"/>
      <c r="G28030" s="63"/>
      <c r="H28030" s="64"/>
    </row>
    <row r="28031" spans="4:8" x14ac:dyDescent="0.2">
      <c r="D28031" s="9"/>
      <c r="G28031" s="63"/>
      <c r="H28031" s="64"/>
    </row>
    <row r="28032" spans="4:8" x14ac:dyDescent="0.2">
      <c r="D28032" s="9"/>
      <c r="G28032" s="63"/>
      <c r="H28032" s="64"/>
    </row>
    <row r="28033" spans="4:8" x14ac:dyDescent="0.2">
      <c r="D28033" s="9"/>
      <c r="G28033" s="63"/>
      <c r="H28033" s="64"/>
    </row>
    <row r="28034" spans="4:8" x14ac:dyDescent="0.2">
      <c r="D28034" s="9"/>
      <c r="G28034" s="63"/>
      <c r="H28034" s="64"/>
    </row>
    <row r="28035" spans="4:8" x14ac:dyDescent="0.2">
      <c r="D28035" s="9"/>
      <c r="G28035" s="63"/>
      <c r="H28035" s="64"/>
    </row>
    <row r="28036" spans="4:8" x14ac:dyDescent="0.2">
      <c r="D28036" s="9"/>
      <c r="G28036" s="63"/>
      <c r="H28036" s="64"/>
    </row>
    <row r="28037" spans="4:8" x14ac:dyDescent="0.2">
      <c r="D28037" s="9"/>
      <c r="G28037" s="63"/>
      <c r="H28037" s="64"/>
    </row>
    <row r="28038" spans="4:8" x14ac:dyDescent="0.2">
      <c r="D28038" s="9"/>
      <c r="G28038" s="63"/>
      <c r="H28038" s="64"/>
    </row>
    <row r="28039" spans="4:8" x14ac:dyDescent="0.2">
      <c r="D28039" s="9"/>
      <c r="G28039" s="63"/>
      <c r="H28039" s="64"/>
    </row>
    <row r="28040" spans="4:8" x14ac:dyDescent="0.2">
      <c r="D28040" s="9"/>
      <c r="G28040" s="63"/>
      <c r="H28040" s="64"/>
    </row>
    <row r="28041" spans="4:8" x14ac:dyDescent="0.2">
      <c r="D28041" s="9"/>
      <c r="G28041" s="63"/>
      <c r="H28041" s="64"/>
    </row>
    <row r="28042" spans="4:8" x14ac:dyDescent="0.2">
      <c r="D28042" s="9"/>
      <c r="G28042" s="63"/>
      <c r="H28042" s="64"/>
    </row>
    <row r="28043" spans="4:8" x14ac:dyDescent="0.2">
      <c r="D28043" s="9"/>
      <c r="G28043" s="63"/>
      <c r="H28043" s="64"/>
    </row>
    <row r="28044" spans="4:8" x14ac:dyDescent="0.2">
      <c r="D28044" s="9"/>
      <c r="G28044" s="63"/>
      <c r="H28044" s="64"/>
    </row>
    <row r="28045" spans="4:8" x14ac:dyDescent="0.2">
      <c r="D28045" s="9"/>
      <c r="G28045" s="63"/>
      <c r="H28045" s="64"/>
    </row>
    <row r="28046" spans="4:8" x14ac:dyDescent="0.2">
      <c r="D28046" s="9"/>
      <c r="G28046" s="63"/>
      <c r="H28046" s="64"/>
    </row>
    <row r="28047" spans="4:8" x14ac:dyDescent="0.2">
      <c r="D28047" s="9"/>
      <c r="G28047" s="63"/>
      <c r="H28047" s="64"/>
    </row>
    <row r="28048" spans="4:8" x14ac:dyDescent="0.2">
      <c r="D28048" s="9"/>
      <c r="G28048" s="63"/>
      <c r="H28048" s="64"/>
    </row>
    <row r="28049" spans="4:8" x14ac:dyDescent="0.2">
      <c r="D28049" s="9"/>
      <c r="G28049" s="63"/>
      <c r="H28049" s="64"/>
    </row>
    <row r="28050" spans="4:8" x14ac:dyDescent="0.2">
      <c r="D28050" s="9"/>
      <c r="G28050" s="63"/>
      <c r="H28050" s="64"/>
    </row>
    <row r="28051" spans="4:8" x14ac:dyDescent="0.2">
      <c r="D28051" s="9"/>
      <c r="G28051" s="63"/>
      <c r="H28051" s="64"/>
    </row>
    <row r="28052" spans="4:8" x14ac:dyDescent="0.2">
      <c r="D28052" s="9"/>
      <c r="G28052" s="63"/>
      <c r="H28052" s="64"/>
    </row>
    <row r="28053" spans="4:8" x14ac:dyDescent="0.2">
      <c r="D28053" s="9"/>
      <c r="G28053" s="63"/>
      <c r="H28053" s="64"/>
    </row>
    <row r="28054" spans="4:8" x14ac:dyDescent="0.2">
      <c r="D28054" s="9"/>
      <c r="G28054" s="63"/>
      <c r="H28054" s="64"/>
    </row>
    <row r="28055" spans="4:8" x14ac:dyDescent="0.2">
      <c r="D28055" s="9"/>
      <c r="G28055" s="63"/>
      <c r="H28055" s="64"/>
    </row>
    <row r="28056" spans="4:8" x14ac:dyDescent="0.2">
      <c r="D28056" s="9"/>
      <c r="G28056" s="63"/>
      <c r="H28056" s="64"/>
    </row>
    <row r="28057" spans="4:8" x14ac:dyDescent="0.2">
      <c r="D28057" s="9"/>
      <c r="G28057" s="63"/>
      <c r="H28057" s="64"/>
    </row>
    <row r="28058" spans="4:8" x14ac:dyDescent="0.2">
      <c r="D28058" s="9"/>
      <c r="G28058" s="63"/>
      <c r="H28058" s="64"/>
    </row>
    <row r="28059" spans="4:8" x14ac:dyDescent="0.2">
      <c r="D28059" s="9"/>
      <c r="G28059" s="63"/>
      <c r="H28059" s="64"/>
    </row>
    <row r="28060" spans="4:8" x14ac:dyDescent="0.2">
      <c r="D28060" s="9"/>
      <c r="G28060" s="63"/>
      <c r="H28060" s="64"/>
    </row>
    <row r="28061" spans="4:8" x14ac:dyDescent="0.2">
      <c r="D28061" s="9"/>
      <c r="G28061" s="63"/>
      <c r="H28061" s="64"/>
    </row>
    <row r="28062" spans="4:8" x14ac:dyDescent="0.2">
      <c r="D28062" s="9"/>
      <c r="G28062" s="63"/>
      <c r="H28062" s="64"/>
    </row>
    <row r="28063" spans="4:8" x14ac:dyDescent="0.2">
      <c r="D28063" s="9"/>
      <c r="G28063" s="63"/>
      <c r="H28063" s="64"/>
    </row>
    <row r="28064" spans="4:8" x14ac:dyDescent="0.2">
      <c r="D28064" s="9"/>
      <c r="G28064" s="63"/>
      <c r="H28064" s="64"/>
    </row>
    <row r="28065" spans="4:8" x14ac:dyDescent="0.2">
      <c r="D28065" s="9"/>
      <c r="G28065" s="63"/>
      <c r="H28065" s="64"/>
    </row>
    <row r="28066" spans="4:8" x14ac:dyDescent="0.2">
      <c r="D28066" s="9"/>
      <c r="G28066" s="63"/>
      <c r="H28066" s="64"/>
    </row>
    <row r="28067" spans="4:8" x14ac:dyDescent="0.2">
      <c r="D28067" s="9"/>
      <c r="G28067" s="63"/>
      <c r="H28067" s="64"/>
    </row>
    <row r="28068" spans="4:8" x14ac:dyDescent="0.2">
      <c r="D28068" s="9"/>
      <c r="G28068" s="63"/>
      <c r="H28068" s="64"/>
    </row>
    <row r="28069" spans="4:8" x14ac:dyDescent="0.2">
      <c r="D28069" s="9"/>
      <c r="G28069" s="63"/>
      <c r="H28069" s="64"/>
    </row>
    <row r="28070" spans="4:8" x14ac:dyDescent="0.2">
      <c r="D28070" s="9"/>
      <c r="G28070" s="63"/>
      <c r="H28070" s="64"/>
    </row>
    <row r="28071" spans="4:8" x14ac:dyDescent="0.2">
      <c r="D28071" s="9"/>
      <c r="G28071" s="63"/>
      <c r="H28071" s="64"/>
    </row>
    <row r="28072" spans="4:8" x14ac:dyDescent="0.2">
      <c r="D28072" s="9"/>
      <c r="G28072" s="63"/>
      <c r="H28072" s="64"/>
    </row>
    <row r="28073" spans="4:8" x14ac:dyDescent="0.2">
      <c r="D28073" s="9"/>
      <c r="G28073" s="63"/>
      <c r="H28073" s="64"/>
    </row>
    <row r="28074" spans="4:8" x14ac:dyDescent="0.2">
      <c r="D28074" s="9"/>
      <c r="G28074" s="63"/>
      <c r="H28074" s="64"/>
    </row>
    <row r="28075" spans="4:8" x14ac:dyDescent="0.2">
      <c r="D28075" s="9"/>
      <c r="G28075" s="63"/>
      <c r="H28075" s="64"/>
    </row>
    <row r="28076" spans="4:8" x14ac:dyDescent="0.2">
      <c r="D28076" s="9"/>
      <c r="G28076" s="63"/>
      <c r="H28076" s="64"/>
    </row>
    <row r="28077" spans="4:8" x14ac:dyDescent="0.2">
      <c r="D28077" s="9"/>
      <c r="G28077" s="63"/>
      <c r="H28077" s="64"/>
    </row>
    <row r="28078" spans="4:8" x14ac:dyDescent="0.2">
      <c r="D28078" s="9"/>
      <c r="G28078" s="63"/>
      <c r="H28078" s="64"/>
    </row>
    <row r="28079" spans="4:8" x14ac:dyDescent="0.2">
      <c r="D28079" s="9"/>
      <c r="G28079" s="63"/>
      <c r="H28079" s="64"/>
    </row>
    <row r="28080" spans="4:8" x14ac:dyDescent="0.2">
      <c r="D28080" s="9"/>
      <c r="G28080" s="63"/>
      <c r="H28080" s="64"/>
    </row>
    <row r="28081" spans="4:8" x14ac:dyDescent="0.2">
      <c r="D28081" s="9"/>
      <c r="G28081" s="63"/>
      <c r="H28081" s="64"/>
    </row>
    <row r="28082" spans="4:8" x14ac:dyDescent="0.2">
      <c r="D28082" s="9"/>
      <c r="G28082" s="63"/>
      <c r="H28082" s="64"/>
    </row>
    <row r="28083" spans="4:8" x14ac:dyDescent="0.2">
      <c r="D28083" s="9"/>
      <c r="G28083" s="63"/>
      <c r="H28083" s="64"/>
    </row>
    <row r="28084" spans="4:8" x14ac:dyDescent="0.2">
      <c r="D28084" s="9"/>
      <c r="G28084" s="63"/>
      <c r="H28084" s="64"/>
    </row>
    <row r="28085" spans="4:8" x14ac:dyDescent="0.2">
      <c r="D28085" s="9"/>
      <c r="G28085" s="63"/>
      <c r="H28085" s="64"/>
    </row>
    <row r="28086" spans="4:8" x14ac:dyDescent="0.2">
      <c r="D28086" s="9"/>
      <c r="G28086" s="63"/>
      <c r="H28086" s="64"/>
    </row>
    <row r="28087" spans="4:8" x14ac:dyDescent="0.2">
      <c r="D28087" s="9"/>
      <c r="G28087" s="63"/>
      <c r="H28087" s="64"/>
    </row>
    <row r="28088" spans="4:8" x14ac:dyDescent="0.2">
      <c r="D28088" s="9"/>
      <c r="G28088" s="63"/>
      <c r="H28088" s="64"/>
    </row>
    <row r="28089" spans="4:8" x14ac:dyDescent="0.2">
      <c r="D28089" s="9"/>
      <c r="G28089" s="63"/>
      <c r="H28089" s="64"/>
    </row>
    <row r="28090" spans="4:8" x14ac:dyDescent="0.2">
      <c r="D28090" s="9"/>
      <c r="G28090" s="63"/>
      <c r="H28090" s="64"/>
    </row>
    <row r="28091" spans="4:8" x14ac:dyDescent="0.2">
      <c r="D28091" s="9"/>
      <c r="G28091" s="63"/>
      <c r="H28091" s="64"/>
    </row>
    <row r="28092" spans="4:8" x14ac:dyDescent="0.2">
      <c r="D28092" s="9"/>
      <c r="G28092" s="63"/>
      <c r="H28092" s="64"/>
    </row>
    <row r="28093" spans="4:8" x14ac:dyDescent="0.2">
      <c r="D28093" s="9"/>
      <c r="G28093" s="63"/>
      <c r="H28093" s="64"/>
    </row>
    <row r="28094" spans="4:8" x14ac:dyDescent="0.2">
      <c r="D28094" s="9"/>
      <c r="G28094" s="63"/>
      <c r="H28094" s="64"/>
    </row>
    <row r="28095" spans="4:8" x14ac:dyDescent="0.2">
      <c r="D28095" s="9"/>
      <c r="G28095" s="63"/>
      <c r="H28095" s="64"/>
    </row>
    <row r="28096" spans="4:8" x14ac:dyDescent="0.2">
      <c r="D28096" s="9"/>
      <c r="G28096" s="63"/>
      <c r="H28096" s="64"/>
    </row>
    <row r="28097" spans="4:8" x14ac:dyDescent="0.2">
      <c r="D28097" s="9"/>
      <c r="G28097" s="63"/>
      <c r="H28097" s="64"/>
    </row>
    <row r="28098" spans="4:8" x14ac:dyDescent="0.2">
      <c r="D28098" s="9"/>
      <c r="G28098" s="63"/>
      <c r="H28098" s="64"/>
    </row>
    <row r="28099" spans="4:8" x14ac:dyDescent="0.2">
      <c r="D28099" s="9"/>
      <c r="G28099" s="63"/>
      <c r="H28099" s="64"/>
    </row>
    <row r="28100" spans="4:8" x14ac:dyDescent="0.2">
      <c r="D28100" s="9"/>
      <c r="G28100" s="63"/>
      <c r="H28100" s="64"/>
    </row>
    <row r="28101" spans="4:8" x14ac:dyDescent="0.2">
      <c r="D28101" s="9"/>
      <c r="G28101" s="63"/>
      <c r="H28101" s="64"/>
    </row>
    <row r="28102" spans="4:8" x14ac:dyDescent="0.2">
      <c r="D28102" s="9"/>
      <c r="G28102" s="63"/>
      <c r="H28102" s="64"/>
    </row>
    <row r="28103" spans="4:8" x14ac:dyDescent="0.2">
      <c r="D28103" s="9"/>
      <c r="G28103" s="63"/>
      <c r="H28103" s="64"/>
    </row>
    <row r="28104" spans="4:8" x14ac:dyDescent="0.2">
      <c r="D28104" s="9"/>
      <c r="G28104" s="63"/>
      <c r="H28104" s="64"/>
    </row>
    <row r="28105" spans="4:8" x14ac:dyDescent="0.2">
      <c r="D28105" s="9"/>
      <c r="G28105" s="63"/>
      <c r="H28105" s="64"/>
    </row>
    <row r="28106" spans="4:8" x14ac:dyDescent="0.2">
      <c r="D28106" s="9"/>
      <c r="G28106" s="63"/>
      <c r="H28106" s="64"/>
    </row>
    <row r="28107" spans="4:8" x14ac:dyDescent="0.2">
      <c r="D28107" s="9"/>
      <c r="G28107" s="63"/>
      <c r="H28107" s="64"/>
    </row>
    <row r="28108" spans="4:8" x14ac:dyDescent="0.2">
      <c r="D28108" s="9"/>
      <c r="G28108" s="63"/>
      <c r="H28108" s="64"/>
    </row>
    <row r="28109" spans="4:8" x14ac:dyDescent="0.2">
      <c r="D28109" s="9"/>
      <c r="G28109" s="63"/>
      <c r="H28109" s="64"/>
    </row>
    <row r="28110" spans="4:8" x14ac:dyDescent="0.2">
      <c r="D28110" s="9"/>
      <c r="G28110" s="63"/>
      <c r="H28110" s="64"/>
    </row>
    <row r="28111" spans="4:8" x14ac:dyDescent="0.2">
      <c r="D28111" s="9"/>
      <c r="G28111" s="63"/>
      <c r="H28111" s="64"/>
    </row>
    <row r="28112" spans="4:8" x14ac:dyDescent="0.2">
      <c r="D28112" s="9"/>
      <c r="G28112" s="63"/>
      <c r="H28112" s="64"/>
    </row>
    <row r="28113" spans="4:8" x14ac:dyDescent="0.2">
      <c r="D28113" s="9"/>
      <c r="G28113" s="63"/>
      <c r="H28113" s="64"/>
    </row>
    <row r="28114" spans="4:8" x14ac:dyDescent="0.2">
      <c r="D28114" s="9"/>
      <c r="G28114" s="63"/>
      <c r="H28114" s="64"/>
    </row>
    <row r="28115" spans="4:8" x14ac:dyDescent="0.2">
      <c r="D28115" s="9"/>
      <c r="G28115" s="63"/>
      <c r="H28115" s="64"/>
    </row>
    <row r="28116" spans="4:8" x14ac:dyDescent="0.2">
      <c r="D28116" s="9"/>
      <c r="G28116" s="63"/>
      <c r="H28116" s="64"/>
    </row>
    <row r="28117" spans="4:8" x14ac:dyDescent="0.2">
      <c r="D28117" s="9"/>
      <c r="G28117" s="63"/>
      <c r="H28117" s="64"/>
    </row>
    <row r="28118" spans="4:8" x14ac:dyDescent="0.2">
      <c r="D28118" s="9"/>
      <c r="G28118" s="63"/>
      <c r="H28118" s="64"/>
    </row>
    <row r="28119" spans="4:8" x14ac:dyDescent="0.2">
      <c r="D28119" s="9"/>
      <c r="G28119" s="63"/>
      <c r="H28119" s="64"/>
    </row>
    <row r="28120" spans="4:8" x14ac:dyDescent="0.2">
      <c r="D28120" s="9"/>
      <c r="G28120" s="63"/>
      <c r="H28120" s="64"/>
    </row>
    <row r="28121" spans="4:8" x14ac:dyDescent="0.2">
      <c r="D28121" s="9"/>
      <c r="G28121" s="63"/>
      <c r="H28121" s="64"/>
    </row>
    <row r="28122" spans="4:8" x14ac:dyDescent="0.2">
      <c r="D28122" s="9"/>
      <c r="G28122" s="63"/>
      <c r="H28122" s="64"/>
    </row>
    <row r="28123" spans="4:8" x14ac:dyDescent="0.2">
      <c r="D28123" s="9"/>
      <c r="G28123" s="63"/>
      <c r="H28123" s="64"/>
    </row>
    <row r="28124" spans="4:8" x14ac:dyDescent="0.2">
      <c r="D28124" s="9"/>
      <c r="G28124" s="63"/>
      <c r="H28124" s="64"/>
    </row>
    <row r="28125" spans="4:8" x14ac:dyDescent="0.2">
      <c r="D28125" s="9"/>
      <c r="G28125" s="63"/>
      <c r="H28125" s="64"/>
    </row>
    <row r="28126" spans="4:8" x14ac:dyDescent="0.2">
      <c r="D28126" s="9"/>
      <c r="G28126" s="63"/>
      <c r="H28126" s="64"/>
    </row>
    <row r="28127" spans="4:8" x14ac:dyDescent="0.2">
      <c r="D28127" s="9"/>
      <c r="G28127" s="63"/>
      <c r="H28127" s="64"/>
    </row>
    <row r="28128" spans="4:8" x14ac:dyDescent="0.2">
      <c r="D28128" s="9"/>
      <c r="G28128" s="63"/>
      <c r="H28128" s="64"/>
    </row>
    <row r="28129" spans="4:8" x14ac:dyDescent="0.2">
      <c r="D28129" s="9"/>
      <c r="G28129" s="63"/>
      <c r="H28129" s="64"/>
    </row>
    <row r="28130" spans="4:8" x14ac:dyDescent="0.2">
      <c r="D28130" s="9"/>
      <c r="G28130" s="63"/>
      <c r="H28130" s="64"/>
    </row>
    <row r="28131" spans="4:8" x14ac:dyDescent="0.2">
      <c r="D28131" s="9"/>
      <c r="G28131" s="63"/>
      <c r="H28131" s="64"/>
    </row>
    <row r="28132" spans="4:8" x14ac:dyDescent="0.2">
      <c r="D28132" s="9"/>
      <c r="G28132" s="63"/>
      <c r="H28132" s="64"/>
    </row>
    <row r="28133" spans="4:8" x14ac:dyDescent="0.2">
      <c r="D28133" s="9"/>
      <c r="G28133" s="63"/>
      <c r="H28133" s="64"/>
    </row>
    <row r="28134" spans="4:8" x14ac:dyDescent="0.2">
      <c r="D28134" s="9"/>
      <c r="G28134" s="63"/>
      <c r="H28134" s="64"/>
    </row>
    <row r="28135" spans="4:8" x14ac:dyDescent="0.2">
      <c r="D28135" s="9"/>
      <c r="G28135" s="63"/>
      <c r="H28135" s="64"/>
    </row>
    <row r="28136" spans="4:8" x14ac:dyDescent="0.2">
      <c r="D28136" s="9"/>
      <c r="G28136" s="63"/>
      <c r="H28136" s="64"/>
    </row>
    <row r="28137" spans="4:8" x14ac:dyDescent="0.2">
      <c r="D28137" s="9"/>
      <c r="G28137" s="63"/>
      <c r="H28137" s="64"/>
    </row>
    <row r="28138" spans="4:8" x14ac:dyDescent="0.2">
      <c r="D28138" s="9"/>
      <c r="G28138" s="63"/>
      <c r="H28138" s="64"/>
    </row>
    <row r="28139" spans="4:8" x14ac:dyDescent="0.2">
      <c r="D28139" s="9"/>
      <c r="G28139" s="63"/>
      <c r="H28139" s="64"/>
    </row>
    <row r="28140" spans="4:8" x14ac:dyDescent="0.2">
      <c r="D28140" s="9"/>
      <c r="G28140" s="63"/>
      <c r="H28140" s="64"/>
    </row>
    <row r="28141" spans="4:8" x14ac:dyDescent="0.2">
      <c r="D28141" s="9"/>
      <c r="G28141" s="63"/>
      <c r="H28141" s="64"/>
    </row>
    <row r="28142" spans="4:8" x14ac:dyDescent="0.2">
      <c r="D28142" s="9"/>
      <c r="G28142" s="63"/>
      <c r="H28142" s="64"/>
    </row>
    <row r="28143" spans="4:8" x14ac:dyDescent="0.2">
      <c r="D28143" s="9"/>
      <c r="G28143" s="63"/>
      <c r="H28143" s="64"/>
    </row>
    <row r="28144" spans="4:8" x14ac:dyDescent="0.2">
      <c r="D28144" s="9"/>
      <c r="G28144" s="63"/>
      <c r="H28144" s="64"/>
    </row>
    <row r="28145" spans="4:8" x14ac:dyDescent="0.2">
      <c r="D28145" s="9"/>
      <c r="G28145" s="63"/>
      <c r="H28145" s="64"/>
    </row>
    <row r="28146" spans="4:8" x14ac:dyDescent="0.2">
      <c r="D28146" s="9"/>
      <c r="G28146" s="63"/>
      <c r="H28146" s="64"/>
    </row>
    <row r="28147" spans="4:8" x14ac:dyDescent="0.2">
      <c r="D28147" s="9"/>
      <c r="G28147" s="63"/>
      <c r="H28147" s="64"/>
    </row>
    <row r="28148" spans="4:8" x14ac:dyDescent="0.2">
      <c r="D28148" s="9"/>
      <c r="G28148" s="63"/>
      <c r="H28148" s="64"/>
    </row>
    <row r="28149" spans="4:8" x14ac:dyDescent="0.2">
      <c r="D28149" s="9"/>
      <c r="G28149" s="63"/>
      <c r="H28149" s="64"/>
    </row>
    <row r="28150" spans="4:8" x14ac:dyDescent="0.2">
      <c r="D28150" s="9"/>
      <c r="G28150" s="63"/>
      <c r="H28150" s="64"/>
    </row>
    <row r="28151" spans="4:8" x14ac:dyDescent="0.2">
      <c r="D28151" s="9"/>
      <c r="G28151" s="63"/>
      <c r="H28151" s="64"/>
    </row>
    <row r="28152" spans="4:8" x14ac:dyDescent="0.2">
      <c r="D28152" s="9"/>
      <c r="G28152" s="63"/>
      <c r="H28152" s="64"/>
    </row>
    <row r="28153" spans="4:8" x14ac:dyDescent="0.2">
      <c r="D28153" s="9"/>
      <c r="G28153" s="63"/>
      <c r="H28153" s="64"/>
    </row>
    <row r="28154" spans="4:8" x14ac:dyDescent="0.2">
      <c r="D28154" s="9"/>
      <c r="G28154" s="63"/>
      <c r="H28154" s="64"/>
    </row>
    <row r="28155" spans="4:8" x14ac:dyDescent="0.2">
      <c r="D28155" s="9"/>
      <c r="G28155" s="63"/>
      <c r="H28155" s="64"/>
    </row>
    <row r="28156" spans="4:8" x14ac:dyDescent="0.2">
      <c r="D28156" s="9"/>
      <c r="G28156" s="63"/>
      <c r="H28156" s="64"/>
    </row>
    <row r="28157" spans="4:8" x14ac:dyDescent="0.2">
      <c r="D28157" s="9"/>
      <c r="G28157" s="63"/>
      <c r="H28157" s="64"/>
    </row>
    <row r="28158" spans="4:8" x14ac:dyDescent="0.2">
      <c r="D28158" s="9"/>
      <c r="G28158" s="63"/>
      <c r="H28158" s="64"/>
    </row>
    <row r="28159" spans="4:8" x14ac:dyDescent="0.2">
      <c r="D28159" s="9"/>
      <c r="G28159" s="63"/>
      <c r="H28159" s="64"/>
    </row>
    <row r="28160" spans="4:8" x14ac:dyDescent="0.2">
      <c r="D28160" s="9"/>
      <c r="G28160" s="63"/>
      <c r="H28160" s="64"/>
    </row>
    <row r="28161" spans="4:8" x14ac:dyDescent="0.2">
      <c r="D28161" s="9"/>
      <c r="G28161" s="63"/>
      <c r="H28161" s="64"/>
    </row>
    <row r="28162" spans="4:8" x14ac:dyDescent="0.2">
      <c r="D28162" s="9"/>
      <c r="G28162" s="63"/>
      <c r="H28162" s="64"/>
    </row>
    <row r="28163" spans="4:8" x14ac:dyDescent="0.2">
      <c r="D28163" s="9"/>
      <c r="G28163" s="63"/>
      <c r="H28163" s="64"/>
    </row>
    <row r="28164" spans="4:8" x14ac:dyDescent="0.2">
      <c r="D28164" s="9"/>
      <c r="G28164" s="63"/>
      <c r="H28164" s="64"/>
    </row>
    <row r="28165" spans="4:8" x14ac:dyDescent="0.2">
      <c r="D28165" s="9"/>
      <c r="G28165" s="63"/>
      <c r="H28165" s="64"/>
    </row>
    <row r="28166" spans="4:8" x14ac:dyDescent="0.2">
      <c r="D28166" s="9"/>
      <c r="G28166" s="63"/>
      <c r="H28166" s="64"/>
    </row>
    <row r="28167" spans="4:8" x14ac:dyDescent="0.2">
      <c r="D28167" s="9"/>
      <c r="G28167" s="63"/>
      <c r="H28167" s="64"/>
    </row>
    <row r="28168" spans="4:8" x14ac:dyDescent="0.2">
      <c r="D28168" s="9"/>
      <c r="G28168" s="63"/>
      <c r="H28168" s="64"/>
    </row>
    <row r="28169" spans="4:8" x14ac:dyDescent="0.2">
      <c r="D28169" s="9"/>
      <c r="G28169" s="63"/>
      <c r="H28169" s="64"/>
    </row>
    <row r="28170" spans="4:8" x14ac:dyDescent="0.2">
      <c r="D28170" s="9"/>
      <c r="G28170" s="63"/>
      <c r="H28170" s="64"/>
    </row>
    <row r="28171" spans="4:8" x14ac:dyDescent="0.2">
      <c r="D28171" s="9"/>
      <c r="G28171" s="63"/>
      <c r="H28171" s="64"/>
    </row>
    <row r="28172" spans="4:8" x14ac:dyDescent="0.2">
      <c r="D28172" s="9"/>
      <c r="G28172" s="63"/>
      <c r="H28172" s="64"/>
    </row>
    <row r="28173" spans="4:8" x14ac:dyDescent="0.2">
      <c r="D28173" s="9"/>
      <c r="G28173" s="63"/>
      <c r="H28173" s="64"/>
    </row>
    <row r="28174" spans="4:8" x14ac:dyDescent="0.2">
      <c r="D28174" s="9"/>
      <c r="G28174" s="63"/>
      <c r="H28174" s="64"/>
    </row>
    <row r="28175" spans="4:8" x14ac:dyDescent="0.2">
      <c r="D28175" s="9"/>
      <c r="G28175" s="63"/>
      <c r="H28175" s="64"/>
    </row>
    <row r="28176" spans="4:8" x14ac:dyDescent="0.2">
      <c r="D28176" s="9"/>
      <c r="G28176" s="63"/>
      <c r="H28176" s="64"/>
    </row>
    <row r="28177" spans="4:8" x14ac:dyDescent="0.2">
      <c r="D28177" s="9"/>
      <c r="G28177" s="63"/>
      <c r="H28177" s="64"/>
    </row>
    <row r="28178" spans="4:8" x14ac:dyDescent="0.2">
      <c r="D28178" s="9"/>
      <c r="G28178" s="63"/>
      <c r="H28178" s="64"/>
    </row>
    <row r="28179" spans="4:8" x14ac:dyDescent="0.2">
      <c r="D28179" s="9"/>
      <c r="G28179" s="63"/>
      <c r="H28179" s="64"/>
    </row>
    <row r="28180" spans="4:8" x14ac:dyDescent="0.2">
      <c r="D28180" s="9"/>
      <c r="G28180" s="63"/>
      <c r="H28180" s="64"/>
    </row>
    <row r="28181" spans="4:8" x14ac:dyDescent="0.2">
      <c r="D28181" s="9"/>
      <c r="G28181" s="63"/>
      <c r="H28181" s="64"/>
    </row>
    <row r="28182" spans="4:8" x14ac:dyDescent="0.2">
      <c r="D28182" s="9"/>
      <c r="G28182" s="63"/>
      <c r="H28182" s="64"/>
    </row>
    <row r="28183" spans="4:8" x14ac:dyDescent="0.2">
      <c r="D28183" s="9"/>
      <c r="G28183" s="63"/>
      <c r="H28183" s="64"/>
    </row>
    <row r="28184" spans="4:8" x14ac:dyDescent="0.2">
      <c r="D28184" s="9"/>
      <c r="G28184" s="63"/>
      <c r="H28184" s="64"/>
    </row>
    <row r="28185" spans="4:8" x14ac:dyDescent="0.2">
      <c r="D28185" s="9"/>
      <c r="G28185" s="63"/>
      <c r="H28185" s="64"/>
    </row>
    <row r="28186" spans="4:8" x14ac:dyDescent="0.2">
      <c r="D28186" s="9"/>
      <c r="G28186" s="63"/>
      <c r="H28186" s="64"/>
    </row>
    <row r="28187" spans="4:8" x14ac:dyDescent="0.2">
      <c r="D28187" s="9"/>
      <c r="G28187" s="63"/>
      <c r="H28187" s="64"/>
    </row>
    <row r="28188" spans="4:8" x14ac:dyDescent="0.2">
      <c r="D28188" s="9"/>
      <c r="G28188" s="63"/>
      <c r="H28188" s="64"/>
    </row>
    <row r="28189" spans="4:8" x14ac:dyDescent="0.2">
      <c r="D28189" s="9"/>
      <c r="G28189" s="63"/>
      <c r="H28189" s="64"/>
    </row>
    <row r="28190" spans="4:8" x14ac:dyDescent="0.2">
      <c r="D28190" s="9"/>
      <c r="G28190" s="63"/>
      <c r="H28190" s="64"/>
    </row>
    <row r="28191" spans="4:8" x14ac:dyDescent="0.2">
      <c r="D28191" s="9"/>
      <c r="G28191" s="63"/>
      <c r="H28191" s="64"/>
    </row>
    <row r="28192" spans="4:8" x14ac:dyDescent="0.2">
      <c r="D28192" s="9"/>
      <c r="G28192" s="63"/>
      <c r="H28192" s="64"/>
    </row>
    <row r="28193" spans="4:8" x14ac:dyDescent="0.2">
      <c r="D28193" s="9"/>
      <c r="G28193" s="63"/>
      <c r="H28193" s="64"/>
    </row>
    <row r="28194" spans="4:8" x14ac:dyDescent="0.2">
      <c r="D28194" s="9"/>
      <c r="G28194" s="63"/>
      <c r="H28194" s="64"/>
    </row>
    <row r="28195" spans="4:8" x14ac:dyDescent="0.2">
      <c r="D28195" s="9"/>
      <c r="G28195" s="63"/>
      <c r="H28195" s="64"/>
    </row>
    <row r="28196" spans="4:8" x14ac:dyDescent="0.2">
      <c r="D28196" s="9"/>
      <c r="G28196" s="63"/>
      <c r="H28196" s="64"/>
    </row>
    <row r="28197" spans="4:8" x14ac:dyDescent="0.2">
      <c r="D28197" s="9"/>
      <c r="G28197" s="63"/>
      <c r="H28197" s="64"/>
    </row>
    <row r="28198" spans="4:8" x14ac:dyDescent="0.2">
      <c r="D28198" s="9"/>
      <c r="G28198" s="63"/>
      <c r="H28198" s="64"/>
    </row>
    <row r="28199" spans="4:8" x14ac:dyDescent="0.2">
      <c r="D28199" s="9"/>
      <c r="G28199" s="63"/>
      <c r="H28199" s="64"/>
    </row>
    <row r="28200" spans="4:8" x14ac:dyDescent="0.2">
      <c r="D28200" s="9"/>
      <c r="G28200" s="63"/>
      <c r="H28200" s="64"/>
    </row>
    <row r="28201" spans="4:8" x14ac:dyDescent="0.2">
      <c r="D28201" s="9"/>
      <c r="G28201" s="63"/>
      <c r="H28201" s="64"/>
    </row>
    <row r="28202" spans="4:8" x14ac:dyDescent="0.2">
      <c r="D28202" s="9"/>
      <c r="G28202" s="63"/>
      <c r="H28202" s="64"/>
    </row>
    <row r="28203" spans="4:8" x14ac:dyDescent="0.2">
      <c r="D28203" s="9"/>
      <c r="G28203" s="63"/>
      <c r="H28203" s="64"/>
    </row>
    <row r="28204" spans="4:8" x14ac:dyDescent="0.2">
      <c r="D28204" s="9"/>
      <c r="G28204" s="63"/>
      <c r="H28204" s="64"/>
    </row>
    <row r="28205" spans="4:8" x14ac:dyDescent="0.2">
      <c r="D28205" s="9"/>
      <c r="G28205" s="63"/>
      <c r="H28205" s="64"/>
    </row>
    <row r="28206" spans="4:8" x14ac:dyDescent="0.2">
      <c r="D28206" s="9"/>
      <c r="G28206" s="63"/>
      <c r="H28206" s="64"/>
    </row>
    <row r="28207" spans="4:8" x14ac:dyDescent="0.2">
      <c r="D28207" s="9"/>
      <c r="G28207" s="63"/>
      <c r="H28207" s="64"/>
    </row>
    <row r="28208" spans="4:8" x14ac:dyDescent="0.2">
      <c r="D28208" s="9"/>
      <c r="G28208" s="63"/>
      <c r="H28208" s="64"/>
    </row>
    <row r="28209" spans="4:8" x14ac:dyDescent="0.2">
      <c r="D28209" s="9"/>
      <c r="G28209" s="63"/>
      <c r="H28209" s="64"/>
    </row>
    <row r="28210" spans="4:8" x14ac:dyDescent="0.2">
      <c r="D28210" s="9"/>
      <c r="G28210" s="63"/>
      <c r="H28210" s="64"/>
    </row>
    <row r="28211" spans="4:8" x14ac:dyDescent="0.2">
      <c r="D28211" s="9"/>
      <c r="G28211" s="63"/>
      <c r="H28211" s="64"/>
    </row>
    <row r="28212" spans="4:8" x14ac:dyDescent="0.2">
      <c r="D28212" s="9"/>
      <c r="G28212" s="63"/>
      <c r="H28212" s="64"/>
    </row>
    <row r="28213" spans="4:8" x14ac:dyDescent="0.2">
      <c r="D28213" s="9"/>
      <c r="G28213" s="63"/>
      <c r="H28213" s="64"/>
    </row>
    <row r="28214" spans="4:8" x14ac:dyDescent="0.2">
      <c r="D28214" s="9"/>
      <c r="G28214" s="63"/>
      <c r="H28214" s="64"/>
    </row>
    <row r="28215" spans="4:8" x14ac:dyDescent="0.2">
      <c r="D28215" s="9"/>
      <c r="G28215" s="63"/>
      <c r="H28215" s="64"/>
    </row>
    <row r="28216" spans="4:8" x14ac:dyDescent="0.2">
      <c r="D28216" s="9"/>
      <c r="G28216" s="63"/>
      <c r="H28216" s="64"/>
    </row>
    <row r="28217" spans="4:8" x14ac:dyDescent="0.2">
      <c r="D28217" s="9"/>
      <c r="G28217" s="63"/>
      <c r="H28217" s="64"/>
    </row>
    <row r="28218" spans="4:8" x14ac:dyDescent="0.2">
      <c r="D28218" s="9"/>
      <c r="G28218" s="63"/>
      <c r="H28218" s="64"/>
    </row>
    <row r="28219" spans="4:8" x14ac:dyDescent="0.2">
      <c r="D28219" s="9"/>
      <c r="G28219" s="63"/>
      <c r="H28219" s="64"/>
    </row>
    <row r="28220" spans="4:8" x14ac:dyDescent="0.2">
      <c r="D28220" s="9"/>
      <c r="G28220" s="63"/>
      <c r="H28220" s="64"/>
    </row>
    <row r="28221" spans="4:8" x14ac:dyDescent="0.2">
      <c r="D28221" s="9"/>
      <c r="G28221" s="63"/>
      <c r="H28221" s="64"/>
    </row>
    <row r="28222" spans="4:8" x14ac:dyDescent="0.2">
      <c r="D28222" s="9"/>
      <c r="G28222" s="63"/>
      <c r="H28222" s="64"/>
    </row>
    <row r="28223" spans="4:8" x14ac:dyDescent="0.2">
      <c r="D28223" s="9"/>
      <c r="G28223" s="63"/>
      <c r="H28223" s="64"/>
    </row>
    <row r="28224" spans="4:8" x14ac:dyDescent="0.2">
      <c r="D28224" s="9"/>
      <c r="G28224" s="63"/>
      <c r="H28224" s="64"/>
    </row>
    <row r="28225" spans="4:8" x14ac:dyDescent="0.2">
      <c r="D28225" s="9"/>
      <c r="G28225" s="63"/>
      <c r="H28225" s="64"/>
    </row>
    <row r="28226" spans="4:8" x14ac:dyDescent="0.2">
      <c r="D28226" s="9"/>
      <c r="G28226" s="63"/>
      <c r="H28226" s="64"/>
    </row>
    <row r="28227" spans="4:8" x14ac:dyDescent="0.2">
      <c r="D28227" s="9"/>
      <c r="G28227" s="63"/>
      <c r="H28227" s="64"/>
    </row>
    <row r="28228" spans="4:8" x14ac:dyDescent="0.2">
      <c r="D28228" s="9"/>
      <c r="G28228" s="63"/>
      <c r="H28228" s="64"/>
    </row>
    <row r="28229" spans="4:8" x14ac:dyDescent="0.2">
      <c r="D28229" s="9"/>
      <c r="G28229" s="63"/>
      <c r="H28229" s="64"/>
    </row>
    <row r="28230" spans="4:8" x14ac:dyDescent="0.2">
      <c r="D28230" s="9"/>
      <c r="G28230" s="63"/>
      <c r="H28230" s="64"/>
    </row>
    <row r="28231" spans="4:8" x14ac:dyDescent="0.2">
      <c r="D28231" s="9"/>
      <c r="G28231" s="63"/>
      <c r="H28231" s="64"/>
    </row>
    <row r="28232" spans="4:8" x14ac:dyDescent="0.2">
      <c r="D28232" s="9"/>
      <c r="G28232" s="63"/>
      <c r="H28232" s="64"/>
    </row>
    <row r="28233" spans="4:8" x14ac:dyDescent="0.2">
      <c r="D28233" s="9"/>
      <c r="G28233" s="63"/>
      <c r="H28233" s="64"/>
    </row>
    <row r="28234" spans="4:8" x14ac:dyDescent="0.2">
      <c r="D28234" s="9"/>
      <c r="G28234" s="63"/>
      <c r="H28234" s="64"/>
    </row>
    <row r="28235" spans="4:8" x14ac:dyDescent="0.2">
      <c r="D28235" s="9"/>
      <c r="G28235" s="63"/>
      <c r="H28235" s="64"/>
    </row>
    <row r="28236" spans="4:8" x14ac:dyDescent="0.2">
      <c r="D28236" s="9"/>
      <c r="G28236" s="63"/>
      <c r="H28236" s="64"/>
    </row>
    <row r="28237" spans="4:8" x14ac:dyDescent="0.2">
      <c r="D28237" s="9"/>
      <c r="G28237" s="63"/>
      <c r="H28237" s="64"/>
    </row>
    <row r="28238" spans="4:8" x14ac:dyDescent="0.2">
      <c r="D28238" s="9"/>
      <c r="G28238" s="63"/>
      <c r="H28238" s="64"/>
    </row>
    <row r="28239" spans="4:8" x14ac:dyDescent="0.2">
      <c r="D28239" s="9"/>
      <c r="G28239" s="63"/>
      <c r="H28239" s="64"/>
    </row>
    <row r="28240" spans="4:8" x14ac:dyDescent="0.2">
      <c r="D28240" s="9"/>
      <c r="G28240" s="63"/>
      <c r="H28240" s="64"/>
    </row>
    <row r="28241" spans="4:8" x14ac:dyDescent="0.2">
      <c r="D28241" s="9"/>
      <c r="G28241" s="63"/>
      <c r="H28241" s="64"/>
    </row>
    <row r="28242" spans="4:8" x14ac:dyDescent="0.2">
      <c r="D28242" s="9"/>
      <c r="G28242" s="63"/>
      <c r="H28242" s="64"/>
    </row>
    <row r="28243" spans="4:8" x14ac:dyDescent="0.2">
      <c r="D28243" s="9"/>
      <c r="G28243" s="63"/>
      <c r="H28243" s="64"/>
    </row>
    <row r="28244" spans="4:8" x14ac:dyDescent="0.2">
      <c r="D28244" s="9"/>
      <c r="G28244" s="63"/>
      <c r="H28244" s="64"/>
    </row>
    <row r="28245" spans="4:8" x14ac:dyDescent="0.2">
      <c r="D28245" s="9"/>
      <c r="G28245" s="63"/>
      <c r="H28245" s="64"/>
    </row>
    <row r="28246" spans="4:8" x14ac:dyDescent="0.2">
      <c r="D28246" s="9"/>
      <c r="G28246" s="63"/>
      <c r="H28246" s="64"/>
    </row>
    <row r="28247" spans="4:8" x14ac:dyDescent="0.2">
      <c r="D28247" s="9"/>
      <c r="G28247" s="63"/>
      <c r="H28247" s="64"/>
    </row>
    <row r="28248" spans="4:8" x14ac:dyDescent="0.2">
      <c r="D28248" s="9"/>
      <c r="G28248" s="63"/>
      <c r="H28248" s="64"/>
    </row>
    <row r="28249" spans="4:8" x14ac:dyDescent="0.2">
      <c r="D28249" s="9"/>
      <c r="G28249" s="63"/>
      <c r="H28249" s="64"/>
    </row>
    <row r="28250" spans="4:8" x14ac:dyDescent="0.2">
      <c r="D28250" s="9"/>
      <c r="G28250" s="63"/>
      <c r="H28250" s="64"/>
    </row>
    <row r="28251" spans="4:8" x14ac:dyDescent="0.2">
      <c r="D28251" s="9"/>
      <c r="G28251" s="63"/>
      <c r="H28251" s="64"/>
    </row>
    <row r="28252" spans="4:8" x14ac:dyDescent="0.2">
      <c r="D28252" s="9"/>
      <c r="G28252" s="63"/>
      <c r="H28252" s="64"/>
    </row>
    <row r="28253" spans="4:8" x14ac:dyDescent="0.2">
      <c r="D28253" s="9"/>
      <c r="G28253" s="63"/>
      <c r="H28253" s="64"/>
    </row>
    <row r="28254" spans="4:8" x14ac:dyDescent="0.2">
      <c r="D28254" s="9"/>
      <c r="G28254" s="63"/>
      <c r="H28254" s="64"/>
    </row>
    <row r="28255" spans="4:8" x14ac:dyDescent="0.2">
      <c r="D28255" s="9"/>
      <c r="G28255" s="63"/>
      <c r="H28255" s="64"/>
    </row>
    <row r="28256" spans="4:8" x14ac:dyDescent="0.2">
      <c r="D28256" s="9"/>
      <c r="G28256" s="63"/>
      <c r="H28256" s="64"/>
    </row>
    <row r="28257" spans="4:8" x14ac:dyDescent="0.2">
      <c r="D28257" s="9"/>
      <c r="G28257" s="63"/>
      <c r="H28257" s="64"/>
    </row>
    <row r="28258" spans="4:8" x14ac:dyDescent="0.2">
      <c r="D28258" s="9"/>
      <c r="G28258" s="63"/>
      <c r="H28258" s="64"/>
    </row>
    <row r="28259" spans="4:8" x14ac:dyDescent="0.2">
      <c r="D28259" s="9"/>
      <c r="G28259" s="63"/>
      <c r="H28259" s="64"/>
    </row>
    <row r="28260" spans="4:8" x14ac:dyDescent="0.2">
      <c r="D28260" s="9"/>
      <c r="G28260" s="63"/>
      <c r="H28260" s="64"/>
    </row>
    <row r="28261" spans="4:8" x14ac:dyDescent="0.2">
      <c r="D28261" s="9"/>
      <c r="G28261" s="63"/>
      <c r="H28261" s="64"/>
    </row>
    <row r="28262" spans="4:8" x14ac:dyDescent="0.2">
      <c r="D28262" s="9"/>
      <c r="G28262" s="63"/>
      <c r="H28262" s="64"/>
    </row>
    <row r="28263" spans="4:8" x14ac:dyDescent="0.2">
      <c r="D28263" s="9"/>
      <c r="G28263" s="63"/>
      <c r="H28263" s="64"/>
    </row>
    <row r="28264" spans="4:8" x14ac:dyDescent="0.2">
      <c r="D28264" s="9"/>
      <c r="G28264" s="63"/>
      <c r="H28264" s="64"/>
    </row>
    <row r="28265" spans="4:8" x14ac:dyDescent="0.2">
      <c r="D28265" s="9"/>
      <c r="G28265" s="63"/>
      <c r="H28265" s="64"/>
    </row>
    <row r="28266" spans="4:8" x14ac:dyDescent="0.2">
      <c r="D28266" s="9"/>
      <c r="G28266" s="63"/>
      <c r="H28266" s="64"/>
    </row>
    <row r="28267" spans="4:8" x14ac:dyDescent="0.2">
      <c r="D28267" s="9"/>
      <c r="G28267" s="63"/>
      <c r="H28267" s="64"/>
    </row>
    <row r="28268" spans="4:8" x14ac:dyDescent="0.2">
      <c r="D28268" s="9"/>
      <c r="G28268" s="63"/>
      <c r="H28268" s="64"/>
    </row>
    <row r="28269" spans="4:8" x14ac:dyDescent="0.2">
      <c r="D28269" s="9"/>
      <c r="G28269" s="63"/>
      <c r="H28269" s="64"/>
    </row>
    <row r="28270" spans="4:8" x14ac:dyDescent="0.2">
      <c r="D28270" s="9"/>
      <c r="G28270" s="63"/>
      <c r="H28270" s="64"/>
    </row>
    <row r="28271" spans="4:8" x14ac:dyDescent="0.2">
      <c r="D28271" s="9"/>
      <c r="G28271" s="63"/>
      <c r="H28271" s="64"/>
    </row>
    <row r="28272" spans="4:8" x14ac:dyDescent="0.2">
      <c r="D28272" s="9"/>
      <c r="G28272" s="63"/>
      <c r="H28272" s="64"/>
    </row>
    <row r="28273" spans="4:8" x14ac:dyDescent="0.2">
      <c r="D28273" s="9"/>
      <c r="G28273" s="63"/>
      <c r="H28273" s="64"/>
    </row>
    <row r="28274" spans="4:8" x14ac:dyDescent="0.2">
      <c r="D28274" s="9"/>
      <c r="G28274" s="63"/>
      <c r="H28274" s="64"/>
    </row>
    <row r="28275" spans="4:8" x14ac:dyDescent="0.2">
      <c r="D28275" s="9"/>
      <c r="G28275" s="63"/>
      <c r="H28275" s="64"/>
    </row>
    <row r="28276" spans="4:8" x14ac:dyDescent="0.2">
      <c r="D28276" s="9"/>
      <c r="G28276" s="63"/>
      <c r="H28276" s="64"/>
    </row>
    <row r="28277" spans="4:8" x14ac:dyDescent="0.2">
      <c r="D28277" s="9"/>
      <c r="G28277" s="63"/>
      <c r="H28277" s="64"/>
    </row>
    <row r="28278" spans="4:8" x14ac:dyDescent="0.2">
      <c r="D28278" s="9"/>
      <c r="G28278" s="63"/>
      <c r="H28278" s="64"/>
    </row>
    <row r="28279" spans="4:8" x14ac:dyDescent="0.2">
      <c r="D28279" s="9"/>
      <c r="G28279" s="63"/>
      <c r="H28279" s="64"/>
    </row>
    <row r="28280" spans="4:8" x14ac:dyDescent="0.2">
      <c r="D28280" s="9"/>
      <c r="G28280" s="63"/>
      <c r="H28280" s="64"/>
    </row>
    <row r="28281" spans="4:8" x14ac:dyDescent="0.2">
      <c r="D28281" s="9"/>
      <c r="G28281" s="63"/>
      <c r="H28281" s="64"/>
    </row>
    <row r="28282" spans="4:8" x14ac:dyDescent="0.2">
      <c r="D28282" s="9"/>
      <c r="G28282" s="63"/>
      <c r="H28282" s="64"/>
    </row>
    <row r="28283" spans="4:8" x14ac:dyDescent="0.2">
      <c r="D28283" s="9"/>
      <c r="G28283" s="63"/>
      <c r="H28283" s="64"/>
    </row>
    <row r="28284" spans="4:8" x14ac:dyDescent="0.2">
      <c r="D28284" s="9"/>
      <c r="G28284" s="63"/>
      <c r="H28284" s="64"/>
    </row>
    <row r="28285" spans="4:8" x14ac:dyDescent="0.2">
      <c r="D28285" s="9"/>
      <c r="G28285" s="63"/>
      <c r="H28285" s="64"/>
    </row>
    <row r="28286" spans="4:8" x14ac:dyDescent="0.2">
      <c r="D28286" s="9"/>
      <c r="G28286" s="63"/>
      <c r="H28286" s="64"/>
    </row>
    <row r="28287" spans="4:8" x14ac:dyDescent="0.2">
      <c r="D28287" s="9"/>
      <c r="G28287" s="63"/>
      <c r="H28287" s="64"/>
    </row>
    <row r="28288" spans="4:8" x14ac:dyDescent="0.2">
      <c r="D28288" s="9"/>
      <c r="G28288" s="63"/>
      <c r="H28288" s="64"/>
    </row>
    <row r="28289" spans="4:8" x14ac:dyDescent="0.2">
      <c r="D28289" s="9"/>
      <c r="G28289" s="63"/>
      <c r="H28289" s="64"/>
    </row>
    <row r="28290" spans="4:8" x14ac:dyDescent="0.2">
      <c r="D28290" s="9"/>
      <c r="G28290" s="63"/>
      <c r="H28290" s="64"/>
    </row>
    <row r="28291" spans="4:8" x14ac:dyDescent="0.2">
      <c r="D28291" s="9"/>
      <c r="G28291" s="63"/>
      <c r="H28291" s="64"/>
    </row>
    <row r="28292" spans="4:8" x14ac:dyDescent="0.2">
      <c r="D28292" s="9"/>
      <c r="G28292" s="63"/>
      <c r="H28292" s="64"/>
    </row>
    <row r="28293" spans="4:8" x14ac:dyDescent="0.2">
      <c r="D28293" s="9"/>
      <c r="G28293" s="63"/>
      <c r="H28293" s="64"/>
    </row>
    <row r="28294" spans="4:8" x14ac:dyDescent="0.2">
      <c r="D28294" s="9"/>
      <c r="G28294" s="63"/>
      <c r="H28294" s="64"/>
    </row>
    <row r="28295" spans="4:8" x14ac:dyDescent="0.2">
      <c r="D28295" s="9"/>
      <c r="G28295" s="63"/>
      <c r="H28295" s="64"/>
    </row>
    <row r="28296" spans="4:8" x14ac:dyDescent="0.2">
      <c r="D28296" s="9"/>
      <c r="G28296" s="63"/>
      <c r="H28296" s="64"/>
    </row>
    <row r="28297" spans="4:8" x14ac:dyDescent="0.2">
      <c r="D28297" s="9"/>
      <c r="G28297" s="63"/>
      <c r="H28297" s="64"/>
    </row>
    <row r="28298" spans="4:8" x14ac:dyDescent="0.2">
      <c r="D28298" s="9"/>
      <c r="G28298" s="63"/>
      <c r="H28298" s="64"/>
    </row>
    <row r="28299" spans="4:8" x14ac:dyDescent="0.2">
      <c r="D28299" s="9"/>
      <c r="G28299" s="63"/>
      <c r="H28299" s="64"/>
    </row>
    <row r="28300" spans="4:8" x14ac:dyDescent="0.2">
      <c r="D28300" s="9"/>
      <c r="G28300" s="63"/>
      <c r="H28300" s="64"/>
    </row>
    <row r="28301" spans="4:8" x14ac:dyDescent="0.2">
      <c r="D28301" s="9"/>
      <c r="G28301" s="63"/>
      <c r="H28301" s="64"/>
    </row>
    <row r="28302" spans="4:8" x14ac:dyDescent="0.2">
      <c r="D28302" s="9"/>
      <c r="G28302" s="63"/>
      <c r="H28302" s="64"/>
    </row>
    <row r="28303" spans="4:8" x14ac:dyDescent="0.2">
      <c r="D28303" s="9"/>
      <c r="G28303" s="63"/>
      <c r="H28303" s="64"/>
    </row>
    <row r="28304" spans="4:8" x14ac:dyDescent="0.2">
      <c r="D28304" s="9"/>
      <c r="G28304" s="63"/>
      <c r="H28304" s="64"/>
    </row>
    <row r="28305" spans="4:8" x14ac:dyDescent="0.2">
      <c r="D28305" s="9"/>
      <c r="G28305" s="63"/>
      <c r="H28305" s="64"/>
    </row>
    <row r="28306" spans="4:8" x14ac:dyDescent="0.2">
      <c r="D28306" s="9"/>
      <c r="G28306" s="63"/>
      <c r="H28306" s="64"/>
    </row>
    <row r="28307" spans="4:8" x14ac:dyDescent="0.2">
      <c r="D28307" s="9"/>
      <c r="G28307" s="63"/>
      <c r="H28307" s="64"/>
    </row>
    <row r="28308" spans="4:8" x14ac:dyDescent="0.2">
      <c r="D28308" s="9"/>
      <c r="G28308" s="63"/>
      <c r="H28308" s="64"/>
    </row>
    <row r="28309" spans="4:8" x14ac:dyDescent="0.2">
      <c r="D28309" s="9"/>
      <c r="G28309" s="63"/>
      <c r="H28309" s="64"/>
    </row>
    <row r="28310" spans="4:8" x14ac:dyDescent="0.2">
      <c r="D28310" s="9"/>
      <c r="G28310" s="63"/>
      <c r="H28310" s="64"/>
    </row>
    <row r="28311" spans="4:8" x14ac:dyDescent="0.2">
      <c r="D28311" s="9"/>
      <c r="G28311" s="63"/>
      <c r="H28311" s="64"/>
    </row>
    <row r="28312" spans="4:8" x14ac:dyDescent="0.2">
      <c r="D28312" s="9"/>
      <c r="G28312" s="63"/>
      <c r="H28312" s="64"/>
    </row>
    <row r="28313" spans="4:8" x14ac:dyDescent="0.2">
      <c r="D28313" s="9"/>
      <c r="G28313" s="63"/>
      <c r="H28313" s="64"/>
    </row>
    <row r="28314" spans="4:8" x14ac:dyDescent="0.2">
      <c r="D28314" s="9"/>
      <c r="G28314" s="63"/>
      <c r="H28314" s="64"/>
    </row>
    <row r="28315" spans="4:8" x14ac:dyDescent="0.2">
      <c r="D28315" s="9"/>
      <c r="G28315" s="63"/>
      <c r="H28315" s="64"/>
    </row>
    <row r="28316" spans="4:8" x14ac:dyDescent="0.2">
      <c r="D28316" s="9"/>
      <c r="G28316" s="63"/>
      <c r="H28316" s="64"/>
    </row>
    <row r="28317" spans="4:8" x14ac:dyDescent="0.2">
      <c r="D28317" s="9"/>
      <c r="G28317" s="63"/>
      <c r="H28317" s="64"/>
    </row>
    <row r="28318" spans="4:8" x14ac:dyDescent="0.2">
      <c r="D28318" s="9"/>
      <c r="G28318" s="63"/>
      <c r="H28318" s="64"/>
    </row>
    <row r="28319" spans="4:8" x14ac:dyDescent="0.2">
      <c r="D28319" s="9"/>
      <c r="G28319" s="63"/>
      <c r="H28319" s="64"/>
    </row>
    <row r="28320" spans="4:8" x14ac:dyDescent="0.2">
      <c r="D28320" s="9"/>
      <c r="G28320" s="63"/>
      <c r="H28320" s="64"/>
    </row>
    <row r="28321" spans="4:8" x14ac:dyDescent="0.2">
      <c r="D28321" s="9"/>
      <c r="G28321" s="63"/>
      <c r="H28321" s="64"/>
    </row>
    <row r="28322" spans="4:8" x14ac:dyDescent="0.2">
      <c r="D28322" s="9"/>
      <c r="G28322" s="63"/>
      <c r="H28322" s="64"/>
    </row>
    <row r="28323" spans="4:8" x14ac:dyDescent="0.2">
      <c r="D28323" s="9"/>
      <c r="G28323" s="63"/>
      <c r="H28323" s="64"/>
    </row>
    <row r="28324" spans="4:8" x14ac:dyDescent="0.2">
      <c r="D28324" s="9"/>
      <c r="G28324" s="63"/>
      <c r="H28324" s="64"/>
    </row>
    <row r="28325" spans="4:8" x14ac:dyDescent="0.2">
      <c r="D28325" s="9"/>
      <c r="G28325" s="63"/>
      <c r="H28325" s="64"/>
    </row>
    <row r="28326" spans="4:8" x14ac:dyDescent="0.2">
      <c r="D28326" s="9"/>
      <c r="G28326" s="63"/>
      <c r="H28326" s="64"/>
    </row>
    <row r="28327" spans="4:8" x14ac:dyDescent="0.2">
      <c r="D28327" s="9"/>
      <c r="G28327" s="63"/>
      <c r="H28327" s="64"/>
    </row>
    <row r="28328" spans="4:8" x14ac:dyDescent="0.2">
      <c r="D28328" s="9"/>
      <c r="G28328" s="63"/>
      <c r="H28328" s="64"/>
    </row>
    <row r="28329" spans="4:8" x14ac:dyDescent="0.2">
      <c r="D28329" s="9"/>
      <c r="G28329" s="63"/>
      <c r="H28329" s="64"/>
    </row>
    <row r="28330" spans="4:8" x14ac:dyDescent="0.2">
      <c r="D28330" s="9"/>
      <c r="G28330" s="63"/>
      <c r="H28330" s="64"/>
    </row>
    <row r="28331" spans="4:8" x14ac:dyDescent="0.2">
      <c r="D28331" s="9"/>
      <c r="G28331" s="63"/>
      <c r="H28331" s="64"/>
    </row>
    <row r="28332" spans="4:8" x14ac:dyDescent="0.2">
      <c r="D28332" s="9"/>
      <c r="G28332" s="63"/>
      <c r="H28332" s="64"/>
    </row>
    <row r="28333" spans="4:8" x14ac:dyDescent="0.2">
      <c r="D28333" s="9"/>
      <c r="G28333" s="63"/>
      <c r="H28333" s="64"/>
    </row>
    <row r="28334" spans="4:8" x14ac:dyDescent="0.2">
      <c r="D28334" s="9"/>
      <c r="G28334" s="63"/>
      <c r="H28334" s="64"/>
    </row>
    <row r="28335" spans="4:8" x14ac:dyDescent="0.2">
      <c r="D28335" s="9"/>
      <c r="G28335" s="63"/>
      <c r="H28335" s="64"/>
    </row>
    <row r="28336" spans="4:8" x14ac:dyDescent="0.2">
      <c r="D28336" s="9"/>
      <c r="G28336" s="63"/>
      <c r="H28336" s="64"/>
    </row>
    <row r="28337" spans="4:8" x14ac:dyDescent="0.2">
      <c r="D28337" s="9"/>
      <c r="G28337" s="63"/>
      <c r="H28337" s="64"/>
    </row>
    <row r="28338" spans="4:8" x14ac:dyDescent="0.2">
      <c r="D28338" s="9"/>
      <c r="G28338" s="63"/>
      <c r="H28338" s="64"/>
    </row>
    <row r="28339" spans="4:8" x14ac:dyDescent="0.2">
      <c r="D28339" s="9"/>
      <c r="G28339" s="63"/>
      <c r="H28339" s="64"/>
    </row>
    <row r="28340" spans="4:8" x14ac:dyDescent="0.2">
      <c r="D28340" s="9"/>
      <c r="G28340" s="63"/>
      <c r="H28340" s="64"/>
    </row>
    <row r="28341" spans="4:8" x14ac:dyDescent="0.2">
      <c r="D28341" s="9"/>
      <c r="G28341" s="63"/>
      <c r="H28341" s="64"/>
    </row>
    <row r="28342" spans="4:8" x14ac:dyDescent="0.2">
      <c r="D28342" s="9"/>
      <c r="G28342" s="63"/>
      <c r="H28342" s="64"/>
    </row>
    <row r="28343" spans="4:8" x14ac:dyDescent="0.2">
      <c r="D28343" s="9"/>
      <c r="G28343" s="63"/>
      <c r="H28343" s="64"/>
    </row>
    <row r="28344" spans="4:8" x14ac:dyDescent="0.2">
      <c r="D28344" s="9"/>
      <c r="G28344" s="63"/>
      <c r="H28344" s="64"/>
    </row>
    <row r="28345" spans="4:8" x14ac:dyDescent="0.2">
      <c r="D28345" s="9"/>
      <c r="G28345" s="63"/>
      <c r="H28345" s="64"/>
    </row>
    <row r="28346" spans="4:8" x14ac:dyDescent="0.2">
      <c r="D28346" s="9"/>
      <c r="G28346" s="63"/>
      <c r="H28346" s="64"/>
    </row>
    <row r="28347" spans="4:8" x14ac:dyDescent="0.2">
      <c r="D28347" s="9"/>
      <c r="G28347" s="63"/>
      <c r="H28347" s="64"/>
    </row>
    <row r="28348" spans="4:8" x14ac:dyDescent="0.2">
      <c r="D28348" s="9"/>
      <c r="G28348" s="63"/>
      <c r="H28348" s="64"/>
    </row>
    <row r="28349" spans="4:8" x14ac:dyDescent="0.2">
      <c r="D28349" s="9"/>
      <c r="G28349" s="63"/>
      <c r="H28349" s="64"/>
    </row>
    <row r="28350" spans="4:8" x14ac:dyDescent="0.2">
      <c r="D28350" s="9"/>
      <c r="G28350" s="63"/>
      <c r="H28350" s="64"/>
    </row>
    <row r="28351" spans="4:8" x14ac:dyDescent="0.2">
      <c r="D28351" s="9"/>
      <c r="G28351" s="63"/>
      <c r="H28351" s="64"/>
    </row>
    <row r="28352" spans="4:8" x14ac:dyDescent="0.2">
      <c r="D28352" s="9"/>
      <c r="G28352" s="63"/>
      <c r="H28352" s="64"/>
    </row>
    <row r="28353" spans="4:8" x14ac:dyDescent="0.2">
      <c r="D28353" s="9"/>
      <c r="G28353" s="63"/>
      <c r="H28353" s="64"/>
    </row>
    <row r="28354" spans="4:8" x14ac:dyDescent="0.2">
      <c r="D28354" s="9"/>
      <c r="G28354" s="63"/>
      <c r="H28354" s="64"/>
    </row>
    <row r="28355" spans="4:8" x14ac:dyDescent="0.2">
      <c r="D28355" s="9"/>
      <c r="G28355" s="63"/>
      <c r="H28355" s="64"/>
    </row>
    <row r="28356" spans="4:8" x14ac:dyDescent="0.2">
      <c r="D28356" s="9"/>
      <c r="G28356" s="63"/>
      <c r="H28356" s="64"/>
    </row>
    <row r="28357" spans="4:8" x14ac:dyDescent="0.2">
      <c r="D28357" s="9"/>
      <c r="G28357" s="63"/>
      <c r="H28357" s="64"/>
    </row>
    <row r="28358" spans="4:8" x14ac:dyDescent="0.2">
      <c r="D28358" s="9"/>
      <c r="G28358" s="63"/>
      <c r="H28358" s="64"/>
    </row>
    <row r="28359" spans="4:8" x14ac:dyDescent="0.2">
      <c r="D28359" s="9"/>
      <c r="G28359" s="63"/>
      <c r="H28359" s="64"/>
    </row>
    <row r="28360" spans="4:8" x14ac:dyDescent="0.2">
      <c r="D28360" s="9"/>
      <c r="G28360" s="63"/>
      <c r="H28360" s="64"/>
    </row>
    <row r="28361" spans="4:8" x14ac:dyDescent="0.2">
      <c r="D28361" s="9"/>
      <c r="G28361" s="63"/>
      <c r="H28361" s="64"/>
    </row>
    <row r="28362" spans="4:8" x14ac:dyDescent="0.2">
      <c r="D28362" s="9"/>
      <c r="G28362" s="63"/>
      <c r="H28362" s="64"/>
    </row>
    <row r="28363" spans="4:8" x14ac:dyDescent="0.2">
      <c r="D28363" s="9"/>
      <c r="G28363" s="63"/>
      <c r="H28363" s="64"/>
    </row>
    <row r="28364" spans="4:8" x14ac:dyDescent="0.2">
      <c r="D28364" s="9"/>
      <c r="G28364" s="63"/>
      <c r="H28364" s="64"/>
    </row>
    <row r="28365" spans="4:8" x14ac:dyDescent="0.2">
      <c r="D28365" s="9"/>
      <c r="G28365" s="63"/>
      <c r="H28365" s="64"/>
    </row>
    <row r="28366" spans="4:8" x14ac:dyDescent="0.2">
      <c r="D28366" s="9"/>
      <c r="G28366" s="63"/>
      <c r="H28366" s="64"/>
    </row>
    <row r="28367" spans="4:8" x14ac:dyDescent="0.2">
      <c r="D28367" s="9"/>
      <c r="G28367" s="63"/>
      <c r="H28367" s="64"/>
    </row>
    <row r="28368" spans="4:8" x14ac:dyDescent="0.2">
      <c r="D28368" s="9"/>
      <c r="G28368" s="63"/>
      <c r="H28368" s="64"/>
    </row>
    <row r="28369" spans="4:8" x14ac:dyDescent="0.2">
      <c r="D28369" s="9"/>
      <c r="G28369" s="63"/>
      <c r="H28369" s="64"/>
    </row>
    <row r="28370" spans="4:8" x14ac:dyDescent="0.2">
      <c r="D28370" s="9"/>
      <c r="G28370" s="63"/>
      <c r="H28370" s="64"/>
    </row>
    <row r="28371" spans="4:8" x14ac:dyDescent="0.2">
      <c r="D28371" s="9"/>
      <c r="G28371" s="63"/>
      <c r="H28371" s="64"/>
    </row>
    <row r="28372" spans="4:8" x14ac:dyDescent="0.2">
      <c r="D28372" s="9"/>
      <c r="G28372" s="63"/>
      <c r="H28372" s="64"/>
    </row>
    <row r="28373" spans="4:8" x14ac:dyDescent="0.2">
      <c r="D28373" s="9"/>
      <c r="G28373" s="63"/>
      <c r="H28373" s="64"/>
    </row>
    <row r="28374" spans="4:8" x14ac:dyDescent="0.2">
      <c r="D28374" s="9"/>
      <c r="G28374" s="63"/>
      <c r="H28374" s="64"/>
    </row>
    <row r="28375" spans="4:8" x14ac:dyDescent="0.2">
      <c r="D28375" s="9"/>
      <c r="G28375" s="63"/>
      <c r="H28375" s="64"/>
    </row>
    <row r="28376" spans="4:8" x14ac:dyDescent="0.2">
      <c r="D28376" s="9"/>
      <c r="G28376" s="63"/>
      <c r="H28376" s="64"/>
    </row>
    <row r="28377" spans="4:8" x14ac:dyDescent="0.2">
      <c r="D28377" s="9"/>
      <c r="G28377" s="63"/>
      <c r="H28377" s="64"/>
    </row>
    <row r="28378" spans="4:8" x14ac:dyDescent="0.2">
      <c r="D28378" s="9"/>
      <c r="G28378" s="63"/>
      <c r="H28378" s="64"/>
    </row>
    <row r="28379" spans="4:8" x14ac:dyDescent="0.2">
      <c r="D28379" s="9"/>
      <c r="G28379" s="63"/>
      <c r="H28379" s="64"/>
    </row>
    <row r="28380" spans="4:8" x14ac:dyDescent="0.2">
      <c r="D28380" s="9"/>
      <c r="G28380" s="63"/>
      <c r="H28380" s="64"/>
    </row>
    <row r="28381" spans="4:8" x14ac:dyDescent="0.2">
      <c r="D28381" s="9"/>
      <c r="G28381" s="63"/>
      <c r="H28381" s="64"/>
    </row>
    <row r="28382" spans="4:8" x14ac:dyDescent="0.2">
      <c r="D28382" s="9"/>
      <c r="G28382" s="63"/>
      <c r="H28382" s="64"/>
    </row>
    <row r="28383" spans="4:8" x14ac:dyDescent="0.2">
      <c r="D28383" s="9"/>
      <c r="G28383" s="63"/>
      <c r="H28383" s="64"/>
    </row>
    <row r="28384" spans="4:8" x14ac:dyDescent="0.2">
      <c r="D28384" s="9"/>
      <c r="G28384" s="63"/>
      <c r="H28384" s="64"/>
    </row>
    <row r="28385" spans="4:8" x14ac:dyDescent="0.2">
      <c r="D28385" s="9"/>
      <c r="G28385" s="63"/>
      <c r="H28385" s="64"/>
    </row>
    <row r="28386" spans="4:8" x14ac:dyDescent="0.2">
      <c r="D28386" s="9"/>
      <c r="G28386" s="63"/>
      <c r="H28386" s="64"/>
    </row>
    <row r="28387" spans="4:8" x14ac:dyDescent="0.2">
      <c r="D28387" s="9"/>
      <c r="G28387" s="63"/>
      <c r="H28387" s="64"/>
    </row>
    <row r="28388" spans="4:8" x14ac:dyDescent="0.2">
      <c r="D28388" s="9"/>
      <c r="G28388" s="63"/>
      <c r="H28388" s="64"/>
    </row>
    <row r="28389" spans="4:8" x14ac:dyDescent="0.2">
      <c r="D28389" s="9"/>
      <c r="G28389" s="63"/>
      <c r="H28389" s="64"/>
    </row>
    <row r="28390" spans="4:8" x14ac:dyDescent="0.2">
      <c r="D28390" s="9"/>
      <c r="G28390" s="63"/>
      <c r="H28390" s="64"/>
    </row>
    <row r="28391" spans="4:8" x14ac:dyDescent="0.2">
      <c r="D28391" s="9"/>
      <c r="G28391" s="63"/>
      <c r="H28391" s="64"/>
    </row>
    <row r="28392" spans="4:8" x14ac:dyDescent="0.2">
      <c r="D28392" s="9"/>
      <c r="G28392" s="63"/>
      <c r="H28392" s="64"/>
    </row>
    <row r="28393" spans="4:8" x14ac:dyDescent="0.2">
      <c r="D28393" s="9"/>
      <c r="G28393" s="63"/>
      <c r="H28393" s="64"/>
    </row>
    <row r="28394" spans="4:8" x14ac:dyDescent="0.2">
      <c r="D28394" s="9"/>
      <c r="G28394" s="63"/>
      <c r="H28394" s="64"/>
    </row>
    <row r="28395" spans="4:8" x14ac:dyDescent="0.2">
      <c r="D28395" s="9"/>
      <c r="G28395" s="63"/>
      <c r="H28395" s="64"/>
    </row>
    <row r="28396" spans="4:8" x14ac:dyDescent="0.2">
      <c r="D28396" s="9"/>
      <c r="G28396" s="63"/>
      <c r="H28396" s="64"/>
    </row>
    <row r="28397" spans="4:8" x14ac:dyDescent="0.2">
      <c r="D28397" s="9"/>
      <c r="G28397" s="63"/>
      <c r="H28397" s="64"/>
    </row>
    <row r="28398" spans="4:8" x14ac:dyDescent="0.2">
      <c r="D28398" s="9"/>
      <c r="G28398" s="63"/>
      <c r="H28398" s="64"/>
    </row>
    <row r="28399" spans="4:8" x14ac:dyDescent="0.2">
      <c r="D28399" s="9"/>
      <c r="G28399" s="63"/>
      <c r="H28399" s="64"/>
    </row>
    <row r="28400" spans="4:8" x14ac:dyDescent="0.2">
      <c r="D28400" s="9"/>
      <c r="G28400" s="63"/>
      <c r="H28400" s="64"/>
    </row>
    <row r="28401" spans="4:8" x14ac:dyDescent="0.2">
      <c r="D28401" s="9"/>
      <c r="G28401" s="63"/>
      <c r="H28401" s="64"/>
    </row>
    <row r="28402" spans="4:8" x14ac:dyDescent="0.2">
      <c r="D28402" s="9"/>
      <c r="G28402" s="63"/>
      <c r="H28402" s="64"/>
    </row>
    <row r="28403" spans="4:8" x14ac:dyDescent="0.2">
      <c r="D28403" s="9"/>
      <c r="G28403" s="63"/>
      <c r="H28403" s="64"/>
    </row>
    <row r="28404" spans="4:8" x14ac:dyDescent="0.2">
      <c r="D28404" s="9"/>
      <c r="G28404" s="63"/>
      <c r="H28404" s="64"/>
    </row>
    <row r="28405" spans="4:8" x14ac:dyDescent="0.2">
      <c r="D28405" s="9"/>
      <c r="G28405" s="63"/>
      <c r="H28405" s="64"/>
    </row>
    <row r="28406" spans="4:8" x14ac:dyDescent="0.2">
      <c r="D28406" s="9"/>
      <c r="G28406" s="63"/>
      <c r="H28406" s="64"/>
    </row>
    <row r="28407" spans="4:8" x14ac:dyDescent="0.2">
      <c r="D28407" s="9"/>
      <c r="G28407" s="63"/>
      <c r="H28407" s="64"/>
    </row>
    <row r="28408" spans="4:8" x14ac:dyDescent="0.2">
      <c r="D28408" s="9"/>
      <c r="G28408" s="63"/>
      <c r="H28408" s="64"/>
    </row>
    <row r="28409" spans="4:8" x14ac:dyDescent="0.2">
      <c r="D28409" s="9"/>
      <c r="G28409" s="63"/>
      <c r="H28409" s="64"/>
    </row>
    <row r="28410" spans="4:8" x14ac:dyDescent="0.2">
      <c r="D28410" s="9"/>
      <c r="G28410" s="63"/>
      <c r="H28410" s="64"/>
    </row>
    <row r="28411" spans="4:8" x14ac:dyDescent="0.2">
      <c r="D28411" s="9"/>
      <c r="G28411" s="63"/>
      <c r="H28411" s="64"/>
    </row>
    <row r="28412" spans="4:8" x14ac:dyDescent="0.2">
      <c r="D28412" s="9"/>
      <c r="G28412" s="63"/>
      <c r="H28412" s="64"/>
    </row>
    <row r="28413" spans="4:8" x14ac:dyDescent="0.2">
      <c r="D28413" s="9"/>
      <c r="G28413" s="63"/>
      <c r="H28413" s="64"/>
    </row>
    <row r="28414" spans="4:8" x14ac:dyDescent="0.2">
      <c r="D28414" s="9"/>
      <c r="G28414" s="63"/>
      <c r="H28414" s="64"/>
    </row>
    <row r="28415" spans="4:8" x14ac:dyDescent="0.2">
      <c r="D28415" s="9"/>
      <c r="G28415" s="63"/>
      <c r="H28415" s="64"/>
    </row>
    <row r="28416" spans="4:8" x14ac:dyDescent="0.2">
      <c r="D28416" s="9"/>
      <c r="G28416" s="63"/>
      <c r="H28416" s="64"/>
    </row>
    <row r="28417" spans="4:8" x14ac:dyDescent="0.2">
      <c r="D28417" s="9"/>
      <c r="G28417" s="63"/>
      <c r="H28417" s="64"/>
    </row>
    <row r="28418" spans="4:8" x14ac:dyDescent="0.2">
      <c r="D28418" s="9"/>
      <c r="G28418" s="63"/>
      <c r="H28418" s="64"/>
    </row>
    <row r="28419" spans="4:8" x14ac:dyDescent="0.2">
      <c r="D28419" s="9"/>
      <c r="G28419" s="63"/>
      <c r="H28419" s="64"/>
    </row>
    <row r="28420" spans="4:8" x14ac:dyDescent="0.2">
      <c r="D28420" s="9"/>
      <c r="G28420" s="63"/>
      <c r="H28420" s="64"/>
    </row>
    <row r="28421" spans="4:8" x14ac:dyDescent="0.2">
      <c r="D28421" s="9"/>
      <c r="G28421" s="63"/>
      <c r="H28421" s="64"/>
    </row>
    <row r="28422" spans="4:8" x14ac:dyDescent="0.2">
      <c r="D28422" s="9"/>
      <c r="G28422" s="63"/>
      <c r="H28422" s="64"/>
    </row>
    <row r="28423" spans="4:8" x14ac:dyDescent="0.2">
      <c r="D28423" s="9"/>
      <c r="G28423" s="63"/>
      <c r="H28423" s="64"/>
    </row>
    <row r="28424" spans="4:8" x14ac:dyDescent="0.2">
      <c r="D28424" s="9"/>
      <c r="G28424" s="63"/>
      <c r="H28424" s="64"/>
    </row>
    <row r="28425" spans="4:8" x14ac:dyDescent="0.2">
      <c r="D28425" s="9"/>
      <c r="G28425" s="63"/>
      <c r="H28425" s="64"/>
    </row>
    <row r="28426" spans="4:8" x14ac:dyDescent="0.2">
      <c r="D28426" s="9"/>
      <c r="G28426" s="63"/>
      <c r="H28426" s="64"/>
    </row>
    <row r="28427" spans="4:8" x14ac:dyDescent="0.2">
      <c r="D28427" s="9"/>
      <c r="G28427" s="63"/>
      <c r="H28427" s="64"/>
    </row>
    <row r="28428" spans="4:8" x14ac:dyDescent="0.2">
      <c r="D28428" s="9"/>
      <c r="G28428" s="63"/>
      <c r="H28428" s="64"/>
    </row>
    <row r="28429" spans="4:8" x14ac:dyDescent="0.2">
      <c r="D28429" s="9"/>
      <c r="G28429" s="63"/>
      <c r="H28429" s="64"/>
    </row>
    <row r="28430" spans="4:8" x14ac:dyDescent="0.2">
      <c r="D28430" s="9"/>
      <c r="G28430" s="63"/>
      <c r="H28430" s="64"/>
    </row>
    <row r="28431" spans="4:8" x14ac:dyDescent="0.2">
      <c r="D28431" s="9"/>
      <c r="G28431" s="63"/>
      <c r="H28431" s="64"/>
    </row>
    <row r="28432" spans="4:8" x14ac:dyDescent="0.2">
      <c r="D28432" s="9"/>
      <c r="G28432" s="63"/>
      <c r="H28432" s="64"/>
    </row>
    <row r="28433" spans="4:8" x14ac:dyDescent="0.2">
      <c r="D28433" s="9"/>
      <c r="G28433" s="63"/>
      <c r="H28433" s="64"/>
    </row>
    <row r="28434" spans="4:8" x14ac:dyDescent="0.2">
      <c r="D28434" s="9"/>
      <c r="G28434" s="63"/>
      <c r="H28434" s="64"/>
    </row>
    <row r="28435" spans="4:8" x14ac:dyDescent="0.2">
      <c r="D28435" s="9"/>
      <c r="G28435" s="63"/>
      <c r="H28435" s="64"/>
    </row>
    <row r="28436" spans="4:8" x14ac:dyDescent="0.2">
      <c r="D28436" s="9"/>
      <c r="G28436" s="63"/>
      <c r="H28436" s="64"/>
    </row>
    <row r="28437" spans="4:8" x14ac:dyDescent="0.2">
      <c r="D28437" s="9"/>
      <c r="G28437" s="63"/>
      <c r="H28437" s="64"/>
    </row>
    <row r="28438" spans="4:8" x14ac:dyDescent="0.2">
      <c r="D28438" s="9"/>
      <c r="G28438" s="63"/>
      <c r="H28438" s="64"/>
    </row>
    <row r="28439" spans="4:8" x14ac:dyDescent="0.2">
      <c r="D28439" s="9"/>
      <c r="G28439" s="63"/>
      <c r="H28439" s="64"/>
    </row>
    <row r="28440" spans="4:8" x14ac:dyDescent="0.2">
      <c r="D28440" s="9"/>
      <c r="G28440" s="63"/>
      <c r="H28440" s="64"/>
    </row>
    <row r="28441" spans="4:8" x14ac:dyDescent="0.2">
      <c r="D28441" s="9"/>
      <c r="G28441" s="63"/>
      <c r="H28441" s="64"/>
    </row>
    <row r="28442" spans="4:8" x14ac:dyDescent="0.2">
      <c r="D28442" s="9"/>
      <c r="G28442" s="63"/>
      <c r="H28442" s="64"/>
    </row>
    <row r="28443" spans="4:8" x14ac:dyDescent="0.2">
      <c r="D28443" s="9"/>
      <c r="G28443" s="63"/>
      <c r="H28443" s="64"/>
    </row>
    <row r="28444" spans="4:8" x14ac:dyDescent="0.2">
      <c r="D28444" s="9"/>
      <c r="G28444" s="63"/>
      <c r="H28444" s="64"/>
    </row>
    <row r="28445" spans="4:8" x14ac:dyDescent="0.2">
      <c r="D28445" s="9"/>
      <c r="G28445" s="63"/>
      <c r="H28445" s="64"/>
    </row>
    <row r="28446" spans="4:8" x14ac:dyDescent="0.2">
      <c r="D28446" s="9"/>
      <c r="G28446" s="63"/>
      <c r="H28446" s="64"/>
    </row>
    <row r="28447" spans="4:8" x14ac:dyDescent="0.2">
      <c r="D28447" s="9"/>
      <c r="G28447" s="63"/>
      <c r="H28447" s="64"/>
    </row>
    <row r="28448" spans="4:8" x14ac:dyDescent="0.2">
      <c r="D28448" s="9"/>
      <c r="G28448" s="63"/>
      <c r="H28448" s="64"/>
    </row>
    <row r="28449" spans="4:8" x14ac:dyDescent="0.2">
      <c r="D28449" s="9"/>
      <c r="G28449" s="63"/>
      <c r="H28449" s="64"/>
    </row>
    <row r="28450" spans="4:8" x14ac:dyDescent="0.2">
      <c r="D28450" s="9"/>
      <c r="G28450" s="63"/>
      <c r="H28450" s="64"/>
    </row>
    <row r="28451" spans="4:8" x14ac:dyDescent="0.2">
      <c r="D28451" s="9"/>
      <c r="G28451" s="63"/>
      <c r="H28451" s="64"/>
    </row>
    <row r="28452" spans="4:8" x14ac:dyDescent="0.2">
      <c r="D28452" s="9"/>
      <c r="G28452" s="63"/>
      <c r="H28452" s="64"/>
    </row>
    <row r="28453" spans="4:8" x14ac:dyDescent="0.2">
      <c r="D28453" s="9"/>
      <c r="G28453" s="63"/>
      <c r="H28453" s="64"/>
    </row>
    <row r="28454" spans="4:8" x14ac:dyDescent="0.2">
      <c r="D28454" s="9"/>
      <c r="G28454" s="63"/>
      <c r="H28454" s="64"/>
    </row>
    <row r="28455" spans="4:8" x14ac:dyDescent="0.2">
      <c r="D28455" s="9"/>
      <c r="G28455" s="63"/>
      <c r="H28455" s="64"/>
    </row>
    <row r="28456" spans="4:8" x14ac:dyDescent="0.2">
      <c r="D28456" s="9"/>
      <c r="G28456" s="63"/>
      <c r="H28456" s="64"/>
    </row>
    <row r="28457" spans="4:8" x14ac:dyDescent="0.2">
      <c r="D28457" s="9"/>
      <c r="G28457" s="63"/>
      <c r="H28457" s="64"/>
    </row>
    <row r="28458" spans="4:8" x14ac:dyDescent="0.2">
      <c r="D28458" s="9"/>
      <c r="G28458" s="63"/>
      <c r="H28458" s="64"/>
    </row>
    <row r="28459" spans="4:8" x14ac:dyDescent="0.2">
      <c r="D28459" s="9"/>
      <c r="G28459" s="63"/>
      <c r="H28459" s="64"/>
    </row>
    <row r="28460" spans="4:8" x14ac:dyDescent="0.2">
      <c r="D28460" s="9"/>
      <c r="G28460" s="63"/>
      <c r="H28460" s="64"/>
    </row>
    <row r="28461" spans="4:8" x14ac:dyDescent="0.2">
      <c r="D28461" s="9"/>
      <c r="G28461" s="63"/>
      <c r="H28461" s="64"/>
    </row>
    <row r="28462" spans="4:8" x14ac:dyDescent="0.2">
      <c r="D28462" s="9"/>
      <c r="G28462" s="63"/>
      <c r="H28462" s="64"/>
    </row>
    <row r="28463" spans="4:8" x14ac:dyDescent="0.2">
      <c r="D28463" s="9"/>
      <c r="G28463" s="63"/>
      <c r="H28463" s="64"/>
    </row>
    <row r="28464" spans="4:8" x14ac:dyDescent="0.2">
      <c r="D28464" s="9"/>
      <c r="G28464" s="63"/>
      <c r="H28464" s="64"/>
    </row>
    <row r="28465" spans="4:8" x14ac:dyDescent="0.2">
      <c r="D28465" s="9"/>
      <c r="G28465" s="63"/>
      <c r="H28465" s="64"/>
    </row>
    <row r="28466" spans="4:8" x14ac:dyDescent="0.2">
      <c r="D28466" s="9"/>
      <c r="G28466" s="63"/>
      <c r="H28466" s="64"/>
    </row>
    <row r="28467" spans="4:8" x14ac:dyDescent="0.2">
      <c r="D28467" s="9"/>
      <c r="G28467" s="63"/>
      <c r="H28467" s="64"/>
    </row>
    <row r="28468" spans="4:8" x14ac:dyDescent="0.2">
      <c r="D28468" s="9"/>
      <c r="G28468" s="63"/>
      <c r="H28468" s="64"/>
    </row>
    <row r="28469" spans="4:8" x14ac:dyDescent="0.2">
      <c r="D28469" s="9"/>
      <c r="G28469" s="63"/>
      <c r="H28469" s="64"/>
    </row>
    <row r="28470" spans="4:8" x14ac:dyDescent="0.2">
      <c r="D28470" s="9"/>
      <c r="G28470" s="63"/>
      <c r="H28470" s="64"/>
    </row>
    <row r="28471" spans="4:8" x14ac:dyDescent="0.2">
      <c r="D28471" s="9"/>
      <c r="G28471" s="63"/>
      <c r="H28471" s="64"/>
    </row>
    <row r="28472" spans="4:8" x14ac:dyDescent="0.2">
      <c r="D28472" s="9"/>
      <c r="G28472" s="63"/>
      <c r="H28472" s="64"/>
    </row>
    <row r="28473" spans="4:8" x14ac:dyDescent="0.2">
      <c r="D28473" s="9"/>
      <c r="G28473" s="63"/>
      <c r="H28473" s="64"/>
    </row>
    <row r="28474" spans="4:8" x14ac:dyDescent="0.2">
      <c r="D28474" s="9"/>
      <c r="G28474" s="63"/>
      <c r="H28474" s="64"/>
    </row>
    <row r="28475" spans="4:8" x14ac:dyDescent="0.2">
      <c r="D28475" s="9"/>
      <c r="G28475" s="63"/>
      <c r="H28475" s="64"/>
    </row>
    <row r="28476" spans="4:8" x14ac:dyDescent="0.2">
      <c r="D28476" s="9"/>
      <c r="G28476" s="63"/>
      <c r="H28476" s="64"/>
    </row>
    <row r="28477" spans="4:8" x14ac:dyDescent="0.2">
      <c r="D28477" s="9"/>
      <c r="G28477" s="63"/>
      <c r="H28477" s="64"/>
    </row>
    <row r="28478" spans="4:8" x14ac:dyDescent="0.2">
      <c r="D28478" s="9"/>
      <c r="G28478" s="63"/>
      <c r="H28478" s="64"/>
    </row>
    <row r="28479" spans="4:8" x14ac:dyDescent="0.2">
      <c r="D28479" s="9"/>
      <c r="G28479" s="63"/>
      <c r="H28479" s="64"/>
    </row>
    <row r="28480" spans="4:8" x14ac:dyDescent="0.2">
      <c r="D28480" s="9"/>
      <c r="G28480" s="63"/>
      <c r="H28480" s="64"/>
    </row>
    <row r="28481" spans="4:8" x14ac:dyDescent="0.2">
      <c r="D28481" s="9"/>
      <c r="G28481" s="63"/>
      <c r="H28481" s="64"/>
    </row>
    <row r="28482" spans="4:8" x14ac:dyDescent="0.2">
      <c r="D28482" s="9"/>
      <c r="G28482" s="63"/>
      <c r="H28482" s="64"/>
    </row>
    <row r="28483" spans="4:8" x14ac:dyDescent="0.2">
      <c r="D28483" s="9"/>
      <c r="G28483" s="63"/>
      <c r="H28483" s="64"/>
    </row>
    <row r="28484" spans="4:8" x14ac:dyDescent="0.2">
      <c r="D28484" s="9"/>
      <c r="G28484" s="63"/>
      <c r="H28484" s="64"/>
    </row>
    <row r="28485" spans="4:8" x14ac:dyDescent="0.2">
      <c r="D28485" s="9"/>
      <c r="G28485" s="63"/>
      <c r="H28485" s="64"/>
    </row>
    <row r="28486" spans="4:8" x14ac:dyDescent="0.2">
      <c r="D28486" s="9"/>
      <c r="G28486" s="63"/>
      <c r="H28486" s="64"/>
    </row>
    <row r="28487" spans="4:8" x14ac:dyDescent="0.2">
      <c r="D28487" s="9"/>
      <c r="G28487" s="63"/>
      <c r="H28487" s="64"/>
    </row>
    <row r="28488" spans="4:8" x14ac:dyDescent="0.2">
      <c r="D28488" s="9"/>
      <c r="G28488" s="63"/>
      <c r="H28488" s="64"/>
    </row>
    <row r="28489" spans="4:8" x14ac:dyDescent="0.2">
      <c r="D28489" s="9"/>
      <c r="G28489" s="63"/>
      <c r="H28489" s="64"/>
    </row>
    <row r="28490" spans="4:8" x14ac:dyDescent="0.2">
      <c r="D28490" s="9"/>
      <c r="G28490" s="63"/>
      <c r="H28490" s="64"/>
    </row>
    <row r="28491" spans="4:8" x14ac:dyDescent="0.2">
      <c r="D28491" s="9"/>
      <c r="G28491" s="63"/>
      <c r="H28491" s="64"/>
    </row>
    <row r="28492" spans="4:8" x14ac:dyDescent="0.2">
      <c r="D28492" s="9"/>
      <c r="G28492" s="63"/>
      <c r="H28492" s="64"/>
    </row>
    <row r="28493" spans="4:8" x14ac:dyDescent="0.2">
      <c r="D28493" s="9"/>
      <c r="G28493" s="63"/>
      <c r="H28493" s="64"/>
    </row>
    <row r="28494" spans="4:8" x14ac:dyDescent="0.2">
      <c r="D28494" s="9"/>
      <c r="G28494" s="63"/>
      <c r="H28494" s="64"/>
    </row>
    <row r="28495" spans="4:8" x14ac:dyDescent="0.2">
      <c r="D28495" s="9"/>
      <c r="G28495" s="63"/>
      <c r="H28495" s="64"/>
    </row>
    <row r="28496" spans="4:8" x14ac:dyDescent="0.2">
      <c r="D28496" s="9"/>
      <c r="G28496" s="63"/>
      <c r="H28496" s="64"/>
    </row>
    <row r="28497" spans="4:8" x14ac:dyDescent="0.2">
      <c r="D28497" s="9"/>
      <c r="G28497" s="63"/>
      <c r="H28497" s="64"/>
    </row>
    <row r="28498" spans="4:8" x14ac:dyDescent="0.2">
      <c r="D28498" s="9"/>
      <c r="G28498" s="63"/>
      <c r="H28498" s="64"/>
    </row>
    <row r="28499" spans="4:8" x14ac:dyDescent="0.2">
      <c r="D28499" s="9"/>
      <c r="G28499" s="63"/>
      <c r="H28499" s="64"/>
    </row>
    <row r="28500" spans="4:8" x14ac:dyDescent="0.2">
      <c r="D28500" s="9"/>
      <c r="G28500" s="63"/>
      <c r="H28500" s="64"/>
    </row>
    <row r="28501" spans="4:8" x14ac:dyDescent="0.2">
      <c r="D28501" s="9"/>
      <c r="G28501" s="63"/>
      <c r="H28501" s="64"/>
    </row>
    <row r="28502" spans="4:8" x14ac:dyDescent="0.2">
      <c r="D28502" s="9"/>
      <c r="G28502" s="63"/>
      <c r="H28502" s="64"/>
    </row>
    <row r="28503" spans="4:8" x14ac:dyDescent="0.2">
      <c r="D28503" s="9"/>
      <c r="G28503" s="63"/>
      <c r="H28503" s="64"/>
    </row>
    <row r="28504" spans="4:8" x14ac:dyDescent="0.2">
      <c r="D28504" s="9"/>
      <c r="G28504" s="63"/>
      <c r="H28504" s="64"/>
    </row>
    <row r="28505" spans="4:8" x14ac:dyDescent="0.2">
      <c r="D28505" s="9"/>
      <c r="G28505" s="63"/>
      <c r="H28505" s="64"/>
    </row>
    <row r="28506" spans="4:8" x14ac:dyDescent="0.2">
      <c r="D28506" s="9"/>
      <c r="G28506" s="63"/>
      <c r="H28506" s="64"/>
    </row>
    <row r="28507" spans="4:8" x14ac:dyDescent="0.2">
      <c r="D28507" s="9"/>
      <c r="G28507" s="63"/>
      <c r="H28507" s="64"/>
    </row>
    <row r="28508" spans="4:8" x14ac:dyDescent="0.2">
      <c r="D28508" s="9"/>
      <c r="G28508" s="63"/>
      <c r="H28508" s="64"/>
    </row>
    <row r="28509" spans="4:8" x14ac:dyDescent="0.2">
      <c r="D28509" s="9"/>
      <c r="G28509" s="63"/>
      <c r="H28509" s="64"/>
    </row>
    <row r="28510" spans="4:8" x14ac:dyDescent="0.2">
      <c r="D28510" s="9"/>
      <c r="G28510" s="63"/>
      <c r="H28510" s="64"/>
    </row>
    <row r="28511" spans="4:8" x14ac:dyDescent="0.2">
      <c r="D28511" s="9"/>
      <c r="G28511" s="63"/>
      <c r="H28511" s="64"/>
    </row>
    <row r="28512" spans="4:8" x14ac:dyDescent="0.2">
      <c r="D28512" s="9"/>
      <c r="G28512" s="63"/>
      <c r="H28512" s="64"/>
    </row>
    <row r="28513" spans="4:8" x14ac:dyDescent="0.2">
      <c r="D28513" s="9"/>
      <c r="G28513" s="63"/>
      <c r="H28513" s="64"/>
    </row>
    <row r="28514" spans="4:8" x14ac:dyDescent="0.2">
      <c r="D28514" s="9"/>
      <c r="G28514" s="63"/>
      <c r="H28514" s="64"/>
    </row>
    <row r="28515" spans="4:8" x14ac:dyDescent="0.2">
      <c r="D28515" s="9"/>
      <c r="G28515" s="63"/>
      <c r="H28515" s="64"/>
    </row>
    <row r="28516" spans="4:8" x14ac:dyDescent="0.2">
      <c r="D28516" s="9"/>
      <c r="G28516" s="63"/>
      <c r="H28516" s="64"/>
    </row>
    <row r="28517" spans="4:8" x14ac:dyDescent="0.2">
      <c r="D28517" s="9"/>
      <c r="G28517" s="63"/>
      <c r="H28517" s="64"/>
    </row>
    <row r="28518" spans="4:8" x14ac:dyDescent="0.2">
      <c r="D28518" s="9"/>
      <c r="G28518" s="63"/>
      <c r="H28518" s="64"/>
    </row>
    <row r="28519" spans="4:8" x14ac:dyDescent="0.2">
      <c r="D28519" s="9"/>
      <c r="G28519" s="63"/>
      <c r="H28519" s="64"/>
    </row>
    <row r="28520" spans="4:8" x14ac:dyDescent="0.2">
      <c r="D28520" s="9"/>
      <c r="G28520" s="63"/>
      <c r="H28520" s="64"/>
    </row>
    <row r="28521" spans="4:8" x14ac:dyDescent="0.2">
      <c r="D28521" s="9"/>
      <c r="G28521" s="63"/>
      <c r="H28521" s="64"/>
    </row>
    <row r="28522" spans="4:8" x14ac:dyDescent="0.2">
      <c r="D28522" s="9"/>
      <c r="G28522" s="63"/>
      <c r="H28522" s="64"/>
    </row>
    <row r="28523" spans="4:8" x14ac:dyDescent="0.2">
      <c r="D28523" s="9"/>
      <c r="G28523" s="63"/>
      <c r="H28523" s="64"/>
    </row>
    <row r="28524" spans="4:8" x14ac:dyDescent="0.2">
      <c r="D28524" s="9"/>
      <c r="G28524" s="63"/>
      <c r="H28524" s="64"/>
    </row>
    <row r="28525" spans="4:8" x14ac:dyDescent="0.2">
      <c r="D28525" s="9"/>
      <c r="G28525" s="63"/>
      <c r="H28525" s="64"/>
    </row>
    <row r="28526" spans="4:8" x14ac:dyDescent="0.2">
      <c r="D28526" s="9"/>
      <c r="G28526" s="63"/>
      <c r="H28526" s="64"/>
    </row>
    <row r="28527" spans="4:8" x14ac:dyDescent="0.2">
      <c r="D28527" s="9"/>
      <c r="G28527" s="63"/>
      <c r="H28527" s="64"/>
    </row>
    <row r="28528" spans="4:8" x14ac:dyDescent="0.2">
      <c r="D28528" s="9"/>
      <c r="G28528" s="63"/>
      <c r="H28528" s="64"/>
    </row>
    <row r="28529" spans="4:8" x14ac:dyDescent="0.2">
      <c r="D28529" s="9"/>
      <c r="G28529" s="63"/>
      <c r="H28529" s="64"/>
    </row>
    <row r="28530" spans="4:8" x14ac:dyDescent="0.2">
      <c r="D28530" s="9"/>
      <c r="G28530" s="63"/>
      <c r="H28530" s="64"/>
    </row>
    <row r="28531" spans="4:8" x14ac:dyDescent="0.2">
      <c r="D28531" s="9"/>
      <c r="G28531" s="63"/>
      <c r="H28531" s="64"/>
    </row>
    <row r="28532" spans="4:8" x14ac:dyDescent="0.2">
      <c r="D28532" s="9"/>
      <c r="G28532" s="63"/>
      <c r="H28532" s="64"/>
    </row>
    <row r="28533" spans="4:8" x14ac:dyDescent="0.2">
      <c r="D28533" s="9"/>
      <c r="G28533" s="63"/>
      <c r="H28533" s="64"/>
    </row>
    <row r="28534" spans="4:8" x14ac:dyDescent="0.2">
      <c r="D28534" s="9"/>
      <c r="G28534" s="63"/>
      <c r="H28534" s="64"/>
    </row>
    <row r="28535" spans="4:8" x14ac:dyDescent="0.2">
      <c r="D28535" s="9"/>
      <c r="G28535" s="63"/>
      <c r="H28535" s="64"/>
    </row>
    <row r="28536" spans="4:8" x14ac:dyDescent="0.2">
      <c r="D28536" s="9"/>
      <c r="G28536" s="63"/>
      <c r="H28536" s="64"/>
    </row>
    <row r="28537" spans="4:8" x14ac:dyDescent="0.2">
      <c r="D28537" s="9"/>
      <c r="G28537" s="63"/>
      <c r="H28537" s="64"/>
    </row>
    <row r="28538" spans="4:8" x14ac:dyDescent="0.2">
      <c r="D28538" s="9"/>
      <c r="G28538" s="63"/>
      <c r="H28538" s="64"/>
    </row>
    <row r="28539" spans="4:8" x14ac:dyDescent="0.2">
      <c r="D28539" s="9"/>
      <c r="G28539" s="63"/>
      <c r="H28539" s="64"/>
    </row>
    <row r="28540" spans="4:8" x14ac:dyDescent="0.2">
      <c r="D28540" s="9"/>
      <c r="G28540" s="63"/>
      <c r="H28540" s="64"/>
    </row>
    <row r="28541" spans="4:8" x14ac:dyDescent="0.2">
      <c r="D28541" s="9"/>
      <c r="G28541" s="63"/>
      <c r="H28541" s="64"/>
    </row>
    <row r="28542" spans="4:8" x14ac:dyDescent="0.2">
      <c r="D28542" s="9"/>
      <c r="G28542" s="63"/>
      <c r="H28542" s="64"/>
    </row>
    <row r="28543" spans="4:8" x14ac:dyDescent="0.2">
      <c r="D28543" s="9"/>
      <c r="G28543" s="63"/>
      <c r="H28543" s="64"/>
    </row>
    <row r="28544" spans="4:8" x14ac:dyDescent="0.2">
      <c r="D28544" s="9"/>
      <c r="G28544" s="63"/>
      <c r="H28544" s="64"/>
    </row>
    <row r="28545" spans="4:8" x14ac:dyDescent="0.2">
      <c r="D28545" s="9"/>
      <c r="G28545" s="63"/>
      <c r="H28545" s="64"/>
    </row>
    <row r="28546" spans="4:8" x14ac:dyDescent="0.2">
      <c r="D28546" s="9"/>
      <c r="G28546" s="63"/>
      <c r="H28546" s="64"/>
    </row>
    <row r="28547" spans="4:8" x14ac:dyDescent="0.2">
      <c r="D28547" s="9"/>
      <c r="G28547" s="63"/>
      <c r="H28547" s="64"/>
    </row>
    <row r="28548" spans="4:8" x14ac:dyDescent="0.2">
      <c r="D28548" s="9"/>
      <c r="G28548" s="63"/>
      <c r="H28548" s="64"/>
    </row>
    <row r="28549" spans="4:8" x14ac:dyDescent="0.2">
      <c r="D28549" s="9"/>
      <c r="G28549" s="63"/>
      <c r="H28549" s="64"/>
    </row>
    <row r="28550" spans="4:8" x14ac:dyDescent="0.2">
      <c r="D28550" s="9"/>
      <c r="G28550" s="63"/>
      <c r="H28550" s="64"/>
    </row>
    <row r="28551" spans="4:8" x14ac:dyDescent="0.2">
      <c r="D28551" s="9"/>
      <c r="G28551" s="63"/>
      <c r="H28551" s="64"/>
    </row>
    <row r="28552" spans="4:8" x14ac:dyDescent="0.2">
      <c r="D28552" s="9"/>
      <c r="G28552" s="63"/>
      <c r="H28552" s="64"/>
    </row>
    <row r="28553" spans="4:8" x14ac:dyDescent="0.2">
      <c r="D28553" s="9"/>
      <c r="G28553" s="63"/>
      <c r="H28553" s="64"/>
    </row>
    <row r="28554" spans="4:8" x14ac:dyDescent="0.2">
      <c r="D28554" s="9"/>
      <c r="G28554" s="63"/>
      <c r="H28554" s="64"/>
    </row>
    <row r="28555" spans="4:8" x14ac:dyDescent="0.2">
      <c r="D28555" s="9"/>
      <c r="G28555" s="63"/>
      <c r="H28555" s="64"/>
    </row>
    <row r="28556" spans="4:8" x14ac:dyDescent="0.2">
      <c r="D28556" s="9"/>
      <c r="G28556" s="63"/>
      <c r="H28556" s="64"/>
    </row>
    <row r="28557" spans="4:8" x14ac:dyDescent="0.2">
      <c r="D28557" s="9"/>
      <c r="G28557" s="63"/>
      <c r="H28557" s="64"/>
    </row>
    <row r="28558" spans="4:8" x14ac:dyDescent="0.2">
      <c r="D28558" s="9"/>
      <c r="G28558" s="63"/>
      <c r="H28558" s="64"/>
    </row>
    <row r="28559" spans="4:8" x14ac:dyDescent="0.2">
      <c r="D28559" s="9"/>
      <c r="G28559" s="63"/>
      <c r="H28559" s="64"/>
    </row>
    <row r="28560" spans="4:8" x14ac:dyDescent="0.2">
      <c r="D28560" s="9"/>
      <c r="G28560" s="63"/>
      <c r="H28560" s="64"/>
    </row>
    <row r="28561" spans="4:8" x14ac:dyDescent="0.2">
      <c r="D28561" s="9"/>
      <c r="G28561" s="63"/>
      <c r="H28561" s="64"/>
    </row>
    <row r="28562" spans="4:8" x14ac:dyDescent="0.2">
      <c r="D28562" s="9"/>
      <c r="G28562" s="63"/>
      <c r="H28562" s="64"/>
    </row>
    <row r="28563" spans="4:8" x14ac:dyDescent="0.2">
      <c r="D28563" s="9"/>
      <c r="G28563" s="63"/>
      <c r="H28563" s="64"/>
    </row>
    <row r="28564" spans="4:8" x14ac:dyDescent="0.2">
      <c r="D28564" s="9"/>
      <c r="G28564" s="63"/>
      <c r="H28564" s="64"/>
    </row>
    <row r="28565" spans="4:8" x14ac:dyDescent="0.2">
      <c r="D28565" s="9"/>
      <c r="G28565" s="63"/>
      <c r="H28565" s="64"/>
    </row>
    <row r="28566" spans="4:8" x14ac:dyDescent="0.2">
      <c r="D28566" s="9"/>
      <c r="G28566" s="63"/>
      <c r="H28566" s="64"/>
    </row>
    <row r="28567" spans="4:8" x14ac:dyDescent="0.2">
      <c r="D28567" s="9"/>
      <c r="G28567" s="63"/>
      <c r="H28567" s="64"/>
    </row>
    <row r="28568" spans="4:8" x14ac:dyDescent="0.2">
      <c r="D28568" s="9"/>
      <c r="G28568" s="63"/>
      <c r="H28568" s="64"/>
    </row>
    <row r="28569" spans="4:8" x14ac:dyDescent="0.2">
      <c r="D28569" s="9"/>
      <c r="G28569" s="63"/>
      <c r="H28569" s="64"/>
    </row>
    <row r="28570" spans="4:8" x14ac:dyDescent="0.2">
      <c r="D28570" s="9"/>
      <c r="G28570" s="63"/>
      <c r="H28570" s="64"/>
    </row>
    <row r="28571" spans="4:8" x14ac:dyDescent="0.2">
      <c r="D28571" s="9"/>
      <c r="G28571" s="63"/>
      <c r="H28571" s="64"/>
    </row>
    <row r="28572" spans="4:8" x14ac:dyDescent="0.2">
      <c r="D28572" s="9"/>
      <c r="G28572" s="63"/>
      <c r="H28572" s="64"/>
    </row>
    <row r="28573" spans="4:8" x14ac:dyDescent="0.2">
      <c r="D28573" s="9"/>
      <c r="G28573" s="63"/>
      <c r="H28573" s="64"/>
    </row>
    <row r="28574" spans="4:8" x14ac:dyDescent="0.2">
      <c r="D28574" s="9"/>
      <c r="G28574" s="63"/>
      <c r="H28574" s="64"/>
    </row>
    <row r="28575" spans="4:8" x14ac:dyDescent="0.2">
      <c r="D28575" s="9"/>
      <c r="G28575" s="63"/>
      <c r="H28575" s="64"/>
    </row>
    <row r="28576" spans="4:8" x14ac:dyDescent="0.2">
      <c r="D28576" s="9"/>
      <c r="G28576" s="63"/>
      <c r="H28576" s="64"/>
    </row>
    <row r="28577" spans="4:8" x14ac:dyDescent="0.2">
      <c r="D28577" s="9"/>
      <c r="G28577" s="63"/>
      <c r="H28577" s="64"/>
    </row>
    <row r="28578" spans="4:8" x14ac:dyDescent="0.2">
      <c r="D28578" s="9"/>
      <c r="G28578" s="63"/>
      <c r="H28578" s="64"/>
    </row>
    <row r="28579" spans="4:8" x14ac:dyDescent="0.2">
      <c r="D28579" s="9"/>
      <c r="G28579" s="63"/>
      <c r="H28579" s="64"/>
    </row>
    <row r="28580" spans="4:8" x14ac:dyDescent="0.2">
      <c r="D28580" s="9"/>
      <c r="G28580" s="63"/>
      <c r="H28580" s="64"/>
    </row>
    <row r="28581" spans="4:8" x14ac:dyDescent="0.2">
      <c r="D28581" s="9"/>
      <c r="G28581" s="63"/>
      <c r="H28581" s="64"/>
    </row>
    <row r="28582" spans="4:8" x14ac:dyDescent="0.2">
      <c r="D28582" s="9"/>
      <c r="G28582" s="63"/>
      <c r="H28582" s="64"/>
    </row>
    <row r="28583" spans="4:8" x14ac:dyDescent="0.2">
      <c r="D28583" s="9"/>
      <c r="G28583" s="63"/>
      <c r="H28583" s="64"/>
    </row>
    <row r="28584" spans="4:8" x14ac:dyDescent="0.2">
      <c r="D28584" s="9"/>
      <c r="G28584" s="63"/>
      <c r="H28584" s="64"/>
    </row>
    <row r="28585" spans="4:8" x14ac:dyDescent="0.2">
      <c r="D28585" s="9"/>
      <c r="G28585" s="63"/>
      <c r="H28585" s="64"/>
    </row>
    <row r="28586" spans="4:8" x14ac:dyDescent="0.2">
      <c r="D28586" s="9"/>
      <c r="G28586" s="63"/>
      <c r="H28586" s="64"/>
    </row>
    <row r="28587" spans="4:8" x14ac:dyDescent="0.2">
      <c r="D28587" s="9"/>
      <c r="G28587" s="63"/>
      <c r="H28587" s="64"/>
    </row>
    <row r="28588" spans="4:8" x14ac:dyDescent="0.2">
      <c r="D28588" s="9"/>
      <c r="G28588" s="63"/>
      <c r="H28588" s="64"/>
    </row>
    <row r="28589" spans="4:8" x14ac:dyDescent="0.2">
      <c r="D28589" s="9"/>
      <c r="G28589" s="63"/>
      <c r="H28589" s="64"/>
    </row>
    <row r="28590" spans="4:8" x14ac:dyDescent="0.2">
      <c r="D28590" s="9"/>
      <c r="G28590" s="63"/>
      <c r="H28590" s="64"/>
    </row>
    <row r="28591" spans="4:8" x14ac:dyDescent="0.2">
      <c r="D28591" s="9"/>
      <c r="G28591" s="63"/>
      <c r="H28591" s="64"/>
    </row>
    <row r="28592" spans="4:8" x14ac:dyDescent="0.2">
      <c r="D28592" s="9"/>
      <c r="G28592" s="63"/>
      <c r="H28592" s="64"/>
    </row>
    <row r="28593" spans="4:8" x14ac:dyDescent="0.2">
      <c r="D28593" s="9"/>
      <c r="G28593" s="63"/>
      <c r="H28593" s="64"/>
    </row>
    <row r="28594" spans="4:8" x14ac:dyDescent="0.2">
      <c r="D28594" s="9"/>
      <c r="G28594" s="63"/>
      <c r="H28594" s="64"/>
    </row>
    <row r="28595" spans="4:8" x14ac:dyDescent="0.2">
      <c r="D28595" s="9"/>
      <c r="G28595" s="63"/>
      <c r="H28595" s="64"/>
    </row>
    <row r="28596" spans="4:8" x14ac:dyDescent="0.2">
      <c r="D28596" s="9"/>
      <c r="G28596" s="63"/>
      <c r="H28596" s="64"/>
    </row>
    <row r="28597" spans="4:8" x14ac:dyDescent="0.2">
      <c r="D28597" s="9"/>
      <c r="G28597" s="63"/>
      <c r="H28597" s="64"/>
    </row>
    <row r="28598" spans="4:8" x14ac:dyDescent="0.2">
      <c r="D28598" s="9"/>
      <c r="G28598" s="63"/>
      <c r="H28598" s="64"/>
    </row>
    <row r="28599" spans="4:8" x14ac:dyDescent="0.2">
      <c r="D28599" s="9"/>
      <c r="G28599" s="63"/>
      <c r="H28599" s="64"/>
    </row>
    <row r="28600" spans="4:8" x14ac:dyDescent="0.2">
      <c r="D28600" s="9"/>
      <c r="G28600" s="63"/>
      <c r="H28600" s="64"/>
    </row>
    <row r="28601" spans="4:8" x14ac:dyDescent="0.2">
      <c r="D28601" s="9"/>
      <c r="G28601" s="63"/>
      <c r="H28601" s="64"/>
    </row>
    <row r="28602" spans="4:8" x14ac:dyDescent="0.2">
      <c r="D28602" s="9"/>
      <c r="G28602" s="63"/>
      <c r="H28602" s="64"/>
    </row>
    <row r="28603" spans="4:8" x14ac:dyDescent="0.2">
      <c r="D28603" s="9"/>
      <c r="G28603" s="63"/>
      <c r="H28603" s="64"/>
    </row>
    <row r="28604" spans="4:8" x14ac:dyDescent="0.2">
      <c r="D28604" s="9"/>
      <c r="G28604" s="63"/>
      <c r="H28604" s="64"/>
    </row>
    <row r="28605" spans="4:8" x14ac:dyDescent="0.2">
      <c r="D28605" s="9"/>
      <c r="G28605" s="63"/>
      <c r="H28605" s="64"/>
    </row>
    <row r="28606" spans="4:8" x14ac:dyDescent="0.2">
      <c r="D28606" s="9"/>
      <c r="G28606" s="63"/>
      <c r="H28606" s="64"/>
    </row>
    <row r="28607" spans="4:8" x14ac:dyDescent="0.2">
      <c r="D28607" s="9"/>
      <c r="G28607" s="63"/>
      <c r="H28607" s="64"/>
    </row>
    <row r="28608" spans="4:8" x14ac:dyDescent="0.2">
      <c r="D28608" s="9"/>
      <c r="G28608" s="63"/>
      <c r="H28608" s="64"/>
    </row>
    <row r="28609" spans="4:8" x14ac:dyDescent="0.2">
      <c r="D28609" s="9"/>
      <c r="G28609" s="63"/>
      <c r="H28609" s="64"/>
    </row>
    <row r="28610" spans="4:8" x14ac:dyDescent="0.2">
      <c r="D28610" s="9"/>
      <c r="G28610" s="63"/>
      <c r="H28610" s="64"/>
    </row>
    <row r="28611" spans="4:8" x14ac:dyDescent="0.2">
      <c r="D28611" s="9"/>
      <c r="G28611" s="63"/>
      <c r="H28611" s="64"/>
    </row>
    <row r="28612" spans="4:8" x14ac:dyDescent="0.2">
      <c r="D28612" s="9"/>
      <c r="G28612" s="63"/>
      <c r="H28612" s="64"/>
    </row>
    <row r="28613" spans="4:8" x14ac:dyDescent="0.2">
      <c r="D28613" s="9"/>
      <c r="G28613" s="63"/>
      <c r="H28613" s="64"/>
    </row>
    <row r="28614" spans="4:8" x14ac:dyDescent="0.2">
      <c r="D28614" s="9"/>
      <c r="G28614" s="63"/>
      <c r="H28614" s="64"/>
    </row>
    <row r="28615" spans="4:8" x14ac:dyDescent="0.2">
      <c r="D28615" s="9"/>
      <c r="G28615" s="63"/>
      <c r="H28615" s="64"/>
    </row>
    <row r="28616" spans="4:8" x14ac:dyDescent="0.2">
      <c r="D28616" s="9"/>
      <c r="G28616" s="63"/>
      <c r="H28616" s="64"/>
    </row>
    <row r="28617" spans="4:8" x14ac:dyDescent="0.2">
      <c r="D28617" s="9"/>
      <c r="G28617" s="63"/>
      <c r="H28617" s="64"/>
    </row>
    <row r="28618" spans="4:8" x14ac:dyDescent="0.2">
      <c r="D28618" s="9"/>
      <c r="G28618" s="63"/>
      <c r="H28618" s="64"/>
    </row>
    <row r="28619" spans="4:8" x14ac:dyDescent="0.2">
      <c r="D28619" s="9"/>
      <c r="G28619" s="63"/>
      <c r="H28619" s="64"/>
    </row>
    <row r="28620" spans="4:8" x14ac:dyDescent="0.2">
      <c r="D28620" s="9"/>
      <c r="G28620" s="63"/>
      <c r="H28620" s="64"/>
    </row>
    <row r="28621" spans="4:8" x14ac:dyDescent="0.2">
      <c r="D28621" s="9"/>
      <c r="G28621" s="63"/>
      <c r="H28621" s="64"/>
    </row>
    <row r="28622" spans="4:8" x14ac:dyDescent="0.2">
      <c r="D28622" s="9"/>
      <c r="G28622" s="63"/>
      <c r="H28622" s="64"/>
    </row>
    <row r="28623" spans="4:8" x14ac:dyDescent="0.2">
      <c r="D28623" s="9"/>
      <c r="G28623" s="63"/>
      <c r="H28623" s="64"/>
    </row>
    <row r="28624" spans="4:8" x14ac:dyDescent="0.2">
      <c r="D28624" s="9"/>
      <c r="G28624" s="63"/>
      <c r="H28624" s="64"/>
    </row>
    <row r="28625" spans="4:8" x14ac:dyDescent="0.2">
      <c r="D28625" s="9"/>
      <c r="G28625" s="63"/>
      <c r="H28625" s="64"/>
    </row>
    <row r="28626" spans="4:8" x14ac:dyDescent="0.2">
      <c r="D28626" s="9"/>
      <c r="G28626" s="63"/>
      <c r="H28626" s="64"/>
    </row>
    <row r="28627" spans="4:8" x14ac:dyDescent="0.2">
      <c r="D28627" s="9"/>
      <c r="G28627" s="63"/>
      <c r="H28627" s="64"/>
    </row>
    <row r="28628" spans="4:8" x14ac:dyDescent="0.2">
      <c r="D28628" s="9"/>
      <c r="G28628" s="63"/>
      <c r="H28628" s="64"/>
    </row>
    <row r="28629" spans="4:8" x14ac:dyDescent="0.2">
      <c r="D28629" s="9"/>
      <c r="G28629" s="63"/>
      <c r="H28629" s="64"/>
    </row>
    <row r="28630" spans="4:8" x14ac:dyDescent="0.2">
      <c r="D28630" s="9"/>
      <c r="G28630" s="63"/>
      <c r="H28630" s="64"/>
    </row>
    <row r="28631" spans="4:8" x14ac:dyDescent="0.2">
      <c r="D28631" s="9"/>
      <c r="G28631" s="63"/>
      <c r="H28631" s="64"/>
    </row>
    <row r="28632" spans="4:8" x14ac:dyDescent="0.2">
      <c r="D28632" s="9"/>
      <c r="G28632" s="63"/>
      <c r="H28632" s="64"/>
    </row>
    <row r="28633" spans="4:8" x14ac:dyDescent="0.2">
      <c r="D28633" s="9"/>
      <c r="G28633" s="63"/>
      <c r="H28633" s="64"/>
    </row>
    <row r="28634" spans="4:8" x14ac:dyDescent="0.2">
      <c r="D28634" s="9"/>
      <c r="G28634" s="63"/>
      <c r="H28634" s="64"/>
    </row>
    <row r="28635" spans="4:8" x14ac:dyDescent="0.2">
      <c r="D28635" s="9"/>
      <c r="G28635" s="63"/>
      <c r="H28635" s="64"/>
    </row>
    <row r="28636" spans="4:8" x14ac:dyDescent="0.2">
      <c r="D28636" s="9"/>
      <c r="G28636" s="63"/>
      <c r="H28636" s="64"/>
    </row>
    <row r="28637" spans="4:8" x14ac:dyDescent="0.2">
      <c r="D28637" s="9"/>
      <c r="G28637" s="63"/>
      <c r="H28637" s="64"/>
    </row>
    <row r="28638" spans="4:8" x14ac:dyDescent="0.2">
      <c r="D28638" s="9"/>
      <c r="G28638" s="63"/>
      <c r="H28638" s="64"/>
    </row>
    <row r="28639" spans="4:8" x14ac:dyDescent="0.2">
      <c r="D28639" s="9"/>
      <c r="G28639" s="63"/>
      <c r="H28639" s="64"/>
    </row>
    <row r="28640" spans="4:8" x14ac:dyDescent="0.2">
      <c r="D28640" s="9"/>
      <c r="G28640" s="63"/>
      <c r="H28640" s="64"/>
    </row>
    <row r="28641" spans="4:8" x14ac:dyDescent="0.2">
      <c r="D28641" s="9"/>
      <c r="G28641" s="63"/>
      <c r="H28641" s="64"/>
    </row>
    <row r="28642" spans="4:8" x14ac:dyDescent="0.2">
      <c r="D28642" s="9"/>
      <c r="G28642" s="63"/>
      <c r="H28642" s="64"/>
    </row>
    <row r="28643" spans="4:8" x14ac:dyDescent="0.2">
      <c r="D28643" s="9"/>
      <c r="G28643" s="63"/>
      <c r="H28643" s="64"/>
    </row>
    <row r="28644" spans="4:8" x14ac:dyDescent="0.2">
      <c r="D28644" s="9"/>
      <c r="G28644" s="63"/>
      <c r="H28644" s="64"/>
    </row>
    <row r="28645" spans="4:8" x14ac:dyDescent="0.2">
      <c r="D28645" s="9"/>
      <c r="G28645" s="63"/>
      <c r="H28645" s="64"/>
    </row>
    <row r="28646" spans="4:8" x14ac:dyDescent="0.2">
      <c r="D28646" s="9"/>
      <c r="G28646" s="63"/>
      <c r="H28646" s="64"/>
    </row>
    <row r="28647" spans="4:8" x14ac:dyDescent="0.2">
      <c r="D28647" s="9"/>
      <c r="G28647" s="63"/>
      <c r="H28647" s="64"/>
    </row>
    <row r="28648" spans="4:8" x14ac:dyDescent="0.2">
      <c r="D28648" s="9"/>
      <c r="G28648" s="63"/>
      <c r="H28648" s="64"/>
    </row>
    <row r="28649" spans="4:8" x14ac:dyDescent="0.2">
      <c r="D28649" s="9"/>
      <c r="G28649" s="63"/>
      <c r="H28649" s="64"/>
    </row>
    <row r="28650" spans="4:8" x14ac:dyDescent="0.2">
      <c r="D28650" s="9"/>
      <c r="G28650" s="63"/>
      <c r="H28650" s="64"/>
    </row>
    <row r="28651" spans="4:8" x14ac:dyDescent="0.2">
      <c r="D28651" s="9"/>
      <c r="G28651" s="63"/>
      <c r="H28651" s="64"/>
    </row>
    <row r="28652" spans="4:8" x14ac:dyDescent="0.2">
      <c r="D28652" s="9"/>
      <c r="G28652" s="63"/>
      <c r="H28652" s="64"/>
    </row>
    <row r="28653" spans="4:8" x14ac:dyDescent="0.2">
      <c r="D28653" s="9"/>
      <c r="G28653" s="63"/>
      <c r="H28653" s="64"/>
    </row>
    <row r="28654" spans="4:8" x14ac:dyDescent="0.2">
      <c r="D28654" s="9"/>
      <c r="G28654" s="63"/>
      <c r="H28654" s="64"/>
    </row>
    <row r="28655" spans="4:8" x14ac:dyDescent="0.2">
      <c r="D28655" s="9"/>
      <c r="G28655" s="63"/>
      <c r="H28655" s="64"/>
    </row>
    <row r="28656" spans="4:8" x14ac:dyDescent="0.2">
      <c r="D28656" s="9"/>
      <c r="G28656" s="63"/>
      <c r="H28656" s="64"/>
    </row>
    <row r="28657" spans="4:8" x14ac:dyDescent="0.2">
      <c r="D28657" s="9"/>
      <c r="G28657" s="63"/>
      <c r="H28657" s="64"/>
    </row>
    <row r="28658" spans="4:8" x14ac:dyDescent="0.2">
      <c r="D28658" s="9"/>
      <c r="G28658" s="63"/>
      <c r="H28658" s="64"/>
    </row>
    <row r="28659" spans="4:8" x14ac:dyDescent="0.2">
      <c r="D28659" s="9"/>
      <c r="G28659" s="63"/>
      <c r="H28659" s="64"/>
    </row>
    <row r="28660" spans="4:8" x14ac:dyDescent="0.2">
      <c r="D28660" s="9"/>
      <c r="G28660" s="63"/>
      <c r="H28660" s="64"/>
    </row>
    <row r="28661" spans="4:8" x14ac:dyDescent="0.2">
      <c r="D28661" s="9"/>
      <c r="G28661" s="63"/>
      <c r="H28661" s="64"/>
    </row>
    <row r="28662" spans="4:8" x14ac:dyDescent="0.2">
      <c r="D28662" s="9"/>
      <c r="G28662" s="63"/>
      <c r="H28662" s="64"/>
    </row>
    <row r="28663" spans="4:8" x14ac:dyDescent="0.2">
      <c r="D28663" s="9"/>
      <c r="G28663" s="63"/>
      <c r="H28663" s="64"/>
    </row>
    <row r="28664" spans="4:8" x14ac:dyDescent="0.2">
      <c r="D28664" s="9"/>
      <c r="G28664" s="63"/>
      <c r="H28664" s="64"/>
    </row>
    <row r="28665" spans="4:8" x14ac:dyDescent="0.2">
      <c r="D28665" s="9"/>
      <c r="G28665" s="63"/>
      <c r="H28665" s="64"/>
    </row>
    <row r="28666" spans="4:8" x14ac:dyDescent="0.2">
      <c r="D28666" s="9"/>
      <c r="G28666" s="63"/>
      <c r="H28666" s="64"/>
    </row>
    <row r="28667" spans="4:8" x14ac:dyDescent="0.2">
      <c r="D28667" s="9"/>
      <c r="G28667" s="63"/>
      <c r="H28667" s="64"/>
    </row>
    <row r="28668" spans="4:8" x14ac:dyDescent="0.2">
      <c r="D28668" s="9"/>
      <c r="G28668" s="63"/>
      <c r="H28668" s="64"/>
    </row>
    <row r="28669" spans="4:8" x14ac:dyDescent="0.2">
      <c r="D28669" s="9"/>
      <c r="G28669" s="63"/>
      <c r="H28669" s="64"/>
    </row>
    <row r="28670" spans="4:8" x14ac:dyDescent="0.2">
      <c r="D28670" s="9"/>
      <c r="G28670" s="63"/>
      <c r="H28670" s="64"/>
    </row>
    <row r="28671" spans="4:8" x14ac:dyDescent="0.2">
      <c r="D28671" s="9"/>
      <c r="G28671" s="63"/>
      <c r="H28671" s="64"/>
    </row>
    <row r="28672" spans="4:8" x14ac:dyDescent="0.2">
      <c r="D28672" s="9"/>
      <c r="G28672" s="63"/>
      <c r="H28672" s="64"/>
    </row>
    <row r="28673" spans="4:8" x14ac:dyDescent="0.2">
      <c r="D28673" s="9"/>
      <c r="G28673" s="63"/>
      <c r="H28673" s="64"/>
    </row>
    <row r="28674" spans="4:8" x14ac:dyDescent="0.2">
      <c r="D28674" s="9"/>
      <c r="G28674" s="63"/>
      <c r="H28674" s="64"/>
    </row>
    <row r="28675" spans="4:8" x14ac:dyDescent="0.2">
      <c r="D28675" s="9"/>
      <c r="G28675" s="63"/>
      <c r="H28675" s="64"/>
    </row>
    <row r="28676" spans="4:8" x14ac:dyDescent="0.2">
      <c r="D28676" s="9"/>
      <c r="G28676" s="63"/>
      <c r="H28676" s="64"/>
    </row>
    <row r="28677" spans="4:8" x14ac:dyDescent="0.2">
      <c r="D28677" s="9"/>
      <c r="G28677" s="63"/>
      <c r="H28677" s="64"/>
    </row>
    <row r="28678" spans="4:8" x14ac:dyDescent="0.2">
      <c r="D28678" s="9"/>
      <c r="G28678" s="63"/>
      <c r="H28678" s="64"/>
    </row>
    <row r="28679" spans="4:8" x14ac:dyDescent="0.2">
      <c r="D28679" s="9"/>
      <c r="G28679" s="63"/>
      <c r="H28679" s="64"/>
    </row>
    <row r="28680" spans="4:8" x14ac:dyDescent="0.2">
      <c r="D28680" s="9"/>
      <c r="G28680" s="63"/>
      <c r="H28680" s="64"/>
    </row>
    <row r="28681" spans="4:8" x14ac:dyDescent="0.2">
      <c r="D28681" s="9"/>
      <c r="G28681" s="63"/>
      <c r="H28681" s="64"/>
    </row>
    <row r="28682" spans="4:8" x14ac:dyDescent="0.2">
      <c r="D28682" s="9"/>
      <c r="G28682" s="63"/>
      <c r="H28682" s="64"/>
    </row>
    <row r="28683" spans="4:8" x14ac:dyDescent="0.2">
      <c r="D28683" s="9"/>
      <c r="G28683" s="63"/>
      <c r="H28683" s="64"/>
    </row>
    <row r="28684" spans="4:8" x14ac:dyDescent="0.2">
      <c r="D28684" s="9"/>
      <c r="G28684" s="63"/>
      <c r="H28684" s="64"/>
    </row>
    <row r="28685" spans="4:8" x14ac:dyDescent="0.2">
      <c r="D28685" s="9"/>
      <c r="G28685" s="63"/>
      <c r="H28685" s="64"/>
    </row>
    <row r="28686" spans="4:8" x14ac:dyDescent="0.2">
      <c r="D28686" s="9"/>
      <c r="G28686" s="63"/>
      <c r="H28686" s="64"/>
    </row>
    <row r="28687" spans="4:8" x14ac:dyDescent="0.2">
      <c r="D28687" s="9"/>
      <c r="G28687" s="63"/>
      <c r="H28687" s="64"/>
    </row>
    <row r="28688" spans="4:8" x14ac:dyDescent="0.2">
      <c r="D28688" s="9"/>
      <c r="G28688" s="63"/>
      <c r="H28688" s="64"/>
    </row>
    <row r="28689" spans="4:8" x14ac:dyDescent="0.2">
      <c r="D28689" s="9"/>
      <c r="G28689" s="63"/>
      <c r="H28689" s="64"/>
    </row>
    <row r="28690" spans="4:8" x14ac:dyDescent="0.2">
      <c r="D28690" s="9"/>
      <c r="G28690" s="63"/>
      <c r="H28690" s="64"/>
    </row>
    <row r="28691" spans="4:8" x14ac:dyDescent="0.2">
      <c r="D28691" s="9"/>
      <c r="G28691" s="63"/>
      <c r="H28691" s="64"/>
    </row>
    <row r="28692" spans="4:8" x14ac:dyDescent="0.2">
      <c r="D28692" s="9"/>
      <c r="G28692" s="63"/>
      <c r="H28692" s="64"/>
    </row>
    <row r="28693" spans="4:8" x14ac:dyDescent="0.2">
      <c r="D28693" s="9"/>
      <c r="G28693" s="63"/>
      <c r="H28693" s="64"/>
    </row>
    <row r="28694" spans="4:8" x14ac:dyDescent="0.2">
      <c r="D28694" s="9"/>
      <c r="G28694" s="63"/>
      <c r="H28694" s="64"/>
    </row>
    <row r="28695" spans="4:8" x14ac:dyDescent="0.2">
      <c r="D28695" s="9"/>
      <c r="G28695" s="63"/>
      <c r="H28695" s="64"/>
    </row>
    <row r="28696" spans="4:8" x14ac:dyDescent="0.2">
      <c r="D28696" s="9"/>
      <c r="G28696" s="63"/>
      <c r="H28696" s="64"/>
    </row>
    <row r="28697" spans="4:8" x14ac:dyDescent="0.2">
      <c r="D28697" s="9"/>
      <c r="G28697" s="63"/>
      <c r="H28697" s="64"/>
    </row>
    <row r="28698" spans="4:8" x14ac:dyDescent="0.2">
      <c r="D28698" s="9"/>
      <c r="G28698" s="63"/>
      <c r="H28698" s="64"/>
    </row>
    <row r="28699" spans="4:8" x14ac:dyDescent="0.2">
      <c r="D28699" s="9"/>
      <c r="G28699" s="63"/>
      <c r="H28699" s="64"/>
    </row>
    <row r="28700" spans="4:8" x14ac:dyDescent="0.2">
      <c r="D28700" s="9"/>
      <c r="G28700" s="63"/>
      <c r="H28700" s="64"/>
    </row>
    <row r="28701" spans="4:8" x14ac:dyDescent="0.2">
      <c r="D28701" s="9"/>
      <c r="G28701" s="63"/>
      <c r="H28701" s="64"/>
    </row>
    <row r="28702" spans="4:8" x14ac:dyDescent="0.2">
      <c r="D28702" s="9"/>
      <c r="G28702" s="63"/>
      <c r="H28702" s="64"/>
    </row>
    <row r="28703" spans="4:8" x14ac:dyDescent="0.2">
      <c r="D28703" s="9"/>
      <c r="G28703" s="63"/>
      <c r="H28703" s="64"/>
    </row>
    <row r="28704" spans="4:8" x14ac:dyDescent="0.2">
      <c r="D28704" s="9"/>
      <c r="G28704" s="63"/>
      <c r="H28704" s="64"/>
    </row>
    <row r="28705" spans="4:8" x14ac:dyDescent="0.2">
      <c r="D28705" s="9"/>
      <c r="G28705" s="63"/>
      <c r="H28705" s="64"/>
    </row>
    <row r="28706" spans="4:8" x14ac:dyDescent="0.2">
      <c r="D28706" s="9"/>
      <c r="G28706" s="63"/>
      <c r="H28706" s="64"/>
    </row>
    <row r="28707" spans="4:8" x14ac:dyDescent="0.2">
      <c r="D28707" s="9"/>
      <c r="G28707" s="63"/>
      <c r="H28707" s="64"/>
    </row>
    <row r="28708" spans="4:8" x14ac:dyDescent="0.2">
      <c r="D28708" s="9"/>
      <c r="G28708" s="63"/>
      <c r="H28708" s="64"/>
    </row>
    <row r="28709" spans="4:8" x14ac:dyDescent="0.2">
      <c r="D28709" s="9"/>
      <c r="G28709" s="63"/>
      <c r="H28709" s="64"/>
    </row>
    <row r="28710" spans="4:8" x14ac:dyDescent="0.2">
      <c r="D28710" s="9"/>
      <c r="G28710" s="63"/>
      <c r="H28710" s="64"/>
    </row>
    <row r="28711" spans="4:8" x14ac:dyDescent="0.2">
      <c r="D28711" s="9"/>
      <c r="G28711" s="63"/>
      <c r="H28711" s="64"/>
    </row>
    <row r="28712" spans="4:8" x14ac:dyDescent="0.2">
      <c r="D28712" s="9"/>
      <c r="G28712" s="63"/>
      <c r="H28712" s="64"/>
    </row>
    <row r="28713" spans="4:8" x14ac:dyDescent="0.2">
      <c r="D28713" s="9"/>
      <c r="G28713" s="63"/>
      <c r="H28713" s="64"/>
    </row>
    <row r="28714" spans="4:8" x14ac:dyDescent="0.2">
      <c r="D28714" s="9"/>
      <c r="G28714" s="63"/>
      <c r="H28714" s="64"/>
    </row>
    <row r="28715" spans="4:8" x14ac:dyDescent="0.2">
      <c r="D28715" s="9"/>
      <c r="G28715" s="63"/>
      <c r="H28715" s="64"/>
    </row>
    <row r="28716" spans="4:8" x14ac:dyDescent="0.2">
      <c r="D28716" s="9"/>
      <c r="G28716" s="63"/>
      <c r="H28716" s="64"/>
    </row>
    <row r="28717" spans="4:8" x14ac:dyDescent="0.2">
      <c r="D28717" s="9"/>
      <c r="G28717" s="63"/>
      <c r="H28717" s="64"/>
    </row>
    <row r="28718" spans="4:8" x14ac:dyDescent="0.2">
      <c r="D28718" s="9"/>
      <c r="G28718" s="63"/>
      <c r="H28718" s="64"/>
    </row>
    <row r="28719" spans="4:8" x14ac:dyDescent="0.2">
      <c r="D28719" s="9"/>
      <c r="G28719" s="63"/>
      <c r="H28719" s="64"/>
    </row>
    <row r="28720" spans="4:8" x14ac:dyDescent="0.2">
      <c r="D28720" s="9"/>
      <c r="G28720" s="63"/>
      <c r="H28720" s="64"/>
    </row>
    <row r="28721" spans="4:8" x14ac:dyDescent="0.2">
      <c r="D28721" s="9"/>
      <c r="G28721" s="63"/>
      <c r="H28721" s="64"/>
    </row>
    <row r="28722" spans="4:8" x14ac:dyDescent="0.2">
      <c r="D28722" s="9"/>
      <c r="G28722" s="63"/>
      <c r="H28722" s="64"/>
    </row>
    <row r="28723" spans="4:8" x14ac:dyDescent="0.2">
      <c r="D28723" s="9"/>
      <c r="G28723" s="63"/>
      <c r="H28723" s="64"/>
    </row>
    <row r="28724" spans="4:8" x14ac:dyDescent="0.2">
      <c r="D28724" s="9"/>
      <c r="G28724" s="63"/>
      <c r="H28724" s="64"/>
    </row>
    <row r="28725" spans="4:8" x14ac:dyDescent="0.2">
      <c r="D28725" s="9"/>
      <c r="G28725" s="63"/>
      <c r="H28725" s="64"/>
    </row>
    <row r="28726" spans="4:8" x14ac:dyDescent="0.2">
      <c r="D28726" s="9"/>
      <c r="G28726" s="63"/>
      <c r="H28726" s="64"/>
    </row>
    <row r="28727" spans="4:8" x14ac:dyDescent="0.2">
      <c r="D28727" s="9"/>
      <c r="G28727" s="63"/>
      <c r="H28727" s="64"/>
    </row>
    <row r="28728" spans="4:8" x14ac:dyDescent="0.2">
      <c r="D28728" s="9"/>
      <c r="G28728" s="63"/>
      <c r="H28728" s="64"/>
    </row>
    <row r="28729" spans="4:8" x14ac:dyDescent="0.2">
      <c r="D28729" s="9"/>
      <c r="G28729" s="63"/>
      <c r="H28729" s="64"/>
    </row>
    <row r="28730" spans="4:8" x14ac:dyDescent="0.2">
      <c r="D28730" s="9"/>
      <c r="G28730" s="63"/>
      <c r="H28730" s="64"/>
    </row>
    <row r="28731" spans="4:8" x14ac:dyDescent="0.2">
      <c r="D28731" s="9"/>
      <c r="G28731" s="63"/>
      <c r="H28731" s="64"/>
    </row>
    <row r="28732" spans="4:8" x14ac:dyDescent="0.2">
      <c r="D28732" s="9"/>
      <c r="G28732" s="63"/>
      <c r="H28732" s="64"/>
    </row>
    <row r="28733" spans="4:8" x14ac:dyDescent="0.2">
      <c r="D28733" s="9"/>
      <c r="G28733" s="63"/>
      <c r="H28733" s="64"/>
    </row>
    <row r="28734" spans="4:8" x14ac:dyDescent="0.2">
      <c r="D28734" s="9"/>
      <c r="G28734" s="63"/>
      <c r="H28734" s="64"/>
    </row>
    <row r="28735" spans="4:8" x14ac:dyDescent="0.2">
      <c r="D28735" s="9"/>
      <c r="G28735" s="63"/>
      <c r="H28735" s="64"/>
    </row>
    <row r="28736" spans="4:8" x14ac:dyDescent="0.2">
      <c r="D28736" s="9"/>
      <c r="G28736" s="63"/>
      <c r="H28736" s="64"/>
    </row>
    <row r="28737" spans="4:8" x14ac:dyDescent="0.2">
      <c r="D28737" s="9"/>
      <c r="G28737" s="63"/>
      <c r="H28737" s="64"/>
    </row>
    <row r="28738" spans="4:8" x14ac:dyDescent="0.2">
      <c r="D28738" s="9"/>
      <c r="G28738" s="63"/>
      <c r="H28738" s="64"/>
    </row>
    <row r="28739" spans="4:8" x14ac:dyDescent="0.2">
      <c r="D28739" s="9"/>
      <c r="G28739" s="63"/>
      <c r="H28739" s="64"/>
    </row>
    <row r="28740" spans="4:8" x14ac:dyDescent="0.2">
      <c r="D28740" s="9"/>
      <c r="G28740" s="63"/>
      <c r="H28740" s="64"/>
    </row>
    <row r="28741" spans="4:8" x14ac:dyDescent="0.2">
      <c r="D28741" s="9"/>
      <c r="G28741" s="63"/>
      <c r="H28741" s="64"/>
    </row>
    <row r="28742" spans="4:8" x14ac:dyDescent="0.2">
      <c r="D28742" s="9"/>
      <c r="G28742" s="63"/>
      <c r="H28742" s="64"/>
    </row>
    <row r="28743" spans="4:8" x14ac:dyDescent="0.2">
      <c r="D28743" s="9"/>
      <c r="G28743" s="63"/>
      <c r="H28743" s="64"/>
    </row>
    <row r="28744" spans="4:8" x14ac:dyDescent="0.2">
      <c r="D28744" s="9"/>
      <c r="G28744" s="63"/>
      <c r="H28744" s="64"/>
    </row>
    <row r="28745" spans="4:8" x14ac:dyDescent="0.2">
      <c r="D28745" s="9"/>
      <c r="G28745" s="63"/>
      <c r="H28745" s="64"/>
    </row>
    <row r="28746" spans="4:8" x14ac:dyDescent="0.2">
      <c r="D28746" s="9"/>
      <c r="G28746" s="63"/>
      <c r="H28746" s="64"/>
    </row>
    <row r="28747" spans="4:8" x14ac:dyDescent="0.2">
      <c r="D28747" s="9"/>
      <c r="G28747" s="63"/>
      <c r="H28747" s="64"/>
    </row>
    <row r="28748" spans="4:8" x14ac:dyDescent="0.2">
      <c r="D28748" s="9"/>
      <c r="G28748" s="63"/>
      <c r="H28748" s="64"/>
    </row>
    <row r="28749" spans="4:8" x14ac:dyDescent="0.2">
      <c r="D28749" s="9"/>
      <c r="G28749" s="63"/>
      <c r="H28749" s="64"/>
    </row>
    <row r="28750" spans="4:8" x14ac:dyDescent="0.2">
      <c r="D28750" s="9"/>
      <c r="G28750" s="63"/>
      <c r="H28750" s="64"/>
    </row>
    <row r="28751" spans="4:8" x14ac:dyDescent="0.2">
      <c r="D28751" s="9"/>
      <c r="G28751" s="63"/>
      <c r="H28751" s="64"/>
    </row>
    <row r="28752" spans="4:8" x14ac:dyDescent="0.2">
      <c r="D28752" s="9"/>
      <c r="G28752" s="63"/>
      <c r="H28752" s="64"/>
    </row>
    <row r="28753" spans="4:8" x14ac:dyDescent="0.2">
      <c r="D28753" s="9"/>
      <c r="G28753" s="63"/>
      <c r="H28753" s="64"/>
    </row>
    <row r="28754" spans="4:8" x14ac:dyDescent="0.2">
      <c r="D28754" s="9"/>
      <c r="G28754" s="63"/>
      <c r="H28754" s="64"/>
    </row>
    <row r="28755" spans="4:8" x14ac:dyDescent="0.2">
      <c r="D28755" s="9"/>
      <c r="G28755" s="63"/>
      <c r="H28755" s="64"/>
    </row>
    <row r="28756" spans="4:8" x14ac:dyDescent="0.2">
      <c r="D28756" s="9"/>
      <c r="G28756" s="63"/>
      <c r="H28756" s="64"/>
    </row>
    <row r="28757" spans="4:8" x14ac:dyDescent="0.2">
      <c r="D28757" s="9"/>
      <c r="G28757" s="63"/>
      <c r="H28757" s="64"/>
    </row>
    <row r="28758" spans="4:8" x14ac:dyDescent="0.2">
      <c r="D28758" s="9"/>
      <c r="G28758" s="63"/>
      <c r="H28758" s="64"/>
    </row>
    <row r="28759" spans="4:8" x14ac:dyDescent="0.2">
      <c r="D28759" s="9"/>
      <c r="G28759" s="63"/>
      <c r="H28759" s="64"/>
    </row>
    <row r="28760" spans="4:8" x14ac:dyDescent="0.2">
      <c r="D28760" s="9"/>
      <c r="G28760" s="63"/>
      <c r="H28760" s="64"/>
    </row>
    <row r="28761" spans="4:8" x14ac:dyDescent="0.2">
      <c r="D28761" s="9"/>
      <c r="G28761" s="63"/>
      <c r="H28761" s="64"/>
    </row>
    <row r="28762" spans="4:8" x14ac:dyDescent="0.2">
      <c r="D28762" s="9"/>
      <c r="G28762" s="63"/>
      <c r="H28762" s="64"/>
    </row>
    <row r="28763" spans="4:8" x14ac:dyDescent="0.2">
      <c r="D28763" s="9"/>
      <c r="G28763" s="63"/>
      <c r="H28763" s="64"/>
    </row>
    <row r="28764" spans="4:8" x14ac:dyDescent="0.2">
      <c r="D28764" s="9"/>
      <c r="G28764" s="63"/>
      <c r="H28764" s="64"/>
    </row>
    <row r="28765" spans="4:8" x14ac:dyDescent="0.2">
      <c r="D28765" s="9"/>
      <c r="G28765" s="63"/>
      <c r="H28765" s="64"/>
    </row>
    <row r="28766" spans="4:8" x14ac:dyDescent="0.2">
      <c r="D28766" s="9"/>
      <c r="G28766" s="63"/>
      <c r="H28766" s="64"/>
    </row>
    <row r="28767" spans="4:8" x14ac:dyDescent="0.2">
      <c r="D28767" s="9"/>
      <c r="G28767" s="63"/>
      <c r="H28767" s="64"/>
    </row>
    <row r="28768" spans="4:8" x14ac:dyDescent="0.2">
      <c r="D28768" s="9"/>
      <c r="G28768" s="63"/>
      <c r="H28768" s="64"/>
    </row>
    <row r="28769" spans="4:8" x14ac:dyDescent="0.2">
      <c r="D28769" s="9"/>
      <c r="G28769" s="63"/>
      <c r="H28769" s="64"/>
    </row>
    <row r="28770" spans="4:8" x14ac:dyDescent="0.2">
      <c r="D28770" s="9"/>
      <c r="G28770" s="63"/>
      <c r="H28770" s="64"/>
    </row>
    <row r="28771" spans="4:8" x14ac:dyDescent="0.2">
      <c r="D28771" s="9"/>
      <c r="G28771" s="63"/>
      <c r="H28771" s="64"/>
    </row>
    <row r="28772" spans="4:8" x14ac:dyDescent="0.2">
      <c r="D28772" s="9"/>
      <c r="G28772" s="63"/>
      <c r="H28772" s="64"/>
    </row>
    <row r="28773" spans="4:8" x14ac:dyDescent="0.2">
      <c r="D28773" s="9"/>
      <c r="G28773" s="63"/>
      <c r="H28773" s="64"/>
    </row>
    <row r="28774" spans="4:8" x14ac:dyDescent="0.2">
      <c r="D28774" s="9"/>
      <c r="G28774" s="63"/>
      <c r="H28774" s="64"/>
    </row>
    <row r="28775" spans="4:8" x14ac:dyDescent="0.2">
      <c r="D28775" s="9"/>
      <c r="G28775" s="63"/>
      <c r="H28775" s="64"/>
    </row>
    <row r="28776" spans="4:8" x14ac:dyDescent="0.2">
      <c r="D28776" s="9"/>
      <c r="G28776" s="63"/>
      <c r="H28776" s="64"/>
    </row>
    <row r="28777" spans="4:8" x14ac:dyDescent="0.2">
      <c r="D28777" s="9"/>
      <c r="G28777" s="63"/>
      <c r="H28777" s="64"/>
    </row>
    <row r="28778" spans="4:8" x14ac:dyDescent="0.2">
      <c r="D28778" s="9"/>
      <c r="G28778" s="63"/>
      <c r="H28778" s="64"/>
    </row>
    <row r="28779" spans="4:8" x14ac:dyDescent="0.2">
      <c r="D28779" s="9"/>
      <c r="G28779" s="63"/>
      <c r="H28779" s="64"/>
    </row>
    <row r="28780" spans="4:8" x14ac:dyDescent="0.2">
      <c r="D28780" s="9"/>
      <c r="G28780" s="63"/>
      <c r="H28780" s="64"/>
    </row>
    <row r="28781" spans="4:8" x14ac:dyDescent="0.2">
      <c r="D28781" s="9"/>
      <c r="G28781" s="63"/>
      <c r="H28781" s="64"/>
    </row>
    <row r="28782" spans="4:8" x14ac:dyDescent="0.2">
      <c r="D28782" s="9"/>
      <c r="G28782" s="63"/>
      <c r="H28782" s="64"/>
    </row>
    <row r="28783" spans="4:8" x14ac:dyDescent="0.2">
      <c r="D28783" s="9"/>
      <c r="G28783" s="63"/>
      <c r="H28783" s="64"/>
    </row>
    <row r="28784" spans="4:8" x14ac:dyDescent="0.2">
      <c r="D28784" s="9"/>
      <c r="G28784" s="63"/>
      <c r="H28784" s="64"/>
    </row>
    <row r="28785" spans="4:8" x14ac:dyDescent="0.2">
      <c r="D28785" s="9"/>
      <c r="G28785" s="63"/>
      <c r="H28785" s="64"/>
    </row>
    <row r="28786" spans="4:8" x14ac:dyDescent="0.2">
      <c r="D28786" s="9"/>
      <c r="G28786" s="63"/>
      <c r="H28786" s="64"/>
    </row>
    <row r="28787" spans="4:8" x14ac:dyDescent="0.2">
      <c r="D28787" s="9"/>
      <c r="G28787" s="63"/>
      <c r="H28787" s="64"/>
    </row>
    <row r="28788" spans="4:8" x14ac:dyDescent="0.2">
      <c r="D28788" s="9"/>
      <c r="G28788" s="63"/>
      <c r="H28788" s="64"/>
    </row>
    <row r="28789" spans="4:8" x14ac:dyDescent="0.2">
      <c r="D28789" s="9"/>
      <c r="G28789" s="63"/>
      <c r="H28789" s="64"/>
    </row>
    <row r="28790" spans="4:8" x14ac:dyDescent="0.2">
      <c r="D28790" s="9"/>
      <c r="G28790" s="63"/>
      <c r="H28790" s="64"/>
    </row>
    <row r="28791" spans="4:8" x14ac:dyDescent="0.2">
      <c r="D28791" s="9"/>
      <c r="G28791" s="63"/>
      <c r="H28791" s="64"/>
    </row>
    <row r="28792" spans="4:8" x14ac:dyDescent="0.2">
      <c r="D28792" s="9"/>
      <c r="G28792" s="63"/>
      <c r="H28792" s="64"/>
    </row>
    <row r="28793" spans="4:8" x14ac:dyDescent="0.2">
      <c r="D28793" s="9"/>
      <c r="G28793" s="63"/>
      <c r="H28793" s="64"/>
    </row>
    <row r="28794" spans="4:8" x14ac:dyDescent="0.2">
      <c r="D28794" s="9"/>
      <c r="G28794" s="63"/>
      <c r="H28794" s="64"/>
    </row>
    <row r="28795" spans="4:8" x14ac:dyDescent="0.2">
      <c r="D28795" s="9"/>
      <c r="G28795" s="63"/>
      <c r="H28795" s="64"/>
    </row>
    <row r="28796" spans="4:8" x14ac:dyDescent="0.2">
      <c r="D28796" s="9"/>
      <c r="G28796" s="63"/>
      <c r="H28796" s="64"/>
    </row>
    <row r="28797" spans="4:8" x14ac:dyDescent="0.2">
      <c r="D28797" s="9"/>
      <c r="G28797" s="63"/>
      <c r="H28797" s="64"/>
    </row>
    <row r="28798" spans="4:8" x14ac:dyDescent="0.2">
      <c r="D28798" s="9"/>
      <c r="G28798" s="63"/>
      <c r="H28798" s="64"/>
    </row>
    <row r="28799" spans="4:8" x14ac:dyDescent="0.2">
      <c r="D28799" s="9"/>
      <c r="G28799" s="63"/>
      <c r="H28799" s="64"/>
    </row>
    <row r="28800" spans="4:8" x14ac:dyDescent="0.2">
      <c r="D28800" s="9"/>
      <c r="G28800" s="63"/>
      <c r="H28800" s="64"/>
    </row>
    <row r="28801" spans="4:8" x14ac:dyDescent="0.2">
      <c r="D28801" s="9"/>
      <c r="G28801" s="63"/>
      <c r="H28801" s="64"/>
    </row>
    <row r="28802" spans="4:8" x14ac:dyDescent="0.2">
      <c r="D28802" s="9"/>
      <c r="G28802" s="63"/>
      <c r="H28802" s="64"/>
    </row>
    <row r="28803" spans="4:8" x14ac:dyDescent="0.2">
      <c r="D28803" s="9"/>
      <c r="G28803" s="63"/>
      <c r="H28803" s="64"/>
    </row>
    <row r="28804" spans="4:8" x14ac:dyDescent="0.2">
      <c r="D28804" s="9"/>
      <c r="G28804" s="63"/>
      <c r="H28804" s="64"/>
    </row>
    <row r="28805" spans="4:8" x14ac:dyDescent="0.2">
      <c r="D28805" s="9"/>
      <c r="G28805" s="63"/>
      <c r="H28805" s="64"/>
    </row>
    <row r="28806" spans="4:8" x14ac:dyDescent="0.2">
      <c r="D28806" s="9"/>
      <c r="G28806" s="63"/>
      <c r="H28806" s="64"/>
    </row>
    <row r="28807" spans="4:8" x14ac:dyDescent="0.2">
      <c r="D28807" s="9"/>
      <c r="G28807" s="63"/>
      <c r="H28807" s="64"/>
    </row>
    <row r="28808" spans="4:8" x14ac:dyDescent="0.2">
      <c r="D28808" s="9"/>
      <c r="G28808" s="63"/>
      <c r="H28808" s="64"/>
    </row>
    <row r="28809" spans="4:8" x14ac:dyDescent="0.2">
      <c r="D28809" s="9"/>
      <c r="G28809" s="63"/>
      <c r="H28809" s="64"/>
    </row>
    <row r="28810" spans="4:8" x14ac:dyDescent="0.2">
      <c r="D28810" s="9"/>
      <c r="G28810" s="63"/>
      <c r="H28810" s="64"/>
    </row>
    <row r="28811" spans="4:8" x14ac:dyDescent="0.2">
      <c r="D28811" s="9"/>
      <c r="G28811" s="63"/>
      <c r="H28811" s="64"/>
    </row>
    <row r="28812" spans="4:8" x14ac:dyDescent="0.2">
      <c r="D28812" s="9"/>
      <c r="G28812" s="63"/>
      <c r="H28812" s="64"/>
    </row>
    <row r="28813" spans="4:8" x14ac:dyDescent="0.2">
      <c r="D28813" s="9"/>
      <c r="G28813" s="63"/>
      <c r="H28813" s="64"/>
    </row>
    <row r="28814" spans="4:8" x14ac:dyDescent="0.2">
      <c r="D28814" s="9"/>
      <c r="G28814" s="63"/>
      <c r="H28814" s="64"/>
    </row>
    <row r="28815" spans="4:8" x14ac:dyDescent="0.2">
      <c r="D28815" s="9"/>
      <c r="G28815" s="63"/>
      <c r="H28815" s="64"/>
    </row>
    <row r="28816" spans="4:8" x14ac:dyDescent="0.2">
      <c r="D28816" s="9"/>
      <c r="G28816" s="63"/>
      <c r="H28816" s="64"/>
    </row>
    <row r="28817" spans="4:8" x14ac:dyDescent="0.2">
      <c r="D28817" s="9"/>
      <c r="G28817" s="63"/>
      <c r="H28817" s="64"/>
    </row>
    <row r="28818" spans="4:8" x14ac:dyDescent="0.2">
      <c r="D28818" s="9"/>
      <c r="G28818" s="63"/>
      <c r="H28818" s="64"/>
    </row>
    <row r="28819" spans="4:8" x14ac:dyDescent="0.2">
      <c r="D28819" s="9"/>
      <c r="G28819" s="63"/>
      <c r="H28819" s="64"/>
    </row>
    <row r="28820" spans="4:8" x14ac:dyDescent="0.2">
      <c r="D28820" s="9"/>
      <c r="G28820" s="63"/>
      <c r="H28820" s="64"/>
    </row>
    <row r="28821" spans="4:8" x14ac:dyDescent="0.2">
      <c r="D28821" s="9"/>
      <c r="G28821" s="63"/>
      <c r="H28821" s="64"/>
    </row>
    <row r="28822" spans="4:8" x14ac:dyDescent="0.2">
      <c r="D28822" s="9"/>
      <c r="G28822" s="63"/>
      <c r="H28822" s="64"/>
    </row>
    <row r="28823" spans="4:8" x14ac:dyDescent="0.2">
      <c r="D28823" s="9"/>
      <c r="G28823" s="63"/>
      <c r="H28823" s="64"/>
    </row>
    <row r="28824" spans="4:8" x14ac:dyDescent="0.2">
      <c r="D28824" s="9"/>
      <c r="G28824" s="63"/>
      <c r="H28824" s="64"/>
    </row>
    <row r="28825" spans="4:8" x14ac:dyDescent="0.2">
      <c r="D28825" s="9"/>
      <c r="G28825" s="63"/>
      <c r="H28825" s="64"/>
    </row>
    <row r="28826" spans="4:8" x14ac:dyDescent="0.2">
      <c r="D28826" s="9"/>
      <c r="G28826" s="63"/>
      <c r="H28826" s="64"/>
    </row>
    <row r="28827" spans="4:8" x14ac:dyDescent="0.2">
      <c r="D28827" s="9"/>
      <c r="G28827" s="63"/>
      <c r="H28827" s="64"/>
    </row>
    <row r="28828" spans="4:8" x14ac:dyDescent="0.2">
      <c r="D28828" s="9"/>
      <c r="G28828" s="63"/>
      <c r="H28828" s="64"/>
    </row>
    <row r="28829" spans="4:8" x14ac:dyDescent="0.2">
      <c r="D28829" s="9"/>
      <c r="G28829" s="63"/>
      <c r="H28829" s="64"/>
    </row>
    <row r="28830" spans="4:8" x14ac:dyDescent="0.2">
      <c r="D28830" s="9"/>
      <c r="G28830" s="63"/>
      <c r="H28830" s="64"/>
    </row>
    <row r="28831" spans="4:8" x14ac:dyDescent="0.2">
      <c r="D28831" s="9"/>
      <c r="G28831" s="63"/>
      <c r="H28831" s="64"/>
    </row>
    <row r="28832" spans="4:8" x14ac:dyDescent="0.2">
      <c r="D28832" s="9"/>
      <c r="G28832" s="63"/>
      <c r="H28832" s="64"/>
    </row>
    <row r="28833" spans="4:8" x14ac:dyDescent="0.2">
      <c r="D28833" s="9"/>
      <c r="G28833" s="63"/>
      <c r="H28833" s="64"/>
    </row>
    <row r="28834" spans="4:8" x14ac:dyDescent="0.2">
      <c r="D28834" s="9"/>
      <c r="G28834" s="63"/>
      <c r="H28834" s="64"/>
    </row>
    <row r="28835" spans="4:8" x14ac:dyDescent="0.2">
      <c r="D28835" s="9"/>
      <c r="G28835" s="63"/>
      <c r="H28835" s="64"/>
    </row>
    <row r="28836" spans="4:8" x14ac:dyDescent="0.2">
      <c r="D28836" s="9"/>
      <c r="G28836" s="63"/>
      <c r="H28836" s="64"/>
    </row>
    <row r="28837" spans="4:8" x14ac:dyDescent="0.2">
      <c r="D28837" s="9"/>
      <c r="G28837" s="63"/>
      <c r="H28837" s="64"/>
    </row>
    <row r="28838" spans="4:8" x14ac:dyDescent="0.2">
      <c r="D28838" s="9"/>
      <c r="G28838" s="63"/>
      <c r="H28838" s="64"/>
    </row>
    <row r="28839" spans="4:8" x14ac:dyDescent="0.2">
      <c r="D28839" s="9"/>
      <c r="G28839" s="63"/>
      <c r="H28839" s="64"/>
    </row>
    <row r="28840" spans="4:8" x14ac:dyDescent="0.2">
      <c r="D28840" s="9"/>
      <c r="G28840" s="63"/>
      <c r="H28840" s="64"/>
    </row>
    <row r="28841" spans="4:8" x14ac:dyDescent="0.2">
      <c r="D28841" s="9"/>
      <c r="G28841" s="63"/>
      <c r="H28841" s="64"/>
    </row>
    <row r="28842" spans="4:8" x14ac:dyDescent="0.2">
      <c r="D28842" s="9"/>
      <c r="G28842" s="63"/>
      <c r="H28842" s="64"/>
    </row>
    <row r="28843" spans="4:8" x14ac:dyDescent="0.2">
      <c r="D28843" s="9"/>
      <c r="G28843" s="63"/>
      <c r="H28843" s="64"/>
    </row>
    <row r="28844" spans="4:8" x14ac:dyDescent="0.2">
      <c r="D28844" s="9"/>
      <c r="G28844" s="63"/>
      <c r="H28844" s="64"/>
    </row>
    <row r="28845" spans="4:8" x14ac:dyDescent="0.2">
      <c r="D28845" s="9"/>
      <c r="G28845" s="63"/>
      <c r="H28845" s="64"/>
    </row>
    <row r="28846" spans="4:8" x14ac:dyDescent="0.2">
      <c r="D28846" s="9"/>
      <c r="G28846" s="63"/>
      <c r="H28846" s="64"/>
    </row>
    <row r="28847" spans="4:8" x14ac:dyDescent="0.2">
      <c r="D28847" s="9"/>
      <c r="G28847" s="63"/>
      <c r="H28847" s="64"/>
    </row>
    <row r="28848" spans="4:8" x14ac:dyDescent="0.2">
      <c r="D28848" s="9"/>
      <c r="G28848" s="63"/>
      <c r="H28848" s="64"/>
    </row>
    <row r="28849" spans="4:8" x14ac:dyDescent="0.2">
      <c r="D28849" s="9"/>
      <c r="G28849" s="63"/>
      <c r="H28849" s="64"/>
    </row>
    <row r="28850" spans="4:8" x14ac:dyDescent="0.2">
      <c r="D28850" s="9"/>
      <c r="G28850" s="63"/>
      <c r="H28850" s="64"/>
    </row>
    <row r="28851" spans="4:8" x14ac:dyDescent="0.2">
      <c r="D28851" s="9"/>
      <c r="G28851" s="63"/>
      <c r="H28851" s="64"/>
    </row>
    <row r="28852" spans="4:8" x14ac:dyDescent="0.2">
      <c r="D28852" s="9"/>
      <c r="G28852" s="63"/>
      <c r="H28852" s="64"/>
    </row>
    <row r="28853" spans="4:8" x14ac:dyDescent="0.2">
      <c r="D28853" s="9"/>
      <c r="G28853" s="63"/>
      <c r="H28853" s="64"/>
    </row>
    <row r="28854" spans="4:8" x14ac:dyDescent="0.2">
      <c r="D28854" s="9"/>
      <c r="G28854" s="63"/>
      <c r="H28854" s="64"/>
    </row>
    <row r="28855" spans="4:8" x14ac:dyDescent="0.2">
      <c r="D28855" s="9"/>
      <c r="G28855" s="63"/>
      <c r="H28855" s="64"/>
    </row>
    <row r="28856" spans="4:8" x14ac:dyDescent="0.2">
      <c r="D28856" s="9"/>
      <c r="G28856" s="63"/>
      <c r="H28856" s="64"/>
    </row>
    <row r="28857" spans="4:8" x14ac:dyDescent="0.2">
      <c r="D28857" s="9"/>
      <c r="G28857" s="63"/>
      <c r="H28857" s="64"/>
    </row>
    <row r="28858" spans="4:8" x14ac:dyDescent="0.2">
      <c r="D28858" s="9"/>
      <c r="G28858" s="63"/>
      <c r="H28858" s="64"/>
    </row>
    <row r="28859" spans="4:8" x14ac:dyDescent="0.2">
      <c r="D28859" s="9"/>
      <c r="G28859" s="63"/>
      <c r="H28859" s="64"/>
    </row>
    <row r="28860" spans="4:8" x14ac:dyDescent="0.2">
      <c r="D28860" s="9"/>
      <c r="G28860" s="63"/>
      <c r="H28860" s="64"/>
    </row>
    <row r="28861" spans="4:8" x14ac:dyDescent="0.2">
      <c r="D28861" s="9"/>
      <c r="G28861" s="63"/>
      <c r="H28861" s="64"/>
    </row>
    <row r="28862" spans="4:8" x14ac:dyDescent="0.2">
      <c r="D28862" s="9"/>
      <c r="G28862" s="63"/>
      <c r="H28862" s="64"/>
    </row>
    <row r="28863" spans="4:8" x14ac:dyDescent="0.2">
      <c r="D28863" s="9"/>
      <c r="G28863" s="63"/>
      <c r="H28863" s="64"/>
    </row>
    <row r="28864" spans="4:8" x14ac:dyDescent="0.2">
      <c r="D28864" s="9"/>
      <c r="G28864" s="63"/>
      <c r="H28864" s="64"/>
    </row>
    <row r="28865" spans="4:8" x14ac:dyDescent="0.2">
      <c r="D28865" s="9"/>
      <c r="G28865" s="63"/>
      <c r="H28865" s="64"/>
    </row>
    <row r="28866" spans="4:8" x14ac:dyDescent="0.2">
      <c r="D28866" s="9"/>
      <c r="G28866" s="63"/>
      <c r="H28866" s="64"/>
    </row>
    <row r="28867" spans="4:8" x14ac:dyDescent="0.2">
      <c r="D28867" s="9"/>
      <c r="G28867" s="63"/>
      <c r="H28867" s="64"/>
    </row>
    <row r="28868" spans="4:8" x14ac:dyDescent="0.2">
      <c r="D28868" s="9"/>
      <c r="G28868" s="63"/>
      <c r="H28868" s="64"/>
    </row>
    <row r="28869" spans="4:8" x14ac:dyDescent="0.2">
      <c r="D28869" s="9"/>
      <c r="G28869" s="63"/>
      <c r="H28869" s="64"/>
    </row>
    <row r="28870" spans="4:8" x14ac:dyDescent="0.2">
      <c r="D28870" s="9"/>
      <c r="G28870" s="63"/>
      <c r="H28870" s="64"/>
    </row>
    <row r="28871" spans="4:8" x14ac:dyDescent="0.2">
      <c r="D28871" s="9"/>
      <c r="G28871" s="63"/>
      <c r="H28871" s="64"/>
    </row>
    <row r="28872" spans="4:8" x14ac:dyDescent="0.2">
      <c r="D28872" s="9"/>
      <c r="G28872" s="63"/>
      <c r="H28872" s="64"/>
    </row>
    <row r="28873" spans="4:8" x14ac:dyDescent="0.2">
      <c r="D28873" s="9"/>
      <c r="G28873" s="63"/>
      <c r="H28873" s="64"/>
    </row>
    <row r="28874" spans="4:8" x14ac:dyDescent="0.2">
      <c r="D28874" s="9"/>
      <c r="G28874" s="63"/>
      <c r="H28874" s="64"/>
    </row>
    <row r="28875" spans="4:8" x14ac:dyDescent="0.2">
      <c r="D28875" s="9"/>
      <c r="G28875" s="63"/>
      <c r="H28875" s="64"/>
    </row>
    <row r="28876" spans="4:8" x14ac:dyDescent="0.2">
      <c r="D28876" s="9"/>
      <c r="G28876" s="63"/>
      <c r="H28876" s="64"/>
    </row>
    <row r="28877" spans="4:8" x14ac:dyDescent="0.2">
      <c r="D28877" s="9"/>
      <c r="G28877" s="63"/>
      <c r="H28877" s="64"/>
    </row>
    <row r="28878" spans="4:8" x14ac:dyDescent="0.2">
      <c r="D28878" s="9"/>
      <c r="G28878" s="63"/>
      <c r="H28878" s="64"/>
    </row>
    <row r="28879" spans="4:8" x14ac:dyDescent="0.2">
      <c r="D28879" s="9"/>
      <c r="G28879" s="63"/>
      <c r="H28879" s="64"/>
    </row>
    <row r="28880" spans="4:8" x14ac:dyDescent="0.2">
      <c r="D28880" s="9"/>
      <c r="G28880" s="63"/>
      <c r="H28880" s="64"/>
    </row>
    <row r="28881" spans="4:8" x14ac:dyDescent="0.2">
      <c r="D28881" s="9"/>
      <c r="G28881" s="63"/>
      <c r="H28881" s="64"/>
    </row>
    <row r="28882" spans="4:8" x14ac:dyDescent="0.2">
      <c r="D28882" s="9"/>
      <c r="G28882" s="63"/>
      <c r="H28882" s="64"/>
    </row>
    <row r="28883" spans="4:8" x14ac:dyDescent="0.2">
      <c r="D28883" s="9"/>
      <c r="G28883" s="63"/>
      <c r="H28883" s="64"/>
    </row>
    <row r="28884" spans="4:8" x14ac:dyDescent="0.2">
      <c r="D28884" s="9"/>
      <c r="G28884" s="63"/>
      <c r="H28884" s="64"/>
    </row>
    <row r="28885" spans="4:8" x14ac:dyDescent="0.2">
      <c r="D28885" s="9"/>
      <c r="G28885" s="63"/>
      <c r="H28885" s="64"/>
    </row>
    <row r="28886" spans="4:8" x14ac:dyDescent="0.2">
      <c r="D28886" s="9"/>
      <c r="G28886" s="63"/>
      <c r="H28886" s="64"/>
    </row>
    <row r="28887" spans="4:8" x14ac:dyDescent="0.2">
      <c r="D28887" s="9"/>
      <c r="G28887" s="63"/>
      <c r="H28887" s="64"/>
    </row>
    <row r="28888" spans="4:8" x14ac:dyDescent="0.2">
      <c r="D28888" s="9"/>
      <c r="G28888" s="63"/>
      <c r="H28888" s="64"/>
    </row>
    <row r="28889" spans="4:8" x14ac:dyDescent="0.2">
      <c r="D28889" s="9"/>
      <c r="G28889" s="63"/>
      <c r="H28889" s="64"/>
    </row>
    <row r="28890" spans="4:8" x14ac:dyDescent="0.2">
      <c r="D28890" s="9"/>
      <c r="G28890" s="63"/>
      <c r="H28890" s="64"/>
    </row>
    <row r="28891" spans="4:8" x14ac:dyDescent="0.2">
      <c r="D28891" s="9"/>
      <c r="G28891" s="63"/>
      <c r="H28891" s="64"/>
    </row>
    <row r="28892" spans="4:8" x14ac:dyDescent="0.2">
      <c r="D28892" s="9"/>
      <c r="G28892" s="63"/>
      <c r="H28892" s="64"/>
    </row>
    <row r="28893" spans="4:8" x14ac:dyDescent="0.2">
      <c r="D28893" s="9"/>
      <c r="G28893" s="63"/>
      <c r="H28893" s="64"/>
    </row>
    <row r="28894" spans="4:8" x14ac:dyDescent="0.2">
      <c r="D28894" s="9"/>
      <c r="G28894" s="63"/>
      <c r="H28894" s="64"/>
    </row>
    <row r="28895" spans="4:8" x14ac:dyDescent="0.2">
      <c r="D28895" s="9"/>
      <c r="G28895" s="63"/>
      <c r="H28895" s="64"/>
    </row>
    <row r="28896" spans="4:8" x14ac:dyDescent="0.2">
      <c r="D28896" s="9"/>
      <c r="G28896" s="63"/>
      <c r="H28896" s="64"/>
    </row>
    <row r="28897" spans="4:8" x14ac:dyDescent="0.2">
      <c r="D28897" s="9"/>
      <c r="G28897" s="63"/>
      <c r="H28897" s="64"/>
    </row>
    <row r="28898" spans="4:8" x14ac:dyDescent="0.2">
      <c r="D28898" s="9"/>
      <c r="G28898" s="63"/>
      <c r="H28898" s="64"/>
    </row>
    <row r="28899" spans="4:8" x14ac:dyDescent="0.2">
      <c r="D28899" s="9"/>
      <c r="G28899" s="63"/>
      <c r="H28899" s="64"/>
    </row>
    <row r="28900" spans="4:8" x14ac:dyDescent="0.2">
      <c r="D28900" s="9"/>
      <c r="G28900" s="63"/>
      <c r="H28900" s="64"/>
    </row>
    <row r="28901" spans="4:8" x14ac:dyDescent="0.2">
      <c r="D28901" s="9"/>
      <c r="G28901" s="63"/>
      <c r="H28901" s="64"/>
    </row>
    <row r="28902" spans="4:8" x14ac:dyDescent="0.2">
      <c r="D28902" s="9"/>
      <c r="G28902" s="63"/>
      <c r="H28902" s="64"/>
    </row>
    <row r="28903" spans="4:8" x14ac:dyDescent="0.2">
      <c r="D28903" s="9"/>
      <c r="G28903" s="63"/>
      <c r="H28903" s="64"/>
    </row>
    <row r="28904" spans="4:8" x14ac:dyDescent="0.2">
      <c r="D28904" s="9"/>
      <c r="G28904" s="63"/>
      <c r="H28904" s="64"/>
    </row>
    <row r="28905" spans="4:8" x14ac:dyDescent="0.2">
      <c r="D28905" s="9"/>
      <c r="G28905" s="63"/>
      <c r="H28905" s="64"/>
    </row>
    <row r="28906" spans="4:8" x14ac:dyDescent="0.2">
      <c r="D28906" s="9"/>
      <c r="G28906" s="63"/>
      <c r="H28906" s="64"/>
    </row>
    <row r="28907" spans="4:8" x14ac:dyDescent="0.2">
      <c r="D28907" s="9"/>
      <c r="G28907" s="63"/>
      <c r="H28907" s="64"/>
    </row>
    <row r="28908" spans="4:8" x14ac:dyDescent="0.2">
      <c r="D28908" s="9"/>
      <c r="G28908" s="63"/>
      <c r="H28908" s="64"/>
    </row>
    <row r="28909" spans="4:8" x14ac:dyDescent="0.2">
      <c r="D28909" s="9"/>
      <c r="G28909" s="63"/>
      <c r="H28909" s="64"/>
    </row>
    <row r="28910" spans="4:8" x14ac:dyDescent="0.2">
      <c r="D28910" s="9"/>
      <c r="G28910" s="63"/>
      <c r="H28910" s="64"/>
    </row>
    <row r="28911" spans="4:8" x14ac:dyDescent="0.2">
      <c r="D28911" s="9"/>
      <c r="G28911" s="63"/>
      <c r="H28911" s="64"/>
    </row>
    <row r="28912" spans="4:8" x14ac:dyDescent="0.2">
      <c r="D28912" s="9"/>
      <c r="G28912" s="63"/>
      <c r="H28912" s="64"/>
    </row>
    <row r="28913" spans="4:8" x14ac:dyDescent="0.2">
      <c r="D28913" s="9"/>
      <c r="G28913" s="63"/>
      <c r="H28913" s="64"/>
    </row>
    <row r="28914" spans="4:8" x14ac:dyDescent="0.2">
      <c r="D28914" s="9"/>
      <c r="G28914" s="63"/>
      <c r="H28914" s="64"/>
    </row>
    <row r="28915" spans="4:8" x14ac:dyDescent="0.2">
      <c r="D28915" s="9"/>
      <c r="G28915" s="63"/>
      <c r="H28915" s="64"/>
    </row>
    <row r="28916" spans="4:8" x14ac:dyDescent="0.2">
      <c r="D28916" s="9"/>
      <c r="G28916" s="63"/>
      <c r="H28916" s="64"/>
    </row>
    <row r="28917" spans="4:8" x14ac:dyDescent="0.2">
      <c r="D28917" s="9"/>
      <c r="G28917" s="63"/>
      <c r="H28917" s="64"/>
    </row>
    <row r="28918" spans="4:8" x14ac:dyDescent="0.2">
      <c r="D28918" s="9"/>
      <c r="G28918" s="63"/>
      <c r="H28918" s="64"/>
    </row>
    <row r="28919" spans="4:8" x14ac:dyDescent="0.2">
      <c r="D28919" s="9"/>
      <c r="G28919" s="63"/>
      <c r="H28919" s="64"/>
    </row>
    <row r="28920" spans="4:8" x14ac:dyDescent="0.2">
      <c r="D28920" s="9"/>
      <c r="G28920" s="63"/>
      <c r="H28920" s="64"/>
    </row>
    <row r="28921" spans="4:8" x14ac:dyDescent="0.2">
      <c r="D28921" s="9"/>
      <c r="G28921" s="63"/>
      <c r="H28921" s="64"/>
    </row>
    <row r="28922" spans="4:8" x14ac:dyDescent="0.2">
      <c r="D28922" s="9"/>
      <c r="G28922" s="63"/>
      <c r="H28922" s="64"/>
    </row>
    <row r="28923" spans="4:8" x14ac:dyDescent="0.2">
      <c r="D28923" s="9"/>
      <c r="G28923" s="63"/>
      <c r="H28923" s="64"/>
    </row>
    <row r="28924" spans="4:8" x14ac:dyDescent="0.2">
      <c r="D28924" s="9"/>
      <c r="G28924" s="63"/>
      <c r="H28924" s="64"/>
    </row>
    <row r="28925" spans="4:8" x14ac:dyDescent="0.2">
      <c r="D28925" s="9"/>
      <c r="G28925" s="63"/>
      <c r="H28925" s="64"/>
    </row>
    <row r="28926" spans="4:8" x14ac:dyDescent="0.2">
      <c r="D28926" s="9"/>
      <c r="G28926" s="63"/>
      <c r="H28926" s="64"/>
    </row>
    <row r="28927" spans="4:8" x14ac:dyDescent="0.2">
      <c r="D28927" s="9"/>
      <c r="G28927" s="63"/>
      <c r="H28927" s="64"/>
    </row>
    <row r="28928" spans="4:8" x14ac:dyDescent="0.2">
      <c r="D28928" s="9"/>
      <c r="G28928" s="63"/>
      <c r="H28928" s="64"/>
    </row>
    <row r="28929" spans="4:8" x14ac:dyDescent="0.2">
      <c r="D28929" s="9"/>
      <c r="G28929" s="63"/>
      <c r="H28929" s="64"/>
    </row>
    <row r="28930" spans="4:8" x14ac:dyDescent="0.2">
      <c r="D28930" s="9"/>
      <c r="G28930" s="63"/>
      <c r="H28930" s="64"/>
    </row>
    <row r="28931" spans="4:8" x14ac:dyDescent="0.2">
      <c r="D28931" s="9"/>
      <c r="G28931" s="63"/>
      <c r="H28931" s="64"/>
    </row>
    <row r="28932" spans="4:8" x14ac:dyDescent="0.2">
      <c r="D28932" s="9"/>
      <c r="G28932" s="63"/>
      <c r="H28932" s="64"/>
    </row>
    <row r="28933" spans="4:8" x14ac:dyDescent="0.2">
      <c r="D28933" s="9"/>
      <c r="G28933" s="63"/>
      <c r="H28933" s="64"/>
    </row>
    <row r="28934" spans="4:8" x14ac:dyDescent="0.2">
      <c r="D28934" s="9"/>
      <c r="G28934" s="63"/>
      <c r="H28934" s="64"/>
    </row>
    <row r="28935" spans="4:8" x14ac:dyDescent="0.2">
      <c r="D28935" s="9"/>
      <c r="G28935" s="63"/>
      <c r="H28935" s="64"/>
    </row>
    <row r="28936" spans="4:8" x14ac:dyDescent="0.2">
      <c r="D28936" s="9"/>
      <c r="G28936" s="63"/>
      <c r="H28936" s="64"/>
    </row>
    <row r="28937" spans="4:8" x14ac:dyDescent="0.2">
      <c r="D28937" s="9"/>
      <c r="G28937" s="63"/>
      <c r="H28937" s="64"/>
    </row>
    <row r="28938" spans="4:8" x14ac:dyDescent="0.2">
      <c r="D28938" s="9"/>
      <c r="G28938" s="63"/>
      <c r="H28938" s="64"/>
    </row>
    <row r="28939" spans="4:8" x14ac:dyDescent="0.2">
      <c r="D28939" s="9"/>
      <c r="G28939" s="63"/>
      <c r="H28939" s="64"/>
    </row>
    <row r="28940" spans="4:8" x14ac:dyDescent="0.2">
      <c r="D28940" s="9"/>
      <c r="G28940" s="63"/>
      <c r="H28940" s="64"/>
    </row>
    <row r="28941" spans="4:8" x14ac:dyDescent="0.2">
      <c r="D28941" s="9"/>
      <c r="G28941" s="63"/>
      <c r="H28941" s="64"/>
    </row>
    <row r="28942" spans="4:8" x14ac:dyDescent="0.2">
      <c r="D28942" s="9"/>
      <c r="G28942" s="63"/>
      <c r="H28942" s="64"/>
    </row>
    <row r="28943" spans="4:8" x14ac:dyDescent="0.2">
      <c r="D28943" s="9"/>
      <c r="G28943" s="63"/>
      <c r="H28943" s="64"/>
    </row>
    <row r="28944" spans="4:8" x14ac:dyDescent="0.2">
      <c r="D28944" s="9"/>
      <c r="G28944" s="63"/>
      <c r="H28944" s="64"/>
    </row>
    <row r="28945" spans="4:8" x14ac:dyDescent="0.2">
      <c r="D28945" s="9"/>
      <c r="G28945" s="63"/>
      <c r="H28945" s="64"/>
    </row>
    <row r="28946" spans="4:8" x14ac:dyDescent="0.2">
      <c r="D28946" s="9"/>
      <c r="G28946" s="63"/>
      <c r="H28946" s="64"/>
    </row>
    <row r="28947" spans="4:8" x14ac:dyDescent="0.2">
      <c r="D28947" s="9"/>
      <c r="G28947" s="63"/>
      <c r="H28947" s="64"/>
    </row>
    <row r="28948" spans="4:8" x14ac:dyDescent="0.2">
      <c r="D28948" s="9"/>
      <c r="G28948" s="63"/>
      <c r="H28948" s="64"/>
    </row>
    <row r="28949" spans="4:8" x14ac:dyDescent="0.2">
      <c r="D28949" s="9"/>
      <c r="G28949" s="63"/>
      <c r="H28949" s="64"/>
    </row>
    <row r="28950" spans="4:8" x14ac:dyDescent="0.2">
      <c r="D28950" s="9"/>
      <c r="G28950" s="63"/>
      <c r="H28950" s="64"/>
    </row>
    <row r="28951" spans="4:8" x14ac:dyDescent="0.2">
      <c r="D28951" s="9"/>
      <c r="G28951" s="63"/>
      <c r="H28951" s="64"/>
    </row>
    <row r="28952" spans="4:8" x14ac:dyDescent="0.2">
      <c r="D28952" s="9"/>
      <c r="G28952" s="63"/>
      <c r="H28952" s="64"/>
    </row>
    <row r="28953" spans="4:8" x14ac:dyDescent="0.2">
      <c r="D28953" s="9"/>
      <c r="G28953" s="63"/>
      <c r="H28953" s="64"/>
    </row>
    <row r="28954" spans="4:8" x14ac:dyDescent="0.2">
      <c r="D28954" s="9"/>
      <c r="G28954" s="63"/>
      <c r="H28954" s="64"/>
    </row>
    <row r="28955" spans="4:8" x14ac:dyDescent="0.2">
      <c r="D28955" s="9"/>
      <c r="G28955" s="63"/>
      <c r="H28955" s="64"/>
    </row>
    <row r="28956" spans="4:8" x14ac:dyDescent="0.2">
      <c r="D28956" s="9"/>
      <c r="G28956" s="63"/>
      <c r="H28956" s="64"/>
    </row>
    <row r="28957" spans="4:8" x14ac:dyDescent="0.2">
      <c r="D28957" s="9"/>
      <c r="G28957" s="63"/>
      <c r="H28957" s="64"/>
    </row>
    <row r="28958" spans="4:8" x14ac:dyDescent="0.2">
      <c r="D28958" s="9"/>
      <c r="G28958" s="63"/>
      <c r="H28958" s="64"/>
    </row>
    <row r="28959" spans="4:8" x14ac:dyDescent="0.2">
      <c r="D28959" s="9"/>
      <c r="G28959" s="63"/>
      <c r="H28959" s="64"/>
    </row>
    <row r="28960" spans="4:8" x14ac:dyDescent="0.2">
      <c r="D28960" s="9"/>
      <c r="G28960" s="63"/>
      <c r="H28960" s="64"/>
    </row>
    <row r="28961" spans="4:8" x14ac:dyDescent="0.2">
      <c r="D28961" s="9"/>
      <c r="G28961" s="63"/>
      <c r="H28961" s="64"/>
    </row>
    <row r="28962" spans="4:8" x14ac:dyDescent="0.2">
      <c r="D28962" s="9"/>
      <c r="G28962" s="63"/>
      <c r="H28962" s="64"/>
    </row>
    <row r="28963" spans="4:8" x14ac:dyDescent="0.2">
      <c r="D28963" s="9"/>
      <c r="G28963" s="63"/>
      <c r="H28963" s="64"/>
    </row>
    <row r="28964" spans="4:8" x14ac:dyDescent="0.2">
      <c r="D28964" s="9"/>
      <c r="G28964" s="63"/>
      <c r="H28964" s="64"/>
    </row>
    <row r="28965" spans="4:8" x14ac:dyDescent="0.2">
      <c r="D28965" s="9"/>
      <c r="G28965" s="63"/>
      <c r="H28965" s="64"/>
    </row>
    <row r="28966" spans="4:8" x14ac:dyDescent="0.2">
      <c r="D28966" s="9"/>
      <c r="G28966" s="63"/>
      <c r="H28966" s="64"/>
    </row>
    <row r="28967" spans="4:8" x14ac:dyDescent="0.2">
      <c r="D28967" s="9"/>
      <c r="G28967" s="63"/>
      <c r="H28967" s="64"/>
    </row>
    <row r="28968" spans="4:8" x14ac:dyDescent="0.2">
      <c r="D28968" s="9"/>
      <c r="G28968" s="63"/>
      <c r="H28968" s="64"/>
    </row>
    <row r="28969" spans="4:8" x14ac:dyDescent="0.2">
      <c r="D28969" s="9"/>
      <c r="G28969" s="63"/>
      <c r="H28969" s="64"/>
    </row>
    <row r="28970" spans="4:8" x14ac:dyDescent="0.2">
      <c r="D28970" s="9"/>
      <c r="G28970" s="63"/>
      <c r="H28970" s="64"/>
    </row>
    <row r="28971" spans="4:8" x14ac:dyDescent="0.2">
      <c r="D28971" s="9"/>
      <c r="G28971" s="63"/>
      <c r="H28971" s="64"/>
    </row>
    <row r="28972" spans="4:8" x14ac:dyDescent="0.2">
      <c r="D28972" s="9"/>
      <c r="G28972" s="63"/>
      <c r="H28972" s="64"/>
    </row>
    <row r="28973" spans="4:8" x14ac:dyDescent="0.2">
      <c r="D28973" s="9"/>
      <c r="G28973" s="63"/>
      <c r="H28973" s="64"/>
    </row>
    <row r="28974" spans="4:8" x14ac:dyDescent="0.2">
      <c r="D28974" s="9"/>
      <c r="G28974" s="63"/>
      <c r="H28974" s="64"/>
    </row>
    <row r="28975" spans="4:8" x14ac:dyDescent="0.2">
      <c r="D28975" s="9"/>
      <c r="G28975" s="63"/>
      <c r="H28975" s="64"/>
    </row>
    <row r="28976" spans="4:8" x14ac:dyDescent="0.2">
      <c r="D28976" s="9"/>
      <c r="G28976" s="63"/>
      <c r="H28976" s="64"/>
    </row>
    <row r="28977" spans="4:8" x14ac:dyDescent="0.2">
      <c r="D28977" s="9"/>
      <c r="G28977" s="63"/>
      <c r="H28977" s="64"/>
    </row>
    <row r="28978" spans="4:8" x14ac:dyDescent="0.2">
      <c r="D28978" s="9"/>
      <c r="G28978" s="63"/>
      <c r="H28978" s="64"/>
    </row>
    <row r="28979" spans="4:8" x14ac:dyDescent="0.2">
      <c r="D28979" s="9"/>
      <c r="G28979" s="63"/>
      <c r="H28979" s="64"/>
    </row>
    <row r="28980" spans="4:8" x14ac:dyDescent="0.2">
      <c r="D28980" s="9"/>
      <c r="G28980" s="63"/>
      <c r="H28980" s="64"/>
    </row>
    <row r="28981" spans="4:8" x14ac:dyDescent="0.2">
      <c r="D28981" s="9"/>
      <c r="G28981" s="63"/>
      <c r="H28981" s="64"/>
    </row>
    <row r="28982" spans="4:8" x14ac:dyDescent="0.2">
      <c r="D28982" s="9"/>
      <c r="G28982" s="63"/>
      <c r="H28982" s="64"/>
    </row>
    <row r="28983" spans="4:8" x14ac:dyDescent="0.2">
      <c r="D28983" s="9"/>
      <c r="G28983" s="63"/>
      <c r="H28983" s="64"/>
    </row>
    <row r="28984" spans="4:8" x14ac:dyDescent="0.2">
      <c r="D28984" s="9"/>
      <c r="G28984" s="63"/>
      <c r="H28984" s="64"/>
    </row>
    <row r="28985" spans="4:8" x14ac:dyDescent="0.2">
      <c r="D28985" s="9"/>
      <c r="G28985" s="63"/>
      <c r="H28985" s="64"/>
    </row>
    <row r="28986" spans="4:8" x14ac:dyDescent="0.2">
      <c r="D28986" s="9"/>
      <c r="G28986" s="63"/>
      <c r="H28986" s="64"/>
    </row>
    <row r="28987" spans="4:8" x14ac:dyDescent="0.2">
      <c r="D28987" s="9"/>
      <c r="G28987" s="63"/>
      <c r="H28987" s="64"/>
    </row>
    <row r="28988" spans="4:8" x14ac:dyDescent="0.2">
      <c r="D28988" s="9"/>
      <c r="G28988" s="63"/>
      <c r="H28988" s="64"/>
    </row>
    <row r="28989" spans="4:8" x14ac:dyDescent="0.2">
      <c r="D28989" s="9"/>
      <c r="G28989" s="63"/>
      <c r="H28989" s="64"/>
    </row>
    <row r="28990" spans="4:8" x14ac:dyDescent="0.2">
      <c r="D28990" s="9"/>
      <c r="G28990" s="63"/>
      <c r="H28990" s="64"/>
    </row>
    <row r="28991" spans="4:8" x14ac:dyDescent="0.2">
      <c r="D28991" s="9"/>
      <c r="G28991" s="63"/>
      <c r="H28991" s="64"/>
    </row>
    <row r="28992" spans="4:8" x14ac:dyDescent="0.2">
      <c r="D28992" s="9"/>
      <c r="G28992" s="63"/>
      <c r="H28992" s="64"/>
    </row>
    <row r="28993" spans="4:8" x14ac:dyDescent="0.2">
      <c r="D28993" s="9"/>
      <c r="G28993" s="63"/>
      <c r="H28993" s="64"/>
    </row>
    <row r="28994" spans="4:8" x14ac:dyDescent="0.2">
      <c r="D28994" s="9"/>
      <c r="G28994" s="63"/>
      <c r="H28994" s="64"/>
    </row>
    <row r="28995" spans="4:8" x14ac:dyDescent="0.2">
      <c r="D28995" s="9"/>
      <c r="G28995" s="63"/>
      <c r="H28995" s="64"/>
    </row>
    <row r="28996" spans="4:8" x14ac:dyDescent="0.2">
      <c r="D28996" s="9"/>
      <c r="G28996" s="63"/>
      <c r="H28996" s="64"/>
    </row>
    <row r="28997" spans="4:8" x14ac:dyDescent="0.2">
      <c r="D28997" s="9"/>
      <c r="G28997" s="63"/>
      <c r="H28997" s="64"/>
    </row>
    <row r="28998" spans="4:8" x14ac:dyDescent="0.2">
      <c r="D28998" s="9"/>
      <c r="G28998" s="63"/>
      <c r="H28998" s="64"/>
    </row>
    <row r="28999" spans="4:8" x14ac:dyDescent="0.2">
      <c r="D28999" s="9"/>
      <c r="G28999" s="63"/>
      <c r="H28999" s="64"/>
    </row>
    <row r="29000" spans="4:8" x14ac:dyDescent="0.2">
      <c r="D29000" s="9"/>
      <c r="G29000" s="63"/>
      <c r="H29000" s="64"/>
    </row>
    <row r="29001" spans="4:8" x14ac:dyDescent="0.2">
      <c r="D29001" s="9"/>
      <c r="G29001" s="63"/>
      <c r="H29001" s="64"/>
    </row>
    <row r="29002" spans="4:8" x14ac:dyDescent="0.2">
      <c r="D29002" s="9"/>
      <c r="G29002" s="63"/>
      <c r="H29002" s="64"/>
    </row>
    <row r="29003" spans="4:8" x14ac:dyDescent="0.2">
      <c r="D29003" s="9"/>
      <c r="G29003" s="63"/>
      <c r="H29003" s="64"/>
    </row>
    <row r="29004" spans="4:8" x14ac:dyDescent="0.2">
      <c r="D29004" s="9"/>
      <c r="G29004" s="63"/>
      <c r="H29004" s="64"/>
    </row>
    <row r="29005" spans="4:8" x14ac:dyDescent="0.2">
      <c r="D29005" s="9"/>
      <c r="G29005" s="63"/>
      <c r="H29005" s="64"/>
    </row>
    <row r="29006" spans="4:8" x14ac:dyDescent="0.2">
      <c r="D29006" s="9"/>
      <c r="G29006" s="63"/>
      <c r="H29006" s="64"/>
    </row>
    <row r="29007" spans="4:8" x14ac:dyDescent="0.2">
      <c r="D29007" s="9"/>
      <c r="G29007" s="63"/>
      <c r="H29007" s="64"/>
    </row>
    <row r="29008" spans="4:8" x14ac:dyDescent="0.2">
      <c r="D29008" s="9"/>
      <c r="G29008" s="63"/>
      <c r="H29008" s="64"/>
    </row>
    <row r="29009" spans="4:8" x14ac:dyDescent="0.2">
      <c r="D29009" s="9"/>
      <c r="G29009" s="63"/>
      <c r="H29009" s="64"/>
    </row>
    <row r="29010" spans="4:8" x14ac:dyDescent="0.2">
      <c r="D29010" s="9"/>
      <c r="G29010" s="63"/>
      <c r="H29010" s="64"/>
    </row>
    <row r="29011" spans="4:8" x14ac:dyDescent="0.2">
      <c r="D29011" s="9"/>
      <c r="G29011" s="63"/>
      <c r="H29011" s="64"/>
    </row>
    <row r="29012" spans="4:8" x14ac:dyDescent="0.2">
      <c r="D29012" s="9"/>
      <c r="G29012" s="63"/>
      <c r="H29012" s="64"/>
    </row>
    <row r="29013" spans="4:8" x14ac:dyDescent="0.2">
      <c r="D29013" s="9"/>
      <c r="G29013" s="63"/>
      <c r="H29013" s="64"/>
    </row>
    <row r="29014" spans="4:8" x14ac:dyDescent="0.2">
      <c r="D29014" s="9"/>
      <c r="G29014" s="63"/>
      <c r="H29014" s="64"/>
    </row>
    <row r="29015" spans="4:8" x14ac:dyDescent="0.2">
      <c r="D29015" s="9"/>
      <c r="G29015" s="63"/>
      <c r="H29015" s="64"/>
    </row>
    <row r="29016" spans="4:8" x14ac:dyDescent="0.2">
      <c r="D29016" s="9"/>
      <c r="G29016" s="63"/>
      <c r="H29016" s="64"/>
    </row>
    <row r="29017" spans="4:8" x14ac:dyDescent="0.2">
      <c r="D29017" s="9"/>
      <c r="G29017" s="63"/>
      <c r="H29017" s="64"/>
    </row>
    <row r="29018" spans="4:8" x14ac:dyDescent="0.2">
      <c r="D29018" s="9"/>
      <c r="G29018" s="63"/>
      <c r="H29018" s="64"/>
    </row>
    <row r="29019" spans="4:8" x14ac:dyDescent="0.2">
      <c r="D29019" s="9"/>
      <c r="G29019" s="63"/>
      <c r="H29019" s="64"/>
    </row>
    <row r="29020" spans="4:8" x14ac:dyDescent="0.2">
      <c r="D29020" s="9"/>
      <c r="G29020" s="63"/>
      <c r="H29020" s="64"/>
    </row>
    <row r="29021" spans="4:8" x14ac:dyDescent="0.2">
      <c r="D29021" s="9"/>
      <c r="G29021" s="63"/>
      <c r="H29021" s="64"/>
    </row>
    <row r="29022" spans="4:8" x14ac:dyDescent="0.2">
      <c r="D29022" s="9"/>
      <c r="G29022" s="63"/>
      <c r="H29022" s="64"/>
    </row>
    <row r="29023" spans="4:8" x14ac:dyDescent="0.2">
      <c r="D29023" s="9"/>
      <c r="G29023" s="63"/>
      <c r="H29023" s="64"/>
    </row>
    <row r="29024" spans="4:8" x14ac:dyDescent="0.2">
      <c r="D29024" s="9"/>
      <c r="G29024" s="63"/>
      <c r="H29024" s="64"/>
    </row>
    <row r="29025" spans="4:8" x14ac:dyDescent="0.2">
      <c r="D29025" s="9"/>
      <c r="G29025" s="63"/>
      <c r="H29025" s="64"/>
    </row>
    <row r="29026" spans="4:8" x14ac:dyDescent="0.2">
      <c r="D29026" s="9"/>
      <c r="G29026" s="63"/>
      <c r="H29026" s="64"/>
    </row>
    <row r="29027" spans="4:8" x14ac:dyDescent="0.2">
      <c r="D29027" s="9"/>
      <c r="G29027" s="63"/>
      <c r="H29027" s="64"/>
    </row>
    <row r="29028" spans="4:8" x14ac:dyDescent="0.2">
      <c r="D29028" s="9"/>
      <c r="G29028" s="63"/>
      <c r="H29028" s="64"/>
    </row>
    <row r="29029" spans="4:8" x14ac:dyDescent="0.2">
      <c r="D29029" s="9"/>
      <c r="G29029" s="63"/>
      <c r="H29029" s="64"/>
    </row>
    <row r="29030" spans="4:8" x14ac:dyDescent="0.2">
      <c r="D29030" s="9"/>
      <c r="G29030" s="63"/>
      <c r="H29030" s="64"/>
    </row>
    <row r="29031" spans="4:8" x14ac:dyDescent="0.2">
      <c r="D29031" s="9"/>
      <c r="G29031" s="63"/>
      <c r="H29031" s="64"/>
    </row>
    <row r="29032" spans="4:8" x14ac:dyDescent="0.2">
      <c r="D29032" s="9"/>
      <c r="G29032" s="63"/>
      <c r="H29032" s="64"/>
    </row>
    <row r="29033" spans="4:8" x14ac:dyDescent="0.2">
      <c r="D29033" s="9"/>
      <c r="G29033" s="63"/>
      <c r="H29033" s="64"/>
    </row>
    <row r="29034" spans="4:8" x14ac:dyDescent="0.2">
      <c r="D29034" s="9"/>
      <c r="G29034" s="63"/>
      <c r="H29034" s="64"/>
    </row>
    <row r="29035" spans="4:8" x14ac:dyDescent="0.2">
      <c r="D29035" s="9"/>
      <c r="G29035" s="63"/>
      <c r="H29035" s="64"/>
    </row>
    <row r="29036" spans="4:8" x14ac:dyDescent="0.2">
      <c r="D29036" s="9"/>
      <c r="G29036" s="63"/>
      <c r="H29036" s="64"/>
    </row>
    <row r="29037" spans="4:8" x14ac:dyDescent="0.2">
      <c r="D29037" s="9"/>
      <c r="G29037" s="63"/>
      <c r="H29037" s="64"/>
    </row>
    <row r="29038" spans="4:8" x14ac:dyDescent="0.2">
      <c r="D29038" s="9"/>
      <c r="G29038" s="63"/>
      <c r="H29038" s="64"/>
    </row>
    <row r="29039" spans="4:8" x14ac:dyDescent="0.2">
      <c r="D29039" s="9"/>
      <c r="G29039" s="63"/>
      <c r="H29039" s="64"/>
    </row>
    <row r="29040" spans="4:8" x14ac:dyDescent="0.2">
      <c r="D29040" s="9"/>
      <c r="G29040" s="63"/>
      <c r="H29040" s="64"/>
    </row>
    <row r="29041" spans="4:8" x14ac:dyDescent="0.2">
      <c r="D29041" s="9"/>
      <c r="G29041" s="63"/>
      <c r="H29041" s="64"/>
    </row>
    <row r="29042" spans="4:8" x14ac:dyDescent="0.2">
      <c r="D29042" s="9"/>
      <c r="G29042" s="63"/>
      <c r="H29042" s="64"/>
    </row>
    <row r="29043" spans="4:8" x14ac:dyDescent="0.2">
      <c r="D29043" s="9"/>
      <c r="G29043" s="63"/>
      <c r="H29043" s="64"/>
    </row>
    <row r="29044" spans="4:8" x14ac:dyDescent="0.2">
      <c r="D29044" s="9"/>
      <c r="G29044" s="63"/>
      <c r="H29044" s="64"/>
    </row>
    <row r="29045" spans="4:8" x14ac:dyDescent="0.2">
      <c r="D29045" s="9"/>
      <c r="G29045" s="63"/>
      <c r="H29045" s="64"/>
    </row>
    <row r="29046" spans="4:8" x14ac:dyDescent="0.2">
      <c r="D29046" s="9"/>
      <c r="G29046" s="63"/>
      <c r="H29046" s="64"/>
    </row>
    <row r="29047" spans="4:8" x14ac:dyDescent="0.2">
      <c r="D29047" s="9"/>
      <c r="G29047" s="63"/>
      <c r="H29047" s="64"/>
    </row>
    <row r="29048" spans="4:8" x14ac:dyDescent="0.2">
      <c r="D29048" s="9"/>
      <c r="G29048" s="63"/>
      <c r="H29048" s="64"/>
    </row>
    <row r="29049" spans="4:8" x14ac:dyDescent="0.2">
      <c r="D29049" s="9"/>
      <c r="G29049" s="63"/>
      <c r="H29049" s="64"/>
    </row>
    <row r="29050" spans="4:8" x14ac:dyDescent="0.2">
      <c r="D29050" s="9"/>
      <c r="G29050" s="63"/>
      <c r="H29050" s="64"/>
    </row>
    <row r="29051" spans="4:8" x14ac:dyDescent="0.2">
      <c r="D29051" s="9"/>
      <c r="G29051" s="63"/>
      <c r="H29051" s="64"/>
    </row>
    <row r="29052" spans="4:8" x14ac:dyDescent="0.2">
      <c r="D29052" s="9"/>
      <c r="G29052" s="63"/>
      <c r="H29052" s="64"/>
    </row>
    <row r="29053" spans="4:8" x14ac:dyDescent="0.2">
      <c r="D29053" s="9"/>
      <c r="G29053" s="63"/>
      <c r="H29053" s="64"/>
    </row>
    <row r="29054" spans="4:8" x14ac:dyDescent="0.2">
      <c r="D29054" s="9"/>
      <c r="G29054" s="63"/>
      <c r="H29054" s="64"/>
    </row>
    <row r="29055" spans="4:8" x14ac:dyDescent="0.2">
      <c r="D29055" s="9"/>
      <c r="G29055" s="63"/>
      <c r="H29055" s="64"/>
    </row>
    <row r="29056" spans="4:8" x14ac:dyDescent="0.2">
      <c r="D29056" s="9"/>
      <c r="G29056" s="63"/>
      <c r="H29056" s="64"/>
    </row>
    <row r="29057" spans="4:8" x14ac:dyDescent="0.2">
      <c r="D29057" s="9"/>
      <c r="G29057" s="63"/>
      <c r="H29057" s="64"/>
    </row>
    <row r="29058" spans="4:8" x14ac:dyDescent="0.2">
      <c r="D29058" s="9"/>
      <c r="G29058" s="63"/>
      <c r="H29058" s="64"/>
    </row>
    <row r="29059" spans="4:8" x14ac:dyDescent="0.2">
      <c r="D29059" s="9"/>
      <c r="G29059" s="63"/>
      <c r="H29059" s="64"/>
    </row>
    <row r="29060" spans="4:8" x14ac:dyDescent="0.2">
      <c r="D29060" s="9"/>
      <c r="G29060" s="63"/>
      <c r="H29060" s="64"/>
    </row>
    <row r="29061" spans="4:8" x14ac:dyDescent="0.2">
      <c r="D29061" s="9"/>
      <c r="G29061" s="63"/>
      <c r="H29061" s="64"/>
    </row>
    <row r="29062" spans="4:8" x14ac:dyDescent="0.2">
      <c r="D29062" s="9"/>
      <c r="G29062" s="63"/>
      <c r="H29062" s="64"/>
    </row>
    <row r="29063" spans="4:8" x14ac:dyDescent="0.2">
      <c r="D29063" s="9"/>
      <c r="G29063" s="63"/>
      <c r="H29063" s="64"/>
    </row>
    <row r="29064" spans="4:8" x14ac:dyDescent="0.2">
      <c r="D29064" s="9"/>
      <c r="G29064" s="63"/>
      <c r="H29064" s="64"/>
    </row>
    <row r="29065" spans="4:8" x14ac:dyDescent="0.2">
      <c r="D29065" s="9"/>
      <c r="G29065" s="63"/>
      <c r="H29065" s="64"/>
    </row>
    <row r="29066" spans="4:8" x14ac:dyDescent="0.2">
      <c r="D29066" s="9"/>
      <c r="G29066" s="63"/>
      <c r="H29066" s="64"/>
    </row>
    <row r="29067" spans="4:8" x14ac:dyDescent="0.2">
      <c r="D29067" s="9"/>
      <c r="G29067" s="63"/>
      <c r="H29067" s="64"/>
    </row>
    <row r="29068" spans="4:8" x14ac:dyDescent="0.2">
      <c r="D29068" s="9"/>
      <c r="G29068" s="63"/>
      <c r="H29068" s="64"/>
    </row>
    <row r="29069" spans="4:8" x14ac:dyDescent="0.2">
      <c r="D29069" s="9"/>
      <c r="G29069" s="63"/>
      <c r="H29069" s="64"/>
    </row>
    <row r="29070" spans="4:8" x14ac:dyDescent="0.2">
      <c r="D29070" s="9"/>
      <c r="G29070" s="63"/>
      <c r="H29070" s="64"/>
    </row>
    <row r="29071" spans="4:8" x14ac:dyDescent="0.2">
      <c r="D29071" s="9"/>
      <c r="G29071" s="63"/>
      <c r="H29071" s="64"/>
    </row>
    <row r="29072" spans="4:8" x14ac:dyDescent="0.2">
      <c r="D29072" s="9"/>
      <c r="G29072" s="63"/>
      <c r="H29072" s="64"/>
    </row>
    <row r="29073" spans="4:8" x14ac:dyDescent="0.2">
      <c r="D29073" s="9"/>
      <c r="G29073" s="63"/>
      <c r="H29073" s="64"/>
    </row>
    <row r="29074" spans="4:8" x14ac:dyDescent="0.2">
      <c r="D29074" s="9"/>
      <c r="G29074" s="63"/>
      <c r="H29074" s="64"/>
    </row>
    <row r="29075" spans="4:8" x14ac:dyDescent="0.2">
      <c r="D29075" s="9"/>
      <c r="G29075" s="63"/>
      <c r="H29075" s="64"/>
    </row>
    <row r="29076" spans="4:8" x14ac:dyDescent="0.2">
      <c r="D29076" s="9"/>
      <c r="G29076" s="63"/>
      <c r="H29076" s="64"/>
    </row>
    <row r="29077" spans="4:8" x14ac:dyDescent="0.2">
      <c r="D29077" s="9"/>
      <c r="G29077" s="63"/>
      <c r="H29077" s="64"/>
    </row>
    <row r="29078" spans="4:8" x14ac:dyDescent="0.2">
      <c r="D29078" s="9"/>
      <c r="G29078" s="63"/>
      <c r="H29078" s="64"/>
    </row>
    <row r="29079" spans="4:8" x14ac:dyDescent="0.2">
      <c r="D29079" s="9"/>
      <c r="G29079" s="63"/>
      <c r="H29079" s="64"/>
    </row>
    <row r="29080" spans="4:8" x14ac:dyDescent="0.2">
      <c r="D29080" s="9"/>
      <c r="G29080" s="63"/>
      <c r="H29080" s="64"/>
    </row>
    <row r="29081" spans="4:8" x14ac:dyDescent="0.2">
      <c r="D29081" s="9"/>
      <c r="G29081" s="63"/>
      <c r="H29081" s="64"/>
    </row>
    <row r="29082" spans="4:8" x14ac:dyDescent="0.2">
      <c r="D29082" s="9"/>
      <c r="G29082" s="63"/>
      <c r="H29082" s="64"/>
    </row>
    <row r="29083" spans="4:8" x14ac:dyDescent="0.2">
      <c r="D29083" s="9"/>
      <c r="G29083" s="63"/>
      <c r="H29083" s="64"/>
    </row>
    <row r="29084" spans="4:8" x14ac:dyDescent="0.2">
      <c r="D29084" s="9"/>
      <c r="G29084" s="63"/>
      <c r="H29084" s="64"/>
    </row>
    <row r="29085" spans="4:8" x14ac:dyDescent="0.2">
      <c r="D29085" s="9"/>
      <c r="G29085" s="63"/>
      <c r="H29085" s="64"/>
    </row>
    <row r="29086" spans="4:8" x14ac:dyDescent="0.2">
      <c r="D29086" s="9"/>
      <c r="G29086" s="63"/>
      <c r="H29086" s="64"/>
    </row>
    <row r="29087" spans="4:8" x14ac:dyDescent="0.2">
      <c r="D29087" s="9"/>
      <c r="G29087" s="63"/>
      <c r="H29087" s="64"/>
    </row>
    <row r="29088" spans="4:8" x14ac:dyDescent="0.2">
      <c r="D29088" s="9"/>
      <c r="G29088" s="63"/>
      <c r="H29088" s="64"/>
    </row>
    <row r="29089" spans="4:8" x14ac:dyDescent="0.2">
      <c r="D29089" s="9"/>
      <c r="G29089" s="63"/>
      <c r="H29089" s="64"/>
    </row>
    <row r="29090" spans="4:8" x14ac:dyDescent="0.2">
      <c r="D29090" s="9"/>
      <c r="G29090" s="63"/>
      <c r="H29090" s="64"/>
    </row>
    <row r="29091" spans="4:8" x14ac:dyDescent="0.2">
      <c r="D29091" s="9"/>
      <c r="G29091" s="63"/>
      <c r="H29091" s="64"/>
    </row>
    <row r="29092" spans="4:8" x14ac:dyDescent="0.2">
      <c r="D29092" s="9"/>
      <c r="G29092" s="63"/>
      <c r="H29092" s="64"/>
    </row>
    <row r="29093" spans="4:8" x14ac:dyDescent="0.2">
      <c r="D29093" s="9"/>
      <c r="G29093" s="63"/>
      <c r="H29093" s="64"/>
    </row>
    <row r="29094" spans="4:8" x14ac:dyDescent="0.2">
      <c r="D29094" s="9"/>
      <c r="G29094" s="63"/>
      <c r="H29094" s="64"/>
    </row>
    <row r="29095" spans="4:8" x14ac:dyDescent="0.2">
      <c r="D29095" s="9"/>
      <c r="G29095" s="63"/>
      <c r="H29095" s="64"/>
    </row>
    <row r="29096" spans="4:8" x14ac:dyDescent="0.2">
      <c r="D29096" s="9"/>
      <c r="G29096" s="63"/>
      <c r="H29096" s="64"/>
    </row>
    <row r="29097" spans="4:8" x14ac:dyDescent="0.2">
      <c r="D29097" s="9"/>
      <c r="G29097" s="63"/>
      <c r="H29097" s="64"/>
    </row>
    <row r="29098" spans="4:8" x14ac:dyDescent="0.2">
      <c r="D29098" s="9"/>
      <c r="G29098" s="63"/>
      <c r="H29098" s="64"/>
    </row>
    <row r="29099" spans="4:8" x14ac:dyDescent="0.2">
      <c r="D29099" s="9"/>
      <c r="G29099" s="63"/>
      <c r="H29099" s="64"/>
    </row>
    <row r="29100" spans="4:8" x14ac:dyDescent="0.2">
      <c r="D29100" s="9"/>
      <c r="G29100" s="63"/>
      <c r="H29100" s="64"/>
    </row>
    <row r="29101" spans="4:8" x14ac:dyDescent="0.2">
      <c r="D29101" s="9"/>
      <c r="G29101" s="63"/>
      <c r="H29101" s="64"/>
    </row>
    <row r="29102" spans="4:8" x14ac:dyDescent="0.2">
      <c r="D29102" s="9"/>
      <c r="G29102" s="63"/>
      <c r="H29102" s="64"/>
    </row>
    <row r="29103" spans="4:8" x14ac:dyDescent="0.2">
      <c r="D29103" s="9"/>
      <c r="G29103" s="63"/>
      <c r="H29103" s="64"/>
    </row>
    <row r="29104" spans="4:8" x14ac:dyDescent="0.2">
      <c r="D29104" s="9"/>
      <c r="G29104" s="63"/>
      <c r="H29104" s="64"/>
    </row>
    <row r="29105" spans="4:8" x14ac:dyDescent="0.2">
      <c r="D29105" s="9"/>
      <c r="G29105" s="63"/>
      <c r="H29105" s="64"/>
    </row>
    <row r="29106" spans="4:8" x14ac:dyDescent="0.2">
      <c r="D29106" s="9"/>
      <c r="G29106" s="63"/>
      <c r="H29106" s="64"/>
    </row>
    <row r="29107" spans="4:8" x14ac:dyDescent="0.2">
      <c r="D29107" s="9"/>
      <c r="G29107" s="63"/>
      <c r="H29107" s="64"/>
    </row>
    <row r="29108" spans="4:8" x14ac:dyDescent="0.2">
      <c r="D29108" s="9"/>
      <c r="G29108" s="63"/>
      <c r="H29108" s="64"/>
    </row>
    <row r="29109" spans="4:8" x14ac:dyDescent="0.2">
      <c r="D29109" s="9"/>
      <c r="G29109" s="63"/>
      <c r="H29109" s="64"/>
    </row>
    <row r="29110" spans="4:8" x14ac:dyDescent="0.2">
      <c r="D29110" s="9"/>
      <c r="G29110" s="63"/>
      <c r="H29110" s="64"/>
    </row>
    <row r="29111" spans="4:8" x14ac:dyDescent="0.2">
      <c r="D29111" s="9"/>
      <c r="G29111" s="63"/>
      <c r="H29111" s="64"/>
    </row>
    <row r="29112" spans="4:8" x14ac:dyDescent="0.2">
      <c r="D29112" s="9"/>
      <c r="G29112" s="63"/>
      <c r="H29112" s="64"/>
    </row>
    <row r="29113" spans="4:8" x14ac:dyDescent="0.2">
      <c r="D29113" s="9"/>
      <c r="G29113" s="63"/>
      <c r="H29113" s="64"/>
    </row>
    <row r="29114" spans="4:8" x14ac:dyDescent="0.2">
      <c r="D29114" s="9"/>
      <c r="G29114" s="63"/>
      <c r="H29114" s="64"/>
    </row>
    <row r="29115" spans="4:8" x14ac:dyDescent="0.2">
      <c r="D29115" s="9"/>
      <c r="G29115" s="63"/>
      <c r="H29115" s="64"/>
    </row>
    <row r="29116" spans="4:8" x14ac:dyDescent="0.2">
      <c r="D29116" s="9"/>
      <c r="G29116" s="63"/>
      <c r="H29116" s="64"/>
    </row>
    <row r="29117" spans="4:8" x14ac:dyDescent="0.2">
      <c r="D29117" s="9"/>
      <c r="G29117" s="63"/>
      <c r="H29117" s="64"/>
    </row>
    <row r="29118" spans="4:8" x14ac:dyDescent="0.2">
      <c r="D29118" s="9"/>
      <c r="G29118" s="63"/>
      <c r="H29118" s="64"/>
    </row>
    <row r="29119" spans="4:8" x14ac:dyDescent="0.2">
      <c r="D29119" s="9"/>
      <c r="G29119" s="63"/>
      <c r="H29119" s="64"/>
    </row>
    <row r="29120" spans="4:8" x14ac:dyDescent="0.2">
      <c r="D29120" s="9"/>
      <c r="G29120" s="63"/>
      <c r="H29120" s="64"/>
    </row>
    <row r="29121" spans="4:8" x14ac:dyDescent="0.2">
      <c r="D29121" s="9"/>
      <c r="G29121" s="63"/>
      <c r="H29121" s="64"/>
    </row>
    <row r="29122" spans="4:8" x14ac:dyDescent="0.2">
      <c r="D29122" s="9"/>
      <c r="G29122" s="63"/>
      <c r="H29122" s="64"/>
    </row>
    <row r="29123" spans="4:8" x14ac:dyDescent="0.2">
      <c r="D29123" s="9"/>
      <c r="G29123" s="63"/>
      <c r="H29123" s="64"/>
    </row>
    <row r="29124" spans="4:8" x14ac:dyDescent="0.2">
      <c r="D29124" s="9"/>
      <c r="G29124" s="63"/>
      <c r="H29124" s="64"/>
    </row>
    <row r="29125" spans="4:8" x14ac:dyDescent="0.2">
      <c r="D29125" s="9"/>
      <c r="G29125" s="63"/>
      <c r="H29125" s="64"/>
    </row>
    <row r="29126" spans="4:8" x14ac:dyDescent="0.2">
      <c r="D29126" s="9"/>
      <c r="G29126" s="63"/>
      <c r="H29126" s="64"/>
    </row>
    <row r="29127" spans="4:8" x14ac:dyDescent="0.2">
      <c r="D29127" s="9"/>
      <c r="G29127" s="63"/>
      <c r="H29127" s="64"/>
    </row>
    <row r="29128" spans="4:8" x14ac:dyDescent="0.2">
      <c r="D29128" s="9"/>
      <c r="G29128" s="63"/>
      <c r="H29128" s="64"/>
    </row>
    <row r="29129" spans="4:8" x14ac:dyDescent="0.2">
      <c r="D29129" s="9"/>
      <c r="G29129" s="63"/>
      <c r="H29129" s="64"/>
    </row>
    <row r="29130" spans="4:8" x14ac:dyDescent="0.2">
      <c r="D29130" s="9"/>
      <c r="G29130" s="63"/>
      <c r="H29130" s="64"/>
    </row>
    <row r="29131" spans="4:8" x14ac:dyDescent="0.2">
      <c r="D29131" s="9"/>
      <c r="G29131" s="63"/>
      <c r="H29131" s="64"/>
    </row>
    <row r="29132" spans="4:8" x14ac:dyDescent="0.2">
      <c r="D29132" s="9"/>
      <c r="G29132" s="63"/>
      <c r="H29132" s="64"/>
    </row>
    <row r="29133" spans="4:8" x14ac:dyDescent="0.2">
      <c r="D29133" s="9"/>
      <c r="G29133" s="63"/>
      <c r="H29133" s="64"/>
    </row>
    <row r="29134" spans="4:8" x14ac:dyDescent="0.2">
      <c r="D29134" s="9"/>
      <c r="G29134" s="63"/>
      <c r="H29134" s="64"/>
    </row>
    <row r="29135" spans="4:8" x14ac:dyDescent="0.2">
      <c r="D29135" s="9"/>
      <c r="G29135" s="63"/>
      <c r="H29135" s="64"/>
    </row>
    <row r="29136" spans="4:8" x14ac:dyDescent="0.2">
      <c r="D29136" s="9"/>
      <c r="G29136" s="63"/>
      <c r="H29136" s="64"/>
    </row>
    <row r="29137" spans="4:8" x14ac:dyDescent="0.2">
      <c r="D29137" s="9"/>
      <c r="G29137" s="63"/>
      <c r="H29137" s="64"/>
    </row>
    <row r="29138" spans="4:8" x14ac:dyDescent="0.2">
      <c r="D29138" s="9"/>
      <c r="G29138" s="63"/>
      <c r="H29138" s="64"/>
    </row>
    <row r="29139" spans="4:8" x14ac:dyDescent="0.2">
      <c r="D29139" s="9"/>
      <c r="G29139" s="63"/>
      <c r="H29139" s="64"/>
    </row>
    <row r="29140" spans="4:8" x14ac:dyDescent="0.2">
      <c r="D29140" s="9"/>
      <c r="G29140" s="63"/>
      <c r="H29140" s="64"/>
    </row>
    <row r="29141" spans="4:8" x14ac:dyDescent="0.2">
      <c r="D29141" s="9"/>
      <c r="G29141" s="63"/>
      <c r="H29141" s="64"/>
    </row>
    <row r="29142" spans="4:8" x14ac:dyDescent="0.2">
      <c r="D29142" s="9"/>
      <c r="G29142" s="63"/>
      <c r="H29142" s="64"/>
    </row>
    <row r="29143" spans="4:8" x14ac:dyDescent="0.2">
      <c r="D29143" s="9"/>
      <c r="G29143" s="63"/>
      <c r="H29143" s="64"/>
    </row>
    <row r="29144" spans="4:8" x14ac:dyDescent="0.2">
      <c r="D29144" s="9"/>
      <c r="G29144" s="63"/>
      <c r="H29144" s="64"/>
    </row>
    <row r="29145" spans="4:8" x14ac:dyDescent="0.2">
      <c r="D29145" s="9"/>
      <c r="G29145" s="63"/>
      <c r="H29145" s="64"/>
    </row>
    <row r="29146" spans="4:8" x14ac:dyDescent="0.2">
      <c r="D29146" s="9"/>
      <c r="G29146" s="63"/>
      <c r="H29146" s="64"/>
    </row>
    <row r="29147" spans="4:8" x14ac:dyDescent="0.2">
      <c r="D29147" s="9"/>
      <c r="G29147" s="63"/>
      <c r="H29147" s="64"/>
    </row>
    <row r="29148" spans="4:8" x14ac:dyDescent="0.2">
      <c r="D29148" s="9"/>
      <c r="G29148" s="63"/>
      <c r="H29148" s="64"/>
    </row>
    <row r="29149" spans="4:8" x14ac:dyDescent="0.2">
      <c r="D29149" s="9"/>
      <c r="G29149" s="63"/>
      <c r="H29149" s="64"/>
    </row>
    <row r="29150" spans="4:8" x14ac:dyDescent="0.2">
      <c r="D29150" s="9"/>
      <c r="G29150" s="63"/>
      <c r="H29150" s="64"/>
    </row>
    <row r="29151" spans="4:8" x14ac:dyDescent="0.2">
      <c r="D29151" s="9"/>
      <c r="G29151" s="63"/>
      <c r="H29151" s="64"/>
    </row>
    <row r="29152" spans="4:8" x14ac:dyDescent="0.2">
      <c r="D29152" s="9"/>
      <c r="G29152" s="63"/>
      <c r="H29152" s="64"/>
    </row>
    <row r="29153" spans="4:8" x14ac:dyDescent="0.2">
      <c r="D29153" s="9"/>
      <c r="G29153" s="63"/>
      <c r="H29153" s="64"/>
    </row>
    <row r="29154" spans="4:8" x14ac:dyDescent="0.2">
      <c r="D29154" s="9"/>
      <c r="G29154" s="63"/>
      <c r="H29154" s="64"/>
    </row>
    <row r="29155" spans="4:8" x14ac:dyDescent="0.2">
      <c r="D29155" s="9"/>
      <c r="G29155" s="63"/>
      <c r="H29155" s="64"/>
    </row>
    <row r="29156" spans="4:8" x14ac:dyDescent="0.2">
      <c r="D29156" s="9"/>
      <c r="G29156" s="63"/>
      <c r="H29156" s="64"/>
    </row>
    <row r="29157" spans="4:8" x14ac:dyDescent="0.2">
      <c r="D29157" s="9"/>
      <c r="G29157" s="63"/>
      <c r="H29157" s="64"/>
    </row>
    <row r="29158" spans="4:8" x14ac:dyDescent="0.2">
      <c r="D29158" s="9"/>
      <c r="G29158" s="63"/>
      <c r="H29158" s="64"/>
    </row>
    <row r="29159" spans="4:8" x14ac:dyDescent="0.2">
      <c r="D29159" s="9"/>
      <c r="G29159" s="63"/>
      <c r="H29159" s="64"/>
    </row>
    <row r="29160" spans="4:8" x14ac:dyDescent="0.2">
      <c r="D29160" s="9"/>
      <c r="G29160" s="63"/>
      <c r="H29160" s="64"/>
    </row>
    <row r="29161" spans="4:8" x14ac:dyDescent="0.2">
      <c r="D29161" s="9"/>
      <c r="G29161" s="63"/>
      <c r="H29161" s="64"/>
    </row>
    <row r="29162" spans="4:8" x14ac:dyDescent="0.2">
      <c r="D29162" s="9"/>
      <c r="G29162" s="63"/>
      <c r="H29162" s="64"/>
    </row>
    <row r="29163" spans="4:8" x14ac:dyDescent="0.2">
      <c r="D29163" s="9"/>
      <c r="G29163" s="63"/>
      <c r="H29163" s="64"/>
    </row>
    <row r="29164" spans="4:8" x14ac:dyDescent="0.2">
      <c r="D29164" s="9"/>
      <c r="G29164" s="63"/>
      <c r="H29164" s="64"/>
    </row>
    <row r="29165" spans="4:8" x14ac:dyDescent="0.2">
      <c r="D29165" s="9"/>
      <c r="G29165" s="63"/>
      <c r="H29165" s="64"/>
    </row>
    <row r="29166" spans="4:8" x14ac:dyDescent="0.2">
      <c r="D29166" s="9"/>
      <c r="G29166" s="63"/>
      <c r="H29166" s="64"/>
    </row>
    <row r="29167" spans="4:8" x14ac:dyDescent="0.2">
      <c r="D29167" s="9"/>
      <c r="G29167" s="63"/>
      <c r="H29167" s="64"/>
    </row>
    <row r="29168" spans="4:8" x14ac:dyDescent="0.2">
      <c r="D29168" s="9"/>
      <c r="G29168" s="63"/>
      <c r="H29168" s="64"/>
    </row>
    <row r="29169" spans="4:8" x14ac:dyDescent="0.2">
      <c r="D29169" s="9"/>
      <c r="G29169" s="63"/>
      <c r="H29169" s="64"/>
    </row>
    <row r="29170" spans="4:8" x14ac:dyDescent="0.2">
      <c r="D29170" s="9"/>
      <c r="G29170" s="63"/>
      <c r="H29170" s="64"/>
    </row>
    <row r="29171" spans="4:8" x14ac:dyDescent="0.2">
      <c r="D29171" s="9"/>
      <c r="G29171" s="63"/>
      <c r="H29171" s="64"/>
    </row>
    <row r="29172" spans="4:8" x14ac:dyDescent="0.2">
      <c r="D29172" s="9"/>
      <c r="G29172" s="63"/>
      <c r="H29172" s="64"/>
    </row>
    <row r="29173" spans="4:8" x14ac:dyDescent="0.2">
      <c r="D29173" s="9"/>
      <c r="G29173" s="63"/>
      <c r="H29173" s="64"/>
    </row>
    <row r="29174" spans="4:8" x14ac:dyDescent="0.2">
      <c r="D29174" s="9"/>
      <c r="G29174" s="63"/>
      <c r="H29174" s="64"/>
    </row>
    <row r="29175" spans="4:8" x14ac:dyDescent="0.2">
      <c r="D29175" s="9"/>
      <c r="G29175" s="63"/>
      <c r="H29175" s="64"/>
    </row>
    <row r="29176" spans="4:8" x14ac:dyDescent="0.2">
      <c r="D29176" s="9"/>
      <c r="G29176" s="63"/>
      <c r="H29176" s="64"/>
    </row>
    <row r="29177" spans="4:8" x14ac:dyDescent="0.2">
      <c r="D29177" s="9"/>
      <c r="G29177" s="63"/>
      <c r="H29177" s="64"/>
    </row>
    <row r="29178" spans="4:8" x14ac:dyDescent="0.2">
      <c r="D29178" s="9"/>
      <c r="G29178" s="63"/>
      <c r="H29178" s="64"/>
    </row>
    <row r="29179" spans="4:8" x14ac:dyDescent="0.2">
      <c r="D29179" s="9"/>
      <c r="G29179" s="63"/>
      <c r="H29179" s="64"/>
    </row>
    <row r="29180" spans="4:8" x14ac:dyDescent="0.2">
      <c r="D29180" s="9"/>
      <c r="G29180" s="63"/>
      <c r="H29180" s="64"/>
    </row>
    <row r="29181" spans="4:8" x14ac:dyDescent="0.2">
      <c r="D29181" s="9"/>
      <c r="G29181" s="63"/>
      <c r="H29181" s="64"/>
    </row>
    <row r="29182" spans="4:8" x14ac:dyDescent="0.2">
      <c r="D29182" s="9"/>
      <c r="G29182" s="63"/>
      <c r="H29182" s="64"/>
    </row>
    <row r="29183" spans="4:8" x14ac:dyDescent="0.2">
      <c r="D29183" s="9"/>
      <c r="G29183" s="63"/>
      <c r="H29183" s="64"/>
    </row>
    <row r="29184" spans="4:8" x14ac:dyDescent="0.2">
      <c r="D29184" s="9"/>
      <c r="G29184" s="63"/>
      <c r="H29184" s="64"/>
    </row>
    <row r="29185" spans="4:8" x14ac:dyDescent="0.2">
      <c r="D29185" s="9"/>
      <c r="G29185" s="63"/>
      <c r="H29185" s="64"/>
    </row>
    <row r="29186" spans="4:8" x14ac:dyDescent="0.2">
      <c r="D29186" s="9"/>
      <c r="G29186" s="63"/>
      <c r="H29186" s="64"/>
    </row>
    <row r="29187" spans="4:8" x14ac:dyDescent="0.2">
      <c r="D29187" s="9"/>
      <c r="G29187" s="63"/>
      <c r="H29187" s="64"/>
    </row>
    <row r="29188" spans="4:8" x14ac:dyDescent="0.2">
      <c r="D29188" s="9"/>
      <c r="G29188" s="63"/>
      <c r="H29188" s="64"/>
    </row>
    <row r="29189" spans="4:8" x14ac:dyDescent="0.2">
      <c r="D29189" s="9"/>
      <c r="G29189" s="63"/>
      <c r="H29189" s="64"/>
    </row>
    <row r="29190" spans="4:8" x14ac:dyDescent="0.2">
      <c r="D29190" s="9"/>
      <c r="G29190" s="63"/>
      <c r="H29190" s="64"/>
    </row>
    <row r="29191" spans="4:8" x14ac:dyDescent="0.2">
      <c r="D29191" s="9"/>
      <c r="G29191" s="63"/>
      <c r="H29191" s="64"/>
    </row>
    <row r="29192" spans="4:8" x14ac:dyDescent="0.2">
      <c r="D29192" s="9"/>
      <c r="G29192" s="63"/>
      <c r="H29192" s="64"/>
    </row>
    <row r="29193" spans="4:8" x14ac:dyDescent="0.2">
      <c r="D29193" s="9"/>
      <c r="G29193" s="63"/>
      <c r="H29193" s="64"/>
    </row>
    <row r="29194" spans="4:8" x14ac:dyDescent="0.2">
      <c r="D29194" s="9"/>
      <c r="G29194" s="63"/>
      <c r="H29194" s="64"/>
    </row>
    <row r="29195" spans="4:8" x14ac:dyDescent="0.2">
      <c r="D29195" s="9"/>
      <c r="G29195" s="63"/>
      <c r="H29195" s="64"/>
    </row>
    <row r="29196" spans="4:8" x14ac:dyDescent="0.2">
      <c r="D29196" s="9"/>
      <c r="G29196" s="63"/>
      <c r="H29196" s="64"/>
    </row>
    <row r="29197" spans="4:8" x14ac:dyDescent="0.2">
      <c r="D29197" s="9"/>
      <c r="G29197" s="63"/>
      <c r="H29197" s="64"/>
    </row>
    <row r="29198" spans="4:8" x14ac:dyDescent="0.2">
      <c r="D29198" s="9"/>
      <c r="G29198" s="63"/>
      <c r="H29198" s="64"/>
    </row>
    <row r="29199" spans="4:8" x14ac:dyDescent="0.2">
      <c r="D29199" s="9"/>
      <c r="G29199" s="63"/>
      <c r="H29199" s="64"/>
    </row>
    <row r="29200" spans="4:8" x14ac:dyDescent="0.2">
      <c r="D29200" s="9"/>
      <c r="G29200" s="63"/>
      <c r="H29200" s="64"/>
    </row>
    <row r="29201" spans="4:8" x14ac:dyDescent="0.2">
      <c r="D29201" s="9"/>
      <c r="G29201" s="63"/>
      <c r="H29201" s="64"/>
    </row>
    <row r="29202" spans="4:8" x14ac:dyDescent="0.2">
      <c r="D29202" s="9"/>
      <c r="G29202" s="63"/>
      <c r="H29202" s="64"/>
    </row>
    <row r="29203" spans="4:8" x14ac:dyDescent="0.2">
      <c r="D29203" s="9"/>
      <c r="G29203" s="63"/>
      <c r="H29203" s="64"/>
    </row>
    <row r="29204" spans="4:8" x14ac:dyDescent="0.2">
      <c r="D29204" s="9"/>
      <c r="G29204" s="63"/>
      <c r="H29204" s="64"/>
    </row>
    <row r="29205" spans="4:8" x14ac:dyDescent="0.2">
      <c r="D29205" s="9"/>
      <c r="G29205" s="63"/>
      <c r="H29205" s="64"/>
    </row>
    <row r="29206" spans="4:8" x14ac:dyDescent="0.2">
      <c r="D29206" s="9"/>
      <c r="G29206" s="63"/>
      <c r="H29206" s="64"/>
    </row>
    <row r="29207" spans="4:8" x14ac:dyDescent="0.2">
      <c r="D29207" s="9"/>
      <c r="G29207" s="63"/>
      <c r="H29207" s="64"/>
    </row>
    <row r="29208" spans="4:8" x14ac:dyDescent="0.2">
      <c r="D29208" s="9"/>
      <c r="G29208" s="63"/>
      <c r="H29208" s="64"/>
    </row>
    <row r="29209" spans="4:8" x14ac:dyDescent="0.2">
      <c r="D29209" s="9"/>
      <c r="G29209" s="63"/>
      <c r="H29209" s="64"/>
    </row>
    <row r="29210" spans="4:8" x14ac:dyDescent="0.2">
      <c r="D29210" s="9"/>
      <c r="G29210" s="63"/>
      <c r="H29210" s="64"/>
    </row>
    <row r="29211" spans="4:8" x14ac:dyDescent="0.2">
      <c r="D29211" s="9"/>
      <c r="G29211" s="63"/>
      <c r="H29211" s="64"/>
    </row>
    <row r="29212" spans="4:8" x14ac:dyDescent="0.2">
      <c r="D29212" s="9"/>
      <c r="G29212" s="63"/>
      <c r="H29212" s="64"/>
    </row>
    <row r="29213" spans="4:8" x14ac:dyDescent="0.2">
      <c r="D29213" s="9"/>
      <c r="G29213" s="63"/>
      <c r="H29213" s="64"/>
    </row>
    <row r="29214" spans="4:8" x14ac:dyDescent="0.2">
      <c r="D29214" s="9"/>
      <c r="G29214" s="63"/>
      <c r="H29214" s="64"/>
    </row>
    <row r="29215" spans="4:8" x14ac:dyDescent="0.2">
      <c r="D29215" s="9"/>
      <c r="G29215" s="63"/>
      <c r="H29215" s="64"/>
    </row>
    <row r="29216" spans="4:8" x14ac:dyDescent="0.2">
      <c r="D29216" s="9"/>
      <c r="G29216" s="63"/>
      <c r="H29216" s="64"/>
    </row>
    <row r="29217" spans="4:8" x14ac:dyDescent="0.2">
      <c r="D29217" s="9"/>
      <c r="G29217" s="63"/>
      <c r="H29217" s="64"/>
    </row>
    <row r="29218" spans="4:8" x14ac:dyDescent="0.2">
      <c r="D29218" s="9"/>
      <c r="G29218" s="63"/>
      <c r="H29218" s="64"/>
    </row>
    <row r="29219" spans="4:8" x14ac:dyDescent="0.2">
      <c r="D29219" s="9"/>
      <c r="G29219" s="63"/>
      <c r="H29219" s="64"/>
    </row>
    <row r="29220" spans="4:8" x14ac:dyDescent="0.2">
      <c r="D29220" s="9"/>
      <c r="G29220" s="63"/>
      <c r="H29220" s="64"/>
    </row>
    <row r="29221" spans="4:8" x14ac:dyDescent="0.2">
      <c r="D29221" s="9"/>
      <c r="G29221" s="63"/>
      <c r="H29221" s="64"/>
    </row>
    <row r="29222" spans="4:8" x14ac:dyDescent="0.2">
      <c r="D29222" s="9"/>
      <c r="G29222" s="63"/>
      <c r="H29222" s="64"/>
    </row>
    <row r="29223" spans="4:8" x14ac:dyDescent="0.2">
      <c r="D29223" s="9"/>
      <c r="G29223" s="63"/>
      <c r="H29223" s="64"/>
    </row>
    <row r="29224" spans="4:8" x14ac:dyDescent="0.2">
      <c r="D29224" s="9"/>
      <c r="G29224" s="63"/>
      <c r="H29224" s="64"/>
    </row>
    <row r="29225" spans="4:8" x14ac:dyDescent="0.2">
      <c r="D29225" s="9"/>
      <c r="G29225" s="63"/>
      <c r="H29225" s="64"/>
    </row>
    <row r="29226" spans="4:8" x14ac:dyDescent="0.2">
      <c r="D29226" s="9"/>
      <c r="G29226" s="63"/>
      <c r="H29226" s="64"/>
    </row>
    <row r="29227" spans="4:8" x14ac:dyDescent="0.2">
      <c r="D29227" s="9"/>
      <c r="G29227" s="63"/>
      <c r="H29227" s="64"/>
    </row>
    <row r="29228" spans="4:8" x14ac:dyDescent="0.2">
      <c r="D29228" s="9"/>
      <c r="G29228" s="63"/>
      <c r="H29228" s="64"/>
    </row>
    <row r="29229" spans="4:8" x14ac:dyDescent="0.2">
      <c r="D29229" s="9"/>
      <c r="G29229" s="63"/>
      <c r="H29229" s="64"/>
    </row>
    <row r="29230" spans="4:8" x14ac:dyDescent="0.2">
      <c r="D29230" s="9"/>
      <c r="G29230" s="63"/>
      <c r="H29230" s="64"/>
    </row>
    <row r="29231" spans="4:8" x14ac:dyDescent="0.2">
      <c r="D29231" s="9"/>
      <c r="G29231" s="63"/>
      <c r="H29231" s="64"/>
    </row>
    <row r="29232" spans="4:8" x14ac:dyDescent="0.2">
      <c r="D29232" s="9"/>
      <c r="G29232" s="63"/>
      <c r="H29232" s="64"/>
    </row>
    <row r="29233" spans="4:8" x14ac:dyDescent="0.2">
      <c r="D29233" s="9"/>
      <c r="G29233" s="63"/>
      <c r="H29233" s="64"/>
    </row>
    <row r="29234" spans="4:8" x14ac:dyDescent="0.2">
      <c r="D29234" s="9"/>
      <c r="G29234" s="63"/>
      <c r="H29234" s="64"/>
    </row>
    <row r="29235" spans="4:8" x14ac:dyDescent="0.2">
      <c r="D29235" s="9"/>
      <c r="G29235" s="63"/>
      <c r="H29235" s="64"/>
    </row>
    <row r="29236" spans="4:8" x14ac:dyDescent="0.2">
      <c r="D29236" s="9"/>
      <c r="G29236" s="63"/>
      <c r="H29236" s="64"/>
    </row>
    <row r="29237" spans="4:8" x14ac:dyDescent="0.2">
      <c r="D29237" s="9"/>
      <c r="G29237" s="63"/>
      <c r="H29237" s="64"/>
    </row>
    <row r="29238" spans="4:8" x14ac:dyDescent="0.2">
      <c r="D29238" s="9"/>
      <c r="G29238" s="63"/>
      <c r="H29238" s="64"/>
    </row>
    <row r="29239" spans="4:8" x14ac:dyDescent="0.2">
      <c r="D29239" s="9"/>
      <c r="G29239" s="63"/>
      <c r="H29239" s="64"/>
    </row>
    <row r="29240" spans="4:8" x14ac:dyDescent="0.2">
      <c r="D29240" s="9"/>
      <c r="G29240" s="63"/>
      <c r="H29240" s="64"/>
    </row>
    <row r="29241" spans="4:8" x14ac:dyDescent="0.2">
      <c r="D29241" s="9"/>
      <c r="G29241" s="63"/>
      <c r="H29241" s="64"/>
    </row>
    <row r="29242" spans="4:8" x14ac:dyDescent="0.2">
      <c r="D29242" s="9"/>
      <c r="G29242" s="63"/>
      <c r="H29242" s="64"/>
    </row>
    <row r="29243" spans="4:8" x14ac:dyDescent="0.2">
      <c r="D29243" s="9"/>
      <c r="G29243" s="63"/>
      <c r="H29243" s="64"/>
    </row>
    <row r="29244" spans="4:8" x14ac:dyDescent="0.2">
      <c r="D29244" s="9"/>
      <c r="G29244" s="63"/>
      <c r="H29244" s="64"/>
    </row>
    <row r="29245" spans="4:8" x14ac:dyDescent="0.2">
      <c r="D29245" s="9"/>
      <c r="G29245" s="63"/>
      <c r="H29245" s="64"/>
    </row>
    <row r="29246" spans="4:8" x14ac:dyDescent="0.2">
      <c r="D29246" s="9"/>
      <c r="G29246" s="63"/>
      <c r="H29246" s="64"/>
    </row>
    <row r="29247" spans="4:8" x14ac:dyDescent="0.2">
      <c r="D29247" s="9"/>
      <c r="G29247" s="63"/>
      <c r="H29247" s="64"/>
    </row>
    <row r="29248" spans="4:8" x14ac:dyDescent="0.2">
      <c r="D29248" s="9"/>
      <c r="G29248" s="63"/>
      <c r="H29248" s="64"/>
    </row>
    <row r="29249" spans="4:8" x14ac:dyDescent="0.2">
      <c r="D29249" s="9"/>
      <c r="G29249" s="63"/>
      <c r="H29249" s="64"/>
    </row>
    <row r="29250" spans="4:8" x14ac:dyDescent="0.2">
      <c r="D29250" s="9"/>
      <c r="G29250" s="63"/>
      <c r="H29250" s="64"/>
    </row>
    <row r="29251" spans="4:8" x14ac:dyDescent="0.2">
      <c r="D29251" s="9"/>
      <c r="G29251" s="63"/>
      <c r="H29251" s="64"/>
    </row>
    <row r="29252" spans="4:8" x14ac:dyDescent="0.2">
      <c r="D29252" s="9"/>
      <c r="G29252" s="63"/>
      <c r="H29252" s="64"/>
    </row>
    <row r="29253" spans="4:8" x14ac:dyDescent="0.2">
      <c r="D29253" s="9"/>
      <c r="G29253" s="63"/>
      <c r="H29253" s="64"/>
    </row>
    <row r="29254" spans="4:8" x14ac:dyDescent="0.2">
      <c r="D29254" s="9"/>
      <c r="G29254" s="63"/>
      <c r="H29254" s="64"/>
    </row>
    <row r="29255" spans="4:8" x14ac:dyDescent="0.2">
      <c r="D29255" s="9"/>
      <c r="G29255" s="63"/>
      <c r="H29255" s="64"/>
    </row>
    <row r="29256" spans="4:8" x14ac:dyDescent="0.2">
      <c r="D29256" s="9"/>
      <c r="G29256" s="63"/>
      <c r="H29256" s="64"/>
    </row>
    <row r="29257" spans="4:8" x14ac:dyDescent="0.2">
      <c r="D29257" s="9"/>
      <c r="G29257" s="63"/>
      <c r="H29257" s="64"/>
    </row>
    <row r="29258" spans="4:8" x14ac:dyDescent="0.2">
      <c r="D29258" s="9"/>
      <c r="G29258" s="63"/>
      <c r="H29258" s="64"/>
    </row>
    <row r="29259" spans="4:8" x14ac:dyDescent="0.2">
      <c r="D29259" s="9"/>
      <c r="G29259" s="63"/>
      <c r="H29259" s="64"/>
    </row>
    <row r="29260" spans="4:8" x14ac:dyDescent="0.2">
      <c r="D29260" s="9"/>
      <c r="G29260" s="63"/>
      <c r="H29260" s="64"/>
    </row>
    <row r="29261" spans="4:8" x14ac:dyDescent="0.2">
      <c r="D29261" s="9"/>
      <c r="G29261" s="63"/>
      <c r="H29261" s="64"/>
    </row>
    <row r="29262" spans="4:8" x14ac:dyDescent="0.2">
      <c r="D29262" s="9"/>
      <c r="G29262" s="63"/>
      <c r="H29262" s="64"/>
    </row>
    <row r="29263" spans="4:8" x14ac:dyDescent="0.2">
      <c r="D29263" s="9"/>
      <c r="G29263" s="63"/>
      <c r="H29263" s="64"/>
    </row>
    <row r="29264" spans="4:8" x14ac:dyDescent="0.2">
      <c r="D29264" s="9"/>
      <c r="G29264" s="63"/>
      <c r="H29264" s="64"/>
    </row>
    <row r="29265" spans="4:8" x14ac:dyDescent="0.2">
      <c r="D29265" s="9"/>
      <c r="G29265" s="63"/>
      <c r="H29265" s="64"/>
    </row>
    <row r="29266" spans="4:8" x14ac:dyDescent="0.2">
      <c r="D29266" s="9"/>
      <c r="G29266" s="63"/>
      <c r="H29266" s="64"/>
    </row>
    <row r="29267" spans="4:8" x14ac:dyDescent="0.2">
      <c r="D29267" s="9"/>
      <c r="G29267" s="63"/>
      <c r="H29267" s="64"/>
    </row>
    <row r="29268" spans="4:8" x14ac:dyDescent="0.2">
      <c r="D29268" s="9"/>
      <c r="G29268" s="63"/>
      <c r="H29268" s="64"/>
    </row>
    <row r="29269" spans="4:8" x14ac:dyDescent="0.2">
      <c r="D29269" s="9"/>
      <c r="G29269" s="63"/>
      <c r="H29269" s="64"/>
    </row>
    <row r="29270" spans="4:8" x14ac:dyDescent="0.2">
      <c r="D29270" s="9"/>
      <c r="G29270" s="63"/>
      <c r="H29270" s="64"/>
    </row>
    <row r="29271" spans="4:8" x14ac:dyDescent="0.2">
      <c r="D29271" s="9"/>
      <c r="G29271" s="63"/>
      <c r="H29271" s="64"/>
    </row>
    <row r="29272" spans="4:8" x14ac:dyDescent="0.2">
      <c r="D29272" s="9"/>
      <c r="G29272" s="63"/>
      <c r="H29272" s="64"/>
    </row>
    <row r="29273" spans="4:8" x14ac:dyDescent="0.2">
      <c r="D29273" s="9"/>
      <c r="G29273" s="63"/>
      <c r="H29273" s="64"/>
    </row>
    <row r="29274" spans="4:8" x14ac:dyDescent="0.2">
      <c r="D29274" s="9"/>
      <c r="G29274" s="63"/>
      <c r="H29274" s="64"/>
    </row>
    <row r="29275" spans="4:8" x14ac:dyDescent="0.2">
      <c r="D29275" s="9"/>
      <c r="G29275" s="63"/>
      <c r="H29275" s="64"/>
    </row>
    <row r="29276" spans="4:8" x14ac:dyDescent="0.2">
      <c r="D29276" s="9"/>
      <c r="G29276" s="63"/>
      <c r="H29276" s="64"/>
    </row>
    <row r="29277" spans="4:8" x14ac:dyDescent="0.2">
      <c r="D29277" s="9"/>
      <c r="G29277" s="63"/>
      <c r="H29277" s="64"/>
    </row>
    <row r="29278" spans="4:8" x14ac:dyDescent="0.2">
      <c r="D29278" s="9"/>
      <c r="G29278" s="63"/>
      <c r="H29278" s="64"/>
    </row>
    <row r="29279" spans="4:8" x14ac:dyDescent="0.2">
      <c r="D29279" s="9"/>
      <c r="G29279" s="63"/>
      <c r="H29279" s="64"/>
    </row>
    <row r="29280" spans="4:8" x14ac:dyDescent="0.2">
      <c r="D29280" s="9"/>
      <c r="G29280" s="63"/>
      <c r="H29280" s="64"/>
    </row>
    <row r="29281" spans="4:8" x14ac:dyDescent="0.2">
      <c r="D29281" s="9"/>
      <c r="G29281" s="63"/>
      <c r="H29281" s="64"/>
    </row>
    <row r="29282" spans="4:8" x14ac:dyDescent="0.2">
      <c r="D29282" s="9"/>
      <c r="G29282" s="63"/>
      <c r="H29282" s="64"/>
    </row>
    <row r="29283" spans="4:8" x14ac:dyDescent="0.2">
      <c r="D29283" s="9"/>
      <c r="G29283" s="63"/>
      <c r="H29283" s="64"/>
    </row>
    <row r="29284" spans="4:8" x14ac:dyDescent="0.2">
      <c r="D29284" s="9"/>
      <c r="G29284" s="63"/>
      <c r="H29284" s="64"/>
    </row>
    <row r="29285" spans="4:8" x14ac:dyDescent="0.2">
      <c r="D29285" s="9"/>
      <c r="G29285" s="63"/>
      <c r="H29285" s="64"/>
    </row>
    <row r="29286" spans="4:8" x14ac:dyDescent="0.2">
      <c r="D29286" s="9"/>
      <c r="G29286" s="63"/>
      <c r="H29286" s="64"/>
    </row>
    <row r="29287" spans="4:8" x14ac:dyDescent="0.2">
      <c r="D29287" s="9"/>
      <c r="G29287" s="63"/>
      <c r="H29287" s="64"/>
    </row>
    <row r="29288" spans="4:8" x14ac:dyDescent="0.2">
      <c r="D29288" s="9"/>
      <c r="G29288" s="63"/>
      <c r="H29288" s="64"/>
    </row>
    <row r="29289" spans="4:8" x14ac:dyDescent="0.2">
      <c r="D29289" s="9"/>
      <c r="G29289" s="63"/>
      <c r="H29289" s="64"/>
    </row>
    <row r="29290" spans="4:8" x14ac:dyDescent="0.2">
      <c r="D29290" s="9"/>
      <c r="G29290" s="63"/>
      <c r="H29290" s="64"/>
    </row>
    <row r="29291" spans="4:8" x14ac:dyDescent="0.2">
      <c r="D29291" s="9"/>
      <c r="G29291" s="63"/>
      <c r="H29291" s="64"/>
    </row>
    <row r="29292" spans="4:8" x14ac:dyDescent="0.2">
      <c r="D29292" s="9"/>
      <c r="G29292" s="63"/>
      <c r="H29292" s="64"/>
    </row>
    <row r="29293" spans="4:8" x14ac:dyDescent="0.2">
      <c r="D29293" s="9"/>
      <c r="G29293" s="63"/>
      <c r="H29293" s="64"/>
    </row>
    <row r="29294" spans="4:8" x14ac:dyDescent="0.2">
      <c r="D29294" s="9"/>
      <c r="G29294" s="63"/>
      <c r="H29294" s="64"/>
    </row>
    <row r="29295" spans="4:8" x14ac:dyDescent="0.2">
      <c r="D29295" s="9"/>
      <c r="G29295" s="63"/>
      <c r="H29295" s="64"/>
    </row>
    <row r="29296" spans="4:8" x14ac:dyDescent="0.2">
      <c r="D29296" s="9"/>
      <c r="G29296" s="63"/>
      <c r="H29296" s="64"/>
    </row>
    <row r="29297" spans="4:8" x14ac:dyDescent="0.2">
      <c r="D29297" s="9"/>
      <c r="G29297" s="63"/>
      <c r="H29297" s="64"/>
    </row>
    <row r="29298" spans="4:8" x14ac:dyDescent="0.2">
      <c r="D29298" s="9"/>
      <c r="G29298" s="63"/>
      <c r="H29298" s="64"/>
    </row>
    <row r="29299" spans="4:8" x14ac:dyDescent="0.2">
      <c r="D29299" s="9"/>
      <c r="G29299" s="63"/>
      <c r="H29299" s="64"/>
    </row>
    <row r="29300" spans="4:8" x14ac:dyDescent="0.2">
      <c r="D29300" s="9"/>
      <c r="G29300" s="63"/>
      <c r="H29300" s="64"/>
    </row>
    <row r="29301" spans="4:8" x14ac:dyDescent="0.2">
      <c r="D29301" s="9"/>
      <c r="G29301" s="63"/>
      <c r="H29301" s="64"/>
    </row>
    <row r="29302" spans="4:8" x14ac:dyDescent="0.2">
      <c r="D29302" s="9"/>
      <c r="G29302" s="63"/>
      <c r="H29302" s="64"/>
    </row>
    <row r="29303" spans="4:8" x14ac:dyDescent="0.2">
      <c r="D29303" s="9"/>
      <c r="G29303" s="63"/>
      <c r="H29303" s="64"/>
    </row>
    <row r="29304" spans="4:8" x14ac:dyDescent="0.2">
      <c r="D29304" s="9"/>
      <c r="G29304" s="63"/>
      <c r="H29304" s="64"/>
    </row>
    <row r="29305" spans="4:8" x14ac:dyDescent="0.2">
      <c r="D29305" s="9"/>
      <c r="G29305" s="63"/>
      <c r="H29305" s="64"/>
    </row>
    <row r="29306" spans="4:8" x14ac:dyDescent="0.2">
      <c r="D29306" s="9"/>
      <c r="G29306" s="63"/>
      <c r="H29306" s="64"/>
    </row>
    <row r="29307" spans="4:8" x14ac:dyDescent="0.2">
      <c r="D29307" s="9"/>
      <c r="G29307" s="63"/>
      <c r="H29307" s="64"/>
    </row>
    <row r="29308" spans="4:8" x14ac:dyDescent="0.2">
      <c r="D29308" s="9"/>
      <c r="G29308" s="63"/>
      <c r="H29308" s="64"/>
    </row>
    <row r="29309" spans="4:8" x14ac:dyDescent="0.2">
      <c r="D29309" s="9"/>
      <c r="G29309" s="63"/>
      <c r="H29309" s="64"/>
    </row>
    <row r="29310" spans="4:8" x14ac:dyDescent="0.2">
      <c r="D29310" s="9"/>
      <c r="G29310" s="63"/>
      <c r="H29310" s="64"/>
    </row>
    <row r="29311" spans="4:8" x14ac:dyDescent="0.2">
      <c r="D29311" s="9"/>
      <c r="G29311" s="63"/>
      <c r="H29311" s="64"/>
    </row>
    <row r="29312" spans="4:8" x14ac:dyDescent="0.2">
      <c r="D29312" s="9"/>
      <c r="G29312" s="63"/>
      <c r="H29312" s="64"/>
    </row>
    <row r="29313" spans="4:8" x14ac:dyDescent="0.2">
      <c r="D29313" s="9"/>
      <c r="G29313" s="63"/>
      <c r="H29313" s="64"/>
    </row>
    <row r="29314" spans="4:8" x14ac:dyDescent="0.2">
      <c r="D29314" s="9"/>
      <c r="G29314" s="63"/>
      <c r="H29314" s="64"/>
    </row>
    <row r="29315" spans="4:8" x14ac:dyDescent="0.2">
      <c r="D29315" s="9"/>
      <c r="G29315" s="63"/>
      <c r="H29315" s="64"/>
    </row>
    <row r="29316" spans="4:8" x14ac:dyDescent="0.2">
      <c r="D29316" s="9"/>
      <c r="G29316" s="63"/>
      <c r="H29316" s="64"/>
    </row>
    <row r="29317" spans="4:8" x14ac:dyDescent="0.2">
      <c r="D29317" s="9"/>
      <c r="G29317" s="63"/>
      <c r="H29317" s="64"/>
    </row>
    <row r="29318" spans="4:8" x14ac:dyDescent="0.2">
      <c r="D29318" s="9"/>
      <c r="G29318" s="63"/>
      <c r="H29318" s="64"/>
    </row>
    <row r="29319" spans="4:8" x14ac:dyDescent="0.2">
      <c r="D29319" s="9"/>
      <c r="G29319" s="63"/>
      <c r="H29319" s="64"/>
    </row>
    <row r="29320" spans="4:8" x14ac:dyDescent="0.2">
      <c r="D29320" s="9"/>
      <c r="G29320" s="63"/>
      <c r="H29320" s="64"/>
    </row>
    <row r="29321" spans="4:8" x14ac:dyDescent="0.2">
      <c r="D29321" s="9"/>
      <c r="G29321" s="63"/>
      <c r="H29321" s="64"/>
    </row>
    <row r="29322" spans="4:8" x14ac:dyDescent="0.2">
      <c r="D29322" s="9"/>
      <c r="G29322" s="63"/>
      <c r="H29322" s="64"/>
    </row>
    <row r="29323" spans="4:8" x14ac:dyDescent="0.2">
      <c r="D29323" s="9"/>
      <c r="G29323" s="63"/>
      <c r="H29323" s="64"/>
    </row>
    <row r="29324" spans="4:8" x14ac:dyDescent="0.2">
      <c r="D29324" s="9"/>
      <c r="G29324" s="63"/>
      <c r="H29324" s="64"/>
    </row>
    <row r="29325" spans="4:8" x14ac:dyDescent="0.2">
      <c r="D29325" s="9"/>
      <c r="G29325" s="63"/>
      <c r="H29325" s="64"/>
    </row>
    <row r="29326" spans="4:8" x14ac:dyDescent="0.2">
      <c r="D29326" s="9"/>
      <c r="G29326" s="63"/>
      <c r="H29326" s="64"/>
    </row>
    <row r="29327" spans="4:8" x14ac:dyDescent="0.2">
      <c r="D29327" s="9"/>
      <c r="G29327" s="63"/>
      <c r="H29327" s="64"/>
    </row>
    <row r="29328" spans="4:8" x14ac:dyDescent="0.2">
      <c r="D29328" s="9"/>
      <c r="G29328" s="63"/>
      <c r="H29328" s="64"/>
    </row>
    <row r="29329" spans="4:8" x14ac:dyDescent="0.2">
      <c r="D29329" s="9"/>
      <c r="G29329" s="63"/>
      <c r="H29329" s="64"/>
    </row>
    <row r="29330" spans="4:8" x14ac:dyDescent="0.2">
      <c r="D29330" s="9"/>
      <c r="G29330" s="63"/>
      <c r="H29330" s="64"/>
    </row>
    <row r="29331" spans="4:8" x14ac:dyDescent="0.2">
      <c r="D29331" s="9"/>
      <c r="G29331" s="63"/>
      <c r="H29331" s="64"/>
    </row>
    <row r="29332" spans="4:8" x14ac:dyDescent="0.2">
      <c r="D29332" s="9"/>
      <c r="G29332" s="63"/>
      <c r="H29332" s="64"/>
    </row>
    <row r="29333" spans="4:8" x14ac:dyDescent="0.2">
      <c r="D29333" s="9"/>
      <c r="G29333" s="63"/>
      <c r="H29333" s="64"/>
    </row>
    <row r="29334" spans="4:8" x14ac:dyDescent="0.2">
      <c r="D29334" s="9"/>
      <c r="G29334" s="63"/>
      <c r="H29334" s="64"/>
    </row>
    <row r="29335" spans="4:8" x14ac:dyDescent="0.2">
      <c r="D29335" s="9"/>
      <c r="G29335" s="63"/>
      <c r="H29335" s="64"/>
    </row>
    <row r="29336" spans="4:8" x14ac:dyDescent="0.2">
      <c r="D29336" s="9"/>
      <c r="G29336" s="63"/>
      <c r="H29336" s="64"/>
    </row>
    <row r="29337" spans="4:8" x14ac:dyDescent="0.2">
      <c r="D29337" s="9"/>
      <c r="G29337" s="63"/>
      <c r="H29337" s="64"/>
    </row>
    <row r="29338" spans="4:8" x14ac:dyDescent="0.2">
      <c r="D29338" s="9"/>
      <c r="G29338" s="63"/>
      <c r="H29338" s="64"/>
    </row>
    <row r="29339" spans="4:8" x14ac:dyDescent="0.2">
      <c r="D29339" s="9"/>
      <c r="G29339" s="63"/>
      <c r="H29339" s="64"/>
    </row>
    <row r="29340" spans="4:8" x14ac:dyDescent="0.2">
      <c r="D29340" s="9"/>
      <c r="G29340" s="63"/>
      <c r="H29340" s="64"/>
    </row>
    <row r="29341" spans="4:8" x14ac:dyDescent="0.2">
      <c r="D29341" s="9"/>
      <c r="G29341" s="63"/>
      <c r="H29341" s="64"/>
    </row>
    <row r="29342" spans="4:8" x14ac:dyDescent="0.2">
      <c r="D29342" s="9"/>
      <c r="G29342" s="63"/>
      <c r="H29342" s="64"/>
    </row>
    <row r="29343" spans="4:8" x14ac:dyDescent="0.2">
      <c r="D29343" s="9"/>
      <c r="G29343" s="63"/>
      <c r="H29343" s="64"/>
    </row>
    <row r="29344" spans="4:8" x14ac:dyDescent="0.2">
      <c r="D29344" s="9"/>
      <c r="G29344" s="63"/>
      <c r="H29344" s="64"/>
    </row>
    <row r="29345" spans="4:8" x14ac:dyDescent="0.2">
      <c r="D29345" s="9"/>
      <c r="G29345" s="63"/>
      <c r="H29345" s="64"/>
    </row>
    <row r="29346" spans="4:8" x14ac:dyDescent="0.2">
      <c r="D29346" s="9"/>
      <c r="G29346" s="63"/>
      <c r="H29346" s="64"/>
    </row>
    <row r="29347" spans="4:8" x14ac:dyDescent="0.2">
      <c r="D29347" s="9"/>
      <c r="G29347" s="63"/>
      <c r="H29347" s="64"/>
    </row>
    <row r="29348" spans="4:8" x14ac:dyDescent="0.2">
      <c r="D29348" s="9"/>
      <c r="G29348" s="63"/>
      <c r="H29348" s="64"/>
    </row>
    <row r="29349" spans="4:8" x14ac:dyDescent="0.2">
      <c r="D29349" s="9"/>
      <c r="G29349" s="63"/>
      <c r="H29349" s="64"/>
    </row>
    <row r="29350" spans="4:8" x14ac:dyDescent="0.2">
      <c r="D29350" s="9"/>
      <c r="G29350" s="63"/>
      <c r="H29350" s="64"/>
    </row>
    <row r="29351" spans="4:8" x14ac:dyDescent="0.2">
      <c r="D29351" s="9"/>
      <c r="G29351" s="63"/>
      <c r="H29351" s="64"/>
    </row>
    <row r="29352" spans="4:8" x14ac:dyDescent="0.2">
      <c r="D29352" s="9"/>
      <c r="G29352" s="63"/>
      <c r="H29352" s="64"/>
    </row>
    <row r="29353" spans="4:8" x14ac:dyDescent="0.2">
      <c r="D29353" s="9"/>
      <c r="G29353" s="63"/>
      <c r="H29353" s="64"/>
    </row>
    <row r="29354" spans="4:8" x14ac:dyDescent="0.2">
      <c r="D29354" s="9"/>
      <c r="G29354" s="63"/>
      <c r="H29354" s="64"/>
    </row>
    <row r="29355" spans="4:8" x14ac:dyDescent="0.2">
      <c r="D29355" s="9"/>
      <c r="G29355" s="63"/>
      <c r="H29355" s="64"/>
    </row>
    <row r="29356" spans="4:8" x14ac:dyDescent="0.2">
      <c r="D29356" s="9"/>
      <c r="G29356" s="63"/>
      <c r="H29356" s="64"/>
    </row>
    <row r="29357" spans="4:8" x14ac:dyDescent="0.2">
      <c r="D29357" s="9"/>
      <c r="G29357" s="63"/>
      <c r="H29357" s="64"/>
    </row>
    <row r="29358" spans="4:8" x14ac:dyDescent="0.2">
      <c r="D29358" s="9"/>
      <c r="G29358" s="63"/>
      <c r="H29358" s="64"/>
    </row>
    <row r="29359" spans="4:8" x14ac:dyDescent="0.2">
      <c r="D29359" s="9"/>
      <c r="G29359" s="63"/>
      <c r="H29359" s="64"/>
    </row>
    <row r="29360" spans="4:8" x14ac:dyDescent="0.2">
      <c r="D29360" s="9"/>
      <c r="G29360" s="63"/>
      <c r="H29360" s="64"/>
    </row>
    <row r="29361" spans="4:8" x14ac:dyDescent="0.2">
      <c r="D29361" s="9"/>
      <c r="G29361" s="63"/>
      <c r="H29361" s="64"/>
    </row>
    <row r="29362" spans="4:8" x14ac:dyDescent="0.2">
      <c r="D29362" s="9"/>
      <c r="G29362" s="63"/>
      <c r="H29362" s="64"/>
    </row>
    <row r="29363" spans="4:8" x14ac:dyDescent="0.2">
      <c r="D29363" s="9"/>
      <c r="G29363" s="63"/>
      <c r="H29363" s="64"/>
    </row>
    <row r="29364" spans="4:8" x14ac:dyDescent="0.2">
      <c r="D29364" s="9"/>
      <c r="G29364" s="63"/>
      <c r="H29364" s="64"/>
    </row>
    <row r="29365" spans="4:8" x14ac:dyDescent="0.2">
      <c r="D29365" s="9"/>
      <c r="G29365" s="63"/>
      <c r="H29365" s="64"/>
    </row>
    <row r="29366" spans="4:8" x14ac:dyDescent="0.2">
      <c r="D29366" s="9"/>
      <c r="G29366" s="63"/>
      <c r="H29366" s="64"/>
    </row>
    <row r="29367" spans="4:8" x14ac:dyDescent="0.2">
      <c r="D29367" s="9"/>
      <c r="G29367" s="63"/>
      <c r="H29367" s="64"/>
    </row>
    <row r="29368" spans="4:8" x14ac:dyDescent="0.2">
      <c r="D29368" s="9"/>
      <c r="G29368" s="63"/>
      <c r="H29368" s="64"/>
    </row>
    <row r="29369" spans="4:8" x14ac:dyDescent="0.2">
      <c r="D29369" s="9"/>
      <c r="G29369" s="63"/>
      <c r="H29369" s="64"/>
    </row>
    <row r="29370" spans="4:8" x14ac:dyDescent="0.2">
      <c r="D29370" s="9"/>
      <c r="G29370" s="63"/>
      <c r="H29370" s="64"/>
    </row>
    <row r="29371" spans="4:8" x14ac:dyDescent="0.2">
      <c r="D29371" s="9"/>
      <c r="G29371" s="63"/>
      <c r="H29371" s="64"/>
    </row>
    <row r="29372" spans="4:8" x14ac:dyDescent="0.2">
      <c r="D29372" s="9"/>
      <c r="G29372" s="63"/>
      <c r="H29372" s="64"/>
    </row>
    <row r="29373" spans="4:8" x14ac:dyDescent="0.2">
      <c r="D29373" s="9"/>
      <c r="G29373" s="63"/>
      <c r="H29373" s="64"/>
    </row>
    <row r="29374" spans="4:8" x14ac:dyDescent="0.2">
      <c r="D29374" s="9"/>
      <c r="G29374" s="63"/>
      <c r="H29374" s="64"/>
    </row>
    <row r="29375" spans="4:8" x14ac:dyDescent="0.2">
      <c r="D29375" s="9"/>
      <c r="G29375" s="63"/>
      <c r="H29375" s="64"/>
    </row>
    <row r="29376" spans="4:8" x14ac:dyDescent="0.2">
      <c r="D29376" s="9"/>
      <c r="G29376" s="63"/>
      <c r="H29376" s="64"/>
    </row>
    <row r="29377" spans="4:8" x14ac:dyDescent="0.2">
      <c r="D29377" s="9"/>
      <c r="G29377" s="63"/>
      <c r="H29377" s="64"/>
    </row>
    <row r="29378" spans="4:8" x14ac:dyDescent="0.2">
      <c r="D29378" s="9"/>
      <c r="G29378" s="63"/>
      <c r="H29378" s="64"/>
    </row>
    <row r="29379" spans="4:8" x14ac:dyDescent="0.2">
      <c r="D29379" s="9"/>
      <c r="G29379" s="63"/>
      <c r="H29379" s="64"/>
    </row>
    <row r="29380" spans="4:8" x14ac:dyDescent="0.2">
      <c r="D29380" s="9"/>
      <c r="G29380" s="63"/>
      <c r="H29380" s="64"/>
    </row>
    <row r="29381" spans="4:8" x14ac:dyDescent="0.2">
      <c r="D29381" s="9"/>
      <c r="G29381" s="63"/>
      <c r="H29381" s="64"/>
    </row>
    <row r="29382" spans="4:8" x14ac:dyDescent="0.2">
      <c r="D29382" s="9"/>
      <c r="G29382" s="63"/>
      <c r="H29382" s="64"/>
    </row>
    <row r="29383" spans="4:8" x14ac:dyDescent="0.2">
      <c r="D29383" s="9"/>
      <c r="G29383" s="63"/>
      <c r="H29383" s="64"/>
    </row>
    <row r="29384" spans="4:8" x14ac:dyDescent="0.2">
      <c r="D29384" s="9"/>
      <c r="G29384" s="63"/>
      <c r="H29384" s="64"/>
    </row>
    <row r="29385" spans="4:8" x14ac:dyDescent="0.2">
      <c r="D29385" s="9"/>
      <c r="G29385" s="63"/>
      <c r="H29385" s="64"/>
    </row>
    <row r="29386" spans="4:8" x14ac:dyDescent="0.2">
      <c r="D29386" s="9"/>
      <c r="G29386" s="63"/>
      <c r="H29386" s="64"/>
    </row>
    <row r="29387" spans="4:8" x14ac:dyDescent="0.2">
      <c r="D29387" s="9"/>
      <c r="G29387" s="63"/>
      <c r="H29387" s="64"/>
    </row>
    <row r="29388" spans="4:8" x14ac:dyDescent="0.2">
      <c r="D29388" s="9"/>
      <c r="G29388" s="63"/>
      <c r="H29388" s="64"/>
    </row>
    <row r="29389" spans="4:8" x14ac:dyDescent="0.2">
      <c r="D29389" s="9"/>
      <c r="G29389" s="63"/>
      <c r="H29389" s="64"/>
    </row>
    <row r="29390" spans="4:8" x14ac:dyDescent="0.2">
      <c r="D29390" s="9"/>
      <c r="G29390" s="63"/>
      <c r="H29390" s="64"/>
    </row>
    <row r="29391" spans="4:8" x14ac:dyDescent="0.2">
      <c r="D29391" s="9"/>
      <c r="G29391" s="63"/>
      <c r="H29391" s="64"/>
    </row>
    <row r="29392" spans="4:8" x14ac:dyDescent="0.2">
      <c r="D29392" s="9"/>
      <c r="G29392" s="63"/>
      <c r="H29392" s="64"/>
    </row>
    <row r="29393" spans="4:8" x14ac:dyDescent="0.2">
      <c r="D29393" s="9"/>
      <c r="G29393" s="63"/>
      <c r="H29393" s="64"/>
    </row>
    <row r="29394" spans="4:8" x14ac:dyDescent="0.2">
      <c r="D29394" s="9"/>
      <c r="G29394" s="63"/>
      <c r="H29394" s="64"/>
    </row>
    <row r="29395" spans="4:8" x14ac:dyDescent="0.2">
      <c r="D29395" s="9"/>
      <c r="G29395" s="63"/>
      <c r="H29395" s="64"/>
    </row>
    <row r="29396" spans="4:8" x14ac:dyDescent="0.2">
      <c r="D29396" s="9"/>
      <c r="G29396" s="63"/>
      <c r="H29396" s="64"/>
    </row>
    <row r="29397" spans="4:8" x14ac:dyDescent="0.2">
      <c r="D29397" s="9"/>
      <c r="G29397" s="63"/>
      <c r="H29397" s="64"/>
    </row>
    <row r="29398" spans="4:8" x14ac:dyDescent="0.2">
      <c r="D29398" s="9"/>
      <c r="G29398" s="63"/>
      <c r="H29398" s="64"/>
    </row>
    <row r="29399" spans="4:8" x14ac:dyDescent="0.2">
      <c r="D29399" s="9"/>
      <c r="G29399" s="63"/>
      <c r="H29399" s="64"/>
    </row>
    <row r="29400" spans="4:8" x14ac:dyDescent="0.2">
      <c r="D29400" s="9"/>
      <c r="G29400" s="63"/>
      <c r="H29400" s="64"/>
    </row>
    <row r="29401" spans="4:8" x14ac:dyDescent="0.2">
      <c r="D29401" s="9"/>
      <c r="G29401" s="63"/>
      <c r="H29401" s="64"/>
    </row>
    <row r="29402" spans="4:8" x14ac:dyDescent="0.2">
      <c r="D29402" s="9"/>
      <c r="G29402" s="63"/>
      <c r="H29402" s="64"/>
    </row>
    <row r="29403" spans="4:8" x14ac:dyDescent="0.2">
      <c r="D29403" s="9"/>
      <c r="G29403" s="63"/>
      <c r="H29403" s="64"/>
    </row>
    <row r="29404" spans="4:8" x14ac:dyDescent="0.2">
      <c r="D29404" s="9"/>
      <c r="G29404" s="63"/>
      <c r="H29404" s="64"/>
    </row>
    <row r="29405" spans="4:8" x14ac:dyDescent="0.2">
      <c r="D29405" s="9"/>
      <c r="G29405" s="63"/>
      <c r="H29405" s="64"/>
    </row>
    <row r="29406" spans="4:8" x14ac:dyDescent="0.2">
      <c r="D29406" s="9"/>
      <c r="G29406" s="63"/>
      <c r="H29406" s="64"/>
    </row>
    <row r="29407" spans="4:8" x14ac:dyDescent="0.2">
      <c r="D29407" s="9"/>
      <c r="G29407" s="63"/>
      <c r="H29407" s="64"/>
    </row>
    <row r="29408" spans="4:8" x14ac:dyDescent="0.2">
      <c r="D29408" s="9"/>
      <c r="G29408" s="63"/>
      <c r="H29408" s="64"/>
    </row>
    <row r="29409" spans="4:8" x14ac:dyDescent="0.2">
      <c r="D29409" s="9"/>
      <c r="G29409" s="63"/>
      <c r="H29409" s="64"/>
    </row>
    <row r="29410" spans="4:8" x14ac:dyDescent="0.2">
      <c r="D29410" s="9"/>
      <c r="G29410" s="63"/>
      <c r="H29410" s="64"/>
    </row>
    <row r="29411" spans="4:8" x14ac:dyDescent="0.2">
      <c r="D29411" s="9"/>
      <c r="G29411" s="63"/>
      <c r="H29411" s="64"/>
    </row>
    <row r="29412" spans="4:8" x14ac:dyDescent="0.2">
      <c r="D29412" s="9"/>
      <c r="G29412" s="63"/>
      <c r="H29412" s="64"/>
    </row>
    <row r="29413" spans="4:8" x14ac:dyDescent="0.2">
      <c r="D29413" s="9"/>
      <c r="G29413" s="63"/>
      <c r="H29413" s="64"/>
    </row>
    <row r="29414" spans="4:8" x14ac:dyDescent="0.2">
      <c r="D29414" s="9"/>
      <c r="G29414" s="63"/>
      <c r="H29414" s="64"/>
    </row>
    <row r="29415" spans="4:8" x14ac:dyDescent="0.2">
      <c r="D29415" s="9"/>
      <c r="G29415" s="63"/>
      <c r="H29415" s="64"/>
    </row>
    <row r="29416" spans="4:8" x14ac:dyDescent="0.2">
      <c r="D29416" s="9"/>
      <c r="G29416" s="63"/>
      <c r="H29416" s="64"/>
    </row>
    <row r="29417" spans="4:8" x14ac:dyDescent="0.2">
      <c r="D29417" s="9"/>
      <c r="G29417" s="63"/>
      <c r="H29417" s="64"/>
    </row>
    <row r="29418" spans="4:8" x14ac:dyDescent="0.2">
      <c r="D29418" s="9"/>
      <c r="G29418" s="63"/>
      <c r="H29418" s="64"/>
    </row>
    <row r="29419" spans="4:8" x14ac:dyDescent="0.2">
      <c r="D29419" s="9"/>
      <c r="G29419" s="63"/>
      <c r="H29419" s="64"/>
    </row>
    <row r="29420" spans="4:8" x14ac:dyDescent="0.2">
      <c r="D29420" s="9"/>
      <c r="G29420" s="63"/>
      <c r="H29420" s="64"/>
    </row>
    <row r="29421" spans="4:8" x14ac:dyDescent="0.2">
      <c r="D29421" s="9"/>
      <c r="G29421" s="63"/>
      <c r="H29421" s="64"/>
    </row>
    <row r="29422" spans="4:8" x14ac:dyDescent="0.2">
      <c r="D29422" s="9"/>
      <c r="G29422" s="63"/>
      <c r="H29422" s="64"/>
    </row>
    <row r="29423" spans="4:8" x14ac:dyDescent="0.2">
      <c r="D29423" s="9"/>
      <c r="G29423" s="63"/>
      <c r="H29423" s="64"/>
    </row>
    <row r="29424" spans="4:8" x14ac:dyDescent="0.2">
      <c r="D29424" s="9"/>
      <c r="G29424" s="63"/>
      <c r="H29424" s="64"/>
    </row>
    <row r="29425" spans="4:8" x14ac:dyDescent="0.2">
      <c r="D29425" s="9"/>
      <c r="G29425" s="63"/>
      <c r="H29425" s="64"/>
    </row>
    <row r="29426" spans="4:8" x14ac:dyDescent="0.2">
      <c r="D29426" s="9"/>
      <c r="G29426" s="63"/>
      <c r="H29426" s="64"/>
    </row>
    <row r="29427" spans="4:8" x14ac:dyDescent="0.2">
      <c r="D29427" s="9"/>
      <c r="G29427" s="63"/>
      <c r="H29427" s="64"/>
    </row>
    <row r="29428" spans="4:8" x14ac:dyDescent="0.2">
      <c r="D29428" s="9"/>
      <c r="G29428" s="63"/>
      <c r="H29428" s="64"/>
    </row>
    <row r="29429" spans="4:8" x14ac:dyDescent="0.2">
      <c r="D29429" s="9"/>
      <c r="G29429" s="63"/>
      <c r="H29429" s="64"/>
    </row>
    <row r="29430" spans="4:8" x14ac:dyDescent="0.2">
      <c r="D29430" s="9"/>
      <c r="G29430" s="63"/>
      <c r="H29430" s="64"/>
    </row>
    <row r="29431" spans="4:8" x14ac:dyDescent="0.2">
      <c r="D29431" s="9"/>
      <c r="G29431" s="63"/>
      <c r="H29431" s="64"/>
    </row>
    <row r="29432" spans="4:8" x14ac:dyDescent="0.2">
      <c r="D29432" s="9"/>
      <c r="G29432" s="63"/>
      <c r="H29432" s="64"/>
    </row>
    <row r="29433" spans="4:8" x14ac:dyDescent="0.2">
      <c r="D29433" s="9"/>
      <c r="G29433" s="63"/>
      <c r="H29433" s="64"/>
    </row>
    <row r="29434" spans="4:8" x14ac:dyDescent="0.2">
      <c r="D29434" s="9"/>
      <c r="G29434" s="63"/>
      <c r="H29434" s="64"/>
    </row>
    <row r="29435" spans="4:8" x14ac:dyDescent="0.2">
      <c r="D29435" s="9"/>
      <c r="G29435" s="63"/>
      <c r="H29435" s="64"/>
    </row>
    <row r="29436" spans="4:8" x14ac:dyDescent="0.2">
      <c r="D29436" s="9"/>
      <c r="G29436" s="63"/>
      <c r="H29436" s="64"/>
    </row>
    <row r="29437" spans="4:8" x14ac:dyDescent="0.2">
      <c r="D29437" s="9"/>
      <c r="G29437" s="63"/>
      <c r="H29437" s="64"/>
    </row>
    <row r="29438" spans="4:8" x14ac:dyDescent="0.2">
      <c r="D29438" s="9"/>
      <c r="G29438" s="63"/>
      <c r="H29438" s="64"/>
    </row>
    <row r="29439" spans="4:8" x14ac:dyDescent="0.2">
      <c r="D29439" s="9"/>
      <c r="G29439" s="63"/>
      <c r="H29439" s="64"/>
    </row>
    <row r="29440" spans="4:8" x14ac:dyDescent="0.2">
      <c r="D29440" s="9"/>
      <c r="G29440" s="63"/>
      <c r="H29440" s="64"/>
    </row>
    <row r="29441" spans="4:8" x14ac:dyDescent="0.2">
      <c r="D29441" s="9"/>
      <c r="G29441" s="63"/>
      <c r="H29441" s="64"/>
    </row>
    <row r="29442" spans="4:8" x14ac:dyDescent="0.2">
      <c r="D29442" s="9"/>
      <c r="G29442" s="63"/>
      <c r="H29442" s="64"/>
    </row>
    <row r="29443" spans="4:8" x14ac:dyDescent="0.2">
      <c r="D29443" s="9"/>
      <c r="G29443" s="63"/>
      <c r="H29443" s="64"/>
    </row>
    <row r="29444" spans="4:8" x14ac:dyDescent="0.2">
      <c r="D29444" s="9"/>
      <c r="G29444" s="63"/>
      <c r="H29444" s="64"/>
    </row>
    <row r="29445" spans="4:8" x14ac:dyDescent="0.2">
      <c r="D29445" s="9"/>
      <c r="G29445" s="63"/>
      <c r="H29445" s="64"/>
    </row>
    <row r="29446" spans="4:8" x14ac:dyDescent="0.2">
      <c r="D29446" s="9"/>
      <c r="G29446" s="63"/>
      <c r="H29446" s="64"/>
    </row>
    <row r="29447" spans="4:8" x14ac:dyDescent="0.2">
      <c r="D29447" s="9"/>
      <c r="G29447" s="63"/>
      <c r="H29447" s="64"/>
    </row>
    <row r="29448" spans="4:8" x14ac:dyDescent="0.2">
      <c r="D29448" s="9"/>
      <c r="G29448" s="63"/>
      <c r="H29448" s="64"/>
    </row>
    <row r="29449" spans="4:8" x14ac:dyDescent="0.2">
      <c r="D29449" s="9"/>
      <c r="G29449" s="63"/>
      <c r="H29449" s="64"/>
    </row>
    <row r="29450" spans="4:8" x14ac:dyDescent="0.2">
      <c r="D29450" s="9"/>
      <c r="G29450" s="63"/>
      <c r="H29450" s="64"/>
    </row>
    <row r="29451" spans="4:8" x14ac:dyDescent="0.2">
      <c r="D29451" s="9"/>
      <c r="G29451" s="63"/>
      <c r="H29451" s="64"/>
    </row>
    <row r="29452" spans="4:8" x14ac:dyDescent="0.2">
      <c r="D29452" s="9"/>
      <c r="G29452" s="63"/>
      <c r="H29452" s="64"/>
    </row>
    <row r="29453" spans="4:8" x14ac:dyDescent="0.2">
      <c r="D29453" s="9"/>
      <c r="G29453" s="63"/>
      <c r="H29453" s="64"/>
    </row>
    <row r="29454" spans="4:8" x14ac:dyDescent="0.2">
      <c r="D29454" s="9"/>
      <c r="G29454" s="63"/>
      <c r="H29454" s="64"/>
    </row>
    <row r="29455" spans="4:8" x14ac:dyDescent="0.2">
      <c r="D29455" s="9"/>
      <c r="G29455" s="63"/>
      <c r="H29455" s="64"/>
    </row>
    <row r="29456" spans="4:8" x14ac:dyDescent="0.2">
      <c r="D29456" s="9"/>
      <c r="G29456" s="63"/>
      <c r="H29456" s="64"/>
    </row>
    <row r="29457" spans="4:8" x14ac:dyDescent="0.2">
      <c r="D29457" s="9"/>
      <c r="G29457" s="63"/>
      <c r="H29457" s="64"/>
    </row>
    <row r="29458" spans="4:8" x14ac:dyDescent="0.2">
      <c r="D29458" s="9"/>
      <c r="G29458" s="63"/>
      <c r="H29458" s="64"/>
    </row>
    <row r="29459" spans="4:8" x14ac:dyDescent="0.2">
      <c r="D29459" s="9"/>
      <c r="G29459" s="63"/>
      <c r="H29459" s="64"/>
    </row>
    <row r="29460" spans="4:8" x14ac:dyDescent="0.2">
      <c r="D29460" s="9"/>
      <c r="G29460" s="63"/>
      <c r="H29460" s="64"/>
    </row>
    <row r="29461" spans="4:8" x14ac:dyDescent="0.2">
      <c r="D29461" s="9"/>
      <c r="G29461" s="63"/>
      <c r="H29461" s="64"/>
    </row>
    <row r="29462" spans="4:8" x14ac:dyDescent="0.2">
      <c r="D29462" s="9"/>
      <c r="G29462" s="63"/>
      <c r="H29462" s="64"/>
    </row>
    <row r="29463" spans="4:8" x14ac:dyDescent="0.2">
      <c r="D29463" s="9"/>
      <c r="G29463" s="63"/>
      <c r="H29463" s="64"/>
    </row>
    <row r="29464" spans="4:8" x14ac:dyDescent="0.2">
      <c r="D29464" s="9"/>
      <c r="G29464" s="63"/>
      <c r="H29464" s="64"/>
    </row>
    <row r="29465" spans="4:8" x14ac:dyDescent="0.2">
      <c r="D29465" s="9"/>
      <c r="G29465" s="63"/>
      <c r="H29465" s="64"/>
    </row>
    <row r="29466" spans="4:8" x14ac:dyDescent="0.2">
      <c r="D29466" s="9"/>
      <c r="G29466" s="63"/>
      <c r="H29466" s="64"/>
    </row>
    <row r="29467" spans="4:8" x14ac:dyDescent="0.2">
      <c r="D29467" s="9"/>
      <c r="G29467" s="63"/>
      <c r="H29467" s="64"/>
    </row>
    <row r="29468" spans="4:8" x14ac:dyDescent="0.2">
      <c r="D29468" s="9"/>
      <c r="G29468" s="63"/>
      <c r="H29468" s="64"/>
    </row>
    <row r="29469" spans="4:8" x14ac:dyDescent="0.2">
      <c r="D29469" s="9"/>
      <c r="G29469" s="63"/>
      <c r="H29469" s="64"/>
    </row>
    <row r="29470" spans="4:8" x14ac:dyDescent="0.2">
      <c r="D29470" s="9"/>
      <c r="G29470" s="63"/>
      <c r="H29470" s="64"/>
    </row>
    <row r="29471" spans="4:8" x14ac:dyDescent="0.2">
      <c r="D29471" s="9"/>
      <c r="G29471" s="63"/>
      <c r="H29471" s="64"/>
    </row>
    <row r="29472" spans="4:8" x14ac:dyDescent="0.2">
      <c r="D29472" s="9"/>
      <c r="G29472" s="63"/>
      <c r="H29472" s="64"/>
    </row>
    <row r="29473" spans="4:8" x14ac:dyDescent="0.2">
      <c r="D29473" s="9"/>
      <c r="G29473" s="63"/>
      <c r="H29473" s="64"/>
    </row>
    <row r="29474" spans="4:8" x14ac:dyDescent="0.2">
      <c r="D29474" s="9"/>
      <c r="G29474" s="63"/>
      <c r="H29474" s="64"/>
    </row>
    <row r="29475" spans="4:8" x14ac:dyDescent="0.2">
      <c r="D29475" s="9"/>
      <c r="G29475" s="63"/>
      <c r="H29475" s="64"/>
    </row>
    <row r="29476" spans="4:8" x14ac:dyDescent="0.2">
      <c r="D29476" s="9"/>
      <c r="G29476" s="63"/>
      <c r="H29476" s="64"/>
    </row>
    <row r="29477" spans="4:8" x14ac:dyDescent="0.2">
      <c r="D29477" s="9"/>
      <c r="G29477" s="63"/>
      <c r="H29477" s="64"/>
    </row>
    <row r="29478" spans="4:8" x14ac:dyDescent="0.2">
      <c r="D29478" s="9"/>
      <c r="G29478" s="63"/>
      <c r="H29478" s="64"/>
    </row>
    <row r="29479" spans="4:8" x14ac:dyDescent="0.2">
      <c r="D29479" s="9"/>
      <c r="G29479" s="63"/>
      <c r="H29479" s="64"/>
    </row>
    <row r="29480" spans="4:8" x14ac:dyDescent="0.2">
      <c r="D29480" s="9"/>
      <c r="G29480" s="63"/>
      <c r="H29480" s="64"/>
    </row>
    <row r="29481" spans="4:8" x14ac:dyDescent="0.2">
      <c r="D29481" s="9"/>
      <c r="G29481" s="63"/>
      <c r="H29481" s="64"/>
    </row>
    <row r="29482" spans="4:8" x14ac:dyDescent="0.2">
      <c r="D29482" s="9"/>
      <c r="G29482" s="63"/>
      <c r="H29482" s="64"/>
    </row>
    <row r="29483" spans="4:8" x14ac:dyDescent="0.2">
      <c r="D29483" s="9"/>
      <c r="G29483" s="63"/>
      <c r="H29483" s="64"/>
    </row>
    <row r="29484" spans="4:8" x14ac:dyDescent="0.2">
      <c r="D29484" s="9"/>
      <c r="G29484" s="63"/>
      <c r="H29484" s="64"/>
    </row>
    <row r="29485" spans="4:8" x14ac:dyDescent="0.2">
      <c r="D29485" s="9"/>
      <c r="G29485" s="63"/>
      <c r="H29485" s="64"/>
    </row>
    <row r="29486" spans="4:8" x14ac:dyDescent="0.2">
      <c r="D29486" s="9"/>
      <c r="G29486" s="63"/>
      <c r="H29486" s="64"/>
    </row>
    <row r="29487" spans="4:8" x14ac:dyDescent="0.2">
      <c r="D29487" s="9"/>
      <c r="G29487" s="63"/>
      <c r="H29487" s="64"/>
    </row>
    <row r="29488" spans="4:8" x14ac:dyDescent="0.2">
      <c r="D29488" s="9"/>
      <c r="G29488" s="63"/>
      <c r="H29488" s="64"/>
    </row>
    <row r="29489" spans="4:8" x14ac:dyDescent="0.2">
      <c r="D29489" s="9"/>
      <c r="G29489" s="63"/>
      <c r="H29489" s="64"/>
    </row>
    <row r="29490" spans="4:8" x14ac:dyDescent="0.2">
      <c r="D29490" s="9"/>
      <c r="G29490" s="63"/>
      <c r="H29490" s="64"/>
    </row>
    <row r="29491" spans="4:8" x14ac:dyDescent="0.2">
      <c r="D29491" s="9"/>
      <c r="G29491" s="63"/>
      <c r="H29491" s="64"/>
    </row>
    <row r="29492" spans="4:8" x14ac:dyDescent="0.2">
      <c r="D29492" s="9"/>
      <c r="G29492" s="63"/>
      <c r="H29492" s="64"/>
    </row>
    <row r="29493" spans="4:8" x14ac:dyDescent="0.2">
      <c r="D29493" s="9"/>
      <c r="G29493" s="63"/>
      <c r="H29493" s="64"/>
    </row>
    <row r="29494" spans="4:8" x14ac:dyDescent="0.2">
      <c r="D29494" s="9"/>
      <c r="G29494" s="63"/>
      <c r="H29494" s="64"/>
    </row>
    <row r="29495" spans="4:8" x14ac:dyDescent="0.2">
      <c r="D29495" s="9"/>
      <c r="G29495" s="63"/>
      <c r="H29495" s="64"/>
    </row>
    <row r="29496" spans="4:8" x14ac:dyDescent="0.2">
      <c r="D29496" s="9"/>
      <c r="G29496" s="63"/>
      <c r="H29496" s="64"/>
    </row>
    <row r="29497" spans="4:8" x14ac:dyDescent="0.2">
      <c r="D29497" s="9"/>
      <c r="G29497" s="63"/>
      <c r="H29497" s="64"/>
    </row>
    <row r="29498" spans="4:8" x14ac:dyDescent="0.2">
      <c r="D29498" s="9"/>
      <c r="G29498" s="63"/>
      <c r="H29498" s="64"/>
    </row>
    <row r="29499" spans="4:8" x14ac:dyDescent="0.2">
      <c r="D29499" s="9"/>
      <c r="G29499" s="63"/>
      <c r="H29499" s="64"/>
    </row>
    <row r="29500" spans="4:8" x14ac:dyDescent="0.2">
      <c r="D29500" s="9"/>
      <c r="G29500" s="63"/>
      <c r="H29500" s="64"/>
    </row>
    <row r="29501" spans="4:8" x14ac:dyDescent="0.2">
      <c r="D29501" s="9"/>
      <c r="G29501" s="63"/>
      <c r="H29501" s="64"/>
    </row>
    <row r="29502" spans="4:8" x14ac:dyDescent="0.2">
      <c r="D29502" s="9"/>
      <c r="G29502" s="63"/>
      <c r="H29502" s="64"/>
    </row>
    <row r="29503" spans="4:8" x14ac:dyDescent="0.2">
      <c r="D29503" s="9"/>
      <c r="G29503" s="63"/>
      <c r="H29503" s="64"/>
    </row>
    <row r="29504" spans="4:8" x14ac:dyDescent="0.2">
      <c r="D29504" s="9"/>
      <c r="G29504" s="63"/>
      <c r="H29504" s="64"/>
    </row>
    <row r="29505" spans="4:8" x14ac:dyDescent="0.2">
      <c r="D29505" s="9"/>
      <c r="G29505" s="63"/>
      <c r="H29505" s="64"/>
    </row>
    <row r="29506" spans="4:8" x14ac:dyDescent="0.2">
      <c r="D29506" s="9"/>
      <c r="G29506" s="63"/>
      <c r="H29506" s="64"/>
    </row>
    <row r="29507" spans="4:8" x14ac:dyDescent="0.2">
      <c r="D29507" s="9"/>
      <c r="G29507" s="63"/>
      <c r="H29507" s="64"/>
    </row>
    <row r="29508" spans="4:8" x14ac:dyDescent="0.2">
      <c r="D29508" s="9"/>
      <c r="G29508" s="63"/>
      <c r="H29508" s="64"/>
    </row>
    <row r="29509" spans="4:8" x14ac:dyDescent="0.2">
      <c r="D29509" s="9"/>
      <c r="G29509" s="63"/>
      <c r="H29509" s="64"/>
    </row>
    <row r="29510" spans="4:8" x14ac:dyDescent="0.2">
      <c r="D29510" s="9"/>
      <c r="G29510" s="63"/>
      <c r="H29510" s="64"/>
    </row>
    <row r="29511" spans="4:8" x14ac:dyDescent="0.2">
      <c r="D29511" s="9"/>
      <c r="G29511" s="63"/>
      <c r="H29511" s="64"/>
    </row>
    <row r="29512" spans="4:8" x14ac:dyDescent="0.2">
      <c r="D29512" s="9"/>
      <c r="G29512" s="63"/>
      <c r="H29512" s="64"/>
    </row>
    <row r="29513" spans="4:8" x14ac:dyDescent="0.2">
      <c r="D29513" s="9"/>
      <c r="G29513" s="63"/>
      <c r="H29513" s="64"/>
    </row>
    <row r="29514" spans="4:8" x14ac:dyDescent="0.2">
      <c r="D29514" s="9"/>
      <c r="G29514" s="63"/>
      <c r="H29514" s="64"/>
    </row>
    <row r="29515" spans="4:8" x14ac:dyDescent="0.2">
      <c r="D29515" s="9"/>
      <c r="G29515" s="63"/>
      <c r="H29515" s="64"/>
    </row>
    <row r="29516" spans="4:8" x14ac:dyDescent="0.2">
      <c r="D29516" s="9"/>
      <c r="G29516" s="63"/>
      <c r="H29516" s="64"/>
    </row>
    <row r="29517" spans="4:8" x14ac:dyDescent="0.2">
      <c r="D29517" s="9"/>
      <c r="G29517" s="63"/>
      <c r="H29517" s="64"/>
    </row>
    <row r="29518" spans="4:8" x14ac:dyDescent="0.2">
      <c r="D29518" s="9"/>
      <c r="G29518" s="63"/>
      <c r="H29518" s="64"/>
    </row>
    <row r="29519" spans="4:8" x14ac:dyDescent="0.2">
      <c r="D29519" s="9"/>
      <c r="G29519" s="63"/>
      <c r="H29519" s="64"/>
    </row>
    <row r="29520" spans="4:8" x14ac:dyDescent="0.2">
      <c r="D29520" s="9"/>
      <c r="G29520" s="63"/>
      <c r="H29520" s="64"/>
    </row>
    <row r="29521" spans="4:8" x14ac:dyDescent="0.2">
      <c r="D29521" s="9"/>
      <c r="G29521" s="63"/>
      <c r="H29521" s="64"/>
    </row>
    <row r="29522" spans="4:8" x14ac:dyDescent="0.2">
      <c r="D29522" s="9"/>
      <c r="G29522" s="63"/>
      <c r="H29522" s="64"/>
    </row>
    <row r="29523" spans="4:8" x14ac:dyDescent="0.2">
      <c r="D29523" s="9"/>
      <c r="G29523" s="63"/>
      <c r="H29523" s="64"/>
    </row>
    <row r="29524" spans="4:8" x14ac:dyDescent="0.2">
      <c r="D29524" s="9"/>
      <c r="G29524" s="63"/>
      <c r="H29524" s="64"/>
    </row>
    <row r="29525" spans="4:8" x14ac:dyDescent="0.2">
      <c r="D29525" s="9"/>
      <c r="G29525" s="63"/>
      <c r="H29525" s="64"/>
    </row>
    <row r="29526" spans="4:8" x14ac:dyDescent="0.2">
      <c r="D29526" s="9"/>
      <c r="G29526" s="63"/>
      <c r="H29526" s="64"/>
    </row>
    <row r="29527" spans="4:8" x14ac:dyDescent="0.2">
      <c r="D29527" s="9"/>
      <c r="G29527" s="63"/>
      <c r="H29527" s="64"/>
    </row>
    <row r="29528" spans="4:8" x14ac:dyDescent="0.2">
      <c r="D29528" s="9"/>
      <c r="G29528" s="63"/>
      <c r="H29528" s="64"/>
    </row>
    <row r="29529" spans="4:8" x14ac:dyDescent="0.2">
      <c r="D29529" s="9"/>
      <c r="G29529" s="63"/>
      <c r="H29529" s="64"/>
    </row>
    <row r="29530" spans="4:8" x14ac:dyDescent="0.2">
      <c r="D29530" s="9"/>
      <c r="G29530" s="63"/>
      <c r="H29530" s="64"/>
    </row>
    <row r="29531" spans="4:8" x14ac:dyDescent="0.2">
      <c r="D29531" s="9"/>
      <c r="G29531" s="63"/>
      <c r="H29531" s="64"/>
    </row>
    <row r="29532" spans="4:8" x14ac:dyDescent="0.2">
      <c r="D29532" s="9"/>
      <c r="G29532" s="63"/>
      <c r="H29532" s="64"/>
    </row>
    <row r="29533" spans="4:8" x14ac:dyDescent="0.2">
      <c r="D29533" s="9"/>
      <c r="G29533" s="63"/>
      <c r="H29533" s="64"/>
    </row>
    <row r="29534" spans="4:8" x14ac:dyDescent="0.2">
      <c r="D29534" s="9"/>
      <c r="G29534" s="63"/>
      <c r="H29534" s="64"/>
    </row>
    <row r="29535" spans="4:8" x14ac:dyDescent="0.2">
      <c r="D29535" s="9"/>
      <c r="G29535" s="63"/>
      <c r="H29535" s="64"/>
    </row>
    <row r="29536" spans="4:8" x14ac:dyDescent="0.2">
      <c r="D29536" s="9"/>
      <c r="G29536" s="63"/>
      <c r="H29536" s="64"/>
    </row>
    <row r="29537" spans="4:8" x14ac:dyDescent="0.2">
      <c r="D29537" s="9"/>
      <c r="G29537" s="63"/>
      <c r="H29537" s="64"/>
    </row>
    <row r="29538" spans="4:8" x14ac:dyDescent="0.2">
      <c r="D29538" s="9"/>
      <c r="G29538" s="63"/>
      <c r="H29538" s="64"/>
    </row>
    <row r="29539" spans="4:8" x14ac:dyDescent="0.2">
      <c r="D29539" s="9"/>
      <c r="G29539" s="63"/>
      <c r="H29539" s="64"/>
    </row>
    <row r="29540" spans="4:8" x14ac:dyDescent="0.2">
      <c r="D29540" s="9"/>
      <c r="G29540" s="63"/>
      <c r="H29540" s="64"/>
    </row>
    <row r="29541" spans="4:8" x14ac:dyDescent="0.2">
      <c r="D29541" s="9"/>
      <c r="G29541" s="63"/>
      <c r="H29541" s="64"/>
    </row>
    <row r="29542" spans="4:8" x14ac:dyDescent="0.2">
      <c r="D29542" s="9"/>
      <c r="G29542" s="63"/>
      <c r="H29542" s="64"/>
    </row>
    <row r="29543" spans="4:8" x14ac:dyDescent="0.2">
      <c r="D29543" s="9"/>
      <c r="G29543" s="63"/>
      <c r="H29543" s="64"/>
    </row>
    <row r="29544" spans="4:8" x14ac:dyDescent="0.2">
      <c r="D29544" s="9"/>
      <c r="G29544" s="63"/>
      <c r="H29544" s="64"/>
    </row>
    <row r="29545" spans="4:8" x14ac:dyDescent="0.2">
      <c r="D29545" s="9"/>
      <c r="G29545" s="63"/>
      <c r="H29545" s="64"/>
    </row>
    <row r="29546" spans="4:8" x14ac:dyDescent="0.2">
      <c r="D29546" s="9"/>
      <c r="G29546" s="63"/>
      <c r="H29546" s="64"/>
    </row>
    <row r="29547" spans="4:8" x14ac:dyDescent="0.2">
      <c r="D29547" s="9"/>
      <c r="G29547" s="63"/>
      <c r="H29547" s="64"/>
    </row>
    <row r="29548" spans="4:8" x14ac:dyDescent="0.2">
      <c r="D29548" s="9"/>
      <c r="G29548" s="63"/>
      <c r="H29548" s="64"/>
    </row>
    <row r="29549" spans="4:8" x14ac:dyDescent="0.2">
      <c r="D29549" s="9"/>
      <c r="G29549" s="63"/>
      <c r="H29549" s="64"/>
    </row>
    <row r="29550" spans="4:8" x14ac:dyDescent="0.2">
      <c r="D29550" s="9"/>
      <c r="G29550" s="63"/>
      <c r="H29550" s="64"/>
    </row>
    <row r="29551" spans="4:8" x14ac:dyDescent="0.2">
      <c r="D29551" s="9"/>
      <c r="G29551" s="63"/>
      <c r="H29551" s="64"/>
    </row>
    <row r="29552" spans="4:8" x14ac:dyDescent="0.2">
      <c r="D29552" s="9"/>
      <c r="G29552" s="63"/>
      <c r="H29552" s="64"/>
    </row>
    <row r="29553" spans="4:8" x14ac:dyDescent="0.2">
      <c r="D29553" s="9"/>
      <c r="G29553" s="63"/>
      <c r="H29553" s="64"/>
    </row>
    <row r="29554" spans="4:8" x14ac:dyDescent="0.2">
      <c r="D29554" s="9"/>
      <c r="G29554" s="63"/>
      <c r="H29554" s="64"/>
    </row>
    <row r="29555" spans="4:8" x14ac:dyDescent="0.2">
      <c r="D29555" s="9"/>
      <c r="G29555" s="63"/>
      <c r="H29555" s="64"/>
    </row>
    <row r="29556" spans="4:8" x14ac:dyDescent="0.2">
      <c r="D29556" s="9"/>
      <c r="G29556" s="63"/>
      <c r="H29556" s="64"/>
    </row>
    <row r="29557" spans="4:8" x14ac:dyDescent="0.2">
      <c r="D29557" s="9"/>
      <c r="G29557" s="63"/>
      <c r="H29557" s="64"/>
    </row>
    <row r="29558" spans="4:8" x14ac:dyDescent="0.2">
      <c r="D29558" s="9"/>
      <c r="G29558" s="63"/>
      <c r="H29558" s="64"/>
    </row>
    <row r="29559" spans="4:8" x14ac:dyDescent="0.2">
      <c r="D29559" s="9"/>
      <c r="G29559" s="63"/>
      <c r="H29559" s="64"/>
    </row>
    <row r="29560" spans="4:8" x14ac:dyDescent="0.2">
      <c r="D29560" s="9"/>
      <c r="G29560" s="63"/>
      <c r="H29560" s="64"/>
    </row>
    <row r="29561" spans="4:8" x14ac:dyDescent="0.2">
      <c r="D29561" s="9"/>
      <c r="G29561" s="63"/>
      <c r="H29561" s="64"/>
    </row>
    <row r="29562" spans="4:8" x14ac:dyDescent="0.2">
      <c r="D29562" s="9"/>
      <c r="G29562" s="63"/>
      <c r="H29562" s="64"/>
    </row>
    <row r="29563" spans="4:8" x14ac:dyDescent="0.2">
      <c r="D29563" s="9"/>
      <c r="G29563" s="63"/>
      <c r="H29563" s="64"/>
    </row>
    <row r="29564" spans="4:8" x14ac:dyDescent="0.2">
      <c r="D29564" s="9"/>
      <c r="G29564" s="63"/>
      <c r="H29564" s="64"/>
    </row>
    <row r="29565" spans="4:8" x14ac:dyDescent="0.2">
      <c r="D29565" s="9"/>
      <c r="G29565" s="63"/>
      <c r="H29565" s="64"/>
    </row>
    <row r="29566" spans="4:8" x14ac:dyDescent="0.2">
      <c r="D29566" s="9"/>
      <c r="G29566" s="63"/>
      <c r="H29566" s="64"/>
    </row>
    <row r="29567" spans="4:8" x14ac:dyDescent="0.2">
      <c r="D29567" s="9"/>
      <c r="G29567" s="63"/>
      <c r="H29567" s="64"/>
    </row>
    <row r="29568" spans="4:8" x14ac:dyDescent="0.2">
      <c r="D29568" s="9"/>
      <c r="G29568" s="63"/>
      <c r="H29568" s="64"/>
    </row>
    <row r="29569" spans="4:8" x14ac:dyDescent="0.2">
      <c r="D29569" s="9"/>
      <c r="G29569" s="63"/>
      <c r="H29569" s="64"/>
    </row>
    <row r="29570" spans="4:8" x14ac:dyDescent="0.2">
      <c r="D29570" s="9"/>
      <c r="G29570" s="63"/>
      <c r="H29570" s="64"/>
    </row>
    <row r="29571" spans="4:8" x14ac:dyDescent="0.2">
      <c r="D29571" s="9"/>
      <c r="G29571" s="63"/>
      <c r="H29571" s="64"/>
    </row>
    <row r="29572" spans="4:8" x14ac:dyDescent="0.2">
      <c r="D29572" s="9"/>
      <c r="G29572" s="63"/>
      <c r="H29572" s="64"/>
    </row>
    <row r="29573" spans="4:8" x14ac:dyDescent="0.2">
      <c r="D29573" s="9"/>
      <c r="G29573" s="63"/>
      <c r="H29573" s="64"/>
    </row>
    <row r="29574" spans="4:8" x14ac:dyDescent="0.2">
      <c r="D29574" s="9"/>
      <c r="G29574" s="63"/>
      <c r="H29574" s="64"/>
    </row>
    <row r="29575" spans="4:8" x14ac:dyDescent="0.2">
      <c r="D29575" s="9"/>
      <c r="G29575" s="63"/>
      <c r="H29575" s="64"/>
    </row>
    <row r="29576" spans="4:8" x14ac:dyDescent="0.2">
      <c r="D29576" s="9"/>
      <c r="G29576" s="63"/>
      <c r="H29576" s="64"/>
    </row>
    <row r="29577" spans="4:8" x14ac:dyDescent="0.2">
      <c r="D29577" s="9"/>
      <c r="G29577" s="63"/>
      <c r="H29577" s="64"/>
    </row>
    <row r="29578" spans="4:8" x14ac:dyDescent="0.2">
      <c r="D29578" s="9"/>
      <c r="G29578" s="63"/>
      <c r="H29578" s="64"/>
    </row>
    <row r="29579" spans="4:8" x14ac:dyDescent="0.2">
      <c r="D29579" s="9"/>
      <c r="G29579" s="63"/>
      <c r="H29579" s="64"/>
    </row>
    <row r="29580" spans="4:8" x14ac:dyDescent="0.2">
      <c r="D29580" s="9"/>
      <c r="G29580" s="63"/>
      <c r="H29580" s="64"/>
    </row>
    <row r="29581" spans="4:8" x14ac:dyDescent="0.2">
      <c r="D29581" s="9"/>
      <c r="G29581" s="63"/>
      <c r="H29581" s="64"/>
    </row>
    <row r="29582" spans="4:8" x14ac:dyDescent="0.2">
      <c r="D29582" s="9"/>
      <c r="G29582" s="63"/>
      <c r="H29582" s="64"/>
    </row>
    <row r="29583" spans="4:8" x14ac:dyDescent="0.2">
      <c r="D29583" s="9"/>
      <c r="G29583" s="63"/>
      <c r="H29583" s="64"/>
    </row>
    <row r="29584" spans="4:8" x14ac:dyDescent="0.2">
      <c r="D29584" s="9"/>
      <c r="G29584" s="63"/>
      <c r="H29584" s="64"/>
    </row>
    <row r="29585" spans="4:8" x14ac:dyDescent="0.2">
      <c r="D29585" s="9"/>
      <c r="G29585" s="63"/>
      <c r="H29585" s="64"/>
    </row>
    <row r="29586" spans="4:8" x14ac:dyDescent="0.2">
      <c r="D29586" s="9"/>
      <c r="G29586" s="63"/>
      <c r="H29586" s="64"/>
    </row>
    <row r="29587" spans="4:8" x14ac:dyDescent="0.2">
      <c r="D29587" s="9"/>
      <c r="G29587" s="63"/>
      <c r="H29587" s="64"/>
    </row>
    <row r="29588" spans="4:8" x14ac:dyDescent="0.2">
      <c r="D29588" s="9"/>
      <c r="G29588" s="63"/>
      <c r="H29588" s="64"/>
    </row>
    <row r="29589" spans="4:8" x14ac:dyDescent="0.2">
      <c r="D29589" s="9"/>
      <c r="G29589" s="63"/>
      <c r="H29589" s="64"/>
    </row>
    <row r="29590" spans="4:8" x14ac:dyDescent="0.2">
      <c r="D29590" s="9"/>
      <c r="G29590" s="63"/>
      <c r="H29590" s="64"/>
    </row>
    <row r="29591" spans="4:8" x14ac:dyDescent="0.2">
      <c r="D29591" s="9"/>
      <c r="G29591" s="63"/>
      <c r="H29591" s="64"/>
    </row>
    <row r="29592" spans="4:8" x14ac:dyDescent="0.2">
      <c r="D29592" s="9"/>
      <c r="G29592" s="63"/>
      <c r="H29592" s="64"/>
    </row>
    <row r="29593" spans="4:8" x14ac:dyDescent="0.2">
      <c r="D29593" s="9"/>
      <c r="G29593" s="63"/>
      <c r="H29593" s="64"/>
    </row>
    <row r="29594" spans="4:8" x14ac:dyDescent="0.2">
      <c r="D29594" s="9"/>
      <c r="G29594" s="63"/>
      <c r="H29594" s="64"/>
    </row>
    <row r="29595" spans="4:8" x14ac:dyDescent="0.2">
      <c r="D29595" s="9"/>
      <c r="G29595" s="63"/>
      <c r="H29595" s="64"/>
    </row>
    <row r="29596" spans="4:8" x14ac:dyDescent="0.2">
      <c r="D29596" s="9"/>
      <c r="G29596" s="63"/>
      <c r="H29596" s="64"/>
    </row>
    <row r="29597" spans="4:8" x14ac:dyDescent="0.2">
      <c r="D29597" s="9"/>
      <c r="G29597" s="63"/>
      <c r="H29597" s="64"/>
    </row>
    <row r="29598" spans="4:8" x14ac:dyDescent="0.2">
      <c r="D29598" s="9"/>
      <c r="G29598" s="63"/>
      <c r="H29598" s="64"/>
    </row>
    <row r="29599" spans="4:8" x14ac:dyDescent="0.2">
      <c r="D29599" s="9"/>
      <c r="G29599" s="63"/>
      <c r="H29599" s="64"/>
    </row>
    <row r="29600" spans="4:8" x14ac:dyDescent="0.2">
      <c r="D29600" s="9"/>
      <c r="G29600" s="63"/>
      <c r="H29600" s="64"/>
    </row>
    <row r="29601" spans="4:8" x14ac:dyDescent="0.2">
      <c r="D29601" s="9"/>
      <c r="G29601" s="63"/>
      <c r="H29601" s="64"/>
    </row>
    <row r="29602" spans="4:8" x14ac:dyDescent="0.2">
      <c r="D29602" s="9"/>
      <c r="G29602" s="63"/>
      <c r="H29602" s="64"/>
    </row>
    <row r="29603" spans="4:8" x14ac:dyDescent="0.2">
      <c r="D29603" s="9"/>
      <c r="G29603" s="63"/>
      <c r="H29603" s="64"/>
    </row>
    <row r="29604" spans="4:8" x14ac:dyDescent="0.2">
      <c r="D29604" s="9"/>
      <c r="G29604" s="63"/>
      <c r="H29604" s="64"/>
    </row>
    <row r="29605" spans="4:8" x14ac:dyDescent="0.2">
      <c r="D29605" s="9"/>
      <c r="G29605" s="63"/>
      <c r="H29605" s="64"/>
    </row>
    <row r="29606" spans="4:8" x14ac:dyDescent="0.2">
      <c r="D29606" s="9"/>
      <c r="G29606" s="63"/>
      <c r="H29606" s="64"/>
    </row>
    <row r="29607" spans="4:8" x14ac:dyDescent="0.2">
      <c r="D29607" s="9"/>
      <c r="G29607" s="63"/>
      <c r="H29607" s="64"/>
    </row>
    <row r="29608" spans="4:8" x14ac:dyDescent="0.2">
      <c r="D29608" s="9"/>
      <c r="G29608" s="63"/>
      <c r="H29608" s="64"/>
    </row>
    <row r="29609" spans="4:8" x14ac:dyDescent="0.2">
      <c r="D29609" s="9"/>
      <c r="G29609" s="63"/>
      <c r="H29609" s="64"/>
    </row>
    <row r="29610" spans="4:8" x14ac:dyDescent="0.2">
      <c r="D29610" s="9"/>
      <c r="G29610" s="63"/>
      <c r="H29610" s="64"/>
    </row>
    <row r="29611" spans="4:8" x14ac:dyDescent="0.2">
      <c r="D29611" s="9"/>
      <c r="G29611" s="63"/>
      <c r="H29611" s="64"/>
    </row>
    <row r="29612" spans="4:8" x14ac:dyDescent="0.2">
      <c r="D29612" s="9"/>
      <c r="G29612" s="63"/>
      <c r="H29612" s="64"/>
    </row>
    <row r="29613" spans="4:8" x14ac:dyDescent="0.2">
      <c r="D29613" s="9"/>
      <c r="G29613" s="63"/>
      <c r="H29613" s="64"/>
    </row>
    <row r="29614" spans="4:8" x14ac:dyDescent="0.2">
      <c r="D29614" s="9"/>
      <c r="G29614" s="63"/>
      <c r="H29614" s="64"/>
    </row>
    <row r="29615" spans="4:8" x14ac:dyDescent="0.2">
      <c r="D29615" s="9"/>
      <c r="G29615" s="63"/>
      <c r="H29615" s="64"/>
    </row>
    <row r="29616" spans="4:8" x14ac:dyDescent="0.2">
      <c r="D29616" s="9"/>
      <c r="G29616" s="63"/>
      <c r="H29616" s="64"/>
    </row>
    <row r="29617" spans="4:8" x14ac:dyDescent="0.2">
      <c r="D29617" s="9"/>
      <c r="G29617" s="63"/>
      <c r="H29617" s="64"/>
    </row>
    <row r="29618" spans="4:8" x14ac:dyDescent="0.2">
      <c r="D29618" s="9"/>
      <c r="G29618" s="63"/>
      <c r="H29618" s="64"/>
    </row>
    <row r="29619" spans="4:8" x14ac:dyDescent="0.2">
      <c r="D29619" s="9"/>
      <c r="G29619" s="63"/>
      <c r="H29619" s="64"/>
    </row>
    <row r="29620" spans="4:8" x14ac:dyDescent="0.2">
      <c r="D29620" s="9"/>
      <c r="G29620" s="63"/>
      <c r="H29620" s="64"/>
    </row>
    <row r="29621" spans="4:8" x14ac:dyDescent="0.2">
      <c r="D29621" s="9"/>
      <c r="G29621" s="63"/>
      <c r="H29621" s="64"/>
    </row>
    <row r="29622" spans="4:8" x14ac:dyDescent="0.2">
      <c r="D29622" s="9"/>
      <c r="G29622" s="63"/>
      <c r="H29622" s="64"/>
    </row>
    <row r="29623" spans="4:8" x14ac:dyDescent="0.2">
      <c r="D29623" s="9"/>
      <c r="G29623" s="63"/>
      <c r="H29623" s="64"/>
    </row>
    <row r="29624" spans="4:8" x14ac:dyDescent="0.2">
      <c r="D29624" s="9"/>
      <c r="G29624" s="63"/>
      <c r="H29624" s="64"/>
    </row>
    <row r="29625" spans="4:8" x14ac:dyDescent="0.2">
      <c r="D29625" s="9"/>
      <c r="G29625" s="63"/>
      <c r="H29625" s="64"/>
    </row>
    <row r="29626" spans="4:8" x14ac:dyDescent="0.2">
      <c r="D29626" s="9"/>
      <c r="G29626" s="63"/>
      <c r="H29626" s="64"/>
    </row>
    <row r="29627" spans="4:8" x14ac:dyDescent="0.2">
      <c r="D29627" s="9"/>
      <c r="G29627" s="63"/>
      <c r="H29627" s="64"/>
    </row>
    <row r="29628" spans="4:8" x14ac:dyDescent="0.2">
      <c r="D29628" s="9"/>
      <c r="G29628" s="63"/>
      <c r="H29628" s="64"/>
    </row>
    <row r="29629" spans="4:8" x14ac:dyDescent="0.2">
      <c r="D29629" s="9"/>
      <c r="G29629" s="63"/>
      <c r="H29629" s="64"/>
    </row>
    <row r="29630" spans="4:8" x14ac:dyDescent="0.2">
      <c r="D29630" s="9"/>
      <c r="G29630" s="63"/>
      <c r="H29630" s="64"/>
    </row>
    <row r="29631" spans="4:8" x14ac:dyDescent="0.2">
      <c r="D29631" s="9"/>
      <c r="G29631" s="63"/>
      <c r="H29631" s="64"/>
    </row>
    <row r="29632" spans="4:8" x14ac:dyDescent="0.2">
      <c r="D29632" s="9"/>
      <c r="G29632" s="63"/>
      <c r="H29632" s="64"/>
    </row>
    <row r="29633" spans="4:8" x14ac:dyDescent="0.2">
      <c r="D29633" s="9"/>
      <c r="G29633" s="63"/>
      <c r="H29633" s="64"/>
    </row>
    <row r="29634" spans="4:8" x14ac:dyDescent="0.2">
      <c r="D29634" s="9"/>
      <c r="G29634" s="63"/>
      <c r="H29634" s="64"/>
    </row>
    <row r="29635" spans="4:8" x14ac:dyDescent="0.2">
      <c r="D29635" s="9"/>
      <c r="G29635" s="63"/>
      <c r="H29635" s="64"/>
    </row>
    <row r="29636" spans="4:8" x14ac:dyDescent="0.2">
      <c r="D29636" s="9"/>
      <c r="G29636" s="63"/>
      <c r="H29636" s="64"/>
    </row>
    <row r="29637" spans="4:8" x14ac:dyDescent="0.2">
      <c r="D29637" s="9"/>
      <c r="G29637" s="63"/>
      <c r="H29637" s="64"/>
    </row>
    <row r="29638" spans="4:8" x14ac:dyDescent="0.2">
      <c r="D29638" s="9"/>
      <c r="G29638" s="63"/>
      <c r="H29638" s="64"/>
    </row>
    <row r="29639" spans="4:8" x14ac:dyDescent="0.2">
      <c r="D29639" s="9"/>
      <c r="G29639" s="63"/>
      <c r="H29639" s="64"/>
    </row>
    <row r="29640" spans="4:8" x14ac:dyDescent="0.2">
      <c r="D29640" s="9"/>
      <c r="G29640" s="63"/>
      <c r="H29640" s="64"/>
    </row>
    <row r="29641" spans="4:8" x14ac:dyDescent="0.2">
      <c r="D29641" s="9"/>
      <c r="G29641" s="63"/>
      <c r="H29641" s="64"/>
    </row>
    <row r="29642" spans="4:8" x14ac:dyDescent="0.2">
      <c r="D29642" s="9"/>
      <c r="G29642" s="63"/>
      <c r="H29642" s="64"/>
    </row>
    <row r="29643" spans="4:8" x14ac:dyDescent="0.2">
      <c r="D29643" s="9"/>
      <c r="G29643" s="63"/>
      <c r="H29643" s="64"/>
    </row>
    <row r="29644" spans="4:8" x14ac:dyDescent="0.2">
      <c r="D29644" s="9"/>
      <c r="G29644" s="63"/>
      <c r="H29644" s="64"/>
    </row>
    <row r="29645" spans="4:8" x14ac:dyDescent="0.2">
      <c r="D29645" s="9"/>
      <c r="G29645" s="63"/>
      <c r="H29645" s="64"/>
    </row>
    <row r="29646" spans="4:8" x14ac:dyDescent="0.2">
      <c r="D29646" s="9"/>
      <c r="G29646" s="63"/>
      <c r="H29646" s="64"/>
    </row>
    <row r="29647" spans="4:8" x14ac:dyDescent="0.2">
      <c r="D29647" s="9"/>
      <c r="G29647" s="63"/>
      <c r="H29647" s="64"/>
    </row>
    <row r="29648" spans="4:8" x14ac:dyDescent="0.2">
      <c r="D29648" s="9"/>
      <c r="G29648" s="63"/>
      <c r="H29648" s="64"/>
    </row>
    <row r="29649" spans="4:8" x14ac:dyDescent="0.2">
      <c r="D29649" s="9"/>
      <c r="G29649" s="63"/>
      <c r="H29649" s="64"/>
    </row>
    <row r="29650" spans="4:8" x14ac:dyDescent="0.2">
      <c r="D29650" s="9"/>
      <c r="G29650" s="63"/>
      <c r="H29650" s="64"/>
    </row>
    <row r="29651" spans="4:8" x14ac:dyDescent="0.2">
      <c r="D29651" s="9"/>
      <c r="G29651" s="63"/>
      <c r="H29651" s="64"/>
    </row>
    <row r="29652" spans="4:8" x14ac:dyDescent="0.2">
      <c r="D29652" s="9"/>
      <c r="G29652" s="63"/>
      <c r="H29652" s="64"/>
    </row>
    <row r="29653" spans="4:8" x14ac:dyDescent="0.2">
      <c r="D29653" s="9"/>
      <c r="G29653" s="63"/>
      <c r="H29653" s="64"/>
    </row>
    <row r="29654" spans="4:8" x14ac:dyDescent="0.2">
      <c r="D29654" s="9"/>
      <c r="G29654" s="63"/>
      <c r="H29654" s="64"/>
    </row>
    <row r="29655" spans="4:8" x14ac:dyDescent="0.2">
      <c r="D29655" s="9"/>
      <c r="G29655" s="63"/>
      <c r="H29655" s="64"/>
    </row>
    <row r="29656" spans="4:8" x14ac:dyDescent="0.2">
      <c r="D29656" s="9"/>
      <c r="G29656" s="63"/>
      <c r="H29656" s="64"/>
    </row>
    <row r="29657" spans="4:8" x14ac:dyDescent="0.2">
      <c r="D29657" s="9"/>
      <c r="G29657" s="63"/>
      <c r="H29657" s="64"/>
    </row>
    <row r="29658" spans="4:8" x14ac:dyDescent="0.2">
      <c r="D29658" s="9"/>
      <c r="G29658" s="63"/>
      <c r="H29658" s="64"/>
    </row>
    <row r="29659" spans="4:8" x14ac:dyDescent="0.2">
      <c r="D29659" s="9"/>
      <c r="G29659" s="63"/>
      <c r="H29659" s="64"/>
    </row>
    <row r="29660" spans="4:8" x14ac:dyDescent="0.2">
      <c r="D29660" s="9"/>
      <c r="G29660" s="63"/>
      <c r="H29660" s="64"/>
    </row>
    <row r="29661" spans="4:8" x14ac:dyDescent="0.2">
      <c r="D29661" s="9"/>
      <c r="G29661" s="63"/>
      <c r="H29661" s="64"/>
    </row>
    <row r="29662" spans="4:8" x14ac:dyDescent="0.2">
      <c r="D29662" s="9"/>
      <c r="G29662" s="63"/>
      <c r="H29662" s="64"/>
    </row>
    <row r="29663" spans="4:8" x14ac:dyDescent="0.2">
      <c r="D29663" s="9"/>
      <c r="G29663" s="63"/>
      <c r="H29663" s="64"/>
    </row>
    <row r="29664" spans="4:8" x14ac:dyDescent="0.2">
      <c r="D29664" s="9"/>
      <c r="G29664" s="63"/>
      <c r="H29664" s="64"/>
    </row>
    <row r="29665" spans="4:8" x14ac:dyDescent="0.2">
      <c r="D29665" s="9"/>
      <c r="G29665" s="63"/>
      <c r="H29665" s="64"/>
    </row>
    <row r="29666" spans="4:8" x14ac:dyDescent="0.2">
      <c r="D29666" s="9"/>
      <c r="G29666" s="63"/>
      <c r="H29666" s="64"/>
    </row>
    <row r="29667" spans="4:8" x14ac:dyDescent="0.2">
      <c r="D29667" s="9"/>
      <c r="G29667" s="63"/>
      <c r="H29667" s="64"/>
    </row>
    <row r="29668" spans="4:8" x14ac:dyDescent="0.2">
      <c r="D29668" s="9"/>
      <c r="G29668" s="63"/>
      <c r="H29668" s="64"/>
    </row>
    <row r="29669" spans="4:8" x14ac:dyDescent="0.2">
      <c r="D29669" s="9"/>
      <c r="G29669" s="63"/>
      <c r="H29669" s="64"/>
    </row>
    <row r="29670" spans="4:8" x14ac:dyDescent="0.2">
      <c r="D29670" s="9"/>
      <c r="G29670" s="63"/>
      <c r="H29670" s="64"/>
    </row>
    <row r="29671" spans="4:8" x14ac:dyDescent="0.2">
      <c r="D29671" s="9"/>
      <c r="G29671" s="63"/>
      <c r="H29671" s="64"/>
    </row>
    <row r="29672" spans="4:8" x14ac:dyDescent="0.2">
      <c r="D29672" s="9"/>
      <c r="G29672" s="63"/>
      <c r="H29672" s="64"/>
    </row>
    <row r="29673" spans="4:8" x14ac:dyDescent="0.2">
      <c r="D29673" s="9"/>
      <c r="G29673" s="63"/>
      <c r="H29673" s="64"/>
    </row>
    <row r="29674" spans="4:8" x14ac:dyDescent="0.2">
      <c r="D29674" s="9"/>
      <c r="G29674" s="63"/>
      <c r="H29674" s="64"/>
    </row>
    <row r="29675" spans="4:8" x14ac:dyDescent="0.2">
      <c r="D29675" s="9"/>
      <c r="G29675" s="63"/>
      <c r="H29675" s="64"/>
    </row>
    <row r="29676" spans="4:8" x14ac:dyDescent="0.2">
      <c r="D29676" s="9"/>
      <c r="G29676" s="63"/>
      <c r="H29676" s="64"/>
    </row>
    <row r="29677" spans="4:8" x14ac:dyDescent="0.2">
      <c r="D29677" s="9"/>
      <c r="G29677" s="63"/>
      <c r="H29677" s="64"/>
    </row>
    <row r="29678" spans="4:8" x14ac:dyDescent="0.2">
      <c r="D29678" s="9"/>
      <c r="G29678" s="63"/>
      <c r="H29678" s="64"/>
    </row>
    <row r="29679" spans="4:8" x14ac:dyDescent="0.2">
      <c r="D29679" s="9"/>
      <c r="G29679" s="63"/>
      <c r="H29679" s="64"/>
    </row>
    <row r="29680" spans="4:8" x14ac:dyDescent="0.2">
      <c r="D29680" s="9"/>
      <c r="G29680" s="63"/>
      <c r="H29680" s="64"/>
    </row>
    <row r="29681" spans="4:8" x14ac:dyDescent="0.2">
      <c r="D29681" s="9"/>
      <c r="G29681" s="63"/>
      <c r="H29681" s="64"/>
    </row>
    <row r="29682" spans="4:8" x14ac:dyDescent="0.2">
      <c r="D29682" s="9"/>
      <c r="G29682" s="63"/>
      <c r="H29682" s="64"/>
    </row>
    <row r="29683" spans="4:8" x14ac:dyDescent="0.2">
      <c r="D29683" s="9"/>
      <c r="G29683" s="63"/>
      <c r="H29683" s="64"/>
    </row>
    <row r="29684" spans="4:8" x14ac:dyDescent="0.2">
      <c r="D29684" s="9"/>
      <c r="G29684" s="63"/>
      <c r="H29684" s="64"/>
    </row>
    <row r="29685" spans="4:8" x14ac:dyDescent="0.2">
      <c r="D29685" s="9"/>
      <c r="G29685" s="63"/>
      <c r="H29685" s="64"/>
    </row>
    <row r="29686" spans="4:8" x14ac:dyDescent="0.2">
      <c r="D29686" s="9"/>
      <c r="G29686" s="63"/>
      <c r="H29686" s="64"/>
    </row>
    <row r="29687" spans="4:8" x14ac:dyDescent="0.2">
      <c r="D29687" s="9"/>
      <c r="G29687" s="63"/>
      <c r="H29687" s="64"/>
    </row>
    <row r="29688" spans="4:8" x14ac:dyDescent="0.2">
      <c r="D29688" s="9"/>
      <c r="G29688" s="63"/>
      <c r="H29688" s="64"/>
    </row>
    <row r="29689" spans="4:8" x14ac:dyDescent="0.2">
      <c r="D29689" s="9"/>
      <c r="G29689" s="63"/>
      <c r="H29689" s="64"/>
    </row>
    <row r="29690" spans="4:8" x14ac:dyDescent="0.2">
      <c r="D29690" s="9"/>
      <c r="G29690" s="63"/>
      <c r="H29690" s="64"/>
    </row>
    <row r="29691" spans="4:8" x14ac:dyDescent="0.2">
      <c r="D29691" s="9"/>
      <c r="G29691" s="63"/>
      <c r="H29691" s="64"/>
    </row>
    <row r="29692" spans="4:8" x14ac:dyDescent="0.2">
      <c r="D29692" s="9"/>
      <c r="G29692" s="63"/>
      <c r="H29692" s="64"/>
    </row>
    <row r="29693" spans="4:8" x14ac:dyDescent="0.2">
      <c r="D29693" s="9"/>
      <c r="G29693" s="63"/>
      <c r="H29693" s="64"/>
    </row>
    <row r="29694" spans="4:8" x14ac:dyDescent="0.2">
      <c r="D29694" s="9"/>
      <c r="G29694" s="63"/>
      <c r="H29694" s="64"/>
    </row>
    <row r="29695" spans="4:8" x14ac:dyDescent="0.2">
      <c r="D29695" s="9"/>
      <c r="G29695" s="63"/>
      <c r="H29695" s="64"/>
    </row>
    <row r="29696" spans="4:8" x14ac:dyDescent="0.2">
      <c r="D29696" s="9"/>
      <c r="G29696" s="63"/>
      <c r="H29696" s="64"/>
    </row>
    <row r="29697" spans="4:8" x14ac:dyDescent="0.2">
      <c r="D29697" s="9"/>
      <c r="G29697" s="63"/>
      <c r="H29697" s="64"/>
    </row>
    <row r="29698" spans="4:8" x14ac:dyDescent="0.2">
      <c r="D29698" s="9"/>
      <c r="G29698" s="63"/>
      <c r="H29698" s="64"/>
    </row>
    <row r="29699" spans="4:8" x14ac:dyDescent="0.2">
      <c r="D29699" s="9"/>
      <c r="G29699" s="63"/>
      <c r="H29699" s="64"/>
    </row>
    <row r="29700" spans="4:8" x14ac:dyDescent="0.2">
      <c r="D29700" s="9"/>
      <c r="G29700" s="63"/>
      <c r="H29700" s="64"/>
    </row>
    <row r="29701" spans="4:8" x14ac:dyDescent="0.2">
      <c r="D29701" s="9"/>
      <c r="G29701" s="63"/>
      <c r="H29701" s="64"/>
    </row>
    <row r="29702" spans="4:8" x14ac:dyDescent="0.2">
      <c r="D29702" s="9"/>
      <c r="G29702" s="63"/>
      <c r="H29702" s="64"/>
    </row>
    <row r="29703" spans="4:8" x14ac:dyDescent="0.2">
      <c r="D29703" s="9"/>
      <c r="G29703" s="63"/>
      <c r="H29703" s="64"/>
    </row>
    <row r="29704" spans="4:8" x14ac:dyDescent="0.2">
      <c r="D29704" s="9"/>
      <c r="G29704" s="63"/>
      <c r="H29704" s="64"/>
    </row>
    <row r="29705" spans="4:8" x14ac:dyDescent="0.2">
      <c r="D29705" s="9"/>
      <c r="G29705" s="63"/>
      <c r="H29705" s="64"/>
    </row>
    <row r="29706" spans="4:8" x14ac:dyDescent="0.2">
      <c r="D29706" s="9"/>
      <c r="G29706" s="63"/>
      <c r="H29706" s="64"/>
    </row>
    <row r="29707" spans="4:8" x14ac:dyDescent="0.2">
      <c r="D29707" s="9"/>
      <c r="G29707" s="63"/>
      <c r="H29707" s="64"/>
    </row>
    <row r="29708" spans="4:8" x14ac:dyDescent="0.2">
      <c r="D29708" s="9"/>
      <c r="G29708" s="63"/>
      <c r="H29708" s="64"/>
    </row>
    <row r="29709" spans="4:8" x14ac:dyDescent="0.2">
      <c r="D29709" s="9"/>
      <c r="G29709" s="63"/>
      <c r="H29709" s="64"/>
    </row>
    <row r="29710" spans="4:8" x14ac:dyDescent="0.2">
      <c r="D29710" s="9"/>
      <c r="G29710" s="63"/>
      <c r="H29710" s="64"/>
    </row>
    <row r="29711" spans="4:8" x14ac:dyDescent="0.2">
      <c r="D29711" s="9"/>
      <c r="G29711" s="63"/>
      <c r="H29711" s="64"/>
    </row>
    <row r="29712" spans="4:8" x14ac:dyDescent="0.2">
      <c r="D29712" s="9"/>
      <c r="G29712" s="63"/>
      <c r="H29712" s="64"/>
    </row>
    <row r="29713" spans="4:8" x14ac:dyDescent="0.2">
      <c r="D29713" s="9"/>
      <c r="G29713" s="63"/>
      <c r="H29713" s="64"/>
    </row>
    <row r="29714" spans="4:8" x14ac:dyDescent="0.2">
      <c r="D29714" s="9"/>
      <c r="G29714" s="63"/>
      <c r="H29714" s="64"/>
    </row>
    <row r="29715" spans="4:8" x14ac:dyDescent="0.2">
      <c r="D29715" s="9"/>
      <c r="G29715" s="63"/>
      <c r="H29715" s="64"/>
    </row>
    <row r="29716" spans="4:8" x14ac:dyDescent="0.2">
      <c r="D29716" s="9"/>
      <c r="G29716" s="63"/>
      <c r="H29716" s="64"/>
    </row>
    <row r="29717" spans="4:8" x14ac:dyDescent="0.2">
      <c r="D29717" s="9"/>
      <c r="G29717" s="63"/>
      <c r="H29717" s="64"/>
    </row>
    <row r="29718" spans="4:8" x14ac:dyDescent="0.2">
      <c r="D29718" s="9"/>
      <c r="G29718" s="63"/>
      <c r="H29718" s="64"/>
    </row>
    <row r="29719" spans="4:8" x14ac:dyDescent="0.2">
      <c r="D29719" s="9"/>
      <c r="G29719" s="63"/>
      <c r="H29719" s="64"/>
    </row>
    <row r="29720" spans="4:8" x14ac:dyDescent="0.2">
      <c r="D29720" s="9"/>
      <c r="G29720" s="63"/>
      <c r="H29720" s="64"/>
    </row>
    <row r="29721" spans="4:8" x14ac:dyDescent="0.2">
      <c r="D29721" s="9"/>
      <c r="G29721" s="63"/>
      <c r="H29721" s="64"/>
    </row>
    <row r="29722" spans="4:8" x14ac:dyDescent="0.2">
      <c r="D29722" s="9"/>
      <c r="G29722" s="63"/>
      <c r="H29722" s="64"/>
    </row>
    <row r="29723" spans="4:8" x14ac:dyDescent="0.2">
      <c r="D29723" s="9"/>
      <c r="G29723" s="63"/>
      <c r="H29723" s="64"/>
    </row>
    <row r="29724" spans="4:8" x14ac:dyDescent="0.2">
      <c r="D29724" s="9"/>
      <c r="G29724" s="63"/>
      <c r="H29724" s="64"/>
    </row>
    <row r="29725" spans="4:8" x14ac:dyDescent="0.2">
      <c r="D29725" s="9"/>
      <c r="G29725" s="63"/>
      <c r="H29725" s="64"/>
    </row>
    <row r="29726" spans="4:8" x14ac:dyDescent="0.2">
      <c r="D29726" s="9"/>
      <c r="G29726" s="63"/>
      <c r="H29726" s="64"/>
    </row>
    <row r="29727" spans="4:8" x14ac:dyDescent="0.2">
      <c r="D29727" s="9"/>
      <c r="G29727" s="63"/>
      <c r="H29727" s="64"/>
    </row>
    <row r="29728" spans="4:8" x14ac:dyDescent="0.2">
      <c r="D29728" s="9"/>
      <c r="G29728" s="63"/>
      <c r="H29728" s="64"/>
    </row>
    <row r="29729" spans="4:8" x14ac:dyDescent="0.2">
      <c r="D29729" s="9"/>
      <c r="G29729" s="63"/>
      <c r="H29729" s="64"/>
    </row>
    <row r="29730" spans="4:8" x14ac:dyDescent="0.2">
      <c r="D29730" s="9"/>
      <c r="G29730" s="63"/>
      <c r="H29730" s="64"/>
    </row>
    <row r="29731" spans="4:8" x14ac:dyDescent="0.2">
      <c r="D29731" s="9"/>
      <c r="G29731" s="63"/>
      <c r="H29731" s="64"/>
    </row>
    <row r="29732" spans="4:8" x14ac:dyDescent="0.2">
      <c r="D29732" s="9"/>
      <c r="G29732" s="63"/>
      <c r="H29732" s="64"/>
    </row>
    <row r="29733" spans="4:8" x14ac:dyDescent="0.2">
      <c r="D29733" s="9"/>
      <c r="G29733" s="63"/>
      <c r="H29733" s="64"/>
    </row>
    <row r="29734" spans="4:8" x14ac:dyDescent="0.2">
      <c r="D29734" s="9"/>
      <c r="G29734" s="63"/>
      <c r="H29734" s="64"/>
    </row>
    <row r="29735" spans="4:8" x14ac:dyDescent="0.2">
      <c r="D29735" s="9"/>
      <c r="G29735" s="63"/>
      <c r="H29735" s="64"/>
    </row>
    <row r="29736" spans="4:8" x14ac:dyDescent="0.2">
      <c r="D29736" s="9"/>
      <c r="G29736" s="63"/>
      <c r="H29736" s="64"/>
    </row>
    <row r="29737" spans="4:8" x14ac:dyDescent="0.2">
      <c r="D29737" s="9"/>
      <c r="G29737" s="63"/>
      <c r="H29737" s="64"/>
    </row>
    <row r="29738" spans="4:8" x14ac:dyDescent="0.2">
      <c r="D29738" s="9"/>
      <c r="G29738" s="63"/>
      <c r="H29738" s="64"/>
    </row>
    <row r="29739" spans="4:8" x14ac:dyDescent="0.2">
      <c r="D29739" s="9"/>
      <c r="G29739" s="63"/>
      <c r="H29739" s="64"/>
    </row>
    <row r="29740" spans="4:8" x14ac:dyDescent="0.2">
      <c r="D29740" s="9"/>
      <c r="G29740" s="63"/>
      <c r="H29740" s="64"/>
    </row>
    <row r="29741" spans="4:8" x14ac:dyDescent="0.2">
      <c r="D29741" s="9"/>
      <c r="G29741" s="63"/>
      <c r="H29741" s="64"/>
    </row>
    <row r="29742" spans="4:8" x14ac:dyDescent="0.2">
      <c r="D29742" s="9"/>
      <c r="G29742" s="63"/>
      <c r="H29742" s="64"/>
    </row>
    <row r="29743" spans="4:8" x14ac:dyDescent="0.2">
      <c r="D29743" s="9"/>
      <c r="G29743" s="63"/>
      <c r="H29743" s="64"/>
    </row>
    <row r="29744" spans="4:8" x14ac:dyDescent="0.2">
      <c r="D29744" s="9"/>
      <c r="G29744" s="63"/>
      <c r="H29744" s="64"/>
    </row>
    <row r="29745" spans="4:8" x14ac:dyDescent="0.2">
      <c r="D29745" s="9"/>
      <c r="G29745" s="63"/>
      <c r="H29745" s="64"/>
    </row>
    <row r="29746" spans="4:8" x14ac:dyDescent="0.2">
      <c r="D29746" s="9"/>
      <c r="G29746" s="63"/>
      <c r="H29746" s="64"/>
    </row>
    <row r="29747" spans="4:8" x14ac:dyDescent="0.2">
      <c r="D29747" s="9"/>
      <c r="G29747" s="63"/>
      <c r="H29747" s="64"/>
    </row>
    <row r="29748" spans="4:8" x14ac:dyDescent="0.2">
      <c r="D29748" s="9"/>
      <c r="G29748" s="63"/>
      <c r="H29748" s="64"/>
    </row>
    <row r="29749" spans="4:8" x14ac:dyDescent="0.2">
      <c r="D29749" s="9"/>
      <c r="G29749" s="63"/>
      <c r="H29749" s="64"/>
    </row>
    <row r="29750" spans="4:8" x14ac:dyDescent="0.2">
      <c r="D29750" s="9"/>
      <c r="G29750" s="63"/>
      <c r="H29750" s="64"/>
    </row>
    <row r="29751" spans="4:8" x14ac:dyDescent="0.2">
      <c r="D29751" s="9"/>
      <c r="G29751" s="63"/>
      <c r="H29751" s="64"/>
    </row>
    <row r="29752" spans="4:8" x14ac:dyDescent="0.2">
      <c r="D29752" s="9"/>
      <c r="G29752" s="63"/>
      <c r="H29752" s="64"/>
    </row>
    <row r="29753" spans="4:8" x14ac:dyDescent="0.2">
      <c r="D29753" s="9"/>
      <c r="G29753" s="63"/>
      <c r="H29753" s="64"/>
    </row>
    <row r="29754" spans="4:8" x14ac:dyDescent="0.2">
      <c r="D29754" s="9"/>
      <c r="G29754" s="63"/>
      <c r="H29754" s="64"/>
    </row>
    <row r="29755" spans="4:8" x14ac:dyDescent="0.2">
      <c r="D29755" s="9"/>
      <c r="G29755" s="63"/>
      <c r="H29755" s="64"/>
    </row>
    <row r="29756" spans="4:8" x14ac:dyDescent="0.2">
      <c r="D29756" s="9"/>
      <c r="G29756" s="63"/>
      <c r="H29756" s="64"/>
    </row>
    <row r="29757" spans="4:8" x14ac:dyDescent="0.2">
      <c r="D29757" s="9"/>
      <c r="G29757" s="63"/>
      <c r="H29757" s="64"/>
    </row>
    <row r="29758" spans="4:8" x14ac:dyDescent="0.2">
      <c r="D29758" s="9"/>
      <c r="G29758" s="63"/>
      <c r="H29758" s="64"/>
    </row>
    <row r="29759" spans="4:8" x14ac:dyDescent="0.2">
      <c r="D29759" s="9"/>
      <c r="G29759" s="63"/>
      <c r="H29759" s="64"/>
    </row>
    <row r="29760" spans="4:8" x14ac:dyDescent="0.2">
      <c r="D29760" s="9"/>
      <c r="G29760" s="63"/>
      <c r="H29760" s="64"/>
    </row>
    <row r="29761" spans="4:8" x14ac:dyDescent="0.2">
      <c r="D29761" s="9"/>
      <c r="G29761" s="63"/>
      <c r="H29761" s="64"/>
    </row>
    <row r="29762" spans="4:8" x14ac:dyDescent="0.2">
      <c r="D29762" s="9"/>
      <c r="G29762" s="63"/>
      <c r="H29762" s="64"/>
    </row>
    <row r="29763" spans="4:8" x14ac:dyDescent="0.2">
      <c r="D29763" s="9"/>
      <c r="G29763" s="63"/>
      <c r="H29763" s="64"/>
    </row>
    <row r="29764" spans="4:8" x14ac:dyDescent="0.2">
      <c r="D29764" s="9"/>
      <c r="G29764" s="63"/>
      <c r="H29764" s="64"/>
    </row>
    <row r="29765" spans="4:8" x14ac:dyDescent="0.2">
      <c r="D29765" s="9"/>
      <c r="G29765" s="63"/>
      <c r="H29765" s="64"/>
    </row>
    <row r="29766" spans="4:8" x14ac:dyDescent="0.2">
      <c r="D29766" s="9"/>
      <c r="G29766" s="63"/>
      <c r="H29766" s="64"/>
    </row>
    <row r="29767" spans="4:8" x14ac:dyDescent="0.2">
      <c r="D29767" s="9"/>
      <c r="G29767" s="63"/>
      <c r="H29767" s="64"/>
    </row>
    <row r="29768" spans="4:8" x14ac:dyDescent="0.2">
      <c r="D29768" s="9"/>
      <c r="G29768" s="63"/>
      <c r="H29768" s="64"/>
    </row>
    <row r="29769" spans="4:8" x14ac:dyDescent="0.2">
      <c r="D29769" s="9"/>
      <c r="G29769" s="63"/>
      <c r="H29769" s="64"/>
    </row>
    <row r="29770" spans="4:8" x14ac:dyDescent="0.2">
      <c r="D29770" s="9"/>
      <c r="G29770" s="63"/>
      <c r="H29770" s="64"/>
    </row>
    <row r="29771" spans="4:8" x14ac:dyDescent="0.2">
      <c r="D29771" s="9"/>
      <c r="G29771" s="63"/>
      <c r="H29771" s="64"/>
    </row>
    <row r="29772" spans="4:8" x14ac:dyDescent="0.2">
      <c r="D29772" s="9"/>
      <c r="G29772" s="63"/>
      <c r="H29772" s="64"/>
    </row>
    <row r="29773" spans="4:8" x14ac:dyDescent="0.2">
      <c r="D29773" s="9"/>
      <c r="G29773" s="63"/>
      <c r="H29773" s="64"/>
    </row>
    <row r="29774" spans="4:8" x14ac:dyDescent="0.2">
      <c r="D29774" s="9"/>
      <c r="G29774" s="63"/>
      <c r="H29774" s="64"/>
    </row>
    <row r="29775" spans="4:8" x14ac:dyDescent="0.2">
      <c r="D29775" s="9"/>
      <c r="G29775" s="63"/>
      <c r="H29775" s="64"/>
    </row>
    <row r="29776" spans="4:8" x14ac:dyDescent="0.2">
      <c r="D29776" s="9"/>
      <c r="G29776" s="63"/>
      <c r="H29776" s="64"/>
    </row>
    <row r="29777" spans="4:8" x14ac:dyDescent="0.2">
      <c r="D29777" s="9"/>
      <c r="G29777" s="63"/>
      <c r="H29777" s="64"/>
    </row>
    <row r="29778" spans="4:8" x14ac:dyDescent="0.2">
      <c r="D29778" s="9"/>
      <c r="G29778" s="63"/>
      <c r="H29778" s="64"/>
    </row>
    <row r="29779" spans="4:8" x14ac:dyDescent="0.2">
      <c r="D29779" s="9"/>
      <c r="G29779" s="63"/>
      <c r="H29779" s="64"/>
    </row>
    <row r="29780" spans="4:8" x14ac:dyDescent="0.2">
      <c r="D29780" s="9"/>
      <c r="G29780" s="63"/>
      <c r="H29780" s="64"/>
    </row>
    <row r="29781" spans="4:8" x14ac:dyDescent="0.2">
      <c r="D29781" s="9"/>
      <c r="G29781" s="63"/>
      <c r="H29781" s="64"/>
    </row>
    <row r="29782" spans="4:8" x14ac:dyDescent="0.2">
      <c r="D29782" s="9"/>
      <c r="G29782" s="63"/>
      <c r="H29782" s="64"/>
    </row>
    <row r="29783" spans="4:8" x14ac:dyDescent="0.2">
      <c r="D29783" s="9"/>
      <c r="G29783" s="63"/>
      <c r="H29783" s="64"/>
    </row>
    <row r="29784" spans="4:8" x14ac:dyDescent="0.2">
      <c r="D29784" s="9"/>
      <c r="G29784" s="63"/>
      <c r="H29784" s="64"/>
    </row>
    <row r="29785" spans="4:8" x14ac:dyDescent="0.2">
      <c r="D29785" s="9"/>
      <c r="G29785" s="63"/>
      <c r="H29785" s="64"/>
    </row>
    <row r="29786" spans="4:8" x14ac:dyDescent="0.2">
      <c r="D29786" s="9"/>
      <c r="G29786" s="63"/>
      <c r="H29786" s="64"/>
    </row>
    <row r="29787" spans="4:8" x14ac:dyDescent="0.2">
      <c r="D29787" s="9"/>
      <c r="G29787" s="63"/>
      <c r="H29787" s="64"/>
    </row>
    <row r="29788" spans="4:8" x14ac:dyDescent="0.2">
      <c r="D29788" s="9"/>
      <c r="G29788" s="63"/>
      <c r="H29788" s="64"/>
    </row>
    <row r="29789" spans="4:8" x14ac:dyDescent="0.2">
      <c r="D29789" s="9"/>
      <c r="G29789" s="63"/>
      <c r="H29789" s="64"/>
    </row>
    <row r="29790" spans="4:8" x14ac:dyDescent="0.2">
      <c r="D29790" s="9"/>
      <c r="G29790" s="63"/>
      <c r="H29790" s="64"/>
    </row>
    <row r="29791" spans="4:8" x14ac:dyDescent="0.2">
      <c r="D29791" s="9"/>
      <c r="G29791" s="63"/>
      <c r="H29791" s="64"/>
    </row>
    <row r="29792" spans="4:8" x14ac:dyDescent="0.2">
      <c r="D29792" s="9"/>
      <c r="G29792" s="63"/>
      <c r="H29792" s="64"/>
    </row>
    <row r="29793" spans="4:8" x14ac:dyDescent="0.2">
      <c r="D29793" s="9"/>
      <c r="G29793" s="63"/>
      <c r="H29793" s="64"/>
    </row>
    <row r="29794" spans="4:8" x14ac:dyDescent="0.2">
      <c r="D29794" s="9"/>
      <c r="G29794" s="63"/>
      <c r="H29794" s="64"/>
    </row>
    <row r="29795" spans="4:8" x14ac:dyDescent="0.2">
      <c r="D29795" s="9"/>
      <c r="G29795" s="63"/>
      <c r="H29795" s="64"/>
    </row>
    <row r="29796" spans="4:8" x14ac:dyDescent="0.2">
      <c r="D29796" s="9"/>
      <c r="G29796" s="63"/>
      <c r="H29796" s="64"/>
    </row>
    <row r="29797" spans="4:8" x14ac:dyDescent="0.2">
      <c r="D29797" s="9"/>
      <c r="G29797" s="63"/>
      <c r="H29797" s="64"/>
    </row>
    <row r="29798" spans="4:8" x14ac:dyDescent="0.2">
      <c r="D29798" s="9"/>
      <c r="G29798" s="63"/>
      <c r="H29798" s="64"/>
    </row>
    <row r="29799" spans="4:8" x14ac:dyDescent="0.2">
      <c r="D29799" s="9"/>
      <c r="G29799" s="63"/>
      <c r="H29799" s="64"/>
    </row>
    <row r="29800" spans="4:8" x14ac:dyDescent="0.2">
      <c r="D29800" s="9"/>
      <c r="G29800" s="63"/>
      <c r="H29800" s="64"/>
    </row>
    <row r="29801" spans="4:8" x14ac:dyDescent="0.2">
      <c r="D29801" s="9"/>
      <c r="G29801" s="63"/>
      <c r="H29801" s="64"/>
    </row>
    <row r="29802" spans="4:8" x14ac:dyDescent="0.2">
      <c r="D29802" s="9"/>
      <c r="G29802" s="63"/>
      <c r="H29802" s="64"/>
    </row>
    <row r="29803" spans="4:8" x14ac:dyDescent="0.2">
      <c r="D29803" s="9"/>
      <c r="G29803" s="63"/>
      <c r="H29803" s="64"/>
    </row>
    <row r="29804" spans="4:8" x14ac:dyDescent="0.2">
      <c r="D29804" s="9"/>
      <c r="G29804" s="63"/>
      <c r="H29804" s="64"/>
    </row>
    <row r="29805" spans="4:8" x14ac:dyDescent="0.2">
      <c r="D29805" s="9"/>
      <c r="G29805" s="63"/>
      <c r="H29805" s="64"/>
    </row>
    <row r="29806" spans="4:8" x14ac:dyDescent="0.2">
      <c r="D29806" s="9"/>
      <c r="G29806" s="63"/>
      <c r="H29806" s="64"/>
    </row>
    <row r="29807" spans="4:8" x14ac:dyDescent="0.2">
      <c r="D29807" s="9"/>
      <c r="G29807" s="63"/>
      <c r="H29807" s="64"/>
    </row>
    <row r="29808" spans="4:8" x14ac:dyDescent="0.2">
      <c r="D29808" s="9"/>
      <c r="G29808" s="63"/>
      <c r="H29808" s="64"/>
    </row>
    <row r="29809" spans="4:8" x14ac:dyDescent="0.2">
      <c r="D29809" s="9"/>
      <c r="G29809" s="63"/>
      <c r="H29809" s="64"/>
    </row>
    <row r="29810" spans="4:8" x14ac:dyDescent="0.2">
      <c r="D29810" s="9"/>
      <c r="G29810" s="63"/>
      <c r="H29810" s="64"/>
    </row>
    <row r="29811" spans="4:8" x14ac:dyDescent="0.2">
      <c r="D29811" s="9"/>
      <c r="G29811" s="63"/>
      <c r="H29811" s="64"/>
    </row>
    <row r="29812" spans="4:8" x14ac:dyDescent="0.2">
      <c r="D29812" s="9"/>
      <c r="G29812" s="63"/>
      <c r="H29812" s="64"/>
    </row>
    <row r="29813" spans="4:8" x14ac:dyDescent="0.2">
      <c r="D29813" s="9"/>
      <c r="G29813" s="63"/>
      <c r="H29813" s="64"/>
    </row>
    <row r="29814" spans="4:8" x14ac:dyDescent="0.2">
      <c r="D29814" s="9"/>
      <c r="G29814" s="63"/>
      <c r="H29814" s="64"/>
    </row>
    <row r="29815" spans="4:8" x14ac:dyDescent="0.2">
      <c r="D29815" s="9"/>
      <c r="G29815" s="63"/>
      <c r="H29815" s="64"/>
    </row>
    <row r="29816" spans="4:8" x14ac:dyDescent="0.2">
      <c r="D29816" s="9"/>
      <c r="G29816" s="63"/>
      <c r="H29816" s="64"/>
    </row>
    <row r="29817" spans="4:8" x14ac:dyDescent="0.2">
      <c r="D29817" s="9"/>
      <c r="G29817" s="63"/>
      <c r="H29817" s="64"/>
    </row>
    <row r="29818" spans="4:8" x14ac:dyDescent="0.2">
      <c r="D29818" s="9"/>
      <c r="G29818" s="63"/>
      <c r="H29818" s="64"/>
    </row>
    <row r="29819" spans="4:8" x14ac:dyDescent="0.2">
      <c r="D29819" s="9"/>
      <c r="G29819" s="63"/>
      <c r="H29819" s="64"/>
    </row>
    <row r="29820" spans="4:8" x14ac:dyDescent="0.2">
      <c r="D29820" s="9"/>
      <c r="G29820" s="63"/>
      <c r="H29820" s="64"/>
    </row>
    <row r="29821" spans="4:8" x14ac:dyDescent="0.2">
      <c r="D29821" s="9"/>
      <c r="G29821" s="63"/>
      <c r="H29821" s="64"/>
    </row>
    <row r="29822" spans="4:8" x14ac:dyDescent="0.2">
      <c r="D29822" s="9"/>
      <c r="G29822" s="63"/>
      <c r="H29822" s="64"/>
    </row>
    <row r="29823" spans="4:8" x14ac:dyDescent="0.2">
      <c r="D29823" s="9"/>
      <c r="G29823" s="63"/>
      <c r="H29823" s="64"/>
    </row>
    <row r="29824" spans="4:8" x14ac:dyDescent="0.2">
      <c r="D29824" s="9"/>
      <c r="G29824" s="63"/>
      <c r="H29824" s="64"/>
    </row>
    <row r="29825" spans="4:8" x14ac:dyDescent="0.2">
      <c r="D29825" s="9"/>
      <c r="G29825" s="63"/>
      <c r="H29825" s="64"/>
    </row>
    <row r="29826" spans="4:8" x14ac:dyDescent="0.2">
      <c r="D29826" s="9"/>
      <c r="G29826" s="63"/>
      <c r="H29826" s="64"/>
    </row>
    <row r="29827" spans="4:8" x14ac:dyDescent="0.2">
      <c r="D29827" s="9"/>
      <c r="G29827" s="63"/>
      <c r="H29827" s="64"/>
    </row>
    <row r="29828" spans="4:8" x14ac:dyDescent="0.2">
      <c r="D29828" s="9"/>
      <c r="G29828" s="63"/>
      <c r="H29828" s="64"/>
    </row>
    <row r="29829" spans="4:8" x14ac:dyDescent="0.2">
      <c r="D29829" s="9"/>
      <c r="G29829" s="63"/>
      <c r="H29829" s="64"/>
    </row>
    <row r="29830" spans="4:8" x14ac:dyDescent="0.2">
      <c r="D29830" s="9"/>
      <c r="G29830" s="63"/>
      <c r="H29830" s="64"/>
    </row>
    <row r="29831" spans="4:8" x14ac:dyDescent="0.2">
      <c r="D29831" s="9"/>
      <c r="G29831" s="63"/>
      <c r="H29831" s="64"/>
    </row>
    <row r="29832" spans="4:8" x14ac:dyDescent="0.2">
      <c r="D29832" s="9"/>
      <c r="G29832" s="63"/>
      <c r="H29832" s="64"/>
    </row>
    <row r="29833" spans="4:8" x14ac:dyDescent="0.2">
      <c r="D29833" s="9"/>
      <c r="G29833" s="63"/>
      <c r="H29833" s="64"/>
    </row>
    <row r="29834" spans="4:8" x14ac:dyDescent="0.2">
      <c r="D29834" s="9"/>
      <c r="G29834" s="63"/>
      <c r="H29834" s="64"/>
    </row>
    <row r="29835" spans="4:8" x14ac:dyDescent="0.2">
      <c r="D29835" s="9"/>
      <c r="G29835" s="63"/>
      <c r="H29835" s="64"/>
    </row>
    <row r="29836" spans="4:8" x14ac:dyDescent="0.2">
      <c r="D29836" s="9"/>
      <c r="G29836" s="63"/>
      <c r="H29836" s="64"/>
    </row>
    <row r="29837" spans="4:8" x14ac:dyDescent="0.2">
      <c r="D29837" s="9"/>
      <c r="G29837" s="63"/>
      <c r="H29837" s="64"/>
    </row>
    <row r="29838" spans="4:8" x14ac:dyDescent="0.2">
      <c r="D29838" s="9"/>
      <c r="G29838" s="63"/>
      <c r="H29838" s="64"/>
    </row>
    <row r="29839" spans="4:8" x14ac:dyDescent="0.2">
      <c r="D29839" s="9"/>
      <c r="G29839" s="63"/>
      <c r="H29839" s="64"/>
    </row>
    <row r="29840" spans="4:8" x14ac:dyDescent="0.2">
      <c r="D29840" s="9"/>
      <c r="G29840" s="63"/>
      <c r="H29840" s="64"/>
    </row>
    <row r="29841" spans="4:8" x14ac:dyDescent="0.2">
      <c r="D29841" s="9"/>
      <c r="G29841" s="63"/>
      <c r="H29841" s="64"/>
    </row>
    <row r="29842" spans="4:8" x14ac:dyDescent="0.2">
      <c r="D29842" s="9"/>
      <c r="G29842" s="63"/>
      <c r="H29842" s="64"/>
    </row>
    <row r="29843" spans="4:8" x14ac:dyDescent="0.2">
      <c r="D29843" s="9"/>
      <c r="G29843" s="63"/>
      <c r="H29843" s="64"/>
    </row>
    <row r="29844" spans="4:8" x14ac:dyDescent="0.2">
      <c r="D29844" s="9"/>
      <c r="G29844" s="63"/>
      <c r="H29844" s="64"/>
    </row>
    <row r="29845" spans="4:8" x14ac:dyDescent="0.2">
      <c r="D29845" s="9"/>
      <c r="G29845" s="63"/>
      <c r="H29845" s="64"/>
    </row>
    <row r="29846" spans="4:8" x14ac:dyDescent="0.2">
      <c r="D29846" s="9"/>
      <c r="G29846" s="63"/>
      <c r="H29846" s="64"/>
    </row>
    <row r="29847" spans="4:8" x14ac:dyDescent="0.2">
      <c r="D29847" s="9"/>
      <c r="G29847" s="63"/>
      <c r="H29847" s="64"/>
    </row>
    <row r="29848" spans="4:8" x14ac:dyDescent="0.2">
      <c r="D29848" s="9"/>
      <c r="G29848" s="63"/>
      <c r="H29848" s="64"/>
    </row>
    <row r="29849" spans="4:8" x14ac:dyDescent="0.2">
      <c r="D29849" s="9"/>
      <c r="G29849" s="63"/>
      <c r="H29849" s="64"/>
    </row>
    <row r="29850" spans="4:8" x14ac:dyDescent="0.2">
      <c r="D29850" s="9"/>
      <c r="G29850" s="63"/>
      <c r="H29850" s="64"/>
    </row>
    <row r="29851" spans="4:8" x14ac:dyDescent="0.2">
      <c r="D29851" s="9"/>
      <c r="G29851" s="63"/>
      <c r="H29851" s="64"/>
    </row>
    <row r="29852" spans="4:8" x14ac:dyDescent="0.2">
      <c r="D29852" s="9"/>
      <c r="G29852" s="63"/>
      <c r="H29852" s="64"/>
    </row>
    <row r="29853" spans="4:8" x14ac:dyDescent="0.2">
      <c r="D29853" s="9"/>
      <c r="G29853" s="63"/>
      <c r="H29853" s="64"/>
    </row>
    <row r="29854" spans="4:8" x14ac:dyDescent="0.2">
      <c r="D29854" s="9"/>
      <c r="G29854" s="63"/>
      <c r="H29854" s="64"/>
    </row>
    <row r="29855" spans="4:8" x14ac:dyDescent="0.2">
      <c r="D29855" s="9"/>
      <c r="G29855" s="63"/>
      <c r="H29855" s="64"/>
    </row>
    <row r="29856" spans="4:8" x14ac:dyDescent="0.2">
      <c r="D29856" s="9"/>
      <c r="G29856" s="63"/>
      <c r="H29856" s="64"/>
    </row>
    <row r="29857" spans="4:8" x14ac:dyDescent="0.2">
      <c r="D29857" s="9"/>
      <c r="G29857" s="63"/>
      <c r="H29857" s="64"/>
    </row>
    <row r="29858" spans="4:8" x14ac:dyDescent="0.2">
      <c r="D29858" s="9"/>
      <c r="G29858" s="63"/>
      <c r="H29858" s="64"/>
    </row>
    <row r="29859" spans="4:8" x14ac:dyDescent="0.2">
      <c r="D29859" s="9"/>
      <c r="G29859" s="63"/>
      <c r="H29859" s="64"/>
    </row>
    <row r="29860" spans="4:8" x14ac:dyDescent="0.2">
      <c r="D29860" s="9"/>
      <c r="G29860" s="63"/>
      <c r="H29860" s="64"/>
    </row>
    <row r="29861" spans="4:8" x14ac:dyDescent="0.2">
      <c r="D29861" s="9"/>
      <c r="G29861" s="63"/>
      <c r="H29861" s="64"/>
    </row>
    <row r="29862" spans="4:8" x14ac:dyDescent="0.2">
      <c r="D29862" s="9"/>
      <c r="G29862" s="63"/>
      <c r="H29862" s="64"/>
    </row>
    <row r="29863" spans="4:8" x14ac:dyDescent="0.2">
      <c r="D29863" s="9"/>
      <c r="G29863" s="63"/>
      <c r="H29863" s="64"/>
    </row>
    <row r="29864" spans="4:8" x14ac:dyDescent="0.2">
      <c r="D29864" s="9"/>
      <c r="G29864" s="63"/>
      <c r="H29864" s="64"/>
    </row>
    <row r="29865" spans="4:8" x14ac:dyDescent="0.2">
      <c r="D29865" s="9"/>
      <c r="G29865" s="63"/>
      <c r="H29865" s="64"/>
    </row>
    <row r="29866" spans="4:8" x14ac:dyDescent="0.2">
      <c r="D29866" s="9"/>
      <c r="G29866" s="63"/>
      <c r="H29866" s="64"/>
    </row>
    <row r="29867" spans="4:8" x14ac:dyDescent="0.2">
      <c r="D29867" s="9"/>
      <c r="G29867" s="63"/>
      <c r="H29867" s="64"/>
    </row>
    <row r="29868" spans="4:8" x14ac:dyDescent="0.2">
      <c r="D29868" s="9"/>
      <c r="G29868" s="63"/>
      <c r="H29868" s="64"/>
    </row>
    <row r="29869" spans="4:8" x14ac:dyDescent="0.2">
      <c r="D29869" s="9"/>
      <c r="G29869" s="63"/>
      <c r="H29869" s="64"/>
    </row>
    <row r="29870" spans="4:8" x14ac:dyDescent="0.2">
      <c r="D29870" s="9"/>
      <c r="G29870" s="63"/>
      <c r="H29870" s="64"/>
    </row>
    <row r="29871" spans="4:8" x14ac:dyDescent="0.2">
      <c r="D29871" s="9"/>
      <c r="G29871" s="63"/>
      <c r="H29871" s="64"/>
    </row>
    <row r="29872" spans="4:8" x14ac:dyDescent="0.2">
      <c r="D29872" s="9"/>
      <c r="G29872" s="63"/>
      <c r="H29872" s="64"/>
    </row>
    <row r="29873" spans="4:8" x14ac:dyDescent="0.2">
      <c r="D29873" s="9"/>
      <c r="G29873" s="63"/>
      <c r="H29873" s="64"/>
    </row>
    <row r="29874" spans="4:8" x14ac:dyDescent="0.2">
      <c r="D29874" s="9"/>
      <c r="G29874" s="63"/>
      <c r="H29874" s="64"/>
    </row>
    <row r="29875" spans="4:8" x14ac:dyDescent="0.2">
      <c r="D29875" s="9"/>
      <c r="G29875" s="63"/>
      <c r="H29875" s="64"/>
    </row>
    <row r="29876" spans="4:8" x14ac:dyDescent="0.2">
      <c r="D29876" s="9"/>
      <c r="G29876" s="63"/>
      <c r="H29876" s="64"/>
    </row>
    <row r="29877" spans="4:8" x14ac:dyDescent="0.2">
      <c r="D29877" s="9"/>
      <c r="G29877" s="63"/>
      <c r="H29877" s="64"/>
    </row>
    <row r="29878" spans="4:8" x14ac:dyDescent="0.2">
      <c r="D29878" s="9"/>
      <c r="G29878" s="63"/>
      <c r="H29878" s="64"/>
    </row>
    <row r="29879" spans="4:8" x14ac:dyDescent="0.2">
      <c r="D29879" s="9"/>
      <c r="G29879" s="63"/>
      <c r="H29879" s="64"/>
    </row>
    <row r="29880" spans="4:8" x14ac:dyDescent="0.2">
      <c r="D29880" s="9"/>
      <c r="G29880" s="63"/>
      <c r="H29880" s="64"/>
    </row>
    <row r="29881" spans="4:8" x14ac:dyDescent="0.2">
      <c r="D29881" s="9"/>
      <c r="G29881" s="63"/>
      <c r="H29881" s="64"/>
    </row>
    <row r="29882" spans="4:8" x14ac:dyDescent="0.2">
      <c r="D29882" s="9"/>
      <c r="G29882" s="63"/>
      <c r="H29882" s="64"/>
    </row>
    <row r="29883" spans="4:8" x14ac:dyDescent="0.2">
      <c r="D29883" s="9"/>
      <c r="G29883" s="63"/>
      <c r="H29883" s="64"/>
    </row>
    <row r="29884" spans="4:8" x14ac:dyDescent="0.2">
      <c r="D29884" s="9"/>
      <c r="G29884" s="63"/>
      <c r="H29884" s="64"/>
    </row>
    <row r="29885" spans="4:8" x14ac:dyDescent="0.2">
      <c r="D29885" s="9"/>
      <c r="G29885" s="63"/>
      <c r="H29885" s="64"/>
    </row>
    <row r="29886" spans="4:8" x14ac:dyDescent="0.2">
      <c r="D29886" s="9"/>
      <c r="G29886" s="63"/>
      <c r="H29886" s="64"/>
    </row>
    <row r="29887" spans="4:8" x14ac:dyDescent="0.2">
      <c r="D29887" s="9"/>
      <c r="G29887" s="63"/>
      <c r="H29887" s="64"/>
    </row>
    <row r="29888" spans="4:8" x14ac:dyDescent="0.2">
      <c r="D29888" s="9"/>
      <c r="G29888" s="63"/>
      <c r="H29888" s="64"/>
    </row>
    <row r="29889" spans="4:8" x14ac:dyDescent="0.2">
      <c r="D29889" s="9"/>
      <c r="G29889" s="63"/>
      <c r="H29889" s="64"/>
    </row>
    <row r="29890" spans="4:8" x14ac:dyDescent="0.2">
      <c r="D29890" s="9"/>
      <c r="G29890" s="63"/>
      <c r="H29890" s="64"/>
    </row>
    <row r="29891" spans="4:8" x14ac:dyDescent="0.2">
      <c r="D29891" s="9"/>
      <c r="G29891" s="63"/>
      <c r="H29891" s="64"/>
    </row>
    <row r="29892" spans="4:8" x14ac:dyDescent="0.2">
      <c r="D29892" s="9"/>
      <c r="G29892" s="63"/>
      <c r="H29892" s="64"/>
    </row>
    <row r="29893" spans="4:8" x14ac:dyDescent="0.2">
      <c r="D29893" s="9"/>
      <c r="G29893" s="63"/>
      <c r="H29893" s="64"/>
    </row>
    <row r="29894" spans="4:8" x14ac:dyDescent="0.2">
      <c r="D29894" s="9"/>
      <c r="G29894" s="63"/>
      <c r="H29894" s="64"/>
    </row>
    <row r="29895" spans="4:8" x14ac:dyDescent="0.2">
      <c r="D29895" s="9"/>
      <c r="G29895" s="63"/>
      <c r="H29895" s="64"/>
    </row>
    <row r="29896" spans="4:8" x14ac:dyDescent="0.2">
      <c r="D29896" s="9"/>
      <c r="G29896" s="63"/>
      <c r="H29896" s="64"/>
    </row>
    <row r="29897" spans="4:8" x14ac:dyDescent="0.2">
      <c r="D29897" s="9"/>
      <c r="G29897" s="63"/>
      <c r="H29897" s="64"/>
    </row>
    <row r="29898" spans="4:8" x14ac:dyDescent="0.2">
      <c r="D29898" s="9"/>
      <c r="G29898" s="63"/>
      <c r="H29898" s="64"/>
    </row>
    <row r="29899" spans="4:8" x14ac:dyDescent="0.2">
      <c r="D29899" s="9"/>
      <c r="G29899" s="63"/>
      <c r="H29899" s="64"/>
    </row>
    <row r="29900" spans="4:8" x14ac:dyDescent="0.2">
      <c r="D29900" s="9"/>
      <c r="G29900" s="63"/>
      <c r="H29900" s="64"/>
    </row>
    <row r="29901" spans="4:8" x14ac:dyDescent="0.2">
      <c r="D29901" s="9"/>
      <c r="G29901" s="63"/>
      <c r="H29901" s="64"/>
    </row>
    <row r="29902" spans="4:8" x14ac:dyDescent="0.2">
      <c r="D29902" s="9"/>
      <c r="G29902" s="63"/>
      <c r="H29902" s="64"/>
    </row>
    <row r="29903" spans="4:8" x14ac:dyDescent="0.2">
      <c r="D29903" s="9"/>
      <c r="G29903" s="63"/>
      <c r="H29903" s="64"/>
    </row>
    <row r="29904" spans="4:8" x14ac:dyDescent="0.2">
      <c r="D29904" s="9"/>
      <c r="G29904" s="63"/>
      <c r="H29904" s="64"/>
    </row>
    <row r="29905" spans="4:8" x14ac:dyDescent="0.2">
      <c r="D29905" s="9"/>
      <c r="G29905" s="63"/>
      <c r="H29905" s="64"/>
    </row>
    <row r="29906" spans="4:8" x14ac:dyDescent="0.2">
      <c r="D29906" s="9"/>
      <c r="G29906" s="63"/>
      <c r="H29906" s="64"/>
    </row>
    <row r="29907" spans="4:8" x14ac:dyDescent="0.2">
      <c r="D29907" s="9"/>
      <c r="G29907" s="63"/>
      <c r="H29907" s="64"/>
    </row>
    <row r="29908" spans="4:8" x14ac:dyDescent="0.2">
      <c r="D29908" s="9"/>
      <c r="G29908" s="63"/>
      <c r="H29908" s="64"/>
    </row>
    <row r="29909" spans="4:8" x14ac:dyDescent="0.2">
      <c r="D29909" s="9"/>
      <c r="G29909" s="63"/>
      <c r="H29909" s="64"/>
    </row>
    <row r="29910" spans="4:8" x14ac:dyDescent="0.2">
      <c r="D29910" s="9"/>
      <c r="G29910" s="63"/>
      <c r="H29910" s="64"/>
    </row>
    <row r="29911" spans="4:8" x14ac:dyDescent="0.2">
      <c r="D29911" s="9"/>
      <c r="G29911" s="63"/>
      <c r="H29911" s="64"/>
    </row>
    <row r="29912" spans="4:8" x14ac:dyDescent="0.2">
      <c r="D29912" s="9"/>
      <c r="G29912" s="63"/>
      <c r="H29912" s="64"/>
    </row>
    <row r="29913" spans="4:8" x14ac:dyDescent="0.2">
      <c r="D29913" s="9"/>
      <c r="G29913" s="63"/>
      <c r="H29913" s="64"/>
    </row>
    <row r="29914" spans="4:8" x14ac:dyDescent="0.2">
      <c r="D29914" s="9"/>
      <c r="G29914" s="63"/>
      <c r="H29914" s="64"/>
    </row>
    <row r="29915" spans="4:8" x14ac:dyDescent="0.2">
      <c r="D29915" s="9"/>
      <c r="G29915" s="63"/>
      <c r="H29915" s="64"/>
    </row>
    <row r="29916" spans="4:8" x14ac:dyDescent="0.2">
      <c r="D29916" s="9"/>
      <c r="G29916" s="63"/>
      <c r="H29916" s="64"/>
    </row>
    <row r="29917" spans="4:8" x14ac:dyDescent="0.2">
      <c r="D29917" s="9"/>
      <c r="G29917" s="63"/>
      <c r="H29917" s="64"/>
    </row>
    <row r="29918" spans="4:8" x14ac:dyDescent="0.2">
      <c r="D29918" s="9"/>
      <c r="G29918" s="63"/>
      <c r="H29918" s="64"/>
    </row>
    <row r="29919" spans="4:8" x14ac:dyDescent="0.2">
      <c r="D29919" s="9"/>
      <c r="G29919" s="63"/>
      <c r="H29919" s="64"/>
    </row>
    <row r="29920" spans="4:8" x14ac:dyDescent="0.2">
      <c r="D29920" s="9"/>
      <c r="G29920" s="63"/>
      <c r="H29920" s="64"/>
    </row>
    <row r="29921" spans="4:8" x14ac:dyDescent="0.2">
      <c r="D29921" s="9"/>
      <c r="G29921" s="63"/>
      <c r="H29921" s="64"/>
    </row>
    <row r="29922" spans="4:8" x14ac:dyDescent="0.2">
      <c r="D29922" s="9"/>
      <c r="G29922" s="63"/>
      <c r="H29922" s="64"/>
    </row>
    <row r="29923" spans="4:8" x14ac:dyDescent="0.2">
      <c r="D29923" s="9"/>
      <c r="G29923" s="63"/>
      <c r="H29923" s="64"/>
    </row>
    <row r="29924" spans="4:8" x14ac:dyDescent="0.2">
      <c r="D29924" s="9"/>
      <c r="G29924" s="63"/>
      <c r="H29924" s="64"/>
    </row>
    <row r="29925" spans="4:8" x14ac:dyDescent="0.2">
      <c r="D29925" s="9"/>
      <c r="G29925" s="63"/>
      <c r="H29925" s="64"/>
    </row>
    <row r="29926" spans="4:8" x14ac:dyDescent="0.2">
      <c r="D29926" s="9"/>
      <c r="G29926" s="63"/>
      <c r="H29926" s="64"/>
    </row>
    <row r="29927" spans="4:8" x14ac:dyDescent="0.2">
      <c r="D29927" s="9"/>
      <c r="G29927" s="63"/>
      <c r="H29927" s="64"/>
    </row>
    <row r="29928" spans="4:8" x14ac:dyDescent="0.2">
      <c r="D29928" s="9"/>
      <c r="G29928" s="63"/>
      <c r="H29928" s="64"/>
    </row>
    <row r="29929" spans="4:8" x14ac:dyDescent="0.2">
      <c r="D29929" s="9"/>
      <c r="G29929" s="63"/>
      <c r="H29929" s="64"/>
    </row>
    <row r="29930" spans="4:8" x14ac:dyDescent="0.2">
      <c r="D29930" s="9"/>
      <c r="G29930" s="63"/>
      <c r="H29930" s="64"/>
    </row>
    <row r="29931" spans="4:8" x14ac:dyDescent="0.2">
      <c r="D29931" s="9"/>
      <c r="G29931" s="63"/>
      <c r="H29931" s="64"/>
    </row>
    <row r="29932" spans="4:8" x14ac:dyDescent="0.2">
      <c r="D29932" s="9"/>
      <c r="G29932" s="63"/>
      <c r="H29932" s="64"/>
    </row>
    <row r="29933" spans="4:8" x14ac:dyDescent="0.2">
      <c r="D29933" s="9"/>
      <c r="G29933" s="63"/>
      <c r="H29933" s="64"/>
    </row>
    <row r="29934" spans="4:8" x14ac:dyDescent="0.2">
      <c r="D29934" s="9"/>
      <c r="G29934" s="63"/>
      <c r="H29934" s="64"/>
    </row>
    <row r="29935" spans="4:8" x14ac:dyDescent="0.2">
      <c r="D29935" s="9"/>
      <c r="G29935" s="63"/>
      <c r="H29935" s="64"/>
    </row>
    <row r="29936" spans="4:8" x14ac:dyDescent="0.2">
      <c r="D29936" s="9"/>
      <c r="G29936" s="63"/>
      <c r="H29936" s="64"/>
    </row>
    <row r="29937" spans="4:8" x14ac:dyDescent="0.2">
      <c r="D29937" s="9"/>
      <c r="G29937" s="63"/>
      <c r="H29937" s="64"/>
    </row>
    <row r="29938" spans="4:8" x14ac:dyDescent="0.2">
      <c r="D29938" s="9"/>
      <c r="G29938" s="63"/>
      <c r="H29938" s="64"/>
    </row>
    <row r="29939" spans="4:8" x14ac:dyDescent="0.2">
      <c r="D29939" s="9"/>
      <c r="G29939" s="63"/>
      <c r="H29939" s="64"/>
    </row>
    <row r="29940" spans="4:8" x14ac:dyDescent="0.2">
      <c r="D29940" s="9"/>
      <c r="G29940" s="63"/>
      <c r="H29940" s="64"/>
    </row>
    <row r="29941" spans="4:8" x14ac:dyDescent="0.2">
      <c r="D29941" s="9"/>
      <c r="G29941" s="63"/>
      <c r="H29941" s="64"/>
    </row>
    <row r="29942" spans="4:8" x14ac:dyDescent="0.2">
      <c r="D29942" s="9"/>
      <c r="G29942" s="63"/>
      <c r="H29942" s="64"/>
    </row>
    <row r="29943" spans="4:8" x14ac:dyDescent="0.2">
      <c r="D29943" s="9"/>
      <c r="G29943" s="63"/>
      <c r="H29943" s="64"/>
    </row>
    <row r="29944" spans="4:8" x14ac:dyDescent="0.2">
      <c r="D29944" s="9"/>
      <c r="G29944" s="63"/>
      <c r="H29944" s="64"/>
    </row>
    <row r="29945" spans="4:8" x14ac:dyDescent="0.2">
      <c r="D29945" s="9"/>
      <c r="G29945" s="63"/>
      <c r="H29945" s="64"/>
    </row>
    <row r="29946" spans="4:8" x14ac:dyDescent="0.2">
      <c r="D29946" s="9"/>
      <c r="G29946" s="63"/>
      <c r="H29946" s="64"/>
    </row>
    <row r="29947" spans="4:8" x14ac:dyDescent="0.2">
      <c r="D29947" s="9"/>
      <c r="G29947" s="63"/>
      <c r="H29947" s="64"/>
    </row>
    <row r="29948" spans="4:8" x14ac:dyDescent="0.2">
      <c r="D29948" s="9"/>
      <c r="G29948" s="63"/>
      <c r="H29948" s="64"/>
    </row>
    <row r="29949" spans="4:8" x14ac:dyDescent="0.2">
      <c r="D29949" s="9"/>
      <c r="G29949" s="63"/>
      <c r="H29949" s="64"/>
    </row>
    <row r="29950" spans="4:8" x14ac:dyDescent="0.2">
      <c r="D29950" s="9"/>
      <c r="G29950" s="63"/>
      <c r="H29950" s="64"/>
    </row>
    <row r="29951" spans="4:8" x14ac:dyDescent="0.2">
      <c r="D29951" s="9"/>
      <c r="G29951" s="63"/>
      <c r="H29951" s="64"/>
    </row>
    <row r="29952" spans="4:8" x14ac:dyDescent="0.2">
      <c r="D29952" s="9"/>
      <c r="G29952" s="63"/>
      <c r="H29952" s="64"/>
    </row>
    <row r="29953" spans="4:8" x14ac:dyDescent="0.2">
      <c r="D29953" s="9"/>
      <c r="G29953" s="63"/>
      <c r="H29953" s="64"/>
    </row>
    <row r="29954" spans="4:8" x14ac:dyDescent="0.2">
      <c r="D29954" s="9"/>
      <c r="G29954" s="63"/>
      <c r="H29954" s="64"/>
    </row>
    <row r="29955" spans="4:8" x14ac:dyDescent="0.2">
      <c r="D29955" s="9"/>
      <c r="G29955" s="63"/>
      <c r="H29955" s="64"/>
    </row>
    <row r="29956" spans="4:8" x14ac:dyDescent="0.2">
      <c r="D29956" s="9"/>
      <c r="G29956" s="63"/>
      <c r="H29956" s="64"/>
    </row>
    <row r="29957" spans="4:8" x14ac:dyDescent="0.2">
      <c r="D29957" s="9"/>
      <c r="G29957" s="63"/>
      <c r="H29957" s="64"/>
    </row>
    <row r="29958" spans="4:8" x14ac:dyDescent="0.2">
      <c r="D29958" s="9"/>
      <c r="G29958" s="63"/>
      <c r="H29958" s="64"/>
    </row>
    <row r="29959" spans="4:8" x14ac:dyDescent="0.2">
      <c r="D29959" s="9"/>
      <c r="G29959" s="63"/>
      <c r="H29959" s="64"/>
    </row>
    <row r="29960" spans="4:8" x14ac:dyDescent="0.2">
      <c r="D29960" s="9"/>
      <c r="G29960" s="63"/>
      <c r="H29960" s="64"/>
    </row>
    <row r="29961" spans="4:8" x14ac:dyDescent="0.2">
      <c r="D29961" s="9"/>
      <c r="G29961" s="63"/>
      <c r="H29961" s="64"/>
    </row>
    <row r="29962" spans="4:8" x14ac:dyDescent="0.2">
      <c r="D29962" s="9"/>
      <c r="G29962" s="63"/>
      <c r="H29962" s="64"/>
    </row>
    <row r="29963" spans="4:8" x14ac:dyDescent="0.2">
      <c r="D29963" s="9"/>
      <c r="G29963" s="63"/>
      <c r="H29963" s="64"/>
    </row>
    <row r="29964" spans="4:8" x14ac:dyDescent="0.2">
      <c r="D29964" s="9"/>
      <c r="G29964" s="63"/>
      <c r="H29964" s="64"/>
    </row>
    <row r="29965" spans="4:8" x14ac:dyDescent="0.2">
      <c r="D29965" s="9"/>
      <c r="G29965" s="63"/>
      <c r="H29965" s="64"/>
    </row>
    <row r="29966" spans="4:8" x14ac:dyDescent="0.2">
      <c r="D29966" s="9"/>
      <c r="G29966" s="63"/>
      <c r="H29966" s="64"/>
    </row>
    <row r="29967" spans="4:8" x14ac:dyDescent="0.2">
      <c r="D29967" s="9"/>
      <c r="G29967" s="63"/>
      <c r="H29967" s="64"/>
    </row>
    <row r="29968" spans="4:8" x14ac:dyDescent="0.2">
      <c r="D29968" s="9"/>
      <c r="G29968" s="63"/>
      <c r="H29968" s="64"/>
    </row>
    <row r="29969" spans="4:8" x14ac:dyDescent="0.2">
      <c r="D29969" s="9"/>
      <c r="G29969" s="63"/>
      <c r="H29969" s="64"/>
    </row>
    <row r="29970" spans="4:8" x14ac:dyDescent="0.2">
      <c r="D29970" s="9"/>
      <c r="G29970" s="63"/>
      <c r="H29970" s="64"/>
    </row>
    <row r="29971" spans="4:8" x14ac:dyDescent="0.2">
      <c r="D29971" s="9"/>
      <c r="G29971" s="63"/>
      <c r="H29971" s="64"/>
    </row>
    <row r="29972" spans="4:8" x14ac:dyDescent="0.2">
      <c r="D29972" s="9"/>
      <c r="G29972" s="63"/>
      <c r="H29972" s="64"/>
    </row>
    <row r="29973" spans="4:8" x14ac:dyDescent="0.2">
      <c r="D29973" s="9"/>
      <c r="G29973" s="63"/>
      <c r="H29973" s="64"/>
    </row>
    <row r="29974" spans="4:8" x14ac:dyDescent="0.2">
      <c r="D29974" s="9"/>
      <c r="G29974" s="63"/>
      <c r="H29974" s="64"/>
    </row>
    <row r="29975" spans="4:8" x14ac:dyDescent="0.2">
      <c r="D29975" s="9"/>
      <c r="G29975" s="63"/>
      <c r="H29975" s="64"/>
    </row>
    <row r="29976" spans="4:8" x14ac:dyDescent="0.2">
      <c r="D29976" s="9"/>
      <c r="G29976" s="63"/>
      <c r="H29976" s="64"/>
    </row>
    <row r="29977" spans="4:8" x14ac:dyDescent="0.2">
      <c r="D29977" s="9"/>
      <c r="G29977" s="63"/>
      <c r="H29977" s="64"/>
    </row>
    <row r="29978" spans="4:8" x14ac:dyDescent="0.2">
      <c r="D29978" s="9"/>
      <c r="G29978" s="63"/>
      <c r="H29978" s="64"/>
    </row>
    <row r="29979" spans="4:8" x14ac:dyDescent="0.2">
      <c r="D29979" s="9"/>
      <c r="G29979" s="63"/>
      <c r="H29979" s="64"/>
    </row>
    <row r="29980" spans="4:8" x14ac:dyDescent="0.2">
      <c r="D29980" s="9"/>
      <c r="G29980" s="63"/>
      <c r="H29980" s="64"/>
    </row>
    <row r="29981" spans="4:8" x14ac:dyDescent="0.2">
      <c r="D29981" s="9"/>
      <c r="G29981" s="63"/>
      <c r="H29981" s="64"/>
    </row>
    <row r="29982" spans="4:8" x14ac:dyDescent="0.2">
      <c r="D29982" s="9"/>
      <c r="G29982" s="63"/>
      <c r="H29982" s="64"/>
    </row>
    <row r="29983" spans="4:8" x14ac:dyDescent="0.2">
      <c r="D29983" s="9"/>
      <c r="G29983" s="63"/>
      <c r="H29983" s="64"/>
    </row>
    <row r="29984" spans="4:8" x14ac:dyDescent="0.2">
      <c r="D29984" s="9"/>
      <c r="G29984" s="63"/>
      <c r="H29984" s="64"/>
    </row>
    <row r="29985" spans="4:8" x14ac:dyDescent="0.2">
      <c r="D29985" s="9"/>
      <c r="G29985" s="63"/>
      <c r="H29985" s="64"/>
    </row>
    <row r="29986" spans="4:8" x14ac:dyDescent="0.2">
      <c r="D29986" s="9"/>
      <c r="G29986" s="63"/>
      <c r="H29986" s="64"/>
    </row>
    <row r="29987" spans="4:8" x14ac:dyDescent="0.2">
      <c r="D29987" s="9"/>
      <c r="G29987" s="63"/>
      <c r="H29987" s="64"/>
    </row>
    <row r="29988" spans="4:8" x14ac:dyDescent="0.2">
      <c r="D29988" s="9"/>
      <c r="G29988" s="63"/>
      <c r="H29988" s="64"/>
    </row>
    <row r="29989" spans="4:8" x14ac:dyDescent="0.2">
      <c r="D29989" s="9"/>
      <c r="G29989" s="63"/>
      <c r="H29989" s="64"/>
    </row>
    <row r="29990" spans="4:8" x14ac:dyDescent="0.2">
      <c r="D29990" s="9"/>
      <c r="G29990" s="63"/>
      <c r="H29990" s="64"/>
    </row>
    <row r="29991" spans="4:8" x14ac:dyDescent="0.2">
      <c r="D29991" s="9"/>
      <c r="G29991" s="63"/>
      <c r="H29991" s="64"/>
    </row>
    <row r="29992" spans="4:8" x14ac:dyDescent="0.2">
      <c r="D29992" s="9"/>
      <c r="G29992" s="63"/>
      <c r="H29992" s="64"/>
    </row>
    <row r="29993" spans="4:8" x14ac:dyDescent="0.2">
      <c r="D29993" s="9"/>
      <c r="G29993" s="63"/>
      <c r="H29993" s="64"/>
    </row>
    <row r="29994" spans="4:8" x14ac:dyDescent="0.2">
      <c r="D29994" s="9"/>
      <c r="G29994" s="63"/>
      <c r="H29994" s="64"/>
    </row>
    <row r="29995" spans="4:8" x14ac:dyDescent="0.2">
      <c r="D29995" s="9"/>
      <c r="G29995" s="63"/>
      <c r="H29995" s="64"/>
    </row>
    <row r="29996" spans="4:8" x14ac:dyDescent="0.2">
      <c r="D29996" s="9"/>
      <c r="G29996" s="63"/>
      <c r="H29996" s="64"/>
    </row>
    <row r="29997" spans="4:8" x14ac:dyDescent="0.2">
      <c r="D29997" s="9"/>
      <c r="G29997" s="63"/>
      <c r="H29997" s="64"/>
    </row>
    <row r="29998" spans="4:8" x14ac:dyDescent="0.2">
      <c r="D29998" s="9"/>
      <c r="G29998" s="63"/>
      <c r="H29998" s="64"/>
    </row>
    <row r="29999" spans="4:8" x14ac:dyDescent="0.2">
      <c r="D29999" s="9"/>
      <c r="G29999" s="63"/>
      <c r="H29999" s="64"/>
    </row>
    <row r="30000" spans="4:8" x14ac:dyDescent="0.2">
      <c r="D30000" s="9"/>
      <c r="G30000" s="63"/>
      <c r="H30000" s="64"/>
    </row>
    <row r="30001" spans="4:8" x14ac:dyDescent="0.2">
      <c r="D30001" s="9"/>
      <c r="G30001" s="63"/>
      <c r="H30001" s="64"/>
    </row>
    <row r="30002" spans="4:8" x14ac:dyDescent="0.2">
      <c r="D30002" s="9"/>
      <c r="G30002" s="63"/>
      <c r="H30002" s="64"/>
    </row>
    <row r="30003" spans="4:8" x14ac:dyDescent="0.2">
      <c r="D30003" s="9"/>
      <c r="G30003" s="63"/>
      <c r="H30003" s="64"/>
    </row>
    <row r="30004" spans="4:8" x14ac:dyDescent="0.2">
      <c r="D30004" s="9"/>
      <c r="G30004" s="63"/>
      <c r="H30004" s="64"/>
    </row>
    <row r="30005" spans="4:8" x14ac:dyDescent="0.2">
      <c r="D30005" s="9"/>
      <c r="G30005" s="63"/>
      <c r="H30005" s="64"/>
    </row>
    <row r="30006" spans="4:8" x14ac:dyDescent="0.2">
      <c r="D30006" s="9"/>
      <c r="G30006" s="63"/>
      <c r="H30006" s="64"/>
    </row>
    <row r="30007" spans="4:8" x14ac:dyDescent="0.2">
      <c r="D30007" s="9"/>
      <c r="G30007" s="63"/>
      <c r="H30007" s="64"/>
    </row>
    <row r="30008" spans="4:8" x14ac:dyDescent="0.2">
      <c r="D30008" s="9"/>
      <c r="G30008" s="63"/>
      <c r="H30008" s="64"/>
    </row>
    <row r="30009" spans="4:8" x14ac:dyDescent="0.2">
      <c r="D30009" s="9"/>
      <c r="G30009" s="63"/>
      <c r="H30009" s="64"/>
    </row>
    <row r="30010" spans="4:8" x14ac:dyDescent="0.2">
      <c r="D30010" s="9"/>
      <c r="G30010" s="63"/>
      <c r="H30010" s="64"/>
    </row>
    <row r="30011" spans="4:8" x14ac:dyDescent="0.2">
      <c r="D30011" s="9"/>
      <c r="G30011" s="63"/>
      <c r="H30011" s="64"/>
    </row>
    <row r="30012" spans="4:8" x14ac:dyDescent="0.2">
      <c r="D30012" s="9"/>
      <c r="G30012" s="63"/>
      <c r="H30012" s="64"/>
    </row>
    <row r="30013" spans="4:8" x14ac:dyDescent="0.2">
      <c r="D30013" s="9"/>
      <c r="G30013" s="63"/>
      <c r="H30013" s="64"/>
    </row>
    <row r="30014" spans="4:8" x14ac:dyDescent="0.2">
      <c r="D30014" s="9"/>
      <c r="G30014" s="63"/>
      <c r="H30014" s="64"/>
    </row>
    <row r="30015" spans="4:8" x14ac:dyDescent="0.2">
      <c r="D30015" s="9"/>
      <c r="G30015" s="63"/>
      <c r="H30015" s="64"/>
    </row>
    <row r="30016" spans="4:8" x14ac:dyDescent="0.2">
      <c r="D30016" s="9"/>
      <c r="G30016" s="63"/>
      <c r="H30016" s="64"/>
    </row>
    <row r="30017" spans="4:8" x14ac:dyDescent="0.2">
      <c r="D30017" s="9"/>
      <c r="G30017" s="63"/>
      <c r="H30017" s="64"/>
    </row>
    <row r="30018" spans="4:8" x14ac:dyDescent="0.2">
      <c r="D30018" s="9"/>
      <c r="G30018" s="63"/>
      <c r="H30018" s="64"/>
    </row>
    <row r="30019" spans="4:8" x14ac:dyDescent="0.2">
      <c r="D30019" s="9"/>
      <c r="G30019" s="63"/>
      <c r="H30019" s="64"/>
    </row>
    <row r="30020" spans="4:8" x14ac:dyDescent="0.2">
      <c r="D30020" s="9"/>
      <c r="G30020" s="63"/>
      <c r="H30020" s="64"/>
    </row>
    <row r="30021" spans="4:8" x14ac:dyDescent="0.2">
      <c r="D30021" s="9"/>
      <c r="G30021" s="63"/>
      <c r="H30021" s="64"/>
    </row>
    <row r="30022" spans="4:8" x14ac:dyDescent="0.2">
      <c r="D30022" s="9"/>
      <c r="G30022" s="63"/>
      <c r="H30022" s="64"/>
    </row>
    <row r="30023" spans="4:8" x14ac:dyDescent="0.2">
      <c r="D30023" s="9"/>
      <c r="G30023" s="63"/>
      <c r="H30023" s="64"/>
    </row>
    <row r="30024" spans="4:8" x14ac:dyDescent="0.2">
      <c r="D30024" s="9"/>
      <c r="G30024" s="63"/>
      <c r="H30024" s="64"/>
    </row>
    <row r="30025" spans="4:8" x14ac:dyDescent="0.2">
      <c r="D30025" s="9"/>
      <c r="G30025" s="63"/>
      <c r="H30025" s="64"/>
    </row>
    <row r="30026" spans="4:8" x14ac:dyDescent="0.2">
      <c r="D30026" s="9"/>
      <c r="G30026" s="63"/>
      <c r="H30026" s="64"/>
    </row>
    <row r="30027" spans="4:8" x14ac:dyDescent="0.2">
      <c r="D30027" s="9"/>
      <c r="G30027" s="63"/>
      <c r="H30027" s="64"/>
    </row>
    <row r="30028" spans="4:8" x14ac:dyDescent="0.2">
      <c r="D30028" s="9"/>
      <c r="G30028" s="63"/>
      <c r="H30028" s="64"/>
    </row>
    <row r="30029" spans="4:8" x14ac:dyDescent="0.2">
      <c r="D30029" s="9"/>
      <c r="G30029" s="63"/>
      <c r="H30029" s="64"/>
    </row>
    <row r="30030" spans="4:8" x14ac:dyDescent="0.2">
      <c r="D30030" s="9"/>
      <c r="G30030" s="63"/>
      <c r="H30030" s="64"/>
    </row>
    <row r="30031" spans="4:8" x14ac:dyDescent="0.2">
      <c r="D30031" s="9"/>
      <c r="G30031" s="63"/>
      <c r="H30031" s="64"/>
    </row>
    <row r="30032" spans="4:8" x14ac:dyDescent="0.2">
      <c r="D30032" s="9"/>
      <c r="G30032" s="63"/>
      <c r="H30032" s="64"/>
    </row>
    <row r="30033" spans="4:8" x14ac:dyDescent="0.2">
      <c r="D30033" s="9"/>
      <c r="G30033" s="63"/>
      <c r="H30033" s="64"/>
    </row>
    <row r="30034" spans="4:8" x14ac:dyDescent="0.2">
      <c r="D30034" s="9"/>
      <c r="G30034" s="63"/>
      <c r="H30034" s="64"/>
    </row>
    <row r="30035" spans="4:8" x14ac:dyDescent="0.2">
      <c r="D30035" s="9"/>
      <c r="G30035" s="63"/>
      <c r="H30035" s="64"/>
    </row>
    <row r="30036" spans="4:8" x14ac:dyDescent="0.2">
      <c r="D30036" s="9"/>
      <c r="G30036" s="63"/>
      <c r="H30036" s="64"/>
    </row>
    <row r="30037" spans="4:8" x14ac:dyDescent="0.2">
      <c r="D30037" s="9"/>
      <c r="G30037" s="63"/>
      <c r="H30037" s="64"/>
    </row>
    <row r="30038" spans="4:8" x14ac:dyDescent="0.2">
      <c r="D30038" s="9"/>
      <c r="G30038" s="63"/>
      <c r="H30038" s="64"/>
    </row>
    <row r="30039" spans="4:8" x14ac:dyDescent="0.2">
      <c r="D30039" s="9"/>
      <c r="G30039" s="63"/>
      <c r="H30039" s="64"/>
    </row>
    <row r="30040" spans="4:8" x14ac:dyDescent="0.2">
      <c r="D30040" s="9"/>
      <c r="G30040" s="63"/>
      <c r="H30040" s="64"/>
    </row>
    <row r="30041" spans="4:8" x14ac:dyDescent="0.2">
      <c r="D30041" s="9"/>
      <c r="G30041" s="63"/>
      <c r="H30041" s="64"/>
    </row>
    <row r="30042" spans="4:8" x14ac:dyDescent="0.2">
      <c r="D30042" s="9"/>
      <c r="G30042" s="63"/>
      <c r="H30042" s="64"/>
    </row>
    <row r="30043" spans="4:8" x14ac:dyDescent="0.2">
      <c r="D30043" s="9"/>
      <c r="G30043" s="63"/>
      <c r="H30043" s="64"/>
    </row>
    <row r="30044" spans="4:8" x14ac:dyDescent="0.2">
      <c r="D30044" s="9"/>
      <c r="G30044" s="63"/>
      <c r="H30044" s="64"/>
    </row>
    <row r="30045" spans="4:8" x14ac:dyDescent="0.2">
      <c r="D30045" s="9"/>
      <c r="G30045" s="63"/>
      <c r="H30045" s="64"/>
    </row>
    <row r="30046" spans="4:8" x14ac:dyDescent="0.2">
      <c r="D30046" s="9"/>
      <c r="G30046" s="63"/>
      <c r="H30046" s="64"/>
    </row>
    <row r="30047" spans="4:8" x14ac:dyDescent="0.2">
      <c r="D30047" s="9"/>
      <c r="G30047" s="63"/>
      <c r="H30047" s="64"/>
    </row>
    <row r="30048" spans="4:8" x14ac:dyDescent="0.2">
      <c r="D30048" s="9"/>
      <c r="G30048" s="63"/>
      <c r="H30048" s="64"/>
    </row>
    <row r="30049" spans="4:8" x14ac:dyDescent="0.2">
      <c r="D30049" s="9"/>
      <c r="G30049" s="63"/>
      <c r="H30049" s="64"/>
    </row>
    <row r="30050" spans="4:8" x14ac:dyDescent="0.2">
      <c r="D30050" s="9"/>
      <c r="G30050" s="63"/>
      <c r="H30050" s="64"/>
    </row>
    <row r="30051" spans="4:8" x14ac:dyDescent="0.2">
      <c r="D30051" s="9"/>
      <c r="G30051" s="63"/>
      <c r="H30051" s="64"/>
    </row>
    <row r="30052" spans="4:8" x14ac:dyDescent="0.2">
      <c r="D30052" s="9"/>
      <c r="G30052" s="63"/>
      <c r="H30052" s="64"/>
    </row>
    <row r="30053" spans="4:8" x14ac:dyDescent="0.2">
      <c r="D30053" s="9"/>
      <c r="G30053" s="63"/>
      <c r="H30053" s="64"/>
    </row>
    <row r="30054" spans="4:8" x14ac:dyDescent="0.2">
      <c r="D30054" s="9"/>
      <c r="G30054" s="63"/>
      <c r="H30054" s="64"/>
    </row>
    <row r="30055" spans="4:8" x14ac:dyDescent="0.2">
      <c r="D30055" s="9"/>
      <c r="G30055" s="63"/>
      <c r="H30055" s="64"/>
    </row>
    <row r="30056" spans="4:8" x14ac:dyDescent="0.2">
      <c r="D30056" s="9"/>
      <c r="G30056" s="63"/>
      <c r="H30056" s="64"/>
    </row>
    <row r="30057" spans="4:8" x14ac:dyDescent="0.2">
      <c r="D30057" s="9"/>
      <c r="G30057" s="63"/>
      <c r="H30057" s="64"/>
    </row>
    <row r="30058" spans="4:8" x14ac:dyDescent="0.2">
      <c r="D30058" s="9"/>
      <c r="G30058" s="63"/>
      <c r="H30058" s="64"/>
    </row>
    <row r="30059" spans="4:8" x14ac:dyDescent="0.2">
      <c r="D30059" s="9"/>
      <c r="G30059" s="63"/>
      <c r="H30059" s="64"/>
    </row>
    <row r="30060" spans="4:8" x14ac:dyDescent="0.2">
      <c r="D30060" s="9"/>
      <c r="G30060" s="63"/>
      <c r="H30060" s="64"/>
    </row>
    <row r="30061" spans="4:8" x14ac:dyDescent="0.2">
      <c r="D30061" s="9"/>
      <c r="G30061" s="63"/>
      <c r="H30061" s="64"/>
    </row>
    <row r="30062" spans="4:8" x14ac:dyDescent="0.2">
      <c r="D30062" s="9"/>
      <c r="G30062" s="63"/>
      <c r="H30062" s="64"/>
    </row>
    <row r="30063" spans="4:8" x14ac:dyDescent="0.2">
      <c r="D30063" s="9"/>
      <c r="G30063" s="63"/>
      <c r="H30063" s="64"/>
    </row>
    <row r="30064" spans="4:8" x14ac:dyDescent="0.2">
      <c r="D30064" s="9"/>
      <c r="G30064" s="63"/>
      <c r="H30064" s="64"/>
    </row>
    <row r="30065" spans="4:8" x14ac:dyDescent="0.2">
      <c r="D30065" s="9"/>
      <c r="G30065" s="63"/>
      <c r="H30065" s="64"/>
    </row>
    <row r="30066" spans="4:8" x14ac:dyDescent="0.2">
      <c r="D30066" s="9"/>
      <c r="G30066" s="63"/>
      <c r="H30066" s="64"/>
    </row>
    <row r="30067" spans="4:8" x14ac:dyDescent="0.2">
      <c r="D30067" s="9"/>
      <c r="G30067" s="63"/>
      <c r="H30067" s="64"/>
    </row>
    <row r="30068" spans="4:8" x14ac:dyDescent="0.2">
      <c r="D30068" s="9"/>
      <c r="G30068" s="63"/>
      <c r="H30068" s="64"/>
    </row>
    <row r="30069" spans="4:8" x14ac:dyDescent="0.2">
      <c r="D30069" s="9"/>
      <c r="G30069" s="63"/>
      <c r="H30069" s="64"/>
    </row>
    <row r="30070" spans="4:8" x14ac:dyDescent="0.2">
      <c r="D30070" s="9"/>
      <c r="G30070" s="63"/>
      <c r="H30070" s="64"/>
    </row>
    <row r="30071" spans="4:8" x14ac:dyDescent="0.2">
      <c r="D30071" s="9"/>
      <c r="G30071" s="63"/>
      <c r="H30071" s="64"/>
    </row>
    <row r="30072" spans="4:8" x14ac:dyDescent="0.2">
      <c r="D30072" s="9"/>
      <c r="G30072" s="63"/>
      <c r="H30072" s="64"/>
    </row>
    <row r="30073" spans="4:8" x14ac:dyDescent="0.2">
      <c r="D30073" s="9"/>
      <c r="G30073" s="63"/>
      <c r="H30073" s="64"/>
    </row>
    <row r="30074" spans="4:8" x14ac:dyDescent="0.2">
      <c r="D30074" s="9"/>
      <c r="G30074" s="63"/>
      <c r="H30074" s="64"/>
    </row>
    <row r="30075" spans="4:8" x14ac:dyDescent="0.2">
      <c r="D30075" s="9"/>
      <c r="G30075" s="63"/>
      <c r="H30075" s="64"/>
    </row>
    <row r="30076" spans="4:8" x14ac:dyDescent="0.2">
      <c r="D30076" s="9"/>
      <c r="G30076" s="63"/>
      <c r="H30076" s="64"/>
    </row>
    <row r="30077" spans="4:8" x14ac:dyDescent="0.2">
      <c r="D30077" s="9"/>
      <c r="G30077" s="63"/>
      <c r="H30077" s="64"/>
    </row>
    <row r="30078" spans="4:8" x14ac:dyDescent="0.2">
      <c r="D30078" s="9"/>
      <c r="G30078" s="63"/>
      <c r="H30078" s="64"/>
    </row>
    <row r="30079" spans="4:8" x14ac:dyDescent="0.2">
      <c r="D30079" s="9"/>
      <c r="G30079" s="63"/>
      <c r="H30079" s="64"/>
    </row>
    <row r="30080" spans="4:8" x14ac:dyDescent="0.2">
      <c r="D30080" s="9"/>
      <c r="G30080" s="63"/>
      <c r="H30080" s="64"/>
    </row>
    <row r="30081" spans="4:8" x14ac:dyDescent="0.2">
      <c r="D30081" s="9"/>
      <c r="G30081" s="63"/>
      <c r="H30081" s="64"/>
    </row>
    <row r="30082" spans="4:8" x14ac:dyDescent="0.2">
      <c r="D30082" s="9"/>
      <c r="G30082" s="63"/>
      <c r="H30082" s="64"/>
    </row>
    <row r="30083" spans="4:8" x14ac:dyDescent="0.2">
      <c r="D30083" s="9"/>
      <c r="G30083" s="63"/>
      <c r="H30083" s="64"/>
    </row>
    <row r="30084" spans="4:8" x14ac:dyDescent="0.2">
      <c r="D30084" s="9"/>
      <c r="G30084" s="63"/>
      <c r="H30084" s="64"/>
    </row>
    <row r="30085" spans="4:8" x14ac:dyDescent="0.2">
      <c r="D30085" s="9"/>
      <c r="G30085" s="63"/>
      <c r="H30085" s="64"/>
    </row>
    <row r="30086" spans="4:8" x14ac:dyDescent="0.2">
      <c r="D30086" s="9"/>
      <c r="G30086" s="63"/>
      <c r="H30086" s="64"/>
    </row>
    <row r="30087" spans="4:8" x14ac:dyDescent="0.2">
      <c r="D30087" s="9"/>
      <c r="G30087" s="63"/>
      <c r="H30087" s="64"/>
    </row>
    <row r="30088" spans="4:8" x14ac:dyDescent="0.2">
      <c r="D30088" s="9"/>
      <c r="G30088" s="63"/>
      <c r="H30088" s="64"/>
    </row>
    <row r="30089" spans="4:8" x14ac:dyDescent="0.2">
      <c r="D30089" s="9"/>
      <c r="G30089" s="63"/>
      <c r="H30089" s="64"/>
    </row>
    <row r="30090" spans="4:8" x14ac:dyDescent="0.2">
      <c r="D30090" s="9"/>
      <c r="G30090" s="63"/>
      <c r="H30090" s="64"/>
    </row>
    <row r="30091" spans="4:8" x14ac:dyDescent="0.2">
      <c r="D30091" s="9"/>
      <c r="G30091" s="63"/>
      <c r="H30091" s="64"/>
    </row>
    <row r="30092" spans="4:8" x14ac:dyDescent="0.2">
      <c r="D30092" s="9"/>
      <c r="G30092" s="63"/>
      <c r="H30092" s="64"/>
    </row>
    <row r="30093" spans="4:8" x14ac:dyDescent="0.2">
      <c r="D30093" s="9"/>
      <c r="G30093" s="63"/>
      <c r="H30093" s="64"/>
    </row>
    <row r="30094" spans="4:8" x14ac:dyDescent="0.2">
      <c r="D30094" s="9"/>
      <c r="G30094" s="63"/>
      <c r="H30094" s="64"/>
    </row>
    <row r="30095" spans="4:8" x14ac:dyDescent="0.2">
      <c r="D30095" s="9"/>
      <c r="G30095" s="63"/>
      <c r="H30095" s="64"/>
    </row>
    <row r="30096" spans="4:8" x14ac:dyDescent="0.2">
      <c r="D30096" s="9"/>
      <c r="G30096" s="63"/>
      <c r="H30096" s="64"/>
    </row>
    <row r="30097" spans="4:8" x14ac:dyDescent="0.2">
      <c r="D30097" s="9"/>
      <c r="G30097" s="63"/>
      <c r="H30097" s="64"/>
    </row>
    <row r="30098" spans="4:8" x14ac:dyDescent="0.2">
      <c r="D30098" s="9"/>
      <c r="G30098" s="63"/>
      <c r="H30098" s="64"/>
    </row>
    <row r="30099" spans="4:8" x14ac:dyDescent="0.2">
      <c r="D30099" s="9"/>
      <c r="G30099" s="63"/>
      <c r="H30099" s="64"/>
    </row>
    <row r="30100" spans="4:8" x14ac:dyDescent="0.2">
      <c r="D30100" s="9"/>
      <c r="G30100" s="63"/>
      <c r="H30100" s="64"/>
    </row>
    <row r="30101" spans="4:8" x14ac:dyDescent="0.2">
      <c r="D30101" s="9"/>
      <c r="G30101" s="63"/>
      <c r="H30101" s="64"/>
    </row>
    <row r="30102" spans="4:8" x14ac:dyDescent="0.2">
      <c r="D30102" s="9"/>
      <c r="G30102" s="63"/>
      <c r="H30102" s="64"/>
    </row>
    <row r="30103" spans="4:8" x14ac:dyDescent="0.2">
      <c r="D30103" s="9"/>
      <c r="G30103" s="63"/>
      <c r="H30103" s="64"/>
    </row>
    <row r="30104" spans="4:8" x14ac:dyDescent="0.2">
      <c r="D30104" s="9"/>
      <c r="G30104" s="63"/>
      <c r="H30104" s="64"/>
    </row>
    <row r="30105" spans="4:8" x14ac:dyDescent="0.2">
      <c r="D30105" s="9"/>
      <c r="G30105" s="63"/>
      <c r="H30105" s="64"/>
    </row>
    <row r="30106" spans="4:8" x14ac:dyDescent="0.2">
      <c r="D30106" s="9"/>
      <c r="G30106" s="63"/>
      <c r="H30106" s="64"/>
    </row>
    <row r="30107" spans="4:8" x14ac:dyDescent="0.2">
      <c r="D30107" s="9"/>
      <c r="G30107" s="63"/>
      <c r="H30107" s="64"/>
    </row>
    <row r="30108" spans="4:8" x14ac:dyDescent="0.2">
      <c r="D30108" s="9"/>
      <c r="G30108" s="63"/>
      <c r="H30108" s="64"/>
    </row>
    <row r="30109" spans="4:8" x14ac:dyDescent="0.2">
      <c r="D30109" s="9"/>
      <c r="G30109" s="63"/>
      <c r="H30109" s="64"/>
    </row>
    <row r="30110" spans="4:8" x14ac:dyDescent="0.2">
      <c r="D30110" s="9"/>
      <c r="G30110" s="63"/>
      <c r="H30110" s="64"/>
    </row>
    <row r="30111" spans="4:8" x14ac:dyDescent="0.2">
      <c r="D30111" s="9"/>
      <c r="G30111" s="63"/>
      <c r="H30111" s="64"/>
    </row>
    <row r="30112" spans="4:8" x14ac:dyDescent="0.2">
      <c r="D30112" s="9"/>
      <c r="G30112" s="63"/>
      <c r="H30112" s="64"/>
    </row>
    <row r="30113" spans="4:8" x14ac:dyDescent="0.2">
      <c r="D30113" s="9"/>
      <c r="G30113" s="63"/>
      <c r="H30113" s="64"/>
    </row>
    <row r="30114" spans="4:8" x14ac:dyDescent="0.2">
      <c r="D30114" s="9"/>
      <c r="G30114" s="63"/>
      <c r="H30114" s="64"/>
    </row>
    <row r="30115" spans="4:8" x14ac:dyDescent="0.2">
      <c r="D30115" s="9"/>
      <c r="G30115" s="63"/>
      <c r="H30115" s="64"/>
    </row>
    <row r="30116" spans="4:8" x14ac:dyDescent="0.2">
      <c r="D30116" s="9"/>
      <c r="G30116" s="63"/>
      <c r="H30116" s="64"/>
    </row>
    <row r="30117" spans="4:8" x14ac:dyDescent="0.2">
      <c r="D30117" s="9"/>
      <c r="G30117" s="63"/>
      <c r="H30117" s="64"/>
    </row>
    <row r="30118" spans="4:8" x14ac:dyDescent="0.2">
      <c r="D30118" s="9"/>
      <c r="G30118" s="63"/>
      <c r="H30118" s="64"/>
    </row>
    <row r="30119" spans="4:8" x14ac:dyDescent="0.2">
      <c r="D30119" s="9"/>
      <c r="G30119" s="63"/>
      <c r="H30119" s="64"/>
    </row>
    <row r="30120" spans="4:8" x14ac:dyDescent="0.2">
      <c r="D30120" s="9"/>
      <c r="G30120" s="63"/>
      <c r="H30120" s="64"/>
    </row>
    <row r="30121" spans="4:8" x14ac:dyDescent="0.2">
      <c r="D30121" s="9"/>
      <c r="G30121" s="63"/>
      <c r="H30121" s="64"/>
    </row>
    <row r="30122" spans="4:8" x14ac:dyDescent="0.2">
      <c r="D30122" s="9"/>
      <c r="G30122" s="63"/>
      <c r="H30122" s="64"/>
    </row>
    <row r="30123" spans="4:8" x14ac:dyDescent="0.2">
      <c r="D30123" s="9"/>
      <c r="G30123" s="63"/>
      <c r="H30123" s="64"/>
    </row>
    <row r="30124" spans="4:8" x14ac:dyDescent="0.2">
      <c r="D30124" s="9"/>
      <c r="G30124" s="63"/>
      <c r="H30124" s="64"/>
    </row>
    <row r="30125" spans="4:8" x14ac:dyDescent="0.2">
      <c r="D30125" s="9"/>
      <c r="G30125" s="63"/>
      <c r="H30125" s="64"/>
    </row>
    <row r="30126" spans="4:8" x14ac:dyDescent="0.2">
      <c r="D30126" s="9"/>
      <c r="G30126" s="63"/>
      <c r="H30126" s="64"/>
    </row>
    <row r="30127" spans="4:8" x14ac:dyDescent="0.2">
      <c r="D30127" s="9"/>
      <c r="G30127" s="63"/>
      <c r="H30127" s="64"/>
    </row>
    <row r="30128" spans="4:8" x14ac:dyDescent="0.2">
      <c r="D30128" s="9"/>
      <c r="G30128" s="63"/>
      <c r="H30128" s="64"/>
    </row>
    <row r="30129" spans="4:8" x14ac:dyDescent="0.2">
      <c r="D30129" s="9"/>
      <c r="G30129" s="63"/>
      <c r="H30129" s="64"/>
    </row>
    <row r="30130" spans="4:8" x14ac:dyDescent="0.2">
      <c r="D30130" s="9"/>
      <c r="G30130" s="63"/>
      <c r="H30130" s="64"/>
    </row>
    <row r="30131" spans="4:8" x14ac:dyDescent="0.2">
      <c r="D30131" s="9"/>
      <c r="G30131" s="63"/>
      <c r="H30131" s="64"/>
    </row>
    <row r="30132" spans="4:8" x14ac:dyDescent="0.2">
      <c r="D30132" s="9"/>
      <c r="G30132" s="63"/>
      <c r="H30132" s="64"/>
    </row>
    <row r="30133" spans="4:8" x14ac:dyDescent="0.2">
      <c r="D30133" s="9"/>
      <c r="G30133" s="63"/>
      <c r="H30133" s="64"/>
    </row>
    <row r="30134" spans="4:8" x14ac:dyDescent="0.2">
      <c r="D30134" s="9"/>
      <c r="G30134" s="63"/>
      <c r="H30134" s="64"/>
    </row>
    <row r="30135" spans="4:8" x14ac:dyDescent="0.2">
      <c r="D30135" s="9"/>
      <c r="G30135" s="63"/>
      <c r="H30135" s="64"/>
    </row>
    <row r="30136" spans="4:8" x14ac:dyDescent="0.2">
      <c r="D30136" s="9"/>
      <c r="G30136" s="63"/>
      <c r="H30136" s="64"/>
    </row>
    <row r="30137" spans="4:8" x14ac:dyDescent="0.2">
      <c r="D30137" s="9"/>
      <c r="G30137" s="63"/>
      <c r="H30137" s="64"/>
    </row>
    <row r="30138" spans="4:8" x14ac:dyDescent="0.2">
      <c r="D30138" s="9"/>
      <c r="G30138" s="63"/>
      <c r="H30138" s="64"/>
    </row>
    <row r="30139" spans="4:8" x14ac:dyDescent="0.2">
      <c r="D30139" s="9"/>
      <c r="G30139" s="63"/>
      <c r="H30139" s="64"/>
    </row>
    <row r="30140" spans="4:8" x14ac:dyDescent="0.2">
      <c r="D30140" s="9"/>
      <c r="G30140" s="63"/>
      <c r="H30140" s="64"/>
    </row>
    <row r="30141" spans="4:8" x14ac:dyDescent="0.2">
      <c r="D30141" s="9"/>
      <c r="G30141" s="63"/>
      <c r="H30141" s="64"/>
    </row>
    <row r="30142" spans="4:8" x14ac:dyDescent="0.2">
      <c r="D30142" s="9"/>
      <c r="G30142" s="63"/>
      <c r="H30142" s="64"/>
    </row>
    <row r="30143" spans="4:8" x14ac:dyDescent="0.2">
      <c r="D30143" s="9"/>
      <c r="G30143" s="63"/>
      <c r="H30143" s="64"/>
    </row>
    <row r="30144" spans="4:8" x14ac:dyDescent="0.2">
      <c r="D30144" s="9"/>
      <c r="G30144" s="63"/>
      <c r="H30144" s="64"/>
    </row>
    <row r="30145" spans="4:8" x14ac:dyDescent="0.2">
      <c r="D30145" s="9"/>
      <c r="G30145" s="63"/>
      <c r="H30145" s="64"/>
    </row>
    <row r="30146" spans="4:8" x14ac:dyDescent="0.2">
      <c r="D30146" s="9"/>
      <c r="G30146" s="63"/>
      <c r="H30146" s="64"/>
    </row>
    <row r="30147" spans="4:8" x14ac:dyDescent="0.2">
      <c r="D30147" s="9"/>
      <c r="G30147" s="63"/>
      <c r="H30147" s="64"/>
    </row>
    <row r="30148" spans="4:8" x14ac:dyDescent="0.2">
      <c r="D30148" s="9"/>
      <c r="G30148" s="63"/>
      <c r="H30148" s="64"/>
    </row>
    <row r="30149" spans="4:8" x14ac:dyDescent="0.2">
      <c r="D30149" s="9"/>
      <c r="G30149" s="63"/>
      <c r="H30149" s="64"/>
    </row>
    <row r="30150" spans="4:8" x14ac:dyDescent="0.2">
      <c r="D30150" s="9"/>
      <c r="G30150" s="63"/>
      <c r="H30150" s="64"/>
    </row>
    <row r="30151" spans="4:8" x14ac:dyDescent="0.2">
      <c r="D30151" s="9"/>
      <c r="G30151" s="63"/>
      <c r="H30151" s="64"/>
    </row>
    <row r="30152" spans="4:8" x14ac:dyDescent="0.2">
      <c r="D30152" s="9"/>
      <c r="G30152" s="63"/>
      <c r="H30152" s="64"/>
    </row>
    <row r="30153" spans="4:8" x14ac:dyDescent="0.2">
      <c r="D30153" s="9"/>
      <c r="G30153" s="63"/>
      <c r="H30153" s="64"/>
    </row>
    <row r="30154" spans="4:8" x14ac:dyDescent="0.2">
      <c r="D30154" s="9"/>
      <c r="G30154" s="63"/>
      <c r="H30154" s="64"/>
    </row>
    <row r="30155" spans="4:8" x14ac:dyDescent="0.2">
      <c r="D30155" s="9"/>
      <c r="G30155" s="63"/>
      <c r="H30155" s="64"/>
    </row>
    <row r="30156" spans="4:8" x14ac:dyDescent="0.2">
      <c r="D30156" s="9"/>
      <c r="G30156" s="63"/>
      <c r="H30156" s="64"/>
    </row>
    <row r="30157" spans="4:8" x14ac:dyDescent="0.2">
      <c r="D30157" s="9"/>
      <c r="G30157" s="63"/>
      <c r="H30157" s="64"/>
    </row>
    <row r="30158" spans="4:8" x14ac:dyDescent="0.2">
      <c r="D30158" s="9"/>
      <c r="G30158" s="63"/>
      <c r="H30158" s="64"/>
    </row>
    <row r="30159" spans="4:8" x14ac:dyDescent="0.2">
      <c r="D30159" s="9"/>
      <c r="G30159" s="63"/>
      <c r="H30159" s="64"/>
    </row>
    <row r="30160" spans="4:8" x14ac:dyDescent="0.2">
      <c r="D30160" s="9"/>
      <c r="G30160" s="63"/>
      <c r="H30160" s="64"/>
    </row>
    <row r="30161" spans="4:8" x14ac:dyDescent="0.2">
      <c r="D30161" s="9"/>
      <c r="G30161" s="63"/>
      <c r="H30161" s="64"/>
    </row>
    <row r="30162" spans="4:8" x14ac:dyDescent="0.2">
      <c r="D30162" s="9"/>
      <c r="G30162" s="63"/>
      <c r="H30162" s="64"/>
    </row>
    <row r="30163" spans="4:8" x14ac:dyDescent="0.2">
      <c r="D30163" s="9"/>
      <c r="G30163" s="63"/>
      <c r="H30163" s="64"/>
    </row>
    <row r="30164" spans="4:8" x14ac:dyDescent="0.2">
      <c r="D30164" s="9"/>
      <c r="G30164" s="63"/>
      <c r="H30164" s="64"/>
    </row>
    <row r="30165" spans="4:8" x14ac:dyDescent="0.2">
      <c r="D30165" s="9"/>
      <c r="G30165" s="63"/>
      <c r="H30165" s="64"/>
    </row>
    <row r="30166" spans="4:8" x14ac:dyDescent="0.2">
      <c r="D30166" s="9"/>
      <c r="G30166" s="63"/>
      <c r="H30166" s="64"/>
    </row>
    <row r="30167" spans="4:8" x14ac:dyDescent="0.2">
      <c r="D30167" s="9"/>
      <c r="G30167" s="63"/>
      <c r="H30167" s="64"/>
    </row>
    <row r="30168" spans="4:8" x14ac:dyDescent="0.2">
      <c r="D30168" s="9"/>
      <c r="G30168" s="63"/>
      <c r="H30168" s="64"/>
    </row>
    <row r="30169" spans="4:8" x14ac:dyDescent="0.2">
      <c r="D30169" s="9"/>
      <c r="G30169" s="63"/>
      <c r="H30169" s="64"/>
    </row>
    <row r="30170" spans="4:8" x14ac:dyDescent="0.2">
      <c r="D30170" s="9"/>
      <c r="G30170" s="63"/>
      <c r="H30170" s="64"/>
    </row>
    <row r="30171" spans="4:8" x14ac:dyDescent="0.2">
      <c r="D30171" s="9"/>
      <c r="G30171" s="63"/>
      <c r="H30171" s="64"/>
    </row>
    <row r="30172" spans="4:8" x14ac:dyDescent="0.2">
      <c r="D30172" s="9"/>
      <c r="G30172" s="63"/>
      <c r="H30172" s="64"/>
    </row>
    <row r="30173" spans="4:8" x14ac:dyDescent="0.2">
      <c r="D30173" s="9"/>
      <c r="G30173" s="63"/>
      <c r="H30173" s="64"/>
    </row>
    <row r="30174" spans="4:8" x14ac:dyDescent="0.2">
      <c r="D30174" s="9"/>
      <c r="G30174" s="63"/>
      <c r="H30174" s="64"/>
    </row>
    <row r="30175" spans="4:8" x14ac:dyDescent="0.2">
      <c r="D30175" s="9"/>
      <c r="G30175" s="63"/>
      <c r="H30175" s="64"/>
    </row>
    <row r="30176" spans="4:8" x14ac:dyDescent="0.2">
      <c r="D30176" s="9"/>
      <c r="G30176" s="63"/>
      <c r="H30176" s="64"/>
    </row>
    <row r="30177" spans="4:8" x14ac:dyDescent="0.2">
      <c r="D30177" s="9"/>
      <c r="G30177" s="63"/>
      <c r="H30177" s="64"/>
    </row>
    <row r="30178" spans="4:8" x14ac:dyDescent="0.2">
      <c r="D30178" s="9"/>
      <c r="G30178" s="63"/>
      <c r="H30178" s="64"/>
    </row>
    <row r="30179" spans="4:8" x14ac:dyDescent="0.2">
      <c r="D30179" s="9"/>
      <c r="G30179" s="63"/>
      <c r="H30179" s="64"/>
    </row>
    <row r="30180" spans="4:8" x14ac:dyDescent="0.2">
      <c r="D30180" s="9"/>
      <c r="G30180" s="63"/>
      <c r="H30180" s="64"/>
    </row>
    <row r="30181" spans="4:8" x14ac:dyDescent="0.2">
      <c r="D30181" s="9"/>
      <c r="G30181" s="63"/>
      <c r="H30181" s="64"/>
    </row>
    <row r="30182" spans="4:8" x14ac:dyDescent="0.2">
      <c r="D30182" s="9"/>
      <c r="G30182" s="63"/>
      <c r="H30182" s="64"/>
    </row>
    <row r="30183" spans="4:8" x14ac:dyDescent="0.2">
      <c r="D30183" s="9"/>
      <c r="G30183" s="63"/>
      <c r="H30183" s="64"/>
    </row>
    <row r="30184" spans="4:8" x14ac:dyDescent="0.2">
      <c r="D30184" s="9"/>
      <c r="G30184" s="63"/>
      <c r="H30184" s="64"/>
    </row>
    <row r="30185" spans="4:8" x14ac:dyDescent="0.2">
      <c r="D30185" s="9"/>
      <c r="G30185" s="63"/>
      <c r="H30185" s="64"/>
    </row>
    <row r="30186" spans="4:8" x14ac:dyDescent="0.2">
      <c r="D30186" s="9"/>
      <c r="G30186" s="63"/>
      <c r="H30186" s="64"/>
    </row>
    <row r="30187" spans="4:8" x14ac:dyDescent="0.2">
      <c r="D30187" s="9"/>
      <c r="G30187" s="63"/>
      <c r="H30187" s="64"/>
    </row>
    <row r="30188" spans="4:8" x14ac:dyDescent="0.2">
      <c r="D30188" s="9"/>
      <c r="G30188" s="63"/>
      <c r="H30188" s="64"/>
    </row>
    <row r="30189" spans="4:8" x14ac:dyDescent="0.2">
      <c r="D30189" s="9"/>
      <c r="G30189" s="63"/>
      <c r="H30189" s="64"/>
    </row>
    <row r="30190" spans="4:8" x14ac:dyDescent="0.2">
      <c r="D30190" s="9"/>
      <c r="G30190" s="63"/>
      <c r="H30190" s="64"/>
    </row>
    <row r="30191" spans="4:8" x14ac:dyDescent="0.2">
      <c r="D30191" s="9"/>
      <c r="G30191" s="63"/>
      <c r="H30191" s="64"/>
    </row>
    <row r="30192" spans="4:8" x14ac:dyDescent="0.2">
      <c r="D30192" s="9"/>
      <c r="G30192" s="63"/>
      <c r="H30192" s="64"/>
    </row>
    <row r="30193" spans="4:8" x14ac:dyDescent="0.2">
      <c r="D30193" s="9"/>
      <c r="G30193" s="63"/>
      <c r="H30193" s="64"/>
    </row>
    <row r="30194" spans="4:8" x14ac:dyDescent="0.2">
      <c r="D30194" s="9"/>
      <c r="G30194" s="63"/>
      <c r="H30194" s="64"/>
    </row>
    <row r="30195" spans="4:8" x14ac:dyDescent="0.2">
      <c r="D30195" s="9"/>
      <c r="G30195" s="63"/>
      <c r="H30195" s="64"/>
    </row>
    <row r="30196" spans="4:8" x14ac:dyDescent="0.2">
      <c r="D30196" s="9"/>
      <c r="G30196" s="63"/>
      <c r="H30196" s="64"/>
    </row>
    <row r="30197" spans="4:8" x14ac:dyDescent="0.2">
      <c r="D30197" s="9"/>
      <c r="G30197" s="63"/>
      <c r="H30197" s="64"/>
    </row>
    <row r="30198" spans="4:8" x14ac:dyDescent="0.2">
      <c r="D30198" s="9"/>
      <c r="G30198" s="63"/>
      <c r="H30198" s="64"/>
    </row>
    <row r="30199" spans="4:8" x14ac:dyDescent="0.2">
      <c r="D30199" s="9"/>
      <c r="G30199" s="63"/>
      <c r="H30199" s="64"/>
    </row>
    <row r="30200" spans="4:8" x14ac:dyDescent="0.2">
      <c r="D30200" s="9"/>
      <c r="G30200" s="63"/>
      <c r="H30200" s="64"/>
    </row>
    <row r="30201" spans="4:8" x14ac:dyDescent="0.2">
      <c r="D30201" s="9"/>
      <c r="G30201" s="63"/>
      <c r="H30201" s="64"/>
    </row>
    <row r="30202" spans="4:8" x14ac:dyDescent="0.2">
      <c r="D30202" s="9"/>
      <c r="G30202" s="63"/>
      <c r="H30202" s="64"/>
    </row>
    <row r="30203" spans="4:8" x14ac:dyDescent="0.2">
      <c r="D30203" s="9"/>
      <c r="G30203" s="63"/>
      <c r="H30203" s="64"/>
    </row>
    <row r="30204" spans="4:8" x14ac:dyDescent="0.2">
      <c r="D30204" s="9"/>
      <c r="G30204" s="63"/>
      <c r="H30204" s="64"/>
    </row>
    <row r="30205" spans="4:8" x14ac:dyDescent="0.2">
      <c r="D30205" s="9"/>
      <c r="G30205" s="63"/>
      <c r="H30205" s="64"/>
    </row>
    <row r="30206" spans="4:8" x14ac:dyDescent="0.2">
      <c r="D30206" s="9"/>
      <c r="G30206" s="63"/>
      <c r="H30206" s="64"/>
    </row>
    <row r="30207" spans="4:8" x14ac:dyDescent="0.2">
      <c r="D30207" s="9"/>
      <c r="G30207" s="63"/>
      <c r="H30207" s="64"/>
    </row>
    <row r="30208" spans="4:8" x14ac:dyDescent="0.2">
      <c r="D30208" s="9"/>
      <c r="G30208" s="63"/>
      <c r="H30208" s="64"/>
    </row>
    <row r="30209" spans="4:8" x14ac:dyDescent="0.2">
      <c r="D30209" s="9"/>
      <c r="G30209" s="63"/>
      <c r="H30209" s="64"/>
    </row>
    <row r="30210" spans="4:8" x14ac:dyDescent="0.2">
      <c r="D30210" s="9"/>
      <c r="G30210" s="63"/>
      <c r="H30210" s="64"/>
    </row>
    <row r="30211" spans="4:8" x14ac:dyDescent="0.2">
      <c r="D30211" s="9"/>
      <c r="G30211" s="63"/>
      <c r="H30211" s="64"/>
    </row>
    <row r="30212" spans="4:8" x14ac:dyDescent="0.2">
      <c r="D30212" s="9"/>
      <c r="G30212" s="63"/>
      <c r="H30212" s="64"/>
    </row>
    <row r="30213" spans="4:8" x14ac:dyDescent="0.2">
      <c r="D30213" s="9"/>
      <c r="G30213" s="63"/>
      <c r="H30213" s="64"/>
    </row>
    <row r="30214" spans="4:8" x14ac:dyDescent="0.2">
      <c r="D30214" s="9"/>
      <c r="G30214" s="63"/>
      <c r="H30214" s="64"/>
    </row>
    <row r="30215" spans="4:8" x14ac:dyDescent="0.2">
      <c r="D30215" s="9"/>
      <c r="G30215" s="63"/>
      <c r="H30215" s="64"/>
    </row>
    <row r="30216" spans="4:8" x14ac:dyDescent="0.2">
      <c r="D30216" s="9"/>
      <c r="G30216" s="63"/>
      <c r="H30216" s="64"/>
    </row>
    <row r="30217" spans="4:8" x14ac:dyDescent="0.2">
      <c r="D30217" s="9"/>
      <c r="G30217" s="63"/>
      <c r="H30217" s="64"/>
    </row>
    <row r="30218" spans="4:8" x14ac:dyDescent="0.2">
      <c r="D30218" s="9"/>
      <c r="G30218" s="63"/>
      <c r="H30218" s="64"/>
    </row>
    <row r="30219" spans="4:8" x14ac:dyDescent="0.2">
      <c r="D30219" s="9"/>
      <c r="G30219" s="63"/>
      <c r="H30219" s="64"/>
    </row>
    <row r="30220" spans="4:8" x14ac:dyDescent="0.2">
      <c r="D30220" s="9"/>
      <c r="G30220" s="63"/>
      <c r="H30220" s="64"/>
    </row>
    <row r="30221" spans="4:8" x14ac:dyDescent="0.2">
      <c r="D30221" s="9"/>
      <c r="G30221" s="63"/>
      <c r="H30221" s="64"/>
    </row>
    <row r="30222" spans="4:8" x14ac:dyDescent="0.2">
      <c r="D30222" s="9"/>
      <c r="G30222" s="63"/>
      <c r="H30222" s="64"/>
    </row>
    <row r="30223" spans="4:8" x14ac:dyDescent="0.2">
      <c r="D30223" s="9"/>
      <c r="G30223" s="63"/>
      <c r="H30223" s="64"/>
    </row>
    <row r="30224" spans="4:8" x14ac:dyDescent="0.2">
      <c r="D30224" s="9"/>
      <c r="G30224" s="63"/>
      <c r="H30224" s="64"/>
    </row>
    <row r="30225" spans="4:8" x14ac:dyDescent="0.2">
      <c r="D30225" s="9"/>
      <c r="G30225" s="63"/>
      <c r="H30225" s="64"/>
    </row>
    <row r="30226" spans="4:8" x14ac:dyDescent="0.2">
      <c r="D30226" s="9"/>
      <c r="G30226" s="63"/>
      <c r="H30226" s="64"/>
    </row>
    <row r="30227" spans="4:8" x14ac:dyDescent="0.2">
      <c r="D30227" s="9"/>
      <c r="G30227" s="63"/>
      <c r="H30227" s="64"/>
    </row>
    <row r="30228" spans="4:8" x14ac:dyDescent="0.2">
      <c r="D30228" s="9"/>
      <c r="G30228" s="63"/>
      <c r="H30228" s="64"/>
    </row>
    <row r="30229" spans="4:8" x14ac:dyDescent="0.2">
      <c r="D30229" s="9"/>
      <c r="G30229" s="63"/>
      <c r="H30229" s="64"/>
    </row>
    <row r="30230" spans="4:8" x14ac:dyDescent="0.2">
      <c r="D30230" s="9"/>
      <c r="G30230" s="63"/>
      <c r="H30230" s="64"/>
    </row>
    <row r="30231" spans="4:8" x14ac:dyDescent="0.2">
      <c r="D30231" s="9"/>
      <c r="G30231" s="63"/>
      <c r="H30231" s="64"/>
    </row>
    <row r="30232" spans="4:8" x14ac:dyDescent="0.2">
      <c r="D30232" s="9"/>
      <c r="G30232" s="63"/>
      <c r="H30232" s="64"/>
    </row>
    <row r="30233" spans="4:8" x14ac:dyDescent="0.2">
      <c r="D30233" s="9"/>
      <c r="G30233" s="63"/>
      <c r="H30233" s="64"/>
    </row>
    <row r="30234" spans="4:8" x14ac:dyDescent="0.2">
      <c r="D30234" s="9"/>
      <c r="G30234" s="63"/>
      <c r="H30234" s="64"/>
    </row>
    <row r="30235" spans="4:8" x14ac:dyDescent="0.2">
      <c r="D30235" s="9"/>
      <c r="G30235" s="63"/>
      <c r="H30235" s="64"/>
    </row>
    <row r="30236" spans="4:8" x14ac:dyDescent="0.2">
      <c r="D30236" s="9"/>
      <c r="G30236" s="63"/>
      <c r="H30236" s="64"/>
    </row>
    <row r="30237" spans="4:8" x14ac:dyDescent="0.2">
      <c r="D30237" s="9"/>
      <c r="G30237" s="63"/>
      <c r="H30237" s="64"/>
    </row>
    <row r="30238" spans="4:8" x14ac:dyDescent="0.2">
      <c r="D30238" s="9"/>
      <c r="G30238" s="63"/>
      <c r="H30238" s="64"/>
    </row>
    <row r="30239" spans="4:8" x14ac:dyDescent="0.2">
      <c r="D30239" s="9"/>
      <c r="G30239" s="63"/>
      <c r="H30239" s="64"/>
    </row>
    <row r="30240" spans="4:8" x14ac:dyDescent="0.2">
      <c r="D30240" s="9"/>
      <c r="G30240" s="63"/>
      <c r="H30240" s="64"/>
    </row>
    <row r="30241" spans="4:8" x14ac:dyDescent="0.2">
      <c r="D30241" s="9"/>
      <c r="G30241" s="63"/>
      <c r="H30241" s="64"/>
    </row>
    <row r="30242" spans="4:8" x14ac:dyDescent="0.2">
      <c r="D30242" s="9"/>
      <c r="G30242" s="63"/>
      <c r="H30242" s="64"/>
    </row>
    <row r="30243" spans="4:8" x14ac:dyDescent="0.2">
      <c r="D30243" s="9"/>
      <c r="G30243" s="63"/>
      <c r="H30243" s="64"/>
    </row>
    <row r="30244" spans="4:8" x14ac:dyDescent="0.2">
      <c r="D30244" s="9"/>
      <c r="G30244" s="63"/>
      <c r="H30244" s="64"/>
    </row>
    <row r="30245" spans="4:8" x14ac:dyDescent="0.2">
      <c r="D30245" s="9"/>
      <c r="G30245" s="63"/>
      <c r="H30245" s="64"/>
    </row>
    <row r="30246" spans="4:8" x14ac:dyDescent="0.2">
      <c r="D30246" s="9"/>
      <c r="G30246" s="63"/>
      <c r="H30246" s="64"/>
    </row>
    <row r="30247" spans="4:8" x14ac:dyDescent="0.2">
      <c r="D30247" s="9"/>
      <c r="G30247" s="63"/>
      <c r="H30247" s="64"/>
    </row>
    <row r="30248" spans="4:8" x14ac:dyDescent="0.2">
      <c r="D30248" s="9"/>
      <c r="G30248" s="63"/>
      <c r="H30248" s="64"/>
    </row>
    <row r="30249" spans="4:8" x14ac:dyDescent="0.2">
      <c r="D30249" s="9"/>
      <c r="G30249" s="63"/>
      <c r="H30249" s="64"/>
    </row>
    <row r="30250" spans="4:8" x14ac:dyDescent="0.2">
      <c r="D30250" s="9"/>
      <c r="G30250" s="63"/>
      <c r="H30250" s="64"/>
    </row>
    <row r="30251" spans="4:8" x14ac:dyDescent="0.2">
      <c r="D30251" s="9"/>
      <c r="G30251" s="63"/>
      <c r="H30251" s="64"/>
    </row>
    <row r="30252" spans="4:8" x14ac:dyDescent="0.2">
      <c r="D30252" s="9"/>
      <c r="G30252" s="63"/>
      <c r="H30252" s="64"/>
    </row>
    <row r="30253" spans="4:8" x14ac:dyDescent="0.2">
      <c r="D30253" s="9"/>
      <c r="G30253" s="63"/>
      <c r="H30253" s="64"/>
    </row>
    <row r="30254" spans="4:8" x14ac:dyDescent="0.2">
      <c r="D30254" s="9"/>
      <c r="G30254" s="63"/>
      <c r="H30254" s="64"/>
    </row>
    <row r="30255" spans="4:8" x14ac:dyDescent="0.2">
      <c r="D30255" s="9"/>
      <c r="G30255" s="63"/>
      <c r="H30255" s="64"/>
    </row>
    <row r="30256" spans="4:8" x14ac:dyDescent="0.2">
      <c r="D30256" s="9"/>
      <c r="G30256" s="63"/>
      <c r="H30256" s="64"/>
    </row>
    <row r="30257" spans="4:8" x14ac:dyDescent="0.2">
      <c r="D30257" s="9"/>
      <c r="G30257" s="63"/>
      <c r="H30257" s="64"/>
    </row>
    <row r="30258" spans="4:8" x14ac:dyDescent="0.2">
      <c r="D30258" s="9"/>
      <c r="G30258" s="63"/>
      <c r="H30258" s="64"/>
    </row>
    <row r="30259" spans="4:8" x14ac:dyDescent="0.2">
      <c r="D30259" s="9"/>
      <c r="G30259" s="63"/>
      <c r="H30259" s="64"/>
    </row>
    <row r="30260" spans="4:8" x14ac:dyDescent="0.2">
      <c r="D30260" s="9"/>
      <c r="G30260" s="63"/>
      <c r="H30260" s="64"/>
    </row>
    <row r="30261" spans="4:8" x14ac:dyDescent="0.2">
      <c r="D30261" s="9"/>
      <c r="G30261" s="63"/>
      <c r="H30261" s="64"/>
    </row>
    <row r="30262" spans="4:8" x14ac:dyDescent="0.2">
      <c r="D30262" s="9"/>
      <c r="G30262" s="63"/>
      <c r="H30262" s="64"/>
    </row>
    <row r="30263" spans="4:8" x14ac:dyDescent="0.2">
      <c r="D30263" s="9"/>
      <c r="G30263" s="63"/>
      <c r="H30263" s="64"/>
    </row>
    <row r="30264" spans="4:8" x14ac:dyDescent="0.2">
      <c r="D30264" s="9"/>
      <c r="G30264" s="63"/>
      <c r="H30264" s="64"/>
    </row>
    <row r="30265" spans="4:8" x14ac:dyDescent="0.2">
      <c r="D30265" s="9"/>
      <c r="G30265" s="63"/>
      <c r="H30265" s="64"/>
    </row>
    <row r="30266" spans="4:8" x14ac:dyDescent="0.2">
      <c r="D30266" s="9"/>
      <c r="G30266" s="63"/>
      <c r="H30266" s="64"/>
    </row>
    <row r="30267" spans="4:8" x14ac:dyDescent="0.2">
      <c r="D30267" s="9"/>
      <c r="G30267" s="63"/>
      <c r="H30267" s="64"/>
    </row>
    <row r="30268" spans="4:8" x14ac:dyDescent="0.2">
      <c r="D30268" s="9"/>
      <c r="G30268" s="63"/>
      <c r="H30268" s="64"/>
    </row>
    <row r="30269" spans="4:8" x14ac:dyDescent="0.2">
      <c r="D30269" s="9"/>
      <c r="G30269" s="63"/>
      <c r="H30269" s="64"/>
    </row>
    <row r="30270" spans="4:8" x14ac:dyDescent="0.2">
      <c r="D30270" s="9"/>
      <c r="G30270" s="63"/>
      <c r="H30270" s="64"/>
    </row>
    <row r="30271" spans="4:8" x14ac:dyDescent="0.2">
      <c r="D30271" s="9"/>
      <c r="G30271" s="63"/>
      <c r="H30271" s="64"/>
    </row>
    <row r="30272" spans="4:8" x14ac:dyDescent="0.2">
      <c r="D30272" s="9"/>
      <c r="G30272" s="63"/>
      <c r="H30272" s="64"/>
    </row>
    <row r="30273" spans="4:8" x14ac:dyDescent="0.2">
      <c r="D30273" s="9"/>
      <c r="G30273" s="63"/>
      <c r="H30273" s="64"/>
    </row>
    <row r="30274" spans="4:8" x14ac:dyDescent="0.2">
      <c r="D30274" s="9"/>
      <c r="G30274" s="63"/>
      <c r="H30274" s="64"/>
    </row>
    <row r="30275" spans="4:8" x14ac:dyDescent="0.2">
      <c r="D30275" s="9"/>
      <c r="G30275" s="63"/>
      <c r="H30275" s="64"/>
    </row>
    <row r="30276" spans="4:8" x14ac:dyDescent="0.2">
      <c r="D30276" s="9"/>
      <c r="G30276" s="63"/>
      <c r="H30276" s="64"/>
    </row>
    <row r="30277" spans="4:8" x14ac:dyDescent="0.2">
      <c r="D30277" s="9"/>
      <c r="G30277" s="63"/>
      <c r="H30277" s="64"/>
    </row>
    <row r="30278" spans="4:8" x14ac:dyDescent="0.2">
      <c r="D30278" s="9"/>
      <c r="G30278" s="63"/>
      <c r="H30278" s="64"/>
    </row>
    <row r="30279" spans="4:8" x14ac:dyDescent="0.2">
      <c r="D30279" s="9"/>
      <c r="G30279" s="63"/>
      <c r="H30279" s="64"/>
    </row>
    <row r="30280" spans="4:8" x14ac:dyDescent="0.2">
      <c r="D30280" s="9"/>
      <c r="G30280" s="63"/>
      <c r="H30280" s="64"/>
    </row>
    <row r="30281" spans="4:8" x14ac:dyDescent="0.2">
      <c r="D30281" s="9"/>
      <c r="G30281" s="63"/>
      <c r="H30281" s="64"/>
    </row>
    <row r="30282" spans="4:8" x14ac:dyDescent="0.2">
      <c r="D30282" s="9"/>
      <c r="G30282" s="63"/>
      <c r="H30282" s="64"/>
    </row>
    <row r="30283" spans="4:8" x14ac:dyDescent="0.2">
      <c r="D30283" s="9"/>
      <c r="G30283" s="63"/>
      <c r="H30283" s="64"/>
    </row>
    <row r="30284" spans="4:8" x14ac:dyDescent="0.2">
      <c r="D30284" s="9"/>
      <c r="G30284" s="63"/>
      <c r="H30284" s="64"/>
    </row>
    <row r="30285" spans="4:8" x14ac:dyDescent="0.2">
      <c r="D30285" s="9"/>
      <c r="G30285" s="63"/>
      <c r="H30285" s="64"/>
    </row>
    <row r="30286" spans="4:8" x14ac:dyDescent="0.2">
      <c r="D30286" s="9"/>
      <c r="G30286" s="63"/>
      <c r="H30286" s="64"/>
    </row>
    <row r="30287" spans="4:8" x14ac:dyDescent="0.2">
      <c r="D30287" s="9"/>
      <c r="G30287" s="63"/>
      <c r="H30287" s="64"/>
    </row>
    <row r="30288" spans="4:8" x14ac:dyDescent="0.2">
      <c r="D30288" s="9"/>
      <c r="G30288" s="63"/>
      <c r="H30288" s="64"/>
    </row>
    <row r="30289" spans="4:8" x14ac:dyDescent="0.2">
      <c r="D30289" s="9"/>
      <c r="G30289" s="63"/>
      <c r="H30289" s="64"/>
    </row>
    <row r="30290" spans="4:8" x14ac:dyDescent="0.2">
      <c r="D30290" s="9"/>
      <c r="G30290" s="63"/>
      <c r="H30290" s="64"/>
    </row>
    <row r="30291" spans="4:8" x14ac:dyDescent="0.2">
      <c r="D30291" s="9"/>
      <c r="G30291" s="63"/>
      <c r="H30291" s="64"/>
    </row>
    <row r="30292" spans="4:8" x14ac:dyDescent="0.2">
      <c r="D30292" s="9"/>
      <c r="G30292" s="63"/>
      <c r="H30292" s="64"/>
    </row>
    <row r="30293" spans="4:8" x14ac:dyDescent="0.2">
      <c r="D30293" s="9"/>
      <c r="G30293" s="63"/>
      <c r="H30293" s="64"/>
    </row>
    <row r="30294" spans="4:8" x14ac:dyDescent="0.2">
      <c r="D30294" s="9"/>
      <c r="G30294" s="63"/>
      <c r="H30294" s="64"/>
    </row>
    <row r="30295" spans="4:8" x14ac:dyDescent="0.2">
      <c r="D30295" s="9"/>
      <c r="G30295" s="63"/>
      <c r="H30295" s="64"/>
    </row>
    <row r="30296" spans="4:8" x14ac:dyDescent="0.2">
      <c r="D30296" s="9"/>
      <c r="G30296" s="63"/>
      <c r="H30296" s="64"/>
    </row>
    <row r="30297" spans="4:8" x14ac:dyDescent="0.2">
      <c r="D30297" s="9"/>
      <c r="G30297" s="63"/>
      <c r="H30297" s="64"/>
    </row>
    <row r="30298" spans="4:8" x14ac:dyDescent="0.2">
      <c r="D30298" s="9"/>
      <c r="G30298" s="63"/>
      <c r="H30298" s="64"/>
    </row>
    <row r="30299" spans="4:8" x14ac:dyDescent="0.2">
      <c r="D30299" s="9"/>
      <c r="G30299" s="63"/>
      <c r="H30299" s="64"/>
    </row>
    <row r="30300" spans="4:8" x14ac:dyDescent="0.2">
      <c r="D30300" s="9"/>
      <c r="G30300" s="63"/>
      <c r="H30300" s="64"/>
    </row>
    <row r="30301" spans="4:8" x14ac:dyDescent="0.2">
      <c r="D30301" s="9"/>
      <c r="G30301" s="63"/>
      <c r="H30301" s="64"/>
    </row>
    <row r="30302" spans="4:8" x14ac:dyDescent="0.2">
      <c r="D30302" s="9"/>
      <c r="G30302" s="63"/>
      <c r="H30302" s="64"/>
    </row>
    <row r="30303" spans="4:8" x14ac:dyDescent="0.2">
      <c r="D30303" s="9"/>
      <c r="G30303" s="63"/>
      <c r="H30303" s="64"/>
    </row>
    <row r="30304" spans="4:8" x14ac:dyDescent="0.2">
      <c r="D30304" s="9"/>
      <c r="G30304" s="63"/>
      <c r="H30304" s="64"/>
    </row>
    <row r="30305" spans="4:8" x14ac:dyDescent="0.2">
      <c r="D30305" s="9"/>
      <c r="G30305" s="63"/>
      <c r="H30305" s="64"/>
    </row>
    <row r="30306" spans="4:8" x14ac:dyDescent="0.2">
      <c r="D30306" s="9"/>
      <c r="G30306" s="63"/>
      <c r="H30306" s="64"/>
    </row>
    <row r="30307" spans="4:8" x14ac:dyDescent="0.2">
      <c r="D30307" s="9"/>
      <c r="G30307" s="63"/>
      <c r="H30307" s="64"/>
    </row>
    <row r="30308" spans="4:8" x14ac:dyDescent="0.2">
      <c r="D30308" s="9"/>
      <c r="G30308" s="63"/>
      <c r="H30308" s="64"/>
    </row>
    <row r="30309" spans="4:8" x14ac:dyDescent="0.2">
      <c r="D30309" s="9"/>
      <c r="G30309" s="63"/>
      <c r="H30309" s="64"/>
    </row>
    <row r="30310" spans="4:8" x14ac:dyDescent="0.2">
      <c r="D30310" s="9"/>
      <c r="G30310" s="63"/>
      <c r="H30310" s="64"/>
    </row>
    <row r="30311" spans="4:8" x14ac:dyDescent="0.2">
      <c r="D30311" s="9"/>
      <c r="G30311" s="63"/>
      <c r="H30311" s="64"/>
    </row>
    <row r="30312" spans="4:8" x14ac:dyDescent="0.2">
      <c r="D30312" s="9"/>
      <c r="G30312" s="63"/>
      <c r="H30312" s="64"/>
    </row>
    <row r="30313" spans="4:8" x14ac:dyDescent="0.2">
      <c r="D30313" s="9"/>
      <c r="G30313" s="63"/>
      <c r="H30313" s="64"/>
    </row>
    <row r="30314" spans="4:8" x14ac:dyDescent="0.2">
      <c r="D30314" s="9"/>
      <c r="G30314" s="63"/>
      <c r="H30314" s="64"/>
    </row>
    <row r="30315" spans="4:8" x14ac:dyDescent="0.2">
      <c r="D30315" s="9"/>
      <c r="G30315" s="63"/>
      <c r="H30315" s="64"/>
    </row>
    <row r="30316" spans="4:8" x14ac:dyDescent="0.2">
      <c r="D30316" s="9"/>
      <c r="G30316" s="63"/>
      <c r="H30316" s="64"/>
    </row>
    <row r="30317" spans="4:8" x14ac:dyDescent="0.2">
      <c r="D30317" s="9"/>
      <c r="G30317" s="63"/>
      <c r="H30317" s="64"/>
    </row>
    <row r="30318" spans="4:8" x14ac:dyDescent="0.2">
      <c r="D30318" s="9"/>
      <c r="G30318" s="63"/>
      <c r="H30318" s="64"/>
    </row>
    <row r="30319" spans="4:8" x14ac:dyDescent="0.2">
      <c r="D30319" s="9"/>
      <c r="G30319" s="63"/>
      <c r="H30319" s="64"/>
    </row>
    <row r="30320" spans="4:8" x14ac:dyDescent="0.2">
      <c r="D30320" s="9"/>
      <c r="G30320" s="63"/>
      <c r="H30320" s="64"/>
    </row>
    <row r="30321" spans="4:8" x14ac:dyDescent="0.2">
      <c r="D30321" s="9"/>
      <c r="G30321" s="63"/>
      <c r="H30321" s="64"/>
    </row>
    <row r="30322" spans="4:8" x14ac:dyDescent="0.2">
      <c r="D30322" s="9"/>
      <c r="G30322" s="63"/>
      <c r="H30322" s="64"/>
    </row>
    <row r="30323" spans="4:8" x14ac:dyDescent="0.2">
      <c r="D30323" s="9"/>
      <c r="G30323" s="63"/>
      <c r="H30323" s="64"/>
    </row>
    <row r="30324" spans="4:8" x14ac:dyDescent="0.2">
      <c r="D30324" s="9"/>
      <c r="G30324" s="63"/>
      <c r="H30324" s="64"/>
    </row>
    <row r="30325" spans="4:8" x14ac:dyDescent="0.2">
      <c r="D30325" s="9"/>
      <c r="G30325" s="63"/>
      <c r="H30325" s="64"/>
    </row>
    <row r="30326" spans="4:8" x14ac:dyDescent="0.2">
      <c r="D30326" s="9"/>
      <c r="G30326" s="63"/>
      <c r="H30326" s="64"/>
    </row>
    <row r="30327" spans="4:8" x14ac:dyDescent="0.2">
      <c r="D30327" s="9"/>
      <c r="G30327" s="63"/>
      <c r="H30327" s="64"/>
    </row>
    <row r="30328" spans="4:8" x14ac:dyDescent="0.2">
      <c r="D30328" s="9"/>
      <c r="G30328" s="63"/>
      <c r="H30328" s="64"/>
    </row>
    <row r="30329" spans="4:8" x14ac:dyDescent="0.2">
      <c r="D30329" s="9"/>
      <c r="G30329" s="63"/>
      <c r="H30329" s="64"/>
    </row>
    <row r="30330" spans="4:8" x14ac:dyDescent="0.2">
      <c r="D30330" s="9"/>
      <c r="G30330" s="63"/>
      <c r="H30330" s="64"/>
    </row>
    <row r="30331" spans="4:8" x14ac:dyDescent="0.2">
      <c r="D30331" s="9"/>
      <c r="G30331" s="63"/>
      <c r="H30331" s="64"/>
    </row>
    <row r="30332" spans="4:8" x14ac:dyDescent="0.2">
      <c r="D30332" s="9"/>
      <c r="G30332" s="63"/>
      <c r="H30332" s="64"/>
    </row>
    <row r="30333" spans="4:8" x14ac:dyDescent="0.2">
      <c r="D30333" s="9"/>
      <c r="G30333" s="63"/>
      <c r="H30333" s="64"/>
    </row>
    <row r="30334" spans="4:8" x14ac:dyDescent="0.2">
      <c r="D30334" s="9"/>
      <c r="G30334" s="63"/>
      <c r="H30334" s="64"/>
    </row>
    <row r="30335" spans="4:8" x14ac:dyDescent="0.2">
      <c r="D30335" s="9"/>
      <c r="G30335" s="63"/>
      <c r="H30335" s="64"/>
    </row>
    <row r="30336" spans="4:8" x14ac:dyDescent="0.2">
      <c r="D30336" s="9"/>
      <c r="G30336" s="63"/>
      <c r="H30336" s="64"/>
    </row>
    <row r="30337" spans="4:8" x14ac:dyDescent="0.2">
      <c r="D30337" s="9"/>
      <c r="G30337" s="63"/>
      <c r="H30337" s="64"/>
    </row>
    <row r="30338" spans="4:8" x14ac:dyDescent="0.2">
      <c r="D30338" s="9"/>
      <c r="G30338" s="63"/>
      <c r="H30338" s="64"/>
    </row>
    <row r="30339" spans="4:8" x14ac:dyDescent="0.2">
      <c r="D30339" s="9"/>
      <c r="G30339" s="63"/>
      <c r="H30339" s="64"/>
    </row>
    <row r="30340" spans="4:8" x14ac:dyDescent="0.2">
      <c r="D30340" s="9"/>
      <c r="G30340" s="63"/>
      <c r="H30340" s="64"/>
    </row>
    <row r="30341" spans="4:8" x14ac:dyDescent="0.2">
      <c r="D30341" s="9"/>
      <c r="G30341" s="63"/>
      <c r="H30341" s="64"/>
    </row>
    <row r="30342" spans="4:8" x14ac:dyDescent="0.2">
      <c r="D30342" s="9"/>
      <c r="G30342" s="63"/>
      <c r="H30342" s="64"/>
    </row>
    <row r="30343" spans="4:8" x14ac:dyDescent="0.2">
      <c r="D30343" s="9"/>
      <c r="G30343" s="63"/>
      <c r="H30343" s="64"/>
    </row>
    <row r="30344" spans="4:8" x14ac:dyDescent="0.2">
      <c r="D30344" s="9"/>
      <c r="G30344" s="63"/>
      <c r="H30344" s="64"/>
    </row>
    <row r="30345" spans="4:8" x14ac:dyDescent="0.2">
      <c r="D30345" s="9"/>
      <c r="G30345" s="63"/>
      <c r="H30345" s="64"/>
    </row>
    <row r="30346" spans="4:8" x14ac:dyDescent="0.2">
      <c r="D30346" s="9"/>
      <c r="G30346" s="63"/>
      <c r="H30346" s="64"/>
    </row>
    <row r="30347" spans="4:8" x14ac:dyDescent="0.2">
      <c r="D30347" s="9"/>
      <c r="G30347" s="63"/>
      <c r="H30347" s="64"/>
    </row>
    <row r="30348" spans="4:8" x14ac:dyDescent="0.2">
      <c r="D30348" s="9"/>
      <c r="G30348" s="63"/>
      <c r="H30348" s="64"/>
    </row>
    <row r="30349" spans="4:8" x14ac:dyDescent="0.2">
      <c r="D30349" s="9"/>
      <c r="G30349" s="63"/>
      <c r="H30349" s="64"/>
    </row>
    <row r="30350" spans="4:8" x14ac:dyDescent="0.2">
      <c r="D30350" s="9"/>
      <c r="G30350" s="63"/>
      <c r="H30350" s="64"/>
    </row>
    <row r="30351" spans="4:8" x14ac:dyDescent="0.2">
      <c r="D30351" s="9"/>
      <c r="G30351" s="63"/>
      <c r="H30351" s="64"/>
    </row>
    <row r="30352" spans="4:8" x14ac:dyDescent="0.2">
      <c r="D30352" s="9"/>
      <c r="G30352" s="63"/>
      <c r="H30352" s="64"/>
    </row>
    <row r="30353" spans="4:8" x14ac:dyDescent="0.2">
      <c r="D30353" s="9"/>
      <c r="G30353" s="63"/>
      <c r="H30353" s="64"/>
    </row>
    <row r="30354" spans="4:8" x14ac:dyDescent="0.2">
      <c r="D30354" s="9"/>
      <c r="G30354" s="63"/>
      <c r="H30354" s="64"/>
    </row>
    <row r="30355" spans="4:8" x14ac:dyDescent="0.2">
      <c r="D30355" s="9"/>
      <c r="G30355" s="63"/>
      <c r="H30355" s="64"/>
    </row>
    <row r="30356" spans="4:8" x14ac:dyDescent="0.2">
      <c r="D30356" s="9"/>
      <c r="G30356" s="63"/>
      <c r="H30356" s="64"/>
    </row>
    <row r="30357" spans="4:8" x14ac:dyDescent="0.2">
      <c r="D30357" s="9"/>
      <c r="G30357" s="63"/>
      <c r="H30357" s="64"/>
    </row>
    <row r="30358" spans="4:8" x14ac:dyDescent="0.2">
      <c r="D30358" s="9"/>
      <c r="G30358" s="63"/>
      <c r="H30358" s="64"/>
    </row>
    <row r="30359" spans="4:8" x14ac:dyDescent="0.2">
      <c r="D30359" s="9"/>
      <c r="G30359" s="63"/>
      <c r="H30359" s="64"/>
    </row>
    <row r="30360" spans="4:8" x14ac:dyDescent="0.2">
      <c r="D30360" s="9"/>
      <c r="G30360" s="63"/>
      <c r="H30360" s="64"/>
    </row>
    <row r="30361" spans="4:8" x14ac:dyDescent="0.2">
      <c r="D30361" s="9"/>
      <c r="G30361" s="63"/>
      <c r="H30361" s="64"/>
    </row>
    <row r="30362" spans="4:8" x14ac:dyDescent="0.2">
      <c r="D30362" s="9"/>
      <c r="G30362" s="63"/>
      <c r="H30362" s="64"/>
    </row>
    <row r="30363" spans="4:8" x14ac:dyDescent="0.2">
      <c r="D30363" s="9"/>
      <c r="G30363" s="63"/>
      <c r="H30363" s="64"/>
    </row>
    <row r="30364" spans="4:8" x14ac:dyDescent="0.2">
      <c r="D30364" s="9"/>
      <c r="G30364" s="63"/>
      <c r="H30364" s="64"/>
    </row>
    <row r="30365" spans="4:8" x14ac:dyDescent="0.2">
      <c r="D30365" s="9"/>
      <c r="G30365" s="63"/>
      <c r="H30365" s="64"/>
    </row>
    <row r="30366" spans="4:8" x14ac:dyDescent="0.2">
      <c r="D30366" s="9"/>
      <c r="G30366" s="63"/>
      <c r="H30366" s="64"/>
    </row>
    <row r="30367" spans="4:8" x14ac:dyDescent="0.2">
      <c r="D30367" s="9"/>
      <c r="G30367" s="63"/>
      <c r="H30367" s="64"/>
    </row>
    <row r="30368" spans="4:8" x14ac:dyDescent="0.2">
      <c r="D30368" s="9"/>
      <c r="G30368" s="63"/>
      <c r="H30368" s="64"/>
    </row>
    <row r="30369" spans="4:8" x14ac:dyDescent="0.2">
      <c r="D30369" s="9"/>
      <c r="G30369" s="63"/>
      <c r="H30369" s="64"/>
    </row>
    <row r="30370" spans="4:8" x14ac:dyDescent="0.2">
      <c r="D30370" s="9"/>
      <c r="G30370" s="63"/>
      <c r="H30370" s="64"/>
    </row>
    <row r="30371" spans="4:8" x14ac:dyDescent="0.2">
      <c r="D30371" s="9"/>
      <c r="G30371" s="63"/>
      <c r="H30371" s="64"/>
    </row>
    <row r="30372" spans="4:8" x14ac:dyDescent="0.2">
      <c r="D30372" s="9"/>
      <c r="G30372" s="63"/>
      <c r="H30372" s="64"/>
    </row>
    <row r="30373" spans="4:8" x14ac:dyDescent="0.2">
      <c r="D30373" s="9"/>
      <c r="G30373" s="63"/>
      <c r="H30373" s="64"/>
    </row>
    <row r="30374" spans="4:8" x14ac:dyDescent="0.2">
      <c r="D30374" s="9"/>
      <c r="G30374" s="63"/>
      <c r="H30374" s="64"/>
    </row>
    <row r="30375" spans="4:8" x14ac:dyDescent="0.2">
      <c r="D30375" s="9"/>
      <c r="G30375" s="63"/>
      <c r="H30375" s="64"/>
    </row>
    <row r="30376" spans="4:8" x14ac:dyDescent="0.2">
      <c r="D30376" s="9"/>
      <c r="G30376" s="63"/>
      <c r="H30376" s="64"/>
    </row>
    <row r="30377" spans="4:8" x14ac:dyDescent="0.2">
      <c r="D30377" s="9"/>
      <c r="G30377" s="63"/>
      <c r="H30377" s="64"/>
    </row>
    <row r="30378" spans="4:8" x14ac:dyDescent="0.2">
      <c r="D30378" s="9"/>
      <c r="G30378" s="63"/>
      <c r="H30378" s="64"/>
    </row>
    <row r="30379" spans="4:8" x14ac:dyDescent="0.2">
      <c r="D30379" s="9"/>
      <c r="G30379" s="63"/>
      <c r="H30379" s="64"/>
    </row>
    <row r="30380" spans="4:8" x14ac:dyDescent="0.2">
      <c r="D30380" s="9"/>
      <c r="G30380" s="63"/>
      <c r="H30380" s="64"/>
    </row>
    <row r="30381" spans="4:8" x14ac:dyDescent="0.2">
      <c r="D30381" s="9"/>
      <c r="G30381" s="63"/>
      <c r="H30381" s="64"/>
    </row>
    <row r="30382" spans="4:8" x14ac:dyDescent="0.2">
      <c r="D30382" s="9"/>
      <c r="G30382" s="63"/>
      <c r="H30382" s="64"/>
    </row>
    <row r="30383" spans="4:8" x14ac:dyDescent="0.2">
      <c r="D30383" s="9"/>
      <c r="G30383" s="63"/>
      <c r="H30383" s="64"/>
    </row>
    <row r="30384" spans="4:8" x14ac:dyDescent="0.2">
      <c r="D30384" s="9"/>
      <c r="G30384" s="63"/>
      <c r="H30384" s="64"/>
    </row>
    <row r="30385" spans="4:8" x14ac:dyDescent="0.2">
      <c r="D30385" s="9"/>
      <c r="G30385" s="63"/>
      <c r="H30385" s="64"/>
    </row>
    <row r="30386" spans="4:8" x14ac:dyDescent="0.2">
      <c r="D30386" s="9"/>
      <c r="G30386" s="63"/>
      <c r="H30386" s="64"/>
    </row>
    <row r="30387" spans="4:8" x14ac:dyDescent="0.2">
      <c r="D30387" s="9"/>
      <c r="G30387" s="63"/>
      <c r="H30387" s="64"/>
    </row>
    <row r="30388" spans="4:8" x14ac:dyDescent="0.2">
      <c r="D30388" s="9"/>
      <c r="G30388" s="63"/>
      <c r="H30388" s="64"/>
    </row>
    <row r="30389" spans="4:8" x14ac:dyDescent="0.2">
      <c r="D30389" s="9"/>
      <c r="G30389" s="63"/>
      <c r="H30389" s="64"/>
    </row>
    <row r="30390" spans="4:8" x14ac:dyDescent="0.2">
      <c r="D30390" s="9"/>
      <c r="G30390" s="63"/>
      <c r="H30390" s="64"/>
    </row>
    <row r="30391" spans="4:8" x14ac:dyDescent="0.2">
      <c r="D30391" s="9"/>
      <c r="G30391" s="63"/>
      <c r="H30391" s="64"/>
    </row>
    <row r="30392" spans="4:8" x14ac:dyDescent="0.2">
      <c r="D30392" s="9"/>
      <c r="G30392" s="63"/>
      <c r="H30392" s="64"/>
    </row>
    <row r="30393" spans="4:8" x14ac:dyDescent="0.2">
      <c r="D30393" s="9"/>
      <c r="G30393" s="63"/>
      <c r="H30393" s="64"/>
    </row>
    <row r="30394" spans="4:8" x14ac:dyDescent="0.2">
      <c r="D30394" s="9"/>
      <c r="G30394" s="63"/>
      <c r="H30394" s="64"/>
    </row>
    <row r="30395" spans="4:8" x14ac:dyDescent="0.2">
      <c r="D30395" s="9"/>
      <c r="G30395" s="63"/>
      <c r="H30395" s="64"/>
    </row>
    <row r="30396" spans="4:8" x14ac:dyDescent="0.2">
      <c r="D30396" s="9"/>
      <c r="G30396" s="63"/>
      <c r="H30396" s="64"/>
    </row>
    <row r="30397" spans="4:8" x14ac:dyDescent="0.2">
      <c r="D30397" s="9"/>
      <c r="G30397" s="63"/>
      <c r="H30397" s="64"/>
    </row>
    <row r="30398" spans="4:8" x14ac:dyDescent="0.2">
      <c r="D30398" s="9"/>
      <c r="G30398" s="63"/>
      <c r="H30398" s="64"/>
    </row>
    <row r="30399" spans="4:8" x14ac:dyDescent="0.2">
      <c r="D30399" s="9"/>
      <c r="G30399" s="63"/>
      <c r="H30399" s="64"/>
    </row>
    <row r="30400" spans="4:8" x14ac:dyDescent="0.2">
      <c r="D30400" s="9"/>
      <c r="G30400" s="63"/>
      <c r="H30400" s="64"/>
    </row>
    <row r="30401" spans="4:8" x14ac:dyDescent="0.2">
      <c r="D30401" s="9"/>
      <c r="G30401" s="63"/>
      <c r="H30401" s="64"/>
    </row>
    <row r="30402" spans="4:8" x14ac:dyDescent="0.2">
      <c r="D30402" s="9"/>
      <c r="G30402" s="63"/>
      <c r="H30402" s="64"/>
    </row>
    <row r="30403" spans="4:8" x14ac:dyDescent="0.2">
      <c r="D30403" s="9"/>
      <c r="G30403" s="63"/>
      <c r="H30403" s="64"/>
    </row>
    <row r="30404" spans="4:8" x14ac:dyDescent="0.2">
      <c r="D30404" s="9"/>
      <c r="G30404" s="63"/>
      <c r="H30404" s="64"/>
    </row>
    <row r="30405" spans="4:8" x14ac:dyDescent="0.2">
      <c r="D30405" s="9"/>
      <c r="G30405" s="63"/>
      <c r="H30405" s="64"/>
    </row>
    <row r="30406" spans="4:8" x14ac:dyDescent="0.2">
      <c r="D30406" s="9"/>
      <c r="G30406" s="63"/>
      <c r="H30406" s="64"/>
    </row>
    <row r="30407" spans="4:8" x14ac:dyDescent="0.2">
      <c r="D30407" s="9"/>
      <c r="G30407" s="63"/>
      <c r="H30407" s="64"/>
    </row>
    <row r="30408" spans="4:8" x14ac:dyDescent="0.2">
      <c r="D30408" s="9"/>
      <c r="G30408" s="63"/>
      <c r="H30408" s="64"/>
    </row>
    <row r="30409" spans="4:8" x14ac:dyDescent="0.2">
      <c r="D30409" s="9"/>
      <c r="G30409" s="63"/>
      <c r="H30409" s="64"/>
    </row>
    <row r="30410" spans="4:8" x14ac:dyDescent="0.2">
      <c r="D30410" s="9"/>
      <c r="G30410" s="63"/>
      <c r="H30410" s="64"/>
    </row>
    <row r="30411" spans="4:8" x14ac:dyDescent="0.2">
      <c r="D30411" s="9"/>
      <c r="G30411" s="63"/>
      <c r="H30411" s="64"/>
    </row>
    <row r="30412" spans="4:8" x14ac:dyDescent="0.2">
      <c r="D30412" s="9"/>
      <c r="G30412" s="63"/>
      <c r="H30412" s="64"/>
    </row>
    <row r="30413" spans="4:8" x14ac:dyDescent="0.2">
      <c r="D30413" s="9"/>
      <c r="G30413" s="63"/>
      <c r="H30413" s="64"/>
    </row>
    <row r="30414" spans="4:8" x14ac:dyDescent="0.2">
      <c r="D30414" s="9"/>
      <c r="G30414" s="63"/>
      <c r="H30414" s="64"/>
    </row>
    <row r="30415" spans="4:8" x14ac:dyDescent="0.2">
      <c r="D30415" s="9"/>
      <c r="G30415" s="63"/>
      <c r="H30415" s="64"/>
    </row>
    <row r="30416" spans="4:8" x14ac:dyDescent="0.2">
      <c r="D30416" s="9"/>
      <c r="G30416" s="63"/>
      <c r="H30416" s="64"/>
    </row>
    <row r="30417" spans="4:8" x14ac:dyDescent="0.2">
      <c r="D30417" s="9"/>
      <c r="G30417" s="63"/>
      <c r="H30417" s="64"/>
    </row>
    <row r="30418" spans="4:8" x14ac:dyDescent="0.2">
      <c r="D30418" s="9"/>
      <c r="G30418" s="63"/>
      <c r="H30418" s="64"/>
    </row>
    <row r="30419" spans="4:8" x14ac:dyDescent="0.2">
      <c r="D30419" s="9"/>
      <c r="G30419" s="63"/>
      <c r="H30419" s="64"/>
    </row>
    <row r="30420" spans="4:8" x14ac:dyDescent="0.2">
      <c r="D30420" s="9"/>
      <c r="G30420" s="63"/>
      <c r="H30420" s="64"/>
    </row>
    <row r="30421" spans="4:8" x14ac:dyDescent="0.2">
      <c r="D30421" s="9"/>
      <c r="G30421" s="63"/>
      <c r="H30421" s="64"/>
    </row>
    <row r="30422" spans="4:8" x14ac:dyDescent="0.2">
      <c r="D30422" s="9"/>
      <c r="G30422" s="63"/>
      <c r="H30422" s="64"/>
    </row>
    <row r="30423" spans="4:8" x14ac:dyDescent="0.2">
      <c r="D30423" s="9"/>
      <c r="G30423" s="63"/>
      <c r="H30423" s="64"/>
    </row>
    <row r="30424" spans="4:8" x14ac:dyDescent="0.2">
      <c r="D30424" s="9"/>
      <c r="G30424" s="63"/>
      <c r="H30424" s="64"/>
    </row>
    <row r="30425" spans="4:8" x14ac:dyDescent="0.2">
      <c r="D30425" s="9"/>
      <c r="G30425" s="63"/>
      <c r="H30425" s="64"/>
    </row>
    <row r="30426" spans="4:8" x14ac:dyDescent="0.2">
      <c r="D30426" s="9"/>
      <c r="G30426" s="63"/>
      <c r="H30426" s="64"/>
    </row>
    <row r="30427" spans="4:8" x14ac:dyDescent="0.2">
      <c r="D30427" s="9"/>
      <c r="G30427" s="63"/>
      <c r="H30427" s="64"/>
    </row>
    <row r="30428" spans="4:8" x14ac:dyDescent="0.2">
      <c r="D30428" s="9"/>
      <c r="G30428" s="63"/>
      <c r="H30428" s="64"/>
    </row>
    <row r="30429" spans="4:8" x14ac:dyDescent="0.2">
      <c r="D30429" s="9"/>
      <c r="G30429" s="63"/>
      <c r="H30429" s="64"/>
    </row>
    <row r="30430" spans="4:8" x14ac:dyDescent="0.2">
      <c r="D30430" s="9"/>
      <c r="G30430" s="63"/>
      <c r="H30430" s="64"/>
    </row>
    <row r="30431" spans="4:8" x14ac:dyDescent="0.2">
      <c r="D30431" s="9"/>
      <c r="G30431" s="63"/>
      <c r="H30431" s="64"/>
    </row>
    <row r="30432" spans="4:8" x14ac:dyDescent="0.2">
      <c r="D30432" s="9"/>
      <c r="G30432" s="63"/>
      <c r="H30432" s="64"/>
    </row>
    <row r="30433" spans="4:8" x14ac:dyDescent="0.2">
      <c r="D30433" s="9"/>
      <c r="G30433" s="63"/>
      <c r="H30433" s="64"/>
    </row>
    <row r="30434" spans="4:8" x14ac:dyDescent="0.2">
      <c r="D30434" s="9"/>
      <c r="G30434" s="63"/>
      <c r="H30434" s="64"/>
    </row>
    <row r="30435" spans="4:8" x14ac:dyDescent="0.2">
      <c r="D30435" s="9"/>
      <c r="G30435" s="63"/>
      <c r="H30435" s="64"/>
    </row>
    <row r="30436" spans="4:8" x14ac:dyDescent="0.2">
      <c r="D30436" s="9"/>
      <c r="G30436" s="63"/>
      <c r="H30436" s="64"/>
    </row>
    <row r="30437" spans="4:8" x14ac:dyDescent="0.2">
      <c r="D30437" s="9"/>
      <c r="G30437" s="63"/>
      <c r="H30437" s="64"/>
    </row>
    <row r="30438" spans="4:8" x14ac:dyDescent="0.2">
      <c r="D30438" s="9"/>
      <c r="G30438" s="63"/>
      <c r="H30438" s="64"/>
    </row>
    <row r="30439" spans="4:8" x14ac:dyDescent="0.2">
      <c r="D30439" s="9"/>
      <c r="G30439" s="63"/>
      <c r="H30439" s="64"/>
    </row>
    <row r="30440" spans="4:8" x14ac:dyDescent="0.2">
      <c r="D30440" s="9"/>
      <c r="G30440" s="63"/>
      <c r="H30440" s="64"/>
    </row>
    <row r="30441" spans="4:8" x14ac:dyDescent="0.2">
      <c r="D30441" s="9"/>
      <c r="G30441" s="63"/>
      <c r="H30441" s="64"/>
    </row>
    <row r="30442" spans="4:8" x14ac:dyDescent="0.2">
      <c r="D30442" s="9"/>
      <c r="G30442" s="63"/>
      <c r="H30442" s="64"/>
    </row>
    <row r="30443" spans="4:8" x14ac:dyDescent="0.2">
      <c r="D30443" s="9"/>
      <c r="G30443" s="63"/>
      <c r="H30443" s="64"/>
    </row>
    <row r="30444" spans="4:8" x14ac:dyDescent="0.2">
      <c r="D30444" s="9"/>
      <c r="G30444" s="63"/>
      <c r="H30444" s="64"/>
    </row>
    <row r="30445" spans="4:8" x14ac:dyDescent="0.2">
      <c r="D30445" s="9"/>
      <c r="G30445" s="63"/>
      <c r="H30445" s="64"/>
    </row>
    <row r="30446" spans="4:8" x14ac:dyDescent="0.2">
      <c r="D30446" s="9"/>
      <c r="G30446" s="63"/>
      <c r="H30446" s="64"/>
    </row>
    <row r="30447" spans="4:8" x14ac:dyDescent="0.2">
      <c r="D30447" s="9"/>
      <c r="G30447" s="63"/>
      <c r="H30447" s="64"/>
    </row>
    <row r="30448" spans="4:8" x14ac:dyDescent="0.2">
      <c r="D30448" s="9"/>
      <c r="G30448" s="63"/>
      <c r="H30448" s="64"/>
    </row>
    <row r="30449" spans="4:8" x14ac:dyDescent="0.2">
      <c r="D30449" s="9"/>
      <c r="G30449" s="63"/>
      <c r="H30449" s="64"/>
    </row>
    <row r="30450" spans="4:8" x14ac:dyDescent="0.2">
      <c r="D30450" s="9"/>
      <c r="G30450" s="63"/>
      <c r="H30450" s="64"/>
    </row>
    <row r="30451" spans="4:8" x14ac:dyDescent="0.2">
      <c r="D30451" s="9"/>
      <c r="G30451" s="63"/>
      <c r="H30451" s="64"/>
    </row>
    <row r="30452" spans="4:8" x14ac:dyDescent="0.2">
      <c r="D30452" s="9"/>
      <c r="G30452" s="63"/>
      <c r="H30452" s="64"/>
    </row>
    <row r="30453" spans="4:8" x14ac:dyDescent="0.2">
      <c r="D30453" s="9"/>
      <c r="G30453" s="63"/>
      <c r="H30453" s="64"/>
    </row>
    <row r="30454" spans="4:8" x14ac:dyDescent="0.2">
      <c r="D30454" s="9"/>
      <c r="G30454" s="63"/>
      <c r="H30454" s="64"/>
    </row>
    <row r="30455" spans="4:8" x14ac:dyDescent="0.2">
      <c r="D30455" s="9"/>
      <c r="G30455" s="63"/>
      <c r="H30455" s="64"/>
    </row>
    <row r="30456" spans="4:8" x14ac:dyDescent="0.2">
      <c r="D30456" s="9"/>
      <c r="G30456" s="63"/>
      <c r="H30456" s="64"/>
    </row>
    <row r="30457" spans="4:8" x14ac:dyDescent="0.2">
      <c r="D30457" s="9"/>
      <c r="G30457" s="63"/>
      <c r="H30457" s="64"/>
    </row>
    <row r="30458" spans="4:8" x14ac:dyDescent="0.2">
      <c r="D30458" s="9"/>
      <c r="G30458" s="63"/>
      <c r="H30458" s="64"/>
    </row>
    <row r="30459" spans="4:8" x14ac:dyDescent="0.2">
      <c r="D30459" s="9"/>
      <c r="G30459" s="63"/>
      <c r="H30459" s="64"/>
    </row>
    <row r="30460" spans="4:8" x14ac:dyDescent="0.2">
      <c r="D30460" s="9"/>
      <c r="G30460" s="63"/>
      <c r="H30460" s="64"/>
    </row>
    <row r="30461" spans="4:8" x14ac:dyDescent="0.2">
      <c r="D30461" s="9"/>
      <c r="G30461" s="63"/>
      <c r="H30461" s="64"/>
    </row>
    <row r="30462" spans="4:8" x14ac:dyDescent="0.2">
      <c r="D30462" s="9"/>
      <c r="G30462" s="63"/>
      <c r="H30462" s="64"/>
    </row>
    <row r="30463" spans="4:8" x14ac:dyDescent="0.2">
      <c r="D30463" s="9"/>
      <c r="G30463" s="63"/>
      <c r="H30463" s="64"/>
    </row>
    <row r="30464" spans="4:8" x14ac:dyDescent="0.2">
      <c r="D30464" s="9"/>
      <c r="G30464" s="63"/>
      <c r="H30464" s="64"/>
    </row>
    <row r="30465" spans="4:8" x14ac:dyDescent="0.2">
      <c r="D30465" s="9"/>
      <c r="G30465" s="63"/>
      <c r="H30465" s="64"/>
    </row>
    <row r="30466" spans="4:8" x14ac:dyDescent="0.2">
      <c r="D30466" s="9"/>
      <c r="G30466" s="63"/>
      <c r="H30466" s="64"/>
    </row>
    <row r="30467" spans="4:8" x14ac:dyDescent="0.2">
      <c r="D30467" s="9"/>
      <c r="G30467" s="63"/>
      <c r="H30467" s="64"/>
    </row>
    <row r="30468" spans="4:8" x14ac:dyDescent="0.2">
      <c r="D30468" s="9"/>
      <c r="G30468" s="63"/>
      <c r="H30468" s="64"/>
    </row>
    <row r="30469" spans="4:8" x14ac:dyDescent="0.2">
      <c r="D30469" s="9"/>
      <c r="G30469" s="63"/>
      <c r="H30469" s="64"/>
    </row>
    <row r="30470" spans="4:8" x14ac:dyDescent="0.2">
      <c r="D30470" s="9"/>
      <c r="G30470" s="63"/>
      <c r="H30470" s="64"/>
    </row>
    <row r="30471" spans="4:8" x14ac:dyDescent="0.2">
      <c r="D30471" s="9"/>
      <c r="G30471" s="63"/>
      <c r="H30471" s="64"/>
    </row>
    <row r="30472" spans="4:8" x14ac:dyDescent="0.2">
      <c r="D30472" s="9"/>
      <c r="G30472" s="63"/>
      <c r="H30472" s="64"/>
    </row>
    <row r="30473" spans="4:8" x14ac:dyDescent="0.2">
      <c r="D30473" s="9"/>
      <c r="G30473" s="63"/>
      <c r="H30473" s="64"/>
    </row>
    <row r="30474" spans="4:8" x14ac:dyDescent="0.2">
      <c r="D30474" s="9"/>
      <c r="G30474" s="63"/>
      <c r="H30474" s="64"/>
    </row>
    <row r="30475" spans="4:8" x14ac:dyDescent="0.2">
      <c r="D30475" s="9"/>
      <c r="G30475" s="63"/>
      <c r="H30475" s="64"/>
    </row>
    <row r="30476" spans="4:8" x14ac:dyDescent="0.2">
      <c r="D30476" s="9"/>
      <c r="G30476" s="63"/>
      <c r="H30476" s="64"/>
    </row>
    <row r="30477" spans="4:8" x14ac:dyDescent="0.2">
      <c r="D30477" s="9"/>
      <c r="G30477" s="63"/>
      <c r="H30477" s="64"/>
    </row>
    <row r="30478" spans="4:8" x14ac:dyDescent="0.2">
      <c r="D30478" s="9"/>
      <c r="G30478" s="63"/>
      <c r="H30478" s="64"/>
    </row>
    <row r="30479" spans="4:8" x14ac:dyDescent="0.2">
      <c r="D30479" s="9"/>
      <c r="G30479" s="63"/>
      <c r="H30479" s="64"/>
    </row>
    <row r="30480" spans="4:8" x14ac:dyDescent="0.2">
      <c r="D30480" s="9"/>
      <c r="G30480" s="63"/>
      <c r="H30480" s="64"/>
    </row>
    <row r="30481" spans="4:8" x14ac:dyDescent="0.2">
      <c r="D30481" s="9"/>
      <c r="G30481" s="63"/>
      <c r="H30481" s="64"/>
    </row>
    <row r="30482" spans="4:8" x14ac:dyDescent="0.2">
      <c r="D30482" s="9"/>
      <c r="G30482" s="63"/>
      <c r="H30482" s="64"/>
    </row>
    <row r="30483" spans="4:8" x14ac:dyDescent="0.2">
      <c r="D30483" s="9"/>
      <c r="G30483" s="63"/>
      <c r="H30483" s="64"/>
    </row>
    <row r="30484" spans="4:8" x14ac:dyDescent="0.2">
      <c r="D30484" s="9"/>
      <c r="G30484" s="63"/>
      <c r="H30484" s="64"/>
    </row>
    <row r="30485" spans="4:8" x14ac:dyDescent="0.2">
      <c r="D30485" s="9"/>
      <c r="G30485" s="63"/>
      <c r="H30485" s="64"/>
    </row>
    <row r="30486" spans="4:8" x14ac:dyDescent="0.2">
      <c r="D30486" s="9"/>
      <c r="G30486" s="63"/>
      <c r="H30486" s="64"/>
    </row>
    <row r="30487" spans="4:8" x14ac:dyDescent="0.2">
      <c r="D30487" s="9"/>
      <c r="G30487" s="63"/>
      <c r="H30487" s="64"/>
    </row>
    <row r="30488" spans="4:8" x14ac:dyDescent="0.2">
      <c r="D30488" s="9"/>
      <c r="G30488" s="63"/>
      <c r="H30488" s="64"/>
    </row>
    <row r="30489" spans="4:8" x14ac:dyDescent="0.2">
      <c r="D30489" s="9"/>
      <c r="G30489" s="63"/>
      <c r="H30489" s="64"/>
    </row>
    <row r="30490" spans="4:8" x14ac:dyDescent="0.2">
      <c r="D30490" s="9"/>
      <c r="G30490" s="63"/>
      <c r="H30490" s="64"/>
    </row>
    <row r="30491" spans="4:8" x14ac:dyDescent="0.2">
      <c r="D30491" s="9"/>
      <c r="G30491" s="63"/>
      <c r="H30491" s="64"/>
    </row>
    <row r="30492" spans="4:8" x14ac:dyDescent="0.2">
      <c r="D30492" s="9"/>
      <c r="G30492" s="63"/>
      <c r="H30492" s="64"/>
    </row>
    <row r="30493" spans="4:8" x14ac:dyDescent="0.2">
      <c r="D30493" s="9"/>
      <c r="G30493" s="63"/>
      <c r="H30493" s="64"/>
    </row>
    <row r="30494" spans="4:8" x14ac:dyDescent="0.2">
      <c r="D30494" s="9"/>
      <c r="G30494" s="63"/>
      <c r="H30494" s="64"/>
    </row>
    <row r="30495" spans="4:8" x14ac:dyDescent="0.2">
      <c r="D30495" s="9"/>
      <c r="G30495" s="63"/>
      <c r="H30495" s="64"/>
    </row>
    <row r="30496" spans="4:8" x14ac:dyDescent="0.2">
      <c r="D30496" s="9"/>
      <c r="G30496" s="63"/>
      <c r="H30496" s="64"/>
    </row>
    <row r="30497" spans="4:8" x14ac:dyDescent="0.2">
      <c r="D30497" s="9"/>
      <c r="G30497" s="63"/>
      <c r="H30497" s="64"/>
    </row>
    <row r="30498" spans="4:8" x14ac:dyDescent="0.2">
      <c r="D30498" s="9"/>
      <c r="G30498" s="63"/>
      <c r="H30498" s="64"/>
    </row>
    <row r="30499" spans="4:8" x14ac:dyDescent="0.2">
      <c r="D30499" s="9"/>
      <c r="G30499" s="63"/>
      <c r="H30499" s="64"/>
    </row>
    <row r="30500" spans="4:8" x14ac:dyDescent="0.2">
      <c r="D30500" s="9"/>
      <c r="G30500" s="63"/>
      <c r="H30500" s="64"/>
    </row>
    <row r="30501" spans="4:8" x14ac:dyDescent="0.2">
      <c r="D30501" s="9"/>
      <c r="G30501" s="63"/>
      <c r="H30501" s="64"/>
    </row>
    <row r="30502" spans="4:8" x14ac:dyDescent="0.2">
      <c r="D30502" s="9"/>
      <c r="G30502" s="63"/>
      <c r="H30502" s="64"/>
    </row>
    <row r="30503" spans="4:8" x14ac:dyDescent="0.2">
      <c r="D30503" s="9"/>
      <c r="G30503" s="63"/>
      <c r="H30503" s="64"/>
    </row>
    <row r="30504" spans="4:8" x14ac:dyDescent="0.2">
      <c r="D30504" s="9"/>
      <c r="G30504" s="63"/>
      <c r="H30504" s="64"/>
    </row>
    <row r="30505" spans="4:8" x14ac:dyDescent="0.2">
      <c r="D30505" s="9"/>
      <c r="G30505" s="63"/>
      <c r="H30505" s="64"/>
    </row>
    <row r="30506" spans="4:8" x14ac:dyDescent="0.2">
      <c r="D30506" s="9"/>
      <c r="G30506" s="63"/>
      <c r="H30506" s="64"/>
    </row>
    <row r="30507" spans="4:8" x14ac:dyDescent="0.2">
      <c r="D30507" s="9"/>
      <c r="G30507" s="63"/>
      <c r="H30507" s="64"/>
    </row>
    <row r="30508" spans="4:8" x14ac:dyDescent="0.2">
      <c r="D30508" s="9"/>
      <c r="G30508" s="63"/>
      <c r="H30508" s="64"/>
    </row>
    <row r="30509" spans="4:8" x14ac:dyDescent="0.2">
      <c r="D30509" s="9"/>
      <c r="G30509" s="63"/>
      <c r="H30509" s="64"/>
    </row>
    <row r="30510" spans="4:8" x14ac:dyDescent="0.2">
      <c r="D30510" s="9"/>
      <c r="G30510" s="63"/>
      <c r="H30510" s="64"/>
    </row>
    <row r="30511" spans="4:8" x14ac:dyDescent="0.2">
      <c r="D30511" s="9"/>
      <c r="G30511" s="63"/>
      <c r="H30511" s="64"/>
    </row>
    <row r="30512" spans="4:8" x14ac:dyDescent="0.2">
      <c r="D30512" s="9"/>
      <c r="G30512" s="63"/>
      <c r="H30512" s="64"/>
    </row>
    <row r="30513" spans="4:8" x14ac:dyDescent="0.2">
      <c r="D30513" s="9"/>
      <c r="G30513" s="63"/>
      <c r="H30513" s="64"/>
    </row>
    <row r="30514" spans="4:8" x14ac:dyDescent="0.2">
      <c r="D30514" s="9"/>
      <c r="G30514" s="63"/>
      <c r="H30514" s="64"/>
    </row>
    <row r="30515" spans="4:8" x14ac:dyDescent="0.2">
      <c r="D30515" s="9"/>
      <c r="G30515" s="63"/>
      <c r="H30515" s="64"/>
    </row>
    <row r="30516" spans="4:8" x14ac:dyDescent="0.2">
      <c r="D30516" s="9"/>
      <c r="G30516" s="63"/>
      <c r="H30516" s="64"/>
    </row>
    <row r="30517" spans="4:8" x14ac:dyDescent="0.2">
      <c r="D30517" s="9"/>
      <c r="G30517" s="63"/>
      <c r="H30517" s="64"/>
    </row>
    <row r="30518" spans="4:8" x14ac:dyDescent="0.2">
      <c r="D30518" s="9"/>
      <c r="G30518" s="63"/>
      <c r="H30518" s="64"/>
    </row>
    <row r="30519" spans="4:8" x14ac:dyDescent="0.2">
      <c r="D30519" s="9"/>
      <c r="G30519" s="63"/>
      <c r="H30519" s="64"/>
    </row>
    <row r="30520" spans="4:8" x14ac:dyDescent="0.2">
      <c r="D30520" s="9"/>
      <c r="G30520" s="63"/>
      <c r="H30520" s="64"/>
    </row>
    <row r="30521" spans="4:8" x14ac:dyDescent="0.2">
      <c r="D30521" s="9"/>
      <c r="G30521" s="63"/>
      <c r="H30521" s="64"/>
    </row>
    <row r="30522" spans="4:8" x14ac:dyDescent="0.2">
      <c r="D30522" s="9"/>
      <c r="G30522" s="63"/>
      <c r="H30522" s="64"/>
    </row>
    <row r="30523" spans="4:8" x14ac:dyDescent="0.2">
      <c r="D30523" s="9"/>
      <c r="G30523" s="63"/>
      <c r="H30523" s="64"/>
    </row>
    <row r="30524" spans="4:8" x14ac:dyDescent="0.2">
      <c r="D30524" s="9"/>
      <c r="G30524" s="63"/>
      <c r="H30524" s="64"/>
    </row>
    <row r="30525" spans="4:8" x14ac:dyDescent="0.2">
      <c r="D30525" s="9"/>
      <c r="G30525" s="63"/>
      <c r="H30525" s="64"/>
    </row>
    <row r="30526" spans="4:8" x14ac:dyDescent="0.2">
      <c r="D30526" s="9"/>
      <c r="G30526" s="63"/>
      <c r="H30526" s="64"/>
    </row>
    <row r="30527" spans="4:8" x14ac:dyDescent="0.2">
      <c r="D30527" s="9"/>
      <c r="G30527" s="63"/>
      <c r="H30527" s="64"/>
    </row>
    <row r="30528" spans="4:8" x14ac:dyDescent="0.2">
      <c r="D30528" s="9"/>
      <c r="G30528" s="63"/>
      <c r="H30528" s="64"/>
    </row>
    <row r="30529" spans="4:8" x14ac:dyDescent="0.2">
      <c r="D30529" s="9"/>
      <c r="G30529" s="63"/>
      <c r="H30529" s="64"/>
    </row>
    <row r="30530" spans="4:8" x14ac:dyDescent="0.2">
      <c r="D30530" s="9"/>
      <c r="G30530" s="63"/>
      <c r="H30530" s="64"/>
    </row>
    <row r="30531" spans="4:8" x14ac:dyDescent="0.2">
      <c r="D30531" s="9"/>
      <c r="G30531" s="63"/>
      <c r="H30531" s="64"/>
    </row>
    <row r="30532" spans="4:8" x14ac:dyDescent="0.2">
      <c r="D30532" s="9"/>
      <c r="G30532" s="63"/>
      <c r="H30532" s="64"/>
    </row>
    <row r="30533" spans="4:8" x14ac:dyDescent="0.2">
      <c r="D30533" s="9"/>
      <c r="G30533" s="63"/>
      <c r="H30533" s="64"/>
    </row>
    <row r="30534" spans="4:8" x14ac:dyDescent="0.2">
      <c r="D30534" s="9"/>
      <c r="G30534" s="63"/>
      <c r="H30534" s="64"/>
    </row>
    <row r="30535" spans="4:8" x14ac:dyDescent="0.2">
      <c r="D30535" s="9"/>
      <c r="G30535" s="63"/>
      <c r="H30535" s="64"/>
    </row>
    <row r="30536" spans="4:8" x14ac:dyDescent="0.2">
      <c r="D30536" s="9"/>
      <c r="G30536" s="63"/>
      <c r="H30536" s="64"/>
    </row>
    <row r="30537" spans="4:8" x14ac:dyDescent="0.2">
      <c r="D30537" s="9"/>
      <c r="G30537" s="63"/>
      <c r="H30537" s="64"/>
    </row>
    <row r="30538" spans="4:8" x14ac:dyDescent="0.2">
      <c r="D30538" s="9"/>
      <c r="G30538" s="63"/>
      <c r="H30538" s="64"/>
    </row>
    <row r="30539" spans="4:8" x14ac:dyDescent="0.2">
      <c r="D30539" s="9"/>
      <c r="G30539" s="63"/>
      <c r="H30539" s="64"/>
    </row>
    <row r="30540" spans="4:8" x14ac:dyDescent="0.2">
      <c r="D30540" s="9"/>
      <c r="G30540" s="63"/>
      <c r="H30540" s="64"/>
    </row>
    <row r="30541" spans="4:8" x14ac:dyDescent="0.2">
      <c r="D30541" s="9"/>
      <c r="G30541" s="63"/>
      <c r="H30541" s="64"/>
    </row>
    <row r="30542" spans="4:8" x14ac:dyDescent="0.2">
      <c r="D30542" s="9"/>
      <c r="G30542" s="63"/>
      <c r="H30542" s="64"/>
    </row>
    <row r="30543" spans="4:8" x14ac:dyDescent="0.2">
      <c r="D30543" s="9"/>
      <c r="G30543" s="63"/>
      <c r="H30543" s="64"/>
    </row>
    <row r="30544" spans="4:8" x14ac:dyDescent="0.2">
      <c r="D30544" s="9"/>
      <c r="G30544" s="63"/>
      <c r="H30544" s="64"/>
    </row>
    <row r="30545" spans="4:8" x14ac:dyDescent="0.2">
      <c r="D30545" s="9"/>
      <c r="G30545" s="63"/>
      <c r="H30545" s="64"/>
    </row>
    <row r="30546" spans="4:8" x14ac:dyDescent="0.2">
      <c r="D30546" s="9"/>
      <c r="G30546" s="63"/>
      <c r="H30546" s="64"/>
    </row>
    <row r="30547" spans="4:8" x14ac:dyDescent="0.2">
      <c r="D30547" s="9"/>
      <c r="G30547" s="63"/>
      <c r="H30547" s="64"/>
    </row>
    <row r="30548" spans="4:8" x14ac:dyDescent="0.2">
      <c r="D30548" s="9"/>
      <c r="G30548" s="63"/>
      <c r="H30548" s="64"/>
    </row>
    <row r="30549" spans="4:8" x14ac:dyDescent="0.2">
      <c r="D30549" s="9"/>
      <c r="G30549" s="63"/>
      <c r="H30549" s="64"/>
    </row>
    <row r="30550" spans="4:8" x14ac:dyDescent="0.2">
      <c r="D30550" s="9"/>
      <c r="G30550" s="63"/>
      <c r="H30550" s="64"/>
    </row>
    <row r="30551" spans="4:8" x14ac:dyDescent="0.2">
      <c r="D30551" s="9"/>
      <c r="G30551" s="63"/>
      <c r="H30551" s="64"/>
    </row>
    <row r="30552" spans="4:8" x14ac:dyDescent="0.2">
      <c r="D30552" s="9"/>
      <c r="G30552" s="63"/>
      <c r="H30552" s="64"/>
    </row>
    <row r="30553" spans="4:8" x14ac:dyDescent="0.2">
      <c r="D30553" s="9"/>
      <c r="G30553" s="63"/>
      <c r="H30553" s="64"/>
    </row>
    <row r="30554" spans="4:8" x14ac:dyDescent="0.2">
      <c r="D30554" s="9"/>
      <c r="G30554" s="63"/>
      <c r="H30554" s="64"/>
    </row>
    <row r="30555" spans="4:8" x14ac:dyDescent="0.2">
      <c r="D30555" s="9"/>
      <c r="G30555" s="63"/>
      <c r="H30555" s="64"/>
    </row>
    <row r="30556" spans="4:8" x14ac:dyDescent="0.2">
      <c r="D30556" s="9"/>
      <c r="G30556" s="63"/>
      <c r="H30556" s="64"/>
    </row>
    <row r="30557" spans="4:8" x14ac:dyDescent="0.2">
      <c r="D30557" s="9"/>
      <c r="G30557" s="63"/>
      <c r="H30557" s="64"/>
    </row>
    <row r="30558" spans="4:8" x14ac:dyDescent="0.2">
      <c r="D30558" s="9"/>
      <c r="G30558" s="63"/>
      <c r="H30558" s="64"/>
    </row>
    <row r="30559" spans="4:8" x14ac:dyDescent="0.2">
      <c r="D30559" s="9"/>
      <c r="G30559" s="63"/>
      <c r="H30559" s="64"/>
    </row>
    <row r="30560" spans="4:8" x14ac:dyDescent="0.2">
      <c r="D30560" s="9"/>
      <c r="G30560" s="63"/>
      <c r="H30560" s="64"/>
    </row>
    <row r="30561" spans="4:8" x14ac:dyDescent="0.2">
      <c r="D30561" s="9"/>
      <c r="G30561" s="63"/>
      <c r="H30561" s="64"/>
    </row>
    <row r="30562" spans="4:8" x14ac:dyDescent="0.2">
      <c r="D30562" s="9"/>
      <c r="G30562" s="63"/>
      <c r="H30562" s="64"/>
    </row>
    <row r="30563" spans="4:8" x14ac:dyDescent="0.2">
      <c r="D30563" s="9"/>
      <c r="G30563" s="63"/>
      <c r="H30563" s="64"/>
    </row>
    <row r="30564" spans="4:8" x14ac:dyDescent="0.2">
      <c r="D30564" s="9"/>
      <c r="G30564" s="63"/>
      <c r="H30564" s="64"/>
    </row>
    <row r="30565" spans="4:8" x14ac:dyDescent="0.2">
      <c r="D30565" s="9"/>
      <c r="G30565" s="63"/>
      <c r="H30565" s="64"/>
    </row>
    <row r="30566" spans="4:8" x14ac:dyDescent="0.2">
      <c r="D30566" s="9"/>
      <c r="G30566" s="63"/>
      <c r="H30566" s="64"/>
    </row>
    <row r="30567" spans="4:8" x14ac:dyDescent="0.2">
      <c r="D30567" s="9"/>
      <c r="G30567" s="63"/>
      <c r="H30567" s="64"/>
    </row>
    <row r="30568" spans="4:8" x14ac:dyDescent="0.2">
      <c r="D30568" s="9"/>
      <c r="G30568" s="63"/>
      <c r="H30568" s="64"/>
    </row>
    <row r="30569" spans="4:8" x14ac:dyDescent="0.2">
      <c r="D30569" s="9"/>
      <c r="G30569" s="63"/>
      <c r="H30569" s="64"/>
    </row>
    <row r="30570" spans="4:8" x14ac:dyDescent="0.2">
      <c r="D30570" s="9"/>
      <c r="G30570" s="63"/>
      <c r="H30570" s="64"/>
    </row>
    <row r="30571" spans="4:8" x14ac:dyDescent="0.2">
      <c r="D30571" s="9"/>
      <c r="G30571" s="63"/>
      <c r="H30571" s="64"/>
    </row>
    <row r="30572" spans="4:8" x14ac:dyDescent="0.2">
      <c r="D30572" s="9"/>
      <c r="G30572" s="63"/>
      <c r="H30572" s="64"/>
    </row>
    <row r="30573" spans="4:8" x14ac:dyDescent="0.2">
      <c r="D30573" s="9"/>
      <c r="G30573" s="63"/>
      <c r="H30573" s="64"/>
    </row>
    <row r="30574" spans="4:8" x14ac:dyDescent="0.2">
      <c r="D30574" s="9"/>
      <c r="G30574" s="63"/>
      <c r="H30574" s="64"/>
    </row>
    <row r="30575" spans="4:8" x14ac:dyDescent="0.2">
      <c r="D30575" s="9"/>
      <c r="G30575" s="63"/>
      <c r="H30575" s="64"/>
    </row>
    <row r="30576" spans="4:8" x14ac:dyDescent="0.2">
      <c r="D30576" s="9"/>
      <c r="G30576" s="63"/>
      <c r="H30576" s="64"/>
    </row>
    <row r="30577" spans="4:8" x14ac:dyDescent="0.2">
      <c r="D30577" s="9"/>
      <c r="G30577" s="63"/>
      <c r="H30577" s="64"/>
    </row>
    <row r="30578" spans="4:8" x14ac:dyDescent="0.2">
      <c r="D30578" s="9"/>
      <c r="G30578" s="63"/>
      <c r="H30578" s="64"/>
    </row>
    <row r="30579" spans="4:8" x14ac:dyDescent="0.2">
      <c r="D30579" s="9"/>
      <c r="G30579" s="63"/>
      <c r="H30579" s="64"/>
    </row>
    <row r="30580" spans="4:8" x14ac:dyDescent="0.2">
      <c r="D30580" s="9"/>
      <c r="G30580" s="63"/>
      <c r="H30580" s="64"/>
    </row>
    <row r="30581" spans="4:8" x14ac:dyDescent="0.2">
      <c r="D30581" s="9"/>
      <c r="G30581" s="63"/>
      <c r="H30581" s="64"/>
    </row>
    <row r="30582" spans="4:8" x14ac:dyDescent="0.2">
      <c r="D30582" s="9"/>
      <c r="G30582" s="63"/>
      <c r="H30582" s="64"/>
    </row>
    <row r="30583" spans="4:8" x14ac:dyDescent="0.2">
      <c r="D30583" s="9"/>
      <c r="G30583" s="63"/>
      <c r="H30583" s="64"/>
    </row>
    <row r="30584" spans="4:8" x14ac:dyDescent="0.2">
      <c r="D30584" s="9"/>
      <c r="G30584" s="63"/>
      <c r="H30584" s="64"/>
    </row>
    <row r="30585" spans="4:8" x14ac:dyDescent="0.2">
      <c r="D30585" s="9"/>
      <c r="G30585" s="63"/>
      <c r="H30585" s="64"/>
    </row>
    <row r="30586" spans="4:8" x14ac:dyDescent="0.2">
      <c r="D30586" s="9"/>
      <c r="G30586" s="63"/>
      <c r="H30586" s="64"/>
    </row>
    <row r="30587" spans="4:8" x14ac:dyDescent="0.2">
      <c r="D30587" s="9"/>
      <c r="G30587" s="63"/>
      <c r="H30587" s="64"/>
    </row>
    <row r="30588" spans="4:8" x14ac:dyDescent="0.2">
      <c r="D30588" s="9"/>
      <c r="G30588" s="63"/>
      <c r="H30588" s="64"/>
    </row>
    <row r="30589" spans="4:8" x14ac:dyDescent="0.2">
      <c r="D30589" s="9"/>
      <c r="G30589" s="63"/>
      <c r="H30589" s="64"/>
    </row>
    <row r="30590" spans="4:8" x14ac:dyDescent="0.2">
      <c r="D30590" s="9"/>
      <c r="G30590" s="63"/>
      <c r="H30590" s="64"/>
    </row>
    <row r="30591" spans="4:8" x14ac:dyDescent="0.2">
      <c r="D30591" s="9"/>
      <c r="G30591" s="63"/>
      <c r="H30591" s="64"/>
    </row>
    <row r="30592" spans="4:8" x14ac:dyDescent="0.2">
      <c r="D30592" s="9"/>
      <c r="G30592" s="63"/>
      <c r="H30592" s="64"/>
    </row>
    <row r="30593" spans="4:8" x14ac:dyDescent="0.2">
      <c r="D30593" s="9"/>
      <c r="G30593" s="63"/>
      <c r="H30593" s="64"/>
    </row>
    <row r="30594" spans="4:8" x14ac:dyDescent="0.2">
      <c r="D30594" s="9"/>
      <c r="G30594" s="63"/>
      <c r="H30594" s="64"/>
    </row>
    <row r="30595" spans="4:8" x14ac:dyDescent="0.2">
      <c r="D30595" s="9"/>
      <c r="G30595" s="63"/>
      <c r="H30595" s="64"/>
    </row>
    <row r="30596" spans="4:8" x14ac:dyDescent="0.2">
      <c r="D30596" s="9"/>
      <c r="G30596" s="63"/>
      <c r="H30596" s="64"/>
    </row>
    <row r="30597" spans="4:8" x14ac:dyDescent="0.2">
      <c r="D30597" s="9"/>
      <c r="G30597" s="63"/>
      <c r="H30597" s="64"/>
    </row>
    <row r="30598" spans="4:8" x14ac:dyDescent="0.2">
      <c r="D30598" s="9"/>
      <c r="G30598" s="63"/>
      <c r="H30598" s="64"/>
    </row>
    <row r="30599" spans="4:8" x14ac:dyDescent="0.2">
      <c r="D30599" s="9"/>
      <c r="G30599" s="63"/>
      <c r="H30599" s="64"/>
    </row>
    <row r="30600" spans="4:8" x14ac:dyDescent="0.2">
      <c r="D30600" s="9"/>
      <c r="G30600" s="63"/>
      <c r="H30600" s="64"/>
    </row>
    <row r="30601" spans="4:8" x14ac:dyDescent="0.2">
      <c r="D30601" s="9"/>
      <c r="G30601" s="63"/>
      <c r="H30601" s="64"/>
    </row>
    <row r="30602" spans="4:8" x14ac:dyDescent="0.2">
      <c r="D30602" s="9"/>
      <c r="G30602" s="63"/>
      <c r="H30602" s="64"/>
    </row>
    <row r="30603" spans="4:8" x14ac:dyDescent="0.2">
      <c r="D30603" s="9"/>
      <c r="G30603" s="63"/>
      <c r="H30603" s="64"/>
    </row>
    <row r="30604" spans="4:8" x14ac:dyDescent="0.2">
      <c r="D30604" s="9"/>
      <c r="G30604" s="63"/>
      <c r="H30604" s="64"/>
    </row>
    <row r="30605" spans="4:8" x14ac:dyDescent="0.2">
      <c r="D30605" s="9"/>
      <c r="G30605" s="63"/>
      <c r="H30605" s="64"/>
    </row>
    <row r="30606" spans="4:8" x14ac:dyDescent="0.2">
      <c r="D30606" s="9"/>
      <c r="G30606" s="63"/>
      <c r="H30606" s="64"/>
    </row>
    <row r="30607" spans="4:8" x14ac:dyDescent="0.2">
      <c r="D30607" s="9"/>
      <c r="G30607" s="63"/>
      <c r="H30607" s="64"/>
    </row>
    <row r="30608" spans="4:8" x14ac:dyDescent="0.2">
      <c r="D30608" s="9"/>
      <c r="G30608" s="63"/>
      <c r="H30608" s="64"/>
    </row>
    <row r="30609" spans="4:8" x14ac:dyDescent="0.2">
      <c r="D30609" s="9"/>
      <c r="G30609" s="63"/>
      <c r="H30609" s="64"/>
    </row>
    <row r="30610" spans="4:8" x14ac:dyDescent="0.2">
      <c r="D30610" s="9"/>
      <c r="G30610" s="63"/>
      <c r="H30610" s="64"/>
    </row>
    <row r="30611" spans="4:8" x14ac:dyDescent="0.2">
      <c r="D30611" s="9"/>
      <c r="G30611" s="63"/>
      <c r="H30611" s="64"/>
    </row>
    <row r="30612" spans="4:8" x14ac:dyDescent="0.2">
      <c r="D30612" s="9"/>
      <c r="G30612" s="63"/>
      <c r="H30612" s="64"/>
    </row>
    <row r="30613" spans="4:8" x14ac:dyDescent="0.2">
      <c r="D30613" s="9"/>
      <c r="G30613" s="63"/>
      <c r="H30613" s="64"/>
    </row>
    <row r="30614" spans="4:8" x14ac:dyDescent="0.2">
      <c r="D30614" s="9"/>
      <c r="G30614" s="63"/>
      <c r="H30614" s="64"/>
    </row>
    <row r="30615" spans="4:8" x14ac:dyDescent="0.2">
      <c r="D30615" s="9"/>
      <c r="G30615" s="63"/>
      <c r="H30615" s="64"/>
    </row>
    <row r="30616" spans="4:8" x14ac:dyDescent="0.2">
      <c r="D30616" s="9"/>
      <c r="G30616" s="63"/>
      <c r="H30616" s="64"/>
    </row>
    <row r="30617" spans="4:8" x14ac:dyDescent="0.2">
      <c r="D30617" s="9"/>
      <c r="G30617" s="63"/>
      <c r="H30617" s="64"/>
    </row>
    <row r="30618" spans="4:8" x14ac:dyDescent="0.2">
      <c r="D30618" s="9"/>
      <c r="G30618" s="63"/>
      <c r="H30618" s="64"/>
    </row>
    <row r="30619" spans="4:8" x14ac:dyDescent="0.2">
      <c r="D30619" s="9"/>
      <c r="G30619" s="63"/>
      <c r="H30619" s="64"/>
    </row>
    <row r="30620" spans="4:8" x14ac:dyDescent="0.2">
      <c r="D30620" s="9"/>
      <c r="G30620" s="63"/>
      <c r="H30620" s="64"/>
    </row>
    <row r="30621" spans="4:8" x14ac:dyDescent="0.2">
      <c r="D30621" s="9"/>
      <c r="G30621" s="63"/>
      <c r="H30621" s="64"/>
    </row>
    <row r="30622" spans="4:8" x14ac:dyDescent="0.2">
      <c r="D30622" s="9"/>
      <c r="G30622" s="63"/>
      <c r="H30622" s="64"/>
    </row>
    <row r="30623" spans="4:8" x14ac:dyDescent="0.2">
      <c r="D30623" s="9"/>
      <c r="G30623" s="63"/>
      <c r="H30623" s="64"/>
    </row>
    <row r="30624" spans="4:8" x14ac:dyDescent="0.2">
      <c r="D30624" s="9"/>
      <c r="G30624" s="63"/>
      <c r="H30624" s="64"/>
    </row>
    <row r="30625" spans="4:8" x14ac:dyDescent="0.2">
      <c r="D30625" s="9"/>
      <c r="G30625" s="63"/>
      <c r="H30625" s="64"/>
    </row>
    <row r="30626" spans="4:8" x14ac:dyDescent="0.2">
      <c r="D30626" s="9"/>
      <c r="G30626" s="63"/>
      <c r="H30626" s="64"/>
    </row>
    <row r="30627" spans="4:8" x14ac:dyDescent="0.2">
      <c r="D30627" s="9"/>
      <c r="G30627" s="63"/>
      <c r="H30627" s="64"/>
    </row>
    <row r="30628" spans="4:8" x14ac:dyDescent="0.2">
      <c r="D30628" s="9"/>
      <c r="G30628" s="63"/>
      <c r="H30628" s="64"/>
    </row>
    <row r="30629" spans="4:8" x14ac:dyDescent="0.2">
      <c r="D30629" s="9"/>
      <c r="G30629" s="63"/>
      <c r="H30629" s="64"/>
    </row>
    <row r="30630" spans="4:8" x14ac:dyDescent="0.2">
      <c r="D30630" s="9"/>
      <c r="G30630" s="63"/>
      <c r="H30630" s="64"/>
    </row>
    <row r="30631" spans="4:8" x14ac:dyDescent="0.2">
      <c r="D30631" s="9"/>
      <c r="G30631" s="63"/>
      <c r="H30631" s="64"/>
    </row>
    <row r="30632" spans="4:8" x14ac:dyDescent="0.2">
      <c r="D30632" s="9"/>
      <c r="G30632" s="63"/>
      <c r="H30632" s="64"/>
    </row>
    <row r="30633" spans="4:8" x14ac:dyDescent="0.2">
      <c r="D30633" s="9"/>
      <c r="G30633" s="63"/>
      <c r="H30633" s="64"/>
    </row>
    <row r="30634" spans="4:8" x14ac:dyDescent="0.2">
      <c r="D30634" s="9"/>
      <c r="G30634" s="63"/>
      <c r="H30634" s="64"/>
    </row>
    <row r="30635" spans="4:8" x14ac:dyDescent="0.2">
      <c r="D30635" s="9"/>
      <c r="G30635" s="63"/>
      <c r="H30635" s="64"/>
    </row>
    <row r="30636" spans="4:8" x14ac:dyDescent="0.2">
      <c r="D30636" s="9"/>
      <c r="G30636" s="63"/>
      <c r="H30636" s="64"/>
    </row>
    <row r="30637" spans="4:8" x14ac:dyDescent="0.2">
      <c r="D30637" s="9"/>
      <c r="G30637" s="63"/>
      <c r="H30637" s="64"/>
    </row>
    <row r="30638" spans="4:8" x14ac:dyDescent="0.2">
      <c r="D30638" s="9"/>
      <c r="G30638" s="63"/>
      <c r="H30638" s="64"/>
    </row>
    <row r="30639" spans="4:8" x14ac:dyDescent="0.2">
      <c r="D30639" s="9"/>
      <c r="G30639" s="63"/>
      <c r="H30639" s="64"/>
    </row>
    <row r="30640" spans="4:8" x14ac:dyDescent="0.2">
      <c r="D30640" s="9"/>
      <c r="G30640" s="63"/>
      <c r="H30640" s="64"/>
    </row>
    <row r="30641" spans="4:8" x14ac:dyDescent="0.2">
      <c r="D30641" s="9"/>
      <c r="G30641" s="63"/>
      <c r="H30641" s="64"/>
    </row>
    <row r="30642" spans="4:8" x14ac:dyDescent="0.2">
      <c r="D30642" s="9"/>
      <c r="G30642" s="63"/>
      <c r="H30642" s="64"/>
    </row>
    <row r="30643" spans="4:8" x14ac:dyDescent="0.2">
      <c r="D30643" s="9"/>
      <c r="G30643" s="63"/>
      <c r="H30643" s="64"/>
    </row>
    <row r="30644" spans="4:8" x14ac:dyDescent="0.2">
      <c r="D30644" s="9"/>
      <c r="G30644" s="63"/>
      <c r="H30644" s="64"/>
    </row>
    <row r="30645" spans="4:8" x14ac:dyDescent="0.2">
      <c r="D30645" s="9"/>
      <c r="G30645" s="63"/>
      <c r="H30645" s="64"/>
    </row>
    <row r="30646" spans="4:8" x14ac:dyDescent="0.2">
      <c r="D30646" s="9"/>
      <c r="G30646" s="63"/>
      <c r="H30646" s="64"/>
    </row>
    <row r="30647" spans="4:8" x14ac:dyDescent="0.2">
      <c r="D30647" s="9"/>
      <c r="G30647" s="63"/>
      <c r="H30647" s="64"/>
    </row>
    <row r="30648" spans="4:8" x14ac:dyDescent="0.2">
      <c r="D30648" s="9"/>
      <c r="G30648" s="63"/>
      <c r="H30648" s="64"/>
    </row>
    <row r="30649" spans="4:8" x14ac:dyDescent="0.2">
      <c r="D30649" s="9"/>
      <c r="G30649" s="63"/>
      <c r="H30649" s="64"/>
    </row>
    <row r="30650" spans="4:8" x14ac:dyDescent="0.2">
      <c r="D30650" s="9"/>
      <c r="G30650" s="63"/>
      <c r="H30650" s="64"/>
    </row>
    <row r="30651" spans="4:8" x14ac:dyDescent="0.2">
      <c r="D30651" s="9"/>
      <c r="G30651" s="63"/>
      <c r="H30651" s="64"/>
    </row>
    <row r="30652" spans="4:8" x14ac:dyDescent="0.2">
      <c r="D30652" s="9"/>
      <c r="G30652" s="63"/>
      <c r="H30652" s="64"/>
    </row>
    <row r="30653" spans="4:8" x14ac:dyDescent="0.2">
      <c r="D30653" s="9"/>
      <c r="G30653" s="63"/>
      <c r="H30653" s="64"/>
    </row>
    <row r="30654" spans="4:8" x14ac:dyDescent="0.2">
      <c r="D30654" s="9"/>
      <c r="G30654" s="63"/>
      <c r="H30654" s="64"/>
    </row>
    <row r="30655" spans="4:8" x14ac:dyDescent="0.2">
      <c r="D30655" s="9"/>
      <c r="G30655" s="63"/>
      <c r="H30655" s="64"/>
    </row>
    <row r="30656" spans="4:8" x14ac:dyDescent="0.2">
      <c r="D30656" s="9"/>
      <c r="G30656" s="63"/>
      <c r="H30656" s="64"/>
    </row>
    <row r="30657" spans="4:8" x14ac:dyDescent="0.2">
      <c r="D30657" s="9"/>
      <c r="G30657" s="63"/>
      <c r="H30657" s="64"/>
    </row>
    <row r="30658" spans="4:8" x14ac:dyDescent="0.2">
      <c r="D30658" s="9"/>
      <c r="G30658" s="63"/>
      <c r="H30658" s="64"/>
    </row>
    <row r="30659" spans="4:8" x14ac:dyDescent="0.2">
      <c r="D30659" s="9"/>
      <c r="G30659" s="63"/>
      <c r="H30659" s="64"/>
    </row>
    <row r="30660" spans="4:8" x14ac:dyDescent="0.2">
      <c r="D30660" s="9"/>
      <c r="G30660" s="63"/>
      <c r="H30660" s="64"/>
    </row>
    <row r="30661" spans="4:8" x14ac:dyDescent="0.2">
      <c r="D30661" s="9"/>
      <c r="G30661" s="63"/>
      <c r="H30661" s="64"/>
    </row>
    <row r="30662" spans="4:8" x14ac:dyDescent="0.2">
      <c r="D30662" s="9"/>
      <c r="G30662" s="63"/>
      <c r="H30662" s="64"/>
    </row>
    <row r="30663" spans="4:8" x14ac:dyDescent="0.2">
      <c r="D30663" s="9"/>
      <c r="G30663" s="63"/>
      <c r="H30663" s="64"/>
    </row>
    <row r="30664" spans="4:8" x14ac:dyDescent="0.2">
      <c r="D30664" s="9"/>
      <c r="G30664" s="63"/>
      <c r="H30664" s="64"/>
    </row>
    <row r="30665" spans="4:8" x14ac:dyDescent="0.2">
      <c r="D30665" s="9"/>
      <c r="G30665" s="63"/>
      <c r="H30665" s="64"/>
    </row>
    <row r="30666" spans="4:8" x14ac:dyDescent="0.2">
      <c r="D30666" s="9"/>
      <c r="G30666" s="63"/>
      <c r="H30666" s="64"/>
    </row>
    <row r="30667" spans="4:8" x14ac:dyDescent="0.2">
      <c r="D30667" s="9"/>
      <c r="G30667" s="63"/>
      <c r="H30667" s="64"/>
    </row>
    <row r="30668" spans="4:8" x14ac:dyDescent="0.2">
      <c r="D30668" s="9"/>
      <c r="G30668" s="63"/>
      <c r="H30668" s="64"/>
    </row>
    <row r="30669" spans="4:8" x14ac:dyDescent="0.2">
      <c r="D30669" s="9"/>
      <c r="G30669" s="63"/>
      <c r="H30669" s="64"/>
    </row>
    <row r="30670" spans="4:8" x14ac:dyDescent="0.2">
      <c r="D30670" s="9"/>
      <c r="G30670" s="63"/>
      <c r="H30670" s="64"/>
    </row>
    <row r="30671" spans="4:8" x14ac:dyDescent="0.2">
      <c r="D30671" s="9"/>
      <c r="G30671" s="63"/>
      <c r="H30671" s="64"/>
    </row>
    <row r="30672" spans="4:8" x14ac:dyDescent="0.2">
      <c r="D30672" s="9"/>
      <c r="G30672" s="63"/>
      <c r="H30672" s="64"/>
    </row>
    <row r="30673" spans="4:8" x14ac:dyDescent="0.2">
      <c r="D30673" s="9"/>
      <c r="G30673" s="63"/>
      <c r="H30673" s="64"/>
    </row>
    <row r="30674" spans="4:8" x14ac:dyDescent="0.2">
      <c r="D30674" s="9"/>
      <c r="G30674" s="63"/>
      <c r="H30674" s="64"/>
    </row>
    <row r="30675" spans="4:8" x14ac:dyDescent="0.2">
      <c r="D30675" s="9"/>
      <c r="G30675" s="63"/>
      <c r="H30675" s="64"/>
    </row>
    <row r="30676" spans="4:8" x14ac:dyDescent="0.2">
      <c r="D30676" s="9"/>
      <c r="G30676" s="63"/>
      <c r="H30676" s="64"/>
    </row>
    <row r="30677" spans="4:8" x14ac:dyDescent="0.2">
      <c r="D30677" s="9"/>
      <c r="G30677" s="63"/>
      <c r="H30677" s="64"/>
    </row>
    <row r="30678" spans="4:8" x14ac:dyDescent="0.2">
      <c r="D30678" s="9"/>
      <c r="G30678" s="63"/>
      <c r="H30678" s="64"/>
    </row>
    <row r="30679" spans="4:8" x14ac:dyDescent="0.2">
      <c r="D30679" s="9"/>
      <c r="G30679" s="63"/>
      <c r="H30679" s="64"/>
    </row>
    <row r="30680" spans="4:8" x14ac:dyDescent="0.2">
      <c r="D30680" s="9"/>
      <c r="G30680" s="63"/>
      <c r="H30680" s="64"/>
    </row>
    <row r="30681" spans="4:8" x14ac:dyDescent="0.2">
      <c r="D30681" s="9"/>
      <c r="G30681" s="63"/>
      <c r="H30681" s="64"/>
    </row>
    <row r="30682" spans="4:8" x14ac:dyDescent="0.2">
      <c r="D30682" s="9"/>
      <c r="G30682" s="63"/>
      <c r="H30682" s="64"/>
    </row>
    <row r="30683" spans="4:8" x14ac:dyDescent="0.2">
      <c r="D30683" s="9"/>
      <c r="G30683" s="63"/>
      <c r="H30683" s="64"/>
    </row>
    <row r="30684" spans="4:8" x14ac:dyDescent="0.2">
      <c r="D30684" s="9"/>
      <c r="G30684" s="63"/>
      <c r="H30684" s="64"/>
    </row>
    <row r="30685" spans="4:8" x14ac:dyDescent="0.2">
      <c r="D30685" s="9"/>
      <c r="G30685" s="63"/>
      <c r="H30685" s="64"/>
    </row>
    <row r="30686" spans="4:8" x14ac:dyDescent="0.2">
      <c r="D30686" s="9"/>
      <c r="G30686" s="63"/>
      <c r="H30686" s="64"/>
    </row>
    <row r="30687" spans="4:8" x14ac:dyDescent="0.2">
      <c r="D30687" s="9"/>
      <c r="G30687" s="63"/>
      <c r="H30687" s="64"/>
    </row>
    <row r="30688" spans="4:8" x14ac:dyDescent="0.2">
      <c r="D30688" s="9"/>
      <c r="G30688" s="63"/>
      <c r="H30688" s="64"/>
    </row>
    <row r="30689" spans="4:8" x14ac:dyDescent="0.2">
      <c r="D30689" s="9"/>
      <c r="G30689" s="63"/>
      <c r="H30689" s="64"/>
    </row>
    <row r="30690" spans="4:8" x14ac:dyDescent="0.2">
      <c r="D30690" s="9"/>
      <c r="G30690" s="63"/>
      <c r="H30690" s="64"/>
    </row>
    <row r="30691" spans="4:8" x14ac:dyDescent="0.2">
      <c r="D30691" s="9"/>
      <c r="G30691" s="63"/>
      <c r="H30691" s="64"/>
    </row>
    <row r="30692" spans="4:8" x14ac:dyDescent="0.2">
      <c r="D30692" s="9"/>
      <c r="G30692" s="63"/>
      <c r="H30692" s="64"/>
    </row>
    <row r="30693" spans="4:8" x14ac:dyDescent="0.2">
      <c r="D30693" s="9"/>
      <c r="G30693" s="63"/>
      <c r="H30693" s="64"/>
    </row>
    <row r="30694" spans="4:8" x14ac:dyDescent="0.2">
      <c r="D30694" s="9"/>
      <c r="G30694" s="63"/>
      <c r="H30694" s="64"/>
    </row>
    <row r="30695" spans="4:8" x14ac:dyDescent="0.2">
      <c r="D30695" s="9"/>
      <c r="G30695" s="63"/>
      <c r="H30695" s="64"/>
    </row>
    <row r="30696" spans="4:8" x14ac:dyDescent="0.2">
      <c r="D30696" s="9"/>
      <c r="G30696" s="63"/>
      <c r="H30696" s="64"/>
    </row>
    <row r="30697" spans="4:8" x14ac:dyDescent="0.2">
      <c r="D30697" s="9"/>
      <c r="G30697" s="63"/>
      <c r="H30697" s="64"/>
    </row>
    <row r="30698" spans="4:8" x14ac:dyDescent="0.2">
      <c r="D30698" s="9"/>
      <c r="G30698" s="63"/>
      <c r="H30698" s="64"/>
    </row>
    <row r="30699" spans="4:8" x14ac:dyDescent="0.2">
      <c r="D30699" s="9"/>
      <c r="G30699" s="63"/>
      <c r="H30699" s="64"/>
    </row>
    <row r="30700" spans="4:8" x14ac:dyDescent="0.2">
      <c r="D30700" s="9"/>
      <c r="G30700" s="63"/>
      <c r="H30700" s="64"/>
    </row>
    <row r="30701" spans="4:8" x14ac:dyDescent="0.2">
      <c r="D30701" s="9"/>
      <c r="G30701" s="63"/>
      <c r="H30701" s="64"/>
    </row>
    <row r="30702" spans="4:8" x14ac:dyDescent="0.2">
      <c r="D30702" s="9"/>
      <c r="G30702" s="63"/>
      <c r="H30702" s="64"/>
    </row>
    <row r="30703" spans="4:8" x14ac:dyDescent="0.2">
      <c r="D30703" s="9"/>
      <c r="G30703" s="63"/>
      <c r="H30703" s="64"/>
    </row>
    <row r="30704" spans="4:8" x14ac:dyDescent="0.2">
      <c r="D30704" s="9"/>
      <c r="G30704" s="63"/>
      <c r="H30704" s="64"/>
    </row>
    <row r="30705" spans="4:8" x14ac:dyDescent="0.2">
      <c r="D30705" s="9"/>
      <c r="G30705" s="63"/>
      <c r="H30705" s="64"/>
    </row>
    <row r="30706" spans="4:8" x14ac:dyDescent="0.2">
      <c r="D30706" s="9"/>
      <c r="G30706" s="63"/>
      <c r="H30706" s="64"/>
    </row>
    <row r="30707" spans="4:8" x14ac:dyDescent="0.2">
      <c r="D30707" s="9"/>
      <c r="G30707" s="63"/>
      <c r="H30707" s="64"/>
    </row>
    <row r="30708" spans="4:8" x14ac:dyDescent="0.2">
      <c r="D30708" s="9"/>
      <c r="G30708" s="63"/>
      <c r="H30708" s="64"/>
    </row>
    <row r="30709" spans="4:8" x14ac:dyDescent="0.2">
      <c r="D30709" s="9"/>
      <c r="G30709" s="63"/>
      <c r="H30709" s="64"/>
    </row>
    <row r="30710" spans="4:8" x14ac:dyDescent="0.2">
      <c r="D30710" s="9"/>
      <c r="G30710" s="63"/>
      <c r="H30710" s="64"/>
    </row>
    <row r="30711" spans="4:8" x14ac:dyDescent="0.2">
      <c r="D30711" s="9"/>
      <c r="G30711" s="63"/>
      <c r="H30711" s="64"/>
    </row>
    <row r="30712" spans="4:8" x14ac:dyDescent="0.2">
      <c r="D30712" s="9"/>
      <c r="G30712" s="63"/>
      <c r="H30712" s="64"/>
    </row>
    <row r="30713" spans="4:8" x14ac:dyDescent="0.2">
      <c r="D30713" s="9"/>
      <c r="G30713" s="63"/>
      <c r="H30713" s="64"/>
    </row>
    <row r="30714" spans="4:8" x14ac:dyDescent="0.2">
      <c r="D30714" s="9"/>
      <c r="G30714" s="63"/>
      <c r="H30714" s="64"/>
    </row>
    <row r="30715" spans="4:8" x14ac:dyDescent="0.2">
      <c r="D30715" s="9"/>
      <c r="G30715" s="63"/>
      <c r="H30715" s="64"/>
    </row>
    <row r="30716" spans="4:8" x14ac:dyDescent="0.2">
      <c r="D30716" s="9"/>
      <c r="G30716" s="63"/>
      <c r="H30716" s="64"/>
    </row>
    <row r="30717" spans="4:8" x14ac:dyDescent="0.2">
      <c r="D30717" s="9"/>
      <c r="G30717" s="63"/>
      <c r="H30717" s="64"/>
    </row>
    <row r="30718" spans="4:8" x14ac:dyDescent="0.2">
      <c r="D30718" s="9"/>
      <c r="G30718" s="63"/>
      <c r="H30718" s="64"/>
    </row>
    <row r="30719" spans="4:8" x14ac:dyDescent="0.2">
      <c r="D30719" s="9"/>
      <c r="G30719" s="63"/>
      <c r="H30719" s="64"/>
    </row>
    <row r="30720" spans="4:8" x14ac:dyDescent="0.2">
      <c r="D30720" s="9"/>
      <c r="G30720" s="63"/>
      <c r="H30720" s="64"/>
    </row>
    <row r="30721" spans="4:8" x14ac:dyDescent="0.2">
      <c r="D30721" s="9"/>
      <c r="G30721" s="63"/>
      <c r="H30721" s="64"/>
    </row>
    <row r="30722" spans="4:8" x14ac:dyDescent="0.2">
      <c r="D30722" s="9"/>
      <c r="G30722" s="63"/>
      <c r="H30722" s="64"/>
    </row>
    <row r="30723" spans="4:8" x14ac:dyDescent="0.2">
      <c r="D30723" s="9"/>
      <c r="G30723" s="63"/>
      <c r="H30723" s="64"/>
    </row>
    <row r="30724" spans="4:8" x14ac:dyDescent="0.2">
      <c r="D30724" s="9"/>
      <c r="G30724" s="63"/>
      <c r="H30724" s="64"/>
    </row>
    <row r="30725" spans="4:8" x14ac:dyDescent="0.2">
      <c r="D30725" s="9"/>
      <c r="G30725" s="63"/>
      <c r="H30725" s="64"/>
    </row>
    <row r="30726" spans="4:8" x14ac:dyDescent="0.2">
      <c r="D30726" s="9"/>
      <c r="G30726" s="63"/>
      <c r="H30726" s="64"/>
    </row>
    <row r="30727" spans="4:8" x14ac:dyDescent="0.2">
      <c r="D30727" s="9"/>
      <c r="G30727" s="63"/>
      <c r="H30727" s="64"/>
    </row>
    <row r="30728" spans="4:8" x14ac:dyDescent="0.2">
      <c r="D30728" s="9"/>
      <c r="G30728" s="63"/>
      <c r="H30728" s="64"/>
    </row>
    <row r="30729" spans="4:8" x14ac:dyDescent="0.2">
      <c r="D30729" s="9"/>
      <c r="G30729" s="63"/>
      <c r="H30729" s="64"/>
    </row>
    <row r="30730" spans="4:8" x14ac:dyDescent="0.2">
      <c r="D30730" s="9"/>
      <c r="G30730" s="63"/>
      <c r="H30730" s="64"/>
    </row>
    <row r="30731" spans="4:8" x14ac:dyDescent="0.2">
      <c r="D30731" s="9"/>
      <c r="G30731" s="63"/>
      <c r="H30731" s="64"/>
    </row>
    <row r="30732" spans="4:8" x14ac:dyDescent="0.2">
      <c r="D30732" s="9"/>
      <c r="G30732" s="63"/>
      <c r="H30732" s="64"/>
    </row>
    <row r="30733" spans="4:8" x14ac:dyDescent="0.2">
      <c r="D30733" s="9"/>
      <c r="G30733" s="63"/>
      <c r="H30733" s="64"/>
    </row>
    <row r="30734" spans="4:8" x14ac:dyDescent="0.2">
      <c r="D30734" s="9"/>
      <c r="G30734" s="63"/>
      <c r="H30734" s="64"/>
    </row>
    <row r="30735" spans="4:8" x14ac:dyDescent="0.2">
      <c r="D30735" s="9"/>
      <c r="G30735" s="63"/>
      <c r="H30735" s="64"/>
    </row>
    <row r="30736" spans="4:8" x14ac:dyDescent="0.2">
      <c r="D30736" s="9"/>
      <c r="G30736" s="63"/>
      <c r="H30736" s="64"/>
    </row>
    <row r="30737" spans="4:8" x14ac:dyDescent="0.2">
      <c r="D30737" s="9"/>
      <c r="G30737" s="63"/>
      <c r="H30737" s="64"/>
    </row>
    <row r="30738" spans="4:8" x14ac:dyDescent="0.2">
      <c r="D30738" s="9"/>
      <c r="G30738" s="63"/>
      <c r="H30738" s="64"/>
    </row>
    <row r="30739" spans="4:8" x14ac:dyDescent="0.2">
      <c r="D30739" s="9"/>
      <c r="G30739" s="63"/>
      <c r="H30739" s="64"/>
    </row>
    <row r="30740" spans="4:8" x14ac:dyDescent="0.2">
      <c r="D30740" s="9"/>
      <c r="G30740" s="63"/>
      <c r="H30740" s="64"/>
    </row>
    <row r="30741" spans="4:8" x14ac:dyDescent="0.2">
      <c r="D30741" s="9"/>
      <c r="G30741" s="63"/>
      <c r="H30741" s="64"/>
    </row>
    <row r="30742" spans="4:8" x14ac:dyDescent="0.2">
      <c r="D30742" s="9"/>
      <c r="G30742" s="63"/>
      <c r="H30742" s="64"/>
    </row>
    <row r="30743" spans="4:8" x14ac:dyDescent="0.2">
      <c r="D30743" s="9"/>
      <c r="G30743" s="63"/>
      <c r="H30743" s="64"/>
    </row>
    <row r="30744" spans="4:8" x14ac:dyDescent="0.2">
      <c r="D30744" s="9"/>
      <c r="G30744" s="63"/>
      <c r="H30744" s="64"/>
    </row>
    <row r="30745" spans="4:8" x14ac:dyDescent="0.2">
      <c r="D30745" s="9"/>
      <c r="G30745" s="63"/>
      <c r="H30745" s="64"/>
    </row>
    <row r="30746" spans="4:8" x14ac:dyDescent="0.2">
      <c r="D30746" s="9"/>
      <c r="G30746" s="63"/>
      <c r="H30746" s="64"/>
    </row>
    <row r="30747" spans="4:8" x14ac:dyDescent="0.2">
      <c r="D30747" s="9"/>
      <c r="G30747" s="63"/>
      <c r="H30747" s="64"/>
    </row>
    <row r="30748" spans="4:8" x14ac:dyDescent="0.2">
      <c r="D30748" s="9"/>
      <c r="G30748" s="63"/>
      <c r="H30748" s="64"/>
    </row>
    <row r="30749" spans="4:8" x14ac:dyDescent="0.2">
      <c r="D30749" s="9"/>
      <c r="G30749" s="63"/>
      <c r="H30749" s="64"/>
    </row>
    <row r="30750" spans="4:8" x14ac:dyDescent="0.2">
      <c r="D30750" s="9"/>
      <c r="G30750" s="63"/>
      <c r="H30750" s="64"/>
    </row>
    <row r="30751" spans="4:8" x14ac:dyDescent="0.2">
      <c r="D30751" s="9"/>
      <c r="G30751" s="63"/>
      <c r="H30751" s="64"/>
    </row>
    <row r="30752" spans="4:8" x14ac:dyDescent="0.2">
      <c r="D30752" s="9"/>
      <c r="G30752" s="63"/>
      <c r="H30752" s="64"/>
    </row>
    <row r="30753" spans="4:8" x14ac:dyDescent="0.2">
      <c r="D30753" s="9"/>
      <c r="G30753" s="63"/>
      <c r="H30753" s="64"/>
    </row>
    <row r="30754" spans="4:8" x14ac:dyDescent="0.2">
      <c r="D30754" s="9"/>
      <c r="G30754" s="63"/>
      <c r="H30754" s="64"/>
    </row>
    <row r="30755" spans="4:8" x14ac:dyDescent="0.2">
      <c r="D30755" s="9"/>
      <c r="G30755" s="63"/>
      <c r="H30755" s="64"/>
    </row>
    <row r="30756" spans="4:8" x14ac:dyDescent="0.2">
      <c r="D30756" s="9"/>
      <c r="G30756" s="63"/>
      <c r="H30756" s="64"/>
    </row>
    <row r="30757" spans="4:8" x14ac:dyDescent="0.2">
      <c r="D30757" s="9"/>
      <c r="G30757" s="63"/>
      <c r="H30757" s="64"/>
    </row>
    <row r="30758" spans="4:8" x14ac:dyDescent="0.2">
      <c r="D30758" s="9"/>
      <c r="G30758" s="63"/>
      <c r="H30758" s="64"/>
    </row>
    <row r="30759" spans="4:8" x14ac:dyDescent="0.2">
      <c r="D30759" s="9"/>
      <c r="G30759" s="63"/>
      <c r="H30759" s="64"/>
    </row>
    <row r="30760" spans="4:8" x14ac:dyDescent="0.2">
      <c r="D30760" s="9"/>
      <c r="G30760" s="63"/>
      <c r="H30760" s="64"/>
    </row>
    <row r="30761" spans="4:8" x14ac:dyDescent="0.2">
      <c r="D30761" s="9"/>
      <c r="G30761" s="63"/>
      <c r="H30761" s="64"/>
    </row>
    <row r="30762" spans="4:8" x14ac:dyDescent="0.2">
      <c r="D30762" s="9"/>
      <c r="G30762" s="63"/>
      <c r="H30762" s="64"/>
    </row>
    <row r="30763" spans="4:8" x14ac:dyDescent="0.2">
      <c r="D30763" s="9"/>
      <c r="G30763" s="63"/>
      <c r="H30763" s="64"/>
    </row>
    <row r="30764" spans="4:8" x14ac:dyDescent="0.2">
      <c r="D30764" s="9"/>
      <c r="G30764" s="63"/>
      <c r="H30764" s="64"/>
    </row>
    <row r="30765" spans="4:8" x14ac:dyDescent="0.2">
      <c r="D30765" s="9"/>
      <c r="G30765" s="63"/>
      <c r="H30765" s="64"/>
    </row>
    <row r="30766" spans="4:8" x14ac:dyDescent="0.2">
      <c r="D30766" s="9"/>
      <c r="G30766" s="63"/>
      <c r="H30766" s="64"/>
    </row>
    <row r="30767" spans="4:8" x14ac:dyDescent="0.2">
      <c r="D30767" s="9"/>
      <c r="G30767" s="63"/>
      <c r="H30767" s="64"/>
    </row>
    <row r="30768" spans="4:8" x14ac:dyDescent="0.2">
      <c r="D30768" s="9"/>
      <c r="G30768" s="63"/>
      <c r="H30768" s="64"/>
    </row>
    <row r="30769" spans="4:8" x14ac:dyDescent="0.2">
      <c r="D30769" s="9"/>
      <c r="G30769" s="63"/>
      <c r="H30769" s="64"/>
    </row>
    <row r="30770" spans="4:8" x14ac:dyDescent="0.2">
      <c r="D30770" s="9"/>
      <c r="G30770" s="63"/>
      <c r="H30770" s="64"/>
    </row>
    <row r="30771" spans="4:8" x14ac:dyDescent="0.2">
      <c r="D30771" s="9"/>
      <c r="G30771" s="63"/>
      <c r="H30771" s="64"/>
    </row>
    <row r="30772" spans="4:8" x14ac:dyDescent="0.2">
      <c r="D30772" s="9"/>
      <c r="G30772" s="63"/>
      <c r="H30772" s="64"/>
    </row>
    <row r="30773" spans="4:8" x14ac:dyDescent="0.2">
      <c r="D30773" s="9"/>
      <c r="G30773" s="63"/>
      <c r="H30773" s="64"/>
    </row>
    <row r="30774" spans="4:8" x14ac:dyDescent="0.2">
      <c r="D30774" s="9"/>
      <c r="G30774" s="63"/>
      <c r="H30774" s="64"/>
    </row>
    <row r="30775" spans="4:8" x14ac:dyDescent="0.2">
      <c r="D30775" s="9"/>
      <c r="G30775" s="63"/>
      <c r="H30775" s="64"/>
    </row>
    <row r="30776" spans="4:8" x14ac:dyDescent="0.2">
      <c r="D30776" s="9"/>
      <c r="G30776" s="63"/>
      <c r="H30776" s="64"/>
    </row>
    <row r="30777" spans="4:8" x14ac:dyDescent="0.2">
      <c r="D30777" s="9"/>
      <c r="G30777" s="63"/>
      <c r="H30777" s="64"/>
    </row>
    <row r="30778" spans="4:8" x14ac:dyDescent="0.2">
      <c r="D30778" s="9"/>
      <c r="G30778" s="63"/>
      <c r="H30778" s="64"/>
    </row>
    <row r="30779" spans="4:8" x14ac:dyDescent="0.2">
      <c r="D30779" s="9"/>
      <c r="G30779" s="63"/>
      <c r="H30779" s="64"/>
    </row>
    <row r="30780" spans="4:8" x14ac:dyDescent="0.2">
      <c r="D30780" s="9"/>
      <c r="G30780" s="63"/>
      <c r="H30780" s="64"/>
    </row>
    <row r="30781" spans="4:8" x14ac:dyDescent="0.2">
      <c r="D30781" s="9"/>
      <c r="G30781" s="63"/>
      <c r="H30781" s="64"/>
    </row>
    <row r="30782" spans="4:8" x14ac:dyDescent="0.2">
      <c r="D30782" s="9"/>
      <c r="G30782" s="63"/>
      <c r="H30782" s="64"/>
    </row>
    <row r="30783" spans="4:8" x14ac:dyDescent="0.2">
      <c r="D30783" s="9"/>
      <c r="G30783" s="63"/>
      <c r="H30783" s="64"/>
    </row>
    <row r="30784" spans="4:8" x14ac:dyDescent="0.2">
      <c r="D30784" s="9"/>
      <c r="G30784" s="63"/>
      <c r="H30784" s="64"/>
    </row>
    <row r="30785" spans="4:8" x14ac:dyDescent="0.2">
      <c r="D30785" s="9"/>
      <c r="G30785" s="63"/>
      <c r="H30785" s="64"/>
    </row>
    <row r="30786" spans="4:8" x14ac:dyDescent="0.2">
      <c r="D30786" s="9"/>
      <c r="G30786" s="63"/>
      <c r="H30786" s="64"/>
    </row>
    <row r="30787" spans="4:8" x14ac:dyDescent="0.2">
      <c r="D30787" s="9"/>
      <c r="G30787" s="63"/>
      <c r="H30787" s="64"/>
    </row>
    <row r="30788" spans="4:8" x14ac:dyDescent="0.2">
      <c r="D30788" s="9"/>
      <c r="G30788" s="63"/>
      <c r="H30788" s="64"/>
    </row>
    <row r="30789" spans="4:8" x14ac:dyDescent="0.2">
      <c r="D30789" s="9"/>
      <c r="G30789" s="63"/>
      <c r="H30789" s="64"/>
    </row>
    <row r="30790" spans="4:8" x14ac:dyDescent="0.2">
      <c r="D30790" s="9"/>
      <c r="G30790" s="63"/>
      <c r="H30790" s="64"/>
    </row>
    <row r="30791" spans="4:8" x14ac:dyDescent="0.2">
      <c r="D30791" s="9"/>
      <c r="G30791" s="63"/>
      <c r="H30791" s="64"/>
    </row>
    <row r="30792" spans="4:8" x14ac:dyDescent="0.2">
      <c r="D30792" s="9"/>
      <c r="G30792" s="63"/>
      <c r="H30792" s="64"/>
    </row>
    <row r="30793" spans="4:8" x14ac:dyDescent="0.2">
      <c r="D30793" s="9"/>
      <c r="G30793" s="63"/>
      <c r="H30793" s="64"/>
    </row>
    <row r="30794" spans="4:8" x14ac:dyDescent="0.2">
      <c r="D30794" s="9"/>
      <c r="G30794" s="63"/>
      <c r="H30794" s="64"/>
    </row>
    <row r="30795" spans="4:8" x14ac:dyDescent="0.2">
      <c r="D30795" s="9"/>
      <c r="G30795" s="63"/>
      <c r="H30795" s="64"/>
    </row>
    <row r="30796" spans="4:8" x14ac:dyDescent="0.2">
      <c r="D30796" s="9"/>
      <c r="G30796" s="63"/>
      <c r="H30796" s="64"/>
    </row>
    <row r="30797" spans="4:8" x14ac:dyDescent="0.2">
      <c r="D30797" s="9"/>
      <c r="G30797" s="63"/>
      <c r="H30797" s="64"/>
    </row>
    <row r="30798" spans="4:8" x14ac:dyDescent="0.2">
      <c r="D30798" s="9"/>
      <c r="G30798" s="63"/>
      <c r="H30798" s="64"/>
    </row>
    <row r="30799" spans="4:8" x14ac:dyDescent="0.2">
      <c r="D30799" s="9"/>
      <c r="G30799" s="63"/>
      <c r="H30799" s="64"/>
    </row>
    <row r="30800" spans="4:8" x14ac:dyDescent="0.2">
      <c r="D30800" s="9"/>
      <c r="G30800" s="63"/>
      <c r="H30800" s="64"/>
    </row>
    <row r="30801" spans="4:8" x14ac:dyDescent="0.2">
      <c r="D30801" s="9"/>
      <c r="G30801" s="63"/>
      <c r="H30801" s="64"/>
    </row>
    <row r="30802" spans="4:8" x14ac:dyDescent="0.2">
      <c r="D30802" s="9"/>
      <c r="G30802" s="63"/>
      <c r="H30802" s="64"/>
    </row>
    <row r="30803" spans="4:8" x14ac:dyDescent="0.2">
      <c r="D30803" s="9"/>
      <c r="G30803" s="63"/>
      <c r="H30803" s="64"/>
    </row>
    <row r="30804" spans="4:8" x14ac:dyDescent="0.2">
      <c r="D30804" s="9"/>
      <c r="G30804" s="63"/>
      <c r="H30804" s="64"/>
    </row>
    <row r="30805" spans="4:8" x14ac:dyDescent="0.2">
      <c r="D30805" s="9"/>
      <c r="G30805" s="63"/>
      <c r="H30805" s="64"/>
    </row>
    <row r="30806" spans="4:8" x14ac:dyDescent="0.2">
      <c r="D30806" s="9"/>
      <c r="G30806" s="63"/>
      <c r="H30806" s="64"/>
    </row>
    <row r="30807" spans="4:8" x14ac:dyDescent="0.2">
      <c r="D30807" s="9"/>
      <c r="G30807" s="63"/>
      <c r="H30807" s="64"/>
    </row>
    <row r="30808" spans="4:8" x14ac:dyDescent="0.2">
      <c r="D30808" s="9"/>
      <c r="G30808" s="63"/>
      <c r="H30808" s="64"/>
    </row>
    <row r="30809" spans="4:8" x14ac:dyDescent="0.2">
      <c r="D30809" s="9"/>
      <c r="G30809" s="63"/>
      <c r="H30809" s="64"/>
    </row>
    <row r="30810" spans="4:8" x14ac:dyDescent="0.2">
      <c r="D30810" s="9"/>
      <c r="G30810" s="63"/>
      <c r="H30810" s="64"/>
    </row>
    <row r="30811" spans="4:8" x14ac:dyDescent="0.2">
      <c r="D30811" s="9"/>
      <c r="G30811" s="63"/>
      <c r="H30811" s="64"/>
    </row>
    <row r="30812" spans="4:8" x14ac:dyDescent="0.2">
      <c r="D30812" s="9"/>
      <c r="G30812" s="63"/>
      <c r="H30812" s="64"/>
    </row>
    <row r="30813" spans="4:8" x14ac:dyDescent="0.2">
      <c r="D30813" s="9"/>
      <c r="G30813" s="63"/>
      <c r="H30813" s="64"/>
    </row>
    <row r="30814" spans="4:8" x14ac:dyDescent="0.2">
      <c r="D30814" s="9"/>
      <c r="G30814" s="63"/>
      <c r="H30814" s="64"/>
    </row>
    <row r="30815" spans="4:8" x14ac:dyDescent="0.2">
      <c r="D30815" s="9"/>
      <c r="G30815" s="63"/>
      <c r="H30815" s="64"/>
    </row>
    <row r="30816" spans="4:8" x14ac:dyDescent="0.2">
      <c r="D30816" s="9"/>
      <c r="G30816" s="63"/>
      <c r="H30816" s="64"/>
    </row>
    <row r="30817" spans="4:8" x14ac:dyDescent="0.2">
      <c r="D30817" s="9"/>
      <c r="G30817" s="63"/>
      <c r="H30817" s="64"/>
    </row>
    <row r="30818" spans="4:8" x14ac:dyDescent="0.2">
      <c r="D30818" s="9"/>
      <c r="G30818" s="63"/>
      <c r="H30818" s="64"/>
    </row>
    <row r="30819" spans="4:8" x14ac:dyDescent="0.2">
      <c r="D30819" s="9"/>
      <c r="G30819" s="63"/>
      <c r="H30819" s="64"/>
    </row>
    <row r="30820" spans="4:8" x14ac:dyDescent="0.2">
      <c r="D30820" s="9"/>
      <c r="G30820" s="63"/>
      <c r="H30820" s="64"/>
    </row>
    <row r="30821" spans="4:8" x14ac:dyDescent="0.2">
      <c r="D30821" s="9"/>
      <c r="G30821" s="63"/>
      <c r="H30821" s="64"/>
    </row>
    <row r="30822" spans="4:8" x14ac:dyDescent="0.2">
      <c r="D30822" s="9"/>
      <c r="G30822" s="63"/>
      <c r="H30822" s="64"/>
    </row>
    <row r="30823" spans="4:8" x14ac:dyDescent="0.2">
      <c r="D30823" s="9"/>
      <c r="G30823" s="63"/>
      <c r="H30823" s="64"/>
    </row>
    <row r="30824" spans="4:8" x14ac:dyDescent="0.2">
      <c r="D30824" s="9"/>
      <c r="G30824" s="63"/>
      <c r="H30824" s="64"/>
    </row>
    <row r="30825" spans="4:8" x14ac:dyDescent="0.2">
      <c r="D30825" s="9"/>
      <c r="G30825" s="63"/>
      <c r="H30825" s="64"/>
    </row>
    <row r="30826" spans="4:8" x14ac:dyDescent="0.2">
      <c r="D30826" s="9"/>
      <c r="G30826" s="63"/>
      <c r="H30826" s="64"/>
    </row>
    <row r="30827" spans="4:8" x14ac:dyDescent="0.2">
      <c r="D30827" s="9"/>
      <c r="G30827" s="63"/>
      <c r="H30827" s="64"/>
    </row>
    <row r="30828" spans="4:8" x14ac:dyDescent="0.2">
      <c r="D30828" s="9"/>
      <c r="G30828" s="63"/>
      <c r="H30828" s="64"/>
    </row>
    <row r="30829" spans="4:8" x14ac:dyDescent="0.2">
      <c r="D30829" s="9"/>
      <c r="G30829" s="63"/>
      <c r="H30829" s="64"/>
    </row>
    <row r="30830" spans="4:8" x14ac:dyDescent="0.2">
      <c r="D30830" s="9"/>
      <c r="G30830" s="63"/>
      <c r="H30830" s="64"/>
    </row>
    <row r="30831" spans="4:8" x14ac:dyDescent="0.2">
      <c r="D30831" s="9"/>
      <c r="G30831" s="63"/>
      <c r="H30831" s="64"/>
    </row>
    <row r="30832" spans="4:8" x14ac:dyDescent="0.2">
      <c r="D30832" s="9"/>
      <c r="G30832" s="63"/>
      <c r="H30832" s="64"/>
    </row>
    <row r="30833" spans="4:8" x14ac:dyDescent="0.2">
      <c r="D30833" s="9"/>
      <c r="G30833" s="63"/>
      <c r="H30833" s="64"/>
    </row>
    <row r="30834" spans="4:8" x14ac:dyDescent="0.2">
      <c r="D30834" s="9"/>
      <c r="G30834" s="63"/>
      <c r="H30834" s="64"/>
    </row>
    <row r="30835" spans="4:8" x14ac:dyDescent="0.2">
      <c r="D30835" s="9"/>
      <c r="G30835" s="63"/>
      <c r="H30835" s="64"/>
    </row>
    <row r="30836" spans="4:8" x14ac:dyDescent="0.2">
      <c r="D30836" s="9"/>
      <c r="G30836" s="63"/>
      <c r="H30836" s="64"/>
    </row>
    <row r="30837" spans="4:8" x14ac:dyDescent="0.2">
      <c r="D30837" s="9"/>
      <c r="G30837" s="63"/>
      <c r="H30837" s="64"/>
    </row>
    <row r="30838" spans="4:8" x14ac:dyDescent="0.2">
      <c r="D30838" s="9"/>
      <c r="G30838" s="63"/>
      <c r="H30838" s="64"/>
    </row>
    <row r="30839" spans="4:8" x14ac:dyDescent="0.2">
      <c r="D30839" s="9"/>
      <c r="G30839" s="63"/>
      <c r="H30839" s="64"/>
    </row>
    <row r="30840" spans="4:8" x14ac:dyDescent="0.2">
      <c r="D30840" s="9"/>
      <c r="G30840" s="63"/>
      <c r="H30840" s="64"/>
    </row>
    <row r="30841" spans="4:8" x14ac:dyDescent="0.2">
      <c r="D30841" s="9"/>
      <c r="G30841" s="63"/>
      <c r="H30841" s="64"/>
    </row>
    <row r="30842" spans="4:8" x14ac:dyDescent="0.2">
      <c r="D30842" s="9"/>
      <c r="G30842" s="63"/>
      <c r="H30842" s="64"/>
    </row>
    <row r="30843" spans="4:8" x14ac:dyDescent="0.2">
      <c r="D30843" s="9"/>
      <c r="G30843" s="63"/>
      <c r="H30843" s="64"/>
    </row>
    <row r="30844" spans="4:8" x14ac:dyDescent="0.2">
      <c r="D30844" s="9"/>
      <c r="G30844" s="63"/>
      <c r="H30844" s="64"/>
    </row>
    <row r="30845" spans="4:8" x14ac:dyDescent="0.2">
      <c r="D30845" s="9"/>
      <c r="G30845" s="63"/>
      <c r="H30845" s="64"/>
    </row>
    <row r="30846" spans="4:8" x14ac:dyDescent="0.2">
      <c r="D30846" s="9"/>
      <c r="G30846" s="63"/>
      <c r="H30846" s="64"/>
    </row>
    <row r="30847" spans="4:8" x14ac:dyDescent="0.2">
      <c r="D30847" s="9"/>
      <c r="G30847" s="63"/>
      <c r="H30847" s="64"/>
    </row>
    <row r="30848" spans="4:8" x14ac:dyDescent="0.2">
      <c r="D30848" s="9"/>
      <c r="G30848" s="63"/>
      <c r="H30848" s="64"/>
    </row>
    <row r="30849" spans="4:8" x14ac:dyDescent="0.2">
      <c r="D30849" s="9"/>
      <c r="G30849" s="63"/>
      <c r="H30849" s="64"/>
    </row>
    <row r="30850" spans="4:8" x14ac:dyDescent="0.2">
      <c r="D30850" s="9"/>
      <c r="G30850" s="63"/>
      <c r="H30850" s="64"/>
    </row>
    <row r="30851" spans="4:8" x14ac:dyDescent="0.2">
      <c r="D30851" s="9"/>
      <c r="G30851" s="63"/>
      <c r="H30851" s="64"/>
    </row>
    <row r="30852" spans="4:8" x14ac:dyDescent="0.2">
      <c r="D30852" s="9"/>
      <c r="G30852" s="63"/>
      <c r="H30852" s="64"/>
    </row>
    <row r="30853" spans="4:8" x14ac:dyDescent="0.2">
      <c r="D30853" s="9"/>
      <c r="G30853" s="63"/>
      <c r="H30853" s="64"/>
    </row>
    <row r="30854" spans="4:8" x14ac:dyDescent="0.2">
      <c r="D30854" s="9"/>
      <c r="G30854" s="63"/>
      <c r="H30854" s="64"/>
    </row>
    <row r="30855" spans="4:8" x14ac:dyDescent="0.2">
      <c r="D30855" s="9"/>
      <c r="G30855" s="63"/>
      <c r="H30855" s="64"/>
    </row>
    <row r="30856" spans="4:8" x14ac:dyDescent="0.2">
      <c r="D30856" s="9"/>
      <c r="G30856" s="63"/>
      <c r="H30856" s="64"/>
    </row>
    <row r="30857" spans="4:8" x14ac:dyDescent="0.2">
      <c r="D30857" s="9"/>
      <c r="G30857" s="63"/>
      <c r="H30857" s="64"/>
    </row>
    <row r="30858" spans="4:8" x14ac:dyDescent="0.2">
      <c r="D30858" s="9"/>
      <c r="G30858" s="63"/>
      <c r="H30858" s="64"/>
    </row>
    <row r="30859" spans="4:8" x14ac:dyDescent="0.2">
      <c r="D30859" s="9"/>
      <c r="G30859" s="63"/>
      <c r="H30859" s="64"/>
    </row>
    <row r="30860" spans="4:8" x14ac:dyDescent="0.2">
      <c r="D30860" s="9"/>
      <c r="G30860" s="63"/>
      <c r="H30860" s="64"/>
    </row>
    <row r="30861" spans="4:8" x14ac:dyDescent="0.2">
      <c r="D30861" s="9"/>
      <c r="G30861" s="63"/>
      <c r="H30861" s="64"/>
    </row>
    <row r="30862" spans="4:8" x14ac:dyDescent="0.2">
      <c r="D30862" s="9"/>
      <c r="G30862" s="63"/>
      <c r="H30862" s="64"/>
    </row>
    <row r="30863" spans="4:8" x14ac:dyDescent="0.2">
      <c r="D30863" s="9"/>
      <c r="G30863" s="63"/>
      <c r="H30863" s="64"/>
    </row>
    <row r="30864" spans="4:8" x14ac:dyDescent="0.2">
      <c r="D30864" s="9"/>
      <c r="G30864" s="63"/>
      <c r="H30864" s="64"/>
    </row>
    <row r="30865" spans="4:8" x14ac:dyDescent="0.2">
      <c r="D30865" s="9"/>
      <c r="G30865" s="63"/>
      <c r="H30865" s="64"/>
    </row>
    <row r="30866" spans="4:8" x14ac:dyDescent="0.2">
      <c r="D30866" s="9"/>
      <c r="G30866" s="63"/>
      <c r="H30866" s="64"/>
    </row>
    <row r="30867" spans="4:8" x14ac:dyDescent="0.2">
      <c r="D30867" s="9"/>
      <c r="G30867" s="63"/>
      <c r="H30867" s="64"/>
    </row>
    <row r="30868" spans="4:8" x14ac:dyDescent="0.2">
      <c r="D30868" s="9"/>
      <c r="G30868" s="63"/>
      <c r="H30868" s="64"/>
    </row>
    <row r="30869" spans="4:8" x14ac:dyDescent="0.2">
      <c r="D30869" s="9"/>
      <c r="G30869" s="63"/>
      <c r="H30869" s="64"/>
    </row>
    <row r="30870" spans="4:8" x14ac:dyDescent="0.2">
      <c r="D30870" s="9"/>
      <c r="G30870" s="63"/>
      <c r="H30870" s="64"/>
    </row>
    <row r="30871" spans="4:8" x14ac:dyDescent="0.2">
      <c r="D30871" s="9"/>
      <c r="G30871" s="63"/>
      <c r="H30871" s="64"/>
    </row>
    <row r="30872" spans="4:8" x14ac:dyDescent="0.2">
      <c r="D30872" s="9"/>
      <c r="G30872" s="63"/>
      <c r="H30872" s="64"/>
    </row>
    <row r="30873" spans="4:8" x14ac:dyDescent="0.2">
      <c r="D30873" s="9"/>
      <c r="G30873" s="63"/>
      <c r="H30873" s="64"/>
    </row>
    <row r="30874" spans="4:8" x14ac:dyDescent="0.2">
      <c r="D30874" s="9"/>
      <c r="G30874" s="63"/>
      <c r="H30874" s="64"/>
    </row>
    <row r="30875" spans="4:8" x14ac:dyDescent="0.2">
      <c r="D30875" s="9"/>
      <c r="G30875" s="63"/>
      <c r="H30875" s="64"/>
    </row>
    <row r="30876" spans="4:8" x14ac:dyDescent="0.2">
      <c r="D30876" s="9"/>
      <c r="G30876" s="63"/>
      <c r="H30876" s="64"/>
    </row>
    <row r="30877" spans="4:8" x14ac:dyDescent="0.2">
      <c r="D30877" s="9"/>
      <c r="G30877" s="63"/>
      <c r="H30877" s="64"/>
    </row>
    <row r="30878" spans="4:8" x14ac:dyDescent="0.2">
      <c r="D30878" s="9"/>
      <c r="G30878" s="63"/>
      <c r="H30878" s="64"/>
    </row>
    <row r="30879" spans="4:8" x14ac:dyDescent="0.2">
      <c r="D30879" s="9"/>
      <c r="G30879" s="63"/>
      <c r="H30879" s="64"/>
    </row>
    <row r="30880" spans="4:8" x14ac:dyDescent="0.2">
      <c r="D30880" s="9"/>
      <c r="G30880" s="63"/>
      <c r="H30880" s="64"/>
    </row>
    <row r="30881" spans="4:8" x14ac:dyDescent="0.2">
      <c r="D30881" s="9"/>
      <c r="G30881" s="63"/>
      <c r="H30881" s="64"/>
    </row>
    <row r="30882" spans="4:8" x14ac:dyDescent="0.2">
      <c r="D30882" s="9"/>
      <c r="G30882" s="63"/>
      <c r="H30882" s="64"/>
    </row>
    <row r="30883" spans="4:8" x14ac:dyDescent="0.2">
      <c r="D30883" s="9"/>
      <c r="G30883" s="63"/>
      <c r="H30883" s="64"/>
    </row>
    <row r="30884" spans="4:8" x14ac:dyDescent="0.2">
      <c r="D30884" s="9"/>
      <c r="G30884" s="63"/>
      <c r="H30884" s="64"/>
    </row>
    <row r="30885" spans="4:8" x14ac:dyDescent="0.2">
      <c r="D30885" s="9"/>
      <c r="G30885" s="63"/>
      <c r="H30885" s="64"/>
    </row>
    <row r="30886" spans="4:8" x14ac:dyDescent="0.2">
      <c r="D30886" s="9"/>
      <c r="G30886" s="63"/>
      <c r="H30886" s="64"/>
    </row>
    <row r="30887" spans="4:8" x14ac:dyDescent="0.2">
      <c r="D30887" s="9"/>
      <c r="G30887" s="63"/>
      <c r="H30887" s="64"/>
    </row>
    <row r="30888" spans="4:8" x14ac:dyDescent="0.2">
      <c r="D30888" s="9"/>
      <c r="G30888" s="63"/>
      <c r="H30888" s="64"/>
    </row>
    <row r="30889" spans="4:8" x14ac:dyDescent="0.2">
      <c r="D30889" s="9"/>
      <c r="G30889" s="63"/>
      <c r="H30889" s="64"/>
    </row>
    <row r="30890" spans="4:8" x14ac:dyDescent="0.2">
      <c r="D30890" s="9"/>
      <c r="G30890" s="63"/>
      <c r="H30890" s="64"/>
    </row>
    <row r="30891" spans="4:8" x14ac:dyDescent="0.2">
      <c r="D30891" s="9"/>
      <c r="G30891" s="63"/>
      <c r="H30891" s="64"/>
    </row>
    <row r="30892" spans="4:8" x14ac:dyDescent="0.2">
      <c r="D30892" s="9"/>
      <c r="G30892" s="63"/>
      <c r="H30892" s="64"/>
    </row>
    <row r="30893" spans="4:8" x14ac:dyDescent="0.2">
      <c r="D30893" s="9"/>
      <c r="G30893" s="63"/>
      <c r="H30893" s="64"/>
    </row>
    <row r="30894" spans="4:8" x14ac:dyDescent="0.2">
      <c r="D30894" s="9"/>
      <c r="G30894" s="63"/>
      <c r="H30894" s="64"/>
    </row>
    <row r="30895" spans="4:8" x14ac:dyDescent="0.2">
      <c r="D30895" s="9"/>
      <c r="G30895" s="63"/>
      <c r="H30895" s="64"/>
    </row>
    <row r="30896" spans="4:8" x14ac:dyDescent="0.2">
      <c r="D30896" s="9"/>
      <c r="G30896" s="63"/>
      <c r="H30896" s="64"/>
    </row>
    <row r="30897" spans="4:8" x14ac:dyDescent="0.2">
      <c r="D30897" s="9"/>
      <c r="G30897" s="63"/>
      <c r="H30897" s="64"/>
    </row>
    <row r="30898" spans="4:8" x14ac:dyDescent="0.2">
      <c r="D30898" s="9"/>
      <c r="G30898" s="63"/>
      <c r="H30898" s="64"/>
    </row>
    <row r="30899" spans="4:8" x14ac:dyDescent="0.2">
      <c r="D30899" s="9"/>
      <c r="G30899" s="63"/>
      <c r="H30899" s="64"/>
    </row>
    <row r="30900" spans="4:8" x14ac:dyDescent="0.2">
      <c r="D30900" s="9"/>
      <c r="G30900" s="63"/>
      <c r="H30900" s="64"/>
    </row>
    <row r="30901" spans="4:8" x14ac:dyDescent="0.2">
      <c r="D30901" s="9"/>
      <c r="G30901" s="63"/>
      <c r="H30901" s="64"/>
    </row>
    <row r="30902" spans="4:8" x14ac:dyDescent="0.2">
      <c r="D30902" s="9"/>
      <c r="G30902" s="63"/>
      <c r="H30902" s="64"/>
    </row>
    <row r="30903" spans="4:8" x14ac:dyDescent="0.2">
      <c r="D30903" s="9"/>
      <c r="G30903" s="63"/>
      <c r="H30903" s="64"/>
    </row>
    <row r="30904" spans="4:8" x14ac:dyDescent="0.2">
      <c r="D30904" s="9"/>
      <c r="G30904" s="63"/>
      <c r="H30904" s="64"/>
    </row>
    <row r="30905" spans="4:8" x14ac:dyDescent="0.2">
      <c r="D30905" s="9"/>
      <c r="G30905" s="63"/>
      <c r="H30905" s="64"/>
    </row>
    <row r="30906" spans="4:8" x14ac:dyDescent="0.2">
      <c r="D30906" s="9"/>
      <c r="G30906" s="63"/>
      <c r="H30906" s="64"/>
    </row>
    <row r="30907" spans="4:8" x14ac:dyDescent="0.2">
      <c r="D30907" s="9"/>
      <c r="G30907" s="63"/>
      <c r="H30907" s="64"/>
    </row>
    <row r="30908" spans="4:8" x14ac:dyDescent="0.2">
      <c r="D30908" s="9"/>
      <c r="G30908" s="63"/>
      <c r="H30908" s="64"/>
    </row>
    <row r="30909" spans="4:8" x14ac:dyDescent="0.2">
      <c r="D30909" s="9"/>
      <c r="G30909" s="63"/>
      <c r="H30909" s="64"/>
    </row>
    <row r="30910" spans="4:8" x14ac:dyDescent="0.2">
      <c r="D30910" s="9"/>
      <c r="G30910" s="63"/>
      <c r="H30910" s="64"/>
    </row>
    <row r="30911" spans="4:8" x14ac:dyDescent="0.2">
      <c r="D30911" s="9"/>
      <c r="G30911" s="63"/>
      <c r="H30911" s="64"/>
    </row>
    <row r="30912" spans="4:8" x14ac:dyDescent="0.2">
      <c r="D30912" s="9"/>
      <c r="G30912" s="63"/>
      <c r="H30912" s="64"/>
    </row>
    <row r="30913" spans="4:8" x14ac:dyDescent="0.2">
      <c r="D30913" s="9"/>
      <c r="G30913" s="63"/>
      <c r="H30913" s="64"/>
    </row>
    <row r="30914" spans="4:8" x14ac:dyDescent="0.2">
      <c r="D30914" s="9"/>
      <c r="G30914" s="63"/>
      <c r="H30914" s="64"/>
    </row>
    <row r="30915" spans="4:8" x14ac:dyDescent="0.2">
      <c r="D30915" s="9"/>
      <c r="G30915" s="63"/>
      <c r="H30915" s="64"/>
    </row>
    <row r="30916" spans="4:8" x14ac:dyDescent="0.2">
      <c r="D30916" s="9"/>
      <c r="G30916" s="63"/>
      <c r="H30916" s="64"/>
    </row>
    <row r="30917" spans="4:8" x14ac:dyDescent="0.2">
      <c r="D30917" s="9"/>
      <c r="G30917" s="63"/>
      <c r="H30917" s="64"/>
    </row>
    <row r="30918" spans="4:8" x14ac:dyDescent="0.2">
      <c r="D30918" s="9"/>
      <c r="G30918" s="63"/>
      <c r="H30918" s="64"/>
    </row>
    <row r="30919" spans="4:8" x14ac:dyDescent="0.2">
      <c r="D30919" s="9"/>
      <c r="G30919" s="63"/>
      <c r="H30919" s="64"/>
    </row>
    <row r="30920" spans="4:8" x14ac:dyDescent="0.2">
      <c r="D30920" s="9"/>
      <c r="G30920" s="63"/>
      <c r="H30920" s="64"/>
    </row>
    <row r="30921" spans="4:8" x14ac:dyDescent="0.2">
      <c r="D30921" s="9"/>
      <c r="G30921" s="63"/>
      <c r="H30921" s="64"/>
    </row>
    <row r="30922" spans="4:8" x14ac:dyDescent="0.2">
      <c r="D30922" s="9"/>
      <c r="G30922" s="63"/>
      <c r="H30922" s="64"/>
    </row>
    <row r="30923" spans="4:8" x14ac:dyDescent="0.2">
      <c r="D30923" s="9"/>
      <c r="G30923" s="63"/>
      <c r="H30923" s="64"/>
    </row>
    <row r="30924" spans="4:8" x14ac:dyDescent="0.2">
      <c r="D30924" s="9"/>
      <c r="G30924" s="63"/>
      <c r="H30924" s="64"/>
    </row>
    <row r="30925" spans="4:8" x14ac:dyDescent="0.2">
      <c r="D30925" s="9"/>
      <c r="G30925" s="63"/>
      <c r="H30925" s="64"/>
    </row>
    <row r="30926" spans="4:8" x14ac:dyDescent="0.2">
      <c r="D30926" s="9"/>
      <c r="G30926" s="63"/>
      <c r="H30926" s="64"/>
    </row>
    <row r="30927" spans="4:8" x14ac:dyDescent="0.2">
      <c r="D30927" s="9"/>
      <c r="G30927" s="63"/>
      <c r="H30927" s="64"/>
    </row>
    <row r="30928" spans="4:8" x14ac:dyDescent="0.2">
      <c r="D30928" s="9"/>
      <c r="G30928" s="63"/>
      <c r="H30928" s="64"/>
    </row>
    <row r="30929" spans="4:8" x14ac:dyDescent="0.2">
      <c r="D30929" s="9"/>
      <c r="G30929" s="63"/>
      <c r="H30929" s="64"/>
    </row>
    <row r="30930" spans="4:8" x14ac:dyDescent="0.2">
      <c r="D30930" s="9"/>
      <c r="G30930" s="63"/>
      <c r="H30930" s="64"/>
    </row>
    <row r="30931" spans="4:8" x14ac:dyDescent="0.2">
      <c r="D30931" s="9"/>
      <c r="G30931" s="63"/>
      <c r="H30931" s="64"/>
    </row>
    <row r="30932" spans="4:8" x14ac:dyDescent="0.2">
      <c r="D30932" s="9"/>
      <c r="G30932" s="63"/>
      <c r="H30932" s="64"/>
    </row>
    <row r="30933" spans="4:8" x14ac:dyDescent="0.2">
      <c r="D30933" s="9"/>
      <c r="G30933" s="63"/>
      <c r="H30933" s="64"/>
    </row>
    <row r="30934" spans="4:8" x14ac:dyDescent="0.2">
      <c r="D30934" s="9"/>
      <c r="G30934" s="63"/>
      <c r="H30934" s="64"/>
    </row>
    <row r="30935" spans="4:8" x14ac:dyDescent="0.2">
      <c r="D30935" s="9"/>
      <c r="G30935" s="63"/>
      <c r="H30935" s="64"/>
    </row>
    <row r="30936" spans="4:8" x14ac:dyDescent="0.2">
      <c r="D30936" s="9"/>
      <c r="G30936" s="63"/>
      <c r="H30936" s="64"/>
    </row>
    <row r="30937" spans="4:8" x14ac:dyDescent="0.2">
      <c r="D30937" s="9"/>
      <c r="G30937" s="63"/>
      <c r="H30937" s="64"/>
    </row>
    <row r="30938" spans="4:8" x14ac:dyDescent="0.2">
      <c r="D30938" s="9"/>
      <c r="G30938" s="63"/>
      <c r="H30938" s="64"/>
    </row>
    <row r="30939" spans="4:8" x14ac:dyDescent="0.2">
      <c r="D30939" s="9"/>
      <c r="G30939" s="63"/>
      <c r="H30939" s="64"/>
    </row>
    <row r="30940" spans="4:8" x14ac:dyDescent="0.2">
      <c r="D30940" s="9"/>
      <c r="G30940" s="63"/>
      <c r="H30940" s="64"/>
    </row>
    <row r="30941" spans="4:8" x14ac:dyDescent="0.2">
      <c r="D30941" s="9"/>
      <c r="G30941" s="63"/>
      <c r="H30941" s="64"/>
    </row>
    <row r="30942" spans="4:8" x14ac:dyDescent="0.2">
      <c r="D30942" s="9"/>
      <c r="G30942" s="63"/>
      <c r="H30942" s="64"/>
    </row>
    <row r="30943" spans="4:8" x14ac:dyDescent="0.2">
      <c r="D30943" s="9"/>
      <c r="G30943" s="63"/>
      <c r="H30943" s="64"/>
    </row>
    <row r="30944" spans="4:8" x14ac:dyDescent="0.2">
      <c r="D30944" s="9"/>
      <c r="G30944" s="63"/>
      <c r="H30944" s="64"/>
    </row>
    <row r="30945" spans="4:8" x14ac:dyDescent="0.2">
      <c r="D30945" s="9"/>
      <c r="G30945" s="63"/>
      <c r="H30945" s="64"/>
    </row>
    <row r="30946" spans="4:8" x14ac:dyDescent="0.2">
      <c r="D30946" s="9"/>
      <c r="G30946" s="63"/>
      <c r="H30946" s="64"/>
    </row>
    <row r="30947" spans="4:8" x14ac:dyDescent="0.2">
      <c r="D30947" s="9"/>
      <c r="G30947" s="63"/>
      <c r="H30947" s="64"/>
    </row>
    <row r="30948" spans="4:8" x14ac:dyDescent="0.2">
      <c r="D30948" s="9"/>
      <c r="G30948" s="63"/>
      <c r="H30948" s="64"/>
    </row>
    <row r="30949" spans="4:8" x14ac:dyDescent="0.2">
      <c r="D30949" s="9"/>
      <c r="G30949" s="63"/>
      <c r="H30949" s="64"/>
    </row>
    <row r="30950" spans="4:8" x14ac:dyDescent="0.2">
      <c r="D30950" s="9"/>
      <c r="G30950" s="63"/>
      <c r="H30950" s="64"/>
    </row>
    <row r="30951" spans="4:8" x14ac:dyDescent="0.2">
      <c r="D30951" s="9"/>
      <c r="G30951" s="63"/>
      <c r="H30951" s="64"/>
    </row>
    <row r="30952" spans="4:8" x14ac:dyDescent="0.2">
      <c r="D30952" s="9"/>
      <c r="G30952" s="63"/>
      <c r="H30952" s="64"/>
    </row>
    <row r="30953" spans="4:8" x14ac:dyDescent="0.2">
      <c r="D30953" s="9"/>
      <c r="G30953" s="63"/>
      <c r="H30953" s="64"/>
    </row>
    <row r="30954" spans="4:8" x14ac:dyDescent="0.2">
      <c r="D30954" s="9"/>
      <c r="G30954" s="63"/>
      <c r="H30954" s="64"/>
    </row>
    <row r="30955" spans="4:8" x14ac:dyDescent="0.2">
      <c r="D30955" s="9"/>
      <c r="G30955" s="63"/>
      <c r="H30955" s="64"/>
    </row>
    <row r="30956" spans="4:8" x14ac:dyDescent="0.2">
      <c r="D30956" s="9"/>
      <c r="G30956" s="63"/>
      <c r="H30956" s="64"/>
    </row>
    <row r="30957" spans="4:8" x14ac:dyDescent="0.2">
      <c r="D30957" s="9"/>
      <c r="G30957" s="63"/>
      <c r="H30957" s="64"/>
    </row>
    <row r="30958" spans="4:8" x14ac:dyDescent="0.2">
      <c r="D30958" s="9"/>
      <c r="G30958" s="63"/>
      <c r="H30958" s="64"/>
    </row>
    <row r="30959" spans="4:8" x14ac:dyDescent="0.2">
      <c r="D30959" s="9"/>
      <c r="G30959" s="63"/>
      <c r="H30959" s="64"/>
    </row>
    <row r="30960" spans="4:8" x14ac:dyDescent="0.2">
      <c r="D30960" s="9"/>
      <c r="G30960" s="63"/>
      <c r="H30960" s="64"/>
    </row>
    <row r="30961" spans="4:8" x14ac:dyDescent="0.2">
      <c r="D30961" s="9"/>
      <c r="G30961" s="63"/>
      <c r="H30961" s="64"/>
    </row>
    <row r="30962" spans="4:8" x14ac:dyDescent="0.2">
      <c r="D30962" s="9"/>
      <c r="G30962" s="63"/>
      <c r="H30962" s="64"/>
    </row>
    <row r="30963" spans="4:8" x14ac:dyDescent="0.2">
      <c r="D30963" s="9"/>
      <c r="G30963" s="63"/>
      <c r="H30963" s="64"/>
    </row>
    <row r="30964" spans="4:8" x14ac:dyDescent="0.2">
      <c r="D30964" s="9"/>
      <c r="G30964" s="63"/>
      <c r="H30964" s="64"/>
    </row>
    <row r="30965" spans="4:8" x14ac:dyDescent="0.2">
      <c r="D30965" s="9"/>
      <c r="G30965" s="63"/>
      <c r="H30965" s="64"/>
    </row>
    <row r="30966" spans="4:8" x14ac:dyDescent="0.2">
      <c r="D30966" s="9"/>
      <c r="G30966" s="63"/>
      <c r="H30966" s="64"/>
    </row>
    <row r="30967" spans="4:8" x14ac:dyDescent="0.2">
      <c r="D30967" s="9"/>
      <c r="G30967" s="63"/>
      <c r="H30967" s="64"/>
    </row>
    <row r="30968" spans="4:8" x14ac:dyDescent="0.2">
      <c r="D30968" s="9"/>
      <c r="G30968" s="63"/>
      <c r="H30968" s="64"/>
    </row>
    <row r="30969" spans="4:8" x14ac:dyDescent="0.2">
      <c r="D30969" s="9"/>
      <c r="G30969" s="63"/>
      <c r="H30969" s="64"/>
    </row>
    <row r="30970" spans="4:8" x14ac:dyDescent="0.2">
      <c r="D30970" s="9"/>
      <c r="G30970" s="63"/>
      <c r="H30970" s="64"/>
    </row>
    <row r="30971" spans="4:8" x14ac:dyDescent="0.2">
      <c r="D30971" s="9"/>
      <c r="G30971" s="63"/>
      <c r="H30971" s="64"/>
    </row>
    <row r="30972" spans="4:8" x14ac:dyDescent="0.2">
      <c r="D30972" s="9"/>
      <c r="G30972" s="63"/>
      <c r="H30972" s="64"/>
    </row>
    <row r="30973" spans="4:8" x14ac:dyDescent="0.2">
      <c r="D30973" s="9"/>
      <c r="G30973" s="63"/>
      <c r="H30973" s="64"/>
    </row>
    <row r="30974" spans="4:8" x14ac:dyDescent="0.2">
      <c r="D30974" s="9"/>
      <c r="G30974" s="63"/>
      <c r="H30974" s="64"/>
    </row>
    <row r="30975" spans="4:8" x14ac:dyDescent="0.2">
      <c r="D30975" s="9"/>
      <c r="G30975" s="63"/>
      <c r="H30975" s="64"/>
    </row>
    <row r="30976" spans="4:8" x14ac:dyDescent="0.2">
      <c r="D30976" s="9"/>
      <c r="G30976" s="63"/>
      <c r="H30976" s="64"/>
    </row>
    <row r="30977" spans="4:8" x14ac:dyDescent="0.2">
      <c r="D30977" s="9"/>
      <c r="G30977" s="63"/>
      <c r="H30977" s="64"/>
    </row>
    <row r="30978" spans="4:8" x14ac:dyDescent="0.2">
      <c r="D30978" s="9"/>
      <c r="G30978" s="63"/>
      <c r="H30978" s="64"/>
    </row>
    <row r="30979" spans="4:8" x14ac:dyDescent="0.2">
      <c r="D30979" s="9"/>
      <c r="G30979" s="63"/>
      <c r="H30979" s="64"/>
    </row>
    <row r="30980" spans="4:8" x14ac:dyDescent="0.2">
      <c r="D30980" s="9"/>
      <c r="G30980" s="63"/>
      <c r="H30980" s="64"/>
    </row>
    <row r="30981" spans="4:8" x14ac:dyDescent="0.2">
      <c r="D30981" s="9"/>
      <c r="G30981" s="63"/>
      <c r="H30981" s="64"/>
    </row>
    <row r="30982" spans="4:8" x14ac:dyDescent="0.2">
      <c r="D30982" s="9"/>
      <c r="G30982" s="63"/>
      <c r="H30982" s="64"/>
    </row>
    <row r="30983" spans="4:8" x14ac:dyDescent="0.2">
      <c r="D30983" s="9"/>
      <c r="G30983" s="63"/>
      <c r="H30983" s="64"/>
    </row>
    <row r="30984" spans="4:8" x14ac:dyDescent="0.2">
      <c r="D30984" s="9"/>
      <c r="G30984" s="63"/>
      <c r="H30984" s="64"/>
    </row>
    <row r="30985" spans="4:8" x14ac:dyDescent="0.2">
      <c r="D30985" s="9"/>
      <c r="G30985" s="63"/>
      <c r="H30985" s="64"/>
    </row>
    <row r="30986" spans="4:8" x14ac:dyDescent="0.2">
      <c r="D30986" s="9"/>
      <c r="G30986" s="63"/>
      <c r="H30986" s="64"/>
    </row>
    <row r="30987" spans="4:8" x14ac:dyDescent="0.2">
      <c r="D30987" s="9"/>
      <c r="G30987" s="63"/>
      <c r="H30987" s="64"/>
    </row>
    <row r="30988" spans="4:8" x14ac:dyDescent="0.2">
      <c r="D30988" s="9"/>
      <c r="G30988" s="63"/>
      <c r="H30988" s="64"/>
    </row>
    <row r="30989" spans="4:8" x14ac:dyDescent="0.2">
      <c r="D30989" s="9"/>
      <c r="G30989" s="63"/>
      <c r="H30989" s="64"/>
    </row>
    <row r="30990" spans="4:8" x14ac:dyDescent="0.2">
      <c r="D30990" s="9"/>
      <c r="G30990" s="63"/>
      <c r="H30990" s="64"/>
    </row>
    <row r="30991" spans="4:8" x14ac:dyDescent="0.2">
      <c r="D30991" s="9"/>
      <c r="G30991" s="63"/>
      <c r="H30991" s="64"/>
    </row>
    <row r="30992" spans="4:8" x14ac:dyDescent="0.2">
      <c r="D30992" s="9"/>
      <c r="G30992" s="63"/>
      <c r="H30992" s="64"/>
    </row>
    <row r="30993" spans="4:8" x14ac:dyDescent="0.2">
      <c r="D30993" s="9"/>
      <c r="G30993" s="63"/>
      <c r="H30993" s="64"/>
    </row>
    <row r="30994" spans="4:8" x14ac:dyDescent="0.2">
      <c r="D30994" s="9"/>
      <c r="G30994" s="63"/>
      <c r="H30994" s="64"/>
    </row>
    <row r="30995" spans="4:8" x14ac:dyDescent="0.2">
      <c r="D30995" s="9"/>
      <c r="G30995" s="63"/>
      <c r="H30995" s="64"/>
    </row>
    <row r="30996" spans="4:8" x14ac:dyDescent="0.2">
      <c r="D30996" s="9"/>
      <c r="G30996" s="63"/>
      <c r="H30996" s="64"/>
    </row>
    <row r="30997" spans="4:8" x14ac:dyDescent="0.2">
      <c r="D30997" s="9"/>
      <c r="G30997" s="63"/>
      <c r="H30997" s="64"/>
    </row>
    <row r="30998" spans="4:8" x14ac:dyDescent="0.2">
      <c r="D30998" s="9"/>
      <c r="G30998" s="63"/>
      <c r="H30998" s="64"/>
    </row>
    <row r="30999" spans="4:8" x14ac:dyDescent="0.2">
      <c r="D30999" s="9"/>
      <c r="G30999" s="63"/>
      <c r="H30999" s="64"/>
    </row>
    <row r="31000" spans="4:8" x14ac:dyDescent="0.2">
      <c r="D31000" s="9"/>
      <c r="G31000" s="63"/>
      <c r="H31000" s="64"/>
    </row>
    <row r="31001" spans="4:8" x14ac:dyDescent="0.2">
      <c r="D31001" s="9"/>
      <c r="G31001" s="63"/>
      <c r="H31001" s="64"/>
    </row>
    <row r="31002" spans="4:8" x14ac:dyDescent="0.2">
      <c r="D31002" s="9"/>
      <c r="G31002" s="63"/>
      <c r="H31002" s="64"/>
    </row>
    <row r="31003" spans="4:8" x14ac:dyDescent="0.2">
      <c r="D31003" s="9"/>
      <c r="G31003" s="63"/>
      <c r="H31003" s="64"/>
    </row>
    <row r="31004" spans="4:8" x14ac:dyDescent="0.2">
      <c r="D31004" s="9"/>
      <c r="G31004" s="63"/>
      <c r="H31004" s="64"/>
    </row>
    <row r="31005" spans="4:8" x14ac:dyDescent="0.2">
      <c r="D31005" s="9"/>
      <c r="G31005" s="63"/>
      <c r="H31005" s="64"/>
    </row>
    <row r="31006" spans="4:8" x14ac:dyDescent="0.2">
      <c r="D31006" s="9"/>
      <c r="G31006" s="63"/>
      <c r="H31006" s="64"/>
    </row>
    <row r="31007" spans="4:8" x14ac:dyDescent="0.2">
      <c r="D31007" s="9"/>
      <c r="G31007" s="63"/>
      <c r="H31007" s="64"/>
    </row>
    <row r="31008" spans="4:8" x14ac:dyDescent="0.2">
      <c r="D31008" s="9"/>
      <c r="G31008" s="63"/>
      <c r="H31008" s="64"/>
    </row>
    <row r="31009" spans="4:8" x14ac:dyDescent="0.2">
      <c r="D31009" s="9"/>
      <c r="G31009" s="63"/>
      <c r="H31009" s="64"/>
    </row>
    <row r="31010" spans="4:8" x14ac:dyDescent="0.2">
      <c r="D31010" s="9"/>
      <c r="G31010" s="63"/>
      <c r="H31010" s="64"/>
    </row>
    <row r="31011" spans="4:8" x14ac:dyDescent="0.2">
      <c r="D31011" s="9"/>
      <c r="G31011" s="63"/>
      <c r="H31011" s="64"/>
    </row>
    <row r="31012" spans="4:8" x14ac:dyDescent="0.2">
      <c r="D31012" s="9"/>
      <c r="G31012" s="63"/>
      <c r="H31012" s="64"/>
    </row>
    <row r="31013" spans="4:8" x14ac:dyDescent="0.2">
      <c r="D31013" s="9"/>
      <c r="G31013" s="63"/>
      <c r="H31013" s="64"/>
    </row>
    <row r="31014" spans="4:8" x14ac:dyDescent="0.2">
      <c r="D31014" s="9"/>
      <c r="G31014" s="63"/>
      <c r="H31014" s="64"/>
    </row>
    <row r="31015" spans="4:8" x14ac:dyDescent="0.2">
      <c r="D31015" s="9"/>
      <c r="G31015" s="63"/>
      <c r="H31015" s="64"/>
    </row>
    <row r="31016" spans="4:8" x14ac:dyDescent="0.2">
      <c r="D31016" s="9"/>
      <c r="G31016" s="63"/>
      <c r="H31016" s="64"/>
    </row>
    <row r="31017" spans="4:8" x14ac:dyDescent="0.2">
      <c r="D31017" s="9"/>
      <c r="G31017" s="63"/>
      <c r="H31017" s="64"/>
    </row>
    <row r="31018" spans="4:8" x14ac:dyDescent="0.2">
      <c r="D31018" s="9"/>
      <c r="G31018" s="63"/>
      <c r="H31018" s="64"/>
    </row>
    <row r="31019" spans="4:8" x14ac:dyDescent="0.2">
      <c r="D31019" s="9"/>
      <c r="G31019" s="63"/>
      <c r="H31019" s="64"/>
    </row>
    <row r="31020" spans="4:8" x14ac:dyDescent="0.2">
      <c r="D31020" s="9"/>
      <c r="G31020" s="63"/>
      <c r="H31020" s="64"/>
    </row>
    <row r="31021" spans="4:8" x14ac:dyDescent="0.2">
      <c r="D31021" s="9"/>
      <c r="G31021" s="63"/>
      <c r="H31021" s="64"/>
    </row>
    <row r="31022" spans="4:8" x14ac:dyDescent="0.2">
      <c r="D31022" s="9"/>
      <c r="G31022" s="63"/>
      <c r="H31022" s="64"/>
    </row>
    <row r="31023" spans="4:8" x14ac:dyDescent="0.2">
      <c r="D31023" s="9"/>
      <c r="G31023" s="63"/>
      <c r="H31023" s="64"/>
    </row>
    <row r="31024" spans="4:8" x14ac:dyDescent="0.2">
      <c r="D31024" s="9"/>
      <c r="G31024" s="63"/>
      <c r="H31024" s="64"/>
    </row>
    <row r="31025" spans="4:8" x14ac:dyDescent="0.2">
      <c r="D31025" s="9"/>
      <c r="G31025" s="63"/>
      <c r="H31025" s="64"/>
    </row>
    <row r="31026" spans="4:8" x14ac:dyDescent="0.2">
      <c r="D31026" s="9"/>
      <c r="G31026" s="63"/>
      <c r="H31026" s="64"/>
    </row>
    <row r="31027" spans="4:8" x14ac:dyDescent="0.2">
      <c r="D31027" s="9"/>
      <c r="G31027" s="63"/>
      <c r="H31027" s="64"/>
    </row>
    <row r="31028" spans="4:8" x14ac:dyDescent="0.2">
      <c r="D31028" s="9"/>
      <c r="G31028" s="63"/>
      <c r="H31028" s="64"/>
    </row>
    <row r="31029" spans="4:8" x14ac:dyDescent="0.2">
      <c r="D31029" s="9"/>
      <c r="G31029" s="63"/>
      <c r="H31029" s="64"/>
    </row>
    <row r="31030" spans="4:8" x14ac:dyDescent="0.2">
      <c r="D31030" s="9"/>
      <c r="G31030" s="63"/>
      <c r="H31030" s="64"/>
    </row>
    <row r="31031" spans="4:8" x14ac:dyDescent="0.2">
      <c r="D31031" s="9"/>
      <c r="G31031" s="63"/>
      <c r="H31031" s="64"/>
    </row>
    <row r="31032" spans="4:8" x14ac:dyDescent="0.2">
      <c r="D31032" s="9"/>
      <c r="G31032" s="63"/>
      <c r="H31032" s="64"/>
    </row>
    <row r="31033" spans="4:8" x14ac:dyDescent="0.2">
      <c r="D31033" s="9"/>
      <c r="G31033" s="63"/>
      <c r="H31033" s="64"/>
    </row>
    <row r="31034" spans="4:8" x14ac:dyDescent="0.2">
      <c r="D31034" s="9"/>
      <c r="G31034" s="63"/>
      <c r="H31034" s="64"/>
    </row>
    <row r="31035" spans="4:8" x14ac:dyDescent="0.2">
      <c r="D31035" s="9"/>
      <c r="G31035" s="63"/>
      <c r="H31035" s="64"/>
    </row>
    <row r="31036" spans="4:8" x14ac:dyDescent="0.2">
      <c r="D31036" s="9"/>
      <c r="G31036" s="63"/>
      <c r="H31036" s="64"/>
    </row>
    <row r="31037" spans="4:8" x14ac:dyDescent="0.2">
      <c r="D31037" s="9"/>
      <c r="G31037" s="63"/>
      <c r="H31037" s="64"/>
    </row>
    <row r="31038" spans="4:8" x14ac:dyDescent="0.2">
      <c r="D31038" s="9"/>
      <c r="G31038" s="63"/>
      <c r="H31038" s="64"/>
    </row>
    <row r="31039" spans="4:8" x14ac:dyDescent="0.2">
      <c r="D31039" s="9"/>
      <c r="G31039" s="63"/>
      <c r="H31039" s="64"/>
    </row>
    <row r="31040" spans="4:8" x14ac:dyDescent="0.2">
      <c r="D31040" s="9"/>
      <c r="G31040" s="63"/>
      <c r="H31040" s="64"/>
    </row>
    <row r="31041" spans="4:8" x14ac:dyDescent="0.2">
      <c r="D31041" s="9"/>
      <c r="G31041" s="63"/>
      <c r="H31041" s="64"/>
    </row>
    <row r="31042" spans="4:8" x14ac:dyDescent="0.2">
      <c r="D31042" s="9"/>
      <c r="G31042" s="63"/>
      <c r="H31042" s="64"/>
    </row>
    <row r="31043" spans="4:8" x14ac:dyDescent="0.2">
      <c r="D31043" s="9"/>
      <c r="G31043" s="63"/>
      <c r="H31043" s="64"/>
    </row>
    <row r="31044" spans="4:8" x14ac:dyDescent="0.2">
      <c r="D31044" s="9"/>
      <c r="G31044" s="63"/>
      <c r="H31044" s="64"/>
    </row>
    <row r="31045" spans="4:8" x14ac:dyDescent="0.2">
      <c r="D31045" s="9"/>
      <c r="G31045" s="63"/>
      <c r="H31045" s="64"/>
    </row>
    <row r="31046" spans="4:8" x14ac:dyDescent="0.2">
      <c r="D31046" s="9"/>
      <c r="G31046" s="63"/>
      <c r="H31046" s="64"/>
    </row>
    <row r="31047" spans="4:8" x14ac:dyDescent="0.2">
      <c r="D31047" s="9"/>
      <c r="G31047" s="63"/>
      <c r="H31047" s="64"/>
    </row>
    <row r="31048" spans="4:8" x14ac:dyDescent="0.2">
      <c r="D31048" s="9"/>
      <c r="G31048" s="63"/>
      <c r="H31048" s="64"/>
    </row>
    <row r="31049" spans="4:8" x14ac:dyDescent="0.2">
      <c r="D31049" s="9"/>
      <c r="G31049" s="63"/>
      <c r="H31049" s="64"/>
    </row>
    <row r="31050" spans="4:8" x14ac:dyDescent="0.2">
      <c r="D31050" s="9"/>
      <c r="G31050" s="63"/>
      <c r="H31050" s="64"/>
    </row>
    <row r="31051" spans="4:8" x14ac:dyDescent="0.2">
      <c r="D31051" s="9"/>
      <c r="G31051" s="63"/>
      <c r="H31051" s="64"/>
    </row>
    <row r="31052" spans="4:8" x14ac:dyDescent="0.2">
      <c r="D31052" s="9"/>
      <c r="G31052" s="63"/>
      <c r="H31052" s="64"/>
    </row>
    <row r="31053" spans="4:8" x14ac:dyDescent="0.2">
      <c r="D31053" s="9"/>
      <c r="G31053" s="63"/>
      <c r="H31053" s="64"/>
    </row>
    <row r="31054" spans="4:8" x14ac:dyDescent="0.2">
      <c r="D31054" s="9"/>
      <c r="G31054" s="63"/>
      <c r="H31054" s="64"/>
    </row>
    <row r="31055" spans="4:8" x14ac:dyDescent="0.2">
      <c r="D31055" s="9"/>
      <c r="G31055" s="63"/>
      <c r="H31055" s="64"/>
    </row>
    <row r="31056" spans="4:8" x14ac:dyDescent="0.2">
      <c r="D31056" s="9"/>
      <c r="G31056" s="63"/>
      <c r="H31056" s="64"/>
    </row>
    <row r="31057" spans="4:8" x14ac:dyDescent="0.2">
      <c r="D31057" s="9"/>
      <c r="G31057" s="63"/>
      <c r="H31057" s="64"/>
    </row>
    <row r="31058" spans="4:8" x14ac:dyDescent="0.2">
      <c r="D31058" s="9"/>
      <c r="G31058" s="63"/>
      <c r="H31058" s="64"/>
    </row>
    <row r="31059" spans="4:8" x14ac:dyDescent="0.2">
      <c r="D31059" s="9"/>
      <c r="G31059" s="63"/>
      <c r="H31059" s="64"/>
    </row>
    <row r="31060" spans="4:8" x14ac:dyDescent="0.2">
      <c r="D31060" s="9"/>
      <c r="G31060" s="63"/>
      <c r="H31060" s="64"/>
    </row>
    <row r="31061" spans="4:8" x14ac:dyDescent="0.2">
      <c r="D31061" s="9"/>
      <c r="G31061" s="63"/>
      <c r="H31061" s="64"/>
    </row>
    <row r="31062" spans="4:8" x14ac:dyDescent="0.2">
      <c r="D31062" s="9"/>
      <c r="G31062" s="63"/>
      <c r="H31062" s="64"/>
    </row>
    <row r="31063" spans="4:8" x14ac:dyDescent="0.2">
      <c r="D31063" s="9"/>
      <c r="G31063" s="63"/>
      <c r="H31063" s="64"/>
    </row>
    <row r="31064" spans="4:8" x14ac:dyDescent="0.2">
      <c r="D31064" s="9"/>
      <c r="G31064" s="63"/>
      <c r="H31064" s="64"/>
    </row>
    <row r="31065" spans="4:8" x14ac:dyDescent="0.2">
      <c r="D31065" s="9"/>
      <c r="G31065" s="63"/>
      <c r="H31065" s="64"/>
    </row>
    <row r="31066" spans="4:8" x14ac:dyDescent="0.2">
      <c r="D31066" s="9"/>
      <c r="G31066" s="63"/>
      <c r="H31066" s="64"/>
    </row>
    <row r="31067" spans="4:8" x14ac:dyDescent="0.2">
      <c r="D31067" s="9"/>
      <c r="G31067" s="63"/>
      <c r="H31067" s="64"/>
    </row>
    <row r="31068" spans="4:8" x14ac:dyDescent="0.2">
      <c r="D31068" s="9"/>
      <c r="G31068" s="63"/>
      <c r="H31068" s="64"/>
    </row>
    <row r="31069" spans="4:8" x14ac:dyDescent="0.2">
      <c r="D31069" s="9"/>
      <c r="G31069" s="63"/>
      <c r="H31069" s="64"/>
    </row>
    <row r="31070" spans="4:8" x14ac:dyDescent="0.2">
      <c r="D31070" s="9"/>
      <c r="G31070" s="63"/>
      <c r="H31070" s="64"/>
    </row>
    <row r="31071" spans="4:8" x14ac:dyDescent="0.2">
      <c r="D31071" s="9"/>
      <c r="G31071" s="63"/>
      <c r="H31071" s="64"/>
    </row>
    <row r="31072" spans="4:8" x14ac:dyDescent="0.2">
      <c r="D31072" s="9"/>
      <c r="G31072" s="63"/>
      <c r="H31072" s="64"/>
    </row>
    <row r="31073" spans="4:8" x14ac:dyDescent="0.2">
      <c r="D31073" s="9"/>
      <c r="G31073" s="63"/>
      <c r="H31073" s="64"/>
    </row>
    <row r="31074" spans="4:8" x14ac:dyDescent="0.2">
      <c r="D31074" s="9"/>
      <c r="G31074" s="63"/>
      <c r="H31074" s="64"/>
    </row>
    <row r="31075" spans="4:8" x14ac:dyDescent="0.2">
      <c r="D31075" s="9"/>
      <c r="G31075" s="63"/>
      <c r="H31075" s="64"/>
    </row>
    <row r="31076" spans="4:8" x14ac:dyDescent="0.2">
      <c r="D31076" s="9"/>
      <c r="G31076" s="63"/>
      <c r="H31076" s="64"/>
    </row>
    <row r="31077" spans="4:8" x14ac:dyDescent="0.2">
      <c r="D31077" s="9"/>
      <c r="G31077" s="63"/>
      <c r="H31077" s="64"/>
    </row>
    <row r="31078" spans="4:8" x14ac:dyDescent="0.2">
      <c r="D31078" s="9"/>
      <c r="G31078" s="63"/>
      <c r="H31078" s="64"/>
    </row>
    <row r="31079" spans="4:8" x14ac:dyDescent="0.2">
      <c r="D31079" s="9"/>
      <c r="G31079" s="63"/>
      <c r="H31079" s="64"/>
    </row>
    <row r="31080" spans="4:8" x14ac:dyDescent="0.2">
      <c r="D31080" s="9"/>
      <c r="G31080" s="63"/>
      <c r="H31080" s="64"/>
    </row>
    <row r="31081" spans="4:8" x14ac:dyDescent="0.2">
      <c r="D31081" s="9"/>
      <c r="G31081" s="63"/>
      <c r="H31081" s="64"/>
    </row>
    <row r="31082" spans="4:8" x14ac:dyDescent="0.2">
      <c r="D31082" s="9"/>
      <c r="G31082" s="63"/>
      <c r="H31082" s="64"/>
    </row>
    <row r="31083" spans="4:8" x14ac:dyDescent="0.2">
      <c r="D31083" s="9"/>
      <c r="G31083" s="63"/>
      <c r="H31083" s="64"/>
    </row>
    <row r="31084" spans="4:8" x14ac:dyDescent="0.2">
      <c r="D31084" s="9"/>
      <c r="G31084" s="63"/>
      <c r="H31084" s="64"/>
    </row>
    <row r="31085" spans="4:8" x14ac:dyDescent="0.2">
      <c r="D31085" s="9"/>
      <c r="G31085" s="63"/>
      <c r="H31085" s="64"/>
    </row>
    <row r="31086" spans="4:8" x14ac:dyDescent="0.2">
      <c r="D31086" s="9"/>
      <c r="G31086" s="63"/>
      <c r="H31086" s="64"/>
    </row>
    <row r="31087" spans="4:8" x14ac:dyDescent="0.2">
      <c r="D31087" s="9"/>
      <c r="G31087" s="63"/>
      <c r="H31087" s="64"/>
    </row>
    <row r="31088" spans="4:8" x14ac:dyDescent="0.2">
      <c r="D31088" s="9"/>
      <c r="G31088" s="63"/>
      <c r="H31088" s="64"/>
    </row>
    <row r="31089" spans="4:8" x14ac:dyDescent="0.2">
      <c r="D31089" s="9"/>
      <c r="G31089" s="63"/>
      <c r="H31089" s="64"/>
    </row>
    <row r="31090" spans="4:8" x14ac:dyDescent="0.2">
      <c r="D31090" s="9"/>
      <c r="G31090" s="63"/>
      <c r="H31090" s="64"/>
    </row>
    <row r="31091" spans="4:8" x14ac:dyDescent="0.2">
      <c r="D31091" s="9"/>
      <c r="G31091" s="63"/>
      <c r="H31091" s="64"/>
    </row>
    <row r="31092" spans="4:8" x14ac:dyDescent="0.2">
      <c r="D31092" s="9"/>
      <c r="G31092" s="63"/>
      <c r="H31092" s="64"/>
    </row>
    <row r="31093" spans="4:8" x14ac:dyDescent="0.2">
      <c r="D31093" s="9"/>
      <c r="G31093" s="63"/>
      <c r="H31093" s="64"/>
    </row>
    <row r="31094" spans="4:8" x14ac:dyDescent="0.2">
      <c r="D31094" s="9"/>
      <c r="G31094" s="63"/>
      <c r="H31094" s="64"/>
    </row>
    <row r="31095" spans="4:8" x14ac:dyDescent="0.2">
      <c r="D31095" s="9"/>
      <c r="G31095" s="63"/>
      <c r="H31095" s="64"/>
    </row>
    <row r="31096" spans="4:8" x14ac:dyDescent="0.2">
      <c r="D31096" s="9"/>
      <c r="G31096" s="63"/>
      <c r="H31096" s="64"/>
    </row>
    <row r="31097" spans="4:8" x14ac:dyDescent="0.2">
      <c r="D31097" s="9"/>
      <c r="G31097" s="63"/>
      <c r="H31097" s="64"/>
    </row>
    <row r="31098" spans="4:8" x14ac:dyDescent="0.2">
      <c r="D31098" s="9"/>
      <c r="G31098" s="63"/>
      <c r="H31098" s="64"/>
    </row>
    <row r="31099" spans="4:8" x14ac:dyDescent="0.2">
      <c r="D31099" s="9"/>
      <c r="G31099" s="63"/>
      <c r="H31099" s="64"/>
    </row>
    <row r="31100" spans="4:8" x14ac:dyDescent="0.2">
      <c r="D31100" s="9"/>
      <c r="G31100" s="63"/>
      <c r="H31100" s="64"/>
    </row>
    <row r="31101" spans="4:8" x14ac:dyDescent="0.2">
      <c r="D31101" s="9"/>
      <c r="G31101" s="63"/>
      <c r="H31101" s="64"/>
    </row>
    <row r="31102" spans="4:8" x14ac:dyDescent="0.2">
      <c r="D31102" s="9"/>
      <c r="G31102" s="63"/>
      <c r="H31102" s="64"/>
    </row>
    <row r="31103" spans="4:8" x14ac:dyDescent="0.2">
      <c r="D31103" s="9"/>
      <c r="G31103" s="63"/>
      <c r="H31103" s="64"/>
    </row>
    <row r="31104" spans="4:8" x14ac:dyDescent="0.2">
      <c r="D31104" s="9"/>
      <c r="G31104" s="63"/>
      <c r="H31104" s="64"/>
    </row>
    <row r="31105" spans="4:8" x14ac:dyDescent="0.2">
      <c r="D31105" s="9"/>
      <c r="G31105" s="63"/>
      <c r="H31105" s="64"/>
    </row>
    <row r="31106" spans="4:8" x14ac:dyDescent="0.2">
      <c r="D31106" s="9"/>
      <c r="G31106" s="63"/>
      <c r="H31106" s="64"/>
    </row>
    <row r="31107" spans="4:8" x14ac:dyDescent="0.2">
      <c r="D31107" s="9"/>
      <c r="G31107" s="63"/>
      <c r="H31107" s="64"/>
    </row>
    <row r="31108" spans="4:8" x14ac:dyDescent="0.2">
      <c r="D31108" s="9"/>
      <c r="G31108" s="63"/>
      <c r="H31108" s="64"/>
    </row>
    <row r="31109" spans="4:8" x14ac:dyDescent="0.2">
      <c r="D31109" s="9"/>
      <c r="G31109" s="63"/>
      <c r="H31109" s="64"/>
    </row>
    <row r="31110" spans="4:8" x14ac:dyDescent="0.2">
      <c r="D31110" s="9"/>
      <c r="G31110" s="63"/>
      <c r="H31110" s="64"/>
    </row>
    <row r="31111" spans="4:8" x14ac:dyDescent="0.2">
      <c r="D31111" s="9"/>
      <c r="G31111" s="63"/>
      <c r="H31111" s="64"/>
    </row>
    <row r="31112" spans="4:8" x14ac:dyDescent="0.2">
      <c r="D31112" s="9"/>
      <c r="G31112" s="63"/>
      <c r="H31112" s="64"/>
    </row>
    <row r="31113" spans="4:8" x14ac:dyDescent="0.2">
      <c r="D31113" s="9"/>
      <c r="G31113" s="63"/>
      <c r="H31113" s="64"/>
    </row>
    <row r="31114" spans="4:8" x14ac:dyDescent="0.2">
      <c r="D31114" s="9"/>
      <c r="G31114" s="63"/>
      <c r="H31114" s="64"/>
    </row>
    <row r="31115" spans="4:8" x14ac:dyDescent="0.2">
      <c r="D31115" s="9"/>
      <c r="G31115" s="63"/>
      <c r="H31115" s="64"/>
    </row>
    <row r="31116" spans="4:8" x14ac:dyDescent="0.2">
      <c r="D31116" s="9"/>
      <c r="G31116" s="63"/>
      <c r="H31116" s="64"/>
    </row>
    <row r="31117" spans="4:8" x14ac:dyDescent="0.2">
      <c r="D31117" s="9"/>
      <c r="G31117" s="63"/>
      <c r="H31117" s="64"/>
    </row>
    <row r="31118" spans="4:8" x14ac:dyDescent="0.2">
      <c r="D31118" s="9"/>
      <c r="G31118" s="63"/>
      <c r="H31118" s="64"/>
    </row>
    <row r="31119" spans="4:8" x14ac:dyDescent="0.2">
      <c r="D31119" s="9"/>
      <c r="G31119" s="63"/>
      <c r="H31119" s="64"/>
    </row>
    <row r="31120" spans="4:8" x14ac:dyDescent="0.2">
      <c r="D31120" s="9"/>
      <c r="G31120" s="63"/>
      <c r="H31120" s="64"/>
    </row>
    <row r="31121" spans="4:8" x14ac:dyDescent="0.2">
      <c r="D31121" s="9"/>
      <c r="G31121" s="63"/>
      <c r="H31121" s="64"/>
    </row>
    <row r="31122" spans="4:8" x14ac:dyDescent="0.2">
      <c r="D31122" s="9"/>
      <c r="G31122" s="63"/>
      <c r="H31122" s="64"/>
    </row>
    <row r="31123" spans="4:8" x14ac:dyDescent="0.2">
      <c r="D31123" s="9"/>
      <c r="G31123" s="63"/>
      <c r="H31123" s="64"/>
    </row>
    <row r="31124" spans="4:8" x14ac:dyDescent="0.2">
      <c r="D31124" s="9"/>
      <c r="G31124" s="63"/>
      <c r="H31124" s="64"/>
    </row>
    <row r="31125" spans="4:8" x14ac:dyDescent="0.2">
      <c r="D31125" s="9"/>
      <c r="G31125" s="63"/>
      <c r="H31125" s="64"/>
    </row>
    <row r="31126" spans="4:8" x14ac:dyDescent="0.2">
      <c r="D31126" s="9"/>
      <c r="G31126" s="63"/>
      <c r="H31126" s="64"/>
    </row>
    <row r="31127" spans="4:8" x14ac:dyDescent="0.2">
      <c r="D31127" s="9"/>
      <c r="G31127" s="63"/>
      <c r="H31127" s="64"/>
    </row>
    <row r="31128" spans="4:8" x14ac:dyDescent="0.2">
      <c r="D31128" s="9"/>
      <c r="G31128" s="63"/>
      <c r="H31128" s="64"/>
    </row>
    <row r="31129" spans="4:8" x14ac:dyDescent="0.2">
      <c r="D31129" s="9"/>
      <c r="G31129" s="63"/>
      <c r="H31129" s="64"/>
    </row>
    <row r="31130" spans="4:8" x14ac:dyDescent="0.2">
      <c r="D31130" s="9"/>
      <c r="G31130" s="63"/>
      <c r="H31130" s="64"/>
    </row>
    <row r="31131" spans="4:8" x14ac:dyDescent="0.2">
      <c r="D31131" s="9"/>
      <c r="G31131" s="63"/>
      <c r="H31131" s="64"/>
    </row>
    <row r="31132" spans="4:8" x14ac:dyDescent="0.2">
      <c r="D31132" s="9"/>
      <c r="G31132" s="63"/>
      <c r="H31132" s="64"/>
    </row>
    <row r="31133" spans="4:8" x14ac:dyDescent="0.2">
      <c r="D31133" s="9"/>
      <c r="G31133" s="63"/>
      <c r="H31133" s="64"/>
    </row>
    <row r="31134" spans="4:8" x14ac:dyDescent="0.2">
      <c r="D31134" s="9"/>
      <c r="G31134" s="63"/>
      <c r="H31134" s="64"/>
    </row>
    <row r="31135" spans="4:8" x14ac:dyDescent="0.2">
      <c r="D31135" s="9"/>
      <c r="G31135" s="63"/>
      <c r="H31135" s="64"/>
    </row>
    <row r="31136" spans="4:8" x14ac:dyDescent="0.2">
      <c r="D31136" s="9"/>
      <c r="G31136" s="63"/>
      <c r="H31136" s="64"/>
    </row>
    <row r="31137" spans="4:8" x14ac:dyDescent="0.2">
      <c r="D31137" s="9"/>
      <c r="G31137" s="63"/>
      <c r="H31137" s="64"/>
    </row>
    <row r="31138" spans="4:8" x14ac:dyDescent="0.2">
      <c r="D31138" s="9"/>
      <c r="G31138" s="63"/>
      <c r="H31138" s="64"/>
    </row>
    <row r="31139" spans="4:8" x14ac:dyDescent="0.2">
      <c r="D31139" s="9"/>
      <c r="G31139" s="63"/>
      <c r="H31139" s="64"/>
    </row>
    <row r="31140" spans="4:8" x14ac:dyDescent="0.2">
      <c r="D31140" s="9"/>
      <c r="G31140" s="63"/>
      <c r="H31140" s="64"/>
    </row>
    <row r="31141" spans="4:8" x14ac:dyDescent="0.2">
      <c r="D31141" s="9"/>
      <c r="G31141" s="63"/>
      <c r="H31141" s="64"/>
    </row>
    <row r="31142" spans="4:8" x14ac:dyDescent="0.2">
      <c r="D31142" s="9"/>
      <c r="G31142" s="63"/>
      <c r="H31142" s="64"/>
    </row>
    <row r="31143" spans="4:8" x14ac:dyDescent="0.2">
      <c r="D31143" s="9"/>
      <c r="G31143" s="63"/>
      <c r="H31143" s="64"/>
    </row>
    <row r="31144" spans="4:8" x14ac:dyDescent="0.2">
      <c r="D31144" s="9"/>
      <c r="G31144" s="63"/>
      <c r="H31144" s="64"/>
    </row>
    <row r="31145" spans="4:8" x14ac:dyDescent="0.2">
      <c r="D31145" s="9"/>
      <c r="G31145" s="63"/>
      <c r="H31145" s="64"/>
    </row>
    <row r="31146" spans="4:8" x14ac:dyDescent="0.2">
      <c r="D31146" s="9"/>
      <c r="G31146" s="63"/>
      <c r="H31146" s="64"/>
    </row>
    <row r="31147" spans="4:8" x14ac:dyDescent="0.2">
      <c r="D31147" s="9"/>
      <c r="G31147" s="63"/>
      <c r="H31147" s="64"/>
    </row>
    <row r="31148" spans="4:8" x14ac:dyDescent="0.2">
      <c r="D31148" s="9"/>
      <c r="G31148" s="63"/>
      <c r="H31148" s="64"/>
    </row>
    <row r="31149" spans="4:8" x14ac:dyDescent="0.2">
      <c r="D31149" s="9"/>
      <c r="G31149" s="63"/>
      <c r="H31149" s="64"/>
    </row>
    <row r="31150" spans="4:8" x14ac:dyDescent="0.2">
      <c r="D31150" s="9"/>
      <c r="G31150" s="63"/>
      <c r="H31150" s="64"/>
    </row>
    <row r="31151" spans="4:8" x14ac:dyDescent="0.2">
      <c r="D31151" s="9"/>
      <c r="G31151" s="63"/>
      <c r="H31151" s="64"/>
    </row>
    <row r="31152" spans="4:8" x14ac:dyDescent="0.2">
      <c r="D31152" s="9"/>
      <c r="G31152" s="63"/>
      <c r="H31152" s="64"/>
    </row>
    <row r="31153" spans="4:8" x14ac:dyDescent="0.2">
      <c r="D31153" s="9"/>
      <c r="G31153" s="63"/>
      <c r="H31153" s="64"/>
    </row>
    <row r="31154" spans="4:8" x14ac:dyDescent="0.2">
      <c r="D31154" s="9"/>
      <c r="G31154" s="63"/>
      <c r="H31154" s="64"/>
    </row>
    <row r="31155" spans="4:8" x14ac:dyDescent="0.2">
      <c r="D31155" s="9"/>
      <c r="G31155" s="63"/>
      <c r="H31155" s="64"/>
    </row>
    <row r="31156" spans="4:8" x14ac:dyDescent="0.2">
      <c r="D31156" s="9"/>
      <c r="G31156" s="63"/>
      <c r="H31156" s="64"/>
    </row>
    <row r="31157" spans="4:8" x14ac:dyDescent="0.2">
      <c r="D31157" s="9"/>
      <c r="G31157" s="63"/>
      <c r="H31157" s="64"/>
    </row>
    <row r="31158" spans="4:8" x14ac:dyDescent="0.2">
      <c r="D31158" s="9"/>
      <c r="G31158" s="63"/>
      <c r="H31158" s="64"/>
    </row>
    <row r="31159" spans="4:8" x14ac:dyDescent="0.2">
      <c r="D31159" s="9"/>
      <c r="G31159" s="63"/>
      <c r="H31159" s="64"/>
    </row>
    <row r="31160" spans="4:8" x14ac:dyDescent="0.2">
      <c r="D31160" s="9"/>
      <c r="G31160" s="63"/>
      <c r="H31160" s="64"/>
    </row>
    <row r="31161" spans="4:8" x14ac:dyDescent="0.2">
      <c r="D31161" s="9"/>
      <c r="G31161" s="63"/>
      <c r="H31161" s="64"/>
    </row>
    <row r="31162" spans="4:8" x14ac:dyDescent="0.2">
      <c r="D31162" s="9"/>
      <c r="G31162" s="63"/>
      <c r="H31162" s="64"/>
    </row>
    <row r="31163" spans="4:8" x14ac:dyDescent="0.2">
      <c r="D31163" s="9"/>
      <c r="G31163" s="63"/>
      <c r="H31163" s="64"/>
    </row>
    <row r="31164" spans="4:8" x14ac:dyDescent="0.2">
      <c r="D31164" s="9"/>
      <c r="G31164" s="63"/>
      <c r="H31164" s="64"/>
    </row>
    <row r="31165" spans="4:8" x14ac:dyDescent="0.2">
      <c r="D31165" s="9"/>
      <c r="G31165" s="63"/>
      <c r="H31165" s="64"/>
    </row>
    <row r="31166" spans="4:8" x14ac:dyDescent="0.2">
      <c r="D31166" s="9"/>
      <c r="G31166" s="63"/>
      <c r="H31166" s="64"/>
    </row>
    <row r="31167" spans="4:8" x14ac:dyDescent="0.2">
      <c r="D31167" s="9"/>
      <c r="G31167" s="63"/>
      <c r="H31167" s="64"/>
    </row>
    <row r="31168" spans="4:8" x14ac:dyDescent="0.2">
      <c r="D31168" s="9"/>
      <c r="G31168" s="63"/>
      <c r="H31168" s="64"/>
    </row>
    <row r="31169" spans="4:8" x14ac:dyDescent="0.2">
      <c r="D31169" s="9"/>
      <c r="G31169" s="63"/>
      <c r="H31169" s="64"/>
    </row>
    <row r="31170" spans="4:8" x14ac:dyDescent="0.2">
      <c r="D31170" s="9"/>
      <c r="G31170" s="63"/>
      <c r="H31170" s="64"/>
    </row>
    <row r="31171" spans="4:8" x14ac:dyDescent="0.2">
      <c r="D31171" s="9"/>
      <c r="G31171" s="63"/>
      <c r="H31171" s="64"/>
    </row>
    <row r="31172" spans="4:8" x14ac:dyDescent="0.2">
      <c r="D31172" s="9"/>
      <c r="G31172" s="63"/>
      <c r="H31172" s="64"/>
    </row>
    <row r="31173" spans="4:8" x14ac:dyDescent="0.2">
      <c r="D31173" s="9"/>
      <c r="G31173" s="63"/>
      <c r="H31173" s="64"/>
    </row>
    <row r="31174" spans="4:8" x14ac:dyDescent="0.2">
      <c r="D31174" s="9"/>
      <c r="G31174" s="63"/>
      <c r="H31174" s="64"/>
    </row>
    <row r="31175" spans="4:8" x14ac:dyDescent="0.2">
      <c r="D31175" s="9"/>
      <c r="G31175" s="63"/>
      <c r="H31175" s="64"/>
    </row>
    <row r="31176" spans="4:8" x14ac:dyDescent="0.2">
      <c r="D31176" s="9"/>
      <c r="G31176" s="63"/>
      <c r="H31176" s="64"/>
    </row>
    <row r="31177" spans="4:8" x14ac:dyDescent="0.2">
      <c r="D31177" s="9"/>
      <c r="G31177" s="63"/>
      <c r="H31177" s="64"/>
    </row>
    <row r="31178" spans="4:8" x14ac:dyDescent="0.2">
      <c r="D31178" s="9"/>
      <c r="G31178" s="63"/>
      <c r="H31178" s="64"/>
    </row>
    <row r="31179" spans="4:8" x14ac:dyDescent="0.2">
      <c r="D31179" s="9"/>
      <c r="G31179" s="63"/>
      <c r="H31179" s="64"/>
    </row>
    <row r="31180" spans="4:8" x14ac:dyDescent="0.2">
      <c r="D31180" s="9"/>
      <c r="G31180" s="63"/>
      <c r="H31180" s="64"/>
    </row>
    <row r="31181" spans="4:8" x14ac:dyDescent="0.2">
      <c r="D31181" s="9"/>
      <c r="G31181" s="63"/>
      <c r="H31181" s="64"/>
    </row>
    <row r="31182" spans="4:8" x14ac:dyDescent="0.2">
      <c r="D31182" s="9"/>
      <c r="G31182" s="63"/>
      <c r="H31182" s="64"/>
    </row>
    <row r="31183" spans="4:8" x14ac:dyDescent="0.2">
      <c r="D31183" s="9"/>
      <c r="G31183" s="63"/>
      <c r="H31183" s="64"/>
    </row>
    <row r="31184" spans="4:8" x14ac:dyDescent="0.2">
      <c r="D31184" s="9"/>
      <c r="G31184" s="63"/>
      <c r="H31184" s="64"/>
    </row>
    <row r="31185" spans="4:8" x14ac:dyDescent="0.2">
      <c r="D31185" s="9"/>
      <c r="G31185" s="63"/>
      <c r="H31185" s="64"/>
    </row>
    <row r="31186" spans="4:8" x14ac:dyDescent="0.2">
      <c r="D31186" s="9"/>
      <c r="G31186" s="63"/>
      <c r="H31186" s="64"/>
    </row>
    <row r="31187" spans="4:8" x14ac:dyDescent="0.2">
      <c r="D31187" s="9"/>
      <c r="G31187" s="63"/>
      <c r="H31187" s="64"/>
    </row>
    <row r="31188" spans="4:8" x14ac:dyDescent="0.2">
      <c r="D31188" s="9"/>
      <c r="G31188" s="63"/>
      <c r="H31188" s="64"/>
    </row>
    <row r="31189" spans="4:8" x14ac:dyDescent="0.2">
      <c r="D31189" s="9"/>
      <c r="G31189" s="63"/>
      <c r="H31189" s="64"/>
    </row>
    <row r="31190" spans="4:8" x14ac:dyDescent="0.2">
      <c r="D31190" s="9"/>
      <c r="G31190" s="63"/>
      <c r="H31190" s="64"/>
    </row>
    <row r="31191" spans="4:8" x14ac:dyDescent="0.2">
      <c r="D31191" s="9"/>
      <c r="G31191" s="63"/>
      <c r="H31191" s="64"/>
    </row>
    <row r="31192" spans="4:8" x14ac:dyDescent="0.2">
      <c r="D31192" s="9"/>
      <c r="G31192" s="63"/>
      <c r="H31192" s="64"/>
    </row>
    <row r="31193" spans="4:8" x14ac:dyDescent="0.2">
      <c r="D31193" s="9"/>
      <c r="G31193" s="63"/>
      <c r="H31193" s="64"/>
    </row>
    <row r="31194" spans="4:8" x14ac:dyDescent="0.2">
      <c r="D31194" s="9"/>
      <c r="G31194" s="63"/>
      <c r="H31194" s="64"/>
    </row>
    <row r="31195" spans="4:8" x14ac:dyDescent="0.2">
      <c r="D31195" s="9"/>
      <c r="G31195" s="63"/>
      <c r="H31195" s="64"/>
    </row>
    <row r="31196" spans="4:8" x14ac:dyDescent="0.2">
      <c r="D31196" s="9"/>
      <c r="G31196" s="63"/>
      <c r="H31196" s="64"/>
    </row>
    <row r="31197" spans="4:8" x14ac:dyDescent="0.2">
      <c r="D31197" s="9"/>
      <c r="G31197" s="63"/>
      <c r="H31197" s="64"/>
    </row>
    <row r="31198" spans="4:8" x14ac:dyDescent="0.2">
      <c r="D31198" s="9"/>
      <c r="G31198" s="63"/>
      <c r="H31198" s="64"/>
    </row>
    <row r="31199" spans="4:8" x14ac:dyDescent="0.2">
      <c r="D31199" s="9"/>
      <c r="G31199" s="63"/>
      <c r="H31199" s="64"/>
    </row>
    <row r="31200" spans="4:8" x14ac:dyDescent="0.2">
      <c r="D31200" s="9"/>
      <c r="G31200" s="63"/>
      <c r="H31200" s="64"/>
    </row>
    <row r="31201" spans="4:8" x14ac:dyDescent="0.2">
      <c r="D31201" s="9"/>
      <c r="G31201" s="63"/>
      <c r="H31201" s="64"/>
    </row>
    <row r="31202" spans="4:8" x14ac:dyDescent="0.2">
      <c r="D31202" s="9"/>
      <c r="G31202" s="63"/>
      <c r="H31202" s="64"/>
    </row>
    <row r="31203" spans="4:8" x14ac:dyDescent="0.2">
      <c r="D31203" s="9"/>
      <c r="G31203" s="63"/>
      <c r="H31203" s="64"/>
    </row>
    <row r="31204" spans="4:8" x14ac:dyDescent="0.2">
      <c r="D31204" s="9"/>
      <c r="G31204" s="63"/>
      <c r="H31204" s="64"/>
    </row>
    <row r="31205" spans="4:8" x14ac:dyDescent="0.2">
      <c r="D31205" s="9"/>
      <c r="G31205" s="63"/>
      <c r="H31205" s="64"/>
    </row>
    <row r="31206" spans="4:8" x14ac:dyDescent="0.2">
      <c r="D31206" s="9"/>
      <c r="G31206" s="63"/>
      <c r="H31206" s="64"/>
    </row>
    <row r="31207" spans="4:8" x14ac:dyDescent="0.2">
      <c r="D31207" s="9"/>
      <c r="G31207" s="63"/>
      <c r="H31207" s="64"/>
    </row>
    <row r="31208" spans="4:8" x14ac:dyDescent="0.2">
      <c r="D31208" s="9"/>
      <c r="G31208" s="63"/>
      <c r="H31208" s="64"/>
    </row>
    <row r="31209" spans="4:8" x14ac:dyDescent="0.2">
      <c r="D31209" s="9"/>
      <c r="G31209" s="63"/>
      <c r="H31209" s="64"/>
    </row>
    <row r="31210" spans="4:8" x14ac:dyDescent="0.2">
      <c r="D31210" s="9"/>
      <c r="G31210" s="63"/>
      <c r="H31210" s="64"/>
    </row>
    <row r="31211" spans="4:8" x14ac:dyDescent="0.2">
      <c r="D31211" s="9"/>
      <c r="G31211" s="63"/>
      <c r="H31211" s="64"/>
    </row>
    <row r="31212" spans="4:8" x14ac:dyDescent="0.2">
      <c r="D31212" s="9"/>
      <c r="G31212" s="63"/>
      <c r="H31212" s="64"/>
    </row>
    <row r="31213" spans="4:8" x14ac:dyDescent="0.2">
      <c r="D31213" s="9"/>
      <c r="G31213" s="63"/>
      <c r="H31213" s="64"/>
    </row>
    <row r="31214" spans="4:8" x14ac:dyDescent="0.2">
      <c r="D31214" s="9"/>
      <c r="G31214" s="63"/>
      <c r="H31214" s="64"/>
    </row>
    <row r="31215" spans="4:8" x14ac:dyDescent="0.2">
      <c r="D31215" s="9"/>
      <c r="G31215" s="63"/>
      <c r="H31215" s="64"/>
    </row>
    <row r="31216" spans="4:8" x14ac:dyDescent="0.2">
      <c r="D31216" s="9"/>
      <c r="G31216" s="63"/>
      <c r="H31216" s="64"/>
    </row>
    <row r="31217" spans="4:8" x14ac:dyDescent="0.2">
      <c r="D31217" s="9"/>
      <c r="G31217" s="63"/>
      <c r="H31217" s="64"/>
    </row>
    <row r="31218" spans="4:8" x14ac:dyDescent="0.2">
      <c r="D31218" s="9"/>
      <c r="G31218" s="63"/>
      <c r="H31218" s="64"/>
    </row>
    <row r="31219" spans="4:8" x14ac:dyDescent="0.2">
      <c r="D31219" s="9"/>
      <c r="G31219" s="63"/>
      <c r="H31219" s="64"/>
    </row>
    <row r="31220" spans="4:8" x14ac:dyDescent="0.2">
      <c r="D31220" s="9"/>
      <c r="G31220" s="63"/>
      <c r="H31220" s="64"/>
    </row>
    <row r="31221" spans="4:8" x14ac:dyDescent="0.2">
      <c r="D31221" s="9"/>
      <c r="G31221" s="63"/>
      <c r="H31221" s="64"/>
    </row>
    <row r="31222" spans="4:8" x14ac:dyDescent="0.2">
      <c r="D31222" s="9"/>
      <c r="G31222" s="63"/>
      <c r="H31222" s="64"/>
    </row>
    <row r="31223" spans="4:8" x14ac:dyDescent="0.2">
      <c r="D31223" s="9"/>
      <c r="G31223" s="63"/>
      <c r="H31223" s="64"/>
    </row>
    <row r="31224" spans="4:8" x14ac:dyDescent="0.2">
      <c r="D31224" s="9"/>
      <c r="G31224" s="63"/>
      <c r="H31224" s="64"/>
    </row>
    <row r="31225" spans="4:8" x14ac:dyDescent="0.2">
      <c r="D31225" s="9"/>
      <c r="G31225" s="63"/>
      <c r="H31225" s="64"/>
    </row>
    <row r="31226" spans="4:8" x14ac:dyDescent="0.2">
      <c r="D31226" s="9"/>
      <c r="G31226" s="63"/>
      <c r="H31226" s="64"/>
    </row>
    <row r="31227" spans="4:8" x14ac:dyDescent="0.2">
      <c r="D31227" s="9"/>
      <c r="G31227" s="63"/>
      <c r="H31227" s="64"/>
    </row>
    <row r="31228" spans="4:8" x14ac:dyDescent="0.2">
      <c r="D31228" s="9"/>
      <c r="G31228" s="63"/>
      <c r="H31228" s="64"/>
    </row>
    <row r="31229" spans="4:8" x14ac:dyDescent="0.2">
      <c r="D31229" s="9"/>
      <c r="G31229" s="63"/>
      <c r="H31229" s="64"/>
    </row>
    <row r="31230" spans="4:8" x14ac:dyDescent="0.2">
      <c r="D31230" s="9"/>
      <c r="G31230" s="63"/>
      <c r="H31230" s="64"/>
    </row>
    <row r="31231" spans="4:8" x14ac:dyDescent="0.2">
      <c r="D31231" s="9"/>
      <c r="G31231" s="63"/>
      <c r="H31231" s="64"/>
    </row>
    <row r="31232" spans="4:8" x14ac:dyDescent="0.2">
      <c r="D31232" s="9"/>
      <c r="G31232" s="63"/>
      <c r="H31232" s="64"/>
    </row>
    <row r="31233" spans="4:8" x14ac:dyDescent="0.2">
      <c r="D31233" s="9"/>
      <c r="G31233" s="63"/>
      <c r="H31233" s="64"/>
    </row>
    <row r="31234" spans="4:8" x14ac:dyDescent="0.2">
      <c r="D31234" s="9"/>
      <c r="G31234" s="63"/>
      <c r="H31234" s="64"/>
    </row>
    <row r="31235" spans="4:8" x14ac:dyDescent="0.2">
      <c r="D31235" s="9"/>
      <c r="G31235" s="63"/>
      <c r="H31235" s="64"/>
    </row>
    <row r="31236" spans="4:8" x14ac:dyDescent="0.2">
      <c r="D31236" s="9"/>
      <c r="G31236" s="63"/>
      <c r="H31236" s="64"/>
    </row>
    <row r="31237" spans="4:8" x14ac:dyDescent="0.2">
      <c r="D31237" s="9"/>
      <c r="G31237" s="63"/>
      <c r="H31237" s="64"/>
    </row>
    <row r="31238" spans="4:8" x14ac:dyDescent="0.2">
      <c r="D31238" s="9"/>
      <c r="G31238" s="63"/>
      <c r="H31238" s="64"/>
    </row>
    <row r="31239" spans="4:8" x14ac:dyDescent="0.2">
      <c r="D31239" s="9"/>
      <c r="G31239" s="63"/>
      <c r="H31239" s="64"/>
    </row>
    <row r="31240" spans="4:8" x14ac:dyDescent="0.2">
      <c r="D31240" s="9"/>
      <c r="G31240" s="63"/>
      <c r="H31240" s="64"/>
    </row>
    <row r="31241" spans="4:8" x14ac:dyDescent="0.2">
      <c r="D31241" s="9"/>
      <c r="G31241" s="63"/>
      <c r="H31241" s="64"/>
    </row>
    <row r="31242" spans="4:8" x14ac:dyDescent="0.2">
      <c r="D31242" s="9"/>
      <c r="G31242" s="63"/>
      <c r="H31242" s="64"/>
    </row>
    <row r="31243" spans="4:8" x14ac:dyDescent="0.2">
      <c r="D31243" s="9"/>
      <c r="G31243" s="63"/>
      <c r="H31243" s="64"/>
    </row>
    <row r="31244" spans="4:8" x14ac:dyDescent="0.2">
      <c r="D31244" s="9"/>
      <c r="G31244" s="63"/>
      <c r="H31244" s="64"/>
    </row>
    <row r="31245" spans="4:8" x14ac:dyDescent="0.2">
      <c r="D31245" s="9"/>
      <c r="G31245" s="63"/>
      <c r="H31245" s="64"/>
    </row>
    <row r="31246" spans="4:8" x14ac:dyDescent="0.2">
      <c r="D31246" s="9"/>
      <c r="G31246" s="63"/>
      <c r="H31246" s="64"/>
    </row>
    <row r="31247" spans="4:8" x14ac:dyDescent="0.2">
      <c r="D31247" s="9"/>
      <c r="G31247" s="63"/>
      <c r="H31247" s="64"/>
    </row>
    <row r="31248" spans="4:8" x14ac:dyDescent="0.2">
      <c r="D31248" s="9"/>
      <c r="G31248" s="63"/>
      <c r="H31248" s="64"/>
    </row>
    <row r="31249" spans="4:8" x14ac:dyDescent="0.2">
      <c r="D31249" s="9"/>
      <c r="G31249" s="63"/>
      <c r="H31249" s="64"/>
    </row>
    <row r="31250" spans="4:8" x14ac:dyDescent="0.2">
      <c r="D31250" s="9"/>
      <c r="G31250" s="63"/>
      <c r="H31250" s="64"/>
    </row>
    <row r="31251" spans="4:8" x14ac:dyDescent="0.2">
      <c r="D31251" s="9"/>
      <c r="G31251" s="63"/>
      <c r="H31251" s="64"/>
    </row>
    <row r="31252" spans="4:8" x14ac:dyDescent="0.2">
      <c r="D31252" s="9"/>
      <c r="G31252" s="63"/>
      <c r="H31252" s="64"/>
    </row>
    <row r="31253" spans="4:8" x14ac:dyDescent="0.2">
      <c r="D31253" s="9"/>
      <c r="G31253" s="63"/>
      <c r="H31253" s="64"/>
    </row>
    <row r="31254" spans="4:8" x14ac:dyDescent="0.2">
      <c r="D31254" s="9"/>
      <c r="G31254" s="63"/>
      <c r="H31254" s="64"/>
    </row>
    <row r="31255" spans="4:8" x14ac:dyDescent="0.2">
      <c r="D31255" s="9"/>
      <c r="G31255" s="63"/>
      <c r="H31255" s="64"/>
    </row>
    <row r="31256" spans="4:8" x14ac:dyDescent="0.2">
      <c r="D31256" s="9"/>
      <c r="G31256" s="63"/>
      <c r="H31256" s="64"/>
    </row>
    <row r="31257" spans="4:8" x14ac:dyDescent="0.2">
      <c r="D31257" s="9"/>
      <c r="G31257" s="63"/>
      <c r="H31257" s="64"/>
    </row>
    <row r="31258" spans="4:8" x14ac:dyDescent="0.2">
      <c r="D31258" s="9"/>
      <c r="G31258" s="63"/>
      <c r="H31258" s="64"/>
    </row>
    <row r="31259" spans="4:8" x14ac:dyDescent="0.2">
      <c r="D31259" s="9"/>
      <c r="G31259" s="63"/>
      <c r="H31259" s="64"/>
    </row>
    <row r="31260" spans="4:8" x14ac:dyDescent="0.2">
      <c r="D31260" s="9"/>
      <c r="G31260" s="63"/>
      <c r="H31260" s="64"/>
    </row>
    <row r="31261" spans="4:8" x14ac:dyDescent="0.2">
      <c r="D31261" s="9"/>
      <c r="G31261" s="63"/>
      <c r="H31261" s="64"/>
    </row>
    <row r="31262" spans="4:8" x14ac:dyDescent="0.2">
      <c r="D31262" s="9"/>
      <c r="G31262" s="63"/>
      <c r="H31262" s="64"/>
    </row>
    <row r="31263" spans="4:8" x14ac:dyDescent="0.2">
      <c r="D31263" s="9"/>
      <c r="G31263" s="63"/>
      <c r="H31263" s="64"/>
    </row>
    <row r="31264" spans="4:8" x14ac:dyDescent="0.2">
      <c r="D31264" s="9"/>
      <c r="G31264" s="63"/>
      <c r="H31264" s="64"/>
    </row>
    <row r="31265" spans="4:8" x14ac:dyDescent="0.2">
      <c r="D31265" s="9"/>
      <c r="G31265" s="63"/>
      <c r="H31265" s="64"/>
    </row>
    <row r="31266" spans="4:8" x14ac:dyDescent="0.2">
      <c r="D31266" s="9"/>
      <c r="G31266" s="63"/>
      <c r="H31266" s="64"/>
    </row>
    <row r="31267" spans="4:8" x14ac:dyDescent="0.2">
      <c r="D31267" s="9"/>
      <c r="G31267" s="63"/>
      <c r="H31267" s="64"/>
    </row>
    <row r="31268" spans="4:8" x14ac:dyDescent="0.2">
      <c r="D31268" s="9"/>
      <c r="G31268" s="63"/>
      <c r="H31268" s="64"/>
    </row>
    <row r="31269" spans="4:8" x14ac:dyDescent="0.2">
      <c r="D31269" s="9"/>
      <c r="G31269" s="63"/>
      <c r="H31269" s="64"/>
    </row>
    <row r="31270" spans="4:8" x14ac:dyDescent="0.2">
      <c r="D31270" s="9"/>
      <c r="G31270" s="63"/>
      <c r="H31270" s="64"/>
    </row>
    <row r="31271" spans="4:8" x14ac:dyDescent="0.2">
      <c r="D31271" s="9"/>
      <c r="G31271" s="63"/>
      <c r="H31271" s="64"/>
    </row>
    <row r="31272" spans="4:8" x14ac:dyDescent="0.2">
      <c r="D31272" s="9"/>
      <c r="G31272" s="63"/>
      <c r="H31272" s="64"/>
    </row>
    <row r="31273" spans="4:8" x14ac:dyDescent="0.2">
      <c r="D31273" s="9"/>
      <c r="G31273" s="63"/>
      <c r="H31273" s="64"/>
    </row>
    <row r="31274" spans="4:8" x14ac:dyDescent="0.2">
      <c r="D31274" s="9"/>
      <c r="G31274" s="63"/>
      <c r="H31274" s="64"/>
    </row>
    <row r="31275" spans="4:8" x14ac:dyDescent="0.2">
      <c r="D31275" s="9"/>
      <c r="G31275" s="63"/>
      <c r="H31275" s="64"/>
    </row>
    <row r="31276" spans="4:8" x14ac:dyDescent="0.2">
      <c r="D31276" s="9"/>
      <c r="G31276" s="63"/>
      <c r="H31276" s="64"/>
    </row>
    <row r="31277" spans="4:8" x14ac:dyDescent="0.2">
      <c r="D31277" s="9"/>
      <c r="G31277" s="63"/>
      <c r="H31277" s="64"/>
    </row>
    <row r="31278" spans="4:8" x14ac:dyDescent="0.2">
      <c r="D31278" s="9"/>
      <c r="G31278" s="63"/>
      <c r="H31278" s="64"/>
    </row>
    <row r="31279" spans="4:8" x14ac:dyDescent="0.2">
      <c r="D31279" s="9"/>
      <c r="G31279" s="63"/>
      <c r="H31279" s="64"/>
    </row>
    <row r="31280" spans="4:8" x14ac:dyDescent="0.2">
      <c r="D31280" s="9"/>
      <c r="G31280" s="63"/>
      <c r="H31280" s="64"/>
    </row>
    <row r="31281" spans="4:8" x14ac:dyDescent="0.2">
      <c r="D31281" s="9"/>
      <c r="G31281" s="63"/>
      <c r="H31281" s="64"/>
    </row>
    <row r="31282" spans="4:8" x14ac:dyDescent="0.2">
      <c r="D31282" s="9"/>
      <c r="G31282" s="63"/>
      <c r="H31282" s="64"/>
    </row>
    <row r="31283" spans="4:8" x14ac:dyDescent="0.2">
      <c r="D31283" s="9"/>
      <c r="G31283" s="63"/>
      <c r="H31283" s="64"/>
    </row>
    <row r="31284" spans="4:8" x14ac:dyDescent="0.2">
      <c r="D31284" s="9"/>
      <c r="G31284" s="63"/>
      <c r="H31284" s="64"/>
    </row>
    <row r="31285" spans="4:8" x14ac:dyDescent="0.2">
      <c r="D31285" s="9"/>
      <c r="G31285" s="63"/>
      <c r="H31285" s="64"/>
    </row>
    <row r="31286" spans="4:8" x14ac:dyDescent="0.2">
      <c r="D31286" s="9"/>
      <c r="G31286" s="63"/>
      <c r="H31286" s="64"/>
    </row>
    <row r="31287" spans="4:8" x14ac:dyDescent="0.2">
      <c r="D31287" s="9"/>
      <c r="G31287" s="63"/>
      <c r="H31287" s="64"/>
    </row>
    <row r="31288" spans="4:8" x14ac:dyDescent="0.2">
      <c r="D31288" s="9"/>
      <c r="G31288" s="63"/>
      <c r="H31288" s="64"/>
    </row>
    <row r="31289" spans="4:8" x14ac:dyDescent="0.2">
      <c r="D31289" s="9"/>
      <c r="G31289" s="63"/>
      <c r="H31289" s="64"/>
    </row>
    <row r="31290" spans="4:8" x14ac:dyDescent="0.2">
      <c r="D31290" s="9"/>
      <c r="G31290" s="63"/>
      <c r="H31290" s="64"/>
    </row>
    <row r="31291" spans="4:8" x14ac:dyDescent="0.2">
      <c r="D31291" s="9"/>
      <c r="G31291" s="63"/>
      <c r="H31291" s="64"/>
    </row>
    <row r="31292" spans="4:8" x14ac:dyDescent="0.2">
      <c r="D31292" s="9"/>
      <c r="G31292" s="63"/>
      <c r="H31292" s="64"/>
    </row>
    <row r="31293" spans="4:8" x14ac:dyDescent="0.2">
      <c r="D31293" s="9"/>
      <c r="G31293" s="63"/>
      <c r="H31293" s="64"/>
    </row>
    <row r="31294" spans="4:8" x14ac:dyDescent="0.2">
      <c r="D31294" s="9"/>
      <c r="G31294" s="63"/>
      <c r="H31294" s="64"/>
    </row>
    <row r="31295" spans="4:8" x14ac:dyDescent="0.2">
      <c r="D31295" s="9"/>
      <c r="G31295" s="63"/>
      <c r="H31295" s="64"/>
    </row>
    <row r="31296" spans="4:8" x14ac:dyDescent="0.2">
      <c r="D31296" s="9"/>
      <c r="G31296" s="63"/>
      <c r="H31296" s="64"/>
    </row>
    <row r="31297" spans="4:8" x14ac:dyDescent="0.2">
      <c r="D31297" s="9"/>
      <c r="G31297" s="63"/>
      <c r="H31297" s="64"/>
    </row>
    <row r="31298" spans="4:8" x14ac:dyDescent="0.2">
      <c r="D31298" s="9"/>
      <c r="G31298" s="63"/>
      <c r="H31298" s="64"/>
    </row>
    <row r="31299" spans="4:8" x14ac:dyDescent="0.2">
      <c r="D31299" s="9"/>
      <c r="G31299" s="63"/>
      <c r="H31299" s="64"/>
    </row>
    <row r="31300" spans="4:8" x14ac:dyDescent="0.2">
      <c r="D31300" s="9"/>
      <c r="G31300" s="63"/>
      <c r="H31300" s="64"/>
    </row>
    <row r="31301" spans="4:8" x14ac:dyDescent="0.2">
      <c r="D31301" s="9"/>
      <c r="G31301" s="63"/>
      <c r="H31301" s="64"/>
    </row>
    <row r="31302" spans="4:8" x14ac:dyDescent="0.2">
      <c r="D31302" s="9"/>
      <c r="G31302" s="63"/>
      <c r="H31302" s="64"/>
    </row>
    <row r="31303" spans="4:8" x14ac:dyDescent="0.2">
      <c r="D31303" s="9"/>
      <c r="G31303" s="63"/>
      <c r="H31303" s="64"/>
    </row>
    <row r="31304" spans="4:8" x14ac:dyDescent="0.2">
      <c r="D31304" s="9"/>
      <c r="G31304" s="63"/>
      <c r="H31304" s="64"/>
    </row>
    <row r="31305" spans="4:8" x14ac:dyDescent="0.2">
      <c r="D31305" s="9"/>
      <c r="G31305" s="63"/>
      <c r="H31305" s="64"/>
    </row>
    <row r="31306" spans="4:8" x14ac:dyDescent="0.2">
      <c r="D31306" s="9"/>
      <c r="G31306" s="63"/>
      <c r="H31306" s="64"/>
    </row>
    <row r="31307" spans="4:8" x14ac:dyDescent="0.2">
      <c r="D31307" s="9"/>
      <c r="G31307" s="63"/>
      <c r="H31307" s="64"/>
    </row>
    <row r="31308" spans="4:8" x14ac:dyDescent="0.2">
      <c r="D31308" s="9"/>
      <c r="G31308" s="63"/>
      <c r="H31308" s="64"/>
    </row>
    <row r="31309" spans="4:8" x14ac:dyDescent="0.2">
      <c r="D31309" s="9"/>
      <c r="G31309" s="63"/>
      <c r="H31309" s="64"/>
    </row>
    <row r="31310" spans="4:8" x14ac:dyDescent="0.2">
      <c r="D31310" s="9"/>
      <c r="G31310" s="63"/>
      <c r="H31310" s="64"/>
    </row>
    <row r="31311" spans="4:8" x14ac:dyDescent="0.2">
      <c r="D31311" s="9"/>
      <c r="G31311" s="63"/>
      <c r="H31311" s="64"/>
    </row>
    <row r="31312" spans="4:8" x14ac:dyDescent="0.2">
      <c r="D31312" s="9"/>
      <c r="G31312" s="63"/>
      <c r="H31312" s="64"/>
    </row>
    <row r="31313" spans="4:8" x14ac:dyDescent="0.2">
      <c r="D31313" s="9"/>
      <c r="G31313" s="63"/>
      <c r="H31313" s="64"/>
    </row>
    <row r="31314" spans="4:8" x14ac:dyDescent="0.2">
      <c r="D31314" s="9"/>
      <c r="G31314" s="63"/>
      <c r="H31314" s="64"/>
    </row>
    <row r="31315" spans="4:8" x14ac:dyDescent="0.2">
      <c r="D31315" s="9"/>
      <c r="G31315" s="63"/>
      <c r="H31315" s="64"/>
    </row>
    <row r="31316" spans="4:8" x14ac:dyDescent="0.2">
      <c r="D31316" s="9"/>
      <c r="G31316" s="63"/>
      <c r="H31316" s="64"/>
    </row>
    <row r="31317" spans="4:8" x14ac:dyDescent="0.2">
      <c r="D31317" s="9"/>
      <c r="G31317" s="63"/>
      <c r="H31317" s="64"/>
    </row>
    <row r="31318" spans="4:8" x14ac:dyDescent="0.2">
      <c r="D31318" s="9"/>
      <c r="G31318" s="63"/>
      <c r="H31318" s="64"/>
    </row>
    <row r="31319" spans="4:8" x14ac:dyDescent="0.2">
      <c r="D31319" s="9"/>
      <c r="G31319" s="63"/>
      <c r="H31319" s="64"/>
    </row>
    <row r="31320" spans="4:8" x14ac:dyDescent="0.2">
      <c r="D31320" s="9"/>
      <c r="G31320" s="63"/>
      <c r="H31320" s="64"/>
    </row>
    <row r="31321" spans="4:8" x14ac:dyDescent="0.2">
      <c r="D31321" s="9"/>
      <c r="G31321" s="63"/>
      <c r="H31321" s="64"/>
    </row>
    <row r="31322" spans="4:8" x14ac:dyDescent="0.2">
      <c r="D31322" s="9"/>
      <c r="G31322" s="63"/>
      <c r="H31322" s="64"/>
    </row>
    <row r="31323" spans="4:8" x14ac:dyDescent="0.2">
      <c r="D31323" s="9"/>
      <c r="G31323" s="63"/>
      <c r="H31323" s="64"/>
    </row>
    <row r="31324" spans="4:8" x14ac:dyDescent="0.2">
      <c r="D31324" s="9"/>
      <c r="G31324" s="63"/>
      <c r="H31324" s="64"/>
    </row>
    <row r="31325" spans="4:8" x14ac:dyDescent="0.2">
      <c r="D31325" s="9"/>
      <c r="G31325" s="63"/>
      <c r="H31325" s="64"/>
    </row>
    <row r="31326" spans="4:8" x14ac:dyDescent="0.2">
      <c r="D31326" s="9"/>
      <c r="G31326" s="63"/>
      <c r="H31326" s="64"/>
    </row>
    <row r="31327" spans="4:8" x14ac:dyDescent="0.2">
      <c r="D31327" s="9"/>
      <c r="G31327" s="63"/>
      <c r="H31327" s="64"/>
    </row>
    <row r="31328" spans="4:8" x14ac:dyDescent="0.2">
      <c r="D31328" s="9"/>
      <c r="G31328" s="63"/>
      <c r="H31328" s="64"/>
    </row>
    <row r="31329" spans="4:8" x14ac:dyDescent="0.2">
      <c r="D31329" s="9"/>
      <c r="G31329" s="63"/>
      <c r="H31329" s="64"/>
    </row>
    <row r="31330" spans="4:8" x14ac:dyDescent="0.2">
      <c r="D31330" s="9"/>
      <c r="G31330" s="63"/>
      <c r="H31330" s="64"/>
    </row>
    <row r="31331" spans="4:8" x14ac:dyDescent="0.2">
      <c r="D31331" s="9"/>
      <c r="G31331" s="63"/>
      <c r="H31331" s="64"/>
    </row>
    <row r="31332" spans="4:8" x14ac:dyDescent="0.2">
      <c r="D31332" s="9"/>
      <c r="G31332" s="63"/>
      <c r="H31332" s="64"/>
    </row>
    <row r="31333" spans="4:8" x14ac:dyDescent="0.2">
      <c r="D31333" s="9"/>
      <c r="G31333" s="63"/>
      <c r="H31333" s="64"/>
    </row>
    <row r="31334" spans="4:8" x14ac:dyDescent="0.2">
      <c r="D31334" s="9"/>
      <c r="G31334" s="63"/>
      <c r="H31334" s="64"/>
    </row>
    <row r="31335" spans="4:8" x14ac:dyDescent="0.2">
      <c r="D31335" s="9"/>
      <c r="G31335" s="63"/>
      <c r="H31335" s="64"/>
    </row>
    <row r="31336" spans="4:8" x14ac:dyDescent="0.2">
      <c r="D31336" s="9"/>
      <c r="G31336" s="63"/>
      <c r="H31336" s="64"/>
    </row>
    <row r="31337" spans="4:8" x14ac:dyDescent="0.2">
      <c r="D31337" s="9"/>
      <c r="G31337" s="63"/>
      <c r="H31337" s="64"/>
    </row>
    <row r="31338" spans="4:8" x14ac:dyDescent="0.2">
      <c r="D31338" s="9"/>
      <c r="G31338" s="63"/>
      <c r="H31338" s="64"/>
    </row>
    <row r="31339" spans="4:8" x14ac:dyDescent="0.2">
      <c r="D31339" s="9"/>
      <c r="G31339" s="63"/>
      <c r="H31339" s="64"/>
    </row>
    <row r="31340" spans="4:8" x14ac:dyDescent="0.2">
      <c r="D31340" s="9"/>
      <c r="G31340" s="63"/>
      <c r="H31340" s="64"/>
    </row>
    <row r="31341" spans="4:8" x14ac:dyDescent="0.2">
      <c r="D31341" s="9"/>
      <c r="G31341" s="63"/>
      <c r="H31341" s="64"/>
    </row>
    <row r="31342" spans="4:8" x14ac:dyDescent="0.2">
      <c r="D31342" s="9"/>
      <c r="G31342" s="63"/>
      <c r="H31342" s="64"/>
    </row>
    <row r="31343" spans="4:8" x14ac:dyDescent="0.2">
      <c r="D31343" s="9"/>
      <c r="G31343" s="63"/>
      <c r="H31343" s="64"/>
    </row>
    <row r="31344" spans="4:8" x14ac:dyDescent="0.2">
      <c r="D31344" s="9"/>
      <c r="G31344" s="63"/>
      <c r="H31344" s="64"/>
    </row>
    <row r="31345" spans="4:8" x14ac:dyDescent="0.2">
      <c r="D31345" s="9"/>
      <c r="G31345" s="63"/>
      <c r="H31345" s="64"/>
    </row>
    <row r="31346" spans="4:8" x14ac:dyDescent="0.2">
      <c r="D31346" s="9"/>
      <c r="G31346" s="63"/>
      <c r="H31346" s="64"/>
    </row>
    <row r="31347" spans="4:8" x14ac:dyDescent="0.2">
      <c r="D31347" s="9"/>
      <c r="G31347" s="63"/>
      <c r="H31347" s="64"/>
    </row>
    <row r="31348" spans="4:8" x14ac:dyDescent="0.2">
      <c r="D31348" s="9"/>
      <c r="G31348" s="63"/>
      <c r="H31348" s="64"/>
    </row>
    <row r="31349" spans="4:8" x14ac:dyDescent="0.2">
      <c r="D31349" s="9"/>
      <c r="G31349" s="63"/>
      <c r="H31349" s="64"/>
    </row>
    <row r="31350" spans="4:8" x14ac:dyDescent="0.2">
      <c r="D31350" s="9"/>
      <c r="G31350" s="63"/>
      <c r="H31350" s="64"/>
    </row>
    <row r="31351" spans="4:8" x14ac:dyDescent="0.2">
      <c r="D31351" s="9"/>
      <c r="G31351" s="63"/>
      <c r="H31351" s="64"/>
    </row>
    <row r="31352" spans="4:8" x14ac:dyDescent="0.2">
      <c r="D31352" s="9"/>
      <c r="G31352" s="63"/>
      <c r="H31352" s="64"/>
    </row>
    <row r="31353" spans="4:8" x14ac:dyDescent="0.2">
      <c r="D31353" s="9"/>
      <c r="G31353" s="63"/>
      <c r="H31353" s="64"/>
    </row>
    <row r="31354" spans="4:8" x14ac:dyDescent="0.2">
      <c r="D31354" s="9"/>
      <c r="G31354" s="63"/>
      <c r="H31354" s="64"/>
    </row>
    <row r="31355" spans="4:8" x14ac:dyDescent="0.2">
      <c r="D31355" s="9"/>
      <c r="G31355" s="63"/>
      <c r="H31355" s="64"/>
    </row>
    <row r="31356" spans="4:8" x14ac:dyDescent="0.2">
      <c r="D31356" s="9"/>
      <c r="G31356" s="63"/>
      <c r="H31356" s="64"/>
    </row>
    <row r="31357" spans="4:8" x14ac:dyDescent="0.2">
      <c r="D31357" s="9"/>
      <c r="G31357" s="63"/>
      <c r="H31357" s="64"/>
    </row>
    <row r="31358" spans="4:8" x14ac:dyDescent="0.2">
      <c r="D31358" s="9"/>
      <c r="G31358" s="63"/>
      <c r="H31358" s="64"/>
    </row>
    <row r="31359" spans="4:8" x14ac:dyDescent="0.2">
      <c r="D31359" s="9"/>
      <c r="G31359" s="63"/>
      <c r="H31359" s="64"/>
    </row>
    <row r="31360" spans="4:8" x14ac:dyDescent="0.2">
      <c r="D31360" s="9"/>
      <c r="G31360" s="63"/>
      <c r="H31360" s="64"/>
    </row>
    <row r="31361" spans="4:8" x14ac:dyDescent="0.2">
      <c r="D31361" s="9"/>
      <c r="G31361" s="63"/>
      <c r="H31361" s="64"/>
    </row>
    <row r="31362" spans="4:8" x14ac:dyDescent="0.2">
      <c r="D31362" s="9"/>
      <c r="G31362" s="63"/>
      <c r="H31362" s="64"/>
    </row>
    <row r="31363" spans="4:8" x14ac:dyDescent="0.2">
      <c r="D31363" s="9"/>
      <c r="G31363" s="63"/>
      <c r="H31363" s="64"/>
    </row>
    <row r="31364" spans="4:8" x14ac:dyDescent="0.2">
      <c r="D31364" s="9"/>
      <c r="G31364" s="63"/>
      <c r="H31364" s="64"/>
    </row>
    <row r="31365" spans="4:8" x14ac:dyDescent="0.2">
      <c r="D31365" s="9"/>
      <c r="G31365" s="63"/>
      <c r="H31365" s="64"/>
    </row>
    <row r="31366" spans="4:8" x14ac:dyDescent="0.2">
      <c r="D31366" s="9"/>
      <c r="G31366" s="63"/>
      <c r="H31366" s="64"/>
    </row>
    <row r="31367" spans="4:8" x14ac:dyDescent="0.2">
      <c r="D31367" s="9"/>
      <c r="G31367" s="63"/>
      <c r="H31367" s="64"/>
    </row>
    <row r="31368" spans="4:8" x14ac:dyDescent="0.2">
      <c r="D31368" s="9"/>
      <c r="G31368" s="63"/>
      <c r="H31368" s="64"/>
    </row>
    <row r="31369" spans="4:8" x14ac:dyDescent="0.2">
      <c r="D31369" s="9"/>
      <c r="G31369" s="63"/>
      <c r="H31369" s="64"/>
    </row>
    <row r="31370" spans="4:8" x14ac:dyDescent="0.2">
      <c r="D31370" s="9"/>
      <c r="G31370" s="63"/>
      <c r="H31370" s="64"/>
    </row>
    <row r="31371" spans="4:8" x14ac:dyDescent="0.2">
      <c r="D31371" s="9"/>
      <c r="G31371" s="63"/>
      <c r="H31371" s="64"/>
    </row>
    <row r="31372" spans="4:8" x14ac:dyDescent="0.2">
      <c r="D31372" s="9"/>
      <c r="G31372" s="63"/>
      <c r="H31372" s="64"/>
    </row>
    <row r="31373" spans="4:8" x14ac:dyDescent="0.2">
      <c r="D31373" s="9"/>
      <c r="G31373" s="63"/>
      <c r="H31373" s="64"/>
    </row>
    <row r="31374" spans="4:8" x14ac:dyDescent="0.2">
      <c r="D31374" s="9"/>
      <c r="G31374" s="63"/>
      <c r="H31374" s="64"/>
    </row>
    <row r="31375" spans="4:8" x14ac:dyDescent="0.2">
      <c r="D31375" s="9"/>
      <c r="G31375" s="63"/>
      <c r="H31375" s="64"/>
    </row>
    <row r="31376" spans="4:8" x14ac:dyDescent="0.2">
      <c r="D31376" s="9"/>
      <c r="G31376" s="63"/>
      <c r="H31376" s="64"/>
    </row>
    <row r="31377" spans="4:8" x14ac:dyDescent="0.2">
      <c r="D31377" s="9"/>
      <c r="G31377" s="63"/>
      <c r="H31377" s="64"/>
    </row>
    <row r="31378" spans="4:8" x14ac:dyDescent="0.2">
      <c r="D31378" s="9"/>
      <c r="G31378" s="63"/>
      <c r="H31378" s="64"/>
    </row>
    <row r="31379" spans="4:8" x14ac:dyDescent="0.2">
      <c r="D31379" s="9"/>
      <c r="G31379" s="63"/>
      <c r="H31379" s="64"/>
    </row>
    <row r="31380" spans="4:8" x14ac:dyDescent="0.2">
      <c r="D31380" s="9"/>
      <c r="G31380" s="63"/>
      <c r="H31380" s="64"/>
    </row>
    <row r="31381" spans="4:8" x14ac:dyDescent="0.2">
      <c r="D31381" s="9"/>
      <c r="G31381" s="63"/>
      <c r="H31381" s="64"/>
    </row>
    <row r="31382" spans="4:8" x14ac:dyDescent="0.2">
      <c r="D31382" s="9"/>
      <c r="G31382" s="63"/>
      <c r="H31382" s="64"/>
    </row>
    <row r="31383" spans="4:8" x14ac:dyDescent="0.2">
      <c r="D31383" s="9"/>
      <c r="G31383" s="63"/>
      <c r="H31383" s="64"/>
    </row>
    <row r="31384" spans="4:8" x14ac:dyDescent="0.2">
      <c r="D31384" s="9"/>
      <c r="G31384" s="63"/>
      <c r="H31384" s="64"/>
    </row>
    <row r="31385" spans="4:8" x14ac:dyDescent="0.2">
      <c r="D31385" s="9"/>
      <c r="G31385" s="63"/>
      <c r="H31385" s="64"/>
    </row>
    <row r="31386" spans="4:8" x14ac:dyDescent="0.2">
      <c r="D31386" s="9"/>
      <c r="G31386" s="63"/>
      <c r="H31386" s="64"/>
    </row>
    <row r="31387" spans="4:8" x14ac:dyDescent="0.2">
      <c r="D31387" s="9"/>
      <c r="G31387" s="63"/>
      <c r="H31387" s="64"/>
    </row>
    <row r="31388" spans="4:8" x14ac:dyDescent="0.2">
      <c r="D31388" s="9"/>
      <c r="G31388" s="63"/>
      <c r="H31388" s="64"/>
    </row>
    <row r="31389" spans="4:8" x14ac:dyDescent="0.2">
      <c r="D31389" s="9"/>
      <c r="G31389" s="63"/>
      <c r="H31389" s="64"/>
    </row>
    <row r="31390" spans="4:8" x14ac:dyDescent="0.2">
      <c r="D31390" s="9"/>
      <c r="G31390" s="63"/>
      <c r="H31390" s="64"/>
    </row>
    <row r="31391" spans="4:8" x14ac:dyDescent="0.2">
      <c r="D31391" s="9"/>
      <c r="G31391" s="63"/>
      <c r="H31391" s="64"/>
    </row>
    <row r="31392" spans="4:8" x14ac:dyDescent="0.2">
      <c r="D31392" s="9"/>
      <c r="G31392" s="63"/>
      <c r="H31392" s="64"/>
    </row>
    <row r="31393" spans="4:8" x14ac:dyDescent="0.2">
      <c r="D31393" s="9"/>
      <c r="G31393" s="63"/>
      <c r="H31393" s="64"/>
    </row>
    <row r="31394" spans="4:8" x14ac:dyDescent="0.2">
      <c r="D31394" s="9"/>
      <c r="G31394" s="63"/>
      <c r="H31394" s="64"/>
    </row>
    <row r="31395" spans="4:8" x14ac:dyDescent="0.2">
      <c r="D31395" s="9"/>
      <c r="G31395" s="63"/>
      <c r="H31395" s="64"/>
    </row>
    <row r="31396" spans="4:8" x14ac:dyDescent="0.2">
      <c r="D31396" s="9"/>
      <c r="G31396" s="63"/>
      <c r="H31396" s="64"/>
    </row>
    <row r="31397" spans="4:8" x14ac:dyDescent="0.2">
      <c r="D31397" s="9"/>
      <c r="G31397" s="63"/>
      <c r="H31397" s="64"/>
    </row>
    <row r="31398" spans="4:8" x14ac:dyDescent="0.2">
      <c r="D31398" s="9"/>
      <c r="G31398" s="63"/>
      <c r="H31398" s="64"/>
    </row>
    <row r="31399" spans="4:8" x14ac:dyDescent="0.2">
      <c r="D31399" s="9"/>
      <c r="G31399" s="63"/>
      <c r="H31399" s="64"/>
    </row>
    <row r="31400" spans="4:8" x14ac:dyDescent="0.2">
      <c r="D31400" s="9"/>
      <c r="G31400" s="63"/>
      <c r="H31400" s="64"/>
    </row>
    <row r="31401" spans="4:8" x14ac:dyDescent="0.2">
      <c r="D31401" s="9"/>
      <c r="G31401" s="63"/>
      <c r="H31401" s="64"/>
    </row>
    <row r="31402" spans="4:8" x14ac:dyDescent="0.2">
      <c r="D31402" s="9"/>
      <c r="G31402" s="63"/>
      <c r="H31402" s="64"/>
    </row>
    <row r="31403" spans="4:8" x14ac:dyDescent="0.2">
      <c r="D31403" s="9"/>
      <c r="G31403" s="63"/>
      <c r="H31403" s="64"/>
    </row>
    <row r="31404" spans="4:8" x14ac:dyDescent="0.2">
      <c r="D31404" s="9"/>
      <c r="G31404" s="63"/>
      <c r="H31404" s="64"/>
    </row>
    <row r="31405" spans="4:8" x14ac:dyDescent="0.2">
      <c r="D31405" s="9"/>
      <c r="G31405" s="63"/>
      <c r="H31405" s="64"/>
    </row>
    <row r="31406" spans="4:8" x14ac:dyDescent="0.2">
      <c r="D31406" s="9"/>
      <c r="G31406" s="63"/>
      <c r="H31406" s="64"/>
    </row>
    <row r="31407" spans="4:8" x14ac:dyDescent="0.2">
      <c r="D31407" s="9"/>
      <c r="G31407" s="63"/>
      <c r="H31407" s="64"/>
    </row>
    <row r="31408" spans="4:8" x14ac:dyDescent="0.2">
      <c r="D31408" s="9"/>
      <c r="G31408" s="63"/>
      <c r="H31408" s="64"/>
    </row>
    <row r="31409" spans="4:8" x14ac:dyDescent="0.2">
      <c r="D31409" s="9"/>
      <c r="G31409" s="63"/>
      <c r="H31409" s="64"/>
    </row>
    <row r="31410" spans="4:8" x14ac:dyDescent="0.2">
      <c r="D31410" s="9"/>
      <c r="G31410" s="63"/>
      <c r="H31410" s="64"/>
    </row>
    <row r="31411" spans="4:8" x14ac:dyDescent="0.2">
      <c r="D31411" s="9"/>
      <c r="G31411" s="63"/>
      <c r="H31411" s="64"/>
    </row>
    <row r="31412" spans="4:8" x14ac:dyDescent="0.2">
      <c r="D31412" s="9"/>
      <c r="G31412" s="63"/>
      <c r="H31412" s="64"/>
    </row>
    <row r="31413" spans="4:8" x14ac:dyDescent="0.2">
      <c r="D31413" s="9"/>
      <c r="G31413" s="63"/>
      <c r="H31413" s="64"/>
    </row>
    <row r="31414" spans="4:8" x14ac:dyDescent="0.2">
      <c r="D31414" s="9"/>
      <c r="G31414" s="63"/>
      <c r="H31414" s="64"/>
    </row>
    <row r="31415" spans="4:8" x14ac:dyDescent="0.2">
      <c r="D31415" s="9"/>
      <c r="G31415" s="63"/>
      <c r="H31415" s="64"/>
    </row>
    <row r="31416" spans="4:8" x14ac:dyDescent="0.2">
      <c r="D31416" s="9"/>
      <c r="G31416" s="63"/>
      <c r="H31416" s="64"/>
    </row>
    <row r="31417" spans="4:8" x14ac:dyDescent="0.2">
      <c r="D31417" s="9"/>
      <c r="G31417" s="63"/>
      <c r="H31417" s="64"/>
    </row>
    <row r="31418" spans="4:8" x14ac:dyDescent="0.2">
      <c r="D31418" s="9"/>
      <c r="G31418" s="63"/>
      <c r="H31418" s="64"/>
    </row>
    <row r="31419" spans="4:8" x14ac:dyDescent="0.2">
      <c r="D31419" s="9"/>
      <c r="G31419" s="63"/>
      <c r="H31419" s="64"/>
    </row>
    <row r="31420" spans="4:8" x14ac:dyDescent="0.2">
      <c r="D31420" s="9"/>
      <c r="G31420" s="63"/>
      <c r="H31420" s="64"/>
    </row>
    <row r="31421" spans="4:8" x14ac:dyDescent="0.2">
      <c r="D31421" s="9"/>
      <c r="G31421" s="63"/>
      <c r="H31421" s="64"/>
    </row>
    <row r="31422" spans="4:8" x14ac:dyDescent="0.2">
      <c r="D31422" s="9"/>
      <c r="G31422" s="63"/>
      <c r="H31422" s="64"/>
    </row>
    <row r="31423" spans="4:8" x14ac:dyDescent="0.2">
      <c r="D31423" s="9"/>
      <c r="G31423" s="63"/>
      <c r="H31423" s="64"/>
    </row>
    <row r="31424" spans="4:8" x14ac:dyDescent="0.2">
      <c r="D31424" s="9"/>
      <c r="G31424" s="63"/>
      <c r="H31424" s="64"/>
    </row>
    <row r="31425" spans="4:8" x14ac:dyDescent="0.2">
      <c r="D31425" s="9"/>
      <c r="G31425" s="63"/>
      <c r="H31425" s="64"/>
    </row>
    <row r="31426" spans="4:8" x14ac:dyDescent="0.2">
      <c r="D31426" s="9"/>
      <c r="G31426" s="63"/>
      <c r="H31426" s="64"/>
    </row>
    <row r="31427" spans="4:8" x14ac:dyDescent="0.2">
      <c r="D31427" s="9"/>
      <c r="G31427" s="63"/>
      <c r="H31427" s="64"/>
    </row>
    <row r="31428" spans="4:8" x14ac:dyDescent="0.2">
      <c r="D31428" s="9"/>
      <c r="G31428" s="63"/>
      <c r="H31428" s="64"/>
    </row>
    <row r="31429" spans="4:8" x14ac:dyDescent="0.2">
      <c r="D31429" s="9"/>
      <c r="G31429" s="63"/>
      <c r="H31429" s="64"/>
    </row>
    <row r="31430" spans="4:8" x14ac:dyDescent="0.2">
      <c r="D31430" s="9"/>
      <c r="G31430" s="63"/>
      <c r="H31430" s="64"/>
    </row>
    <row r="31431" spans="4:8" x14ac:dyDescent="0.2">
      <c r="D31431" s="9"/>
      <c r="G31431" s="63"/>
      <c r="H31431" s="64"/>
    </row>
    <row r="31432" spans="4:8" x14ac:dyDescent="0.2">
      <c r="D31432" s="9"/>
      <c r="G31432" s="63"/>
      <c r="H31432" s="64"/>
    </row>
    <row r="31433" spans="4:8" x14ac:dyDescent="0.2">
      <c r="D31433" s="9"/>
      <c r="G31433" s="63"/>
      <c r="H31433" s="64"/>
    </row>
    <row r="31434" spans="4:8" x14ac:dyDescent="0.2">
      <c r="D31434" s="9"/>
      <c r="G31434" s="63"/>
      <c r="H31434" s="64"/>
    </row>
    <row r="31435" spans="4:8" x14ac:dyDescent="0.2">
      <c r="D31435" s="9"/>
      <c r="G31435" s="63"/>
      <c r="H31435" s="64"/>
    </row>
    <row r="31436" spans="4:8" x14ac:dyDescent="0.2">
      <c r="D31436" s="9"/>
      <c r="G31436" s="63"/>
      <c r="H31436" s="64"/>
    </row>
    <row r="31437" spans="4:8" x14ac:dyDescent="0.2">
      <c r="D31437" s="9"/>
      <c r="G31437" s="63"/>
      <c r="H31437" s="64"/>
    </row>
    <row r="31438" spans="4:8" x14ac:dyDescent="0.2">
      <c r="D31438" s="9"/>
      <c r="G31438" s="63"/>
      <c r="H31438" s="64"/>
    </row>
    <row r="31439" spans="4:8" x14ac:dyDescent="0.2">
      <c r="D31439" s="9"/>
      <c r="G31439" s="63"/>
      <c r="H31439" s="64"/>
    </row>
    <row r="31440" spans="4:8" x14ac:dyDescent="0.2">
      <c r="D31440" s="9"/>
      <c r="G31440" s="63"/>
      <c r="H31440" s="64"/>
    </row>
    <row r="31441" spans="4:8" x14ac:dyDescent="0.2">
      <c r="D31441" s="9"/>
      <c r="G31441" s="63"/>
      <c r="H31441" s="64"/>
    </row>
    <row r="31442" spans="4:8" x14ac:dyDescent="0.2">
      <c r="D31442" s="9"/>
      <c r="G31442" s="63"/>
      <c r="H31442" s="64"/>
    </row>
    <row r="31443" spans="4:8" x14ac:dyDescent="0.2">
      <c r="D31443" s="9"/>
      <c r="G31443" s="63"/>
      <c r="H31443" s="64"/>
    </row>
    <row r="31444" spans="4:8" x14ac:dyDescent="0.2">
      <c r="D31444" s="9"/>
      <c r="G31444" s="63"/>
      <c r="H31444" s="64"/>
    </row>
    <row r="31445" spans="4:8" x14ac:dyDescent="0.2">
      <c r="D31445" s="9"/>
      <c r="G31445" s="63"/>
      <c r="H31445" s="64"/>
    </row>
    <row r="31446" spans="4:8" x14ac:dyDescent="0.2">
      <c r="D31446" s="9"/>
      <c r="G31446" s="63"/>
      <c r="H31446" s="64"/>
    </row>
    <row r="31447" spans="4:8" x14ac:dyDescent="0.2">
      <c r="D31447" s="9"/>
      <c r="G31447" s="63"/>
      <c r="H31447" s="64"/>
    </row>
    <row r="31448" spans="4:8" x14ac:dyDescent="0.2">
      <c r="D31448" s="9"/>
      <c r="G31448" s="63"/>
      <c r="H31448" s="64"/>
    </row>
    <row r="31449" spans="4:8" x14ac:dyDescent="0.2">
      <c r="D31449" s="9"/>
      <c r="G31449" s="63"/>
      <c r="H31449" s="64"/>
    </row>
    <row r="31450" spans="4:8" x14ac:dyDescent="0.2">
      <c r="D31450" s="9"/>
      <c r="G31450" s="63"/>
      <c r="H31450" s="64"/>
    </row>
    <row r="31451" spans="4:8" x14ac:dyDescent="0.2">
      <c r="D31451" s="9"/>
      <c r="G31451" s="63"/>
      <c r="H31451" s="64"/>
    </row>
    <row r="31452" spans="4:8" x14ac:dyDescent="0.2">
      <c r="D31452" s="9"/>
      <c r="G31452" s="63"/>
      <c r="H31452" s="64"/>
    </row>
    <row r="31453" spans="4:8" x14ac:dyDescent="0.2">
      <c r="D31453" s="9"/>
      <c r="G31453" s="63"/>
      <c r="H31453" s="64"/>
    </row>
    <row r="31454" spans="4:8" x14ac:dyDescent="0.2">
      <c r="D31454" s="9"/>
      <c r="G31454" s="63"/>
      <c r="H31454" s="64"/>
    </row>
    <row r="31455" spans="4:8" x14ac:dyDescent="0.2">
      <c r="D31455" s="9"/>
      <c r="G31455" s="63"/>
      <c r="H31455" s="64"/>
    </row>
    <row r="31456" spans="4:8" x14ac:dyDescent="0.2">
      <c r="D31456" s="9"/>
      <c r="G31456" s="63"/>
      <c r="H31456" s="64"/>
    </row>
    <row r="31457" spans="4:8" x14ac:dyDescent="0.2">
      <c r="D31457" s="9"/>
      <c r="G31457" s="63"/>
      <c r="H31457" s="64"/>
    </row>
    <row r="31458" spans="4:8" x14ac:dyDescent="0.2">
      <c r="D31458" s="9"/>
      <c r="G31458" s="63"/>
      <c r="H31458" s="64"/>
    </row>
    <row r="31459" spans="4:8" x14ac:dyDescent="0.2">
      <c r="D31459" s="9"/>
      <c r="G31459" s="63"/>
      <c r="H31459" s="64"/>
    </row>
    <row r="31460" spans="4:8" x14ac:dyDescent="0.2">
      <c r="D31460" s="9"/>
      <c r="G31460" s="63"/>
      <c r="H31460" s="64"/>
    </row>
    <row r="31461" spans="4:8" x14ac:dyDescent="0.2">
      <c r="D31461" s="9"/>
      <c r="G31461" s="63"/>
      <c r="H31461" s="64"/>
    </row>
    <row r="31462" spans="4:8" x14ac:dyDescent="0.2">
      <c r="D31462" s="9"/>
      <c r="G31462" s="63"/>
      <c r="H31462" s="64"/>
    </row>
    <row r="31463" spans="4:8" x14ac:dyDescent="0.2">
      <c r="D31463" s="9"/>
      <c r="G31463" s="63"/>
      <c r="H31463" s="64"/>
    </row>
    <row r="31464" spans="4:8" x14ac:dyDescent="0.2">
      <c r="D31464" s="9"/>
      <c r="G31464" s="63"/>
      <c r="H31464" s="64"/>
    </row>
    <row r="31465" spans="4:8" x14ac:dyDescent="0.2">
      <c r="D31465" s="9"/>
      <c r="G31465" s="63"/>
      <c r="H31465" s="64"/>
    </row>
    <row r="31466" spans="4:8" x14ac:dyDescent="0.2">
      <c r="D31466" s="9"/>
      <c r="G31466" s="63"/>
      <c r="H31466" s="64"/>
    </row>
    <row r="31467" spans="4:8" x14ac:dyDescent="0.2">
      <c r="D31467" s="9"/>
      <c r="G31467" s="63"/>
      <c r="H31467" s="64"/>
    </row>
    <row r="31468" spans="4:8" x14ac:dyDescent="0.2">
      <c r="D31468" s="9"/>
      <c r="G31468" s="63"/>
      <c r="H31468" s="64"/>
    </row>
    <row r="31469" spans="4:8" x14ac:dyDescent="0.2">
      <c r="D31469" s="9"/>
      <c r="G31469" s="63"/>
      <c r="H31469" s="64"/>
    </row>
    <row r="31470" spans="4:8" x14ac:dyDescent="0.2">
      <c r="D31470" s="9"/>
      <c r="G31470" s="63"/>
      <c r="H31470" s="64"/>
    </row>
    <row r="31471" spans="4:8" x14ac:dyDescent="0.2">
      <c r="D31471" s="9"/>
      <c r="G31471" s="63"/>
      <c r="H31471" s="64"/>
    </row>
    <row r="31472" spans="4:8" x14ac:dyDescent="0.2">
      <c r="D31472" s="9"/>
      <c r="G31472" s="63"/>
      <c r="H31472" s="64"/>
    </row>
    <row r="31473" spans="4:8" x14ac:dyDescent="0.2">
      <c r="D31473" s="9"/>
      <c r="G31473" s="63"/>
      <c r="H31473" s="64"/>
    </row>
    <row r="31474" spans="4:8" x14ac:dyDescent="0.2">
      <c r="D31474" s="9"/>
      <c r="G31474" s="63"/>
      <c r="H31474" s="64"/>
    </row>
    <row r="31475" spans="4:8" x14ac:dyDescent="0.2">
      <c r="D31475" s="9"/>
      <c r="G31475" s="63"/>
      <c r="H31475" s="64"/>
    </row>
    <row r="31476" spans="4:8" x14ac:dyDescent="0.2">
      <c r="D31476" s="9"/>
      <c r="G31476" s="63"/>
      <c r="H31476" s="64"/>
    </row>
    <row r="31477" spans="4:8" x14ac:dyDescent="0.2">
      <c r="D31477" s="9"/>
      <c r="G31477" s="63"/>
      <c r="H31477" s="64"/>
    </row>
    <row r="31478" spans="4:8" x14ac:dyDescent="0.2">
      <c r="D31478" s="9"/>
      <c r="G31478" s="63"/>
      <c r="H31478" s="64"/>
    </row>
    <row r="31479" spans="4:8" x14ac:dyDescent="0.2">
      <c r="D31479" s="9"/>
      <c r="G31479" s="63"/>
      <c r="H31479" s="64"/>
    </row>
    <row r="31480" spans="4:8" x14ac:dyDescent="0.2">
      <c r="D31480" s="9"/>
      <c r="G31480" s="63"/>
      <c r="H31480" s="64"/>
    </row>
    <row r="31481" spans="4:8" x14ac:dyDescent="0.2">
      <c r="D31481" s="9"/>
      <c r="G31481" s="63"/>
      <c r="H31481" s="64"/>
    </row>
    <row r="31482" spans="4:8" x14ac:dyDescent="0.2">
      <c r="D31482" s="9"/>
      <c r="G31482" s="63"/>
      <c r="H31482" s="64"/>
    </row>
    <row r="31483" spans="4:8" x14ac:dyDescent="0.2">
      <c r="D31483" s="9"/>
      <c r="G31483" s="63"/>
      <c r="H31483" s="64"/>
    </row>
    <row r="31484" spans="4:8" x14ac:dyDescent="0.2">
      <c r="D31484" s="9"/>
      <c r="G31484" s="63"/>
      <c r="H31484" s="64"/>
    </row>
    <row r="31485" spans="4:8" x14ac:dyDescent="0.2">
      <c r="D31485" s="9"/>
      <c r="G31485" s="63"/>
      <c r="H31485" s="64"/>
    </row>
    <row r="31486" spans="4:8" x14ac:dyDescent="0.2">
      <c r="D31486" s="9"/>
      <c r="G31486" s="63"/>
      <c r="H31486" s="64"/>
    </row>
    <row r="31487" spans="4:8" x14ac:dyDescent="0.2">
      <c r="D31487" s="9"/>
      <c r="G31487" s="63"/>
      <c r="H31487" s="64"/>
    </row>
    <row r="31488" spans="4:8" x14ac:dyDescent="0.2">
      <c r="D31488" s="9"/>
      <c r="G31488" s="63"/>
      <c r="H31488" s="64"/>
    </row>
    <row r="31489" spans="4:8" x14ac:dyDescent="0.2">
      <c r="D31489" s="9"/>
      <c r="G31489" s="63"/>
      <c r="H31489" s="64"/>
    </row>
    <row r="31490" spans="4:8" x14ac:dyDescent="0.2">
      <c r="D31490" s="9"/>
      <c r="G31490" s="63"/>
      <c r="H31490" s="64"/>
    </row>
    <row r="31491" spans="4:8" x14ac:dyDescent="0.2">
      <c r="D31491" s="9"/>
      <c r="G31491" s="63"/>
      <c r="H31491" s="64"/>
    </row>
    <row r="31492" spans="4:8" x14ac:dyDescent="0.2">
      <c r="D31492" s="9"/>
      <c r="G31492" s="63"/>
      <c r="H31492" s="64"/>
    </row>
    <row r="31493" spans="4:8" x14ac:dyDescent="0.2">
      <c r="D31493" s="9"/>
      <c r="G31493" s="63"/>
      <c r="H31493" s="64"/>
    </row>
    <row r="31494" spans="4:8" x14ac:dyDescent="0.2">
      <c r="D31494" s="9"/>
      <c r="G31494" s="63"/>
      <c r="H31494" s="64"/>
    </row>
    <row r="31495" spans="4:8" x14ac:dyDescent="0.2">
      <c r="D31495" s="9"/>
      <c r="G31495" s="63"/>
      <c r="H31495" s="64"/>
    </row>
    <row r="31496" spans="4:8" x14ac:dyDescent="0.2">
      <c r="D31496" s="9"/>
      <c r="G31496" s="63"/>
      <c r="H31496" s="64"/>
    </row>
    <row r="31497" spans="4:8" x14ac:dyDescent="0.2">
      <c r="D31497" s="9"/>
      <c r="G31497" s="63"/>
      <c r="H31497" s="64"/>
    </row>
    <row r="31498" spans="4:8" x14ac:dyDescent="0.2">
      <c r="D31498" s="9"/>
      <c r="G31498" s="63"/>
      <c r="H31498" s="64"/>
    </row>
    <row r="31499" spans="4:8" x14ac:dyDescent="0.2">
      <c r="D31499" s="9"/>
      <c r="G31499" s="63"/>
      <c r="H31499" s="64"/>
    </row>
    <row r="31500" spans="4:8" x14ac:dyDescent="0.2">
      <c r="D31500" s="9"/>
      <c r="G31500" s="63"/>
      <c r="H31500" s="64"/>
    </row>
    <row r="31501" spans="4:8" x14ac:dyDescent="0.2">
      <c r="D31501" s="9"/>
      <c r="G31501" s="63"/>
      <c r="H31501" s="64"/>
    </row>
    <row r="31502" spans="4:8" x14ac:dyDescent="0.2">
      <c r="D31502" s="9"/>
      <c r="G31502" s="63"/>
      <c r="H31502" s="64"/>
    </row>
    <row r="31503" spans="4:8" x14ac:dyDescent="0.2">
      <c r="D31503" s="9"/>
      <c r="G31503" s="63"/>
      <c r="H31503" s="64"/>
    </row>
    <row r="31504" spans="4:8" x14ac:dyDescent="0.2">
      <c r="D31504" s="9"/>
      <c r="G31504" s="63"/>
      <c r="H31504" s="64"/>
    </row>
    <row r="31505" spans="4:8" x14ac:dyDescent="0.2">
      <c r="D31505" s="9"/>
      <c r="G31505" s="63"/>
      <c r="H31505" s="64"/>
    </row>
    <row r="31506" spans="4:8" x14ac:dyDescent="0.2">
      <c r="D31506" s="9"/>
      <c r="G31506" s="63"/>
      <c r="H31506" s="64"/>
    </row>
    <row r="31507" spans="4:8" x14ac:dyDescent="0.2">
      <c r="D31507" s="9"/>
      <c r="G31507" s="63"/>
      <c r="H31507" s="64"/>
    </row>
    <row r="31508" spans="4:8" x14ac:dyDescent="0.2">
      <c r="D31508" s="9"/>
      <c r="G31508" s="63"/>
      <c r="H31508" s="64"/>
    </row>
    <row r="31509" spans="4:8" x14ac:dyDescent="0.2">
      <c r="D31509" s="9"/>
      <c r="G31509" s="63"/>
      <c r="H31509" s="64"/>
    </row>
    <row r="31510" spans="4:8" x14ac:dyDescent="0.2">
      <c r="D31510" s="9"/>
      <c r="G31510" s="63"/>
      <c r="H31510" s="64"/>
    </row>
    <row r="31511" spans="4:8" x14ac:dyDescent="0.2">
      <c r="D31511" s="9"/>
      <c r="G31511" s="63"/>
      <c r="H31511" s="64"/>
    </row>
    <row r="31512" spans="4:8" x14ac:dyDescent="0.2">
      <c r="D31512" s="9"/>
      <c r="G31512" s="63"/>
      <c r="H31512" s="64"/>
    </row>
    <row r="31513" spans="4:8" x14ac:dyDescent="0.2">
      <c r="D31513" s="9"/>
      <c r="G31513" s="63"/>
      <c r="H31513" s="64"/>
    </row>
    <row r="31514" spans="4:8" x14ac:dyDescent="0.2">
      <c r="D31514" s="9"/>
      <c r="G31514" s="63"/>
      <c r="H31514" s="64"/>
    </row>
    <row r="31515" spans="4:8" x14ac:dyDescent="0.2">
      <c r="D31515" s="9"/>
      <c r="G31515" s="63"/>
      <c r="H31515" s="64"/>
    </row>
    <row r="31516" spans="4:8" x14ac:dyDescent="0.2">
      <c r="D31516" s="9"/>
      <c r="G31516" s="63"/>
      <c r="H31516" s="64"/>
    </row>
    <row r="31517" spans="4:8" x14ac:dyDescent="0.2">
      <c r="D31517" s="9"/>
      <c r="G31517" s="63"/>
      <c r="H31517" s="64"/>
    </row>
    <row r="31518" spans="4:8" x14ac:dyDescent="0.2">
      <c r="D31518" s="9"/>
      <c r="G31518" s="63"/>
      <c r="H31518" s="64"/>
    </row>
    <row r="31519" spans="4:8" x14ac:dyDescent="0.2">
      <c r="D31519" s="9"/>
      <c r="G31519" s="63"/>
      <c r="H31519" s="64"/>
    </row>
    <row r="31520" spans="4:8" x14ac:dyDescent="0.2">
      <c r="D31520" s="9"/>
      <c r="G31520" s="63"/>
      <c r="H31520" s="64"/>
    </row>
    <row r="31521" spans="4:8" x14ac:dyDescent="0.2">
      <c r="D31521" s="9"/>
      <c r="G31521" s="63"/>
      <c r="H31521" s="64"/>
    </row>
    <row r="31522" spans="4:8" x14ac:dyDescent="0.2">
      <c r="D31522" s="9"/>
      <c r="G31522" s="63"/>
      <c r="H31522" s="64"/>
    </row>
    <row r="31523" spans="4:8" x14ac:dyDescent="0.2">
      <c r="D31523" s="9"/>
      <c r="G31523" s="63"/>
      <c r="H31523" s="64"/>
    </row>
    <row r="31524" spans="4:8" x14ac:dyDescent="0.2">
      <c r="D31524" s="9"/>
      <c r="G31524" s="63"/>
      <c r="H31524" s="64"/>
    </row>
    <row r="31525" spans="4:8" x14ac:dyDescent="0.2">
      <c r="D31525" s="9"/>
      <c r="G31525" s="63"/>
      <c r="H31525" s="64"/>
    </row>
    <row r="31526" spans="4:8" x14ac:dyDescent="0.2">
      <c r="D31526" s="9"/>
      <c r="G31526" s="63"/>
      <c r="H31526" s="64"/>
    </row>
    <row r="31527" spans="4:8" x14ac:dyDescent="0.2">
      <c r="D31527" s="9"/>
      <c r="G31527" s="63"/>
      <c r="H31527" s="64"/>
    </row>
    <row r="31528" spans="4:8" x14ac:dyDescent="0.2">
      <c r="D31528" s="9"/>
      <c r="G31528" s="63"/>
      <c r="H31528" s="64"/>
    </row>
    <row r="31529" spans="4:8" x14ac:dyDescent="0.2">
      <c r="D31529" s="9"/>
      <c r="G31529" s="63"/>
      <c r="H31529" s="64"/>
    </row>
    <row r="31530" spans="4:8" x14ac:dyDescent="0.2">
      <c r="D31530" s="9"/>
      <c r="G31530" s="63"/>
      <c r="H31530" s="64"/>
    </row>
    <row r="31531" spans="4:8" x14ac:dyDescent="0.2">
      <c r="D31531" s="9"/>
      <c r="G31531" s="63"/>
      <c r="H31531" s="64"/>
    </row>
    <row r="31532" spans="4:8" x14ac:dyDescent="0.2">
      <c r="D31532" s="9"/>
      <c r="G31532" s="63"/>
      <c r="H31532" s="64"/>
    </row>
    <row r="31533" spans="4:8" x14ac:dyDescent="0.2">
      <c r="D31533" s="9"/>
      <c r="G31533" s="63"/>
      <c r="H31533" s="64"/>
    </row>
    <row r="31534" spans="4:8" x14ac:dyDescent="0.2">
      <c r="D31534" s="9"/>
      <c r="G31534" s="63"/>
      <c r="H31534" s="64"/>
    </row>
    <row r="31535" spans="4:8" x14ac:dyDescent="0.2">
      <c r="D31535" s="9"/>
      <c r="G31535" s="63"/>
      <c r="H31535" s="64"/>
    </row>
    <row r="31536" spans="4:8" x14ac:dyDescent="0.2">
      <c r="D31536" s="9"/>
      <c r="G31536" s="63"/>
      <c r="H31536" s="64"/>
    </row>
    <row r="31537" spans="4:8" x14ac:dyDescent="0.2">
      <c r="D31537" s="9"/>
      <c r="G31537" s="63"/>
      <c r="H31537" s="64"/>
    </row>
    <row r="31538" spans="4:8" x14ac:dyDescent="0.2">
      <c r="D31538" s="9"/>
      <c r="G31538" s="63"/>
      <c r="H31538" s="64"/>
    </row>
    <row r="31539" spans="4:8" x14ac:dyDescent="0.2">
      <c r="D31539" s="9"/>
      <c r="G31539" s="63"/>
      <c r="H31539" s="64"/>
    </row>
    <row r="31540" spans="4:8" x14ac:dyDescent="0.2">
      <c r="D31540" s="9"/>
      <c r="G31540" s="63"/>
      <c r="H31540" s="64"/>
    </row>
    <row r="31541" spans="4:8" x14ac:dyDescent="0.2">
      <c r="D31541" s="9"/>
      <c r="G31541" s="63"/>
      <c r="H31541" s="64"/>
    </row>
    <row r="31542" spans="4:8" x14ac:dyDescent="0.2">
      <c r="D31542" s="9"/>
      <c r="G31542" s="63"/>
      <c r="H31542" s="64"/>
    </row>
    <row r="31543" spans="4:8" x14ac:dyDescent="0.2">
      <c r="D31543" s="9"/>
      <c r="G31543" s="63"/>
      <c r="H31543" s="64"/>
    </row>
    <row r="31544" spans="4:8" x14ac:dyDescent="0.2">
      <c r="D31544" s="9"/>
      <c r="G31544" s="63"/>
      <c r="H31544" s="64"/>
    </row>
    <row r="31545" spans="4:8" x14ac:dyDescent="0.2">
      <c r="D31545" s="9"/>
      <c r="G31545" s="63"/>
      <c r="H31545" s="64"/>
    </row>
    <row r="31546" spans="4:8" x14ac:dyDescent="0.2">
      <c r="D31546" s="9"/>
      <c r="G31546" s="63"/>
      <c r="H31546" s="64"/>
    </row>
    <row r="31547" spans="4:8" x14ac:dyDescent="0.2">
      <c r="D31547" s="9"/>
      <c r="G31547" s="63"/>
      <c r="H31547" s="64"/>
    </row>
    <row r="31548" spans="4:8" x14ac:dyDescent="0.2">
      <c r="D31548" s="9"/>
      <c r="G31548" s="63"/>
      <c r="H31548" s="64"/>
    </row>
    <row r="31549" spans="4:8" x14ac:dyDescent="0.2">
      <c r="D31549" s="9"/>
      <c r="G31549" s="63"/>
      <c r="H31549" s="64"/>
    </row>
    <row r="31550" spans="4:8" x14ac:dyDescent="0.2">
      <c r="D31550" s="9"/>
      <c r="G31550" s="63"/>
      <c r="H31550" s="64"/>
    </row>
    <row r="31551" spans="4:8" x14ac:dyDescent="0.2">
      <c r="D31551" s="9"/>
      <c r="G31551" s="63"/>
      <c r="H31551" s="64"/>
    </row>
    <row r="31552" spans="4:8" x14ac:dyDescent="0.2">
      <c r="D31552" s="9"/>
      <c r="G31552" s="63"/>
      <c r="H31552" s="64"/>
    </row>
    <row r="31553" spans="4:8" x14ac:dyDescent="0.2">
      <c r="D31553" s="9"/>
      <c r="G31553" s="63"/>
      <c r="H31553" s="64"/>
    </row>
    <row r="31554" spans="4:8" x14ac:dyDescent="0.2">
      <c r="D31554" s="9"/>
      <c r="G31554" s="63"/>
      <c r="H31554" s="64"/>
    </row>
    <row r="31555" spans="4:8" x14ac:dyDescent="0.2">
      <c r="D31555" s="9"/>
      <c r="G31555" s="63"/>
      <c r="H31555" s="64"/>
    </row>
    <row r="31556" spans="4:8" x14ac:dyDescent="0.2">
      <c r="D31556" s="9"/>
      <c r="G31556" s="63"/>
      <c r="H31556" s="64"/>
    </row>
    <row r="31557" spans="4:8" x14ac:dyDescent="0.2">
      <c r="D31557" s="9"/>
      <c r="G31557" s="63"/>
      <c r="H31557" s="64"/>
    </row>
    <row r="31558" spans="4:8" x14ac:dyDescent="0.2">
      <c r="D31558" s="9"/>
      <c r="G31558" s="63"/>
      <c r="H31558" s="64"/>
    </row>
    <row r="31559" spans="4:8" x14ac:dyDescent="0.2">
      <c r="D31559" s="9"/>
      <c r="G31559" s="63"/>
      <c r="H31559" s="64"/>
    </row>
    <row r="31560" spans="4:8" x14ac:dyDescent="0.2">
      <c r="D31560" s="9"/>
      <c r="G31560" s="63"/>
      <c r="H31560" s="64"/>
    </row>
    <row r="31561" spans="4:8" x14ac:dyDescent="0.2">
      <c r="D31561" s="9"/>
      <c r="G31561" s="63"/>
      <c r="H31561" s="64"/>
    </row>
    <row r="31562" spans="4:8" x14ac:dyDescent="0.2">
      <c r="D31562" s="9"/>
      <c r="G31562" s="63"/>
      <c r="H31562" s="64"/>
    </row>
    <row r="31563" spans="4:8" x14ac:dyDescent="0.2">
      <c r="D31563" s="9"/>
      <c r="G31563" s="63"/>
      <c r="H31563" s="64"/>
    </row>
    <row r="31564" spans="4:8" x14ac:dyDescent="0.2">
      <c r="D31564" s="9"/>
      <c r="G31564" s="63"/>
      <c r="H31564" s="64"/>
    </row>
    <row r="31565" spans="4:8" x14ac:dyDescent="0.2">
      <c r="D31565" s="9"/>
      <c r="G31565" s="63"/>
      <c r="H31565" s="64"/>
    </row>
    <row r="31566" spans="4:8" x14ac:dyDescent="0.2">
      <c r="D31566" s="9"/>
      <c r="G31566" s="63"/>
      <c r="H31566" s="64"/>
    </row>
    <row r="31567" spans="4:8" x14ac:dyDescent="0.2">
      <c r="D31567" s="9"/>
      <c r="G31567" s="63"/>
      <c r="H31567" s="64"/>
    </row>
    <row r="31568" spans="4:8" x14ac:dyDescent="0.2">
      <c r="D31568" s="9"/>
      <c r="G31568" s="63"/>
      <c r="H31568" s="64"/>
    </row>
    <row r="31569" spans="4:8" x14ac:dyDescent="0.2">
      <c r="D31569" s="9"/>
      <c r="G31569" s="63"/>
      <c r="H31569" s="64"/>
    </row>
    <row r="31570" spans="4:8" x14ac:dyDescent="0.2">
      <c r="D31570" s="9"/>
      <c r="G31570" s="63"/>
      <c r="H31570" s="64"/>
    </row>
    <row r="31571" spans="4:8" x14ac:dyDescent="0.2">
      <c r="D31571" s="9"/>
      <c r="G31571" s="63"/>
      <c r="H31571" s="64"/>
    </row>
    <row r="31572" spans="4:8" x14ac:dyDescent="0.2">
      <c r="D31572" s="9"/>
      <c r="G31572" s="63"/>
      <c r="H31572" s="64"/>
    </row>
    <row r="31573" spans="4:8" x14ac:dyDescent="0.2">
      <c r="D31573" s="9"/>
      <c r="G31573" s="63"/>
      <c r="H31573" s="64"/>
    </row>
    <row r="31574" spans="4:8" x14ac:dyDescent="0.2">
      <c r="D31574" s="9"/>
      <c r="G31574" s="63"/>
      <c r="H31574" s="64"/>
    </row>
    <row r="31575" spans="4:8" x14ac:dyDescent="0.2">
      <c r="D31575" s="9"/>
      <c r="G31575" s="63"/>
      <c r="H31575" s="64"/>
    </row>
    <row r="31576" spans="4:8" x14ac:dyDescent="0.2">
      <c r="D31576" s="9"/>
      <c r="G31576" s="63"/>
      <c r="H31576" s="64"/>
    </row>
    <row r="31577" spans="4:8" x14ac:dyDescent="0.2">
      <c r="D31577" s="9"/>
      <c r="G31577" s="63"/>
      <c r="H31577" s="64"/>
    </row>
    <row r="31578" spans="4:8" x14ac:dyDescent="0.2">
      <c r="D31578" s="9"/>
      <c r="G31578" s="63"/>
      <c r="H31578" s="64"/>
    </row>
    <row r="31579" spans="4:8" x14ac:dyDescent="0.2">
      <c r="D31579" s="9"/>
      <c r="G31579" s="63"/>
      <c r="H31579" s="64"/>
    </row>
    <row r="31580" spans="4:8" x14ac:dyDescent="0.2">
      <c r="D31580" s="9"/>
      <c r="G31580" s="63"/>
      <c r="H31580" s="64"/>
    </row>
    <row r="31581" spans="4:8" x14ac:dyDescent="0.2">
      <c r="D31581" s="9"/>
      <c r="G31581" s="63"/>
      <c r="H31581" s="64"/>
    </row>
    <row r="31582" spans="4:8" x14ac:dyDescent="0.2">
      <c r="D31582" s="9"/>
      <c r="G31582" s="63"/>
      <c r="H31582" s="64"/>
    </row>
    <row r="31583" spans="4:8" x14ac:dyDescent="0.2">
      <c r="D31583" s="9"/>
      <c r="G31583" s="63"/>
      <c r="H31583" s="64"/>
    </row>
    <row r="31584" spans="4:8" x14ac:dyDescent="0.2">
      <c r="D31584" s="9"/>
      <c r="G31584" s="63"/>
      <c r="H31584" s="64"/>
    </row>
    <row r="31585" spans="4:8" x14ac:dyDescent="0.2">
      <c r="D31585" s="9"/>
      <c r="G31585" s="63"/>
      <c r="H31585" s="64"/>
    </row>
    <row r="31586" spans="4:8" x14ac:dyDescent="0.2">
      <c r="D31586" s="9"/>
      <c r="G31586" s="63"/>
      <c r="H31586" s="64"/>
    </row>
    <row r="31587" spans="4:8" x14ac:dyDescent="0.2">
      <c r="D31587" s="9"/>
      <c r="G31587" s="63"/>
      <c r="H31587" s="64"/>
    </row>
    <row r="31588" spans="4:8" x14ac:dyDescent="0.2">
      <c r="D31588" s="9"/>
      <c r="G31588" s="63"/>
      <c r="H31588" s="64"/>
    </row>
    <row r="31589" spans="4:8" x14ac:dyDescent="0.2">
      <c r="D31589" s="9"/>
      <c r="G31589" s="63"/>
      <c r="H31589" s="64"/>
    </row>
    <row r="31590" spans="4:8" x14ac:dyDescent="0.2">
      <c r="D31590" s="9"/>
      <c r="G31590" s="63"/>
      <c r="H31590" s="64"/>
    </row>
    <row r="31591" spans="4:8" x14ac:dyDescent="0.2">
      <c r="D31591" s="9"/>
      <c r="G31591" s="63"/>
      <c r="H31591" s="64"/>
    </row>
    <row r="31592" spans="4:8" x14ac:dyDescent="0.2">
      <c r="D31592" s="9"/>
      <c r="G31592" s="63"/>
      <c r="H31592" s="64"/>
    </row>
    <row r="31593" spans="4:8" x14ac:dyDescent="0.2">
      <c r="D31593" s="9"/>
      <c r="G31593" s="63"/>
      <c r="H31593" s="64"/>
    </row>
    <row r="31594" spans="4:8" x14ac:dyDescent="0.2">
      <c r="D31594" s="9"/>
      <c r="G31594" s="63"/>
      <c r="H31594" s="64"/>
    </row>
    <row r="31595" spans="4:8" x14ac:dyDescent="0.2">
      <c r="D31595" s="9"/>
      <c r="G31595" s="63"/>
      <c r="H31595" s="64"/>
    </row>
    <row r="31596" spans="4:8" x14ac:dyDescent="0.2">
      <c r="D31596" s="9"/>
      <c r="G31596" s="63"/>
      <c r="H31596" s="64"/>
    </row>
    <row r="31597" spans="4:8" x14ac:dyDescent="0.2">
      <c r="D31597" s="9"/>
      <c r="G31597" s="63"/>
      <c r="H31597" s="64"/>
    </row>
    <row r="31598" spans="4:8" x14ac:dyDescent="0.2">
      <c r="D31598" s="9"/>
      <c r="G31598" s="63"/>
      <c r="H31598" s="64"/>
    </row>
    <row r="31599" spans="4:8" x14ac:dyDescent="0.2">
      <c r="D31599" s="9"/>
      <c r="G31599" s="63"/>
      <c r="H31599" s="64"/>
    </row>
    <row r="31600" spans="4:8" x14ac:dyDescent="0.2">
      <c r="D31600" s="9"/>
      <c r="G31600" s="63"/>
      <c r="H31600" s="64"/>
    </row>
    <row r="31601" spans="4:8" x14ac:dyDescent="0.2">
      <c r="D31601" s="9"/>
      <c r="G31601" s="63"/>
      <c r="H31601" s="64"/>
    </row>
    <row r="31602" spans="4:8" x14ac:dyDescent="0.2">
      <c r="D31602" s="9"/>
      <c r="G31602" s="63"/>
      <c r="H31602" s="64"/>
    </row>
    <row r="31603" spans="4:8" x14ac:dyDescent="0.2">
      <c r="D31603" s="9"/>
      <c r="G31603" s="63"/>
      <c r="H31603" s="64"/>
    </row>
    <row r="31604" spans="4:8" x14ac:dyDescent="0.2">
      <c r="D31604" s="9"/>
      <c r="G31604" s="63"/>
      <c r="H31604" s="64"/>
    </row>
    <row r="31605" spans="4:8" x14ac:dyDescent="0.2">
      <c r="D31605" s="9"/>
      <c r="G31605" s="63"/>
      <c r="H31605" s="64"/>
    </row>
    <row r="31606" spans="4:8" x14ac:dyDescent="0.2">
      <c r="D31606" s="9"/>
      <c r="G31606" s="63"/>
      <c r="H31606" s="64"/>
    </row>
    <row r="31607" spans="4:8" x14ac:dyDescent="0.2">
      <c r="D31607" s="9"/>
      <c r="G31607" s="63"/>
      <c r="H31607" s="64"/>
    </row>
    <row r="31608" spans="4:8" x14ac:dyDescent="0.2">
      <c r="D31608" s="9"/>
      <c r="G31608" s="63"/>
      <c r="H31608" s="64"/>
    </row>
    <row r="31609" spans="4:8" x14ac:dyDescent="0.2">
      <c r="D31609" s="9"/>
      <c r="G31609" s="63"/>
      <c r="H31609" s="64"/>
    </row>
    <row r="31610" spans="4:8" x14ac:dyDescent="0.2">
      <c r="D31610" s="9"/>
      <c r="G31610" s="63"/>
      <c r="H31610" s="64"/>
    </row>
    <row r="31611" spans="4:8" x14ac:dyDescent="0.2">
      <c r="D31611" s="9"/>
      <c r="G31611" s="63"/>
      <c r="H31611" s="64"/>
    </row>
    <row r="31612" spans="4:8" x14ac:dyDescent="0.2">
      <c r="D31612" s="9"/>
      <c r="G31612" s="63"/>
      <c r="H31612" s="64"/>
    </row>
    <row r="31613" spans="4:8" x14ac:dyDescent="0.2">
      <c r="D31613" s="9"/>
      <c r="G31613" s="63"/>
      <c r="H31613" s="64"/>
    </row>
    <row r="31614" spans="4:8" x14ac:dyDescent="0.2">
      <c r="D31614" s="9"/>
      <c r="G31614" s="63"/>
      <c r="H31614" s="64"/>
    </row>
    <row r="31615" spans="4:8" x14ac:dyDescent="0.2">
      <c r="D31615" s="9"/>
      <c r="G31615" s="63"/>
      <c r="H31615" s="64"/>
    </row>
    <row r="31616" spans="4:8" x14ac:dyDescent="0.2">
      <c r="D31616" s="9"/>
      <c r="G31616" s="63"/>
      <c r="H31616" s="64"/>
    </row>
    <row r="31617" spans="4:8" x14ac:dyDescent="0.2">
      <c r="D31617" s="9"/>
      <c r="G31617" s="63"/>
      <c r="H31617" s="64"/>
    </row>
    <row r="31618" spans="4:8" x14ac:dyDescent="0.2">
      <c r="D31618" s="9"/>
      <c r="G31618" s="63"/>
      <c r="H31618" s="64"/>
    </row>
    <row r="31619" spans="4:8" x14ac:dyDescent="0.2">
      <c r="D31619" s="9"/>
      <c r="G31619" s="63"/>
      <c r="H31619" s="64"/>
    </row>
    <row r="31620" spans="4:8" x14ac:dyDescent="0.2">
      <c r="D31620" s="9"/>
      <c r="G31620" s="63"/>
      <c r="H31620" s="64"/>
    </row>
    <row r="31621" spans="4:8" x14ac:dyDescent="0.2">
      <c r="D31621" s="9"/>
      <c r="G31621" s="63"/>
      <c r="H31621" s="64"/>
    </row>
    <row r="31622" spans="4:8" x14ac:dyDescent="0.2">
      <c r="D31622" s="9"/>
      <c r="G31622" s="63"/>
      <c r="H31622" s="64"/>
    </row>
    <row r="31623" spans="4:8" x14ac:dyDescent="0.2">
      <c r="D31623" s="9"/>
      <c r="G31623" s="63"/>
      <c r="H31623" s="64"/>
    </row>
    <row r="31624" spans="4:8" x14ac:dyDescent="0.2">
      <c r="D31624" s="9"/>
      <c r="G31624" s="63"/>
      <c r="H31624" s="64"/>
    </row>
    <row r="31625" spans="4:8" x14ac:dyDescent="0.2">
      <c r="D31625" s="9"/>
      <c r="G31625" s="63"/>
      <c r="H31625" s="64"/>
    </row>
    <row r="31626" spans="4:8" x14ac:dyDescent="0.2">
      <c r="D31626" s="9"/>
      <c r="G31626" s="63"/>
      <c r="H31626" s="64"/>
    </row>
    <row r="31627" spans="4:8" x14ac:dyDescent="0.2">
      <c r="D31627" s="9"/>
      <c r="G31627" s="63"/>
      <c r="H31627" s="64"/>
    </row>
    <row r="31628" spans="4:8" x14ac:dyDescent="0.2">
      <c r="D31628" s="9"/>
      <c r="G31628" s="63"/>
      <c r="H31628" s="64"/>
    </row>
    <row r="31629" spans="4:8" x14ac:dyDescent="0.2">
      <c r="D31629" s="9"/>
      <c r="G31629" s="63"/>
      <c r="H31629" s="64"/>
    </row>
    <row r="31630" spans="4:8" x14ac:dyDescent="0.2">
      <c r="D31630" s="9"/>
      <c r="G31630" s="63"/>
      <c r="H31630" s="64"/>
    </row>
    <row r="31631" spans="4:8" x14ac:dyDescent="0.2">
      <c r="D31631" s="9"/>
      <c r="G31631" s="63"/>
      <c r="H31631" s="64"/>
    </row>
    <row r="31632" spans="4:8" x14ac:dyDescent="0.2">
      <c r="D31632" s="9"/>
      <c r="G31632" s="63"/>
      <c r="H31632" s="64"/>
    </row>
    <row r="31633" spans="4:8" x14ac:dyDescent="0.2">
      <c r="D31633" s="9"/>
      <c r="G31633" s="63"/>
      <c r="H31633" s="64"/>
    </row>
    <row r="31634" spans="4:8" x14ac:dyDescent="0.2">
      <c r="D31634" s="9"/>
      <c r="G31634" s="63"/>
      <c r="H31634" s="64"/>
    </row>
    <row r="31635" spans="4:8" x14ac:dyDescent="0.2">
      <c r="D31635" s="9"/>
      <c r="G31635" s="63"/>
      <c r="H31635" s="64"/>
    </row>
    <row r="31636" spans="4:8" x14ac:dyDescent="0.2">
      <c r="D31636" s="9"/>
      <c r="G31636" s="63"/>
      <c r="H31636" s="64"/>
    </row>
    <row r="31637" spans="4:8" x14ac:dyDescent="0.2">
      <c r="D31637" s="9"/>
      <c r="G31637" s="63"/>
      <c r="H31637" s="64"/>
    </row>
    <row r="31638" spans="4:8" x14ac:dyDescent="0.2">
      <c r="D31638" s="9"/>
      <c r="G31638" s="63"/>
      <c r="H31638" s="64"/>
    </row>
    <row r="31639" spans="4:8" x14ac:dyDescent="0.2">
      <c r="D31639" s="9"/>
      <c r="G31639" s="63"/>
      <c r="H31639" s="64"/>
    </row>
    <row r="31640" spans="4:8" x14ac:dyDescent="0.2">
      <c r="D31640" s="9"/>
      <c r="G31640" s="63"/>
      <c r="H31640" s="64"/>
    </row>
    <row r="31641" spans="4:8" x14ac:dyDescent="0.2">
      <c r="D31641" s="9"/>
      <c r="G31641" s="63"/>
      <c r="H31641" s="64"/>
    </row>
    <row r="31642" spans="4:8" x14ac:dyDescent="0.2">
      <c r="D31642" s="9"/>
      <c r="G31642" s="63"/>
      <c r="H31642" s="64"/>
    </row>
    <row r="31643" spans="4:8" x14ac:dyDescent="0.2">
      <c r="D31643" s="9"/>
      <c r="G31643" s="63"/>
      <c r="H31643" s="64"/>
    </row>
    <row r="31644" spans="4:8" x14ac:dyDescent="0.2">
      <c r="D31644" s="9"/>
      <c r="G31644" s="63"/>
      <c r="H31644" s="64"/>
    </row>
    <row r="31645" spans="4:8" x14ac:dyDescent="0.2">
      <c r="D31645" s="9"/>
      <c r="G31645" s="63"/>
      <c r="H31645" s="64"/>
    </row>
    <row r="31646" spans="4:8" x14ac:dyDescent="0.2">
      <c r="D31646" s="9"/>
      <c r="G31646" s="63"/>
      <c r="H31646" s="64"/>
    </row>
    <row r="31647" spans="4:8" x14ac:dyDescent="0.2">
      <c r="D31647" s="9"/>
      <c r="G31647" s="63"/>
      <c r="H31647" s="64"/>
    </row>
    <row r="31648" spans="4:8" x14ac:dyDescent="0.2">
      <c r="D31648" s="9"/>
      <c r="G31648" s="63"/>
      <c r="H31648" s="64"/>
    </row>
    <row r="31649" spans="4:8" x14ac:dyDescent="0.2">
      <c r="D31649" s="9"/>
      <c r="G31649" s="63"/>
      <c r="H31649" s="64"/>
    </row>
    <row r="31650" spans="4:8" x14ac:dyDescent="0.2">
      <c r="D31650" s="9"/>
      <c r="G31650" s="63"/>
      <c r="H31650" s="64"/>
    </row>
    <row r="31651" spans="4:8" x14ac:dyDescent="0.2">
      <c r="D31651" s="9"/>
      <c r="G31651" s="63"/>
      <c r="H31651" s="64"/>
    </row>
    <row r="31652" spans="4:8" x14ac:dyDescent="0.2">
      <c r="D31652" s="9"/>
      <c r="G31652" s="63"/>
      <c r="H31652" s="64"/>
    </row>
    <row r="31653" spans="4:8" x14ac:dyDescent="0.2">
      <c r="D31653" s="9"/>
      <c r="G31653" s="63"/>
      <c r="H31653" s="64"/>
    </row>
    <row r="31654" spans="4:8" x14ac:dyDescent="0.2">
      <c r="D31654" s="9"/>
      <c r="G31654" s="63"/>
      <c r="H31654" s="64"/>
    </row>
    <row r="31655" spans="4:8" x14ac:dyDescent="0.2">
      <c r="D31655" s="9"/>
      <c r="G31655" s="63"/>
      <c r="H31655" s="64"/>
    </row>
    <row r="31656" spans="4:8" x14ac:dyDescent="0.2">
      <c r="D31656" s="9"/>
      <c r="G31656" s="63"/>
      <c r="H31656" s="64"/>
    </row>
    <row r="31657" spans="4:8" x14ac:dyDescent="0.2">
      <c r="D31657" s="9"/>
      <c r="G31657" s="63"/>
      <c r="H31657" s="64"/>
    </row>
    <row r="31658" spans="4:8" x14ac:dyDescent="0.2">
      <c r="D31658" s="9"/>
      <c r="G31658" s="63"/>
      <c r="H31658" s="64"/>
    </row>
    <row r="31659" spans="4:8" x14ac:dyDescent="0.2">
      <c r="D31659" s="9"/>
      <c r="G31659" s="63"/>
      <c r="H31659" s="64"/>
    </row>
    <row r="31660" spans="4:8" x14ac:dyDescent="0.2">
      <c r="D31660" s="9"/>
      <c r="G31660" s="63"/>
      <c r="H31660" s="64"/>
    </row>
    <row r="31661" spans="4:8" x14ac:dyDescent="0.2">
      <c r="D31661" s="9"/>
      <c r="G31661" s="63"/>
      <c r="H31661" s="64"/>
    </row>
    <row r="31662" spans="4:8" x14ac:dyDescent="0.2">
      <c r="D31662" s="9"/>
      <c r="G31662" s="63"/>
      <c r="H31662" s="64"/>
    </row>
    <row r="31663" spans="4:8" x14ac:dyDescent="0.2">
      <c r="D31663" s="9"/>
      <c r="G31663" s="63"/>
      <c r="H31663" s="64"/>
    </row>
    <row r="31664" spans="4:8" x14ac:dyDescent="0.2">
      <c r="D31664" s="9"/>
      <c r="G31664" s="63"/>
      <c r="H31664" s="64"/>
    </row>
    <row r="31665" spans="4:8" x14ac:dyDescent="0.2">
      <c r="D31665" s="9"/>
      <c r="G31665" s="63"/>
      <c r="H31665" s="64"/>
    </row>
    <row r="31666" spans="4:8" x14ac:dyDescent="0.2">
      <c r="D31666" s="9"/>
      <c r="G31666" s="63"/>
      <c r="H31666" s="64"/>
    </row>
    <row r="31667" spans="4:8" x14ac:dyDescent="0.2">
      <c r="D31667" s="9"/>
      <c r="G31667" s="63"/>
      <c r="H31667" s="64"/>
    </row>
    <row r="31668" spans="4:8" x14ac:dyDescent="0.2">
      <c r="D31668" s="9"/>
      <c r="G31668" s="63"/>
      <c r="H31668" s="64"/>
    </row>
    <row r="31669" spans="4:8" x14ac:dyDescent="0.2">
      <c r="D31669" s="9"/>
      <c r="G31669" s="63"/>
      <c r="H31669" s="64"/>
    </row>
    <row r="31670" spans="4:8" x14ac:dyDescent="0.2">
      <c r="D31670" s="9"/>
      <c r="G31670" s="63"/>
      <c r="H31670" s="64"/>
    </row>
    <row r="31671" spans="4:8" x14ac:dyDescent="0.2">
      <c r="D31671" s="9"/>
      <c r="G31671" s="63"/>
      <c r="H31671" s="64"/>
    </row>
    <row r="31672" spans="4:8" x14ac:dyDescent="0.2">
      <c r="D31672" s="9"/>
      <c r="G31672" s="63"/>
      <c r="H31672" s="64"/>
    </row>
    <row r="31673" spans="4:8" x14ac:dyDescent="0.2">
      <c r="D31673" s="9"/>
      <c r="G31673" s="63"/>
      <c r="H31673" s="64"/>
    </row>
    <row r="31674" spans="4:8" x14ac:dyDescent="0.2">
      <c r="D31674" s="9"/>
      <c r="G31674" s="63"/>
      <c r="H31674" s="64"/>
    </row>
    <row r="31675" spans="4:8" x14ac:dyDescent="0.2">
      <c r="D31675" s="9"/>
      <c r="G31675" s="63"/>
      <c r="H31675" s="64"/>
    </row>
    <row r="31676" spans="4:8" x14ac:dyDescent="0.2">
      <c r="D31676" s="9"/>
      <c r="G31676" s="63"/>
      <c r="H31676" s="64"/>
    </row>
    <row r="31677" spans="4:8" x14ac:dyDescent="0.2">
      <c r="D31677" s="9"/>
      <c r="G31677" s="63"/>
      <c r="H31677" s="64"/>
    </row>
    <row r="31678" spans="4:8" x14ac:dyDescent="0.2">
      <c r="D31678" s="9"/>
      <c r="G31678" s="63"/>
      <c r="H31678" s="64"/>
    </row>
    <row r="31679" spans="4:8" x14ac:dyDescent="0.2">
      <c r="D31679" s="9"/>
      <c r="G31679" s="63"/>
      <c r="H31679" s="64"/>
    </row>
    <row r="31680" spans="4:8" x14ac:dyDescent="0.2">
      <c r="D31680" s="9"/>
      <c r="G31680" s="63"/>
      <c r="H31680" s="64"/>
    </row>
    <row r="31681" spans="4:8" x14ac:dyDescent="0.2">
      <c r="D31681" s="9"/>
      <c r="G31681" s="63"/>
      <c r="H31681" s="64"/>
    </row>
    <row r="31682" spans="4:8" x14ac:dyDescent="0.2">
      <c r="D31682" s="9"/>
      <c r="G31682" s="63"/>
      <c r="H31682" s="64"/>
    </row>
    <row r="31683" spans="4:8" x14ac:dyDescent="0.2">
      <c r="D31683" s="9"/>
      <c r="G31683" s="63"/>
      <c r="H31683" s="64"/>
    </row>
    <row r="31684" spans="4:8" x14ac:dyDescent="0.2">
      <c r="D31684" s="9"/>
      <c r="G31684" s="63"/>
      <c r="H31684" s="64"/>
    </row>
    <row r="31685" spans="4:8" x14ac:dyDescent="0.2">
      <c r="D31685" s="9"/>
      <c r="G31685" s="63"/>
      <c r="H31685" s="64"/>
    </row>
    <row r="31686" spans="4:8" x14ac:dyDescent="0.2">
      <c r="D31686" s="9"/>
      <c r="G31686" s="63"/>
      <c r="H31686" s="64"/>
    </row>
    <row r="31687" spans="4:8" x14ac:dyDescent="0.2">
      <c r="D31687" s="9"/>
      <c r="G31687" s="63"/>
      <c r="H31687" s="64"/>
    </row>
    <row r="31688" spans="4:8" x14ac:dyDescent="0.2">
      <c r="D31688" s="9"/>
      <c r="G31688" s="63"/>
      <c r="H31688" s="64"/>
    </row>
    <row r="31689" spans="4:8" x14ac:dyDescent="0.2">
      <c r="D31689" s="9"/>
      <c r="G31689" s="63"/>
      <c r="H31689" s="64"/>
    </row>
    <row r="31690" spans="4:8" x14ac:dyDescent="0.2">
      <c r="D31690" s="9"/>
      <c r="G31690" s="63"/>
      <c r="H31690" s="64"/>
    </row>
    <row r="31691" spans="4:8" x14ac:dyDescent="0.2">
      <c r="D31691" s="9"/>
      <c r="G31691" s="63"/>
      <c r="H31691" s="64"/>
    </row>
    <row r="31692" spans="4:8" x14ac:dyDescent="0.2">
      <c r="D31692" s="9"/>
      <c r="G31692" s="63"/>
      <c r="H31692" s="64"/>
    </row>
    <row r="31693" spans="4:8" x14ac:dyDescent="0.2">
      <c r="D31693" s="9"/>
      <c r="G31693" s="63"/>
      <c r="H31693" s="64"/>
    </row>
    <row r="31694" spans="4:8" x14ac:dyDescent="0.2">
      <c r="D31694" s="9"/>
      <c r="G31694" s="63"/>
      <c r="H31694" s="64"/>
    </row>
    <row r="31695" spans="4:8" x14ac:dyDescent="0.2">
      <c r="D31695" s="9"/>
      <c r="G31695" s="63"/>
      <c r="H31695" s="64"/>
    </row>
    <row r="31696" spans="4:8" x14ac:dyDescent="0.2">
      <c r="D31696" s="9"/>
      <c r="G31696" s="63"/>
      <c r="H31696" s="64"/>
    </row>
    <row r="31697" spans="4:8" x14ac:dyDescent="0.2">
      <c r="D31697" s="9"/>
      <c r="G31697" s="63"/>
      <c r="H31697" s="64"/>
    </row>
    <row r="31698" spans="4:8" x14ac:dyDescent="0.2">
      <c r="D31698" s="9"/>
      <c r="G31698" s="63"/>
      <c r="H31698" s="64"/>
    </row>
    <row r="31699" spans="4:8" x14ac:dyDescent="0.2">
      <c r="D31699" s="9"/>
      <c r="G31699" s="63"/>
      <c r="H31699" s="64"/>
    </row>
    <row r="31700" spans="4:8" x14ac:dyDescent="0.2">
      <c r="D31700" s="9"/>
      <c r="G31700" s="63"/>
      <c r="H31700" s="64"/>
    </row>
    <row r="31701" spans="4:8" x14ac:dyDescent="0.2">
      <c r="D31701" s="9"/>
      <c r="G31701" s="63"/>
      <c r="H31701" s="64"/>
    </row>
    <row r="31702" spans="4:8" x14ac:dyDescent="0.2">
      <c r="D31702" s="9"/>
      <c r="G31702" s="63"/>
      <c r="H31702" s="64"/>
    </row>
    <row r="31703" spans="4:8" x14ac:dyDescent="0.2">
      <c r="D31703" s="9"/>
      <c r="G31703" s="63"/>
      <c r="H31703" s="64"/>
    </row>
    <row r="31704" spans="4:8" x14ac:dyDescent="0.2">
      <c r="D31704" s="9"/>
      <c r="G31704" s="63"/>
      <c r="H31704" s="64"/>
    </row>
    <row r="31705" spans="4:8" x14ac:dyDescent="0.2">
      <c r="D31705" s="9"/>
      <c r="G31705" s="63"/>
      <c r="H31705" s="64"/>
    </row>
    <row r="31706" spans="4:8" x14ac:dyDescent="0.2">
      <c r="D31706" s="9"/>
      <c r="G31706" s="63"/>
      <c r="H31706" s="64"/>
    </row>
    <row r="31707" spans="4:8" x14ac:dyDescent="0.2">
      <c r="D31707" s="9"/>
      <c r="G31707" s="63"/>
      <c r="H31707" s="64"/>
    </row>
    <row r="31708" spans="4:8" x14ac:dyDescent="0.2">
      <c r="D31708" s="9"/>
      <c r="G31708" s="63"/>
      <c r="H31708" s="64"/>
    </row>
    <row r="31709" spans="4:8" x14ac:dyDescent="0.2">
      <c r="D31709" s="9"/>
      <c r="G31709" s="63"/>
      <c r="H31709" s="64"/>
    </row>
    <row r="31710" spans="4:8" x14ac:dyDescent="0.2">
      <c r="D31710" s="9"/>
      <c r="G31710" s="63"/>
      <c r="H31710" s="64"/>
    </row>
    <row r="31711" spans="4:8" x14ac:dyDescent="0.2">
      <c r="D31711" s="9"/>
      <c r="G31711" s="63"/>
      <c r="H31711" s="64"/>
    </row>
    <row r="31712" spans="4:8" x14ac:dyDescent="0.2">
      <c r="D31712" s="9"/>
      <c r="G31712" s="63"/>
      <c r="H31712" s="64"/>
    </row>
    <row r="31713" spans="4:8" x14ac:dyDescent="0.2">
      <c r="D31713" s="9"/>
      <c r="G31713" s="63"/>
      <c r="H31713" s="64"/>
    </row>
    <row r="31714" spans="4:8" x14ac:dyDescent="0.2">
      <c r="D31714" s="9"/>
      <c r="G31714" s="63"/>
      <c r="H31714" s="64"/>
    </row>
    <row r="31715" spans="4:8" x14ac:dyDescent="0.2">
      <c r="D31715" s="9"/>
      <c r="G31715" s="63"/>
      <c r="H31715" s="64"/>
    </row>
    <row r="31716" spans="4:8" x14ac:dyDescent="0.2">
      <c r="D31716" s="9"/>
      <c r="G31716" s="63"/>
      <c r="H31716" s="64"/>
    </row>
    <row r="31717" spans="4:8" x14ac:dyDescent="0.2">
      <c r="D31717" s="9"/>
      <c r="G31717" s="63"/>
      <c r="H31717" s="64"/>
    </row>
    <row r="31718" spans="4:8" x14ac:dyDescent="0.2">
      <c r="D31718" s="9"/>
      <c r="G31718" s="63"/>
      <c r="H31718" s="64"/>
    </row>
    <row r="31719" spans="4:8" x14ac:dyDescent="0.2">
      <c r="D31719" s="9"/>
      <c r="G31719" s="63"/>
      <c r="H31719" s="64"/>
    </row>
    <row r="31720" spans="4:8" x14ac:dyDescent="0.2">
      <c r="D31720" s="9"/>
      <c r="G31720" s="63"/>
      <c r="H31720" s="64"/>
    </row>
    <row r="31721" spans="4:8" x14ac:dyDescent="0.2">
      <c r="D31721" s="9"/>
      <c r="G31721" s="63"/>
      <c r="H31721" s="64"/>
    </row>
    <row r="31722" spans="4:8" x14ac:dyDescent="0.2">
      <c r="D31722" s="9"/>
      <c r="G31722" s="63"/>
      <c r="H31722" s="64"/>
    </row>
    <row r="31723" spans="4:8" x14ac:dyDescent="0.2">
      <c r="D31723" s="9"/>
      <c r="G31723" s="63"/>
      <c r="H31723" s="64"/>
    </row>
    <row r="31724" spans="4:8" x14ac:dyDescent="0.2">
      <c r="D31724" s="9"/>
      <c r="G31724" s="63"/>
      <c r="H31724" s="64"/>
    </row>
    <row r="31725" spans="4:8" x14ac:dyDescent="0.2">
      <c r="D31725" s="9"/>
      <c r="G31725" s="63"/>
      <c r="H31725" s="64"/>
    </row>
    <row r="31726" spans="4:8" x14ac:dyDescent="0.2">
      <c r="D31726" s="9"/>
      <c r="G31726" s="63"/>
      <c r="H31726" s="64"/>
    </row>
    <row r="31727" spans="4:8" x14ac:dyDescent="0.2">
      <c r="D31727" s="9"/>
      <c r="G31727" s="63"/>
      <c r="H31727" s="64"/>
    </row>
    <row r="31728" spans="4:8" x14ac:dyDescent="0.2">
      <c r="D31728" s="9"/>
      <c r="G31728" s="63"/>
      <c r="H31728" s="64"/>
    </row>
    <row r="31729" spans="4:8" x14ac:dyDescent="0.2">
      <c r="D31729" s="9"/>
      <c r="G31729" s="63"/>
      <c r="H31729" s="64"/>
    </row>
    <row r="31730" spans="4:8" x14ac:dyDescent="0.2">
      <c r="D31730" s="9"/>
      <c r="G31730" s="63"/>
      <c r="H31730" s="64"/>
    </row>
    <row r="31731" spans="4:8" x14ac:dyDescent="0.2">
      <c r="D31731" s="9"/>
      <c r="G31731" s="63"/>
      <c r="H31731" s="64"/>
    </row>
    <row r="31732" spans="4:8" x14ac:dyDescent="0.2">
      <c r="D31732" s="9"/>
      <c r="G31732" s="63"/>
      <c r="H31732" s="64"/>
    </row>
    <row r="31733" spans="4:8" x14ac:dyDescent="0.2">
      <c r="D31733" s="9"/>
      <c r="G31733" s="63"/>
      <c r="H31733" s="64"/>
    </row>
    <row r="31734" spans="4:8" x14ac:dyDescent="0.2">
      <c r="D31734" s="9"/>
      <c r="G31734" s="63"/>
      <c r="H31734" s="64"/>
    </row>
    <row r="31735" spans="4:8" x14ac:dyDescent="0.2">
      <c r="D31735" s="9"/>
      <c r="G31735" s="63"/>
      <c r="H31735" s="64"/>
    </row>
    <row r="31736" spans="4:8" x14ac:dyDescent="0.2">
      <c r="D31736" s="9"/>
      <c r="G31736" s="63"/>
      <c r="H31736" s="64"/>
    </row>
    <row r="31737" spans="4:8" x14ac:dyDescent="0.2">
      <c r="D31737" s="9"/>
      <c r="G31737" s="63"/>
      <c r="H31737" s="64"/>
    </row>
    <row r="31738" spans="4:8" x14ac:dyDescent="0.2">
      <c r="D31738" s="9"/>
      <c r="G31738" s="63"/>
      <c r="H31738" s="64"/>
    </row>
    <row r="31739" spans="4:8" x14ac:dyDescent="0.2">
      <c r="D31739" s="9"/>
      <c r="G31739" s="63"/>
      <c r="H31739" s="64"/>
    </row>
    <row r="31740" spans="4:8" x14ac:dyDescent="0.2">
      <c r="D31740" s="9"/>
      <c r="G31740" s="63"/>
      <c r="H31740" s="64"/>
    </row>
    <row r="31741" spans="4:8" x14ac:dyDescent="0.2">
      <c r="D31741" s="9"/>
      <c r="G31741" s="63"/>
      <c r="H31741" s="64"/>
    </row>
    <row r="31742" spans="4:8" x14ac:dyDescent="0.2">
      <c r="D31742" s="9"/>
      <c r="G31742" s="63"/>
      <c r="H31742" s="64"/>
    </row>
    <row r="31743" spans="4:8" x14ac:dyDescent="0.2">
      <c r="D31743" s="9"/>
      <c r="G31743" s="63"/>
      <c r="H31743" s="64"/>
    </row>
    <row r="31744" spans="4:8" x14ac:dyDescent="0.2">
      <c r="D31744" s="9"/>
      <c r="G31744" s="63"/>
      <c r="H31744" s="64"/>
    </row>
    <row r="31745" spans="4:8" x14ac:dyDescent="0.2">
      <c r="D31745" s="9"/>
      <c r="G31745" s="63"/>
      <c r="H31745" s="64"/>
    </row>
    <row r="31746" spans="4:8" x14ac:dyDescent="0.2">
      <c r="D31746" s="9"/>
      <c r="G31746" s="63"/>
      <c r="H31746" s="64"/>
    </row>
    <row r="31747" spans="4:8" x14ac:dyDescent="0.2">
      <c r="D31747" s="9"/>
      <c r="G31747" s="63"/>
      <c r="H31747" s="64"/>
    </row>
    <row r="31748" spans="4:8" x14ac:dyDescent="0.2">
      <c r="D31748" s="9"/>
      <c r="G31748" s="63"/>
      <c r="H31748" s="64"/>
    </row>
    <row r="31749" spans="4:8" x14ac:dyDescent="0.2">
      <c r="D31749" s="9"/>
      <c r="G31749" s="63"/>
      <c r="H31749" s="64"/>
    </row>
    <row r="31750" spans="4:8" x14ac:dyDescent="0.2">
      <c r="D31750" s="9"/>
      <c r="G31750" s="63"/>
      <c r="H31750" s="64"/>
    </row>
    <row r="31751" spans="4:8" x14ac:dyDescent="0.2">
      <c r="D31751" s="9"/>
      <c r="G31751" s="63"/>
      <c r="H31751" s="64"/>
    </row>
    <row r="31752" spans="4:8" x14ac:dyDescent="0.2">
      <c r="D31752" s="9"/>
      <c r="G31752" s="63"/>
      <c r="H31752" s="64"/>
    </row>
    <row r="31753" spans="4:8" x14ac:dyDescent="0.2">
      <c r="D31753" s="9"/>
      <c r="G31753" s="63"/>
      <c r="H31753" s="64"/>
    </row>
    <row r="31754" spans="4:8" x14ac:dyDescent="0.2">
      <c r="D31754" s="9"/>
      <c r="G31754" s="63"/>
      <c r="H31754" s="64"/>
    </row>
    <row r="31755" spans="4:8" x14ac:dyDescent="0.2">
      <c r="D31755" s="9"/>
      <c r="G31755" s="63"/>
      <c r="H31755" s="64"/>
    </row>
    <row r="31756" spans="4:8" x14ac:dyDescent="0.2">
      <c r="D31756" s="9"/>
      <c r="G31756" s="63"/>
      <c r="H31756" s="64"/>
    </row>
    <row r="31757" spans="4:8" x14ac:dyDescent="0.2">
      <c r="D31757" s="9"/>
      <c r="G31757" s="63"/>
      <c r="H31757" s="64"/>
    </row>
    <row r="31758" spans="4:8" x14ac:dyDescent="0.2">
      <c r="D31758" s="9"/>
      <c r="G31758" s="63"/>
      <c r="H31758" s="64"/>
    </row>
    <row r="31759" spans="4:8" x14ac:dyDescent="0.2">
      <c r="D31759" s="9"/>
      <c r="G31759" s="63"/>
      <c r="H31759" s="64"/>
    </row>
    <row r="31760" spans="4:8" x14ac:dyDescent="0.2">
      <c r="D31760" s="9"/>
      <c r="G31760" s="63"/>
      <c r="H31760" s="64"/>
    </row>
    <row r="31761" spans="4:8" x14ac:dyDescent="0.2">
      <c r="D31761" s="9"/>
      <c r="G31761" s="63"/>
      <c r="H31761" s="64"/>
    </row>
    <row r="31762" spans="4:8" x14ac:dyDescent="0.2">
      <c r="D31762" s="9"/>
      <c r="G31762" s="63"/>
      <c r="H31762" s="64"/>
    </row>
    <row r="31763" spans="4:8" x14ac:dyDescent="0.2">
      <c r="D31763" s="9"/>
      <c r="G31763" s="63"/>
      <c r="H31763" s="64"/>
    </row>
    <row r="31764" spans="4:8" x14ac:dyDescent="0.2">
      <c r="D31764" s="9"/>
      <c r="G31764" s="63"/>
      <c r="H31764" s="64"/>
    </row>
    <row r="31765" spans="4:8" x14ac:dyDescent="0.2">
      <c r="D31765" s="9"/>
      <c r="G31765" s="63"/>
      <c r="H31765" s="64"/>
    </row>
    <row r="31766" spans="4:8" x14ac:dyDescent="0.2">
      <c r="D31766" s="9"/>
      <c r="G31766" s="63"/>
      <c r="H31766" s="64"/>
    </row>
    <row r="31767" spans="4:8" x14ac:dyDescent="0.2">
      <c r="D31767" s="9"/>
      <c r="G31767" s="63"/>
      <c r="H31767" s="64"/>
    </row>
    <row r="31768" spans="4:8" x14ac:dyDescent="0.2">
      <c r="D31768" s="9"/>
      <c r="G31768" s="63"/>
      <c r="H31768" s="64"/>
    </row>
    <row r="31769" spans="4:8" x14ac:dyDescent="0.2">
      <c r="D31769" s="9"/>
      <c r="G31769" s="63"/>
      <c r="H31769" s="64"/>
    </row>
    <row r="31770" spans="4:8" x14ac:dyDescent="0.2">
      <c r="D31770" s="9"/>
      <c r="G31770" s="63"/>
      <c r="H31770" s="64"/>
    </row>
    <row r="31771" spans="4:8" x14ac:dyDescent="0.2">
      <c r="D31771" s="9"/>
      <c r="G31771" s="63"/>
      <c r="H31771" s="64"/>
    </row>
    <row r="31772" spans="4:8" x14ac:dyDescent="0.2">
      <c r="D31772" s="9"/>
      <c r="G31772" s="63"/>
      <c r="H31772" s="64"/>
    </row>
    <row r="31773" spans="4:8" x14ac:dyDescent="0.2">
      <c r="D31773" s="9"/>
      <c r="G31773" s="63"/>
      <c r="H31773" s="64"/>
    </row>
    <row r="31774" spans="4:8" x14ac:dyDescent="0.2">
      <c r="D31774" s="9"/>
      <c r="G31774" s="63"/>
      <c r="H31774" s="64"/>
    </row>
    <row r="31775" spans="4:8" x14ac:dyDescent="0.2">
      <c r="D31775" s="9"/>
      <c r="G31775" s="63"/>
      <c r="H31775" s="64"/>
    </row>
    <row r="31776" spans="4:8" x14ac:dyDescent="0.2">
      <c r="D31776" s="9"/>
      <c r="G31776" s="63"/>
      <c r="H31776" s="64"/>
    </row>
    <row r="31777" spans="4:8" x14ac:dyDescent="0.2">
      <c r="D31777" s="9"/>
      <c r="G31777" s="63"/>
      <c r="H31777" s="64"/>
    </row>
    <row r="31778" spans="4:8" x14ac:dyDescent="0.2">
      <c r="D31778" s="9"/>
      <c r="G31778" s="63"/>
      <c r="H31778" s="64"/>
    </row>
    <row r="31779" spans="4:8" x14ac:dyDescent="0.2">
      <c r="D31779" s="9"/>
      <c r="G31779" s="63"/>
      <c r="H31779" s="64"/>
    </row>
    <row r="31780" spans="4:8" x14ac:dyDescent="0.2">
      <c r="D31780" s="9"/>
      <c r="G31780" s="63"/>
      <c r="H31780" s="64"/>
    </row>
    <row r="31781" spans="4:8" x14ac:dyDescent="0.2">
      <c r="D31781" s="9"/>
      <c r="G31781" s="63"/>
      <c r="H31781" s="64"/>
    </row>
    <row r="31782" spans="4:8" x14ac:dyDescent="0.2">
      <c r="D31782" s="9"/>
      <c r="G31782" s="63"/>
      <c r="H31782" s="64"/>
    </row>
    <row r="31783" spans="4:8" x14ac:dyDescent="0.2">
      <c r="D31783" s="9"/>
      <c r="G31783" s="63"/>
      <c r="H31783" s="64"/>
    </row>
    <row r="31784" spans="4:8" x14ac:dyDescent="0.2">
      <c r="D31784" s="9"/>
      <c r="G31784" s="63"/>
      <c r="H31784" s="64"/>
    </row>
    <row r="31785" spans="4:8" x14ac:dyDescent="0.2">
      <c r="D31785" s="9"/>
      <c r="G31785" s="63"/>
      <c r="H31785" s="64"/>
    </row>
    <row r="31786" spans="4:8" x14ac:dyDescent="0.2">
      <c r="D31786" s="9"/>
      <c r="G31786" s="63"/>
      <c r="H31786" s="64"/>
    </row>
    <row r="31787" spans="4:8" x14ac:dyDescent="0.2">
      <c r="D31787" s="9"/>
      <c r="G31787" s="63"/>
      <c r="H31787" s="64"/>
    </row>
    <row r="31788" spans="4:8" x14ac:dyDescent="0.2">
      <c r="D31788" s="9"/>
      <c r="G31788" s="63"/>
      <c r="H31788" s="64"/>
    </row>
    <row r="31789" spans="4:8" x14ac:dyDescent="0.2">
      <c r="D31789" s="9"/>
      <c r="G31789" s="63"/>
      <c r="H31789" s="64"/>
    </row>
    <row r="31790" spans="4:8" x14ac:dyDescent="0.2">
      <c r="D31790" s="9"/>
      <c r="G31790" s="63"/>
      <c r="H31790" s="64"/>
    </row>
    <row r="31791" spans="4:8" x14ac:dyDescent="0.2">
      <c r="D31791" s="9"/>
      <c r="G31791" s="63"/>
      <c r="H31791" s="64"/>
    </row>
    <row r="31792" spans="4:8" x14ac:dyDescent="0.2">
      <c r="D31792" s="9"/>
      <c r="G31792" s="63"/>
      <c r="H31792" s="64"/>
    </row>
    <row r="31793" spans="4:8" x14ac:dyDescent="0.2">
      <c r="D31793" s="9"/>
      <c r="G31793" s="63"/>
      <c r="H31793" s="64"/>
    </row>
    <row r="31794" spans="4:8" x14ac:dyDescent="0.2">
      <c r="D31794" s="9"/>
      <c r="G31794" s="63"/>
      <c r="H31794" s="64"/>
    </row>
    <row r="31795" spans="4:8" x14ac:dyDescent="0.2">
      <c r="D31795" s="9"/>
      <c r="G31795" s="63"/>
      <c r="H31795" s="64"/>
    </row>
    <row r="31796" spans="4:8" x14ac:dyDescent="0.2">
      <c r="D31796" s="9"/>
      <c r="G31796" s="63"/>
      <c r="H31796" s="64"/>
    </row>
    <row r="31797" spans="4:8" x14ac:dyDescent="0.2">
      <c r="D31797" s="9"/>
      <c r="G31797" s="63"/>
      <c r="H31797" s="64"/>
    </row>
    <row r="31798" spans="4:8" x14ac:dyDescent="0.2">
      <c r="D31798" s="9"/>
      <c r="G31798" s="63"/>
      <c r="H31798" s="64"/>
    </row>
    <row r="31799" spans="4:8" x14ac:dyDescent="0.2">
      <c r="D31799" s="9"/>
      <c r="G31799" s="63"/>
      <c r="H31799" s="64"/>
    </row>
    <row r="31800" spans="4:8" x14ac:dyDescent="0.2">
      <c r="D31800" s="9"/>
      <c r="G31800" s="63"/>
      <c r="H31800" s="64"/>
    </row>
    <row r="31801" spans="4:8" x14ac:dyDescent="0.2">
      <c r="D31801" s="9"/>
      <c r="G31801" s="63"/>
      <c r="H31801" s="64"/>
    </row>
    <row r="31802" spans="4:8" x14ac:dyDescent="0.2">
      <c r="D31802" s="9"/>
      <c r="G31802" s="63"/>
      <c r="H31802" s="64"/>
    </row>
    <row r="31803" spans="4:8" x14ac:dyDescent="0.2">
      <c r="D31803" s="9"/>
      <c r="G31803" s="63"/>
      <c r="H31803" s="64"/>
    </row>
    <row r="31804" spans="4:8" x14ac:dyDescent="0.2">
      <c r="D31804" s="9"/>
      <c r="G31804" s="63"/>
      <c r="H31804" s="64"/>
    </row>
    <row r="31805" spans="4:8" x14ac:dyDescent="0.2">
      <c r="D31805" s="9"/>
      <c r="G31805" s="63"/>
      <c r="H31805" s="64"/>
    </row>
    <row r="31806" spans="4:8" x14ac:dyDescent="0.2">
      <c r="D31806" s="9"/>
      <c r="G31806" s="63"/>
      <c r="H31806" s="64"/>
    </row>
    <row r="31807" spans="4:8" x14ac:dyDescent="0.2">
      <c r="D31807" s="9"/>
      <c r="G31807" s="63"/>
      <c r="H31807" s="64"/>
    </row>
    <row r="31808" spans="4:8" x14ac:dyDescent="0.2">
      <c r="D31808" s="9"/>
      <c r="G31808" s="63"/>
      <c r="H31808" s="64"/>
    </row>
    <row r="31809" spans="4:8" x14ac:dyDescent="0.2">
      <c r="D31809" s="9"/>
      <c r="G31809" s="63"/>
      <c r="H31809" s="64"/>
    </row>
    <row r="31810" spans="4:8" x14ac:dyDescent="0.2">
      <c r="D31810" s="9"/>
      <c r="G31810" s="63"/>
      <c r="H31810" s="64"/>
    </row>
    <row r="31811" spans="4:8" x14ac:dyDescent="0.2">
      <c r="D31811" s="9"/>
      <c r="G31811" s="63"/>
      <c r="H31811" s="64"/>
    </row>
    <row r="31812" spans="4:8" x14ac:dyDescent="0.2">
      <c r="D31812" s="9"/>
      <c r="G31812" s="63"/>
      <c r="H31812" s="64"/>
    </row>
    <row r="31813" spans="4:8" x14ac:dyDescent="0.2">
      <c r="D31813" s="9"/>
      <c r="G31813" s="63"/>
      <c r="H31813" s="64"/>
    </row>
    <row r="31814" spans="4:8" x14ac:dyDescent="0.2">
      <c r="D31814" s="9"/>
      <c r="G31814" s="63"/>
      <c r="H31814" s="64"/>
    </row>
    <row r="31815" spans="4:8" x14ac:dyDescent="0.2">
      <c r="D31815" s="9"/>
      <c r="G31815" s="63"/>
      <c r="H31815" s="64"/>
    </row>
    <row r="31816" spans="4:8" x14ac:dyDescent="0.2">
      <c r="D31816" s="9"/>
      <c r="G31816" s="63"/>
      <c r="H31816" s="64"/>
    </row>
    <row r="31817" spans="4:8" x14ac:dyDescent="0.2">
      <c r="D31817" s="9"/>
      <c r="G31817" s="63"/>
      <c r="H31817" s="64"/>
    </row>
    <row r="31818" spans="4:8" x14ac:dyDescent="0.2">
      <c r="D31818" s="9"/>
      <c r="G31818" s="63"/>
      <c r="H31818" s="64"/>
    </row>
    <row r="31819" spans="4:8" x14ac:dyDescent="0.2">
      <c r="D31819" s="9"/>
      <c r="G31819" s="63"/>
      <c r="H31819" s="64"/>
    </row>
    <row r="31820" spans="4:8" x14ac:dyDescent="0.2">
      <c r="D31820" s="9"/>
      <c r="G31820" s="63"/>
      <c r="H31820" s="64"/>
    </row>
    <row r="31821" spans="4:8" x14ac:dyDescent="0.2">
      <c r="D31821" s="9"/>
      <c r="G31821" s="63"/>
      <c r="H31821" s="64"/>
    </row>
    <row r="31822" spans="4:8" x14ac:dyDescent="0.2">
      <c r="D31822" s="9"/>
      <c r="G31822" s="63"/>
      <c r="H31822" s="64"/>
    </row>
    <row r="31823" spans="4:8" x14ac:dyDescent="0.2">
      <c r="D31823" s="9"/>
      <c r="G31823" s="63"/>
      <c r="H31823" s="64"/>
    </row>
    <row r="31824" spans="4:8" x14ac:dyDescent="0.2">
      <c r="D31824" s="9"/>
      <c r="G31824" s="63"/>
      <c r="H31824" s="64"/>
    </row>
    <row r="31825" spans="4:8" x14ac:dyDescent="0.2">
      <c r="D31825" s="9"/>
      <c r="G31825" s="63"/>
      <c r="H31825" s="64"/>
    </row>
    <row r="31826" spans="4:8" x14ac:dyDescent="0.2">
      <c r="D31826" s="9"/>
      <c r="G31826" s="63"/>
      <c r="H31826" s="64"/>
    </row>
    <row r="31827" spans="4:8" x14ac:dyDescent="0.2">
      <c r="D31827" s="9"/>
      <c r="G31827" s="63"/>
      <c r="H31827" s="64"/>
    </row>
    <row r="31828" spans="4:8" x14ac:dyDescent="0.2">
      <c r="D31828" s="9"/>
      <c r="G31828" s="63"/>
      <c r="H31828" s="64"/>
    </row>
    <row r="31829" spans="4:8" x14ac:dyDescent="0.2">
      <c r="D31829" s="9"/>
      <c r="G31829" s="63"/>
      <c r="H31829" s="64"/>
    </row>
    <row r="31830" spans="4:8" x14ac:dyDescent="0.2">
      <c r="D31830" s="9"/>
      <c r="G31830" s="63"/>
      <c r="H31830" s="64"/>
    </row>
    <row r="31831" spans="4:8" x14ac:dyDescent="0.2">
      <c r="D31831" s="9"/>
      <c r="G31831" s="63"/>
      <c r="H31831" s="64"/>
    </row>
    <row r="31832" spans="4:8" x14ac:dyDescent="0.2">
      <c r="D31832" s="9"/>
      <c r="G31832" s="63"/>
      <c r="H31832" s="64"/>
    </row>
    <row r="31833" spans="4:8" x14ac:dyDescent="0.2">
      <c r="D31833" s="9"/>
      <c r="G31833" s="63"/>
      <c r="H31833" s="64"/>
    </row>
    <row r="31834" spans="4:8" x14ac:dyDescent="0.2">
      <c r="D31834" s="9"/>
      <c r="G31834" s="63"/>
      <c r="H31834" s="64"/>
    </row>
    <row r="31835" spans="4:8" x14ac:dyDescent="0.2">
      <c r="D31835" s="9"/>
      <c r="G31835" s="63"/>
      <c r="H31835" s="64"/>
    </row>
    <row r="31836" spans="4:8" x14ac:dyDescent="0.2">
      <c r="D31836" s="9"/>
      <c r="G31836" s="63"/>
      <c r="H31836" s="64"/>
    </row>
    <row r="31837" spans="4:8" x14ac:dyDescent="0.2">
      <c r="D31837" s="9"/>
      <c r="G31837" s="63"/>
      <c r="H31837" s="64"/>
    </row>
    <row r="31838" spans="4:8" x14ac:dyDescent="0.2">
      <c r="D31838" s="9"/>
      <c r="G31838" s="63"/>
      <c r="H31838" s="64"/>
    </row>
    <row r="31839" spans="4:8" x14ac:dyDescent="0.2">
      <c r="D31839" s="9"/>
      <c r="G31839" s="63"/>
      <c r="H31839" s="64"/>
    </row>
    <row r="31840" spans="4:8" x14ac:dyDescent="0.2">
      <c r="D31840" s="9"/>
      <c r="G31840" s="63"/>
      <c r="H31840" s="64"/>
    </row>
    <row r="31841" spans="4:8" x14ac:dyDescent="0.2">
      <c r="D31841" s="9"/>
      <c r="G31841" s="63"/>
      <c r="H31841" s="64"/>
    </row>
    <row r="31842" spans="4:8" x14ac:dyDescent="0.2">
      <c r="D31842" s="9"/>
      <c r="G31842" s="63"/>
      <c r="H31842" s="64"/>
    </row>
    <row r="31843" spans="4:8" x14ac:dyDescent="0.2">
      <c r="D31843" s="9"/>
      <c r="G31843" s="63"/>
      <c r="H31843" s="64"/>
    </row>
    <row r="31844" spans="4:8" x14ac:dyDescent="0.2">
      <c r="D31844" s="9"/>
      <c r="G31844" s="63"/>
      <c r="H31844" s="64"/>
    </row>
    <row r="31845" spans="4:8" x14ac:dyDescent="0.2">
      <c r="D31845" s="9"/>
      <c r="G31845" s="63"/>
      <c r="H31845" s="64"/>
    </row>
    <row r="31846" spans="4:8" x14ac:dyDescent="0.2">
      <c r="D31846" s="9"/>
      <c r="G31846" s="63"/>
      <c r="H31846" s="64"/>
    </row>
    <row r="31847" spans="4:8" x14ac:dyDescent="0.2">
      <c r="D31847" s="9"/>
      <c r="G31847" s="63"/>
      <c r="H31847" s="64"/>
    </row>
    <row r="31848" spans="4:8" x14ac:dyDescent="0.2">
      <c r="D31848" s="9"/>
      <c r="G31848" s="63"/>
      <c r="H31848" s="64"/>
    </row>
    <row r="31849" spans="4:8" x14ac:dyDescent="0.2">
      <c r="D31849" s="9"/>
      <c r="G31849" s="63"/>
      <c r="H31849" s="64"/>
    </row>
    <row r="31850" spans="4:8" x14ac:dyDescent="0.2">
      <c r="D31850" s="9"/>
      <c r="G31850" s="63"/>
      <c r="H31850" s="64"/>
    </row>
    <row r="31851" spans="4:8" x14ac:dyDescent="0.2">
      <c r="D31851" s="9"/>
      <c r="G31851" s="63"/>
      <c r="H31851" s="64"/>
    </row>
    <row r="31852" spans="4:8" x14ac:dyDescent="0.2">
      <c r="D31852" s="9"/>
      <c r="G31852" s="63"/>
      <c r="H31852" s="64"/>
    </row>
    <row r="31853" spans="4:8" x14ac:dyDescent="0.2">
      <c r="D31853" s="9"/>
      <c r="G31853" s="63"/>
      <c r="H31853" s="64"/>
    </row>
    <row r="31854" spans="4:8" x14ac:dyDescent="0.2">
      <c r="D31854" s="9"/>
      <c r="G31854" s="63"/>
      <c r="H31854" s="64"/>
    </row>
    <row r="31855" spans="4:8" x14ac:dyDescent="0.2">
      <c r="D31855" s="9"/>
      <c r="G31855" s="63"/>
      <c r="H31855" s="64"/>
    </row>
    <row r="31856" spans="4:8" x14ac:dyDescent="0.2">
      <c r="D31856" s="9"/>
      <c r="G31856" s="63"/>
      <c r="H31856" s="64"/>
    </row>
    <row r="31857" spans="4:8" x14ac:dyDescent="0.2">
      <c r="D31857" s="9"/>
      <c r="G31857" s="63"/>
      <c r="H31857" s="64"/>
    </row>
    <row r="31858" spans="4:8" x14ac:dyDescent="0.2">
      <c r="D31858" s="9"/>
      <c r="G31858" s="63"/>
      <c r="H31858" s="64"/>
    </row>
    <row r="31859" spans="4:8" x14ac:dyDescent="0.2">
      <c r="D31859" s="9"/>
      <c r="G31859" s="63"/>
      <c r="H31859" s="64"/>
    </row>
    <row r="31860" spans="4:8" x14ac:dyDescent="0.2">
      <c r="D31860" s="9"/>
      <c r="G31860" s="63"/>
      <c r="H31860" s="64"/>
    </row>
    <row r="31861" spans="4:8" x14ac:dyDescent="0.2">
      <c r="D31861" s="9"/>
      <c r="G31861" s="63"/>
      <c r="H31861" s="64"/>
    </row>
    <row r="31862" spans="4:8" x14ac:dyDescent="0.2">
      <c r="D31862" s="9"/>
      <c r="G31862" s="63"/>
      <c r="H31862" s="64"/>
    </row>
    <row r="31863" spans="4:8" x14ac:dyDescent="0.2">
      <c r="D31863" s="9"/>
      <c r="G31863" s="63"/>
      <c r="H31863" s="64"/>
    </row>
    <row r="31864" spans="4:8" x14ac:dyDescent="0.2">
      <c r="D31864" s="9"/>
      <c r="G31864" s="63"/>
      <c r="H31864" s="64"/>
    </row>
    <row r="31865" spans="4:8" x14ac:dyDescent="0.2">
      <c r="D31865" s="9"/>
      <c r="G31865" s="63"/>
      <c r="H31865" s="64"/>
    </row>
    <row r="31866" spans="4:8" x14ac:dyDescent="0.2">
      <c r="D31866" s="9"/>
      <c r="G31866" s="63"/>
      <c r="H31866" s="64"/>
    </row>
    <row r="31867" spans="4:8" x14ac:dyDescent="0.2">
      <c r="D31867" s="9"/>
      <c r="G31867" s="63"/>
      <c r="H31867" s="64"/>
    </row>
    <row r="31868" spans="4:8" x14ac:dyDescent="0.2">
      <c r="D31868" s="9"/>
      <c r="G31868" s="63"/>
      <c r="H31868" s="64"/>
    </row>
    <row r="31869" spans="4:8" x14ac:dyDescent="0.2">
      <c r="D31869" s="9"/>
      <c r="G31869" s="63"/>
      <c r="H31869" s="64"/>
    </row>
    <row r="31870" spans="4:8" x14ac:dyDescent="0.2">
      <c r="D31870" s="9"/>
      <c r="G31870" s="63"/>
      <c r="H31870" s="64"/>
    </row>
    <row r="31871" spans="4:8" x14ac:dyDescent="0.2">
      <c r="D31871" s="9"/>
      <c r="G31871" s="63"/>
      <c r="H31871" s="64"/>
    </row>
    <row r="31872" spans="4:8" x14ac:dyDescent="0.2">
      <c r="D31872" s="9"/>
      <c r="G31872" s="63"/>
      <c r="H31872" s="64"/>
    </row>
    <row r="31873" spans="4:8" x14ac:dyDescent="0.2">
      <c r="D31873" s="9"/>
      <c r="G31873" s="63"/>
      <c r="H31873" s="64"/>
    </row>
    <row r="31874" spans="4:8" x14ac:dyDescent="0.2">
      <c r="D31874" s="9"/>
      <c r="G31874" s="63"/>
      <c r="H31874" s="64"/>
    </row>
    <row r="31875" spans="4:8" x14ac:dyDescent="0.2">
      <c r="D31875" s="9"/>
      <c r="G31875" s="63"/>
      <c r="H31875" s="64"/>
    </row>
    <row r="31876" spans="4:8" x14ac:dyDescent="0.2">
      <c r="D31876" s="9"/>
      <c r="G31876" s="63"/>
      <c r="H31876" s="64"/>
    </row>
    <row r="31877" spans="4:8" x14ac:dyDescent="0.2">
      <c r="D31877" s="9"/>
      <c r="G31877" s="63"/>
      <c r="H31877" s="64"/>
    </row>
    <row r="31878" spans="4:8" x14ac:dyDescent="0.2">
      <c r="D31878" s="9"/>
      <c r="G31878" s="63"/>
      <c r="H31878" s="64"/>
    </row>
    <row r="31879" spans="4:8" x14ac:dyDescent="0.2">
      <c r="D31879" s="9"/>
      <c r="G31879" s="63"/>
      <c r="H31879" s="64"/>
    </row>
    <row r="31880" spans="4:8" x14ac:dyDescent="0.2">
      <c r="D31880" s="9"/>
      <c r="G31880" s="63"/>
      <c r="H31880" s="64"/>
    </row>
    <row r="31881" spans="4:8" x14ac:dyDescent="0.2">
      <c r="D31881" s="9"/>
      <c r="G31881" s="63"/>
      <c r="H31881" s="64"/>
    </row>
    <row r="31882" spans="4:8" x14ac:dyDescent="0.2">
      <c r="D31882" s="9"/>
      <c r="G31882" s="63"/>
      <c r="H31882" s="64"/>
    </row>
    <row r="31883" spans="4:8" x14ac:dyDescent="0.2">
      <c r="D31883" s="9"/>
      <c r="G31883" s="63"/>
      <c r="H31883" s="64"/>
    </row>
    <row r="31884" spans="4:8" x14ac:dyDescent="0.2">
      <c r="D31884" s="9"/>
      <c r="G31884" s="63"/>
      <c r="H31884" s="64"/>
    </row>
    <row r="31885" spans="4:8" x14ac:dyDescent="0.2">
      <c r="D31885" s="9"/>
      <c r="G31885" s="63"/>
      <c r="H31885" s="64"/>
    </row>
    <row r="31886" spans="4:8" x14ac:dyDescent="0.2">
      <c r="D31886" s="9"/>
      <c r="G31886" s="63"/>
      <c r="H31886" s="64"/>
    </row>
    <row r="31887" spans="4:8" x14ac:dyDescent="0.2">
      <c r="D31887" s="9"/>
      <c r="G31887" s="63"/>
      <c r="H31887" s="64"/>
    </row>
    <row r="31888" spans="4:8" x14ac:dyDescent="0.2">
      <c r="D31888" s="9"/>
      <c r="G31888" s="63"/>
      <c r="H31888" s="64"/>
    </row>
    <row r="31889" spans="4:8" x14ac:dyDescent="0.2">
      <c r="D31889" s="9"/>
      <c r="G31889" s="63"/>
      <c r="H31889" s="64"/>
    </row>
    <row r="31890" spans="4:8" x14ac:dyDescent="0.2">
      <c r="D31890" s="9"/>
      <c r="G31890" s="63"/>
      <c r="H31890" s="64"/>
    </row>
    <row r="31891" spans="4:8" x14ac:dyDescent="0.2">
      <c r="D31891" s="9"/>
      <c r="G31891" s="63"/>
      <c r="H31891" s="64"/>
    </row>
    <row r="31892" spans="4:8" x14ac:dyDescent="0.2">
      <c r="D31892" s="9"/>
      <c r="G31892" s="63"/>
      <c r="H31892" s="64"/>
    </row>
    <row r="31893" spans="4:8" x14ac:dyDescent="0.2">
      <c r="D31893" s="9"/>
      <c r="G31893" s="63"/>
      <c r="H31893" s="64"/>
    </row>
    <row r="31894" spans="4:8" x14ac:dyDescent="0.2">
      <c r="D31894" s="9"/>
      <c r="G31894" s="63"/>
      <c r="H31894" s="64"/>
    </row>
    <row r="31895" spans="4:8" x14ac:dyDescent="0.2">
      <c r="D31895" s="9"/>
      <c r="G31895" s="63"/>
      <c r="H31895" s="64"/>
    </row>
    <row r="31896" spans="4:8" x14ac:dyDescent="0.2">
      <c r="D31896" s="9"/>
      <c r="G31896" s="63"/>
      <c r="H31896" s="64"/>
    </row>
    <row r="31897" spans="4:8" x14ac:dyDescent="0.2">
      <c r="D31897" s="9"/>
      <c r="G31897" s="63"/>
      <c r="H31897" s="64"/>
    </row>
    <row r="31898" spans="4:8" x14ac:dyDescent="0.2">
      <c r="D31898" s="9"/>
      <c r="G31898" s="63"/>
      <c r="H31898" s="64"/>
    </row>
    <row r="31899" spans="4:8" x14ac:dyDescent="0.2">
      <c r="D31899" s="9"/>
      <c r="G31899" s="63"/>
      <c r="H31899" s="64"/>
    </row>
    <row r="31900" spans="4:8" x14ac:dyDescent="0.2">
      <c r="D31900" s="9"/>
      <c r="G31900" s="63"/>
      <c r="H31900" s="64"/>
    </row>
    <row r="31901" spans="4:8" x14ac:dyDescent="0.2">
      <c r="D31901" s="9"/>
      <c r="G31901" s="63"/>
      <c r="H31901" s="64"/>
    </row>
    <row r="31902" spans="4:8" x14ac:dyDescent="0.2">
      <c r="D31902" s="9"/>
      <c r="G31902" s="63"/>
      <c r="H31902" s="64"/>
    </row>
    <row r="31903" spans="4:8" x14ac:dyDescent="0.2">
      <c r="D31903" s="9"/>
      <c r="G31903" s="63"/>
      <c r="H31903" s="64"/>
    </row>
    <row r="31904" spans="4:8" x14ac:dyDescent="0.2">
      <c r="D31904" s="9"/>
      <c r="G31904" s="63"/>
      <c r="H31904" s="64"/>
    </row>
    <row r="31905" spans="4:8" x14ac:dyDescent="0.2">
      <c r="D31905" s="9"/>
      <c r="G31905" s="63"/>
      <c r="H31905" s="64"/>
    </row>
    <row r="31906" spans="4:8" x14ac:dyDescent="0.2">
      <c r="D31906" s="9"/>
      <c r="G31906" s="63"/>
      <c r="H31906" s="64"/>
    </row>
    <row r="31907" spans="4:8" x14ac:dyDescent="0.2">
      <c r="D31907" s="9"/>
      <c r="G31907" s="63"/>
      <c r="H31907" s="64"/>
    </row>
    <row r="31908" spans="4:8" x14ac:dyDescent="0.2">
      <c r="D31908" s="9"/>
      <c r="G31908" s="63"/>
      <c r="H31908" s="64"/>
    </row>
    <row r="31909" spans="4:8" x14ac:dyDescent="0.2">
      <c r="D31909" s="9"/>
      <c r="G31909" s="63"/>
      <c r="H31909" s="64"/>
    </row>
    <row r="31910" spans="4:8" x14ac:dyDescent="0.2">
      <c r="D31910" s="9"/>
      <c r="G31910" s="63"/>
      <c r="H31910" s="64"/>
    </row>
    <row r="31911" spans="4:8" x14ac:dyDescent="0.2">
      <c r="D31911" s="9"/>
      <c r="G31911" s="63"/>
      <c r="H31911" s="64"/>
    </row>
    <row r="31912" spans="4:8" x14ac:dyDescent="0.2">
      <c r="D31912" s="9"/>
      <c r="G31912" s="63"/>
      <c r="H31912" s="64"/>
    </row>
    <row r="31913" spans="4:8" x14ac:dyDescent="0.2">
      <c r="D31913" s="9"/>
      <c r="G31913" s="63"/>
      <c r="H31913" s="64"/>
    </row>
    <row r="31914" spans="4:8" x14ac:dyDescent="0.2">
      <c r="D31914" s="9"/>
      <c r="G31914" s="63"/>
      <c r="H31914" s="64"/>
    </row>
    <row r="31915" spans="4:8" x14ac:dyDescent="0.2">
      <c r="D31915" s="9"/>
      <c r="G31915" s="63"/>
      <c r="H31915" s="64"/>
    </row>
    <row r="31916" spans="4:8" x14ac:dyDescent="0.2">
      <c r="D31916" s="9"/>
      <c r="G31916" s="63"/>
      <c r="H31916" s="64"/>
    </row>
    <row r="31917" spans="4:8" x14ac:dyDescent="0.2">
      <c r="D31917" s="9"/>
      <c r="G31917" s="63"/>
      <c r="H31917" s="64"/>
    </row>
    <row r="31918" spans="4:8" x14ac:dyDescent="0.2">
      <c r="D31918" s="9"/>
      <c r="G31918" s="63"/>
      <c r="H31918" s="64"/>
    </row>
    <row r="31919" spans="4:8" x14ac:dyDescent="0.2">
      <c r="D31919" s="9"/>
      <c r="G31919" s="63"/>
      <c r="H31919" s="64"/>
    </row>
    <row r="31920" spans="4:8" x14ac:dyDescent="0.2">
      <c r="D31920" s="9"/>
      <c r="G31920" s="63"/>
      <c r="H31920" s="64"/>
    </row>
    <row r="31921" spans="4:8" x14ac:dyDescent="0.2">
      <c r="D31921" s="9"/>
      <c r="G31921" s="63"/>
      <c r="H31921" s="64"/>
    </row>
    <row r="31922" spans="4:8" x14ac:dyDescent="0.2">
      <c r="D31922" s="9"/>
      <c r="G31922" s="63"/>
      <c r="H31922" s="64"/>
    </row>
    <row r="31923" spans="4:8" x14ac:dyDescent="0.2">
      <c r="D31923" s="9"/>
      <c r="G31923" s="63"/>
      <c r="H31923" s="64"/>
    </row>
    <row r="31924" spans="4:8" x14ac:dyDescent="0.2">
      <c r="D31924" s="9"/>
      <c r="G31924" s="63"/>
      <c r="H31924" s="64"/>
    </row>
    <row r="31925" spans="4:8" x14ac:dyDescent="0.2">
      <c r="D31925" s="9"/>
      <c r="G31925" s="63"/>
      <c r="H31925" s="64"/>
    </row>
    <row r="31926" spans="4:8" x14ac:dyDescent="0.2">
      <c r="D31926" s="9"/>
      <c r="G31926" s="63"/>
      <c r="H31926" s="64"/>
    </row>
    <row r="31927" spans="4:8" x14ac:dyDescent="0.2">
      <c r="D31927" s="9"/>
      <c r="G31927" s="63"/>
      <c r="H31927" s="64"/>
    </row>
    <row r="31928" spans="4:8" x14ac:dyDescent="0.2">
      <c r="D31928" s="9"/>
      <c r="G31928" s="63"/>
      <c r="H31928" s="64"/>
    </row>
    <row r="31929" spans="4:8" x14ac:dyDescent="0.2">
      <c r="D31929" s="9"/>
      <c r="G31929" s="63"/>
      <c r="H31929" s="64"/>
    </row>
    <row r="31930" spans="4:8" x14ac:dyDescent="0.2">
      <c r="D31930" s="9"/>
      <c r="G31930" s="63"/>
      <c r="H31930" s="64"/>
    </row>
    <row r="31931" spans="4:8" x14ac:dyDescent="0.2">
      <c r="D31931" s="9"/>
      <c r="G31931" s="63"/>
      <c r="H31931" s="64"/>
    </row>
    <row r="31932" spans="4:8" x14ac:dyDescent="0.2">
      <c r="D31932" s="9"/>
      <c r="G31932" s="63"/>
      <c r="H31932" s="64"/>
    </row>
    <row r="31933" spans="4:8" x14ac:dyDescent="0.2">
      <c r="D31933" s="9"/>
      <c r="G31933" s="63"/>
      <c r="H31933" s="64"/>
    </row>
    <row r="31934" spans="4:8" x14ac:dyDescent="0.2">
      <c r="D31934" s="9"/>
      <c r="G31934" s="63"/>
      <c r="H31934" s="64"/>
    </row>
    <row r="31935" spans="4:8" x14ac:dyDescent="0.2">
      <c r="D31935" s="9"/>
      <c r="G31935" s="63"/>
      <c r="H31935" s="64"/>
    </row>
    <row r="31936" spans="4:8" x14ac:dyDescent="0.2">
      <c r="D31936" s="9"/>
      <c r="G31936" s="63"/>
      <c r="H31936" s="64"/>
    </row>
    <row r="31937" spans="4:8" x14ac:dyDescent="0.2">
      <c r="D31937" s="9"/>
      <c r="G31937" s="63"/>
      <c r="H31937" s="64"/>
    </row>
    <row r="31938" spans="4:8" x14ac:dyDescent="0.2">
      <c r="D31938" s="9"/>
      <c r="G31938" s="63"/>
      <c r="H31938" s="64"/>
    </row>
    <row r="31939" spans="4:8" x14ac:dyDescent="0.2">
      <c r="D31939" s="9"/>
      <c r="G31939" s="63"/>
      <c r="H31939" s="64"/>
    </row>
    <row r="31940" spans="4:8" x14ac:dyDescent="0.2">
      <c r="D31940" s="9"/>
      <c r="G31940" s="63"/>
      <c r="H31940" s="64"/>
    </row>
    <row r="31941" spans="4:8" x14ac:dyDescent="0.2">
      <c r="D31941" s="9"/>
      <c r="G31941" s="63"/>
      <c r="H31941" s="64"/>
    </row>
    <row r="31942" spans="4:8" x14ac:dyDescent="0.2">
      <c r="D31942" s="9"/>
      <c r="G31942" s="63"/>
      <c r="H31942" s="64"/>
    </row>
    <row r="31943" spans="4:8" x14ac:dyDescent="0.2">
      <c r="D31943" s="9"/>
      <c r="G31943" s="63"/>
      <c r="H31943" s="64"/>
    </row>
    <row r="31944" spans="4:8" x14ac:dyDescent="0.2">
      <c r="D31944" s="9"/>
      <c r="G31944" s="63"/>
      <c r="H31944" s="64"/>
    </row>
    <row r="31945" spans="4:8" x14ac:dyDescent="0.2">
      <c r="D31945" s="9"/>
      <c r="G31945" s="63"/>
      <c r="H31945" s="64"/>
    </row>
    <row r="31946" spans="4:8" x14ac:dyDescent="0.2">
      <c r="D31946" s="9"/>
      <c r="G31946" s="63"/>
      <c r="H31946" s="64"/>
    </row>
    <row r="31947" spans="4:8" x14ac:dyDescent="0.2">
      <c r="D31947" s="9"/>
      <c r="G31947" s="63"/>
      <c r="H31947" s="64"/>
    </row>
    <row r="31948" spans="4:8" x14ac:dyDescent="0.2">
      <c r="D31948" s="9"/>
      <c r="G31948" s="63"/>
      <c r="H31948" s="64"/>
    </row>
    <row r="31949" spans="4:8" x14ac:dyDescent="0.2">
      <c r="D31949" s="9"/>
      <c r="G31949" s="63"/>
      <c r="H31949" s="64"/>
    </row>
    <row r="31950" spans="4:8" x14ac:dyDescent="0.2">
      <c r="D31950" s="9"/>
      <c r="G31950" s="63"/>
      <c r="H31950" s="64"/>
    </row>
    <row r="31951" spans="4:8" x14ac:dyDescent="0.2">
      <c r="D31951" s="9"/>
      <c r="G31951" s="63"/>
      <c r="H31951" s="64"/>
    </row>
    <row r="31952" spans="4:8" x14ac:dyDescent="0.2">
      <c r="D31952" s="9"/>
      <c r="G31952" s="63"/>
      <c r="H31952" s="64"/>
    </row>
    <row r="31953" spans="4:8" x14ac:dyDescent="0.2">
      <c r="D31953" s="9"/>
      <c r="G31953" s="63"/>
      <c r="H31953" s="64"/>
    </row>
    <row r="31954" spans="4:8" x14ac:dyDescent="0.2">
      <c r="D31954" s="9"/>
      <c r="G31954" s="63"/>
      <c r="H31954" s="64"/>
    </row>
    <row r="31955" spans="4:8" x14ac:dyDescent="0.2">
      <c r="D31955" s="9"/>
      <c r="G31955" s="63"/>
      <c r="H31955" s="64"/>
    </row>
    <row r="31956" spans="4:8" x14ac:dyDescent="0.2">
      <c r="D31956" s="9"/>
      <c r="G31956" s="63"/>
      <c r="H31956" s="64"/>
    </row>
    <row r="31957" spans="4:8" x14ac:dyDescent="0.2">
      <c r="D31957" s="9"/>
      <c r="G31957" s="63"/>
      <c r="H31957" s="64"/>
    </row>
    <row r="31958" spans="4:8" x14ac:dyDescent="0.2">
      <c r="D31958" s="9"/>
      <c r="G31958" s="63"/>
      <c r="H31958" s="64"/>
    </row>
    <row r="31959" spans="4:8" x14ac:dyDescent="0.2">
      <c r="D31959" s="9"/>
      <c r="G31959" s="63"/>
      <c r="H31959" s="64"/>
    </row>
    <row r="31960" spans="4:8" x14ac:dyDescent="0.2">
      <c r="D31960" s="9"/>
      <c r="G31960" s="63"/>
      <c r="H31960" s="64"/>
    </row>
    <row r="31961" spans="4:8" x14ac:dyDescent="0.2">
      <c r="D31961" s="9"/>
      <c r="G31961" s="63"/>
      <c r="H31961" s="64"/>
    </row>
    <row r="31962" spans="4:8" x14ac:dyDescent="0.2">
      <c r="D31962" s="9"/>
      <c r="G31962" s="63"/>
      <c r="H31962" s="64"/>
    </row>
    <row r="31963" spans="4:8" x14ac:dyDescent="0.2">
      <c r="D31963" s="9"/>
      <c r="G31963" s="63"/>
      <c r="H31963" s="64"/>
    </row>
    <row r="31964" spans="4:8" x14ac:dyDescent="0.2">
      <c r="D31964" s="9"/>
      <c r="G31964" s="63"/>
      <c r="H31964" s="64"/>
    </row>
    <row r="31965" spans="4:8" x14ac:dyDescent="0.2">
      <c r="D31965" s="9"/>
      <c r="G31965" s="63"/>
      <c r="H31965" s="64"/>
    </row>
    <row r="31966" spans="4:8" x14ac:dyDescent="0.2">
      <c r="D31966" s="9"/>
      <c r="G31966" s="63"/>
      <c r="H31966" s="64"/>
    </row>
    <row r="31967" spans="4:8" x14ac:dyDescent="0.2">
      <c r="D31967" s="9"/>
      <c r="G31967" s="63"/>
      <c r="H31967" s="64"/>
    </row>
    <row r="31968" spans="4:8" x14ac:dyDescent="0.2">
      <c r="D31968" s="9"/>
      <c r="G31968" s="63"/>
      <c r="H31968" s="64"/>
    </row>
    <row r="31969" spans="4:8" x14ac:dyDescent="0.2">
      <c r="D31969" s="9"/>
      <c r="G31969" s="63"/>
      <c r="H31969" s="64"/>
    </row>
    <row r="31970" spans="4:8" x14ac:dyDescent="0.2">
      <c r="D31970" s="9"/>
      <c r="G31970" s="63"/>
      <c r="H31970" s="64"/>
    </row>
    <row r="31971" spans="4:8" x14ac:dyDescent="0.2">
      <c r="D31971" s="9"/>
      <c r="G31971" s="63"/>
      <c r="H31971" s="64"/>
    </row>
    <row r="31972" spans="4:8" x14ac:dyDescent="0.2">
      <c r="D31972" s="9"/>
      <c r="G31972" s="63"/>
      <c r="H31972" s="64"/>
    </row>
    <row r="31973" spans="4:8" x14ac:dyDescent="0.2">
      <c r="D31973" s="9"/>
      <c r="G31973" s="63"/>
      <c r="H31973" s="64"/>
    </row>
    <row r="31974" spans="4:8" x14ac:dyDescent="0.2">
      <c r="D31974" s="9"/>
      <c r="G31974" s="63"/>
      <c r="H31974" s="64"/>
    </row>
    <row r="31975" spans="4:8" x14ac:dyDescent="0.2">
      <c r="D31975" s="9"/>
      <c r="G31975" s="63"/>
      <c r="H31975" s="64"/>
    </row>
    <row r="31976" spans="4:8" x14ac:dyDescent="0.2">
      <c r="D31976" s="9"/>
      <c r="G31976" s="63"/>
      <c r="H31976" s="64"/>
    </row>
    <row r="31977" spans="4:8" x14ac:dyDescent="0.2">
      <c r="D31977" s="9"/>
      <c r="G31977" s="63"/>
      <c r="H31977" s="64"/>
    </row>
    <row r="31978" spans="4:8" x14ac:dyDescent="0.2">
      <c r="D31978" s="9"/>
      <c r="G31978" s="63"/>
      <c r="H31978" s="64"/>
    </row>
    <row r="31979" spans="4:8" x14ac:dyDescent="0.2">
      <c r="D31979" s="9"/>
      <c r="G31979" s="63"/>
      <c r="H31979" s="64"/>
    </row>
    <row r="31980" spans="4:8" x14ac:dyDescent="0.2">
      <c r="D31980" s="9"/>
      <c r="G31980" s="63"/>
      <c r="H31980" s="64"/>
    </row>
    <row r="31981" spans="4:8" x14ac:dyDescent="0.2">
      <c r="D31981" s="9"/>
      <c r="G31981" s="63"/>
      <c r="H31981" s="64"/>
    </row>
    <row r="31982" spans="4:8" x14ac:dyDescent="0.2">
      <c r="D31982" s="9"/>
      <c r="G31982" s="63"/>
      <c r="H31982" s="64"/>
    </row>
    <row r="31983" spans="4:8" x14ac:dyDescent="0.2">
      <c r="D31983" s="9"/>
      <c r="G31983" s="63"/>
      <c r="H31983" s="64"/>
    </row>
    <row r="31984" spans="4:8" x14ac:dyDescent="0.2">
      <c r="D31984" s="9"/>
      <c r="G31984" s="63"/>
      <c r="H31984" s="64"/>
    </row>
    <row r="31985" spans="4:8" x14ac:dyDescent="0.2">
      <c r="D31985" s="9"/>
      <c r="G31985" s="63"/>
      <c r="H31985" s="64"/>
    </row>
    <row r="31986" spans="4:8" x14ac:dyDescent="0.2">
      <c r="D31986" s="9"/>
      <c r="G31986" s="63"/>
      <c r="H31986" s="64"/>
    </row>
    <row r="31987" spans="4:8" x14ac:dyDescent="0.2">
      <c r="D31987" s="9"/>
      <c r="G31987" s="63"/>
      <c r="H31987" s="64"/>
    </row>
    <row r="31988" spans="4:8" x14ac:dyDescent="0.2">
      <c r="D31988" s="9"/>
      <c r="G31988" s="63"/>
      <c r="H31988" s="64"/>
    </row>
    <row r="31989" spans="4:8" x14ac:dyDescent="0.2">
      <c r="D31989" s="9"/>
      <c r="G31989" s="63"/>
      <c r="H31989" s="64"/>
    </row>
    <row r="31990" spans="4:8" x14ac:dyDescent="0.2">
      <c r="D31990" s="9"/>
      <c r="G31990" s="63"/>
      <c r="H31990" s="64"/>
    </row>
    <row r="31991" spans="4:8" x14ac:dyDescent="0.2">
      <c r="D31991" s="9"/>
      <c r="G31991" s="63"/>
      <c r="H31991" s="64"/>
    </row>
    <row r="31992" spans="4:8" x14ac:dyDescent="0.2">
      <c r="D31992" s="9"/>
      <c r="G31992" s="63"/>
      <c r="H31992" s="64"/>
    </row>
    <row r="31993" spans="4:8" x14ac:dyDescent="0.2">
      <c r="D31993" s="9"/>
      <c r="G31993" s="63"/>
      <c r="H31993" s="64"/>
    </row>
    <row r="31994" spans="4:8" x14ac:dyDescent="0.2">
      <c r="D31994" s="9"/>
      <c r="G31994" s="63"/>
      <c r="H31994" s="64"/>
    </row>
    <row r="31995" spans="4:8" x14ac:dyDescent="0.2">
      <c r="D31995" s="9"/>
      <c r="G31995" s="63"/>
      <c r="H31995" s="64"/>
    </row>
    <row r="31996" spans="4:8" x14ac:dyDescent="0.2">
      <c r="D31996" s="9"/>
      <c r="G31996" s="63"/>
      <c r="H31996" s="64"/>
    </row>
    <row r="31997" spans="4:8" x14ac:dyDescent="0.2">
      <c r="D31997" s="9"/>
      <c r="G31997" s="63"/>
      <c r="H31997" s="64"/>
    </row>
    <row r="31998" spans="4:8" x14ac:dyDescent="0.2">
      <c r="D31998" s="9"/>
      <c r="G31998" s="63"/>
      <c r="H31998" s="64"/>
    </row>
    <row r="31999" spans="4:8" x14ac:dyDescent="0.2">
      <c r="D31999" s="9"/>
      <c r="G31999" s="63"/>
      <c r="H31999" s="64"/>
    </row>
    <row r="32000" spans="4:8" x14ac:dyDescent="0.2">
      <c r="D32000" s="9"/>
      <c r="G32000" s="63"/>
      <c r="H32000" s="64"/>
    </row>
    <row r="32001" spans="4:8" x14ac:dyDescent="0.2">
      <c r="D32001" s="9"/>
      <c r="G32001" s="63"/>
      <c r="H32001" s="64"/>
    </row>
    <row r="32002" spans="4:8" x14ac:dyDescent="0.2">
      <c r="D32002" s="9"/>
      <c r="G32002" s="63"/>
      <c r="H32002" s="64"/>
    </row>
    <row r="32003" spans="4:8" x14ac:dyDescent="0.2">
      <c r="D32003" s="9"/>
      <c r="G32003" s="63"/>
      <c r="H32003" s="64"/>
    </row>
    <row r="32004" spans="4:8" x14ac:dyDescent="0.2">
      <c r="D32004" s="9"/>
      <c r="G32004" s="63"/>
      <c r="H32004" s="64"/>
    </row>
    <row r="32005" spans="4:8" x14ac:dyDescent="0.2">
      <c r="D32005" s="9"/>
      <c r="G32005" s="63"/>
      <c r="H32005" s="64"/>
    </row>
    <row r="32006" spans="4:8" x14ac:dyDescent="0.2">
      <c r="D32006" s="9"/>
      <c r="G32006" s="63"/>
      <c r="H32006" s="64"/>
    </row>
    <row r="32007" spans="4:8" x14ac:dyDescent="0.2">
      <c r="D32007" s="9"/>
      <c r="G32007" s="63"/>
      <c r="H32007" s="64"/>
    </row>
    <row r="32008" spans="4:8" x14ac:dyDescent="0.2">
      <c r="D32008" s="9"/>
      <c r="G32008" s="63"/>
      <c r="H32008" s="64"/>
    </row>
    <row r="32009" spans="4:8" x14ac:dyDescent="0.2">
      <c r="D32009" s="9"/>
      <c r="G32009" s="63"/>
      <c r="H32009" s="64"/>
    </row>
    <row r="32010" spans="4:8" x14ac:dyDescent="0.2">
      <c r="D32010" s="9"/>
      <c r="G32010" s="63"/>
      <c r="H32010" s="64"/>
    </row>
    <row r="32011" spans="4:8" x14ac:dyDescent="0.2">
      <c r="D32011" s="9"/>
      <c r="G32011" s="63"/>
      <c r="H32011" s="64"/>
    </row>
    <row r="32012" spans="4:8" x14ac:dyDescent="0.2">
      <c r="D32012" s="9"/>
      <c r="G32012" s="63"/>
      <c r="H32012" s="64"/>
    </row>
    <row r="32013" spans="4:8" x14ac:dyDescent="0.2">
      <c r="D32013" s="9"/>
      <c r="G32013" s="63"/>
      <c r="H32013" s="64"/>
    </row>
    <row r="32014" spans="4:8" x14ac:dyDescent="0.2">
      <c r="D32014" s="9"/>
      <c r="G32014" s="63"/>
      <c r="H32014" s="64"/>
    </row>
    <row r="32015" spans="4:8" x14ac:dyDescent="0.2">
      <c r="D32015" s="9"/>
      <c r="G32015" s="63"/>
      <c r="H32015" s="64"/>
    </row>
    <row r="32016" spans="4:8" x14ac:dyDescent="0.2">
      <c r="D32016" s="9"/>
      <c r="G32016" s="63"/>
      <c r="H32016" s="64"/>
    </row>
    <row r="32017" spans="4:8" x14ac:dyDescent="0.2">
      <c r="D32017" s="9"/>
      <c r="G32017" s="63"/>
      <c r="H32017" s="64"/>
    </row>
    <row r="32018" spans="4:8" x14ac:dyDescent="0.2">
      <c r="D32018" s="9"/>
      <c r="G32018" s="63"/>
      <c r="H32018" s="64"/>
    </row>
    <row r="32019" spans="4:8" x14ac:dyDescent="0.2">
      <c r="D32019" s="9"/>
      <c r="G32019" s="63"/>
      <c r="H32019" s="64"/>
    </row>
    <row r="32020" spans="4:8" x14ac:dyDescent="0.2">
      <c r="D32020" s="9"/>
      <c r="G32020" s="63"/>
      <c r="H32020" s="64"/>
    </row>
    <row r="32021" spans="4:8" x14ac:dyDescent="0.2">
      <c r="D32021" s="9"/>
      <c r="G32021" s="63"/>
      <c r="H32021" s="64"/>
    </row>
    <row r="32022" spans="4:8" x14ac:dyDescent="0.2">
      <c r="D32022" s="9"/>
      <c r="G32022" s="63"/>
      <c r="H32022" s="64"/>
    </row>
    <row r="32023" spans="4:8" x14ac:dyDescent="0.2">
      <c r="D32023" s="9"/>
      <c r="G32023" s="63"/>
      <c r="H32023" s="64"/>
    </row>
    <row r="32024" spans="4:8" x14ac:dyDescent="0.2">
      <c r="D32024" s="9"/>
      <c r="G32024" s="63"/>
      <c r="H32024" s="64"/>
    </row>
    <row r="32025" spans="4:8" x14ac:dyDescent="0.2">
      <c r="D32025" s="9"/>
      <c r="G32025" s="63"/>
      <c r="H32025" s="64"/>
    </row>
    <row r="32026" spans="4:8" x14ac:dyDescent="0.2">
      <c r="D32026" s="9"/>
      <c r="G32026" s="63"/>
      <c r="H32026" s="64"/>
    </row>
    <row r="32027" spans="4:8" x14ac:dyDescent="0.2">
      <c r="D32027" s="9"/>
      <c r="G32027" s="63"/>
      <c r="H32027" s="64"/>
    </row>
    <row r="32028" spans="4:8" x14ac:dyDescent="0.2">
      <c r="D32028" s="9"/>
      <c r="G32028" s="63"/>
      <c r="H32028" s="64"/>
    </row>
    <row r="32029" spans="4:8" x14ac:dyDescent="0.2">
      <c r="D32029" s="9"/>
      <c r="G32029" s="63"/>
      <c r="H32029" s="64"/>
    </row>
    <row r="32030" spans="4:8" x14ac:dyDescent="0.2">
      <c r="D32030" s="9"/>
      <c r="G32030" s="63"/>
      <c r="H32030" s="64"/>
    </row>
    <row r="32031" spans="4:8" x14ac:dyDescent="0.2">
      <c r="D32031" s="9"/>
      <c r="G32031" s="63"/>
      <c r="H32031" s="64"/>
    </row>
    <row r="32032" spans="4:8" x14ac:dyDescent="0.2">
      <c r="D32032" s="9"/>
      <c r="G32032" s="63"/>
      <c r="H32032" s="64"/>
    </row>
    <row r="32033" spans="4:8" x14ac:dyDescent="0.2">
      <c r="D32033" s="9"/>
      <c r="G32033" s="63"/>
      <c r="H32033" s="64"/>
    </row>
    <row r="32034" spans="4:8" x14ac:dyDescent="0.2">
      <c r="D32034" s="9"/>
      <c r="G32034" s="63"/>
      <c r="H32034" s="64"/>
    </row>
    <row r="32035" spans="4:8" x14ac:dyDescent="0.2">
      <c r="D32035" s="9"/>
      <c r="G32035" s="63"/>
      <c r="H32035" s="64"/>
    </row>
    <row r="32036" spans="4:8" x14ac:dyDescent="0.2">
      <c r="D32036" s="9"/>
      <c r="G32036" s="63"/>
      <c r="H32036" s="64"/>
    </row>
    <row r="32037" spans="4:8" x14ac:dyDescent="0.2">
      <c r="D32037" s="9"/>
      <c r="G32037" s="63"/>
      <c r="H32037" s="64"/>
    </row>
    <row r="32038" spans="4:8" x14ac:dyDescent="0.2">
      <c r="D32038" s="9"/>
      <c r="G32038" s="63"/>
      <c r="H32038" s="64"/>
    </row>
    <row r="32039" spans="4:8" x14ac:dyDescent="0.2">
      <c r="D32039" s="9"/>
      <c r="G32039" s="63"/>
      <c r="H32039" s="64"/>
    </row>
    <row r="32040" spans="4:8" x14ac:dyDescent="0.2">
      <c r="D32040" s="9"/>
      <c r="G32040" s="63"/>
      <c r="H32040" s="64"/>
    </row>
    <row r="32041" spans="4:8" x14ac:dyDescent="0.2">
      <c r="D32041" s="9"/>
      <c r="G32041" s="63"/>
      <c r="H32041" s="64"/>
    </row>
    <row r="32042" spans="4:8" x14ac:dyDescent="0.2">
      <c r="D32042" s="9"/>
      <c r="G32042" s="63"/>
      <c r="H32042" s="64"/>
    </row>
    <row r="32043" spans="4:8" x14ac:dyDescent="0.2">
      <c r="D32043" s="9"/>
      <c r="G32043" s="63"/>
      <c r="H32043" s="64"/>
    </row>
    <row r="32044" spans="4:8" x14ac:dyDescent="0.2">
      <c r="D32044" s="9"/>
      <c r="G32044" s="63"/>
      <c r="H32044" s="64"/>
    </row>
    <row r="32045" spans="4:8" x14ac:dyDescent="0.2">
      <c r="D32045" s="9"/>
      <c r="G32045" s="63"/>
      <c r="H32045" s="64"/>
    </row>
    <row r="32046" spans="4:8" x14ac:dyDescent="0.2">
      <c r="D32046" s="9"/>
      <c r="G32046" s="63"/>
      <c r="H32046" s="64"/>
    </row>
    <row r="32047" spans="4:8" x14ac:dyDescent="0.2">
      <c r="D32047" s="9"/>
      <c r="G32047" s="63"/>
      <c r="H32047" s="64"/>
    </row>
    <row r="32048" spans="4:8" x14ac:dyDescent="0.2">
      <c r="D32048" s="9"/>
      <c r="G32048" s="63"/>
      <c r="H32048" s="64"/>
    </row>
    <row r="32049" spans="4:8" x14ac:dyDescent="0.2">
      <c r="D32049" s="9"/>
      <c r="G32049" s="63"/>
      <c r="H32049" s="64"/>
    </row>
    <row r="32050" spans="4:8" x14ac:dyDescent="0.2">
      <c r="D32050" s="9"/>
      <c r="G32050" s="63"/>
      <c r="H32050" s="64"/>
    </row>
    <row r="32051" spans="4:8" x14ac:dyDescent="0.2">
      <c r="D32051" s="9"/>
      <c r="G32051" s="63"/>
      <c r="H32051" s="64"/>
    </row>
    <row r="32052" spans="4:8" x14ac:dyDescent="0.2">
      <c r="D32052" s="9"/>
      <c r="G32052" s="63"/>
      <c r="H32052" s="64"/>
    </row>
    <row r="32053" spans="4:8" x14ac:dyDescent="0.2">
      <c r="D32053" s="9"/>
      <c r="G32053" s="63"/>
      <c r="H32053" s="64"/>
    </row>
    <row r="32054" spans="4:8" x14ac:dyDescent="0.2">
      <c r="D32054" s="9"/>
      <c r="G32054" s="63"/>
      <c r="H32054" s="64"/>
    </row>
    <row r="32055" spans="4:8" x14ac:dyDescent="0.2">
      <c r="D32055" s="9"/>
      <c r="G32055" s="63"/>
      <c r="H32055" s="64"/>
    </row>
    <row r="32056" spans="4:8" x14ac:dyDescent="0.2">
      <c r="D32056" s="9"/>
      <c r="G32056" s="63"/>
      <c r="H32056" s="64"/>
    </row>
    <row r="32057" spans="4:8" x14ac:dyDescent="0.2">
      <c r="D32057" s="9"/>
      <c r="G32057" s="63"/>
      <c r="H32057" s="64"/>
    </row>
    <row r="32058" spans="4:8" x14ac:dyDescent="0.2">
      <c r="D32058" s="9"/>
      <c r="G32058" s="63"/>
      <c r="H32058" s="64"/>
    </row>
    <row r="32059" spans="4:8" x14ac:dyDescent="0.2">
      <c r="D32059" s="9"/>
      <c r="G32059" s="63"/>
      <c r="H32059" s="64"/>
    </row>
    <row r="32060" spans="4:8" x14ac:dyDescent="0.2">
      <c r="D32060" s="9"/>
      <c r="G32060" s="63"/>
      <c r="H32060" s="64"/>
    </row>
    <row r="32061" spans="4:8" x14ac:dyDescent="0.2">
      <c r="D32061" s="9"/>
      <c r="G32061" s="63"/>
      <c r="H32061" s="64"/>
    </row>
    <row r="32062" spans="4:8" x14ac:dyDescent="0.2">
      <c r="D32062" s="9"/>
      <c r="G32062" s="63"/>
      <c r="H32062" s="64"/>
    </row>
    <row r="32063" spans="4:8" x14ac:dyDescent="0.2">
      <c r="D32063" s="9"/>
      <c r="G32063" s="63"/>
      <c r="H32063" s="64"/>
    </row>
    <row r="32064" spans="4:8" x14ac:dyDescent="0.2">
      <c r="D32064" s="9"/>
      <c r="G32064" s="63"/>
      <c r="H32064" s="64"/>
    </row>
    <row r="32065" spans="4:8" x14ac:dyDescent="0.2">
      <c r="D32065" s="9"/>
      <c r="G32065" s="63"/>
      <c r="H32065" s="64"/>
    </row>
    <row r="32066" spans="4:8" x14ac:dyDescent="0.2">
      <c r="D32066" s="9"/>
      <c r="G32066" s="63"/>
      <c r="H32066" s="64"/>
    </row>
    <row r="32067" spans="4:8" x14ac:dyDescent="0.2">
      <c r="D32067" s="9"/>
      <c r="G32067" s="63"/>
      <c r="H32067" s="64"/>
    </row>
    <row r="32068" spans="4:8" x14ac:dyDescent="0.2">
      <c r="D32068" s="9"/>
      <c r="G32068" s="63"/>
      <c r="H32068" s="64"/>
    </row>
    <row r="32069" spans="4:8" x14ac:dyDescent="0.2">
      <c r="D32069" s="9"/>
      <c r="G32069" s="63"/>
      <c r="H32069" s="64"/>
    </row>
    <row r="32070" spans="4:8" x14ac:dyDescent="0.2">
      <c r="D32070" s="9"/>
      <c r="G32070" s="63"/>
      <c r="H32070" s="64"/>
    </row>
    <row r="32071" spans="4:8" x14ac:dyDescent="0.2">
      <c r="D32071" s="9"/>
      <c r="G32071" s="63"/>
      <c r="H32071" s="64"/>
    </row>
    <row r="32072" spans="4:8" x14ac:dyDescent="0.2">
      <c r="D32072" s="9"/>
      <c r="G32072" s="63"/>
      <c r="H32072" s="64"/>
    </row>
    <row r="32073" spans="4:8" x14ac:dyDescent="0.2">
      <c r="D32073" s="9"/>
      <c r="G32073" s="63"/>
      <c r="H32073" s="64"/>
    </row>
    <row r="32074" spans="4:8" x14ac:dyDescent="0.2">
      <c r="D32074" s="9"/>
      <c r="G32074" s="63"/>
      <c r="H32074" s="64"/>
    </row>
    <row r="32075" spans="4:8" x14ac:dyDescent="0.2">
      <c r="D32075" s="9"/>
      <c r="G32075" s="63"/>
      <c r="H32075" s="64"/>
    </row>
    <row r="32076" spans="4:8" x14ac:dyDescent="0.2">
      <c r="D32076" s="9"/>
      <c r="G32076" s="63"/>
      <c r="H32076" s="64"/>
    </row>
    <row r="32077" spans="4:8" x14ac:dyDescent="0.2">
      <c r="D32077" s="9"/>
      <c r="G32077" s="63"/>
      <c r="H32077" s="64"/>
    </row>
    <row r="32078" spans="4:8" x14ac:dyDescent="0.2">
      <c r="D32078" s="9"/>
      <c r="G32078" s="63"/>
      <c r="H32078" s="64"/>
    </row>
    <row r="32079" spans="4:8" x14ac:dyDescent="0.2">
      <c r="D32079" s="9"/>
      <c r="G32079" s="63"/>
      <c r="H32079" s="64"/>
    </row>
    <row r="32080" spans="4:8" x14ac:dyDescent="0.2">
      <c r="D32080" s="9"/>
      <c r="G32080" s="63"/>
      <c r="H32080" s="64"/>
    </row>
    <row r="32081" spans="4:8" x14ac:dyDescent="0.2">
      <c r="D32081" s="9"/>
      <c r="G32081" s="63"/>
      <c r="H32081" s="64"/>
    </row>
    <row r="32082" spans="4:8" x14ac:dyDescent="0.2">
      <c r="D32082" s="9"/>
      <c r="G32082" s="63"/>
      <c r="H32082" s="64"/>
    </row>
    <row r="32083" spans="4:8" x14ac:dyDescent="0.2">
      <c r="D32083" s="9"/>
      <c r="G32083" s="63"/>
      <c r="H32083" s="64"/>
    </row>
    <row r="32084" spans="4:8" x14ac:dyDescent="0.2">
      <c r="D32084" s="9"/>
      <c r="G32084" s="63"/>
      <c r="H32084" s="64"/>
    </row>
    <row r="32085" spans="4:8" x14ac:dyDescent="0.2">
      <c r="D32085" s="9"/>
      <c r="G32085" s="63"/>
      <c r="H32085" s="64"/>
    </row>
    <row r="32086" spans="4:8" x14ac:dyDescent="0.2">
      <c r="D32086" s="9"/>
      <c r="G32086" s="63"/>
      <c r="H32086" s="64"/>
    </row>
    <row r="32087" spans="4:8" x14ac:dyDescent="0.2">
      <c r="D32087" s="9"/>
      <c r="G32087" s="63"/>
      <c r="H32087" s="64"/>
    </row>
    <row r="32088" spans="4:8" x14ac:dyDescent="0.2">
      <c r="D32088" s="9"/>
      <c r="G32088" s="63"/>
      <c r="H32088" s="64"/>
    </row>
    <row r="32089" spans="4:8" x14ac:dyDescent="0.2">
      <c r="D32089" s="9"/>
      <c r="G32089" s="63"/>
      <c r="H32089" s="64"/>
    </row>
    <row r="32090" spans="4:8" x14ac:dyDescent="0.2">
      <c r="D32090" s="9"/>
      <c r="G32090" s="63"/>
      <c r="H32090" s="64"/>
    </row>
    <row r="32091" spans="4:8" x14ac:dyDescent="0.2">
      <c r="D32091" s="9"/>
      <c r="G32091" s="63"/>
      <c r="H32091" s="64"/>
    </row>
    <row r="32092" spans="4:8" x14ac:dyDescent="0.2">
      <c r="D32092" s="9"/>
      <c r="G32092" s="63"/>
      <c r="H32092" s="64"/>
    </row>
    <row r="32093" spans="4:8" x14ac:dyDescent="0.2">
      <c r="D32093" s="9"/>
      <c r="G32093" s="63"/>
      <c r="H32093" s="64"/>
    </row>
    <row r="32094" spans="4:8" x14ac:dyDescent="0.2">
      <c r="D32094" s="9"/>
      <c r="G32094" s="63"/>
      <c r="H32094" s="64"/>
    </row>
    <row r="32095" spans="4:8" x14ac:dyDescent="0.2">
      <c r="D32095" s="9"/>
      <c r="G32095" s="63"/>
      <c r="H32095" s="64"/>
    </row>
    <row r="32096" spans="4:8" x14ac:dyDescent="0.2">
      <c r="D32096" s="9"/>
      <c r="G32096" s="63"/>
      <c r="H32096" s="64"/>
    </row>
    <row r="32097" spans="4:8" x14ac:dyDescent="0.2">
      <c r="D32097" s="9"/>
      <c r="G32097" s="63"/>
      <c r="H32097" s="64"/>
    </row>
    <row r="32098" spans="4:8" x14ac:dyDescent="0.2">
      <c r="D32098" s="9"/>
      <c r="G32098" s="63"/>
      <c r="H32098" s="64"/>
    </row>
    <row r="32099" spans="4:8" x14ac:dyDescent="0.2">
      <c r="D32099" s="9"/>
      <c r="G32099" s="63"/>
      <c r="H32099" s="64"/>
    </row>
    <row r="32100" spans="4:8" x14ac:dyDescent="0.2">
      <c r="D32100" s="9"/>
      <c r="G32100" s="63"/>
      <c r="H32100" s="64"/>
    </row>
    <row r="32101" spans="4:8" x14ac:dyDescent="0.2">
      <c r="D32101" s="9"/>
      <c r="G32101" s="63"/>
      <c r="H32101" s="64"/>
    </row>
    <row r="32102" spans="4:8" x14ac:dyDescent="0.2">
      <c r="D32102" s="9"/>
      <c r="G32102" s="63"/>
      <c r="H32102" s="64"/>
    </row>
    <row r="32103" spans="4:8" x14ac:dyDescent="0.2">
      <c r="D32103" s="9"/>
      <c r="G32103" s="63"/>
      <c r="H32103" s="64"/>
    </row>
    <row r="32104" spans="4:8" x14ac:dyDescent="0.2">
      <c r="D32104" s="9"/>
      <c r="G32104" s="63"/>
      <c r="H32104" s="64"/>
    </row>
    <row r="32105" spans="4:8" x14ac:dyDescent="0.2">
      <c r="D32105" s="9"/>
      <c r="G32105" s="63"/>
      <c r="H32105" s="64"/>
    </row>
    <row r="32106" spans="4:8" x14ac:dyDescent="0.2">
      <c r="D32106" s="9"/>
      <c r="G32106" s="63"/>
      <c r="H32106" s="64"/>
    </row>
    <row r="32107" spans="4:8" x14ac:dyDescent="0.2">
      <c r="D32107" s="9"/>
      <c r="G32107" s="63"/>
      <c r="H32107" s="64"/>
    </row>
    <row r="32108" spans="4:8" x14ac:dyDescent="0.2">
      <c r="D32108" s="9"/>
      <c r="G32108" s="63"/>
      <c r="H32108" s="64"/>
    </row>
    <row r="32109" spans="4:8" x14ac:dyDescent="0.2">
      <c r="D32109" s="9"/>
      <c r="G32109" s="63"/>
      <c r="H32109" s="64"/>
    </row>
    <row r="32110" spans="4:8" x14ac:dyDescent="0.2">
      <c r="D32110" s="9"/>
      <c r="G32110" s="63"/>
      <c r="H32110" s="64"/>
    </row>
    <row r="32111" spans="4:8" x14ac:dyDescent="0.2">
      <c r="D32111" s="9"/>
      <c r="G32111" s="63"/>
      <c r="H32111" s="64"/>
    </row>
    <row r="32112" spans="4:8" x14ac:dyDescent="0.2">
      <c r="D32112" s="9"/>
      <c r="G32112" s="63"/>
      <c r="H32112" s="64"/>
    </row>
    <row r="32113" spans="4:8" x14ac:dyDescent="0.2">
      <c r="D32113" s="9"/>
      <c r="G32113" s="63"/>
      <c r="H32113" s="64"/>
    </row>
    <row r="32114" spans="4:8" x14ac:dyDescent="0.2">
      <c r="D32114" s="9"/>
      <c r="G32114" s="63"/>
      <c r="H32114" s="64"/>
    </row>
    <row r="32115" spans="4:8" x14ac:dyDescent="0.2">
      <c r="D32115" s="9"/>
      <c r="G32115" s="63"/>
      <c r="H32115" s="64"/>
    </row>
    <row r="32116" spans="4:8" x14ac:dyDescent="0.2">
      <c r="D32116" s="9"/>
      <c r="G32116" s="63"/>
      <c r="H32116" s="64"/>
    </row>
    <row r="32117" spans="4:8" x14ac:dyDescent="0.2">
      <c r="D32117" s="9"/>
      <c r="G32117" s="63"/>
      <c r="H32117" s="64"/>
    </row>
    <row r="32118" spans="4:8" x14ac:dyDescent="0.2">
      <c r="D32118" s="9"/>
      <c r="G32118" s="63"/>
      <c r="H32118" s="64"/>
    </row>
    <row r="32119" spans="4:8" x14ac:dyDescent="0.2">
      <c r="D32119" s="9"/>
      <c r="G32119" s="63"/>
      <c r="H32119" s="64"/>
    </row>
    <row r="32120" spans="4:8" x14ac:dyDescent="0.2">
      <c r="D32120" s="9"/>
      <c r="G32120" s="63"/>
      <c r="H32120" s="64"/>
    </row>
    <row r="32121" spans="4:8" x14ac:dyDescent="0.2">
      <c r="D32121" s="9"/>
      <c r="G32121" s="63"/>
      <c r="H32121" s="64"/>
    </row>
    <row r="32122" spans="4:8" x14ac:dyDescent="0.2">
      <c r="D32122" s="9"/>
      <c r="G32122" s="63"/>
      <c r="H32122" s="64"/>
    </row>
    <row r="32123" spans="4:8" x14ac:dyDescent="0.2">
      <c r="D32123" s="9"/>
      <c r="G32123" s="63"/>
      <c r="H32123" s="64"/>
    </row>
    <row r="32124" spans="4:8" x14ac:dyDescent="0.2">
      <c r="D32124" s="9"/>
      <c r="G32124" s="63"/>
      <c r="H32124" s="64"/>
    </row>
    <row r="32125" spans="4:8" x14ac:dyDescent="0.2">
      <c r="D32125" s="9"/>
      <c r="G32125" s="63"/>
      <c r="H32125" s="64"/>
    </row>
    <row r="32126" spans="4:8" x14ac:dyDescent="0.2">
      <c r="D32126" s="9"/>
      <c r="G32126" s="63"/>
      <c r="H32126" s="64"/>
    </row>
    <row r="32127" spans="4:8" x14ac:dyDescent="0.2">
      <c r="D32127" s="9"/>
      <c r="G32127" s="63"/>
      <c r="H32127" s="64"/>
    </row>
    <row r="32128" spans="4:8" x14ac:dyDescent="0.2">
      <c r="D32128" s="9"/>
      <c r="G32128" s="63"/>
      <c r="H32128" s="64"/>
    </row>
    <row r="32129" spans="4:8" x14ac:dyDescent="0.2">
      <c r="D32129" s="9"/>
      <c r="G32129" s="63"/>
      <c r="H32129" s="64"/>
    </row>
    <row r="32130" spans="4:8" x14ac:dyDescent="0.2">
      <c r="D32130" s="9"/>
      <c r="G32130" s="63"/>
      <c r="H32130" s="64"/>
    </row>
    <row r="32131" spans="4:8" x14ac:dyDescent="0.2">
      <c r="D32131" s="9"/>
      <c r="G32131" s="63"/>
      <c r="H32131" s="64"/>
    </row>
    <row r="32132" spans="4:8" x14ac:dyDescent="0.2">
      <c r="D32132" s="9"/>
      <c r="G32132" s="63"/>
      <c r="H32132" s="64"/>
    </row>
    <row r="32133" spans="4:8" x14ac:dyDescent="0.2">
      <c r="D32133" s="9"/>
      <c r="G32133" s="63"/>
      <c r="H32133" s="64"/>
    </row>
    <row r="32134" spans="4:8" x14ac:dyDescent="0.2">
      <c r="D32134" s="9"/>
      <c r="G32134" s="63"/>
      <c r="H32134" s="64"/>
    </row>
    <row r="32135" spans="4:8" x14ac:dyDescent="0.2">
      <c r="D32135" s="9"/>
      <c r="G32135" s="63"/>
      <c r="H32135" s="64"/>
    </row>
    <row r="32136" spans="4:8" x14ac:dyDescent="0.2">
      <c r="D32136" s="9"/>
      <c r="G32136" s="63"/>
      <c r="H32136" s="64"/>
    </row>
    <row r="32137" spans="4:8" x14ac:dyDescent="0.2">
      <c r="D32137" s="9"/>
      <c r="G32137" s="63"/>
      <c r="H32137" s="64"/>
    </row>
    <row r="32138" spans="4:8" x14ac:dyDescent="0.2">
      <c r="D32138" s="9"/>
      <c r="G32138" s="63"/>
      <c r="H32138" s="64"/>
    </row>
    <row r="32139" spans="4:8" x14ac:dyDescent="0.2">
      <c r="D32139" s="9"/>
      <c r="G32139" s="63"/>
      <c r="H32139" s="64"/>
    </row>
    <row r="32140" spans="4:8" x14ac:dyDescent="0.2">
      <c r="D32140" s="9"/>
      <c r="G32140" s="63"/>
      <c r="H32140" s="64"/>
    </row>
    <row r="32141" spans="4:8" x14ac:dyDescent="0.2">
      <c r="D32141" s="9"/>
      <c r="G32141" s="63"/>
      <c r="H32141" s="64"/>
    </row>
    <row r="32142" spans="4:8" x14ac:dyDescent="0.2">
      <c r="D32142" s="9"/>
      <c r="G32142" s="63"/>
      <c r="H32142" s="64"/>
    </row>
    <row r="32143" spans="4:8" x14ac:dyDescent="0.2">
      <c r="D32143" s="9"/>
      <c r="G32143" s="63"/>
      <c r="H32143" s="64"/>
    </row>
    <row r="32144" spans="4:8" x14ac:dyDescent="0.2">
      <c r="D32144" s="9"/>
      <c r="G32144" s="63"/>
      <c r="H32144" s="64"/>
    </row>
    <row r="32145" spans="4:8" x14ac:dyDescent="0.2">
      <c r="D32145" s="9"/>
      <c r="G32145" s="63"/>
      <c r="H32145" s="64"/>
    </row>
    <row r="32146" spans="4:8" x14ac:dyDescent="0.2">
      <c r="D32146" s="9"/>
      <c r="G32146" s="63"/>
      <c r="H32146" s="64"/>
    </row>
    <row r="32147" spans="4:8" x14ac:dyDescent="0.2">
      <c r="D32147" s="9"/>
      <c r="G32147" s="63"/>
      <c r="H32147" s="64"/>
    </row>
    <row r="32148" spans="4:8" x14ac:dyDescent="0.2">
      <c r="D32148" s="9"/>
      <c r="G32148" s="63"/>
      <c r="H32148" s="64"/>
    </row>
    <row r="32149" spans="4:8" x14ac:dyDescent="0.2">
      <c r="D32149" s="9"/>
      <c r="G32149" s="63"/>
      <c r="H32149" s="64"/>
    </row>
    <row r="32150" spans="4:8" x14ac:dyDescent="0.2">
      <c r="D32150" s="9"/>
      <c r="G32150" s="63"/>
      <c r="H32150" s="64"/>
    </row>
    <row r="32151" spans="4:8" x14ac:dyDescent="0.2">
      <c r="D32151" s="9"/>
      <c r="G32151" s="63"/>
      <c r="H32151" s="64"/>
    </row>
    <row r="32152" spans="4:8" x14ac:dyDescent="0.2">
      <c r="D32152" s="9"/>
      <c r="G32152" s="63"/>
      <c r="H32152" s="64"/>
    </row>
    <row r="32153" spans="4:8" x14ac:dyDescent="0.2">
      <c r="D32153" s="9"/>
      <c r="G32153" s="63"/>
      <c r="H32153" s="64"/>
    </row>
    <row r="32154" spans="4:8" x14ac:dyDescent="0.2">
      <c r="D32154" s="9"/>
      <c r="G32154" s="63"/>
      <c r="H32154" s="64"/>
    </row>
    <row r="32155" spans="4:8" x14ac:dyDescent="0.2">
      <c r="D32155" s="9"/>
      <c r="G32155" s="63"/>
      <c r="H32155" s="64"/>
    </row>
    <row r="32156" spans="4:8" x14ac:dyDescent="0.2">
      <c r="D32156" s="9"/>
      <c r="G32156" s="63"/>
      <c r="H32156" s="64"/>
    </row>
    <row r="32157" spans="4:8" x14ac:dyDescent="0.2">
      <c r="D32157" s="9"/>
      <c r="G32157" s="63"/>
      <c r="H32157" s="64"/>
    </row>
    <row r="32158" spans="4:8" x14ac:dyDescent="0.2">
      <c r="D32158" s="9"/>
      <c r="G32158" s="63"/>
      <c r="H32158" s="64"/>
    </row>
    <row r="32159" spans="4:8" x14ac:dyDescent="0.2">
      <c r="D32159" s="9"/>
      <c r="G32159" s="63"/>
      <c r="H32159" s="64"/>
    </row>
    <row r="32160" spans="4:8" x14ac:dyDescent="0.2">
      <c r="D32160" s="9"/>
      <c r="G32160" s="63"/>
      <c r="H32160" s="64"/>
    </row>
    <row r="32161" spans="4:8" x14ac:dyDescent="0.2">
      <c r="D32161" s="9"/>
      <c r="G32161" s="63"/>
      <c r="H32161" s="64"/>
    </row>
    <row r="32162" spans="4:8" x14ac:dyDescent="0.2">
      <c r="D32162" s="9"/>
      <c r="G32162" s="63"/>
      <c r="H32162" s="64"/>
    </row>
    <row r="32163" spans="4:8" x14ac:dyDescent="0.2">
      <c r="D32163" s="9"/>
      <c r="G32163" s="63"/>
      <c r="H32163" s="64"/>
    </row>
    <row r="32164" spans="4:8" x14ac:dyDescent="0.2">
      <c r="D32164" s="9"/>
      <c r="G32164" s="63"/>
      <c r="H32164" s="64"/>
    </row>
    <row r="32165" spans="4:8" x14ac:dyDescent="0.2">
      <c r="D32165" s="9"/>
      <c r="G32165" s="63"/>
      <c r="H32165" s="64"/>
    </row>
    <row r="32166" spans="4:8" x14ac:dyDescent="0.2">
      <c r="D32166" s="9"/>
      <c r="G32166" s="63"/>
      <c r="H32166" s="64"/>
    </row>
    <row r="32167" spans="4:8" x14ac:dyDescent="0.2">
      <c r="D32167" s="9"/>
      <c r="G32167" s="63"/>
      <c r="H32167" s="64"/>
    </row>
    <row r="32168" spans="4:8" x14ac:dyDescent="0.2">
      <c r="D32168" s="9"/>
      <c r="G32168" s="63"/>
      <c r="H32168" s="64"/>
    </row>
    <row r="32169" spans="4:8" x14ac:dyDescent="0.2">
      <c r="D32169" s="9"/>
      <c r="G32169" s="63"/>
      <c r="H32169" s="64"/>
    </row>
    <row r="32170" spans="4:8" x14ac:dyDescent="0.2">
      <c r="D32170" s="9"/>
      <c r="G32170" s="63"/>
      <c r="H32170" s="64"/>
    </row>
    <row r="32171" spans="4:8" x14ac:dyDescent="0.2">
      <c r="D32171" s="9"/>
      <c r="G32171" s="63"/>
      <c r="H32171" s="64"/>
    </row>
    <row r="32172" spans="4:8" x14ac:dyDescent="0.2">
      <c r="D32172" s="9"/>
      <c r="G32172" s="63"/>
      <c r="H32172" s="64"/>
    </row>
    <row r="32173" spans="4:8" x14ac:dyDescent="0.2">
      <c r="D32173" s="9"/>
      <c r="G32173" s="63"/>
      <c r="H32173" s="64"/>
    </row>
    <row r="32174" spans="4:8" x14ac:dyDescent="0.2">
      <c r="D32174" s="9"/>
      <c r="G32174" s="63"/>
      <c r="H32174" s="64"/>
    </row>
    <row r="32175" spans="4:8" x14ac:dyDescent="0.2">
      <c r="D32175" s="9"/>
      <c r="G32175" s="63"/>
      <c r="H32175" s="64"/>
    </row>
    <row r="32176" spans="4:8" x14ac:dyDescent="0.2">
      <c r="D32176" s="9"/>
      <c r="G32176" s="63"/>
      <c r="H32176" s="64"/>
    </row>
    <row r="32177" spans="4:8" x14ac:dyDescent="0.2">
      <c r="D32177" s="9"/>
      <c r="G32177" s="63"/>
      <c r="H32177" s="64"/>
    </row>
    <row r="32178" spans="4:8" x14ac:dyDescent="0.2">
      <c r="D32178" s="9"/>
      <c r="G32178" s="63"/>
      <c r="H32178" s="64"/>
    </row>
    <row r="32179" spans="4:8" x14ac:dyDescent="0.2">
      <c r="D32179" s="9"/>
      <c r="G32179" s="63"/>
      <c r="H32179" s="64"/>
    </row>
    <row r="32180" spans="4:8" x14ac:dyDescent="0.2">
      <c r="D32180" s="9"/>
      <c r="G32180" s="63"/>
      <c r="H32180" s="64"/>
    </row>
    <row r="32181" spans="4:8" x14ac:dyDescent="0.2">
      <c r="D32181" s="9"/>
      <c r="G32181" s="63"/>
      <c r="H32181" s="64"/>
    </row>
    <row r="32182" spans="4:8" x14ac:dyDescent="0.2">
      <c r="D32182" s="9"/>
      <c r="G32182" s="63"/>
      <c r="H32182" s="64"/>
    </row>
    <row r="32183" spans="4:8" x14ac:dyDescent="0.2">
      <c r="D32183" s="9"/>
      <c r="G32183" s="63"/>
      <c r="H32183" s="64"/>
    </row>
    <row r="32184" spans="4:8" x14ac:dyDescent="0.2">
      <c r="D32184" s="9"/>
      <c r="G32184" s="63"/>
      <c r="H32184" s="64"/>
    </row>
    <row r="32185" spans="4:8" x14ac:dyDescent="0.2">
      <c r="D32185" s="9"/>
      <c r="G32185" s="63"/>
      <c r="H32185" s="64"/>
    </row>
    <row r="32186" spans="4:8" x14ac:dyDescent="0.2">
      <c r="D32186" s="9"/>
      <c r="G32186" s="63"/>
      <c r="H32186" s="64"/>
    </row>
    <row r="32187" spans="4:8" x14ac:dyDescent="0.2">
      <c r="D32187" s="9"/>
      <c r="G32187" s="63"/>
      <c r="H32187" s="64"/>
    </row>
    <row r="32188" spans="4:8" x14ac:dyDescent="0.2">
      <c r="D32188" s="9"/>
      <c r="G32188" s="63"/>
      <c r="H32188" s="64"/>
    </row>
    <row r="32189" spans="4:8" x14ac:dyDescent="0.2">
      <c r="D32189" s="9"/>
      <c r="G32189" s="63"/>
      <c r="H32189" s="64"/>
    </row>
    <row r="32190" spans="4:8" x14ac:dyDescent="0.2">
      <c r="D32190" s="9"/>
      <c r="G32190" s="63"/>
      <c r="H32190" s="64"/>
    </row>
    <row r="32191" spans="4:8" x14ac:dyDescent="0.2">
      <c r="D32191" s="9"/>
      <c r="G32191" s="63"/>
      <c r="H32191" s="64"/>
    </row>
    <row r="32192" spans="4:8" x14ac:dyDescent="0.2">
      <c r="D32192" s="9"/>
      <c r="G32192" s="63"/>
      <c r="H32192" s="64"/>
    </row>
    <row r="32193" spans="4:8" x14ac:dyDescent="0.2">
      <c r="D32193" s="9"/>
      <c r="G32193" s="63"/>
      <c r="H32193" s="64"/>
    </row>
    <row r="32194" spans="4:8" x14ac:dyDescent="0.2">
      <c r="D32194" s="9"/>
      <c r="G32194" s="63"/>
      <c r="H32194" s="64"/>
    </row>
    <row r="32195" spans="4:8" x14ac:dyDescent="0.2">
      <c r="D32195" s="9"/>
      <c r="G32195" s="63"/>
      <c r="H32195" s="64"/>
    </row>
    <row r="32196" spans="4:8" x14ac:dyDescent="0.2">
      <c r="D32196" s="9"/>
      <c r="G32196" s="63"/>
      <c r="H32196" s="64"/>
    </row>
    <row r="32197" spans="4:8" x14ac:dyDescent="0.2">
      <c r="D32197" s="9"/>
      <c r="G32197" s="63"/>
      <c r="H32197" s="64"/>
    </row>
    <row r="32198" spans="4:8" x14ac:dyDescent="0.2">
      <c r="D32198" s="9"/>
      <c r="G32198" s="63"/>
      <c r="H32198" s="64"/>
    </row>
    <row r="32199" spans="4:8" x14ac:dyDescent="0.2">
      <c r="D32199" s="9"/>
      <c r="G32199" s="63"/>
      <c r="H32199" s="64"/>
    </row>
    <row r="32200" spans="4:8" x14ac:dyDescent="0.2">
      <c r="D32200" s="9"/>
      <c r="G32200" s="63"/>
      <c r="H32200" s="64"/>
    </row>
    <row r="32201" spans="4:8" x14ac:dyDescent="0.2">
      <c r="D32201" s="9"/>
      <c r="G32201" s="63"/>
      <c r="H32201" s="64"/>
    </row>
    <row r="32202" spans="4:8" x14ac:dyDescent="0.2">
      <c r="D32202" s="9"/>
      <c r="G32202" s="63"/>
      <c r="H32202" s="64"/>
    </row>
    <row r="32203" spans="4:8" x14ac:dyDescent="0.2">
      <c r="D32203" s="9"/>
      <c r="G32203" s="63"/>
      <c r="H32203" s="64"/>
    </row>
    <row r="32204" spans="4:8" x14ac:dyDescent="0.2">
      <c r="D32204" s="9"/>
      <c r="G32204" s="63"/>
      <c r="H32204" s="64"/>
    </row>
    <row r="32205" spans="4:8" x14ac:dyDescent="0.2">
      <c r="D32205" s="9"/>
      <c r="G32205" s="63"/>
      <c r="H32205" s="64"/>
    </row>
    <row r="32206" spans="4:8" x14ac:dyDescent="0.2">
      <c r="D32206" s="9"/>
      <c r="G32206" s="63"/>
      <c r="H32206" s="64"/>
    </row>
    <row r="32207" spans="4:8" x14ac:dyDescent="0.2">
      <c r="D32207" s="9"/>
      <c r="G32207" s="63"/>
      <c r="H32207" s="64"/>
    </row>
    <row r="32208" spans="4:8" x14ac:dyDescent="0.2">
      <c r="D32208" s="9"/>
      <c r="G32208" s="63"/>
      <c r="H32208" s="64"/>
    </row>
    <row r="32209" spans="4:8" x14ac:dyDescent="0.2">
      <c r="D32209" s="9"/>
      <c r="G32209" s="63"/>
      <c r="H32209" s="64"/>
    </row>
    <row r="32210" spans="4:8" x14ac:dyDescent="0.2">
      <c r="D32210" s="9"/>
      <c r="G32210" s="63"/>
      <c r="H32210" s="64"/>
    </row>
    <row r="32211" spans="4:8" x14ac:dyDescent="0.2">
      <c r="D32211" s="9"/>
      <c r="G32211" s="63"/>
      <c r="H32211" s="64"/>
    </row>
    <row r="32212" spans="4:8" x14ac:dyDescent="0.2">
      <c r="D32212" s="9"/>
      <c r="G32212" s="63"/>
      <c r="H32212" s="64"/>
    </row>
    <row r="32213" spans="4:8" x14ac:dyDescent="0.2">
      <c r="D32213" s="9"/>
      <c r="G32213" s="63"/>
      <c r="H32213" s="64"/>
    </row>
    <row r="32214" spans="4:8" x14ac:dyDescent="0.2">
      <c r="D32214" s="9"/>
      <c r="G32214" s="63"/>
      <c r="H32214" s="64"/>
    </row>
    <row r="32215" spans="4:8" x14ac:dyDescent="0.2">
      <c r="D32215" s="9"/>
      <c r="G32215" s="63"/>
      <c r="H32215" s="64"/>
    </row>
    <row r="32216" spans="4:8" x14ac:dyDescent="0.2">
      <c r="D32216" s="9"/>
      <c r="G32216" s="63"/>
      <c r="H32216" s="64"/>
    </row>
    <row r="32217" spans="4:8" x14ac:dyDescent="0.2">
      <c r="D32217" s="9"/>
      <c r="G32217" s="63"/>
      <c r="H32217" s="64"/>
    </row>
    <row r="32218" spans="4:8" x14ac:dyDescent="0.2">
      <c r="D32218" s="9"/>
      <c r="G32218" s="63"/>
      <c r="H32218" s="64"/>
    </row>
    <row r="32219" spans="4:8" x14ac:dyDescent="0.2">
      <c r="D32219" s="9"/>
      <c r="G32219" s="63"/>
      <c r="H32219" s="64"/>
    </row>
    <row r="32220" spans="4:8" x14ac:dyDescent="0.2">
      <c r="D32220" s="9"/>
      <c r="G32220" s="63"/>
      <c r="H32220" s="64"/>
    </row>
    <row r="32221" spans="4:8" x14ac:dyDescent="0.2">
      <c r="D32221" s="9"/>
      <c r="G32221" s="63"/>
      <c r="H32221" s="64"/>
    </row>
    <row r="32222" spans="4:8" x14ac:dyDescent="0.2">
      <c r="D32222" s="9"/>
      <c r="G32222" s="63"/>
      <c r="H32222" s="64"/>
    </row>
    <row r="32223" spans="4:8" x14ac:dyDescent="0.2">
      <c r="D32223" s="9"/>
      <c r="G32223" s="63"/>
      <c r="H32223" s="64"/>
    </row>
    <row r="32224" spans="4:8" x14ac:dyDescent="0.2">
      <c r="D32224" s="9"/>
      <c r="G32224" s="63"/>
      <c r="H32224" s="64"/>
    </row>
    <row r="32225" spans="4:8" x14ac:dyDescent="0.2">
      <c r="D32225" s="9"/>
      <c r="G32225" s="63"/>
      <c r="H32225" s="64"/>
    </row>
    <row r="32226" spans="4:8" x14ac:dyDescent="0.2">
      <c r="D32226" s="9"/>
      <c r="G32226" s="63"/>
      <c r="H32226" s="64"/>
    </row>
    <row r="32227" spans="4:8" x14ac:dyDescent="0.2">
      <c r="D32227" s="9"/>
      <c r="G32227" s="63"/>
      <c r="H32227" s="64"/>
    </row>
    <row r="32228" spans="4:8" x14ac:dyDescent="0.2">
      <c r="D32228" s="9"/>
      <c r="G32228" s="63"/>
      <c r="H32228" s="64"/>
    </row>
    <row r="32229" spans="4:8" x14ac:dyDescent="0.2">
      <c r="D32229" s="9"/>
      <c r="G32229" s="63"/>
      <c r="H32229" s="64"/>
    </row>
    <row r="32230" spans="4:8" x14ac:dyDescent="0.2">
      <c r="D32230" s="9"/>
      <c r="G32230" s="63"/>
      <c r="H32230" s="64"/>
    </row>
    <row r="32231" spans="4:8" x14ac:dyDescent="0.2">
      <c r="D32231" s="9"/>
      <c r="G32231" s="63"/>
      <c r="H32231" s="64"/>
    </row>
    <row r="32232" spans="4:8" x14ac:dyDescent="0.2">
      <c r="D32232" s="9"/>
      <c r="G32232" s="63"/>
      <c r="H32232" s="64"/>
    </row>
    <row r="32233" spans="4:8" x14ac:dyDescent="0.2">
      <c r="D32233" s="9"/>
      <c r="G32233" s="63"/>
      <c r="H32233" s="64"/>
    </row>
    <row r="32234" spans="4:8" x14ac:dyDescent="0.2">
      <c r="D32234" s="9"/>
      <c r="G32234" s="63"/>
      <c r="H32234" s="64"/>
    </row>
    <row r="32235" spans="4:8" x14ac:dyDescent="0.2">
      <c r="D32235" s="9"/>
      <c r="G32235" s="63"/>
      <c r="H32235" s="64"/>
    </row>
    <row r="32236" spans="4:8" x14ac:dyDescent="0.2">
      <c r="D32236" s="9"/>
      <c r="G32236" s="63"/>
      <c r="H32236" s="64"/>
    </row>
    <row r="32237" spans="4:8" x14ac:dyDescent="0.2">
      <c r="D32237" s="9"/>
      <c r="G32237" s="63"/>
      <c r="H32237" s="64"/>
    </row>
    <row r="32238" spans="4:8" x14ac:dyDescent="0.2">
      <c r="D32238" s="9"/>
      <c r="G32238" s="63"/>
      <c r="H32238" s="64"/>
    </row>
    <row r="32239" spans="4:8" x14ac:dyDescent="0.2">
      <c r="D32239" s="9"/>
      <c r="G32239" s="63"/>
      <c r="H32239" s="64"/>
    </row>
    <row r="32240" spans="4:8" x14ac:dyDescent="0.2">
      <c r="D32240" s="9"/>
      <c r="G32240" s="63"/>
      <c r="H32240" s="64"/>
    </row>
    <row r="32241" spans="4:8" x14ac:dyDescent="0.2">
      <c r="D32241" s="9"/>
      <c r="G32241" s="63"/>
      <c r="H32241" s="64"/>
    </row>
    <row r="32242" spans="4:8" x14ac:dyDescent="0.2">
      <c r="D32242" s="9"/>
      <c r="G32242" s="63"/>
      <c r="H32242" s="64"/>
    </row>
    <row r="32243" spans="4:8" x14ac:dyDescent="0.2">
      <c r="D32243" s="9"/>
      <c r="G32243" s="63"/>
      <c r="H32243" s="64"/>
    </row>
    <row r="32244" spans="4:8" x14ac:dyDescent="0.2">
      <c r="D32244" s="9"/>
      <c r="G32244" s="63"/>
      <c r="H32244" s="64"/>
    </row>
    <row r="32245" spans="4:8" x14ac:dyDescent="0.2">
      <c r="D32245" s="9"/>
      <c r="G32245" s="63"/>
      <c r="H32245" s="64"/>
    </row>
    <row r="32246" spans="4:8" x14ac:dyDescent="0.2">
      <c r="D32246" s="9"/>
      <c r="G32246" s="63"/>
      <c r="H32246" s="64"/>
    </row>
    <row r="32247" spans="4:8" x14ac:dyDescent="0.2">
      <c r="D32247" s="9"/>
      <c r="G32247" s="63"/>
      <c r="H32247" s="64"/>
    </row>
    <row r="32248" spans="4:8" x14ac:dyDescent="0.2">
      <c r="D32248" s="9"/>
      <c r="G32248" s="63"/>
      <c r="H32248" s="64"/>
    </row>
    <row r="32249" spans="4:8" x14ac:dyDescent="0.2">
      <c r="D32249" s="9"/>
      <c r="G32249" s="63"/>
      <c r="H32249" s="64"/>
    </row>
    <row r="32250" spans="4:8" x14ac:dyDescent="0.2">
      <c r="D32250" s="9"/>
      <c r="G32250" s="63"/>
      <c r="H32250" s="64"/>
    </row>
    <row r="32251" spans="4:8" x14ac:dyDescent="0.2">
      <c r="D32251" s="9"/>
      <c r="G32251" s="63"/>
      <c r="H32251" s="64"/>
    </row>
    <row r="32252" spans="4:8" x14ac:dyDescent="0.2">
      <c r="D32252" s="9"/>
      <c r="G32252" s="63"/>
      <c r="H32252" s="64"/>
    </row>
    <row r="32253" spans="4:8" x14ac:dyDescent="0.2">
      <c r="D32253" s="9"/>
      <c r="G32253" s="63"/>
      <c r="H32253" s="64"/>
    </row>
    <row r="32254" spans="4:8" x14ac:dyDescent="0.2">
      <c r="D32254" s="9"/>
      <c r="G32254" s="63"/>
      <c r="H32254" s="64"/>
    </row>
    <row r="32255" spans="4:8" x14ac:dyDescent="0.2">
      <c r="D32255" s="9"/>
      <c r="G32255" s="63"/>
      <c r="H32255" s="64"/>
    </row>
    <row r="32256" spans="4:8" x14ac:dyDescent="0.2">
      <c r="D32256" s="9"/>
      <c r="G32256" s="63"/>
      <c r="H32256" s="64"/>
    </row>
    <row r="32257" spans="4:8" x14ac:dyDescent="0.2">
      <c r="D32257" s="9"/>
      <c r="G32257" s="63"/>
      <c r="H32257" s="64"/>
    </row>
    <row r="32258" spans="4:8" x14ac:dyDescent="0.2">
      <c r="D32258" s="9"/>
      <c r="G32258" s="63"/>
      <c r="H32258" s="64"/>
    </row>
    <row r="32259" spans="4:8" x14ac:dyDescent="0.2">
      <c r="D32259" s="9"/>
      <c r="G32259" s="63"/>
      <c r="H32259" s="64"/>
    </row>
    <row r="32260" spans="4:8" x14ac:dyDescent="0.2">
      <c r="D32260" s="9"/>
      <c r="G32260" s="63"/>
      <c r="H32260" s="64"/>
    </row>
    <row r="32261" spans="4:8" x14ac:dyDescent="0.2">
      <c r="D32261" s="9"/>
      <c r="G32261" s="63"/>
      <c r="H32261" s="64"/>
    </row>
    <row r="32262" spans="4:8" x14ac:dyDescent="0.2">
      <c r="D32262" s="9"/>
      <c r="G32262" s="63"/>
      <c r="H32262" s="64"/>
    </row>
    <row r="32263" spans="4:8" x14ac:dyDescent="0.2">
      <c r="D32263" s="9"/>
      <c r="G32263" s="63"/>
      <c r="H32263" s="64"/>
    </row>
    <row r="32264" spans="4:8" x14ac:dyDescent="0.2">
      <c r="D32264" s="9"/>
      <c r="G32264" s="63"/>
      <c r="H32264" s="64"/>
    </row>
    <row r="32265" spans="4:8" x14ac:dyDescent="0.2">
      <c r="D32265" s="9"/>
      <c r="G32265" s="63"/>
      <c r="H32265" s="64"/>
    </row>
    <row r="32266" spans="4:8" x14ac:dyDescent="0.2">
      <c r="D32266" s="9"/>
      <c r="G32266" s="63"/>
      <c r="H32266" s="64"/>
    </row>
    <row r="32267" spans="4:8" x14ac:dyDescent="0.2">
      <c r="D32267" s="9"/>
      <c r="G32267" s="63"/>
      <c r="H32267" s="64"/>
    </row>
    <row r="32268" spans="4:8" x14ac:dyDescent="0.2">
      <c r="D32268" s="9"/>
      <c r="G32268" s="63"/>
      <c r="H32268" s="64"/>
    </row>
    <row r="32269" spans="4:8" x14ac:dyDescent="0.2">
      <c r="D32269" s="9"/>
      <c r="G32269" s="63"/>
      <c r="H32269" s="64"/>
    </row>
    <row r="32270" spans="4:8" x14ac:dyDescent="0.2">
      <c r="D32270" s="9"/>
      <c r="G32270" s="63"/>
      <c r="H32270" s="64"/>
    </row>
    <row r="32271" spans="4:8" x14ac:dyDescent="0.2">
      <c r="D32271" s="9"/>
      <c r="G32271" s="63"/>
      <c r="H32271" s="64"/>
    </row>
    <row r="32272" spans="4:8" x14ac:dyDescent="0.2">
      <c r="D32272" s="9"/>
      <c r="G32272" s="63"/>
      <c r="H32272" s="64"/>
    </row>
    <row r="32273" spans="4:8" x14ac:dyDescent="0.2">
      <c r="D32273" s="9"/>
      <c r="G32273" s="63"/>
      <c r="H32273" s="64"/>
    </row>
    <row r="32274" spans="4:8" x14ac:dyDescent="0.2">
      <c r="D32274" s="9"/>
      <c r="G32274" s="63"/>
      <c r="H32274" s="64"/>
    </row>
    <row r="32275" spans="4:8" x14ac:dyDescent="0.2">
      <c r="D32275" s="9"/>
      <c r="G32275" s="63"/>
      <c r="H32275" s="64"/>
    </row>
    <row r="32276" spans="4:8" x14ac:dyDescent="0.2">
      <c r="D32276" s="9"/>
      <c r="G32276" s="63"/>
      <c r="H32276" s="64"/>
    </row>
    <row r="32277" spans="4:8" x14ac:dyDescent="0.2">
      <c r="D32277" s="9"/>
      <c r="G32277" s="63"/>
      <c r="H32277" s="64"/>
    </row>
    <row r="32278" spans="4:8" x14ac:dyDescent="0.2">
      <c r="D32278" s="9"/>
      <c r="G32278" s="63"/>
      <c r="H32278" s="64"/>
    </row>
    <row r="32279" spans="4:8" x14ac:dyDescent="0.2">
      <c r="D32279" s="9"/>
      <c r="G32279" s="63"/>
      <c r="H32279" s="64"/>
    </row>
    <row r="32280" spans="4:8" x14ac:dyDescent="0.2">
      <c r="D32280" s="9"/>
      <c r="G32280" s="63"/>
      <c r="H32280" s="64"/>
    </row>
    <row r="32281" spans="4:8" x14ac:dyDescent="0.2">
      <c r="D32281" s="9"/>
      <c r="G32281" s="63"/>
      <c r="H32281" s="64"/>
    </row>
    <row r="32282" spans="4:8" x14ac:dyDescent="0.2">
      <c r="D32282" s="9"/>
      <c r="G32282" s="63"/>
      <c r="H32282" s="64"/>
    </row>
    <row r="32283" spans="4:8" x14ac:dyDescent="0.2">
      <c r="D32283" s="9"/>
      <c r="G32283" s="63"/>
      <c r="H32283" s="64"/>
    </row>
    <row r="32284" spans="4:8" x14ac:dyDescent="0.2">
      <c r="D32284" s="9"/>
      <c r="G32284" s="63"/>
      <c r="H32284" s="64"/>
    </row>
    <row r="32285" spans="4:8" x14ac:dyDescent="0.2">
      <c r="D32285" s="9"/>
      <c r="G32285" s="63"/>
      <c r="H32285" s="64"/>
    </row>
    <row r="32286" spans="4:8" x14ac:dyDescent="0.2">
      <c r="D32286" s="9"/>
      <c r="G32286" s="63"/>
      <c r="H32286" s="64"/>
    </row>
    <row r="32287" spans="4:8" x14ac:dyDescent="0.2">
      <c r="D32287" s="9"/>
      <c r="G32287" s="63"/>
      <c r="H32287" s="64"/>
    </row>
    <row r="32288" spans="4:8" x14ac:dyDescent="0.2">
      <c r="D32288" s="9"/>
      <c r="G32288" s="63"/>
      <c r="H32288" s="64"/>
    </row>
    <row r="32289" spans="4:8" x14ac:dyDescent="0.2">
      <c r="D32289" s="9"/>
      <c r="G32289" s="63"/>
      <c r="H32289" s="64"/>
    </row>
    <row r="32290" spans="4:8" x14ac:dyDescent="0.2">
      <c r="D32290" s="9"/>
      <c r="G32290" s="63"/>
      <c r="H32290" s="64"/>
    </row>
    <row r="32291" spans="4:8" x14ac:dyDescent="0.2">
      <c r="D32291" s="9"/>
      <c r="G32291" s="63"/>
      <c r="H32291" s="64"/>
    </row>
    <row r="32292" spans="4:8" x14ac:dyDescent="0.2">
      <c r="D32292" s="9"/>
      <c r="G32292" s="63"/>
      <c r="H32292" s="64"/>
    </row>
    <row r="32293" spans="4:8" x14ac:dyDescent="0.2">
      <c r="D32293" s="9"/>
      <c r="G32293" s="63"/>
      <c r="H32293" s="64"/>
    </row>
    <row r="32294" spans="4:8" x14ac:dyDescent="0.2">
      <c r="D32294" s="9"/>
      <c r="G32294" s="63"/>
      <c r="H32294" s="64"/>
    </row>
    <row r="32295" spans="4:8" x14ac:dyDescent="0.2">
      <c r="D32295" s="9"/>
      <c r="G32295" s="63"/>
      <c r="H32295" s="64"/>
    </row>
    <row r="32296" spans="4:8" x14ac:dyDescent="0.2">
      <c r="D32296" s="9"/>
      <c r="G32296" s="63"/>
      <c r="H32296" s="64"/>
    </row>
    <row r="32297" spans="4:8" x14ac:dyDescent="0.2">
      <c r="D32297" s="9"/>
      <c r="G32297" s="63"/>
      <c r="H32297" s="64"/>
    </row>
    <row r="32298" spans="4:8" x14ac:dyDescent="0.2">
      <c r="D32298" s="9"/>
      <c r="G32298" s="63"/>
      <c r="H32298" s="64"/>
    </row>
    <row r="32299" spans="4:8" x14ac:dyDescent="0.2">
      <c r="D32299" s="9"/>
      <c r="G32299" s="63"/>
      <c r="H32299" s="64"/>
    </row>
    <row r="32300" spans="4:8" x14ac:dyDescent="0.2">
      <c r="D32300" s="9"/>
      <c r="G32300" s="63"/>
      <c r="H32300" s="64"/>
    </row>
    <row r="32301" spans="4:8" x14ac:dyDescent="0.2">
      <c r="D32301" s="9"/>
      <c r="G32301" s="63"/>
      <c r="H32301" s="64"/>
    </row>
    <row r="32302" spans="4:8" x14ac:dyDescent="0.2">
      <c r="D32302" s="9"/>
      <c r="G32302" s="63"/>
      <c r="H32302" s="64"/>
    </row>
    <row r="32303" spans="4:8" x14ac:dyDescent="0.2">
      <c r="D32303" s="9"/>
      <c r="G32303" s="63"/>
      <c r="H32303" s="64"/>
    </row>
    <row r="32304" spans="4:8" x14ac:dyDescent="0.2">
      <c r="D32304" s="9"/>
      <c r="G32304" s="63"/>
      <c r="H32304" s="64"/>
    </row>
    <row r="32305" spans="4:8" x14ac:dyDescent="0.2">
      <c r="D32305" s="9"/>
      <c r="G32305" s="63"/>
      <c r="H32305" s="64"/>
    </row>
    <row r="32306" spans="4:8" x14ac:dyDescent="0.2">
      <c r="D32306" s="9"/>
      <c r="G32306" s="63"/>
      <c r="H32306" s="64"/>
    </row>
    <row r="32307" spans="4:8" x14ac:dyDescent="0.2">
      <c r="D32307" s="9"/>
      <c r="G32307" s="63"/>
      <c r="H32307" s="64"/>
    </row>
    <row r="32308" spans="4:8" x14ac:dyDescent="0.2">
      <c r="D32308" s="9"/>
      <c r="G32308" s="63"/>
      <c r="H32308" s="64"/>
    </row>
    <row r="32309" spans="4:8" x14ac:dyDescent="0.2">
      <c r="D32309" s="9"/>
      <c r="G32309" s="63"/>
      <c r="H32309" s="64"/>
    </row>
    <row r="32310" spans="4:8" x14ac:dyDescent="0.2">
      <c r="D32310" s="9"/>
      <c r="G32310" s="63"/>
      <c r="H32310" s="64"/>
    </row>
    <row r="32311" spans="4:8" x14ac:dyDescent="0.2">
      <c r="D32311" s="9"/>
      <c r="G32311" s="63"/>
      <c r="H32311" s="64"/>
    </row>
    <row r="32312" spans="4:8" x14ac:dyDescent="0.2">
      <c r="D32312" s="9"/>
      <c r="G32312" s="63"/>
      <c r="H32312" s="64"/>
    </row>
    <row r="32313" spans="4:8" x14ac:dyDescent="0.2">
      <c r="D32313" s="9"/>
      <c r="G32313" s="63"/>
      <c r="H32313" s="64"/>
    </row>
    <row r="32314" spans="4:8" x14ac:dyDescent="0.2">
      <c r="D32314" s="9"/>
      <c r="G32314" s="63"/>
      <c r="H32314" s="64"/>
    </row>
    <row r="32315" spans="4:8" x14ac:dyDescent="0.2">
      <c r="D32315" s="9"/>
      <c r="G32315" s="63"/>
      <c r="H32315" s="64"/>
    </row>
    <row r="32316" spans="4:8" x14ac:dyDescent="0.2">
      <c r="D32316" s="9"/>
      <c r="G32316" s="63"/>
      <c r="H32316" s="64"/>
    </row>
    <row r="32317" spans="4:8" x14ac:dyDescent="0.2">
      <c r="D32317" s="9"/>
      <c r="G32317" s="63"/>
      <c r="H32317" s="64"/>
    </row>
    <row r="32318" spans="4:8" x14ac:dyDescent="0.2">
      <c r="D32318" s="9"/>
      <c r="G32318" s="63"/>
      <c r="H32318" s="64"/>
    </row>
    <row r="32319" spans="4:8" x14ac:dyDescent="0.2">
      <c r="D32319" s="9"/>
      <c r="G32319" s="63"/>
      <c r="H32319" s="64"/>
    </row>
    <row r="32320" spans="4:8" x14ac:dyDescent="0.2">
      <c r="D32320" s="9"/>
      <c r="G32320" s="63"/>
      <c r="H32320" s="64"/>
    </row>
    <row r="32321" spans="4:8" x14ac:dyDescent="0.2">
      <c r="D32321" s="9"/>
      <c r="G32321" s="63"/>
      <c r="H32321" s="64"/>
    </row>
    <row r="32322" spans="4:8" x14ac:dyDescent="0.2">
      <c r="D32322" s="9"/>
      <c r="G32322" s="63"/>
      <c r="H32322" s="64"/>
    </row>
    <row r="32323" spans="4:8" x14ac:dyDescent="0.2">
      <c r="D32323" s="9"/>
      <c r="G32323" s="63"/>
      <c r="H32323" s="64"/>
    </row>
    <row r="32324" spans="4:8" x14ac:dyDescent="0.2">
      <c r="D32324" s="9"/>
      <c r="G32324" s="63"/>
      <c r="H32324" s="64"/>
    </row>
    <row r="32325" spans="4:8" x14ac:dyDescent="0.2">
      <c r="D32325" s="9"/>
      <c r="G32325" s="63"/>
      <c r="H32325" s="64"/>
    </row>
    <row r="32326" spans="4:8" x14ac:dyDescent="0.2">
      <c r="D32326" s="9"/>
      <c r="G32326" s="63"/>
      <c r="H32326" s="64"/>
    </row>
    <row r="32327" spans="4:8" x14ac:dyDescent="0.2">
      <c r="D32327" s="9"/>
      <c r="G32327" s="63"/>
      <c r="H32327" s="64"/>
    </row>
    <row r="32328" spans="4:8" x14ac:dyDescent="0.2">
      <c r="D32328" s="9"/>
      <c r="G32328" s="63"/>
      <c r="H32328" s="64"/>
    </row>
    <row r="32329" spans="4:8" x14ac:dyDescent="0.2">
      <c r="D32329" s="9"/>
      <c r="G32329" s="63"/>
      <c r="H32329" s="64"/>
    </row>
    <row r="32330" spans="4:8" x14ac:dyDescent="0.2">
      <c r="D32330" s="9"/>
      <c r="G32330" s="63"/>
      <c r="H32330" s="64"/>
    </row>
    <row r="32331" spans="4:8" x14ac:dyDescent="0.2">
      <c r="D32331" s="9"/>
      <c r="G32331" s="63"/>
      <c r="H32331" s="64"/>
    </row>
    <row r="32332" spans="4:8" x14ac:dyDescent="0.2">
      <c r="D32332" s="9"/>
      <c r="G32332" s="63"/>
      <c r="H32332" s="64"/>
    </row>
    <row r="32333" spans="4:8" x14ac:dyDescent="0.2">
      <c r="D32333" s="9"/>
      <c r="G32333" s="63"/>
      <c r="H32333" s="64"/>
    </row>
    <row r="32334" spans="4:8" x14ac:dyDescent="0.2">
      <c r="D32334" s="9"/>
      <c r="G32334" s="63"/>
      <c r="H32334" s="64"/>
    </row>
    <row r="32335" spans="4:8" x14ac:dyDescent="0.2">
      <c r="D32335" s="9"/>
      <c r="G32335" s="63"/>
      <c r="H32335" s="64"/>
    </row>
    <row r="32336" spans="4:8" x14ac:dyDescent="0.2">
      <c r="D32336" s="9"/>
      <c r="G32336" s="63"/>
      <c r="H32336" s="64"/>
    </row>
    <row r="32337" spans="4:8" x14ac:dyDescent="0.2">
      <c r="D32337" s="9"/>
      <c r="G32337" s="63"/>
      <c r="H32337" s="64"/>
    </row>
    <row r="32338" spans="4:8" x14ac:dyDescent="0.2">
      <c r="D32338" s="9"/>
      <c r="G32338" s="63"/>
      <c r="H32338" s="64"/>
    </row>
    <row r="32339" spans="4:8" x14ac:dyDescent="0.2">
      <c r="D32339" s="9"/>
      <c r="G32339" s="63"/>
      <c r="H32339" s="64"/>
    </row>
    <row r="32340" spans="4:8" x14ac:dyDescent="0.2">
      <c r="D32340" s="9"/>
      <c r="G32340" s="63"/>
      <c r="H32340" s="64"/>
    </row>
    <row r="32341" spans="4:8" x14ac:dyDescent="0.2">
      <c r="D32341" s="9"/>
      <c r="G32341" s="63"/>
      <c r="H32341" s="64"/>
    </row>
    <row r="32342" spans="4:8" x14ac:dyDescent="0.2">
      <c r="D32342" s="9"/>
      <c r="G32342" s="63"/>
      <c r="H32342" s="64"/>
    </row>
    <row r="32343" spans="4:8" x14ac:dyDescent="0.2">
      <c r="D32343" s="9"/>
      <c r="G32343" s="63"/>
      <c r="H32343" s="64"/>
    </row>
    <row r="32344" spans="4:8" x14ac:dyDescent="0.2">
      <c r="D32344" s="9"/>
      <c r="G32344" s="63"/>
      <c r="H32344" s="64"/>
    </row>
    <row r="32345" spans="4:8" x14ac:dyDescent="0.2">
      <c r="D32345" s="9"/>
      <c r="G32345" s="63"/>
      <c r="H32345" s="64"/>
    </row>
    <row r="32346" spans="4:8" x14ac:dyDescent="0.2">
      <c r="D32346" s="9"/>
      <c r="G32346" s="63"/>
      <c r="H32346" s="64"/>
    </row>
    <row r="32347" spans="4:8" x14ac:dyDescent="0.2">
      <c r="D32347" s="9"/>
      <c r="G32347" s="63"/>
      <c r="H32347" s="64"/>
    </row>
    <row r="32348" spans="4:8" x14ac:dyDescent="0.2">
      <c r="D32348" s="9"/>
      <c r="G32348" s="63"/>
      <c r="H32348" s="64"/>
    </row>
    <row r="32349" spans="4:8" x14ac:dyDescent="0.2">
      <c r="D32349" s="9"/>
      <c r="G32349" s="63"/>
      <c r="H32349" s="64"/>
    </row>
    <row r="32350" spans="4:8" x14ac:dyDescent="0.2">
      <c r="D32350" s="9"/>
      <c r="G32350" s="63"/>
      <c r="H32350" s="64"/>
    </row>
    <row r="32351" spans="4:8" x14ac:dyDescent="0.2">
      <c r="D32351" s="9"/>
      <c r="G32351" s="63"/>
      <c r="H32351" s="64"/>
    </row>
    <row r="32352" spans="4:8" x14ac:dyDescent="0.2">
      <c r="D32352" s="9"/>
      <c r="G32352" s="63"/>
      <c r="H32352" s="64"/>
    </row>
    <row r="32353" spans="4:8" x14ac:dyDescent="0.2">
      <c r="D32353" s="9"/>
      <c r="G32353" s="63"/>
      <c r="H32353" s="64"/>
    </row>
    <row r="32354" spans="4:8" x14ac:dyDescent="0.2">
      <c r="D32354" s="9"/>
      <c r="G32354" s="63"/>
      <c r="H32354" s="64"/>
    </row>
    <row r="32355" spans="4:8" x14ac:dyDescent="0.2">
      <c r="D32355" s="9"/>
      <c r="G32355" s="63"/>
      <c r="H32355" s="64"/>
    </row>
    <row r="32356" spans="4:8" x14ac:dyDescent="0.2">
      <c r="D32356" s="9"/>
      <c r="G32356" s="63"/>
      <c r="H32356" s="64"/>
    </row>
    <row r="32357" spans="4:8" x14ac:dyDescent="0.2">
      <c r="D32357" s="9"/>
      <c r="G32357" s="63"/>
      <c r="H32357" s="64"/>
    </row>
    <row r="32358" spans="4:8" x14ac:dyDescent="0.2">
      <c r="D32358" s="9"/>
      <c r="G32358" s="63"/>
      <c r="H32358" s="64"/>
    </row>
    <row r="32359" spans="4:8" x14ac:dyDescent="0.2">
      <c r="D32359" s="9"/>
      <c r="G32359" s="63"/>
      <c r="H32359" s="64"/>
    </row>
    <row r="32360" spans="4:8" x14ac:dyDescent="0.2">
      <c r="D32360" s="9"/>
      <c r="G32360" s="63"/>
      <c r="H32360" s="64"/>
    </row>
    <row r="32361" spans="4:8" x14ac:dyDescent="0.2">
      <c r="D32361" s="9"/>
      <c r="G32361" s="63"/>
      <c r="H32361" s="64"/>
    </row>
    <row r="32362" spans="4:8" x14ac:dyDescent="0.2">
      <c r="D32362" s="9"/>
      <c r="G32362" s="63"/>
      <c r="H32362" s="64"/>
    </row>
    <row r="32363" spans="4:8" x14ac:dyDescent="0.2">
      <c r="D32363" s="9"/>
      <c r="G32363" s="63"/>
      <c r="H32363" s="64"/>
    </row>
    <row r="32364" spans="4:8" x14ac:dyDescent="0.2">
      <c r="D32364" s="9"/>
      <c r="G32364" s="63"/>
      <c r="H32364" s="64"/>
    </row>
    <row r="32365" spans="4:8" x14ac:dyDescent="0.2">
      <c r="D32365" s="9"/>
      <c r="G32365" s="63"/>
      <c r="H32365" s="64"/>
    </row>
    <row r="32366" spans="4:8" x14ac:dyDescent="0.2">
      <c r="D32366" s="9"/>
      <c r="G32366" s="63"/>
      <c r="H32366" s="64"/>
    </row>
    <row r="32367" spans="4:8" x14ac:dyDescent="0.2">
      <c r="D32367" s="9"/>
      <c r="G32367" s="63"/>
      <c r="H32367" s="64"/>
    </row>
    <row r="32368" spans="4:8" x14ac:dyDescent="0.2">
      <c r="D32368" s="9"/>
      <c r="G32368" s="63"/>
      <c r="H32368" s="64"/>
    </row>
    <row r="32369" spans="4:8" x14ac:dyDescent="0.2">
      <c r="D32369" s="9"/>
      <c r="G32369" s="63"/>
      <c r="H32369" s="64"/>
    </row>
    <row r="32370" spans="4:8" x14ac:dyDescent="0.2">
      <c r="D32370" s="9"/>
      <c r="G32370" s="63"/>
      <c r="H32370" s="64"/>
    </row>
    <row r="32371" spans="4:8" x14ac:dyDescent="0.2">
      <c r="D32371" s="9"/>
      <c r="G32371" s="63"/>
      <c r="H32371" s="64"/>
    </row>
    <row r="32372" spans="4:8" x14ac:dyDescent="0.2">
      <c r="D32372" s="9"/>
      <c r="G32372" s="63"/>
      <c r="H32372" s="64"/>
    </row>
    <row r="32373" spans="4:8" x14ac:dyDescent="0.2">
      <c r="D32373" s="9"/>
      <c r="G32373" s="63"/>
      <c r="H32373" s="64"/>
    </row>
    <row r="32374" spans="4:8" x14ac:dyDescent="0.2">
      <c r="D32374" s="9"/>
      <c r="G32374" s="63"/>
      <c r="H32374" s="64"/>
    </row>
    <row r="32375" spans="4:8" x14ac:dyDescent="0.2">
      <c r="D32375" s="9"/>
      <c r="G32375" s="63"/>
      <c r="H32375" s="64"/>
    </row>
    <row r="32376" spans="4:8" x14ac:dyDescent="0.2">
      <c r="D32376" s="9"/>
      <c r="G32376" s="63"/>
      <c r="H32376" s="64"/>
    </row>
    <row r="32377" spans="4:8" x14ac:dyDescent="0.2">
      <c r="D32377" s="9"/>
      <c r="G32377" s="63"/>
      <c r="H32377" s="64"/>
    </row>
    <row r="32378" spans="4:8" x14ac:dyDescent="0.2">
      <c r="D32378" s="9"/>
      <c r="G32378" s="63"/>
      <c r="H32378" s="64"/>
    </row>
    <row r="32379" spans="4:8" x14ac:dyDescent="0.2">
      <c r="D32379" s="9"/>
      <c r="G32379" s="63"/>
      <c r="H32379" s="64"/>
    </row>
    <row r="32380" spans="4:8" x14ac:dyDescent="0.2">
      <c r="D32380" s="9"/>
      <c r="G32380" s="63"/>
      <c r="H32380" s="64"/>
    </row>
    <row r="32381" spans="4:8" x14ac:dyDescent="0.2">
      <c r="D32381" s="9"/>
      <c r="G32381" s="63"/>
      <c r="H32381" s="64"/>
    </row>
    <row r="32382" spans="4:8" x14ac:dyDescent="0.2">
      <c r="D32382" s="9"/>
      <c r="G32382" s="63"/>
      <c r="H32382" s="64"/>
    </row>
    <row r="32383" spans="4:8" x14ac:dyDescent="0.2">
      <c r="D32383" s="9"/>
      <c r="G32383" s="63"/>
      <c r="H32383" s="64"/>
    </row>
    <row r="32384" spans="4:8" x14ac:dyDescent="0.2">
      <c r="D32384" s="9"/>
      <c r="G32384" s="63"/>
      <c r="H32384" s="64"/>
    </row>
    <row r="32385" spans="4:8" x14ac:dyDescent="0.2">
      <c r="D32385" s="9"/>
      <c r="G32385" s="63"/>
      <c r="H32385" s="64"/>
    </row>
    <row r="32386" spans="4:8" x14ac:dyDescent="0.2">
      <c r="D32386" s="9"/>
      <c r="G32386" s="63"/>
      <c r="H32386" s="64"/>
    </row>
    <row r="32387" spans="4:8" x14ac:dyDescent="0.2">
      <c r="D32387" s="9"/>
      <c r="G32387" s="63"/>
      <c r="H32387" s="64"/>
    </row>
    <row r="32388" spans="4:8" x14ac:dyDescent="0.2">
      <c r="D32388" s="9"/>
      <c r="G32388" s="63"/>
      <c r="H32388" s="64"/>
    </row>
    <row r="32389" spans="4:8" x14ac:dyDescent="0.2">
      <c r="D32389" s="9"/>
      <c r="G32389" s="63"/>
      <c r="H32389" s="64"/>
    </row>
    <row r="32390" spans="4:8" x14ac:dyDescent="0.2">
      <c r="D32390" s="9"/>
      <c r="G32390" s="63"/>
      <c r="H32390" s="64"/>
    </row>
    <row r="32391" spans="4:8" x14ac:dyDescent="0.2">
      <c r="D32391" s="9"/>
      <c r="G32391" s="63"/>
      <c r="H32391" s="64"/>
    </row>
    <row r="32392" spans="4:8" x14ac:dyDescent="0.2">
      <c r="D32392" s="9"/>
      <c r="G32392" s="63"/>
      <c r="H32392" s="64"/>
    </row>
    <row r="32393" spans="4:8" x14ac:dyDescent="0.2">
      <c r="D32393" s="9"/>
      <c r="G32393" s="63"/>
      <c r="H32393" s="64"/>
    </row>
    <row r="32394" spans="4:8" x14ac:dyDescent="0.2">
      <c r="D32394" s="9"/>
      <c r="G32394" s="63"/>
      <c r="H32394" s="64"/>
    </row>
    <row r="32395" spans="4:8" x14ac:dyDescent="0.2">
      <c r="D32395" s="9"/>
      <c r="G32395" s="63"/>
      <c r="H32395" s="64"/>
    </row>
    <row r="32396" spans="4:8" x14ac:dyDescent="0.2">
      <c r="D32396" s="9"/>
      <c r="G32396" s="63"/>
      <c r="H32396" s="64"/>
    </row>
    <row r="32397" spans="4:8" x14ac:dyDescent="0.2">
      <c r="D32397" s="9"/>
      <c r="G32397" s="63"/>
      <c r="H32397" s="64"/>
    </row>
    <row r="32398" spans="4:8" x14ac:dyDescent="0.2">
      <c r="D32398" s="9"/>
      <c r="G32398" s="63"/>
      <c r="H32398" s="64"/>
    </row>
    <row r="32399" spans="4:8" x14ac:dyDescent="0.2">
      <c r="D32399" s="9"/>
      <c r="G32399" s="63"/>
      <c r="H32399" s="64"/>
    </row>
    <row r="32400" spans="4:8" x14ac:dyDescent="0.2">
      <c r="D32400" s="9"/>
      <c r="G32400" s="63"/>
      <c r="H32400" s="64"/>
    </row>
    <row r="32401" spans="4:8" x14ac:dyDescent="0.2">
      <c r="D32401" s="9"/>
      <c r="G32401" s="63"/>
      <c r="H32401" s="64"/>
    </row>
    <row r="32402" spans="4:8" x14ac:dyDescent="0.2">
      <c r="D32402" s="9"/>
      <c r="G32402" s="63"/>
      <c r="H32402" s="64"/>
    </row>
    <row r="32403" spans="4:8" x14ac:dyDescent="0.2">
      <c r="D32403" s="9"/>
      <c r="G32403" s="63"/>
      <c r="H32403" s="64"/>
    </row>
    <row r="32404" spans="4:8" x14ac:dyDescent="0.2">
      <c r="D32404" s="9"/>
      <c r="G32404" s="63"/>
      <c r="H32404" s="64"/>
    </row>
    <row r="32405" spans="4:8" x14ac:dyDescent="0.2">
      <c r="D32405" s="9"/>
      <c r="G32405" s="63"/>
      <c r="H32405" s="64"/>
    </row>
    <row r="32406" spans="4:8" x14ac:dyDescent="0.2">
      <c r="D32406" s="9"/>
      <c r="G32406" s="63"/>
      <c r="H32406" s="64"/>
    </row>
    <row r="32407" spans="4:8" x14ac:dyDescent="0.2">
      <c r="D32407" s="9"/>
      <c r="G32407" s="63"/>
      <c r="H32407" s="64"/>
    </row>
    <row r="32408" spans="4:8" x14ac:dyDescent="0.2">
      <c r="D32408" s="9"/>
      <c r="G32408" s="63"/>
      <c r="H32408" s="64"/>
    </row>
    <row r="32409" spans="4:8" x14ac:dyDescent="0.2">
      <c r="D32409" s="9"/>
      <c r="G32409" s="63"/>
      <c r="H32409" s="64"/>
    </row>
    <row r="32410" spans="4:8" x14ac:dyDescent="0.2">
      <c r="D32410" s="9"/>
      <c r="G32410" s="63"/>
      <c r="H32410" s="64"/>
    </row>
    <row r="32411" spans="4:8" x14ac:dyDescent="0.2">
      <c r="D32411" s="9"/>
      <c r="G32411" s="63"/>
      <c r="H32411" s="64"/>
    </row>
    <row r="32412" spans="4:8" x14ac:dyDescent="0.2">
      <c r="D32412" s="9"/>
      <c r="G32412" s="63"/>
      <c r="H32412" s="64"/>
    </row>
    <row r="32413" spans="4:8" x14ac:dyDescent="0.2">
      <c r="D32413" s="9"/>
      <c r="G32413" s="63"/>
      <c r="H32413" s="64"/>
    </row>
    <row r="32414" spans="4:8" x14ac:dyDescent="0.2">
      <c r="D32414" s="9"/>
      <c r="G32414" s="63"/>
      <c r="H32414" s="64"/>
    </row>
    <row r="32415" spans="4:8" x14ac:dyDescent="0.2">
      <c r="D32415" s="9"/>
      <c r="G32415" s="63"/>
      <c r="H32415" s="64"/>
    </row>
    <row r="32416" spans="4:8" x14ac:dyDescent="0.2">
      <c r="D32416" s="9"/>
      <c r="G32416" s="63"/>
      <c r="H32416" s="64"/>
    </row>
    <row r="32417" spans="4:8" x14ac:dyDescent="0.2">
      <c r="D32417" s="9"/>
      <c r="G32417" s="63"/>
      <c r="H32417" s="64"/>
    </row>
    <row r="32418" spans="4:8" x14ac:dyDescent="0.2">
      <c r="D32418" s="9"/>
      <c r="G32418" s="63"/>
      <c r="H32418" s="64"/>
    </row>
    <row r="32419" spans="4:8" x14ac:dyDescent="0.2">
      <c r="D32419" s="9"/>
      <c r="G32419" s="63"/>
      <c r="H32419" s="64"/>
    </row>
    <row r="32420" spans="4:8" x14ac:dyDescent="0.2">
      <c r="D32420" s="9"/>
      <c r="G32420" s="63"/>
      <c r="H32420" s="64"/>
    </row>
    <row r="32421" spans="4:8" x14ac:dyDescent="0.2">
      <c r="D32421" s="9"/>
      <c r="G32421" s="63"/>
      <c r="H32421" s="64"/>
    </row>
    <row r="32422" spans="4:8" x14ac:dyDescent="0.2">
      <c r="D32422" s="9"/>
      <c r="G32422" s="63"/>
      <c r="H32422" s="64"/>
    </row>
    <row r="32423" spans="4:8" x14ac:dyDescent="0.2">
      <c r="D32423" s="9"/>
      <c r="G32423" s="63"/>
      <c r="H32423" s="64"/>
    </row>
    <row r="32424" spans="4:8" x14ac:dyDescent="0.2">
      <c r="D32424" s="9"/>
      <c r="G32424" s="63"/>
      <c r="H32424" s="64"/>
    </row>
    <row r="32425" spans="4:8" x14ac:dyDescent="0.2">
      <c r="D32425" s="9"/>
      <c r="G32425" s="63"/>
      <c r="H32425" s="64"/>
    </row>
    <row r="32426" spans="4:8" x14ac:dyDescent="0.2">
      <c r="D32426" s="9"/>
      <c r="G32426" s="63"/>
      <c r="H32426" s="64"/>
    </row>
    <row r="32427" spans="4:8" x14ac:dyDescent="0.2">
      <c r="D32427" s="9"/>
      <c r="G32427" s="63"/>
      <c r="H32427" s="64"/>
    </row>
    <row r="32428" spans="4:8" x14ac:dyDescent="0.2">
      <c r="D32428" s="9"/>
      <c r="G32428" s="63"/>
      <c r="H32428" s="64"/>
    </row>
    <row r="32429" spans="4:8" x14ac:dyDescent="0.2">
      <c r="D32429" s="9"/>
      <c r="G32429" s="63"/>
      <c r="H32429" s="64"/>
    </row>
    <row r="32430" spans="4:8" x14ac:dyDescent="0.2">
      <c r="D32430" s="9"/>
      <c r="G32430" s="63"/>
      <c r="H32430" s="64"/>
    </row>
    <row r="32431" spans="4:8" x14ac:dyDescent="0.2">
      <c r="D32431" s="9"/>
      <c r="G32431" s="63"/>
      <c r="H32431" s="64"/>
    </row>
    <row r="32432" spans="4:8" x14ac:dyDescent="0.2">
      <c r="D32432" s="9"/>
      <c r="G32432" s="63"/>
      <c r="H32432" s="64"/>
    </row>
    <row r="32433" spans="4:8" x14ac:dyDescent="0.2">
      <c r="D32433" s="9"/>
      <c r="G32433" s="63"/>
      <c r="H32433" s="64"/>
    </row>
    <row r="32434" spans="4:8" x14ac:dyDescent="0.2">
      <c r="D32434" s="9"/>
      <c r="G32434" s="63"/>
      <c r="H32434" s="64"/>
    </row>
    <row r="32435" spans="4:8" x14ac:dyDescent="0.2">
      <c r="D32435" s="9"/>
      <c r="G32435" s="63"/>
      <c r="H32435" s="64"/>
    </row>
    <row r="32436" spans="4:8" x14ac:dyDescent="0.2">
      <c r="D32436" s="9"/>
      <c r="G32436" s="63"/>
      <c r="H32436" s="64"/>
    </row>
    <row r="32437" spans="4:8" x14ac:dyDescent="0.2">
      <c r="D32437" s="9"/>
      <c r="G32437" s="63"/>
      <c r="H32437" s="64"/>
    </row>
    <row r="32438" spans="4:8" x14ac:dyDescent="0.2">
      <c r="D32438" s="9"/>
      <c r="G32438" s="63"/>
      <c r="H32438" s="64"/>
    </row>
    <row r="32439" spans="4:8" x14ac:dyDescent="0.2">
      <c r="D32439" s="9"/>
      <c r="G32439" s="63"/>
      <c r="H32439" s="64"/>
    </row>
    <row r="32440" spans="4:8" x14ac:dyDescent="0.2">
      <c r="D32440" s="9"/>
      <c r="G32440" s="63"/>
      <c r="H32440" s="64"/>
    </row>
    <row r="32441" spans="4:8" x14ac:dyDescent="0.2">
      <c r="D32441" s="9"/>
      <c r="G32441" s="63"/>
      <c r="H32441" s="64"/>
    </row>
    <row r="32442" spans="4:8" x14ac:dyDescent="0.2">
      <c r="D32442" s="9"/>
      <c r="G32442" s="63"/>
      <c r="H32442" s="64"/>
    </row>
    <row r="32443" spans="4:8" x14ac:dyDescent="0.2">
      <c r="D32443" s="9"/>
      <c r="G32443" s="63"/>
      <c r="H32443" s="64"/>
    </row>
    <row r="32444" spans="4:8" x14ac:dyDescent="0.2">
      <c r="D32444" s="9"/>
      <c r="G32444" s="63"/>
      <c r="H32444" s="64"/>
    </row>
    <row r="32445" spans="4:8" x14ac:dyDescent="0.2">
      <c r="D32445" s="9"/>
      <c r="G32445" s="63"/>
      <c r="H32445" s="64"/>
    </row>
    <row r="32446" spans="4:8" x14ac:dyDescent="0.2">
      <c r="D32446" s="9"/>
      <c r="G32446" s="63"/>
      <c r="H32446" s="64"/>
    </row>
    <row r="32447" spans="4:8" x14ac:dyDescent="0.2">
      <c r="D32447" s="9"/>
      <c r="G32447" s="63"/>
      <c r="H32447" s="64"/>
    </row>
    <row r="32448" spans="4:8" x14ac:dyDescent="0.2">
      <c r="D32448" s="9"/>
      <c r="G32448" s="63"/>
      <c r="H32448" s="64"/>
    </row>
    <row r="32449" spans="4:8" x14ac:dyDescent="0.2">
      <c r="D32449" s="9"/>
      <c r="G32449" s="63"/>
      <c r="H32449" s="64"/>
    </row>
    <row r="32450" spans="4:8" x14ac:dyDescent="0.2">
      <c r="D32450" s="9"/>
      <c r="G32450" s="63"/>
      <c r="H32450" s="64"/>
    </row>
    <row r="32451" spans="4:8" x14ac:dyDescent="0.2">
      <c r="D32451" s="9"/>
      <c r="G32451" s="63"/>
      <c r="H32451" s="64"/>
    </row>
    <row r="32452" spans="4:8" x14ac:dyDescent="0.2">
      <c r="D32452" s="9"/>
      <c r="G32452" s="63"/>
      <c r="H32452" s="64"/>
    </row>
    <row r="32453" spans="4:8" x14ac:dyDescent="0.2">
      <c r="D32453" s="9"/>
      <c r="G32453" s="63"/>
      <c r="H32453" s="64"/>
    </row>
    <row r="32454" spans="4:8" x14ac:dyDescent="0.2">
      <c r="D32454" s="9"/>
      <c r="G32454" s="63"/>
      <c r="H32454" s="64"/>
    </row>
    <row r="32455" spans="4:8" x14ac:dyDescent="0.2">
      <c r="D32455" s="9"/>
      <c r="G32455" s="63"/>
      <c r="H32455" s="64"/>
    </row>
    <row r="32456" spans="4:8" x14ac:dyDescent="0.2">
      <c r="D32456" s="9"/>
      <c r="G32456" s="63"/>
      <c r="H32456" s="64"/>
    </row>
    <row r="32457" spans="4:8" x14ac:dyDescent="0.2">
      <c r="D32457" s="9"/>
      <c r="G32457" s="63"/>
      <c r="H32457" s="64"/>
    </row>
    <row r="32458" spans="4:8" x14ac:dyDescent="0.2">
      <c r="D32458" s="9"/>
      <c r="G32458" s="63"/>
      <c r="H32458" s="64"/>
    </row>
    <row r="32459" spans="4:8" x14ac:dyDescent="0.2">
      <c r="D32459" s="9"/>
      <c r="G32459" s="63"/>
      <c r="H32459" s="64"/>
    </row>
    <row r="32460" spans="4:8" x14ac:dyDescent="0.2">
      <c r="D32460" s="9"/>
      <c r="G32460" s="63"/>
      <c r="H32460" s="64"/>
    </row>
    <row r="32461" spans="4:8" x14ac:dyDescent="0.2">
      <c r="D32461" s="9"/>
      <c r="G32461" s="63"/>
      <c r="H32461" s="64"/>
    </row>
    <row r="32462" spans="4:8" x14ac:dyDescent="0.2">
      <c r="D32462" s="9"/>
      <c r="G32462" s="63"/>
      <c r="H32462" s="64"/>
    </row>
    <row r="32463" spans="4:8" x14ac:dyDescent="0.2">
      <c r="D32463" s="9"/>
      <c r="G32463" s="63"/>
      <c r="H32463" s="64"/>
    </row>
    <row r="32464" spans="4:8" x14ac:dyDescent="0.2">
      <c r="D32464" s="9"/>
      <c r="G32464" s="63"/>
      <c r="H32464" s="64"/>
    </row>
    <row r="32465" spans="4:8" x14ac:dyDescent="0.2">
      <c r="D32465" s="9"/>
      <c r="G32465" s="63"/>
      <c r="H32465" s="64"/>
    </row>
    <row r="32466" spans="4:8" x14ac:dyDescent="0.2">
      <c r="D32466" s="9"/>
      <c r="G32466" s="63"/>
      <c r="H32466" s="64"/>
    </row>
    <row r="32467" spans="4:8" x14ac:dyDescent="0.2">
      <c r="D32467" s="9"/>
      <c r="G32467" s="63"/>
      <c r="H32467" s="64"/>
    </row>
    <row r="32468" spans="4:8" x14ac:dyDescent="0.2">
      <c r="D32468" s="9"/>
      <c r="G32468" s="63"/>
      <c r="H32468" s="64"/>
    </row>
    <row r="32469" spans="4:8" x14ac:dyDescent="0.2">
      <c r="D32469" s="9"/>
      <c r="G32469" s="63"/>
      <c r="H32469" s="64"/>
    </row>
    <row r="32470" spans="4:8" x14ac:dyDescent="0.2">
      <c r="D32470" s="9"/>
      <c r="G32470" s="63"/>
      <c r="H32470" s="64"/>
    </row>
    <row r="32471" spans="4:8" x14ac:dyDescent="0.2">
      <c r="D32471" s="9"/>
      <c r="G32471" s="63"/>
      <c r="H32471" s="64"/>
    </row>
    <row r="32472" spans="4:8" x14ac:dyDescent="0.2">
      <c r="D32472" s="9"/>
      <c r="G32472" s="63"/>
      <c r="H32472" s="64"/>
    </row>
    <row r="32473" spans="4:8" x14ac:dyDescent="0.2">
      <c r="D32473" s="9"/>
      <c r="G32473" s="63"/>
      <c r="H32473" s="64"/>
    </row>
    <row r="32474" spans="4:8" x14ac:dyDescent="0.2">
      <c r="D32474" s="9"/>
      <c r="G32474" s="63"/>
      <c r="H32474" s="64"/>
    </row>
    <row r="32475" spans="4:8" x14ac:dyDescent="0.2">
      <c r="D32475" s="9"/>
      <c r="G32475" s="63"/>
      <c r="H32475" s="64"/>
    </row>
    <row r="32476" spans="4:8" x14ac:dyDescent="0.2">
      <c r="D32476" s="9"/>
      <c r="G32476" s="63"/>
      <c r="H32476" s="64"/>
    </row>
    <row r="32477" spans="4:8" x14ac:dyDescent="0.2">
      <c r="D32477" s="9"/>
      <c r="G32477" s="63"/>
      <c r="H32477" s="64"/>
    </row>
    <row r="32478" spans="4:8" x14ac:dyDescent="0.2">
      <c r="D32478" s="9"/>
      <c r="G32478" s="63"/>
      <c r="H32478" s="64"/>
    </row>
    <row r="32479" spans="4:8" x14ac:dyDescent="0.2">
      <c r="D32479" s="9"/>
      <c r="G32479" s="63"/>
      <c r="H32479" s="64"/>
    </row>
    <row r="32480" spans="4:8" x14ac:dyDescent="0.2">
      <c r="D32480" s="9"/>
      <c r="G32480" s="63"/>
      <c r="H32480" s="64"/>
    </row>
    <row r="32481" spans="4:8" x14ac:dyDescent="0.2">
      <c r="D32481" s="9"/>
      <c r="G32481" s="63"/>
      <c r="H32481" s="64"/>
    </row>
    <row r="32482" spans="4:8" x14ac:dyDescent="0.2">
      <c r="D32482" s="9"/>
      <c r="G32482" s="63"/>
      <c r="H32482" s="64"/>
    </row>
    <row r="32483" spans="4:8" x14ac:dyDescent="0.2">
      <c r="D32483" s="9"/>
      <c r="G32483" s="63"/>
      <c r="H32483" s="64"/>
    </row>
    <row r="32484" spans="4:8" x14ac:dyDescent="0.2">
      <c r="D32484" s="9"/>
      <c r="G32484" s="63"/>
      <c r="H32484" s="64"/>
    </row>
    <row r="32485" spans="4:8" x14ac:dyDescent="0.2">
      <c r="D32485" s="9"/>
      <c r="G32485" s="63"/>
      <c r="H32485" s="64"/>
    </row>
    <row r="32486" spans="4:8" x14ac:dyDescent="0.2">
      <c r="D32486" s="9"/>
      <c r="G32486" s="63"/>
      <c r="H32486" s="64"/>
    </row>
    <row r="32487" spans="4:8" x14ac:dyDescent="0.2">
      <c r="D32487" s="9"/>
      <c r="G32487" s="63"/>
      <c r="H32487" s="64"/>
    </row>
    <row r="32488" spans="4:8" x14ac:dyDescent="0.2">
      <c r="D32488" s="9"/>
      <c r="G32488" s="63"/>
      <c r="H32488" s="64"/>
    </row>
    <row r="32489" spans="4:8" x14ac:dyDescent="0.2">
      <c r="D32489" s="9"/>
      <c r="G32489" s="63"/>
      <c r="H32489" s="64"/>
    </row>
    <row r="32490" spans="4:8" x14ac:dyDescent="0.2">
      <c r="D32490" s="9"/>
      <c r="G32490" s="63"/>
      <c r="H32490" s="64"/>
    </row>
    <row r="32491" spans="4:8" x14ac:dyDescent="0.2">
      <c r="D32491" s="9"/>
      <c r="G32491" s="63"/>
      <c r="H32491" s="64"/>
    </row>
    <row r="32492" spans="4:8" x14ac:dyDescent="0.2">
      <c r="D32492" s="9"/>
      <c r="G32492" s="63"/>
      <c r="H32492" s="64"/>
    </row>
    <row r="32493" spans="4:8" x14ac:dyDescent="0.2">
      <c r="D32493" s="9"/>
      <c r="G32493" s="63"/>
      <c r="H32493" s="64"/>
    </row>
    <row r="32494" spans="4:8" x14ac:dyDescent="0.2">
      <c r="D32494" s="9"/>
      <c r="G32494" s="63"/>
      <c r="H32494" s="64"/>
    </row>
    <row r="32495" spans="4:8" x14ac:dyDescent="0.2">
      <c r="D32495" s="9"/>
      <c r="G32495" s="63"/>
      <c r="H32495" s="64"/>
    </row>
    <row r="32496" spans="4:8" x14ac:dyDescent="0.2">
      <c r="D32496" s="9"/>
      <c r="G32496" s="63"/>
      <c r="H32496" s="64"/>
    </row>
    <row r="32497" spans="4:8" x14ac:dyDescent="0.2">
      <c r="D32497" s="9"/>
      <c r="G32497" s="63"/>
      <c r="H32497" s="64"/>
    </row>
    <row r="32498" spans="4:8" x14ac:dyDescent="0.2">
      <c r="D32498" s="9"/>
      <c r="G32498" s="63"/>
      <c r="H32498" s="64"/>
    </row>
    <row r="32499" spans="4:8" x14ac:dyDescent="0.2">
      <c r="D32499" s="9"/>
      <c r="G32499" s="63"/>
      <c r="H32499" s="64"/>
    </row>
    <row r="32500" spans="4:8" x14ac:dyDescent="0.2">
      <c r="D32500" s="9"/>
      <c r="G32500" s="63"/>
      <c r="H32500" s="64"/>
    </row>
    <row r="32501" spans="4:8" x14ac:dyDescent="0.2">
      <c r="D32501" s="9"/>
      <c r="G32501" s="63"/>
      <c r="H32501" s="64"/>
    </row>
    <row r="32502" spans="4:8" x14ac:dyDescent="0.2">
      <c r="D32502" s="9"/>
      <c r="G32502" s="63"/>
      <c r="H32502" s="64"/>
    </row>
    <row r="32503" spans="4:8" x14ac:dyDescent="0.2">
      <c r="D32503" s="9"/>
      <c r="G32503" s="63"/>
      <c r="H32503" s="64"/>
    </row>
    <row r="32504" spans="4:8" x14ac:dyDescent="0.2">
      <c r="D32504" s="9"/>
      <c r="G32504" s="63"/>
      <c r="H32504" s="64"/>
    </row>
    <row r="32505" spans="4:8" x14ac:dyDescent="0.2">
      <c r="D32505" s="9"/>
      <c r="G32505" s="63"/>
      <c r="H32505" s="64"/>
    </row>
    <row r="32506" spans="4:8" x14ac:dyDescent="0.2">
      <c r="D32506" s="9"/>
      <c r="G32506" s="63"/>
      <c r="H32506" s="64"/>
    </row>
    <row r="32507" spans="4:8" x14ac:dyDescent="0.2">
      <c r="D32507" s="9"/>
      <c r="G32507" s="63"/>
      <c r="H32507" s="64"/>
    </row>
    <row r="32508" spans="4:8" x14ac:dyDescent="0.2">
      <c r="D32508" s="9"/>
      <c r="G32508" s="63"/>
      <c r="H32508" s="64"/>
    </row>
    <row r="32509" spans="4:8" x14ac:dyDescent="0.2">
      <c r="D32509" s="9"/>
      <c r="G32509" s="63"/>
      <c r="H32509" s="64"/>
    </row>
    <row r="32510" spans="4:8" x14ac:dyDescent="0.2">
      <c r="D32510" s="9"/>
      <c r="G32510" s="63"/>
      <c r="H32510" s="64"/>
    </row>
    <row r="32511" spans="4:8" x14ac:dyDescent="0.2">
      <c r="D32511" s="9"/>
      <c r="G32511" s="63"/>
      <c r="H32511" s="64"/>
    </row>
    <row r="32512" spans="4:8" x14ac:dyDescent="0.2">
      <c r="D32512" s="9"/>
      <c r="G32512" s="63"/>
      <c r="H32512" s="64"/>
    </row>
    <row r="32513" spans="4:8" x14ac:dyDescent="0.2">
      <c r="D32513" s="9"/>
      <c r="G32513" s="63"/>
      <c r="H32513" s="64"/>
    </row>
    <row r="32514" spans="4:8" x14ac:dyDescent="0.2">
      <c r="D32514" s="9"/>
      <c r="G32514" s="63"/>
      <c r="H32514" s="64"/>
    </row>
    <row r="32515" spans="4:8" x14ac:dyDescent="0.2">
      <c r="D32515" s="9"/>
      <c r="G32515" s="63"/>
      <c r="H32515" s="64"/>
    </row>
    <row r="32516" spans="4:8" x14ac:dyDescent="0.2">
      <c r="D32516" s="9"/>
      <c r="G32516" s="63"/>
      <c r="H32516" s="64"/>
    </row>
    <row r="32517" spans="4:8" x14ac:dyDescent="0.2">
      <c r="D32517" s="9"/>
      <c r="G32517" s="63"/>
      <c r="H32517" s="64"/>
    </row>
    <row r="32518" spans="4:8" x14ac:dyDescent="0.2">
      <c r="D32518" s="9"/>
      <c r="G32518" s="63"/>
      <c r="H32518" s="64"/>
    </row>
    <row r="32519" spans="4:8" x14ac:dyDescent="0.2">
      <c r="D32519" s="9"/>
      <c r="G32519" s="63"/>
      <c r="H32519" s="64"/>
    </row>
    <row r="32520" spans="4:8" x14ac:dyDescent="0.2">
      <c r="D32520" s="9"/>
      <c r="G32520" s="63"/>
      <c r="H32520" s="64"/>
    </row>
    <row r="32521" spans="4:8" x14ac:dyDescent="0.2">
      <c r="D32521" s="9"/>
      <c r="G32521" s="63"/>
      <c r="H32521" s="64"/>
    </row>
    <row r="32522" spans="4:8" x14ac:dyDescent="0.2">
      <c r="D32522" s="9"/>
      <c r="G32522" s="63"/>
      <c r="H32522" s="64"/>
    </row>
    <row r="32523" spans="4:8" x14ac:dyDescent="0.2">
      <c r="D32523" s="9"/>
      <c r="G32523" s="63"/>
      <c r="H32523" s="64"/>
    </row>
    <row r="32524" spans="4:8" x14ac:dyDescent="0.2">
      <c r="D32524" s="9"/>
      <c r="G32524" s="63"/>
      <c r="H32524" s="64"/>
    </row>
    <row r="32525" spans="4:8" x14ac:dyDescent="0.2">
      <c r="D32525" s="9"/>
      <c r="G32525" s="63"/>
      <c r="H32525" s="64"/>
    </row>
    <row r="32526" spans="4:8" x14ac:dyDescent="0.2">
      <c r="D32526" s="9"/>
      <c r="G32526" s="63"/>
      <c r="H32526" s="64"/>
    </row>
    <row r="32527" spans="4:8" x14ac:dyDescent="0.2">
      <c r="D32527" s="9"/>
      <c r="G32527" s="63"/>
      <c r="H32527" s="64"/>
    </row>
    <row r="32528" spans="4:8" x14ac:dyDescent="0.2">
      <c r="D32528" s="9"/>
      <c r="G32528" s="63"/>
      <c r="H32528" s="64"/>
    </row>
    <row r="32529" spans="4:8" x14ac:dyDescent="0.2">
      <c r="D32529" s="9"/>
      <c r="G32529" s="63"/>
      <c r="H32529" s="64"/>
    </row>
    <row r="32530" spans="4:8" x14ac:dyDescent="0.2">
      <c r="D32530" s="9"/>
      <c r="G32530" s="63"/>
      <c r="H32530" s="64"/>
    </row>
    <row r="32531" spans="4:8" x14ac:dyDescent="0.2">
      <c r="D32531" s="9"/>
      <c r="G32531" s="63"/>
      <c r="H32531" s="64"/>
    </row>
    <row r="32532" spans="4:8" x14ac:dyDescent="0.2">
      <c r="D32532" s="9"/>
      <c r="G32532" s="63"/>
      <c r="H32532" s="64"/>
    </row>
    <row r="32533" spans="4:8" x14ac:dyDescent="0.2">
      <c r="D32533" s="9"/>
      <c r="G32533" s="63"/>
      <c r="H32533" s="64"/>
    </row>
    <row r="32534" spans="4:8" x14ac:dyDescent="0.2">
      <c r="D32534" s="9"/>
      <c r="G32534" s="63"/>
      <c r="H32534" s="64"/>
    </row>
    <row r="32535" spans="4:8" x14ac:dyDescent="0.2">
      <c r="D32535" s="9"/>
      <c r="G32535" s="63"/>
      <c r="H32535" s="64"/>
    </row>
    <row r="32536" spans="4:8" x14ac:dyDescent="0.2">
      <c r="D32536" s="9"/>
      <c r="G32536" s="63"/>
      <c r="H32536" s="64"/>
    </row>
    <row r="32537" spans="4:8" x14ac:dyDescent="0.2">
      <c r="D32537" s="9"/>
      <c r="G32537" s="63"/>
      <c r="H32537" s="64"/>
    </row>
    <row r="32538" spans="4:8" x14ac:dyDescent="0.2">
      <c r="D32538" s="9"/>
      <c r="G32538" s="63"/>
      <c r="H32538" s="64"/>
    </row>
    <row r="32539" spans="4:8" x14ac:dyDescent="0.2">
      <c r="D32539" s="9"/>
      <c r="G32539" s="63"/>
      <c r="H32539" s="64"/>
    </row>
    <row r="32540" spans="4:8" x14ac:dyDescent="0.2">
      <c r="D32540" s="9"/>
      <c r="G32540" s="63"/>
      <c r="H32540" s="64"/>
    </row>
    <row r="32541" spans="4:8" x14ac:dyDescent="0.2">
      <c r="D32541" s="9"/>
      <c r="G32541" s="63"/>
      <c r="H32541" s="64"/>
    </row>
    <row r="32542" spans="4:8" x14ac:dyDescent="0.2">
      <c r="D32542" s="9"/>
      <c r="G32542" s="63"/>
      <c r="H32542" s="64"/>
    </row>
    <row r="32543" spans="4:8" x14ac:dyDescent="0.2">
      <c r="D32543" s="9"/>
      <c r="G32543" s="63"/>
      <c r="H32543" s="64"/>
    </row>
    <row r="32544" spans="4:8" x14ac:dyDescent="0.2">
      <c r="D32544" s="9"/>
      <c r="G32544" s="63"/>
      <c r="H32544" s="64"/>
    </row>
    <row r="32545" spans="4:8" x14ac:dyDescent="0.2">
      <c r="D32545" s="9"/>
      <c r="G32545" s="63"/>
      <c r="H32545" s="64"/>
    </row>
    <row r="32546" spans="4:8" x14ac:dyDescent="0.2">
      <c r="D32546" s="9"/>
      <c r="G32546" s="63"/>
      <c r="H32546" s="64"/>
    </row>
    <row r="32547" spans="4:8" x14ac:dyDescent="0.2">
      <c r="D32547" s="9"/>
      <c r="G32547" s="63"/>
      <c r="H32547" s="64"/>
    </row>
    <row r="32548" spans="4:8" x14ac:dyDescent="0.2">
      <c r="D32548" s="9"/>
      <c r="G32548" s="63"/>
      <c r="H32548" s="64"/>
    </row>
    <row r="32549" spans="4:8" x14ac:dyDescent="0.2">
      <c r="D32549" s="9"/>
      <c r="G32549" s="63"/>
      <c r="H32549" s="64"/>
    </row>
    <row r="32550" spans="4:8" x14ac:dyDescent="0.2">
      <c r="D32550" s="9"/>
      <c r="G32550" s="63"/>
      <c r="H32550" s="64"/>
    </row>
    <row r="32551" spans="4:8" x14ac:dyDescent="0.2">
      <c r="D32551" s="9"/>
      <c r="G32551" s="63"/>
      <c r="H32551" s="64"/>
    </row>
    <row r="32552" spans="4:8" x14ac:dyDescent="0.2">
      <c r="D32552" s="9"/>
      <c r="G32552" s="63"/>
      <c r="H32552" s="64"/>
    </row>
    <row r="32553" spans="4:8" x14ac:dyDescent="0.2">
      <c r="D32553" s="9"/>
      <c r="G32553" s="63"/>
      <c r="H32553" s="64"/>
    </row>
    <row r="32554" spans="4:8" x14ac:dyDescent="0.2">
      <c r="D32554" s="9"/>
      <c r="G32554" s="63"/>
      <c r="H32554" s="64"/>
    </row>
    <row r="32555" spans="4:8" x14ac:dyDescent="0.2">
      <c r="D32555" s="9"/>
      <c r="G32555" s="63"/>
      <c r="H32555" s="64"/>
    </row>
    <row r="32556" spans="4:8" x14ac:dyDescent="0.2">
      <c r="D32556" s="9"/>
      <c r="G32556" s="63"/>
      <c r="H32556" s="64"/>
    </row>
    <row r="32557" spans="4:8" x14ac:dyDescent="0.2">
      <c r="D32557" s="9"/>
      <c r="G32557" s="63"/>
      <c r="H32557" s="64"/>
    </row>
    <row r="32558" spans="4:8" x14ac:dyDescent="0.2">
      <c r="D32558" s="9"/>
      <c r="G32558" s="63"/>
      <c r="H32558" s="64"/>
    </row>
    <row r="32559" spans="4:8" x14ac:dyDescent="0.2">
      <c r="D32559" s="9"/>
      <c r="G32559" s="63"/>
      <c r="H32559" s="64"/>
    </row>
    <row r="32560" spans="4:8" x14ac:dyDescent="0.2">
      <c r="D32560" s="9"/>
      <c r="G32560" s="63"/>
      <c r="H32560" s="64"/>
    </row>
    <row r="32561" spans="4:8" x14ac:dyDescent="0.2">
      <c r="D32561" s="9"/>
      <c r="G32561" s="63"/>
      <c r="H32561" s="64"/>
    </row>
    <row r="32562" spans="4:8" x14ac:dyDescent="0.2">
      <c r="D32562" s="9"/>
      <c r="G32562" s="63"/>
      <c r="H32562" s="64"/>
    </row>
    <row r="32563" spans="4:8" x14ac:dyDescent="0.2">
      <c r="D32563" s="9"/>
      <c r="G32563" s="63"/>
      <c r="H32563" s="64"/>
    </row>
    <row r="32564" spans="4:8" x14ac:dyDescent="0.2">
      <c r="D32564" s="9"/>
      <c r="G32564" s="63"/>
      <c r="H32564" s="64"/>
    </row>
    <row r="32565" spans="4:8" x14ac:dyDescent="0.2">
      <c r="D32565" s="9"/>
      <c r="G32565" s="63"/>
      <c r="H32565" s="64"/>
    </row>
    <row r="32566" spans="4:8" x14ac:dyDescent="0.2">
      <c r="D32566" s="9"/>
      <c r="G32566" s="63"/>
      <c r="H32566" s="64"/>
    </row>
    <row r="32567" spans="4:8" x14ac:dyDescent="0.2">
      <c r="D32567" s="9"/>
      <c r="G32567" s="63"/>
      <c r="H32567" s="64"/>
    </row>
    <row r="32568" spans="4:8" x14ac:dyDescent="0.2">
      <c r="D32568" s="9"/>
      <c r="G32568" s="63"/>
      <c r="H32568" s="64"/>
    </row>
    <row r="32569" spans="4:8" x14ac:dyDescent="0.2">
      <c r="D32569" s="9"/>
      <c r="G32569" s="63"/>
      <c r="H32569" s="64"/>
    </row>
    <row r="32570" spans="4:8" x14ac:dyDescent="0.2">
      <c r="D32570" s="9"/>
      <c r="G32570" s="63"/>
      <c r="H32570" s="64"/>
    </row>
    <row r="32571" spans="4:8" x14ac:dyDescent="0.2">
      <c r="D32571" s="9"/>
      <c r="G32571" s="63"/>
      <c r="H32571" s="64"/>
    </row>
    <row r="32572" spans="4:8" x14ac:dyDescent="0.2">
      <c r="D32572" s="9"/>
      <c r="G32572" s="63"/>
      <c r="H32572" s="64"/>
    </row>
    <row r="32573" spans="4:8" x14ac:dyDescent="0.2">
      <c r="D32573" s="9"/>
      <c r="G32573" s="63"/>
      <c r="H32573" s="64"/>
    </row>
    <row r="32574" spans="4:8" x14ac:dyDescent="0.2">
      <c r="D32574" s="9"/>
      <c r="G32574" s="63"/>
      <c r="H32574" s="64"/>
    </row>
    <row r="32575" spans="4:8" x14ac:dyDescent="0.2">
      <c r="D32575" s="9"/>
      <c r="G32575" s="63"/>
      <c r="H32575" s="64"/>
    </row>
    <row r="32576" spans="4:8" x14ac:dyDescent="0.2">
      <c r="D32576" s="9"/>
      <c r="G32576" s="63"/>
      <c r="H32576" s="64"/>
    </row>
    <row r="32577" spans="4:8" x14ac:dyDescent="0.2">
      <c r="D32577" s="9"/>
      <c r="G32577" s="63"/>
      <c r="H32577" s="64"/>
    </row>
    <row r="32578" spans="4:8" x14ac:dyDescent="0.2">
      <c r="D32578" s="9"/>
      <c r="G32578" s="63"/>
      <c r="H32578" s="64"/>
    </row>
    <row r="32579" spans="4:8" x14ac:dyDescent="0.2">
      <c r="D32579" s="9"/>
      <c r="G32579" s="63"/>
      <c r="H32579" s="64"/>
    </row>
    <row r="32580" spans="4:8" x14ac:dyDescent="0.2">
      <c r="D32580" s="9"/>
      <c r="G32580" s="63"/>
      <c r="H32580" s="64"/>
    </row>
    <row r="32581" spans="4:8" x14ac:dyDescent="0.2">
      <c r="D32581" s="9"/>
      <c r="G32581" s="63"/>
      <c r="H32581" s="64"/>
    </row>
    <row r="32582" spans="4:8" x14ac:dyDescent="0.2">
      <c r="D32582" s="9"/>
      <c r="G32582" s="63"/>
      <c r="H32582" s="64"/>
    </row>
    <row r="32583" spans="4:8" x14ac:dyDescent="0.2">
      <c r="D32583" s="9"/>
      <c r="G32583" s="63"/>
      <c r="H32583" s="64"/>
    </row>
    <row r="32584" spans="4:8" x14ac:dyDescent="0.2">
      <c r="D32584" s="9"/>
      <c r="G32584" s="63"/>
      <c r="H32584" s="64"/>
    </row>
    <row r="32585" spans="4:8" x14ac:dyDescent="0.2">
      <c r="D32585" s="9"/>
      <c r="G32585" s="63"/>
      <c r="H32585" s="64"/>
    </row>
    <row r="32586" spans="4:8" x14ac:dyDescent="0.2">
      <c r="D32586" s="9"/>
      <c r="G32586" s="63"/>
      <c r="H32586" s="64"/>
    </row>
    <row r="32587" spans="4:8" x14ac:dyDescent="0.2">
      <c r="D32587" s="9"/>
      <c r="G32587" s="63"/>
      <c r="H32587" s="64"/>
    </row>
    <row r="32588" spans="4:8" x14ac:dyDescent="0.2">
      <c r="D32588" s="9"/>
      <c r="G32588" s="63"/>
      <c r="H32588" s="64"/>
    </row>
    <row r="32589" spans="4:8" x14ac:dyDescent="0.2">
      <c r="D32589" s="9"/>
      <c r="G32589" s="63"/>
      <c r="H32589" s="64"/>
    </row>
    <row r="32590" spans="4:8" x14ac:dyDescent="0.2">
      <c r="D32590" s="9"/>
      <c r="G32590" s="63"/>
      <c r="H32590" s="64"/>
    </row>
    <row r="32591" spans="4:8" x14ac:dyDescent="0.2">
      <c r="D32591" s="9"/>
      <c r="G32591" s="63"/>
      <c r="H32591" s="64"/>
    </row>
    <row r="32592" spans="4:8" x14ac:dyDescent="0.2">
      <c r="D32592" s="9"/>
      <c r="G32592" s="63"/>
      <c r="H32592" s="64"/>
    </row>
    <row r="32593" spans="4:8" x14ac:dyDescent="0.2">
      <c r="D32593" s="9"/>
      <c r="G32593" s="63"/>
      <c r="H32593" s="64"/>
    </row>
    <row r="32594" spans="4:8" x14ac:dyDescent="0.2">
      <c r="D32594" s="9"/>
      <c r="G32594" s="63"/>
      <c r="H32594" s="64"/>
    </row>
    <row r="32595" spans="4:8" x14ac:dyDescent="0.2">
      <c r="D32595" s="9"/>
      <c r="G32595" s="63"/>
      <c r="H32595" s="64"/>
    </row>
    <row r="32596" spans="4:8" x14ac:dyDescent="0.2">
      <c r="D32596" s="9"/>
      <c r="G32596" s="63"/>
      <c r="H32596" s="64"/>
    </row>
    <row r="32597" spans="4:8" x14ac:dyDescent="0.2">
      <c r="D32597" s="9"/>
      <c r="G32597" s="63"/>
      <c r="H32597" s="64"/>
    </row>
    <row r="32598" spans="4:8" x14ac:dyDescent="0.2">
      <c r="D32598" s="9"/>
      <c r="G32598" s="63"/>
      <c r="H32598" s="64"/>
    </row>
    <row r="32599" spans="4:8" x14ac:dyDescent="0.2">
      <c r="D32599" s="9"/>
      <c r="G32599" s="63"/>
      <c r="H32599" s="64"/>
    </row>
    <row r="32600" spans="4:8" x14ac:dyDescent="0.2">
      <c r="D32600" s="9"/>
      <c r="G32600" s="63"/>
      <c r="H32600" s="64"/>
    </row>
  </sheetData>
  <customSheetViews>
    <customSheetView guid="{A25073CA-5C34-4EA2-A387-17F3F1E4E8C9}" showPageBreaks="1" fitToPage="1" printArea="1">
      <selection activeCell="H55" sqref="H55"/>
      <pageMargins left="0" right="0" top="0.74803149606299213" bottom="0.74803149606299213" header="0.31496062992125984" footer="0.31496062992125984"/>
      <pageSetup paperSize="9" scale="22" orientation="landscape" r:id="rId1"/>
    </customSheetView>
    <customSheetView guid="{583E56A5-AD52-4DBC-A581-ABF93B7BC189}" fitToPage="1" topLeftCell="A48">
      <selection activeCell="O49" sqref="O49"/>
      <pageMargins left="0" right="0" top="0.74803149606299213" bottom="0.74803149606299213" header="0.31496062992125984" footer="0.31496062992125984"/>
      <pageSetup paperSize="9" scale="64" orientation="landscape" r:id="rId2"/>
    </customSheetView>
  </customSheetViews>
  <mergeCells count="17">
    <mergeCell ref="I13:I14"/>
    <mergeCell ref="N13:N14"/>
    <mergeCell ref="A11:N11"/>
    <mergeCell ref="A13:A14"/>
    <mergeCell ref="B13:B14"/>
    <mergeCell ref="C13:C14"/>
    <mergeCell ref="D13:D14"/>
    <mergeCell ref="J13:K13"/>
    <mergeCell ref="M13:M14"/>
    <mergeCell ref="L13:L14"/>
    <mergeCell ref="E13:E14"/>
    <mergeCell ref="F13:F14"/>
    <mergeCell ref="A44:A45"/>
    <mergeCell ref="B44:B45"/>
    <mergeCell ref="C44:C45"/>
    <mergeCell ref="G13:H13"/>
    <mergeCell ref="G12:H12"/>
  </mergeCells>
  <dataValidations count="1">
    <dataValidation type="list" allowBlank="1" showInputMessage="1" showErrorMessage="1" sqref="Q15">
      <formula1>$Q$15:$Q$15</formula1>
    </dataValidation>
  </dataValidations>
  <pageMargins left="0" right="0" top="0.74803149606299213" bottom="0.74803149606299213" header="0.31496062992125984" footer="0.31496062992125984"/>
  <pageSetup paperSize="9" scale="22" orientation="landscape"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Справочник!$A$1:$A$27</xm:f>
          </x14:formula1>
          <xm:sqref>D16:D1589</xm:sqref>
        </x14:dataValidation>
        <x14:dataValidation type="list" allowBlank="1" showInputMessage="1" showErrorMessage="1">
          <x14:formula1>
            <xm:f>Справочник!A1048450:A1048476</xm:f>
          </x14:formula1>
          <xm:sqref>D1048465:D1048576</xm:sqref>
        </x14:dataValidation>
        <x14:dataValidation type="list" allowBlank="1" showInputMessage="1" showErrorMessage="1">
          <x14:formula1>
            <xm:f>Справочник!A1631:A1657</xm:f>
          </x14:formula1>
          <xm:sqref>D1590:D1048464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2656"/>
  <sheetViews>
    <sheetView tabSelected="1" topLeftCell="A508" zoomScale="93" zoomScaleNormal="93" workbookViewId="0">
      <selection activeCell="A517" sqref="A517"/>
    </sheetView>
  </sheetViews>
  <sheetFormatPr defaultRowHeight="12.75" x14ac:dyDescent="0.2"/>
  <cols>
    <col min="1" max="1" width="33.85546875" style="87" customWidth="1"/>
    <col min="2" max="2" width="17.42578125" style="87" customWidth="1"/>
    <col min="3" max="3" width="21.85546875" style="9" customWidth="1"/>
    <col min="4" max="4" width="31.5703125" style="9" customWidth="1"/>
    <col min="5" max="5" width="32.5703125" style="87" customWidth="1"/>
    <col min="6" max="6" width="19.5703125" style="87" customWidth="1"/>
    <col min="7" max="7" width="14.5703125" style="87" customWidth="1"/>
    <col min="8" max="8" width="14.85546875" style="87" customWidth="1"/>
    <col min="9" max="9" width="17" style="9" customWidth="1"/>
    <col min="10" max="10" width="13" style="9" customWidth="1"/>
    <col min="11" max="11" width="11" style="87" customWidth="1"/>
    <col min="12" max="12" width="13.140625" style="87" customWidth="1"/>
    <col min="13" max="13" width="12.28515625" style="87" customWidth="1"/>
    <col min="14" max="14" width="10.42578125" style="87" customWidth="1"/>
    <col min="15" max="15" width="11.28515625" style="96" customWidth="1"/>
    <col min="16" max="16" width="12.140625" style="98" customWidth="1"/>
    <col min="17" max="17" width="9.85546875" style="98" customWidth="1"/>
    <col min="18" max="18" width="31" style="98" customWidth="1"/>
    <col min="19" max="16384" width="9.140625" style="98"/>
  </cols>
  <sheetData>
    <row r="1" spans="1:18" x14ac:dyDescent="0.2">
      <c r="A1" s="104"/>
      <c r="B1" s="96"/>
      <c r="C1" s="97"/>
      <c r="D1" s="97"/>
      <c r="E1" s="96"/>
      <c r="F1" s="96"/>
      <c r="G1" s="96"/>
      <c r="H1" s="96"/>
      <c r="I1" s="97"/>
      <c r="J1" s="97"/>
      <c r="K1" s="96"/>
      <c r="L1" s="96"/>
      <c r="M1" s="96"/>
      <c r="N1" s="96"/>
    </row>
    <row r="2" spans="1:18" ht="18" x14ac:dyDescent="0.2">
      <c r="A2" s="385" t="s">
        <v>36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</row>
    <row r="3" spans="1:18" ht="15" x14ac:dyDescent="0.2">
      <c r="A3" s="105"/>
      <c r="B3" s="105"/>
      <c r="C3" s="106"/>
      <c r="D3" s="106"/>
      <c r="E3" s="105"/>
      <c r="F3" s="105"/>
      <c r="G3" s="3"/>
      <c r="H3" s="6"/>
      <c r="I3" s="107"/>
      <c r="J3" s="108"/>
      <c r="K3" s="6"/>
      <c r="L3" s="105"/>
      <c r="M3" s="105"/>
      <c r="N3" s="105"/>
      <c r="O3" s="109"/>
      <c r="P3" s="110"/>
      <c r="Q3" s="110"/>
      <c r="R3" s="110"/>
    </row>
    <row r="4" spans="1:18" s="99" customFormat="1" ht="163.5" customHeight="1" x14ac:dyDescent="0.2">
      <c r="A4" s="232" t="s">
        <v>1</v>
      </c>
      <c r="B4" s="232" t="s">
        <v>0</v>
      </c>
      <c r="C4" s="232" t="s">
        <v>2</v>
      </c>
      <c r="D4" s="232" t="s">
        <v>1803</v>
      </c>
      <c r="E4" s="232" t="s">
        <v>3</v>
      </c>
      <c r="F4" s="232" t="s">
        <v>1804</v>
      </c>
      <c r="G4" s="229" t="s">
        <v>1805</v>
      </c>
      <c r="H4" s="230"/>
      <c r="I4" s="232" t="s">
        <v>1806</v>
      </c>
      <c r="J4" s="236" t="s">
        <v>39</v>
      </c>
      <c r="K4" s="237"/>
      <c r="L4" s="232" t="s">
        <v>7</v>
      </c>
      <c r="M4" s="232" t="s">
        <v>1807</v>
      </c>
      <c r="N4" s="232" t="s">
        <v>1808</v>
      </c>
      <c r="O4" s="388" t="s">
        <v>2246</v>
      </c>
      <c r="P4" s="386" t="s">
        <v>40</v>
      </c>
      <c r="Q4" s="387"/>
      <c r="R4" s="388" t="s">
        <v>4</v>
      </c>
    </row>
    <row r="5" spans="1:18" s="100" customFormat="1" ht="20.25" customHeight="1" x14ac:dyDescent="0.2">
      <c r="A5" s="233"/>
      <c r="B5" s="233"/>
      <c r="C5" s="233"/>
      <c r="D5" s="233"/>
      <c r="E5" s="233"/>
      <c r="F5" s="233"/>
      <c r="G5" s="5" t="s">
        <v>8</v>
      </c>
      <c r="H5" s="5" t="s">
        <v>9</v>
      </c>
      <c r="I5" s="233"/>
      <c r="J5" s="5" t="s">
        <v>5</v>
      </c>
      <c r="K5" s="5" t="s">
        <v>6</v>
      </c>
      <c r="L5" s="233"/>
      <c r="M5" s="233"/>
      <c r="N5" s="233"/>
      <c r="O5" s="389"/>
      <c r="P5" s="111" t="s">
        <v>5</v>
      </c>
      <c r="Q5" s="111" t="s">
        <v>6</v>
      </c>
      <c r="R5" s="389"/>
    </row>
    <row r="6" spans="1:18" ht="15.75" customHeight="1" x14ac:dyDescent="0.2">
      <c r="A6" s="168">
        <v>1</v>
      </c>
      <c r="B6" s="168">
        <v>2</v>
      </c>
      <c r="C6" s="2">
        <v>3</v>
      </c>
      <c r="D6" s="2">
        <v>4</v>
      </c>
      <c r="E6" s="168">
        <v>5</v>
      </c>
      <c r="F6" s="168">
        <v>6</v>
      </c>
      <c r="G6" s="168">
        <v>7</v>
      </c>
      <c r="H6" s="168">
        <v>8</v>
      </c>
      <c r="I6" s="2">
        <v>9</v>
      </c>
      <c r="J6" s="2">
        <v>10</v>
      </c>
      <c r="K6" s="168">
        <v>11</v>
      </c>
      <c r="L6" s="168">
        <v>12</v>
      </c>
      <c r="M6" s="168">
        <v>13</v>
      </c>
      <c r="N6" s="168">
        <v>14</v>
      </c>
      <c r="O6" s="168">
        <v>15</v>
      </c>
      <c r="P6" s="168">
        <v>16</v>
      </c>
      <c r="Q6" s="168">
        <v>17</v>
      </c>
      <c r="R6" s="168">
        <v>18</v>
      </c>
    </row>
    <row r="7" spans="1:18" ht="242.25" x14ac:dyDescent="0.2">
      <c r="A7" s="8" t="s">
        <v>196</v>
      </c>
      <c r="B7" s="8">
        <v>7709740495</v>
      </c>
      <c r="C7" s="9" t="s">
        <v>44</v>
      </c>
      <c r="D7" s="169" t="s">
        <v>27</v>
      </c>
      <c r="E7" s="8" t="s">
        <v>335</v>
      </c>
      <c r="F7" s="8" t="s">
        <v>153</v>
      </c>
      <c r="G7" s="64">
        <v>384504.16350000002</v>
      </c>
      <c r="H7" s="64">
        <v>1529023.0915999999</v>
      </c>
      <c r="I7" s="9" t="s">
        <v>320</v>
      </c>
      <c r="J7" s="8" t="s">
        <v>171</v>
      </c>
      <c r="K7" s="22">
        <v>42942</v>
      </c>
      <c r="L7" s="112">
        <v>43307</v>
      </c>
      <c r="M7" s="113">
        <v>1932.2</v>
      </c>
      <c r="O7" s="114"/>
      <c r="P7" s="8" t="s">
        <v>171</v>
      </c>
      <c r="Q7" s="8" t="s">
        <v>172</v>
      </c>
      <c r="R7" s="8" t="s">
        <v>317</v>
      </c>
    </row>
    <row r="8" spans="1:18" ht="409.5" x14ac:dyDescent="0.2">
      <c r="A8" s="8" t="s">
        <v>198</v>
      </c>
      <c r="B8" s="8" t="s">
        <v>142</v>
      </c>
      <c r="C8" s="9" t="s">
        <v>197</v>
      </c>
      <c r="D8" s="169" t="s">
        <v>27</v>
      </c>
      <c r="E8" s="8" t="s">
        <v>336</v>
      </c>
      <c r="F8" s="8" t="s">
        <v>154</v>
      </c>
      <c r="G8" s="64">
        <v>377088.92369999998</v>
      </c>
      <c r="H8" s="64">
        <v>1531825.0229</v>
      </c>
      <c r="I8" s="9" t="s">
        <v>337</v>
      </c>
      <c r="J8" s="8" t="s">
        <v>173</v>
      </c>
      <c r="K8" s="22">
        <v>42003</v>
      </c>
      <c r="L8" s="112">
        <v>42675</v>
      </c>
      <c r="M8" s="113">
        <v>4131</v>
      </c>
      <c r="O8" s="114"/>
      <c r="P8" s="8" t="s">
        <v>173</v>
      </c>
      <c r="Q8" s="8" t="s">
        <v>174</v>
      </c>
      <c r="R8" s="8" t="s">
        <v>120</v>
      </c>
    </row>
    <row r="9" spans="1:18" ht="63.75" x14ac:dyDescent="0.2">
      <c r="A9" s="8" t="s">
        <v>200</v>
      </c>
      <c r="B9" s="8" t="s">
        <v>143</v>
      </c>
      <c r="C9" s="9" t="s">
        <v>199</v>
      </c>
      <c r="D9" s="169" t="s">
        <v>14</v>
      </c>
      <c r="E9" s="8" t="s">
        <v>338</v>
      </c>
      <c r="F9" s="8" t="s">
        <v>155</v>
      </c>
      <c r="G9" s="64">
        <v>390683.7132</v>
      </c>
      <c r="H9" s="64">
        <v>1538785.4325999999</v>
      </c>
      <c r="I9" s="9" t="s">
        <v>339</v>
      </c>
      <c r="J9" s="8" t="s">
        <v>175</v>
      </c>
      <c r="K9" s="22">
        <v>42975</v>
      </c>
      <c r="L9" s="112">
        <v>43525</v>
      </c>
      <c r="M9" s="113">
        <v>3539.05</v>
      </c>
      <c r="O9" s="114"/>
      <c r="P9" s="8" t="s">
        <v>175</v>
      </c>
      <c r="Q9" s="8" t="s">
        <v>172</v>
      </c>
      <c r="R9" s="8" t="s">
        <v>121</v>
      </c>
    </row>
    <row r="10" spans="1:18" ht="25.5" x14ac:dyDescent="0.2">
      <c r="A10" s="225" t="s">
        <v>203</v>
      </c>
      <c r="B10" s="225" t="s">
        <v>144</v>
      </c>
      <c r="C10" s="227" t="s">
        <v>201</v>
      </c>
      <c r="D10" s="169" t="s">
        <v>14</v>
      </c>
      <c r="E10" s="225" t="s">
        <v>340</v>
      </c>
      <c r="F10" s="8" t="s">
        <v>156</v>
      </c>
      <c r="G10" s="374">
        <v>381068.1201</v>
      </c>
      <c r="H10" s="367">
        <v>1538665.7080999999</v>
      </c>
      <c r="I10" s="372" t="s">
        <v>341</v>
      </c>
      <c r="J10" s="225" t="s">
        <v>176</v>
      </c>
      <c r="K10" s="350">
        <v>42349</v>
      </c>
      <c r="L10" s="380">
        <v>43709</v>
      </c>
      <c r="M10" s="113">
        <v>680</v>
      </c>
      <c r="O10" s="114"/>
      <c r="P10" s="225" t="s">
        <v>176</v>
      </c>
      <c r="Q10" s="225" t="s">
        <v>174</v>
      </c>
      <c r="R10" s="8" t="s">
        <v>122</v>
      </c>
    </row>
    <row r="11" spans="1:18" ht="25.5" x14ac:dyDescent="0.2">
      <c r="A11" s="226"/>
      <c r="B11" s="226"/>
      <c r="C11" s="228"/>
      <c r="D11" s="169" t="s">
        <v>27</v>
      </c>
      <c r="E11" s="226"/>
      <c r="F11" s="8" t="s">
        <v>157</v>
      </c>
      <c r="G11" s="375"/>
      <c r="H11" s="369"/>
      <c r="I11" s="373"/>
      <c r="J11" s="226"/>
      <c r="K11" s="226"/>
      <c r="L11" s="381"/>
      <c r="M11" s="113"/>
      <c r="O11" s="114"/>
      <c r="P11" s="226"/>
      <c r="Q11" s="226"/>
      <c r="R11" s="8" t="s">
        <v>123</v>
      </c>
    </row>
    <row r="12" spans="1:18" ht="51" x14ac:dyDescent="0.2">
      <c r="A12" s="8" t="s">
        <v>65</v>
      </c>
      <c r="B12" s="8" t="s">
        <v>63</v>
      </c>
      <c r="C12" s="9" t="s">
        <v>202</v>
      </c>
      <c r="D12" s="372" t="s">
        <v>28</v>
      </c>
      <c r="E12" s="8" t="s">
        <v>342</v>
      </c>
      <c r="F12" s="8" t="s">
        <v>158</v>
      </c>
      <c r="G12" s="64">
        <v>383042.97700000001</v>
      </c>
      <c r="H12" s="64">
        <v>1546478.3409</v>
      </c>
      <c r="I12" s="9" t="s">
        <v>343</v>
      </c>
      <c r="J12" s="8" t="s">
        <v>177</v>
      </c>
      <c r="K12" s="22">
        <v>43209</v>
      </c>
      <c r="L12" s="112">
        <v>43952</v>
      </c>
      <c r="M12" s="113">
        <v>1348.79</v>
      </c>
      <c r="O12" s="114"/>
      <c r="P12" s="8" t="s">
        <v>177</v>
      </c>
      <c r="Q12" s="8" t="s">
        <v>178</v>
      </c>
      <c r="R12" s="8" t="s">
        <v>124</v>
      </c>
    </row>
    <row r="13" spans="1:18" ht="38.25" x14ac:dyDescent="0.2">
      <c r="A13" s="8" t="s">
        <v>205</v>
      </c>
      <c r="B13" s="8" t="s">
        <v>145</v>
      </c>
      <c r="C13" s="9" t="s">
        <v>204</v>
      </c>
      <c r="D13" s="373"/>
      <c r="E13" s="8" t="s">
        <v>344</v>
      </c>
      <c r="F13" s="8" t="s">
        <v>159</v>
      </c>
      <c r="G13" s="64">
        <v>384197.09629999998</v>
      </c>
      <c r="H13" s="64">
        <v>1536657.8082999999</v>
      </c>
      <c r="I13" s="9" t="s">
        <v>345</v>
      </c>
      <c r="J13" s="8" t="s">
        <v>179</v>
      </c>
      <c r="K13" s="22">
        <v>43354</v>
      </c>
      <c r="L13" s="112">
        <v>43876</v>
      </c>
      <c r="M13" s="113">
        <v>1478</v>
      </c>
      <c r="O13" s="114"/>
      <c r="P13" s="8" t="s">
        <v>179</v>
      </c>
      <c r="Q13" s="8" t="s">
        <v>178</v>
      </c>
      <c r="R13" s="8" t="s">
        <v>125</v>
      </c>
    </row>
    <row r="14" spans="1:18" ht="63.75" x14ac:dyDescent="0.2">
      <c r="A14" s="8" t="s">
        <v>207</v>
      </c>
      <c r="B14" s="8" t="s">
        <v>146</v>
      </c>
      <c r="C14" s="9" t="s">
        <v>206</v>
      </c>
      <c r="D14" s="169" t="s">
        <v>18</v>
      </c>
      <c r="E14" s="8" t="s">
        <v>346</v>
      </c>
      <c r="F14" s="8" t="s">
        <v>160</v>
      </c>
      <c r="G14" s="64">
        <v>386112.79629999999</v>
      </c>
      <c r="H14" s="64">
        <v>1532811.1982</v>
      </c>
      <c r="I14" s="9" t="s">
        <v>347</v>
      </c>
      <c r="J14" s="8" t="s">
        <v>180</v>
      </c>
      <c r="K14" s="22">
        <v>42625</v>
      </c>
      <c r="L14" s="112">
        <v>43617</v>
      </c>
      <c r="M14" s="113">
        <v>4908.58</v>
      </c>
      <c r="O14" s="114"/>
      <c r="P14" s="8" t="s">
        <v>180</v>
      </c>
      <c r="Q14" s="8" t="s">
        <v>178</v>
      </c>
      <c r="R14" s="8" t="s">
        <v>126</v>
      </c>
    </row>
    <row r="15" spans="1:18" ht="76.5" x14ac:dyDescent="0.2">
      <c r="A15" s="8" t="s">
        <v>57</v>
      </c>
      <c r="B15" s="8" t="s">
        <v>147</v>
      </c>
      <c r="C15" s="9" t="s">
        <v>208</v>
      </c>
      <c r="D15" s="169" t="s">
        <v>28</v>
      </c>
      <c r="E15" s="8" t="s">
        <v>348</v>
      </c>
      <c r="F15" s="8" t="s">
        <v>161</v>
      </c>
      <c r="G15" s="64">
        <v>394088.39</v>
      </c>
      <c r="H15" s="64">
        <v>1537824.7524000001</v>
      </c>
      <c r="I15" s="9" t="s">
        <v>349</v>
      </c>
      <c r="J15" s="8" t="s">
        <v>181</v>
      </c>
      <c r="K15" s="22">
        <v>43041</v>
      </c>
      <c r="L15" s="112">
        <v>43525</v>
      </c>
      <c r="M15" s="113"/>
      <c r="O15" s="114"/>
      <c r="P15" s="8" t="s">
        <v>181</v>
      </c>
      <c r="Q15" s="8" t="s">
        <v>178</v>
      </c>
      <c r="R15" s="8" t="s">
        <v>127</v>
      </c>
    </row>
    <row r="16" spans="1:18" ht="89.25" x14ac:dyDescent="0.2">
      <c r="A16" s="8" t="s">
        <v>41</v>
      </c>
      <c r="B16" s="8" t="s">
        <v>42</v>
      </c>
      <c r="D16" s="169" t="s">
        <v>19</v>
      </c>
      <c r="E16" s="8" t="s">
        <v>350</v>
      </c>
      <c r="F16" s="8" t="s">
        <v>162</v>
      </c>
      <c r="G16" s="64">
        <v>391255.20520000003</v>
      </c>
      <c r="H16" s="64">
        <v>1549224.8754</v>
      </c>
      <c r="I16" s="9" t="s">
        <v>320</v>
      </c>
      <c r="J16" s="8" t="s">
        <v>182</v>
      </c>
      <c r="K16" s="22">
        <v>43081</v>
      </c>
      <c r="L16" s="112">
        <v>43449</v>
      </c>
      <c r="M16" s="113">
        <v>1462.37</v>
      </c>
      <c r="O16" s="114"/>
      <c r="P16" s="8" t="s">
        <v>182</v>
      </c>
      <c r="Q16" s="8" t="s">
        <v>178</v>
      </c>
      <c r="R16" s="8" t="s">
        <v>128</v>
      </c>
    </row>
    <row r="17" spans="1:20" x14ac:dyDescent="0.2">
      <c r="A17" s="225" t="s">
        <v>210</v>
      </c>
      <c r="B17" s="225" t="s">
        <v>148</v>
      </c>
      <c r="C17" s="227" t="s">
        <v>209</v>
      </c>
      <c r="D17" s="169" t="s">
        <v>27</v>
      </c>
      <c r="E17" s="225" t="s">
        <v>316</v>
      </c>
      <c r="F17" s="8" t="s">
        <v>163</v>
      </c>
      <c r="G17" s="374">
        <v>386628.52419999999</v>
      </c>
      <c r="H17" s="367">
        <v>1541697.5825</v>
      </c>
      <c r="I17" s="372" t="s">
        <v>352</v>
      </c>
      <c r="J17" s="225" t="s">
        <v>183</v>
      </c>
      <c r="K17" s="350">
        <v>43244</v>
      </c>
      <c r="L17" s="380">
        <v>43555</v>
      </c>
      <c r="M17" s="113"/>
      <c r="O17" s="114"/>
      <c r="P17" s="225" t="s">
        <v>183</v>
      </c>
      <c r="Q17" s="225" t="s">
        <v>87</v>
      </c>
      <c r="R17" s="8" t="s">
        <v>351</v>
      </c>
    </row>
    <row r="18" spans="1:20" ht="25.5" x14ac:dyDescent="0.2">
      <c r="A18" s="226"/>
      <c r="B18" s="226"/>
      <c r="C18" s="228"/>
      <c r="D18" s="169" t="s">
        <v>19</v>
      </c>
      <c r="E18" s="226"/>
      <c r="F18" s="8" t="s">
        <v>164</v>
      </c>
      <c r="G18" s="375"/>
      <c r="H18" s="369"/>
      <c r="I18" s="373"/>
      <c r="J18" s="226"/>
      <c r="K18" s="352"/>
      <c r="L18" s="381"/>
      <c r="M18" s="113">
        <v>140.5</v>
      </c>
      <c r="O18" s="114"/>
      <c r="P18" s="226"/>
      <c r="Q18" s="226"/>
      <c r="R18" s="8" t="s">
        <v>353</v>
      </c>
    </row>
    <row r="19" spans="1:20" ht="51" x14ac:dyDescent="0.2">
      <c r="A19" s="225" t="s">
        <v>211</v>
      </c>
      <c r="B19" s="225" t="s">
        <v>59</v>
      </c>
      <c r="C19" s="227" t="s">
        <v>43</v>
      </c>
      <c r="D19" s="169" t="s">
        <v>27</v>
      </c>
      <c r="E19" s="225" t="s">
        <v>354</v>
      </c>
      <c r="F19" s="307" t="s">
        <v>165</v>
      </c>
      <c r="G19" s="367">
        <v>385004.15669999999</v>
      </c>
      <c r="H19" s="367">
        <v>1528573.6270000001</v>
      </c>
      <c r="I19" s="372" t="s">
        <v>320</v>
      </c>
      <c r="J19" s="225" t="s">
        <v>184</v>
      </c>
      <c r="K19" s="323">
        <v>42663</v>
      </c>
      <c r="L19" s="377">
        <v>43220</v>
      </c>
      <c r="M19" s="113">
        <v>171.71</v>
      </c>
      <c r="O19" s="114"/>
      <c r="P19" s="225" t="s">
        <v>184</v>
      </c>
      <c r="Q19" s="225" t="s">
        <v>91</v>
      </c>
      <c r="R19" s="8" t="s">
        <v>129</v>
      </c>
    </row>
    <row r="20" spans="1:20" ht="51" x14ac:dyDescent="0.2">
      <c r="A20" s="305"/>
      <c r="B20" s="305"/>
      <c r="C20" s="346"/>
      <c r="D20" s="169" t="s">
        <v>27</v>
      </c>
      <c r="E20" s="305"/>
      <c r="F20" s="324"/>
      <c r="G20" s="368"/>
      <c r="H20" s="368"/>
      <c r="I20" s="395"/>
      <c r="J20" s="305"/>
      <c r="K20" s="384"/>
      <c r="L20" s="378"/>
      <c r="M20" s="113">
        <v>79.73</v>
      </c>
      <c r="O20" s="114"/>
      <c r="P20" s="305"/>
      <c r="Q20" s="305"/>
      <c r="R20" s="8" t="s">
        <v>130</v>
      </c>
    </row>
    <row r="21" spans="1:20" ht="51" x14ac:dyDescent="0.2">
      <c r="A21" s="305"/>
      <c r="B21" s="305"/>
      <c r="C21" s="346"/>
      <c r="D21" s="169" t="s">
        <v>27</v>
      </c>
      <c r="E21" s="305"/>
      <c r="F21" s="324"/>
      <c r="G21" s="368"/>
      <c r="H21" s="368"/>
      <c r="I21" s="395"/>
      <c r="J21" s="305"/>
      <c r="K21" s="384"/>
      <c r="L21" s="378"/>
      <c r="M21" s="113">
        <v>80.61</v>
      </c>
      <c r="O21" s="114"/>
      <c r="P21" s="305"/>
      <c r="Q21" s="305"/>
      <c r="R21" s="8" t="s">
        <v>131</v>
      </c>
    </row>
    <row r="22" spans="1:20" ht="51" x14ac:dyDescent="0.2">
      <c r="A22" s="226"/>
      <c r="B22" s="226"/>
      <c r="C22" s="228"/>
      <c r="D22" s="169" t="s">
        <v>27</v>
      </c>
      <c r="E22" s="226"/>
      <c r="F22" s="308"/>
      <c r="G22" s="369"/>
      <c r="H22" s="369"/>
      <c r="I22" s="373"/>
      <c r="J22" s="226"/>
      <c r="K22" s="382"/>
      <c r="L22" s="379"/>
      <c r="M22" s="113">
        <v>158.47</v>
      </c>
      <c r="O22" s="114"/>
      <c r="P22" s="226"/>
      <c r="Q22" s="226"/>
      <c r="R22" s="8" t="s">
        <v>132</v>
      </c>
    </row>
    <row r="23" spans="1:20" ht="63.75" x14ac:dyDescent="0.2">
      <c r="A23" s="8" t="s">
        <v>213</v>
      </c>
      <c r="B23" s="8" t="s">
        <v>62</v>
      </c>
      <c r="C23" s="9" t="s">
        <v>212</v>
      </c>
      <c r="D23" s="169" t="s">
        <v>38</v>
      </c>
      <c r="E23" s="8" t="s">
        <v>355</v>
      </c>
      <c r="F23" s="8" t="s">
        <v>52</v>
      </c>
      <c r="G23" s="64">
        <v>389552.06679999997</v>
      </c>
      <c r="H23" s="64">
        <v>1527912.7572999999</v>
      </c>
      <c r="I23" s="9" t="s">
        <v>356</v>
      </c>
      <c r="J23" s="8" t="s">
        <v>185</v>
      </c>
      <c r="K23" s="22">
        <v>43283</v>
      </c>
      <c r="L23" s="112">
        <v>43556</v>
      </c>
      <c r="M23" s="113">
        <v>681.5</v>
      </c>
      <c r="O23" s="114"/>
      <c r="P23" s="8" t="s">
        <v>185</v>
      </c>
      <c r="Q23" s="8" t="s">
        <v>95</v>
      </c>
      <c r="R23" s="8" t="s">
        <v>133</v>
      </c>
    </row>
    <row r="24" spans="1:20" ht="165.75" x14ac:dyDescent="0.2">
      <c r="A24" s="8" t="s">
        <v>215</v>
      </c>
      <c r="B24" s="8" t="s">
        <v>149</v>
      </c>
      <c r="C24" s="9" t="s">
        <v>214</v>
      </c>
      <c r="D24" s="169" t="s">
        <v>14</v>
      </c>
      <c r="E24" s="8" t="s">
        <v>357</v>
      </c>
      <c r="F24" s="8" t="s">
        <v>166</v>
      </c>
      <c r="G24" s="64">
        <v>389552.29590000003</v>
      </c>
      <c r="H24" s="64">
        <v>1539760.433</v>
      </c>
      <c r="I24" s="9" t="s">
        <v>358</v>
      </c>
      <c r="J24" s="8" t="s">
        <v>186</v>
      </c>
      <c r="K24" s="22">
        <v>42975</v>
      </c>
      <c r="L24" s="112">
        <v>43466</v>
      </c>
      <c r="M24" s="113">
        <v>7173.76</v>
      </c>
      <c r="O24" s="114"/>
      <c r="P24" s="8" t="s">
        <v>186</v>
      </c>
      <c r="Q24" s="8" t="s">
        <v>109</v>
      </c>
      <c r="R24" s="8" t="s">
        <v>134</v>
      </c>
    </row>
    <row r="25" spans="1:20" ht="38.25" x14ac:dyDescent="0.2">
      <c r="A25" s="225" t="s">
        <v>217</v>
      </c>
      <c r="B25" s="225" t="s">
        <v>150</v>
      </c>
      <c r="C25" s="227" t="s">
        <v>216</v>
      </c>
      <c r="D25" s="169" t="s">
        <v>19</v>
      </c>
      <c r="E25" s="225" t="s">
        <v>359</v>
      </c>
      <c r="F25" s="307" t="s">
        <v>167</v>
      </c>
      <c r="G25" s="367">
        <v>395682.1127</v>
      </c>
      <c r="H25" s="367">
        <v>1537772.3228</v>
      </c>
      <c r="I25" s="372" t="s">
        <v>360</v>
      </c>
      <c r="J25" s="225" t="s">
        <v>187</v>
      </c>
      <c r="K25" s="323">
        <v>43252</v>
      </c>
      <c r="L25" s="377">
        <v>43922</v>
      </c>
      <c r="M25" s="113">
        <v>1440</v>
      </c>
      <c r="O25" s="114"/>
      <c r="P25" s="225" t="s">
        <v>187</v>
      </c>
      <c r="Q25" s="225" t="s">
        <v>188</v>
      </c>
      <c r="R25" s="8" t="s">
        <v>135</v>
      </c>
    </row>
    <row r="26" spans="1:20" ht="38.25" x14ac:dyDescent="0.2">
      <c r="A26" s="226"/>
      <c r="B26" s="226"/>
      <c r="C26" s="228"/>
      <c r="D26" s="169" t="s">
        <v>28</v>
      </c>
      <c r="E26" s="226"/>
      <c r="F26" s="345"/>
      <c r="G26" s="369"/>
      <c r="H26" s="369"/>
      <c r="I26" s="373"/>
      <c r="J26" s="226"/>
      <c r="K26" s="382"/>
      <c r="L26" s="383"/>
      <c r="M26" s="113"/>
      <c r="O26" s="114"/>
      <c r="P26" s="226"/>
      <c r="Q26" s="226"/>
      <c r="R26" s="8" t="s">
        <v>136</v>
      </c>
    </row>
    <row r="27" spans="1:20" ht="38.25" x14ac:dyDescent="0.2">
      <c r="A27" s="8" t="s">
        <v>219</v>
      </c>
      <c r="B27" s="8" t="s">
        <v>151</v>
      </c>
      <c r="C27" s="9" t="s">
        <v>218</v>
      </c>
      <c r="D27" s="169" t="s">
        <v>31</v>
      </c>
      <c r="E27" s="8" t="s">
        <v>361</v>
      </c>
      <c r="F27" s="171" t="s">
        <v>168</v>
      </c>
      <c r="G27" s="64">
        <v>394299.99699999997</v>
      </c>
      <c r="H27" s="64">
        <v>1535773.4487999999</v>
      </c>
      <c r="I27" s="9" t="s">
        <v>362</v>
      </c>
      <c r="J27" s="8" t="s">
        <v>189</v>
      </c>
      <c r="K27" s="22">
        <v>43292</v>
      </c>
      <c r="L27" s="112">
        <v>43689</v>
      </c>
      <c r="M27" s="113">
        <v>331.89</v>
      </c>
      <c r="O27" s="114"/>
      <c r="P27" s="8" t="s">
        <v>189</v>
      </c>
      <c r="Q27" s="8" t="s">
        <v>190</v>
      </c>
      <c r="R27" s="8" t="s">
        <v>137</v>
      </c>
    </row>
    <row r="28" spans="1:20" ht="51" x14ac:dyDescent="0.2">
      <c r="A28" s="8" t="s">
        <v>220</v>
      </c>
      <c r="B28" s="115">
        <v>6662007746</v>
      </c>
      <c r="C28" s="9" t="s">
        <v>202</v>
      </c>
      <c r="D28" s="169" t="s">
        <v>19</v>
      </c>
      <c r="E28" s="8" t="s">
        <v>363</v>
      </c>
      <c r="F28" s="171" t="s">
        <v>64</v>
      </c>
      <c r="G28" s="64">
        <v>383144.39649999997</v>
      </c>
      <c r="H28" s="64">
        <v>1546425.9201</v>
      </c>
      <c r="I28" s="9" t="s">
        <v>343</v>
      </c>
      <c r="J28" s="8" t="s">
        <v>191</v>
      </c>
      <c r="K28" s="22">
        <v>43209</v>
      </c>
      <c r="L28" s="112">
        <v>43952</v>
      </c>
      <c r="M28" s="113"/>
      <c r="O28" s="114"/>
      <c r="P28" s="8" t="s">
        <v>191</v>
      </c>
      <c r="Q28" s="22">
        <v>43494</v>
      </c>
      <c r="R28" s="8" t="s">
        <v>138</v>
      </c>
    </row>
    <row r="29" spans="1:20" ht="63.75" x14ac:dyDescent="0.2">
      <c r="A29" s="8" t="s">
        <v>222</v>
      </c>
      <c r="B29" s="8" t="s">
        <v>152</v>
      </c>
      <c r="C29" s="9" t="s">
        <v>221</v>
      </c>
      <c r="D29" s="169" t="s">
        <v>22</v>
      </c>
      <c r="E29" s="8" t="s">
        <v>364</v>
      </c>
      <c r="F29" s="8" t="s">
        <v>169</v>
      </c>
      <c r="G29" s="64">
        <v>392229.38130000001</v>
      </c>
      <c r="H29" s="64">
        <v>1531758.1194</v>
      </c>
      <c r="I29" s="9" t="s">
        <v>365</v>
      </c>
      <c r="J29" s="8" t="s">
        <v>192</v>
      </c>
      <c r="K29" s="22">
        <v>42335</v>
      </c>
      <c r="L29" s="112">
        <v>43373</v>
      </c>
      <c r="M29" s="113">
        <v>1220</v>
      </c>
      <c r="O29" s="114"/>
      <c r="P29" s="8" t="s">
        <v>192</v>
      </c>
      <c r="Q29" s="8" t="s">
        <v>193</v>
      </c>
      <c r="R29" s="8" t="s">
        <v>139</v>
      </c>
    </row>
    <row r="30" spans="1:20" ht="89.25" x14ac:dyDescent="0.2">
      <c r="A30" s="8" t="s">
        <v>50</v>
      </c>
      <c r="B30" s="115">
        <v>6672142550</v>
      </c>
      <c r="C30" s="9" t="s">
        <v>51</v>
      </c>
      <c r="D30" s="169" t="s">
        <v>10</v>
      </c>
      <c r="E30" s="8" t="s">
        <v>366</v>
      </c>
      <c r="F30" s="171" t="s">
        <v>170</v>
      </c>
      <c r="G30" s="64">
        <v>389312.53580000001</v>
      </c>
      <c r="H30" s="64">
        <v>1530655.2686000001</v>
      </c>
      <c r="I30" s="9" t="s">
        <v>367</v>
      </c>
      <c r="J30" s="8" t="s">
        <v>194</v>
      </c>
      <c r="K30" s="22">
        <v>42943</v>
      </c>
      <c r="L30" s="112">
        <v>43517</v>
      </c>
      <c r="M30" s="113">
        <v>19403.07</v>
      </c>
      <c r="N30" s="87">
        <v>14714.36</v>
      </c>
      <c r="O30" s="114">
        <v>14674.1</v>
      </c>
      <c r="P30" s="8" t="s">
        <v>194</v>
      </c>
      <c r="Q30" s="22">
        <v>43496</v>
      </c>
      <c r="R30" s="8" t="s">
        <v>140</v>
      </c>
    </row>
    <row r="31" spans="1:20" ht="89.25" x14ac:dyDescent="0.2">
      <c r="A31" s="66" t="s">
        <v>50</v>
      </c>
      <c r="B31" s="116">
        <v>6672142550</v>
      </c>
      <c r="C31" s="9" t="s">
        <v>51</v>
      </c>
      <c r="D31" s="169" t="s">
        <v>18</v>
      </c>
      <c r="E31" s="8" t="s">
        <v>368</v>
      </c>
      <c r="F31" s="171" t="s">
        <v>170</v>
      </c>
      <c r="G31" s="64">
        <v>389327.86550000001</v>
      </c>
      <c r="H31" s="64">
        <v>1530637.5956999999</v>
      </c>
      <c r="I31" s="9" t="s">
        <v>369</v>
      </c>
      <c r="J31" s="8" t="s">
        <v>195</v>
      </c>
      <c r="K31" s="22">
        <v>43150</v>
      </c>
      <c r="L31" s="112">
        <v>43515</v>
      </c>
      <c r="M31" s="113">
        <v>3167.02</v>
      </c>
      <c r="O31" s="114"/>
      <c r="P31" s="8" t="s">
        <v>195</v>
      </c>
      <c r="Q31" s="22">
        <v>43496</v>
      </c>
      <c r="R31" s="8" t="s">
        <v>141</v>
      </c>
    </row>
    <row r="32" spans="1:20" ht="38.25" x14ac:dyDescent="0.2">
      <c r="A32" s="72" t="s">
        <v>652</v>
      </c>
      <c r="B32" s="41" t="s">
        <v>543</v>
      </c>
      <c r="C32" s="39" t="s">
        <v>653</v>
      </c>
      <c r="D32" s="117" t="s">
        <v>19</v>
      </c>
      <c r="E32" s="41" t="s">
        <v>601</v>
      </c>
      <c r="F32" s="41" t="s">
        <v>634</v>
      </c>
      <c r="G32" s="43">
        <v>396599.9559</v>
      </c>
      <c r="H32" s="43">
        <v>1529284.8467000001</v>
      </c>
      <c r="I32" s="39" t="s">
        <v>602</v>
      </c>
      <c r="J32" s="39" t="s">
        <v>576</v>
      </c>
      <c r="K32" s="118">
        <v>43214</v>
      </c>
      <c r="L32" s="118">
        <v>43305</v>
      </c>
      <c r="M32" s="119">
        <v>72</v>
      </c>
      <c r="N32" s="120"/>
      <c r="O32" s="120"/>
      <c r="P32" s="41" t="s">
        <v>576</v>
      </c>
      <c r="Q32" s="41" t="s">
        <v>577</v>
      </c>
      <c r="R32" s="41" t="s">
        <v>553</v>
      </c>
      <c r="S32" s="121"/>
      <c r="T32" s="121"/>
    </row>
    <row r="33" spans="1:18" ht="51" x14ac:dyDescent="0.2">
      <c r="A33" s="13" t="s">
        <v>654</v>
      </c>
      <c r="B33" s="8" t="s">
        <v>544</v>
      </c>
      <c r="C33" s="9" t="s">
        <v>655</v>
      </c>
      <c r="D33" s="169" t="s">
        <v>18</v>
      </c>
      <c r="E33" s="8" t="s">
        <v>603</v>
      </c>
      <c r="F33" s="8" t="s">
        <v>635</v>
      </c>
      <c r="G33" s="64">
        <v>387594.18449999997</v>
      </c>
      <c r="H33" s="64">
        <v>1534798.3287</v>
      </c>
      <c r="I33" s="9" t="s">
        <v>604</v>
      </c>
      <c r="J33" s="9" t="s">
        <v>578</v>
      </c>
      <c r="K33" s="112">
        <v>43315</v>
      </c>
      <c r="L33" s="112">
        <v>43617</v>
      </c>
      <c r="M33" s="113">
        <v>2534.69</v>
      </c>
      <c r="O33" s="87"/>
      <c r="P33" s="8" t="s">
        <v>578</v>
      </c>
      <c r="Q33" s="8" t="s">
        <v>579</v>
      </c>
      <c r="R33" s="8" t="s">
        <v>554</v>
      </c>
    </row>
    <row r="34" spans="1:18" ht="89.25" x14ac:dyDescent="0.2">
      <c r="A34" s="13" t="s">
        <v>249</v>
      </c>
      <c r="B34" s="8" t="s">
        <v>42</v>
      </c>
      <c r="C34" s="9" t="s">
        <v>498</v>
      </c>
      <c r="D34" s="9" t="s">
        <v>31</v>
      </c>
      <c r="E34" s="8" t="s">
        <v>605</v>
      </c>
      <c r="F34" s="8" t="s">
        <v>636</v>
      </c>
      <c r="G34" s="64">
        <v>393128.37969999999</v>
      </c>
      <c r="H34" s="64">
        <v>1530744.621</v>
      </c>
      <c r="I34" s="9" t="s">
        <v>606</v>
      </c>
      <c r="J34" s="9" t="s">
        <v>580</v>
      </c>
      <c r="K34" s="112">
        <v>43454</v>
      </c>
      <c r="L34" s="112">
        <v>43941</v>
      </c>
      <c r="M34" s="113">
        <v>705.08</v>
      </c>
      <c r="O34" s="87"/>
      <c r="P34" s="8" t="s">
        <v>580</v>
      </c>
      <c r="Q34" s="8" t="s">
        <v>581</v>
      </c>
      <c r="R34" s="8" t="s">
        <v>555</v>
      </c>
    </row>
    <row r="35" spans="1:18" ht="51" x14ac:dyDescent="0.2">
      <c r="A35" s="13" t="s">
        <v>373</v>
      </c>
      <c r="B35" s="8" t="s">
        <v>545</v>
      </c>
      <c r="C35" s="9" t="s">
        <v>498</v>
      </c>
      <c r="D35" s="9" t="s">
        <v>14</v>
      </c>
      <c r="E35" s="8" t="s">
        <v>607</v>
      </c>
      <c r="F35" s="8" t="s">
        <v>637</v>
      </c>
      <c r="G35" s="64">
        <v>378098.79859999998</v>
      </c>
      <c r="H35" s="64">
        <v>1535972.2986000001</v>
      </c>
      <c r="I35" s="9" t="s">
        <v>608</v>
      </c>
      <c r="J35" s="9" t="s">
        <v>582</v>
      </c>
      <c r="K35" s="112">
        <v>43278</v>
      </c>
      <c r="L35" s="112">
        <v>43646</v>
      </c>
      <c r="M35" s="113">
        <v>907.3</v>
      </c>
      <c r="O35" s="87"/>
      <c r="P35" s="8" t="s">
        <v>582</v>
      </c>
      <c r="Q35" s="8" t="s">
        <v>581</v>
      </c>
      <c r="R35" s="8" t="s">
        <v>556</v>
      </c>
    </row>
    <row r="36" spans="1:18" ht="165.75" x14ac:dyDescent="0.2">
      <c r="A36" s="223" t="s">
        <v>196</v>
      </c>
      <c r="B36" s="307" t="s">
        <v>546</v>
      </c>
      <c r="C36" s="249" t="s">
        <v>656</v>
      </c>
      <c r="D36" s="9" t="s">
        <v>27</v>
      </c>
      <c r="E36" s="8" t="s">
        <v>609</v>
      </c>
      <c r="F36" s="8" t="s">
        <v>638</v>
      </c>
      <c r="G36" s="64">
        <v>384167.09759999998</v>
      </c>
      <c r="H36" s="64">
        <v>1529310.8462</v>
      </c>
      <c r="I36" s="9" t="s">
        <v>320</v>
      </c>
      <c r="J36" s="9" t="s">
        <v>583</v>
      </c>
      <c r="K36" s="112">
        <v>42919</v>
      </c>
      <c r="L36" s="112">
        <v>43026</v>
      </c>
      <c r="M36" s="113">
        <v>1847</v>
      </c>
      <c r="O36" s="87"/>
      <c r="P36" s="8" t="s">
        <v>583</v>
      </c>
      <c r="Q36" s="8" t="s">
        <v>584</v>
      </c>
      <c r="R36" s="8" t="s">
        <v>557</v>
      </c>
    </row>
    <row r="37" spans="1:18" ht="102" x14ac:dyDescent="0.2">
      <c r="A37" s="224"/>
      <c r="B37" s="308"/>
      <c r="C37" s="250"/>
      <c r="D37" s="9" t="s">
        <v>28</v>
      </c>
      <c r="E37" s="8" t="s">
        <v>610</v>
      </c>
      <c r="F37" s="8" t="s">
        <v>639</v>
      </c>
      <c r="G37" s="64">
        <v>386480.43219999998</v>
      </c>
      <c r="H37" s="64">
        <v>1528251.4595999999</v>
      </c>
      <c r="I37" s="9" t="s">
        <v>320</v>
      </c>
      <c r="J37" s="9" t="s">
        <v>585</v>
      </c>
      <c r="K37" s="112">
        <v>43033</v>
      </c>
      <c r="L37" s="112">
        <v>43146</v>
      </c>
      <c r="M37" s="113">
        <v>96.12</v>
      </c>
      <c r="O37" s="87"/>
      <c r="P37" s="8" t="s">
        <v>585</v>
      </c>
      <c r="Q37" s="8" t="s">
        <v>586</v>
      </c>
      <c r="R37" s="8" t="s">
        <v>558</v>
      </c>
    </row>
    <row r="38" spans="1:18" ht="51" x14ac:dyDescent="0.2">
      <c r="A38" s="13" t="s">
        <v>657</v>
      </c>
      <c r="B38" s="8" t="s">
        <v>547</v>
      </c>
      <c r="C38" s="9" t="s">
        <v>658</v>
      </c>
      <c r="D38" s="9" t="s">
        <v>22</v>
      </c>
      <c r="E38" s="8" t="s">
        <v>611</v>
      </c>
      <c r="F38" s="8" t="s">
        <v>640</v>
      </c>
      <c r="G38" s="64">
        <v>368819.96130000002</v>
      </c>
      <c r="H38" s="64">
        <v>1533252.4801</v>
      </c>
      <c r="I38" s="9" t="s">
        <v>612</v>
      </c>
      <c r="J38" s="9" t="s">
        <v>587</v>
      </c>
      <c r="K38" s="112">
        <v>41907</v>
      </c>
      <c r="M38" s="113"/>
      <c r="O38" s="87"/>
      <c r="P38" s="8" t="s">
        <v>587</v>
      </c>
      <c r="Q38" s="8" t="s">
        <v>588</v>
      </c>
      <c r="R38" s="8" t="s">
        <v>559</v>
      </c>
    </row>
    <row r="39" spans="1:18" ht="51" x14ac:dyDescent="0.2">
      <c r="A39" s="13" t="s">
        <v>41</v>
      </c>
      <c r="B39" s="8" t="s">
        <v>42</v>
      </c>
      <c r="C39" s="9" t="s">
        <v>498</v>
      </c>
      <c r="D39" s="9" t="s">
        <v>16</v>
      </c>
      <c r="E39" s="8" t="s">
        <v>613</v>
      </c>
      <c r="F39" s="8" t="s">
        <v>651</v>
      </c>
      <c r="G39" s="64">
        <v>392495.29109999997</v>
      </c>
      <c r="H39" s="64">
        <v>1537658.1998999999</v>
      </c>
      <c r="I39" s="9" t="s">
        <v>614</v>
      </c>
      <c r="J39" s="9" t="s">
        <v>589</v>
      </c>
      <c r="K39" s="112">
        <v>43455</v>
      </c>
      <c r="L39" s="112">
        <v>43698</v>
      </c>
      <c r="M39" s="113">
        <v>899.5</v>
      </c>
      <c r="O39" s="87"/>
      <c r="P39" s="8" t="s">
        <v>589</v>
      </c>
      <c r="Q39" s="22">
        <v>43507</v>
      </c>
      <c r="R39" s="166" t="s">
        <v>560</v>
      </c>
    </row>
    <row r="40" spans="1:18" ht="38.25" x14ac:dyDescent="0.2">
      <c r="A40" s="223" t="s">
        <v>548</v>
      </c>
      <c r="B40" s="225" t="s">
        <v>42</v>
      </c>
      <c r="C40" s="227" t="s">
        <v>498</v>
      </c>
      <c r="D40" s="9" t="s">
        <v>19</v>
      </c>
      <c r="E40" s="320" t="s">
        <v>615</v>
      </c>
      <c r="F40" s="307" t="s">
        <v>641</v>
      </c>
      <c r="G40" s="367">
        <v>382859.78649999999</v>
      </c>
      <c r="H40" s="367">
        <v>1541802.7912000001</v>
      </c>
      <c r="I40" s="249" t="s">
        <v>616</v>
      </c>
      <c r="J40" s="249" t="s">
        <v>590</v>
      </c>
      <c r="K40" s="241">
        <v>43227</v>
      </c>
      <c r="L40" s="377">
        <v>43472</v>
      </c>
      <c r="M40" s="113">
        <v>1421.94</v>
      </c>
      <c r="O40" s="87"/>
      <c r="P40" s="320" t="s">
        <v>590</v>
      </c>
      <c r="Q40" s="309" t="s">
        <v>586</v>
      </c>
      <c r="R40" s="171" t="s">
        <v>561</v>
      </c>
    </row>
    <row r="41" spans="1:18" ht="38.25" x14ac:dyDescent="0.2">
      <c r="A41" s="306"/>
      <c r="B41" s="305"/>
      <c r="C41" s="346"/>
      <c r="D41" s="9" t="s">
        <v>28</v>
      </c>
      <c r="E41" s="321"/>
      <c r="F41" s="324"/>
      <c r="G41" s="368"/>
      <c r="H41" s="368"/>
      <c r="I41" s="251"/>
      <c r="J41" s="251"/>
      <c r="K41" s="370"/>
      <c r="L41" s="378"/>
      <c r="M41" s="113">
        <v>10</v>
      </c>
      <c r="O41" s="87"/>
      <c r="P41" s="321"/>
      <c r="Q41" s="376"/>
      <c r="R41" s="171" t="s">
        <v>562</v>
      </c>
    </row>
    <row r="42" spans="1:18" ht="38.25" x14ac:dyDescent="0.2">
      <c r="A42" s="224"/>
      <c r="B42" s="226"/>
      <c r="C42" s="228"/>
      <c r="D42" s="9" t="s">
        <v>28</v>
      </c>
      <c r="E42" s="322"/>
      <c r="F42" s="308"/>
      <c r="G42" s="369"/>
      <c r="H42" s="369"/>
      <c r="I42" s="250"/>
      <c r="J42" s="250"/>
      <c r="K42" s="371"/>
      <c r="L42" s="379"/>
      <c r="M42" s="113">
        <v>44</v>
      </c>
      <c r="O42" s="87"/>
      <c r="P42" s="322"/>
      <c r="Q42" s="310"/>
      <c r="R42" s="171" t="s">
        <v>563</v>
      </c>
    </row>
    <row r="43" spans="1:18" ht="51" x14ac:dyDescent="0.2">
      <c r="A43" s="13" t="s">
        <v>549</v>
      </c>
      <c r="B43" s="8">
        <v>6671310298</v>
      </c>
      <c r="C43" s="9" t="s">
        <v>659</v>
      </c>
      <c r="D43" s="9" t="s">
        <v>29</v>
      </c>
      <c r="E43" s="8" t="s">
        <v>617</v>
      </c>
      <c r="F43" s="8" t="s">
        <v>642</v>
      </c>
      <c r="G43" s="64">
        <v>388559.59860000003</v>
      </c>
      <c r="H43" s="64">
        <v>1532992.7868999999</v>
      </c>
      <c r="I43" s="9" t="s">
        <v>320</v>
      </c>
      <c r="J43" s="9" t="s">
        <v>674</v>
      </c>
      <c r="K43" s="112">
        <v>40736</v>
      </c>
      <c r="M43" s="113"/>
      <c r="O43" s="87"/>
      <c r="P43" s="8" t="s">
        <v>591</v>
      </c>
      <c r="Q43" s="8" t="s">
        <v>586</v>
      </c>
      <c r="R43" s="167" t="s">
        <v>564</v>
      </c>
    </row>
    <row r="44" spans="1:18" ht="89.25" x14ac:dyDescent="0.2">
      <c r="A44" s="13" t="s">
        <v>663</v>
      </c>
      <c r="B44" s="8" t="s">
        <v>550</v>
      </c>
      <c r="C44" s="9" t="s">
        <v>660</v>
      </c>
      <c r="D44" s="9" t="s">
        <v>29</v>
      </c>
      <c r="E44" s="8" t="s">
        <v>618</v>
      </c>
      <c r="F44" s="8" t="s">
        <v>643</v>
      </c>
      <c r="G44" s="64">
        <v>376412.06699999998</v>
      </c>
      <c r="H44" s="64">
        <v>1527466.0220000001</v>
      </c>
      <c r="I44" s="9" t="s">
        <v>619</v>
      </c>
      <c r="J44" s="9" t="s">
        <v>675</v>
      </c>
      <c r="K44" s="112">
        <v>41474</v>
      </c>
      <c r="M44" s="113"/>
      <c r="O44" s="87"/>
      <c r="P44" s="8" t="s">
        <v>592</v>
      </c>
      <c r="Q44" s="8" t="s">
        <v>586</v>
      </c>
      <c r="R44" s="8" t="s">
        <v>565</v>
      </c>
    </row>
    <row r="45" spans="1:18" ht="51" x14ac:dyDescent="0.2">
      <c r="A45" s="13" t="s">
        <v>664</v>
      </c>
      <c r="B45" s="8">
        <v>6629008132</v>
      </c>
      <c r="C45" s="9" t="s">
        <v>661</v>
      </c>
      <c r="D45" s="9" t="s">
        <v>19</v>
      </c>
      <c r="E45" s="8" t="s">
        <v>620</v>
      </c>
      <c r="F45" s="8" t="s">
        <v>644</v>
      </c>
      <c r="G45" s="64">
        <v>383308.66269999999</v>
      </c>
      <c r="H45" s="64">
        <v>1546728.3356000001</v>
      </c>
      <c r="I45" s="9" t="s">
        <v>621</v>
      </c>
      <c r="J45" s="9" t="s">
        <v>593</v>
      </c>
      <c r="K45" s="112">
        <v>43276</v>
      </c>
      <c r="L45" s="112">
        <v>44007</v>
      </c>
      <c r="M45" s="113">
        <v>15370.01</v>
      </c>
      <c r="O45" s="87"/>
      <c r="P45" s="8" t="s">
        <v>593</v>
      </c>
      <c r="Q45" s="22">
        <v>43509</v>
      </c>
      <c r="R45" s="8" t="s">
        <v>566</v>
      </c>
    </row>
    <row r="46" spans="1:18" ht="38.25" x14ac:dyDescent="0.2">
      <c r="A46" s="13" t="s">
        <v>665</v>
      </c>
      <c r="B46" s="8" t="s">
        <v>551</v>
      </c>
      <c r="C46" s="9" t="s">
        <v>662</v>
      </c>
      <c r="D46" s="9" t="s">
        <v>19</v>
      </c>
      <c r="E46" s="8" t="s">
        <v>622</v>
      </c>
      <c r="F46" s="8" t="s">
        <v>645</v>
      </c>
      <c r="G46" s="64">
        <v>383542.27980000002</v>
      </c>
      <c r="H46" s="64">
        <v>1546733.8130000001</v>
      </c>
      <c r="I46" s="9" t="s">
        <v>623</v>
      </c>
      <c r="J46" s="9" t="s">
        <v>594</v>
      </c>
      <c r="K46" s="112">
        <v>43094</v>
      </c>
      <c r="L46" s="112">
        <v>43830</v>
      </c>
      <c r="M46" s="113">
        <v>1440</v>
      </c>
      <c r="O46" s="87"/>
      <c r="P46" s="8" t="s">
        <v>594</v>
      </c>
      <c r="Q46" s="8" t="s">
        <v>418</v>
      </c>
      <c r="R46" s="8" t="s">
        <v>567</v>
      </c>
    </row>
    <row r="47" spans="1:18" ht="89.25" x14ac:dyDescent="0.2">
      <c r="A47" s="13" t="s">
        <v>666</v>
      </c>
      <c r="B47" s="8">
        <v>6679035540</v>
      </c>
      <c r="C47" s="9" t="s">
        <v>667</v>
      </c>
      <c r="D47" s="9" t="s">
        <v>10</v>
      </c>
      <c r="E47" s="8" t="s">
        <v>624</v>
      </c>
      <c r="F47" s="8" t="s">
        <v>646</v>
      </c>
      <c r="G47" s="64">
        <v>380949.7193</v>
      </c>
      <c r="H47" s="64">
        <v>1531843.8048</v>
      </c>
      <c r="I47" s="9" t="s">
        <v>625</v>
      </c>
      <c r="J47" s="9" t="s">
        <v>595</v>
      </c>
      <c r="K47" s="112">
        <v>42815</v>
      </c>
      <c r="L47" s="112">
        <v>43753</v>
      </c>
      <c r="M47" s="113">
        <v>47813.4</v>
      </c>
      <c r="N47" s="87">
        <v>33685.9</v>
      </c>
      <c r="O47" s="87">
        <v>33511</v>
      </c>
      <c r="P47" s="8" t="s">
        <v>595</v>
      </c>
      <c r="Q47" s="22">
        <v>43514</v>
      </c>
      <c r="R47" s="8" t="s">
        <v>568</v>
      </c>
    </row>
    <row r="48" spans="1:18" ht="76.5" x14ac:dyDescent="0.2">
      <c r="A48" s="13" t="s">
        <v>668</v>
      </c>
      <c r="B48" s="8" t="s">
        <v>552</v>
      </c>
      <c r="C48" s="9" t="s">
        <v>669</v>
      </c>
      <c r="D48" s="9" t="s">
        <v>16</v>
      </c>
      <c r="E48" s="166" t="s">
        <v>626</v>
      </c>
      <c r="F48" s="8" t="s">
        <v>647</v>
      </c>
      <c r="G48" s="64">
        <v>395338.54989999998</v>
      </c>
      <c r="H48" s="64">
        <v>1527336.1684000001</v>
      </c>
      <c r="I48" s="9" t="s">
        <v>627</v>
      </c>
      <c r="J48" s="9" t="s">
        <v>596</v>
      </c>
      <c r="K48" s="112">
        <v>43297</v>
      </c>
      <c r="L48" s="112">
        <v>43631</v>
      </c>
      <c r="M48" s="113">
        <v>2993.35</v>
      </c>
      <c r="O48" s="87"/>
      <c r="P48" s="166" t="s">
        <v>596</v>
      </c>
      <c r="Q48" s="166" t="s">
        <v>597</v>
      </c>
      <c r="R48" s="8" t="s">
        <v>569</v>
      </c>
    </row>
    <row r="49" spans="1:18" ht="102" x14ac:dyDescent="0.2">
      <c r="A49" s="223" t="s">
        <v>670</v>
      </c>
      <c r="B49" s="307">
        <v>6671108035</v>
      </c>
      <c r="C49" s="249" t="s">
        <v>671</v>
      </c>
      <c r="D49" s="9" t="s">
        <v>19</v>
      </c>
      <c r="E49" s="328" t="s">
        <v>628</v>
      </c>
      <c r="F49" s="300" t="s">
        <v>648</v>
      </c>
      <c r="G49" s="367">
        <v>383958.375</v>
      </c>
      <c r="H49" s="367">
        <v>1535374.3195</v>
      </c>
      <c r="I49" s="249" t="s">
        <v>629</v>
      </c>
      <c r="J49" s="249" t="s">
        <v>598</v>
      </c>
      <c r="K49" s="241">
        <v>43116</v>
      </c>
      <c r="L49" s="377">
        <v>43524</v>
      </c>
      <c r="M49" s="113">
        <v>18618.900000000001</v>
      </c>
      <c r="O49" s="87"/>
      <c r="P49" s="304" t="s">
        <v>598</v>
      </c>
      <c r="Q49" s="304" t="s">
        <v>431</v>
      </c>
      <c r="R49" s="122" t="s">
        <v>570</v>
      </c>
    </row>
    <row r="50" spans="1:18" ht="51" x14ac:dyDescent="0.2">
      <c r="A50" s="306"/>
      <c r="B50" s="324"/>
      <c r="C50" s="251"/>
      <c r="D50" s="9" t="s">
        <v>38</v>
      </c>
      <c r="E50" s="328"/>
      <c r="F50" s="301"/>
      <c r="G50" s="368"/>
      <c r="H50" s="368"/>
      <c r="I50" s="251"/>
      <c r="J50" s="251"/>
      <c r="K50" s="370"/>
      <c r="L50" s="378"/>
      <c r="M50" s="113">
        <v>3600</v>
      </c>
      <c r="O50" s="87"/>
      <c r="P50" s="301"/>
      <c r="Q50" s="301"/>
      <c r="R50" s="122" t="s">
        <v>571</v>
      </c>
    </row>
    <row r="51" spans="1:18" ht="38.25" x14ac:dyDescent="0.2">
      <c r="A51" s="224"/>
      <c r="B51" s="345"/>
      <c r="C51" s="250"/>
      <c r="D51" s="9" t="s">
        <v>28</v>
      </c>
      <c r="E51" s="328"/>
      <c r="F51" s="302"/>
      <c r="G51" s="369"/>
      <c r="H51" s="369"/>
      <c r="I51" s="250"/>
      <c r="J51" s="250"/>
      <c r="K51" s="371"/>
      <c r="L51" s="379"/>
      <c r="M51" s="113"/>
      <c r="O51" s="87"/>
      <c r="P51" s="303"/>
      <c r="Q51" s="303"/>
      <c r="R51" s="122" t="s">
        <v>572</v>
      </c>
    </row>
    <row r="52" spans="1:18" ht="127.5" x14ac:dyDescent="0.2">
      <c r="A52" s="13" t="s">
        <v>672</v>
      </c>
      <c r="B52" s="171">
        <v>6671163413</v>
      </c>
      <c r="C52" s="9" t="s">
        <v>673</v>
      </c>
      <c r="D52" s="9" t="s">
        <v>27</v>
      </c>
      <c r="E52" s="8" t="s">
        <v>630</v>
      </c>
      <c r="F52" s="8" t="s">
        <v>88</v>
      </c>
      <c r="G52" s="64">
        <v>390896.99190000002</v>
      </c>
      <c r="H52" s="64">
        <v>1536014.2024000001</v>
      </c>
      <c r="I52" s="9" t="s">
        <v>320</v>
      </c>
      <c r="J52" s="9" t="s">
        <v>86</v>
      </c>
      <c r="K52" s="112">
        <v>43483</v>
      </c>
      <c r="L52" s="112">
        <v>43573</v>
      </c>
      <c r="M52" s="113">
        <v>10627</v>
      </c>
      <c r="O52" s="87"/>
      <c r="P52" s="167" t="s">
        <v>86</v>
      </c>
      <c r="Q52" s="167" t="s">
        <v>435</v>
      </c>
      <c r="R52" s="8" t="s">
        <v>573</v>
      </c>
    </row>
    <row r="53" spans="1:18" ht="51" x14ac:dyDescent="0.2">
      <c r="A53" s="13" t="s">
        <v>41</v>
      </c>
      <c r="B53" s="171" t="s">
        <v>42</v>
      </c>
      <c r="C53" s="9" t="s">
        <v>498</v>
      </c>
      <c r="D53" s="9" t="s">
        <v>15</v>
      </c>
      <c r="E53" s="8" t="s">
        <v>631</v>
      </c>
      <c r="F53" s="8" t="s">
        <v>649</v>
      </c>
      <c r="G53" s="64">
        <v>388855.9411</v>
      </c>
      <c r="H53" s="64">
        <v>1528551.1972000001</v>
      </c>
      <c r="I53" s="9" t="s">
        <v>632</v>
      </c>
      <c r="J53" s="9" t="s">
        <v>599</v>
      </c>
      <c r="K53" s="112">
        <v>43096</v>
      </c>
      <c r="L53" s="112">
        <v>43370</v>
      </c>
      <c r="M53" s="113">
        <v>1384.1</v>
      </c>
      <c r="O53" s="87"/>
      <c r="P53" s="8" t="s">
        <v>599</v>
      </c>
      <c r="Q53" s="22">
        <v>43524</v>
      </c>
      <c r="R53" s="8" t="s">
        <v>574</v>
      </c>
    </row>
    <row r="54" spans="1:18" ht="89.25" x14ac:dyDescent="0.2">
      <c r="A54" s="16" t="s">
        <v>531</v>
      </c>
      <c r="B54" s="171">
        <v>7709740488</v>
      </c>
      <c r="C54" s="9" t="s">
        <v>504</v>
      </c>
      <c r="D54" s="39" t="s">
        <v>27</v>
      </c>
      <c r="E54" s="41" t="s">
        <v>633</v>
      </c>
      <c r="F54" s="41" t="s">
        <v>650</v>
      </c>
      <c r="G54" s="43">
        <v>383814.02189999999</v>
      </c>
      <c r="H54" s="43">
        <v>1529758.0784</v>
      </c>
      <c r="I54" s="39" t="s">
        <v>320</v>
      </c>
      <c r="J54" s="39" t="s">
        <v>600</v>
      </c>
      <c r="K54" s="118">
        <v>43257</v>
      </c>
      <c r="L54" s="118">
        <v>43561</v>
      </c>
      <c r="M54" s="119">
        <v>66.5</v>
      </c>
      <c r="N54" s="120"/>
      <c r="O54" s="120"/>
      <c r="P54" s="41" t="s">
        <v>600</v>
      </c>
      <c r="Q54" s="45">
        <v>43524</v>
      </c>
      <c r="R54" s="41" t="s">
        <v>575</v>
      </c>
    </row>
    <row r="55" spans="1:18" ht="63.75" x14ac:dyDescent="0.2">
      <c r="A55" s="8" t="s">
        <v>857</v>
      </c>
      <c r="B55" s="8" t="s">
        <v>150</v>
      </c>
      <c r="C55" s="9" t="s">
        <v>856</v>
      </c>
      <c r="D55" s="9" t="s">
        <v>19</v>
      </c>
      <c r="E55" s="8" t="s">
        <v>952</v>
      </c>
      <c r="F55" s="8" t="s">
        <v>167</v>
      </c>
      <c r="G55" s="64">
        <v>395682.1127</v>
      </c>
      <c r="H55" s="64">
        <v>1537772.3228</v>
      </c>
      <c r="I55" s="8" t="s">
        <v>918</v>
      </c>
      <c r="J55" s="8" t="s">
        <v>932</v>
      </c>
      <c r="K55" s="112">
        <v>43235</v>
      </c>
      <c r="L55" s="112">
        <v>43845</v>
      </c>
      <c r="M55" s="87">
        <v>1440</v>
      </c>
      <c r="O55" s="114"/>
      <c r="P55" s="8" t="s">
        <v>932</v>
      </c>
      <c r="Q55" s="8" t="s">
        <v>801</v>
      </c>
      <c r="R55" s="8" t="s">
        <v>889</v>
      </c>
    </row>
    <row r="56" spans="1:18" ht="38.25" x14ac:dyDescent="0.2">
      <c r="A56" s="8" t="s">
        <v>858</v>
      </c>
      <c r="B56" s="8" t="s">
        <v>66</v>
      </c>
      <c r="C56" s="9" t="s">
        <v>673</v>
      </c>
      <c r="D56" s="9" t="s">
        <v>28</v>
      </c>
      <c r="E56" s="8" t="s">
        <v>953</v>
      </c>
      <c r="F56" s="8" t="s">
        <v>909</v>
      </c>
      <c r="G56" s="64">
        <v>395051.73070000001</v>
      </c>
      <c r="H56" s="64">
        <v>1537198.2150000001</v>
      </c>
      <c r="I56" s="8" t="s">
        <v>919</v>
      </c>
      <c r="J56" s="8" t="s">
        <v>933</v>
      </c>
      <c r="K56" s="112">
        <v>42697</v>
      </c>
      <c r="L56" s="112">
        <v>42999</v>
      </c>
      <c r="M56" s="87">
        <v>104.5</v>
      </c>
      <c r="O56" s="114"/>
      <c r="P56" s="8" t="s">
        <v>933</v>
      </c>
      <c r="Q56" s="8" t="s">
        <v>934</v>
      </c>
      <c r="R56" s="8" t="s">
        <v>890</v>
      </c>
    </row>
    <row r="57" spans="1:18" ht="38.25" x14ac:dyDescent="0.2">
      <c r="A57" s="8" t="s">
        <v>860</v>
      </c>
      <c r="B57" s="8" t="s">
        <v>58</v>
      </c>
      <c r="C57" s="9" t="s">
        <v>859</v>
      </c>
      <c r="D57" s="9" t="s">
        <v>20</v>
      </c>
      <c r="E57" s="8" t="s">
        <v>954</v>
      </c>
      <c r="F57" s="8" t="s">
        <v>49</v>
      </c>
      <c r="G57" s="64">
        <v>394803.25089999998</v>
      </c>
      <c r="H57" s="64">
        <v>1534722.4047000001</v>
      </c>
      <c r="I57" s="8" t="s">
        <v>920</v>
      </c>
      <c r="J57" s="8" t="s">
        <v>935</v>
      </c>
      <c r="K57" s="112">
        <v>43061</v>
      </c>
      <c r="L57" s="112">
        <v>44133</v>
      </c>
      <c r="M57" s="87">
        <v>14871.5</v>
      </c>
      <c r="O57" s="114"/>
      <c r="P57" s="8" t="s">
        <v>935</v>
      </c>
      <c r="Q57" s="8" t="s">
        <v>934</v>
      </c>
      <c r="R57" s="8" t="s">
        <v>891</v>
      </c>
    </row>
    <row r="58" spans="1:18" ht="63.75" x14ac:dyDescent="0.2">
      <c r="A58" s="8" t="s">
        <v>862</v>
      </c>
      <c r="B58" s="8" t="s">
        <v>880</v>
      </c>
      <c r="C58" s="9" t="s">
        <v>861</v>
      </c>
      <c r="D58" s="9" t="s">
        <v>28</v>
      </c>
      <c r="E58" s="8" t="s">
        <v>955</v>
      </c>
      <c r="F58" s="8" t="s">
        <v>910</v>
      </c>
      <c r="G58" s="64">
        <v>378109.58299999998</v>
      </c>
      <c r="H58" s="64">
        <v>1532882.561</v>
      </c>
      <c r="I58" s="8" t="s">
        <v>921</v>
      </c>
      <c r="J58" s="8" t="s">
        <v>936</v>
      </c>
      <c r="K58" s="112">
        <v>43052</v>
      </c>
      <c r="L58" s="112">
        <v>43555</v>
      </c>
      <c r="M58" s="87">
        <v>54</v>
      </c>
      <c r="O58" s="114"/>
      <c r="P58" s="8" t="s">
        <v>936</v>
      </c>
      <c r="Q58" s="8" t="s">
        <v>805</v>
      </c>
      <c r="R58" s="8" t="s">
        <v>892</v>
      </c>
    </row>
    <row r="59" spans="1:18" ht="63.75" x14ac:dyDescent="0.2">
      <c r="A59" s="8" t="s">
        <v>863</v>
      </c>
      <c r="B59" s="8" t="s">
        <v>881</v>
      </c>
      <c r="C59" s="9" t="s">
        <v>53</v>
      </c>
      <c r="D59" s="9" t="s">
        <v>10</v>
      </c>
      <c r="E59" s="8" t="s">
        <v>956</v>
      </c>
      <c r="F59" s="8" t="s">
        <v>911</v>
      </c>
      <c r="G59" s="64">
        <v>380720.60560000001</v>
      </c>
      <c r="H59" s="64">
        <v>1531611.2557000001</v>
      </c>
      <c r="I59" s="8" t="s">
        <v>922</v>
      </c>
      <c r="J59" s="8" t="s">
        <v>937</v>
      </c>
      <c r="K59" s="112">
        <v>43342</v>
      </c>
      <c r="L59" s="112">
        <v>43674</v>
      </c>
      <c r="M59" s="87">
        <v>37045.74</v>
      </c>
      <c r="N59" s="87">
        <v>25569.8</v>
      </c>
      <c r="O59" s="114">
        <v>26094.6</v>
      </c>
      <c r="P59" s="8" t="s">
        <v>937</v>
      </c>
      <c r="Q59" s="8" t="s">
        <v>809</v>
      </c>
      <c r="R59" s="8" t="s">
        <v>893</v>
      </c>
    </row>
    <row r="60" spans="1:18" ht="63.75" x14ac:dyDescent="0.2">
      <c r="A60" s="8" t="s">
        <v>865</v>
      </c>
      <c r="B60" s="8" t="s">
        <v>882</v>
      </c>
      <c r="C60" s="9" t="s">
        <v>864</v>
      </c>
      <c r="D60" s="9" t="s">
        <v>16</v>
      </c>
      <c r="E60" s="8" t="s">
        <v>957</v>
      </c>
      <c r="F60" s="8" t="s">
        <v>912</v>
      </c>
      <c r="G60" s="64">
        <v>391416.42729999998</v>
      </c>
      <c r="H60" s="64">
        <v>1549493.3617</v>
      </c>
      <c r="I60" s="8" t="s">
        <v>923</v>
      </c>
      <c r="J60" s="8" t="s">
        <v>938</v>
      </c>
      <c r="K60" s="112">
        <v>41676</v>
      </c>
      <c r="L60" s="112">
        <v>43707</v>
      </c>
      <c r="M60" s="87">
        <v>5778.3</v>
      </c>
      <c r="O60" s="114"/>
      <c r="P60" s="8" t="s">
        <v>938</v>
      </c>
      <c r="Q60" s="8" t="s">
        <v>809</v>
      </c>
      <c r="R60" s="8" t="s">
        <v>894</v>
      </c>
    </row>
    <row r="61" spans="1:18" ht="25.5" x14ac:dyDescent="0.2">
      <c r="A61" s="225" t="s">
        <v>867</v>
      </c>
      <c r="B61" s="307" t="s">
        <v>883</v>
      </c>
      <c r="C61" s="249" t="s">
        <v>866</v>
      </c>
      <c r="D61" s="169" t="s">
        <v>19</v>
      </c>
      <c r="E61" s="320" t="s">
        <v>958</v>
      </c>
      <c r="F61" s="307" t="s">
        <v>913</v>
      </c>
      <c r="G61" s="367">
        <v>395243.06290000002</v>
      </c>
      <c r="H61" s="367">
        <v>1529865.6634</v>
      </c>
      <c r="I61" s="320" t="s">
        <v>924</v>
      </c>
      <c r="J61" s="320" t="s">
        <v>939</v>
      </c>
      <c r="K61" s="241">
        <v>43090</v>
      </c>
      <c r="L61" s="241">
        <v>43455</v>
      </c>
      <c r="M61" s="87">
        <v>519.87</v>
      </c>
      <c r="O61" s="114"/>
      <c r="P61" s="320" t="s">
        <v>939</v>
      </c>
      <c r="Q61" s="225" t="s">
        <v>940</v>
      </c>
      <c r="R61" s="8" t="s">
        <v>895</v>
      </c>
    </row>
    <row r="62" spans="1:18" ht="38.25" x14ac:dyDescent="0.2">
      <c r="A62" s="226"/>
      <c r="B62" s="308"/>
      <c r="C62" s="250"/>
      <c r="D62" s="169" t="s">
        <v>28</v>
      </c>
      <c r="E62" s="322"/>
      <c r="F62" s="308"/>
      <c r="G62" s="369"/>
      <c r="H62" s="369"/>
      <c r="I62" s="322"/>
      <c r="J62" s="322"/>
      <c r="K62" s="371"/>
      <c r="L62" s="371"/>
      <c r="O62" s="114"/>
      <c r="P62" s="322"/>
      <c r="Q62" s="226"/>
      <c r="R62" s="8" t="s">
        <v>896</v>
      </c>
    </row>
    <row r="63" spans="1:18" ht="89.25" x14ac:dyDescent="0.2">
      <c r="A63" s="8" t="s">
        <v>211</v>
      </c>
      <c r="B63" s="67" t="s">
        <v>884</v>
      </c>
      <c r="C63" s="9" t="s">
        <v>868</v>
      </c>
      <c r="D63" s="9" t="s">
        <v>18</v>
      </c>
      <c r="E63" s="123" t="s">
        <v>959</v>
      </c>
      <c r="F63" s="8" t="s">
        <v>914</v>
      </c>
      <c r="G63" s="64">
        <v>383814.02189999999</v>
      </c>
      <c r="H63" s="64">
        <v>1529758.0784</v>
      </c>
      <c r="I63" s="123" t="s">
        <v>925</v>
      </c>
      <c r="J63" s="8" t="s">
        <v>941</v>
      </c>
      <c r="K63" s="112">
        <v>42949</v>
      </c>
      <c r="L63" s="87" t="s">
        <v>950</v>
      </c>
      <c r="M63" s="87">
        <v>49346.32</v>
      </c>
      <c r="N63" s="87">
        <v>27029.09</v>
      </c>
      <c r="O63" s="114"/>
      <c r="P63" s="8" t="s">
        <v>941</v>
      </c>
      <c r="Q63" s="8" t="s">
        <v>942</v>
      </c>
      <c r="R63" s="122" t="s">
        <v>897</v>
      </c>
    </row>
    <row r="64" spans="1:18" ht="51" x14ac:dyDescent="0.2">
      <c r="A64" s="225" t="s">
        <v>870</v>
      </c>
      <c r="B64" s="307"/>
      <c r="C64" s="249" t="s">
        <v>869</v>
      </c>
      <c r="D64" s="9" t="s">
        <v>31</v>
      </c>
      <c r="E64" s="300" t="s">
        <v>960</v>
      </c>
      <c r="F64" s="300" t="s">
        <v>915</v>
      </c>
      <c r="G64" s="367">
        <v>381933.8026</v>
      </c>
      <c r="H64" s="367">
        <v>1538289.4992</v>
      </c>
      <c r="I64" s="300" t="s">
        <v>926</v>
      </c>
      <c r="J64" s="320" t="s">
        <v>943</v>
      </c>
      <c r="K64" s="269">
        <v>42278</v>
      </c>
      <c r="L64" s="241">
        <v>43739</v>
      </c>
      <c r="M64" s="87">
        <v>4059.1</v>
      </c>
      <c r="O64" s="114"/>
      <c r="P64" s="320" t="s">
        <v>943</v>
      </c>
      <c r="Q64" s="350">
        <v>43545</v>
      </c>
      <c r="R64" s="122" t="s">
        <v>898</v>
      </c>
    </row>
    <row r="65" spans="1:18" x14ac:dyDescent="0.2">
      <c r="A65" s="305"/>
      <c r="B65" s="324"/>
      <c r="C65" s="251"/>
      <c r="D65" s="249" t="s">
        <v>28</v>
      </c>
      <c r="E65" s="301"/>
      <c r="F65" s="301"/>
      <c r="G65" s="368"/>
      <c r="H65" s="368"/>
      <c r="I65" s="301"/>
      <c r="J65" s="321"/>
      <c r="K65" s="289"/>
      <c r="L65" s="370"/>
      <c r="O65" s="114"/>
      <c r="P65" s="321"/>
      <c r="Q65" s="351"/>
      <c r="R65" s="122" t="s">
        <v>899</v>
      </c>
    </row>
    <row r="66" spans="1:18" ht="25.5" x14ac:dyDescent="0.2">
      <c r="A66" s="305"/>
      <c r="B66" s="324"/>
      <c r="C66" s="251"/>
      <c r="D66" s="251"/>
      <c r="E66" s="301"/>
      <c r="F66" s="301"/>
      <c r="G66" s="368"/>
      <c r="H66" s="368"/>
      <c r="I66" s="301"/>
      <c r="J66" s="321"/>
      <c r="K66" s="289"/>
      <c r="L66" s="370"/>
      <c r="O66" s="114"/>
      <c r="P66" s="321"/>
      <c r="Q66" s="351"/>
      <c r="R66" s="122" t="s">
        <v>900</v>
      </c>
    </row>
    <row r="67" spans="1:18" x14ac:dyDescent="0.2">
      <c r="A67" s="305"/>
      <c r="B67" s="324"/>
      <c r="C67" s="251"/>
      <c r="D67" s="251"/>
      <c r="E67" s="301"/>
      <c r="F67" s="301"/>
      <c r="G67" s="368"/>
      <c r="H67" s="368"/>
      <c r="I67" s="301"/>
      <c r="J67" s="321"/>
      <c r="K67" s="289"/>
      <c r="L67" s="370"/>
      <c r="O67" s="114"/>
      <c r="P67" s="321"/>
      <c r="Q67" s="351"/>
      <c r="R67" s="122" t="s">
        <v>901</v>
      </c>
    </row>
    <row r="68" spans="1:18" ht="25.5" x14ac:dyDescent="0.2">
      <c r="A68" s="226"/>
      <c r="B68" s="308"/>
      <c r="C68" s="250"/>
      <c r="D68" s="250"/>
      <c r="E68" s="302"/>
      <c r="F68" s="302"/>
      <c r="G68" s="369"/>
      <c r="H68" s="369"/>
      <c r="I68" s="302"/>
      <c r="J68" s="322"/>
      <c r="K68" s="290"/>
      <c r="L68" s="371"/>
      <c r="O68" s="114"/>
      <c r="P68" s="322"/>
      <c r="Q68" s="352"/>
      <c r="R68" s="122" t="s">
        <v>902</v>
      </c>
    </row>
    <row r="69" spans="1:18" ht="38.25" x14ac:dyDescent="0.2">
      <c r="A69" s="8" t="s">
        <v>872</v>
      </c>
      <c r="B69" s="67" t="s">
        <v>885</v>
      </c>
      <c r="C69" s="9" t="s">
        <v>871</v>
      </c>
      <c r="D69" s="9" t="s">
        <v>38</v>
      </c>
      <c r="E69" s="123" t="s">
        <v>961</v>
      </c>
      <c r="F69" s="8" t="s">
        <v>454</v>
      </c>
      <c r="G69" s="64">
        <v>386665.50540000002</v>
      </c>
      <c r="H69" s="64">
        <v>1533487.8622000001</v>
      </c>
      <c r="I69" s="123" t="s">
        <v>927</v>
      </c>
      <c r="J69" s="8" t="s">
        <v>944</v>
      </c>
      <c r="K69" s="112">
        <v>43244</v>
      </c>
      <c r="L69" s="112">
        <v>44018</v>
      </c>
      <c r="M69" s="87">
        <v>1264.72</v>
      </c>
      <c r="O69" s="114"/>
      <c r="P69" s="8" t="s">
        <v>944</v>
      </c>
      <c r="Q69" s="8" t="s">
        <v>834</v>
      </c>
      <c r="R69" s="122" t="s">
        <v>378</v>
      </c>
    </row>
    <row r="70" spans="1:18" ht="63.75" x14ac:dyDescent="0.2">
      <c r="A70" s="8" t="s">
        <v>874</v>
      </c>
      <c r="B70" s="67" t="s">
        <v>886</v>
      </c>
      <c r="C70" s="9" t="s">
        <v>873</v>
      </c>
      <c r="D70" s="9" t="s">
        <v>10</v>
      </c>
      <c r="E70" s="123" t="s">
        <v>962</v>
      </c>
      <c r="F70" s="8" t="s">
        <v>916</v>
      </c>
      <c r="G70" s="64">
        <v>384433.39990000002</v>
      </c>
      <c r="H70" s="64">
        <v>1530626.1562000001</v>
      </c>
      <c r="I70" s="123" t="s">
        <v>928</v>
      </c>
      <c r="J70" s="8" t="s">
        <v>945</v>
      </c>
      <c r="K70" s="112">
        <v>43272</v>
      </c>
      <c r="L70" s="112">
        <v>45464</v>
      </c>
      <c r="M70" s="87">
        <v>27018.1</v>
      </c>
      <c r="N70" s="87">
        <v>17542.3</v>
      </c>
      <c r="O70" s="114">
        <v>17512.099999999999</v>
      </c>
      <c r="P70" s="8" t="s">
        <v>945</v>
      </c>
      <c r="Q70" s="8" t="s">
        <v>834</v>
      </c>
      <c r="R70" s="122" t="s">
        <v>903</v>
      </c>
    </row>
    <row r="71" spans="1:18" ht="76.5" x14ac:dyDescent="0.2">
      <c r="A71" s="8" t="s">
        <v>696</v>
      </c>
      <c r="B71" s="67" t="s">
        <v>887</v>
      </c>
      <c r="C71" s="9" t="s">
        <v>875</v>
      </c>
      <c r="D71" s="9" t="s">
        <v>19</v>
      </c>
      <c r="E71" s="123" t="s">
        <v>963</v>
      </c>
      <c r="F71" s="8" t="s">
        <v>726</v>
      </c>
      <c r="G71" s="64">
        <v>381605.16200000001</v>
      </c>
      <c r="H71" s="64">
        <v>1544085.4373000001</v>
      </c>
      <c r="I71" s="123" t="s">
        <v>929</v>
      </c>
      <c r="J71" s="8" t="s">
        <v>946</v>
      </c>
      <c r="K71" s="112">
        <v>43209</v>
      </c>
      <c r="L71" s="112">
        <v>43708</v>
      </c>
      <c r="M71" s="87">
        <v>552.05999999999995</v>
      </c>
      <c r="O71" s="114"/>
      <c r="P71" s="8" t="s">
        <v>946</v>
      </c>
      <c r="Q71" s="8" t="s">
        <v>947</v>
      </c>
      <c r="R71" s="122" t="s">
        <v>904</v>
      </c>
    </row>
    <row r="72" spans="1:18" ht="76.5" x14ac:dyDescent="0.2">
      <c r="A72" s="13" t="s">
        <v>696</v>
      </c>
      <c r="B72" s="48" t="s">
        <v>887</v>
      </c>
      <c r="C72" s="9" t="s">
        <v>875</v>
      </c>
      <c r="D72" s="9" t="s">
        <v>19</v>
      </c>
      <c r="E72" s="123" t="s">
        <v>964</v>
      </c>
      <c r="F72" s="8" t="s">
        <v>726</v>
      </c>
      <c r="G72" s="64">
        <v>381617.66609999997</v>
      </c>
      <c r="H72" s="64">
        <v>1543990.4066999999</v>
      </c>
      <c r="I72" s="123" t="s">
        <v>930</v>
      </c>
      <c r="J72" s="8" t="s">
        <v>948</v>
      </c>
      <c r="K72" s="112">
        <v>43235</v>
      </c>
      <c r="L72" s="87" t="s">
        <v>951</v>
      </c>
      <c r="M72" s="87">
        <v>1034.56</v>
      </c>
      <c r="O72" s="114"/>
      <c r="P72" s="8" t="s">
        <v>948</v>
      </c>
      <c r="Q72" s="22">
        <v>43550</v>
      </c>
      <c r="R72" s="122" t="s">
        <v>905</v>
      </c>
    </row>
    <row r="73" spans="1:18" ht="38.25" x14ac:dyDescent="0.2">
      <c r="A73" s="225" t="s">
        <v>877</v>
      </c>
      <c r="B73" s="225" t="s">
        <v>888</v>
      </c>
      <c r="C73" s="249" t="s">
        <v>876</v>
      </c>
      <c r="D73" s="249" t="s">
        <v>32</v>
      </c>
      <c r="E73" s="320" t="s">
        <v>965</v>
      </c>
      <c r="F73" s="307" t="s">
        <v>472</v>
      </c>
      <c r="G73" s="367">
        <v>383824.7219</v>
      </c>
      <c r="H73" s="367">
        <v>1541305.1276</v>
      </c>
      <c r="I73" s="320" t="s">
        <v>493</v>
      </c>
      <c r="J73" s="320" t="s">
        <v>432</v>
      </c>
      <c r="K73" s="269">
        <v>43521</v>
      </c>
      <c r="L73" s="241">
        <v>76452</v>
      </c>
      <c r="M73" s="87">
        <v>77.400000000000006</v>
      </c>
      <c r="O73" s="114"/>
      <c r="P73" s="320" t="s">
        <v>432</v>
      </c>
      <c r="Q73" s="225" t="s">
        <v>947</v>
      </c>
      <c r="R73" s="8" t="s">
        <v>906</v>
      </c>
    </row>
    <row r="74" spans="1:18" ht="25.5" x14ac:dyDescent="0.2">
      <c r="A74" s="226"/>
      <c r="B74" s="226"/>
      <c r="C74" s="250"/>
      <c r="D74" s="250"/>
      <c r="E74" s="322"/>
      <c r="F74" s="308"/>
      <c r="G74" s="369"/>
      <c r="H74" s="369"/>
      <c r="I74" s="322"/>
      <c r="J74" s="322"/>
      <c r="K74" s="290"/>
      <c r="L74" s="371"/>
      <c r="O74" s="114"/>
      <c r="P74" s="322"/>
      <c r="Q74" s="226"/>
      <c r="R74" s="8" t="s">
        <v>907</v>
      </c>
    </row>
    <row r="75" spans="1:18" ht="89.25" x14ac:dyDescent="0.2">
      <c r="A75" s="41" t="s">
        <v>879</v>
      </c>
      <c r="B75" s="41">
        <v>6658374366</v>
      </c>
      <c r="C75" s="39" t="s">
        <v>878</v>
      </c>
      <c r="D75" s="39" t="s">
        <v>10</v>
      </c>
      <c r="E75" s="41" t="s">
        <v>966</v>
      </c>
      <c r="F75" s="41" t="s">
        <v>917</v>
      </c>
      <c r="G75" s="43">
        <v>389510.5148</v>
      </c>
      <c r="H75" s="43">
        <v>1532573.7944</v>
      </c>
      <c r="I75" s="41" t="s">
        <v>931</v>
      </c>
      <c r="J75" s="41" t="s">
        <v>949</v>
      </c>
      <c r="K75" s="118">
        <v>43258</v>
      </c>
      <c r="L75" s="118">
        <v>43937</v>
      </c>
      <c r="M75" s="120">
        <v>20472.82</v>
      </c>
      <c r="N75" s="120">
        <v>9682.27</v>
      </c>
      <c r="O75" s="124">
        <v>9702.2999999999993</v>
      </c>
      <c r="P75" s="41" t="s">
        <v>949</v>
      </c>
      <c r="Q75" s="45">
        <v>43552</v>
      </c>
      <c r="R75" s="41" t="s">
        <v>908</v>
      </c>
    </row>
    <row r="76" spans="1:18" ht="63.75" x14ac:dyDescent="0.2">
      <c r="A76" s="8" t="s">
        <v>1214</v>
      </c>
      <c r="B76" s="66" t="s">
        <v>1237</v>
      </c>
      <c r="C76" s="9" t="s">
        <v>1213</v>
      </c>
      <c r="D76" s="9" t="s">
        <v>28</v>
      </c>
      <c r="E76" s="8" t="s">
        <v>1370</v>
      </c>
      <c r="F76" s="8" t="s">
        <v>1248</v>
      </c>
      <c r="G76" s="64">
        <v>387181.72820000001</v>
      </c>
      <c r="H76" s="64">
        <v>1528052.1029999999</v>
      </c>
      <c r="I76" s="9" t="s">
        <v>1355</v>
      </c>
      <c r="J76" s="8" t="s">
        <v>1442</v>
      </c>
      <c r="K76" s="112">
        <v>43073</v>
      </c>
      <c r="L76" s="112">
        <v>43104</v>
      </c>
      <c r="M76" s="87">
        <v>19.95</v>
      </c>
      <c r="O76" s="114"/>
      <c r="P76" s="8" t="s">
        <v>1442</v>
      </c>
      <c r="Q76" s="8" t="s">
        <v>1443</v>
      </c>
      <c r="R76" s="8" t="s">
        <v>1392</v>
      </c>
    </row>
    <row r="77" spans="1:18" ht="63.75" x14ac:dyDescent="0.2">
      <c r="A77" s="225" t="s">
        <v>1216</v>
      </c>
      <c r="B77" s="361">
        <v>6658328507</v>
      </c>
      <c r="C77" s="390" t="s">
        <v>1215</v>
      </c>
      <c r="D77" s="249" t="s">
        <v>27</v>
      </c>
      <c r="E77" s="320" t="s">
        <v>1371</v>
      </c>
      <c r="F77" s="320" t="s">
        <v>1249</v>
      </c>
      <c r="G77" s="374">
        <v>384788.91259999998</v>
      </c>
      <c r="H77" s="367">
        <v>1528758.7483999999</v>
      </c>
      <c r="I77" s="249" t="s">
        <v>1356</v>
      </c>
      <c r="J77" s="300" t="s">
        <v>1444</v>
      </c>
      <c r="K77" s="241">
        <v>43206</v>
      </c>
      <c r="L77" s="241">
        <v>43313</v>
      </c>
      <c r="M77" s="87">
        <v>72.98</v>
      </c>
      <c r="O77" s="114"/>
      <c r="P77" s="320" t="s">
        <v>1444</v>
      </c>
      <c r="Q77" s="225" t="s">
        <v>1443</v>
      </c>
      <c r="R77" s="8" t="s">
        <v>1393</v>
      </c>
    </row>
    <row r="78" spans="1:18" ht="63.75" x14ac:dyDescent="0.2">
      <c r="A78" s="226"/>
      <c r="B78" s="363"/>
      <c r="C78" s="391"/>
      <c r="D78" s="250"/>
      <c r="E78" s="322"/>
      <c r="F78" s="322"/>
      <c r="G78" s="375"/>
      <c r="H78" s="369"/>
      <c r="I78" s="250"/>
      <c r="J78" s="302"/>
      <c r="K78" s="371"/>
      <c r="L78" s="371"/>
      <c r="M78" s="87">
        <v>476.07</v>
      </c>
      <c r="O78" s="114"/>
      <c r="P78" s="322"/>
      <c r="Q78" s="226"/>
      <c r="R78" s="8" t="s">
        <v>1394</v>
      </c>
    </row>
    <row r="79" spans="1:18" ht="38.25" x14ac:dyDescent="0.2">
      <c r="A79" s="361" t="s">
        <v>1216</v>
      </c>
      <c r="B79" s="361">
        <v>6658328507</v>
      </c>
      <c r="C79" s="390" t="s">
        <v>1215</v>
      </c>
      <c r="D79" s="249" t="s">
        <v>27</v>
      </c>
      <c r="E79" s="320" t="s">
        <v>1372</v>
      </c>
      <c r="F79" s="320" t="s">
        <v>1250</v>
      </c>
      <c r="G79" s="64">
        <v>384899.25069999998</v>
      </c>
      <c r="H79" s="64">
        <v>1528766.9339000001</v>
      </c>
      <c r="I79" s="249" t="s">
        <v>320</v>
      </c>
      <c r="J79" s="300" t="s">
        <v>1445</v>
      </c>
      <c r="K79" s="241">
        <v>42821</v>
      </c>
      <c r="L79" s="241">
        <v>42960</v>
      </c>
      <c r="M79" s="87">
        <v>445.38</v>
      </c>
      <c r="O79" s="114"/>
      <c r="P79" s="320" t="s">
        <v>1445</v>
      </c>
      <c r="Q79" s="225" t="s">
        <v>1446</v>
      </c>
      <c r="R79" s="8" t="s">
        <v>1395</v>
      </c>
    </row>
    <row r="80" spans="1:18" ht="38.25" x14ac:dyDescent="0.2">
      <c r="A80" s="362"/>
      <c r="B80" s="362"/>
      <c r="C80" s="392"/>
      <c r="D80" s="251"/>
      <c r="E80" s="321"/>
      <c r="F80" s="321"/>
      <c r="G80" s="64">
        <v>385004.15669999999</v>
      </c>
      <c r="H80" s="64">
        <v>1528573.6270000001</v>
      </c>
      <c r="I80" s="251"/>
      <c r="J80" s="301"/>
      <c r="K80" s="370"/>
      <c r="L80" s="370"/>
      <c r="M80" s="87">
        <v>49.31</v>
      </c>
      <c r="O80" s="114"/>
      <c r="P80" s="321"/>
      <c r="Q80" s="305"/>
      <c r="R80" s="8" t="s">
        <v>1396</v>
      </c>
    </row>
    <row r="81" spans="1:18" ht="25.5" x14ac:dyDescent="0.2">
      <c r="A81" s="362"/>
      <c r="B81" s="362"/>
      <c r="C81" s="392"/>
      <c r="D81" s="251"/>
      <c r="E81" s="321"/>
      <c r="F81" s="321"/>
      <c r="G81" s="64">
        <v>385118.07520000002</v>
      </c>
      <c r="H81" s="64">
        <v>1528459.9831000001</v>
      </c>
      <c r="I81" s="251"/>
      <c r="J81" s="301"/>
      <c r="K81" s="370"/>
      <c r="L81" s="370"/>
      <c r="M81" s="87">
        <v>378.12</v>
      </c>
      <c r="O81" s="114"/>
      <c r="P81" s="321"/>
      <c r="Q81" s="305"/>
      <c r="R81" s="8" t="s">
        <v>1397</v>
      </c>
    </row>
    <row r="82" spans="1:18" ht="25.5" x14ac:dyDescent="0.2">
      <c r="A82" s="362"/>
      <c r="B82" s="362"/>
      <c r="C82" s="392"/>
      <c r="D82" s="251"/>
      <c r="E82" s="321"/>
      <c r="F82" s="321"/>
      <c r="G82" s="374">
        <v>385239.92190000002</v>
      </c>
      <c r="H82" s="367">
        <v>1528287.8938</v>
      </c>
      <c r="I82" s="251"/>
      <c r="J82" s="301"/>
      <c r="K82" s="370"/>
      <c r="L82" s="370"/>
      <c r="M82" s="87">
        <v>52.55</v>
      </c>
      <c r="O82" s="114"/>
      <c r="P82" s="321"/>
      <c r="Q82" s="305"/>
      <c r="R82" s="8" t="s">
        <v>1398</v>
      </c>
    </row>
    <row r="83" spans="1:18" ht="38.25" x14ac:dyDescent="0.2">
      <c r="A83" s="363"/>
      <c r="B83" s="363"/>
      <c r="C83" s="391"/>
      <c r="D83" s="250"/>
      <c r="E83" s="322"/>
      <c r="F83" s="322"/>
      <c r="G83" s="375"/>
      <c r="H83" s="369"/>
      <c r="I83" s="250"/>
      <c r="J83" s="302"/>
      <c r="K83" s="371"/>
      <c r="L83" s="371"/>
      <c r="M83" s="87">
        <v>136.47999999999999</v>
      </c>
      <c r="O83" s="114"/>
      <c r="P83" s="322"/>
      <c r="Q83" s="226"/>
      <c r="R83" s="8" t="s">
        <v>1399</v>
      </c>
    </row>
    <row r="84" spans="1:18" ht="38.25" x14ac:dyDescent="0.2">
      <c r="A84" s="8" t="s">
        <v>1218</v>
      </c>
      <c r="B84" s="66" t="s">
        <v>1040</v>
      </c>
      <c r="C84" s="9" t="s">
        <v>1217</v>
      </c>
      <c r="D84" s="9" t="s">
        <v>37</v>
      </c>
      <c r="E84" s="8" t="s">
        <v>1373</v>
      </c>
      <c r="F84" s="8" t="s">
        <v>1251</v>
      </c>
      <c r="G84" s="64">
        <v>396502.4253</v>
      </c>
      <c r="H84" s="64">
        <v>1541591.8370000001</v>
      </c>
      <c r="I84" s="9" t="s">
        <v>1270</v>
      </c>
      <c r="J84" s="8" t="s">
        <v>1447</v>
      </c>
      <c r="K84" s="112">
        <v>43257</v>
      </c>
      <c r="L84" s="112">
        <v>43338</v>
      </c>
      <c r="M84" s="87">
        <v>1162.5999999999999</v>
      </c>
      <c r="N84" s="87">
        <v>1033.2</v>
      </c>
      <c r="O84" s="114">
        <v>1033.2</v>
      </c>
      <c r="P84" s="8" t="s">
        <v>1447</v>
      </c>
      <c r="Q84" s="8" t="s">
        <v>1448</v>
      </c>
      <c r="R84" s="8" t="s">
        <v>1400</v>
      </c>
    </row>
    <row r="85" spans="1:18" ht="38.25" x14ac:dyDescent="0.2">
      <c r="A85" s="8" t="s">
        <v>1218</v>
      </c>
      <c r="B85" s="66" t="s">
        <v>1040</v>
      </c>
      <c r="C85" s="9" t="s">
        <v>1217</v>
      </c>
      <c r="D85" s="9" t="s">
        <v>37</v>
      </c>
      <c r="E85" s="8" t="s">
        <v>1373</v>
      </c>
      <c r="F85" s="8" t="s">
        <v>1252</v>
      </c>
      <c r="G85" s="64">
        <v>396541.80790000001</v>
      </c>
      <c r="H85" s="64">
        <v>1541598.3108999999</v>
      </c>
      <c r="I85" s="9" t="s">
        <v>1357</v>
      </c>
      <c r="J85" s="8" t="s">
        <v>1449</v>
      </c>
      <c r="K85" s="112">
        <v>43257</v>
      </c>
      <c r="L85" s="112">
        <v>43338</v>
      </c>
      <c r="M85" s="87">
        <v>1162.5999999999999</v>
      </c>
      <c r="N85" s="87">
        <v>1033.2</v>
      </c>
      <c r="O85" s="114">
        <v>1032.2</v>
      </c>
      <c r="P85" s="8" t="s">
        <v>1449</v>
      </c>
      <c r="Q85" s="8" t="s">
        <v>1450</v>
      </c>
      <c r="R85" s="8" t="s">
        <v>1401</v>
      </c>
    </row>
    <row r="86" spans="1:18" ht="38.25" x14ac:dyDescent="0.2">
      <c r="A86" s="8" t="s">
        <v>1218</v>
      </c>
      <c r="B86" s="66" t="s">
        <v>1040</v>
      </c>
      <c r="C86" s="9" t="s">
        <v>1217</v>
      </c>
      <c r="D86" s="9" t="s">
        <v>37</v>
      </c>
      <c r="E86" s="8" t="s">
        <v>1373</v>
      </c>
      <c r="F86" s="8" t="s">
        <v>1253</v>
      </c>
      <c r="G86" s="64">
        <v>396555.1153</v>
      </c>
      <c r="H86" s="64">
        <v>1541543.8226000001</v>
      </c>
      <c r="I86" s="9" t="s">
        <v>1358</v>
      </c>
      <c r="J86" s="8" t="s">
        <v>1451</v>
      </c>
      <c r="K86" s="112">
        <v>43257</v>
      </c>
      <c r="L86" s="112">
        <v>43336</v>
      </c>
      <c r="M86" s="87">
        <v>1162.5999999999999</v>
      </c>
      <c r="N86" s="87">
        <v>1033.2</v>
      </c>
      <c r="O86" s="114">
        <v>1067.5999999999999</v>
      </c>
      <c r="P86" s="8" t="s">
        <v>1451</v>
      </c>
      <c r="Q86" s="8" t="s">
        <v>1450</v>
      </c>
      <c r="R86" s="8" t="s">
        <v>1402</v>
      </c>
    </row>
    <row r="87" spans="1:18" ht="38.25" x14ac:dyDescent="0.2">
      <c r="A87" s="8" t="s">
        <v>1218</v>
      </c>
      <c r="B87" s="66" t="s">
        <v>1040</v>
      </c>
      <c r="C87" s="9" t="s">
        <v>1217</v>
      </c>
      <c r="D87" s="9" t="s">
        <v>37</v>
      </c>
      <c r="E87" s="8" t="s">
        <v>1373</v>
      </c>
      <c r="F87" s="8" t="s">
        <v>1254</v>
      </c>
      <c r="G87" s="64">
        <v>396508.89919999999</v>
      </c>
      <c r="H87" s="64">
        <v>1541537.1688999999</v>
      </c>
      <c r="I87" s="9" t="s">
        <v>1359</v>
      </c>
      <c r="J87" s="8" t="s">
        <v>1452</v>
      </c>
      <c r="K87" s="112">
        <v>43257</v>
      </c>
      <c r="L87" s="112">
        <v>43338</v>
      </c>
      <c r="M87" s="87">
        <v>1162.5999999999999</v>
      </c>
      <c r="N87" s="87">
        <v>1033.2</v>
      </c>
      <c r="O87" s="114">
        <v>1044.4000000000001</v>
      </c>
      <c r="P87" s="8" t="s">
        <v>1452</v>
      </c>
      <c r="Q87" s="8" t="s">
        <v>1450</v>
      </c>
      <c r="R87" s="8" t="s">
        <v>1403</v>
      </c>
    </row>
    <row r="88" spans="1:18" ht="51" x14ac:dyDescent="0.2">
      <c r="A88" s="225" t="s">
        <v>249</v>
      </c>
      <c r="B88" s="361" t="s">
        <v>498</v>
      </c>
      <c r="C88" s="227" t="s">
        <v>498</v>
      </c>
      <c r="D88" s="249" t="s">
        <v>28</v>
      </c>
      <c r="E88" s="320" t="s">
        <v>1246</v>
      </c>
      <c r="F88" s="307" t="s">
        <v>1255</v>
      </c>
      <c r="G88" s="367">
        <v>381239.79739999998</v>
      </c>
      <c r="H88" s="367">
        <v>1532225.8862999999</v>
      </c>
      <c r="I88" s="249" t="s">
        <v>320</v>
      </c>
      <c r="J88" s="300" t="s">
        <v>1453</v>
      </c>
      <c r="K88" s="241">
        <v>43172</v>
      </c>
      <c r="L88" s="241">
        <v>43447</v>
      </c>
      <c r="M88" s="87">
        <v>14.7</v>
      </c>
      <c r="O88" s="114"/>
      <c r="P88" s="320" t="s">
        <v>1453</v>
      </c>
      <c r="Q88" s="225" t="s">
        <v>1454</v>
      </c>
      <c r="R88" s="8" t="s">
        <v>1404</v>
      </c>
    </row>
    <row r="89" spans="1:18" ht="51" x14ac:dyDescent="0.2">
      <c r="A89" s="305"/>
      <c r="B89" s="362"/>
      <c r="C89" s="346"/>
      <c r="D89" s="251"/>
      <c r="E89" s="321"/>
      <c r="F89" s="324"/>
      <c r="G89" s="368"/>
      <c r="H89" s="368"/>
      <c r="I89" s="251"/>
      <c r="J89" s="301"/>
      <c r="K89" s="370"/>
      <c r="L89" s="370"/>
      <c r="M89" s="87" t="s">
        <v>1471</v>
      </c>
      <c r="O89" s="114"/>
      <c r="P89" s="321"/>
      <c r="Q89" s="305"/>
      <c r="R89" s="8" t="s">
        <v>1405</v>
      </c>
    </row>
    <row r="90" spans="1:18" ht="38.25" x14ac:dyDescent="0.2">
      <c r="A90" s="226"/>
      <c r="B90" s="363"/>
      <c r="C90" s="228"/>
      <c r="D90" s="250"/>
      <c r="E90" s="322"/>
      <c r="F90" s="308"/>
      <c r="G90" s="369"/>
      <c r="H90" s="369"/>
      <c r="I90" s="250"/>
      <c r="J90" s="302"/>
      <c r="K90" s="371"/>
      <c r="L90" s="371"/>
      <c r="O90" s="114"/>
      <c r="P90" s="322"/>
      <c r="Q90" s="226"/>
      <c r="R90" s="8" t="s">
        <v>1406</v>
      </c>
    </row>
    <row r="91" spans="1:18" ht="89.25" x14ac:dyDescent="0.2">
      <c r="A91" s="8" t="s">
        <v>1220</v>
      </c>
      <c r="B91" s="66" t="s">
        <v>1238</v>
      </c>
      <c r="C91" s="9" t="s">
        <v>1219</v>
      </c>
      <c r="D91" s="9" t="s">
        <v>29</v>
      </c>
      <c r="E91" s="8" t="s">
        <v>1374</v>
      </c>
      <c r="F91" s="8" t="s">
        <v>1256</v>
      </c>
      <c r="G91" s="64">
        <v>377088.92369999998</v>
      </c>
      <c r="H91" s="64">
        <v>1531825.0229</v>
      </c>
      <c r="I91" s="9" t="s">
        <v>320</v>
      </c>
      <c r="J91" s="8" t="s">
        <v>1455</v>
      </c>
      <c r="K91" s="112">
        <v>43286</v>
      </c>
      <c r="L91" s="112">
        <v>43743</v>
      </c>
      <c r="M91" s="87">
        <v>1215</v>
      </c>
      <c r="O91" s="114"/>
      <c r="P91" s="8" t="s">
        <v>1455</v>
      </c>
      <c r="Q91" s="8" t="s">
        <v>1454</v>
      </c>
      <c r="R91" s="8" t="s">
        <v>1407</v>
      </c>
    </row>
    <row r="92" spans="1:18" ht="191.25" x14ac:dyDescent="0.2">
      <c r="A92" s="8" t="s">
        <v>249</v>
      </c>
      <c r="B92" s="66" t="s">
        <v>498</v>
      </c>
      <c r="C92" s="9" t="s">
        <v>498</v>
      </c>
      <c r="D92" s="9" t="s">
        <v>18</v>
      </c>
      <c r="E92" s="8" t="s">
        <v>1375</v>
      </c>
      <c r="F92" s="8" t="s">
        <v>287</v>
      </c>
      <c r="G92" s="64">
        <v>402523.4878</v>
      </c>
      <c r="H92" s="64">
        <v>1535271.7514</v>
      </c>
      <c r="I92" s="9" t="s">
        <v>1360</v>
      </c>
      <c r="J92" s="8" t="s">
        <v>301</v>
      </c>
      <c r="K92" s="112">
        <v>43486</v>
      </c>
      <c r="L92" s="112">
        <v>44217</v>
      </c>
      <c r="M92" s="87">
        <v>1497</v>
      </c>
      <c r="O92" s="114"/>
      <c r="P92" s="8" t="s">
        <v>301</v>
      </c>
      <c r="Q92" s="8" t="s">
        <v>1454</v>
      </c>
      <c r="R92" s="8" t="s">
        <v>271</v>
      </c>
    </row>
    <row r="93" spans="1:18" ht="51" x14ac:dyDescent="0.2">
      <c r="A93" s="8" t="s">
        <v>1222</v>
      </c>
      <c r="B93" s="66" t="s">
        <v>1239</v>
      </c>
      <c r="C93" s="9" t="s">
        <v>1221</v>
      </c>
      <c r="D93" s="372" t="s">
        <v>19</v>
      </c>
      <c r="E93" s="8" t="s">
        <v>1376</v>
      </c>
      <c r="F93" s="8" t="s">
        <v>1257</v>
      </c>
      <c r="G93" s="64">
        <v>393319.78019999998</v>
      </c>
      <c r="H93" s="64">
        <v>1537945.5612999999</v>
      </c>
      <c r="I93" s="9" t="s">
        <v>1361</v>
      </c>
      <c r="J93" s="8" t="s">
        <v>1456</v>
      </c>
      <c r="K93" s="112">
        <v>43332</v>
      </c>
      <c r="L93" s="112">
        <v>43516</v>
      </c>
      <c r="M93" s="87">
        <v>365.3</v>
      </c>
      <c r="O93" s="114"/>
      <c r="P93" s="8" t="s">
        <v>1456</v>
      </c>
      <c r="Q93" s="8" t="s">
        <v>1457</v>
      </c>
      <c r="R93" s="8" t="s">
        <v>1408</v>
      </c>
    </row>
    <row r="94" spans="1:18" ht="51" x14ac:dyDescent="0.2">
      <c r="A94" s="8" t="s">
        <v>1222</v>
      </c>
      <c r="B94" s="66" t="s">
        <v>1239</v>
      </c>
      <c r="C94" s="9" t="s">
        <v>1221</v>
      </c>
      <c r="D94" s="373"/>
      <c r="E94" s="8" t="s">
        <v>1377</v>
      </c>
      <c r="F94" s="8" t="s">
        <v>1257</v>
      </c>
      <c r="G94" s="64">
        <v>393316.54560000001</v>
      </c>
      <c r="H94" s="64">
        <v>1537974.6728000001</v>
      </c>
      <c r="I94" s="9" t="s">
        <v>1361</v>
      </c>
      <c r="J94" s="8" t="s">
        <v>1458</v>
      </c>
      <c r="K94" s="112">
        <v>43332</v>
      </c>
      <c r="L94" s="112">
        <v>43485</v>
      </c>
      <c r="M94" s="87">
        <v>184</v>
      </c>
      <c r="O94" s="114"/>
      <c r="P94" s="8" t="s">
        <v>1458</v>
      </c>
      <c r="Q94" s="8" t="s">
        <v>1126</v>
      </c>
      <c r="R94" s="8" t="s">
        <v>1408</v>
      </c>
    </row>
    <row r="95" spans="1:18" ht="204" x14ac:dyDescent="0.2">
      <c r="A95" s="8" t="s">
        <v>515</v>
      </c>
      <c r="B95" s="66" t="s">
        <v>1240</v>
      </c>
      <c r="C95" s="9" t="s">
        <v>516</v>
      </c>
      <c r="D95" s="9" t="s">
        <v>27</v>
      </c>
      <c r="E95" s="8" t="s">
        <v>1378</v>
      </c>
      <c r="F95" s="8" t="s">
        <v>464</v>
      </c>
      <c r="G95" s="64">
        <v>388843.99890000001</v>
      </c>
      <c r="H95" s="64">
        <v>1533184.4092000001</v>
      </c>
      <c r="I95" s="9" t="s">
        <v>320</v>
      </c>
      <c r="J95" s="8" t="s">
        <v>420</v>
      </c>
      <c r="K95" s="112">
        <v>43511</v>
      </c>
      <c r="L95" s="112">
        <v>43692</v>
      </c>
      <c r="M95" s="87">
        <v>55.84</v>
      </c>
      <c r="O95" s="114"/>
      <c r="P95" s="8" t="s">
        <v>420</v>
      </c>
      <c r="Q95" s="8" t="s">
        <v>1457</v>
      </c>
      <c r="R95" s="8" t="s">
        <v>1409</v>
      </c>
    </row>
    <row r="96" spans="1:18" ht="114.75" x14ac:dyDescent="0.2">
      <c r="A96" s="8" t="s">
        <v>1028</v>
      </c>
      <c r="B96" s="66" t="s">
        <v>1047</v>
      </c>
      <c r="C96" s="9" t="s">
        <v>45</v>
      </c>
      <c r="D96" s="9" t="s">
        <v>10</v>
      </c>
      <c r="E96" s="8" t="s">
        <v>1379</v>
      </c>
      <c r="F96" s="8" t="s">
        <v>1258</v>
      </c>
      <c r="G96" s="64">
        <v>397769.4252</v>
      </c>
      <c r="H96" s="64">
        <v>1536320.6061</v>
      </c>
      <c r="I96" s="9" t="s">
        <v>1362</v>
      </c>
      <c r="J96" s="8" t="s">
        <v>1459</v>
      </c>
      <c r="K96" s="112">
        <v>43238</v>
      </c>
      <c r="L96" s="112">
        <v>43968</v>
      </c>
      <c r="M96" s="87">
        <v>7955</v>
      </c>
      <c r="N96" s="87">
        <v>5305.28</v>
      </c>
      <c r="O96" s="114">
        <v>5337.6</v>
      </c>
      <c r="P96" s="8" t="s">
        <v>1459</v>
      </c>
      <c r="Q96" s="8" t="s">
        <v>1450</v>
      </c>
      <c r="R96" s="8" t="s">
        <v>1410</v>
      </c>
    </row>
    <row r="97" spans="1:18" ht="63.75" x14ac:dyDescent="0.2">
      <c r="A97" s="8" t="s">
        <v>1224</v>
      </c>
      <c r="B97" s="66" t="s">
        <v>1241</v>
      </c>
      <c r="C97" s="9" t="s">
        <v>1223</v>
      </c>
      <c r="D97" s="9" t="s">
        <v>10</v>
      </c>
      <c r="E97" s="8" t="s">
        <v>1380</v>
      </c>
      <c r="F97" s="8" t="s">
        <v>1259</v>
      </c>
      <c r="G97" s="64">
        <v>385105.4314</v>
      </c>
      <c r="H97" s="64">
        <v>1530337.2111</v>
      </c>
      <c r="I97" s="9" t="s">
        <v>1363</v>
      </c>
      <c r="J97" s="300" t="s">
        <v>1460</v>
      </c>
      <c r="K97" s="241">
        <v>42230</v>
      </c>
      <c r="L97" s="241">
        <v>42623</v>
      </c>
      <c r="M97" s="87">
        <v>11742</v>
      </c>
      <c r="N97" s="87">
        <v>8668.64</v>
      </c>
      <c r="O97" s="114">
        <v>8475.1</v>
      </c>
      <c r="P97" s="320" t="s">
        <v>1460</v>
      </c>
      <c r="Q97" s="225" t="s">
        <v>1126</v>
      </c>
      <c r="R97" s="8" t="s">
        <v>1411</v>
      </c>
    </row>
    <row r="98" spans="1:18" ht="63.75" x14ac:dyDescent="0.2">
      <c r="A98" s="8" t="s">
        <v>1224</v>
      </c>
      <c r="B98" s="66" t="s">
        <v>1241</v>
      </c>
      <c r="C98" s="9" t="s">
        <v>1223</v>
      </c>
      <c r="D98" s="9" t="s">
        <v>10</v>
      </c>
      <c r="E98" s="8" t="s">
        <v>1381</v>
      </c>
      <c r="F98" s="8" t="s">
        <v>1259</v>
      </c>
      <c r="G98" s="64">
        <v>385105.4314</v>
      </c>
      <c r="H98" s="64">
        <v>1530337.2111</v>
      </c>
      <c r="I98" s="9" t="s">
        <v>1363</v>
      </c>
      <c r="J98" s="301"/>
      <c r="K98" s="370"/>
      <c r="L98" s="370"/>
      <c r="M98" s="87">
        <v>11892.04</v>
      </c>
      <c r="N98" s="87">
        <v>8562.16</v>
      </c>
      <c r="O98" s="114">
        <v>8475.9</v>
      </c>
      <c r="P98" s="321"/>
      <c r="Q98" s="305"/>
      <c r="R98" s="8" t="s">
        <v>1412</v>
      </c>
    </row>
    <row r="99" spans="1:18" ht="63.75" x14ac:dyDescent="0.2">
      <c r="A99" s="8" t="s">
        <v>1224</v>
      </c>
      <c r="B99" s="66" t="s">
        <v>1241</v>
      </c>
      <c r="C99" s="9" t="s">
        <v>1223</v>
      </c>
      <c r="D99" s="9" t="s">
        <v>10</v>
      </c>
      <c r="E99" s="8" t="s">
        <v>1382</v>
      </c>
      <c r="F99" s="8" t="s">
        <v>1259</v>
      </c>
      <c r="G99" s="64">
        <v>385105.4314</v>
      </c>
      <c r="H99" s="64">
        <v>1530337.2111</v>
      </c>
      <c r="I99" s="9" t="s">
        <v>1363</v>
      </c>
      <c r="J99" s="301"/>
      <c r="K99" s="370"/>
      <c r="L99" s="370"/>
      <c r="M99" s="87">
        <v>11899.84</v>
      </c>
      <c r="N99" s="87">
        <v>8558.24</v>
      </c>
      <c r="O99" s="114">
        <v>8680.6</v>
      </c>
      <c r="P99" s="321"/>
      <c r="Q99" s="305"/>
      <c r="R99" s="8" t="s">
        <v>1413</v>
      </c>
    </row>
    <row r="100" spans="1:18" ht="63.75" x14ac:dyDescent="0.2">
      <c r="A100" s="8" t="s">
        <v>1224</v>
      </c>
      <c r="B100" s="66" t="s">
        <v>1241</v>
      </c>
      <c r="C100" s="9" t="s">
        <v>1223</v>
      </c>
      <c r="D100" s="9" t="s">
        <v>10</v>
      </c>
      <c r="E100" s="8" t="s">
        <v>1382</v>
      </c>
      <c r="F100" s="8" t="s">
        <v>1259</v>
      </c>
      <c r="G100" s="64">
        <v>385105.4314</v>
      </c>
      <c r="H100" s="64">
        <v>1530337.2111</v>
      </c>
      <c r="I100" s="9" t="s">
        <v>1363</v>
      </c>
      <c r="J100" s="302"/>
      <c r="K100" s="371"/>
      <c r="L100" s="371"/>
      <c r="M100" s="87">
        <v>11560.12</v>
      </c>
      <c r="N100" s="87">
        <v>8753.89</v>
      </c>
      <c r="O100" s="114">
        <v>8740.4</v>
      </c>
      <c r="P100" s="322"/>
      <c r="Q100" s="226"/>
      <c r="R100" s="8" t="s">
        <v>1414</v>
      </c>
    </row>
    <row r="101" spans="1:18" ht="63.75" x14ac:dyDescent="0.2">
      <c r="A101" s="8" t="s">
        <v>1224</v>
      </c>
      <c r="B101" s="66" t="s">
        <v>1241</v>
      </c>
      <c r="C101" s="9" t="s">
        <v>1223</v>
      </c>
      <c r="D101" s="9" t="s">
        <v>10</v>
      </c>
      <c r="E101" s="8" t="s">
        <v>1380</v>
      </c>
      <c r="F101" s="8" t="s">
        <v>1260</v>
      </c>
      <c r="G101" s="64">
        <v>385197.1153</v>
      </c>
      <c r="H101" s="64">
        <v>1530475.9262000001</v>
      </c>
      <c r="I101" s="9" t="s">
        <v>1364</v>
      </c>
      <c r="J101" s="8" t="s">
        <v>1461</v>
      </c>
      <c r="K101" s="112">
        <v>42230</v>
      </c>
      <c r="L101" s="112">
        <v>42623</v>
      </c>
      <c r="M101" s="87">
        <v>23705.1</v>
      </c>
      <c r="N101" s="87">
        <v>16886.490000000002</v>
      </c>
      <c r="O101" s="114">
        <v>17617.5</v>
      </c>
      <c r="P101" s="8" t="s">
        <v>1461</v>
      </c>
      <c r="Q101" s="8" t="s">
        <v>1126</v>
      </c>
      <c r="R101" s="8" t="s">
        <v>1415</v>
      </c>
    </row>
    <row r="102" spans="1:18" ht="76.5" x14ac:dyDescent="0.2">
      <c r="A102" s="8" t="s">
        <v>1226</v>
      </c>
      <c r="B102" s="66" t="s">
        <v>1242</v>
      </c>
      <c r="C102" s="9" t="s">
        <v>1225</v>
      </c>
      <c r="D102" s="9" t="s">
        <v>30</v>
      </c>
      <c r="E102" s="8" t="s">
        <v>1383</v>
      </c>
      <c r="F102" s="8" t="s">
        <v>1261</v>
      </c>
      <c r="G102" s="64">
        <v>387721.11619999999</v>
      </c>
      <c r="H102" s="64">
        <v>1527888.2405000001</v>
      </c>
      <c r="I102" s="9" t="s">
        <v>1365</v>
      </c>
      <c r="J102" s="8" t="s">
        <v>1462</v>
      </c>
      <c r="K102" s="112">
        <v>42944</v>
      </c>
      <c r="L102" s="112">
        <v>43100</v>
      </c>
      <c r="M102" s="87">
        <v>4636.1000000000004</v>
      </c>
      <c r="O102" s="114"/>
      <c r="P102" s="8" t="s">
        <v>1462</v>
      </c>
      <c r="Q102" s="8" t="s">
        <v>1126</v>
      </c>
      <c r="R102" s="8" t="s">
        <v>1416</v>
      </c>
    </row>
    <row r="103" spans="1:18" ht="51" x14ac:dyDescent="0.2">
      <c r="A103" s="8" t="s">
        <v>1228</v>
      </c>
      <c r="B103" s="66" t="s">
        <v>1243</v>
      </c>
      <c r="C103" s="9" t="s">
        <v>1227</v>
      </c>
      <c r="D103" s="9" t="s">
        <v>14</v>
      </c>
      <c r="E103" s="8" t="s">
        <v>1384</v>
      </c>
      <c r="F103" s="8" t="s">
        <v>1262</v>
      </c>
      <c r="G103" s="64">
        <v>374657.06170000002</v>
      </c>
      <c r="H103" s="64">
        <v>1528507.7568000001</v>
      </c>
      <c r="I103" s="9" t="s">
        <v>1366</v>
      </c>
      <c r="J103" s="8" t="s">
        <v>1463</v>
      </c>
      <c r="K103" s="112">
        <v>43367</v>
      </c>
      <c r="L103" s="112">
        <v>43799</v>
      </c>
      <c r="M103" s="87">
        <v>414.7</v>
      </c>
      <c r="O103" s="114"/>
      <c r="P103" s="8" t="s">
        <v>1463</v>
      </c>
      <c r="Q103" s="8" t="s">
        <v>1464</v>
      </c>
      <c r="R103" s="8" t="s">
        <v>377</v>
      </c>
    </row>
    <row r="104" spans="1:18" ht="38.25" x14ac:dyDescent="0.2">
      <c r="A104" s="225" t="s">
        <v>708</v>
      </c>
      <c r="B104" s="393" t="s">
        <v>1244</v>
      </c>
      <c r="C104" s="249" t="s">
        <v>707</v>
      </c>
      <c r="D104" s="9" t="s">
        <v>19</v>
      </c>
      <c r="E104" s="320" t="s">
        <v>1385</v>
      </c>
      <c r="F104" s="225" t="s">
        <v>1263</v>
      </c>
      <c r="G104" s="374">
        <v>382911.5428</v>
      </c>
      <c r="H104" s="367">
        <v>1531281.4010999999</v>
      </c>
      <c r="I104" s="249" t="s">
        <v>790</v>
      </c>
      <c r="J104" s="300" t="s">
        <v>835</v>
      </c>
      <c r="K104" s="241">
        <v>43546</v>
      </c>
      <c r="L104" s="241">
        <v>43912</v>
      </c>
      <c r="M104" s="87">
        <v>1499.24</v>
      </c>
      <c r="O104" s="114"/>
      <c r="P104" s="320" t="s">
        <v>835</v>
      </c>
      <c r="Q104" s="225" t="s">
        <v>1446</v>
      </c>
      <c r="R104" s="8" t="s">
        <v>1417</v>
      </c>
    </row>
    <row r="105" spans="1:18" x14ac:dyDescent="0.2">
      <c r="A105" s="226"/>
      <c r="B105" s="394"/>
      <c r="C105" s="250"/>
      <c r="D105" s="9" t="s">
        <v>18</v>
      </c>
      <c r="E105" s="322"/>
      <c r="F105" s="226"/>
      <c r="G105" s="375"/>
      <c r="H105" s="369"/>
      <c r="I105" s="250"/>
      <c r="J105" s="302"/>
      <c r="K105" s="371"/>
      <c r="L105" s="371"/>
      <c r="M105" s="87">
        <v>1190.55</v>
      </c>
      <c r="O105" s="114"/>
      <c r="P105" s="322"/>
      <c r="Q105" s="226"/>
      <c r="R105" s="8" t="s">
        <v>1418</v>
      </c>
    </row>
    <row r="106" spans="1:18" ht="51" x14ac:dyDescent="0.2">
      <c r="A106" s="8" t="s">
        <v>249</v>
      </c>
      <c r="B106" s="66" t="s">
        <v>42</v>
      </c>
      <c r="D106" s="9" t="s">
        <v>19</v>
      </c>
      <c r="E106" s="8" t="s">
        <v>1386</v>
      </c>
      <c r="F106" s="8" t="s">
        <v>1257</v>
      </c>
      <c r="G106" s="64">
        <v>393300.85090000002</v>
      </c>
      <c r="H106" s="64">
        <v>1537918.93</v>
      </c>
      <c r="I106" s="9" t="s">
        <v>1361</v>
      </c>
      <c r="J106" s="8" t="s">
        <v>1465</v>
      </c>
      <c r="K106" s="112">
        <v>43047</v>
      </c>
      <c r="L106" s="112">
        <v>43412</v>
      </c>
      <c r="M106" s="87">
        <v>283</v>
      </c>
      <c r="O106" s="114"/>
      <c r="P106" s="8" t="s">
        <v>1465</v>
      </c>
      <c r="Q106" s="22">
        <v>43570</v>
      </c>
      <c r="R106" s="8" t="s">
        <v>1419</v>
      </c>
    </row>
    <row r="107" spans="1:18" ht="38.25" x14ac:dyDescent="0.2">
      <c r="A107" s="8" t="s">
        <v>1230</v>
      </c>
      <c r="B107" s="66">
        <v>6684017515</v>
      </c>
      <c r="C107" s="9" t="s">
        <v>1229</v>
      </c>
      <c r="D107" s="9" t="s">
        <v>19</v>
      </c>
      <c r="E107" s="8" t="s">
        <v>1387</v>
      </c>
      <c r="F107" s="8" t="s">
        <v>1264</v>
      </c>
      <c r="G107" s="64">
        <v>395285.16340000002</v>
      </c>
      <c r="H107" s="64">
        <v>1537504.7452</v>
      </c>
      <c r="I107" s="9" t="s">
        <v>1367</v>
      </c>
      <c r="J107" s="8" t="s">
        <v>1466</v>
      </c>
      <c r="K107" s="87">
        <v>25092018</v>
      </c>
      <c r="L107" s="112">
        <v>43733</v>
      </c>
      <c r="M107" s="87">
        <v>1139</v>
      </c>
      <c r="O107" s="114"/>
      <c r="P107" s="8" t="s">
        <v>1466</v>
      </c>
      <c r="Q107" s="8" t="s">
        <v>1113</v>
      </c>
      <c r="R107" s="8" t="s">
        <v>1420</v>
      </c>
    </row>
    <row r="108" spans="1:18" ht="25.5" x14ac:dyDescent="0.2">
      <c r="A108" s="225" t="s">
        <v>1212</v>
      </c>
      <c r="B108" s="361">
        <v>6658209683</v>
      </c>
      <c r="C108" s="249" t="s">
        <v>1231</v>
      </c>
      <c r="D108" s="249" t="s">
        <v>34</v>
      </c>
      <c r="E108" s="320" t="s">
        <v>1247</v>
      </c>
      <c r="F108" s="307" t="s">
        <v>1265</v>
      </c>
      <c r="G108" s="367">
        <v>390561.25449999998</v>
      </c>
      <c r="H108" s="367">
        <v>1541830.9924000001</v>
      </c>
      <c r="I108" s="249" t="s">
        <v>320</v>
      </c>
      <c r="J108" s="300" t="s">
        <v>1467</v>
      </c>
      <c r="K108" s="241">
        <v>41718</v>
      </c>
      <c r="L108" s="241">
        <v>42449</v>
      </c>
      <c r="M108" s="87">
        <v>98.4</v>
      </c>
      <c r="O108" s="114"/>
      <c r="P108" s="320" t="s">
        <v>1467</v>
      </c>
      <c r="Q108" s="350">
        <v>43577</v>
      </c>
      <c r="R108" s="8" t="s">
        <v>1421</v>
      </c>
    </row>
    <row r="109" spans="1:18" ht="25.5" x14ac:dyDescent="0.2">
      <c r="A109" s="305"/>
      <c r="B109" s="362"/>
      <c r="C109" s="251"/>
      <c r="D109" s="251"/>
      <c r="E109" s="321"/>
      <c r="F109" s="324"/>
      <c r="G109" s="368"/>
      <c r="H109" s="368"/>
      <c r="I109" s="251"/>
      <c r="J109" s="301"/>
      <c r="K109" s="370"/>
      <c r="L109" s="370"/>
      <c r="M109" s="87">
        <v>98.4</v>
      </c>
      <c r="O109" s="114"/>
      <c r="P109" s="321"/>
      <c r="Q109" s="351"/>
      <c r="R109" s="8" t="s">
        <v>1422</v>
      </c>
    </row>
    <row r="110" spans="1:18" ht="25.5" x14ac:dyDescent="0.2">
      <c r="A110" s="305"/>
      <c r="B110" s="362"/>
      <c r="C110" s="251"/>
      <c r="D110" s="251"/>
      <c r="E110" s="321"/>
      <c r="F110" s="324"/>
      <c r="G110" s="368"/>
      <c r="H110" s="368"/>
      <c r="I110" s="251"/>
      <c r="J110" s="301"/>
      <c r="K110" s="370"/>
      <c r="L110" s="370"/>
      <c r="M110" s="87">
        <v>98.4</v>
      </c>
      <c r="O110" s="114"/>
      <c r="P110" s="321"/>
      <c r="Q110" s="351"/>
      <c r="R110" s="8" t="s">
        <v>1423</v>
      </c>
    </row>
    <row r="111" spans="1:18" ht="25.5" x14ac:dyDescent="0.2">
      <c r="A111" s="305"/>
      <c r="B111" s="362"/>
      <c r="C111" s="251"/>
      <c r="D111" s="251"/>
      <c r="E111" s="321"/>
      <c r="F111" s="324"/>
      <c r="G111" s="368"/>
      <c r="H111" s="368"/>
      <c r="I111" s="251"/>
      <c r="J111" s="301"/>
      <c r="K111" s="370"/>
      <c r="L111" s="370"/>
      <c r="M111" s="87">
        <v>98.4</v>
      </c>
      <c r="O111" s="114"/>
      <c r="P111" s="321"/>
      <c r="Q111" s="351"/>
      <c r="R111" s="8" t="s">
        <v>1424</v>
      </c>
    </row>
    <row r="112" spans="1:18" ht="25.5" x14ac:dyDescent="0.2">
      <c r="A112" s="305"/>
      <c r="B112" s="362"/>
      <c r="C112" s="251"/>
      <c r="D112" s="251"/>
      <c r="E112" s="321"/>
      <c r="F112" s="324"/>
      <c r="G112" s="368"/>
      <c r="H112" s="368"/>
      <c r="I112" s="251"/>
      <c r="J112" s="301"/>
      <c r="K112" s="370"/>
      <c r="L112" s="370"/>
      <c r="M112" s="87">
        <v>98.4</v>
      </c>
      <c r="O112" s="114"/>
      <c r="P112" s="321"/>
      <c r="Q112" s="351"/>
      <c r="R112" s="8" t="s">
        <v>1425</v>
      </c>
    </row>
    <row r="113" spans="1:18" ht="25.5" x14ac:dyDescent="0.2">
      <c r="A113" s="305"/>
      <c r="B113" s="362"/>
      <c r="C113" s="251"/>
      <c r="D113" s="251"/>
      <c r="E113" s="321"/>
      <c r="F113" s="324"/>
      <c r="G113" s="368"/>
      <c r="H113" s="368"/>
      <c r="I113" s="251"/>
      <c r="J113" s="301"/>
      <c r="K113" s="370"/>
      <c r="L113" s="370"/>
      <c r="M113" s="87">
        <v>98.4</v>
      </c>
      <c r="O113" s="114"/>
      <c r="P113" s="321"/>
      <c r="Q113" s="351"/>
      <c r="R113" s="8" t="s">
        <v>1426</v>
      </c>
    </row>
    <row r="114" spans="1:18" ht="25.5" x14ac:dyDescent="0.2">
      <c r="A114" s="305"/>
      <c r="B114" s="362"/>
      <c r="C114" s="251"/>
      <c r="D114" s="251"/>
      <c r="E114" s="321"/>
      <c r="F114" s="324"/>
      <c r="G114" s="368"/>
      <c r="H114" s="368"/>
      <c r="I114" s="251"/>
      <c r="J114" s="301"/>
      <c r="K114" s="370"/>
      <c r="L114" s="370"/>
      <c r="M114" s="87">
        <v>98.4</v>
      </c>
      <c r="O114" s="114"/>
      <c r="P114" s="321"/>
      <c r="Q114" s="351"/>
      <c r="R114" s="8" t="s">
        <v>1427</v>
      </c>
    </row>
    <row r="115" spans="1:18" ht="25.5" x14ac:dyDescent="0.2">
      <c r="A115" s="305"/>
      <c r="B115" s="362"/>
      <c r="C115" s="251"/>
      <c r="D115" s="251"/>
      <c r="E115" s="321"/>
      <c r="F115" s="324"/>
      <c r="G115" s="368"/>
      <c r="H115" s="368"/>
      <c r="I115" s="251"/>
      <c r="J115" s="301"/>
      <c r="K115" s="370"/>
      <c r="L115" s="370"/>
      <c r="M115" s="87">
        <v>98.4</v>
      </c>
      <c r="O115" s="114"/>
      <c r="P115" s="321"/>
      <c r="Q115" s="351"/>
      <c r="R115" s="8" t="s">
        <v>1428</v>
      </c>
    </row>
    <row r="116" spans="1:18" ht="25.5" x14ac:dyDescent="0.2">
      <c r="A116" s="305"/>
      <c r="B116" s="362"/>
      <c r="C116" s="251"/>
      <c r="D116" s="251"/>
      <c r="E116" s="321"/>
      <c r="F116" s="324"/>
      <c r="G116" s="368"/>
      <c r="H116" s="368"/>
      <c r="I116" s="251"/>
      <c r="J116" s="301"/>
      <c r="K116" s="370"/>
      <c r="L116" s="370"/>
      <c r="M116" s="87">
        <v>98.4</v>
      </c>
      <c r="O116" s="114"/>
      <c r="P116" s="321"/>
      <c r="Q116" s="351"/>
      <c r="R116" s="8" t="s">
        <v>1429</v>
      </c>
    </row>
    <row r="117" spans="1:18" ht="25.5" x14ac:dyDescent="0.2">
      <c r="A117" s="305"/>
      <c r="B117" s="362"/>
      <c r="C117" s="251"/>
      <c r="D117" s="251"/>
      <c r="E117" s="321"/>
      <c r="F117" s="324"/>
      <c r="G117" s="368"/>
      <c r="H117" s="368"/>
      <c r="I117" s="251"/>
      <c r="J117" s="301"/>
      <c r="K117" s="370"/>
      <c r="L117" s="370"/>
      <c r="M117" s="87">
        <v>187.8</v>
      </c>
      <c r="O117" s="114"/>
      <c r="P117" s="321"/>
      <c r="Q117" s="351"/>
      <c r="R117" s="8" t="s">
        <v>1430</v>
      </c>
    </row>
    <row r="118" spans="1:18" ht="25.5" x14ac:dyDescent="0.2">
      <c r="A118" s="305"/>
      <c r="B118" s="362"/>
      <c r="C118" s="251"/>
      <c r="D118" s="251"/>
      <c r="E118" s="321"/>
      <c r="F118" s="324"/>
      <c r="G118" s="368"/>
      <c r="H118" s="368"/>
      <c r="I118" s="251"/>
      <c r="J118" s="301"/>
      <c r="K118" s="370"/>
      <c r="L118" s="370"/>
      <c r="M118" s="87">
        <v>187.8</v>
      </c>
      <c r="O118" s="114"/>
      <c r="P118" s="321"/>
      <c r="Q118" s="351"/>
      <c r="R118" s="8" t="s">
        <v>1431</v>
      </c>
    </row>
    <row r="119" spans="1:18" ht="38.25" x14ac:dyDescent="0.2">
      <c r="A119" s="305"/>
      <c r="B119" s="362"/>
      <c r="C119" s="251"/>
      <c r="D119" s="251"/>
      <c r="E119" s="321"/>
      <c r="F119" s="324"/>
      <c r="G119" s="368"/>
      <c r="H119" s="368"/>
      <c r="I119" s="251"/>
      <c r="J119" s="301"/>
      <c r="K119" s="370"/>
      <c r="L119" s="370"/>
      <c r="M119" s="87">
        <v>386.3</v>
      </c>
      <c r="O119" s="114"/>
      <c r="P119" s="321"/>
      <c r="Q119" s="351"/>
      <c r="R119" s="8" t="s">
        <v>1432</v>
      </c>
    </row>
    <row r="120" spans="1:18" ht="38.25" x14ac:dyDescent="0.2">
      <c r="A120" s="305"/>
      <c r="B120" s="362"/>
      <c r="C120" s="251"/>
      <c r="D120" s="251"/>
      <c r="E120" s="321"/>
      <c r="F120" s="324"/>
      <c r="G120" s="368"/>
      <c r="H120" s="368"/>
      <c r="I120" s="251"/>
      <c r="J120" s="301"/>
      <c r="K120" s="370"/>
      <c r="L120" s="370"/>
      <c r="M120" s="87">
        <v>386.3</v>
      </c>
      <c r="O120" s="114"/>
      <c r="P120" s="321"/>
      <c r="Q120" s="351"/>
      <c r="R120" s="8" t="s">
        <v>1433</v>
      </c>
    </row>
    <row r="121" spans="1:18" ht="38.25" x14ac:dyDescent="0.2">
      <c r="A121" s="305"/>
      <c r="B121" s="362"/>
      <c r="C121" s="251"/>
      <c r="D121" s="250"/>
      <c r="E121" s="321"/>
      <c r="F121" s="324"/>
      <c r="G121" s="368"/>
      <c r="H121" s="368"/>
      <c r="I121" s="251"/>
      <c r="J121" s="301"/>
      <c r="K121" s="370"/>
      <c r="L121" s="370"/>
      <c r="M121" s="87">
        <v>148</v>
      </c>
      <c r="O121" s="114"/>
      <c r="P121" s="321"/>
      <c r="Q121" s="351"/>
      <c r="R121" s="8" t="s">
        <v>1434</v>
      </c>
    </row>
    <row r="122" spans="1:18" ht="38.25" x14ac:dyDescent="0.2">
      <c r="A122" s="305"/>
      <c r="B122" s="362"/>
      <c r="C122" s="251"/>
      <c r="D122" s="249" t="s">
        <v>28</v>
      </c>
      <c r="E122" s="321"/>
      <c r="F122" s="324"/>
      <c r="G122" s="368"/>
      <c r="H122" s="368"/>
      <c r="I122" s="251"/>
      <c r="J122" s="301"/>
      <c r="K122" s="370"/>
      <c r="L122" s="370"/>
      <c r="O122" s="114"/>
      <c r="P122" s="321"/>
      <c r="Q122" s="351"/>
      <c r="R122" s="8" t="s">
        <v>1435</v>
      </c>
    </row>
    <row r="123" spans="1:18" ht="25.5" x14ac:dyDescent="0.2">
      <c r="A123" s="305"/>
      <c r="B123" s="362"/>
      <c r="C123" s="251"/>
      <c r="D123" s="251"/>
      <c r="E123" s="321"/>
      <c r="F123" s="324"/>
      <c r="G123" s="368"/>
      <c r="H123" s="368"/>
      <c r="I123" s="251"/>
      <c r="J123" s="301"/>
      <c r="K123" s="370"/>
      <c r="L123" s="370"/>
      <c r="O123" s="114"/>
      <c r="P123" s="321"/>
      <c r="Q123" s="351"/>
      <c r="R123" s="8" t="s">
        <v>1436</v>
      </c>
    </row>
    <row r="124" spans="1:18" ht="38.25" x14ac:dyDescent="0.2">
      <c r="A124" s="226"/>
      <c r="B124" s="363"/>
      <c r="C124" s="250"/>
      <c r="D124" s="250"/>
      <c r="E124" s="322"/>
      <c r="F124" s="308"/>
      <c r="G124" s="369"/>
      <c r="H124" s="369"/>
      <c r="I124" s="250"/>
      <c r="J124" s="302"/>
      <c r="K124" s="371"/>
      <c r="L124" s="371"/>
      <c r="O124" s="114"/>
      <c r="P124" s="322"/>
      <c r="Q124" s="352"/>
      <c r="R124" s="8" t="s">
        <v>1437</v>
      </c>
    </row>
    <row r="125" spans="1:18" ht="76.5" x14ac:dyDescent="0.2">
      <c r="A125" s="8" t="s">
        <v>1233</v>
      </c>
      <c r="B125" s="66">
        <v>6671073209</v>
      </c>
      <c r="C125" s="9" t="s">
        <v>1232</v>
      </c>
      <c r="D125" s="9" t="s">
        <v>27</v>
      </c>
      <c r="E125" s="8" t="s">
        <v>1388</v>
      </c>
      <c r="F125" s="8" t="s">
        <v>1266</v>
      </c>
      <c r="G125" s="64">
        <v>380274.51740000001</v>
      </c>
      <c r="H125" s="64">
        <v>1530248.9504</v>
      </c>
      <c r="I125" s="9" t="s">
        <v>320</v>
      </c>
      <c r="J125" s="8" t="s">
        <v>1468</v>
      </c>
      <c r="K125" s="112">
        <v>43248</v>
      </c>
      <c r="L125" s="112">
        <v>43432</v>
      </c>
      <c r="M125" s="87">
        <v>257.10000000000002</v>
      </c>
      <c r="O125" s="114"/>
      <c r="P125" s="8" t="s">
        <v>1468</v>
      </c>
      <c r="Q125" s="8" t="s">
        <v>1115</v>
      </c>
      <c r="R125" s="8" t="s">
        <v>1438</v>
      </c>
    </row>
    <row r="126" spans="1:18" ht="102" x14ac:dyDescent="0.2">
      <c r="A126" s="8" t="s">
        <v>1234</v>
      </c>
      <c r="B126" s="66" t="s">
        <v>682</v>
      </c>
      <c r="C126" s="9" t="s">
        <v>504</v>
      </c>
      <c r="D126" s="9" t="s">
        <v>27</v>
      </c>
      <c r="E126" s="8" t="s">
        <v>1389</v>
      </c>
      <c r="F126" s="8" t="s">
        <v>737</v>
      </c>
      <c r="G126" s="64">
        <v>385712.7781</v>
      </c>
      <c r="H126" s="64">
        <v>1529173.4464</v>
      </c>
      <c r="I126" s="9" t="s">
        <v>1368</v>
      </c>
      <c r="J126" s="8" t="s">
        <v>833</v>
      </c>
      <c r="K126" s="112">
        <v>43180</v>
      </c>
      <c r="L126" s="112">
        <v>43606</v>
      </c>
      <c r="M126" s="87">
        <v>120</v>
      </c>
      <c r="O126" s="114"/>
      <c r="P126" s="8" t="s">
        <v>833</v>
      </c>
      <c r="Q126" s="8" t="s">
        <v>1153</v>
      </c>
      <c r="R126" s="8" t="s">
        <v>1439</v>
      </c>
    </row>
    <row r="127" spans="1:18" ht="38.25" x14ac:dyDescent="0.2">
      <c r="A127" s="8" t="s">
        <v>1236</v>
      </c>
      <c r="B127" s="66" t="s">
        <v>1245</v>
      </c>
      <c r="C127" s="9" t="s">
        <v>1235</v>
      </c>
      <c r="D127" s="9" t="s">
        <v>14</v>
      </c>
      <c r="E127" s="8" t="s">
        <v>1390</v>
      </c>
      <c r="F127" s="8" t="s">
        <v>1267</v>
      </c>
      <c r="G127" s="64">
        <v>388184.53259999998</v>
      </c>
      <c r="H127" s="64">
        <v>1532509.0799</v>
      </c>
      <c r="I127" s="9" t="s">
        <v>1269</v>
      </c>
      <c r="J127" s="8" t="s">
        <v>1469</v>
      </c>
      <c r="K127" s="112">
        <v>42796</v>
      </c>
      <c r="L127" s="112">
        <v>43344</v>
      </c>
      <c r="M127" s="87">
        <v>980.8</v>
      </c>
      <c r="O127" s="114"/>
      <c r="P127" s="8" t="s">
        <v>1469</v>
      </c>
      <c r="Q127" s="8" t="s">
        <v>1189</v>
      </c>
      <c r="R127" s="8" t="s">
        <v>1440</v>
      </c>
    </row>
    <row r="128" spans="1:18" ht="38.25" x14ac:dyDescent="0.2">
      <c r="A128" s="41" t="s">
        <v>249</v>
      </c>
      <c r="B128" s="95" t="s">
        <v>42</v>
      </c>
      <c r="C128" s="39" t="s">
        <v>498</v>
      </c>
      <c r="D128" s="39" t="s">
        <v>18</v>
      </c>
      <c r="E128" s="41" t="s">
        <v>1391</v>
      </c>
      <c r="F128" s="41" t="s">
        <v>1268</v>
      </c>
      <c r="G128" s="43">
        <v>395157.62280000001</v>
      </c>
      <c r="H128" s="43">
        <v>1537012.6699000001</v>
      </c>
      <c r="I128" s="39" t="s">
        <v>1369</v>
      </c>
      <c r="J128" s="41" t="s">
        <v>1470</v>
      </c>
      <c r="K128" s="118">
        <v>43367</v>
      </c>
      <c r="L128" s="118">
        <v>44099</v>
      </c>
      <c r="M128" s="120">
        <v>844.8</v>
      </c>
      <c r="N128" s="120"/>
      <c r="O128" s="124"/>
      <c r="P128" s="41" t="s">
        <v>1470</v>
      </c>
      <c r="Q128" s="41" t="s">
        <v>1189</v>
      </c>
      <c r="R128" s="41" t="s">
        <v>1441</v>
      </c>
    </row>
    <row r="129" spans="1:18" ht="76.5" x14ac:dyDescent="0.2">
      <c r="A129" s="8" t="s">
        <v>1810</v>
      </c>
      <c r="B129" s="8" t="s">
        <v>1591</v>
      </c>
      <c r="C129" s="9" t="s">
        <v>1809</v>
      </c>
      <c r="D129" s="9" t="s">
        <v>16</v>
      </c>
      <c r="E129" s="8" t="s">
        <v>1820</v>
      </c>
      <c r="F129" s="8" t="s">
        <v>1599</v>
      </c>
      <c r="G129" s="55">
        <v>388623.85739999998</v>
      </c>
      <c r="H129" s="55">
        <v>1537109.3674000001</v>
      </c>
      <c r="I129" s="9" t="s">
        <v>1819</v>
      </c>
      <c r="J129" s="68" t="s">
        <v>1834</v>
      </c>
      <c r="K129" s="112">
        <v>42583</v>
      </c>
      <c r="L129" s="112">
        <v>43252</v>
      </c>
      <c r="M129" s="87">
        <v>504.3</v>
      </c>
      <c r="O129" s="114"/>
      <c r="P129" s="68" t="s">
        <v>1834</v>
      </c>
      <c r="Q129" s="22">
        <v>43591</v>
      </c>
      <c r="R129" s="8" t="s">
        <v>1606</v>
      </c>
    </row>
    <row r="130" spans="1:18" ht="114.75" x14ac:dyDescent="0.2">
      <c r="A130" s="8" t="s">
        <v>531</v>
      </c>
      <c r="B130" s="8" t="s">
        <v>682</v>
      </c>
      <c r="C130" s="9" t="s">
        <v>504</v>
      </c>
      <c r="D130" s="9" t="s">
        <v>27</v>
      </c>
      <c r="E130" s="8" t="s">
        <v>1821</v>
      </c>
      <c r="F130" s="8" t="s">
        <v>1600</v>
      </c>
      <c r="G130" s="75">
        <v>383908.30680000002</v>
      </c>
      <c r="H130" s="75">
        <v>1529800.5356000001</v>
      </c>
      <c r="I130" s="9" t="s">
        <v>1368</v>
      </c>
      <c r="J130" s="68" t="s">
        <v>1112</v>
      </c>
      <c r="K130" s="112">
        <v>43572</v>
      </c>
      <c r="L130" s="112">
        <v>43725</v>
      </c>
      <c r="M130" s="87">
        <v>560</v>
      </c>
      <c r="O130" s="114"/>
      <c r="P130" s="68" t="s">
        <v>1112</v>
      </c>
      <c r="Q130" s="22">
        <v>43591</v>
      </c>
      <c r="R130" s="8" t="s">
        <v>1607</v>
      </c>
    </row>
    <row r="131" spans="1:18" ht="12.75" customHeight="1" x14ac:dyDescent="0.2">
      <c r="A131" s="225" t="s">
        <v>1812</v>
      </c>
      <c r="B131" s="225" t="s">
        <v>1592</v>
      </c>
      <c r="C131" s="227" t="s">
        <v>1811</v>
      </c>
      <c r="D131" s="249" t="s">
        <v>29</v>
      </c>
      <c r="E131" s="320" t="s">
        <v>1822</v>
      </c>
      <c r="F131" s="307" t="s">
        <v>1601</v>
      </c>
      <c r="G131" s="335">
        <v>402199.09399999998</v>
      </c>
      <c r="H131" s="335">
        <v>1532933.1007000001</v>
      </c>
      <c r="I131" s="249" t="s">
        <v>1368</v>
      </c>
      <c r="J131" s="347" t="s">
        <v>1835</v>
      </c>
      <c r="K131" s="269">
        <v>42955</v>
      </c>
      <c r="L131" s="241">
        <v>43320</v>
      </c>
      <c r="M131" s="87">
        <v>653</v>
      </c>
      <c r="O131" s="114"/>
      <c r="P131" s="347" t="s">
        <v>1835</v>
      </c>
      <c r="Q131" s="350">
        <v>43598</v>
      </c>
      <c r="R131" s="8" t="s">
        <v>1608</v>
      </c>
    </row>
    <row r="132" spans="1:18" x14ac:dyDescent="0.2">
      <c r="A132" s="305"/>
      <c r="B132" s="305"/>
      <c r="C132" s="346"/>
      <c r="D132" s="251"/>
      <c r="E132" s="321"/>
      <c r="F132" s="324"/>
      <c r="G132" s="336"/>
      <c r="H132" s="336"/>
      <c r="I132" s="251"/>
      <c r="J132" s="348"/>
      <c r="K132" s="271"/>
      <c r="L132" s="273"/>
      <c r="M132" s="87">
        <v>323</v>
      </c>
      <c r="O132" s="114"/>
      <c r="P132" s="348"/>
      <c r="Q132" s="351"/>
      <c r="R132" s="8" t="s">
        <v>1609</v>
      </c>
    </row>
    <row r="133" spans="1:18" x14ac:dyDescent="0.2">
      <c r="A133" s="305"/>
      <c r="B133" s="305"/>
      <c r="C133" s="346"/>
      <c r="D133" s="251"/>
      <c r="E133" s="321"/>
      <c r="F133" s="324"/>
      <c r="G133" s="336"/>
      <c r="H133" s="336"/>
      <c r="I133" s="251"/>
      <c r="J133" s="348"/>
      <c r="K133" s="271"/>
      <c r="L133" s="273"/>
      <c r="M133" s="87">
        <v>420</v>
      </c>
      <c r="O133" s="114"/>
      <c r="P133" s="348"/>
      <c r="Q133" s="351"/>
      <c r="R133" s="8" t="s">
        <v>1610</v>
      </c>
    </row>
    <row r="134" spans="1:18" x14ac:dyDescent="0.2">
      <c r="A134" s="305"/>
      <c r="B134" s="305"/>
      <c r="C134" s="346"/>
      <c r="D134" s="251"/>
      <c r="E134" s="321"/>
      <c r="F134" s="324"/>
      <c r="G134" s="336"/>
      <c r="H134" s="336"/>
      <c r="I134" s="251"/>
      <c r="J134" s="348"/>
      <c r="K134" s="271"/>
      <c r="L134" s="273"/>
      <c r="M134" s="87">
        <v>405</v>
      </c>
      <c r="O134" s="114"/>
      <c r="P134" s="348"/>
      <c r="Q134" s="351"/>
      <c r="R134" s="8" t="s">
        <v>1611</v>
      </c>
    </row>
    <row r="135" spans="1:18" x14ac:dyDescent="0.2">
      <c r="A135" s="305"/>
      <c r="B135" s="305"/>
      <c r="C135" s="346"/>
      <c r="D135" s="251"/>
      <c r="E135" s="321"/>
      <c r="F135" s="324"/>
      <c r="G135" s="336"/>
      <c r="H135" s="336"/>
      <c r="I135" s="251"/>
      <c r="J135" s="348"/>
      <c r="K135" s="271"/>
      <c r="L135" s="273"/>
      <c r="M135" s="87">
        <v>256</v>
      </c>
      <c r="O135" s="114"/>
      <c r="P135" s="348"/>
      <c r="Q135" s="351"/>
      <c r="R135" s="8" t="s">
        <v>1612</v>
      </c>
    </row>
    <row r="136" spans="1:18" x14ac:dyDescent="0.2">
      <c r="A136" s="305"/>
      <c r="B136" s="305"/>
      <c r="C136" s="346"/>
      <c r="D136" s="251"/>
      <c r="E136" s="321"/>
      <c r="F136" s="324"/>
      <c r="G136" s="336"/>
      <c r="H136" s="336"/>
      <c r="I136" s="251"/>
      <c r="J136" s="348"/>
      <c r="K136" s="271"/>
      <c r="L136" s="273"/>
      <c r="M136" s="87">
        <v>782</v>
      </c>
      <c r="O136" s="114"/>
      <c r="P136" s="348"/>
      <c r="Q136" s="351"/>
      <c r="R136" s="8" t="s">
        <v>1613</v>
      </c>
    </row>
    <row r="137" spans="1:18" x14ac:dyDescent="0.2">
      <c r="A137" s="305"/>
      <c r="B137" s="305"/>
      <c r="C137" s="346"/>
      <c r="D137" s="251"/>
      <c r="E137" s="321"/>
      <c r="F137" s="324"/>
      <c r="G137" s="336"/>
      <c r="H137" s="336"/>
      <c r="I137" s="251"/>
      <c r="J137" s="348"/>
      <c r="K137" s="271"/>
      <c r="L137" s="273"/>
      <c r="M137" s="87">
        <v>142</v>
      </c>
      <c r="O137" s="114"/>
      <c r="P137" s="348"/>
      <c r="Q137" s="351"/>
      <c r="R137" s="8" t="s">
        <v>1614</v>
      </c>
    </row>
    <row r="138" spans="1:18" x14ac:dyDescent="0.2">
      <c r="A138" s="305"/>
      <c r="B138" s="305"/>
      <c r="C138" s="346"/>
      <c r="D138" s="251"/>
      <c r="E138" s="321"/>
      <c r="F138" s="324"/>
      <c r="G138" s="336"/>
      <c r="H138" s="336"/>
      <c r="I138" s="251"/>
      <c r="J138" s="348"/>
      <c r="K138" s="271"/>
      <c r="L138" s="273"/>
      <c r="M138" s="87">
        <v>105</v>
      </c>
      <c r="O138" s="114"/>
      <c r="P138" s="348"/>
      <c r="Q138" s="351"/>
      <c r="R138" s="8" t="s">
        <v>1615</v>
      </c>
    </row>
    <row r="139" spans="1:18" x14ac:dyDescent="0.2">
      <c r="A139" s="305"/>
      <c r="B139" s="305"/>
      <c r="C139" s="346"/>
      <c r="D139" s="251"/>
      <c r="E139" s="321"/>
      <c r="F139" s="324"/>
      <c r="G139" s="336"/>
      <c r="H139" s="336"/>
      <c r="I139" s="251"/>
      <c r="J139" s="348"/>
      <c r="K139" s="271"/>
      <c r="L139" s="273"/>
      <c r="M139" s="87">
        <v>105</v>
      </c>
      <c r="O139" s="114"/>
      <c r="P139" s="348"/>
      <c r="Q139" s="351"/>
      <c r="R139" s="8" t="s">
        <v>1616</v>
      </c>
    </row>
    <row r="140" spans="1:18" x14ac:dyDescent="0.2">
      <c r="A140" s="305"/>
      <c r="B140" s="305"/>
      <c r="C140" s="346"/>
      <c r="D140" s="251"/>
      <c r="E140" s="321"/>
      <c r="F140" s="324"/>
      <c r="G140" s="336"/>
      <c r="H140" s="336"/>
      <c r="I140" s="251"/>
      <c r="J140" s="348"/>
      <c r="K140" s="271"/>
      <c r="L140" s="273"/>
      <c r="M140" s="87">
        <v>112</v>
      </c>
      <c r="O140" s="114"/>
      <c r="P140" s="348"/>
      <c r="Q140" s="351"/>
      <c r="R140" s="8" t="s">
        <v>1617</v>
      </c>
    </row>
    <row r="141" spans="1:18" x14ac:dyDescent="0.2">
      <c r="A141" s="305"/>
      <c r="B141" s="305"/>
      <c r="C141" s="346"/>
      <c r="D141" s="251"/>
      <c r="E141" s="321"/>
      <c r="F141" s="324"/>
      <c r="G141" s="336"/>
      <c r="H141" s="336"/>
      <c r="I141" s="251"/>
      <c r="J141" s="348"/>
      <c r="K141" s="271"/>
      <c r="L141" s="273"/>
      <c r="M141" s="87">
        <v>291</v>
      </c>
      <c r="O141" s="114"/>
      <c r="P141" s="348"/>
      <c r="Q141" s="351"/>
      <c r="R141" s="8" t="s">
        <v>1618</v>
      </c>
    </row>
    <row r="142" spans="1:18" x14ac:dyDescent="0.2">
      <c r="A142" s="226"/>
      <c r="B142" s="226"/>
      <c r="C142" s="228"/>
      <c r="D142" s="250"/>
      <c r="E142" s="322"/>
      <c r="F142" s="308"/>
      <c r="G142" s="337"/>
      <c r="H142" s="337"/>
      <c r="I142" s="250"/>
      <c r="J142" s="349"/>
      <c r="K142" s="270"/>
      <c r="L142" s="242"/>
      <c r="M142" s="87">
        <v>174</v>
      </c>
      <c r="O142" s="114"/>
      <c r="P142" s="349"/>
      <c r="Q142" s="352"/>
      <c r="R142" s="8" t="s">
        <v>1619</v>
      </c>
    </row>
    <row r="143" spans="1:18" ht="51" x14ac:dyDescent="0.2">
      <c r="A143" s="8" t="s">
        <v>1814</v>
      </c>
      <c r="B143" s="8" t="s">
        <v>1593</v>
      </c>
      <c r="C143" s="9" t="s">
        <v>1813</v>
      </c>
      <c r="D143" s="9" t="s">
        <v>16</v>
      </c>
      <c r="E143" s="8" t="s">
        <v>1824</v>
      </c>
      <c r="F143" s="8" t="s">
        <v>1602</v>
      </c>
      <c r="G143" s="55">
        <v>388468.10969999997</v>
      </c>
      <c r="H143" s="55">
        <v>1530549.6513</v>
      </c>
      <c r="I143" s="9" t="s">
        <v>1823</v>
      </c>
      <c r="J143" s="8" t="s">
        <v>1836</v>
      </c>
      <c r="K143" s="112">
        <v>42712</v>
      </c>
      <c r="L143" s="112">
        <v>43518</v>
      </c>
      <c r="M143" s="87">
        <v>871</v>
      </c>
      <c r="O143" s="114"/>
      <c r="P143" s="8" t="s">
        <v>1836</v>
      </c>
      <c r="Q143" s="8" t="s">
        <v>1837</v>
      </c>
      <c r="R143" s="8" t="s">
        <v>1620</v>
      </c>
    </row>
    <row r="144" spans="1:18" ht="25.5" x14ac:dyDescent="0.2">
      <c r="A144" s="8" t="s">
        <v>1815</v>
      </c>
      <c r="B144" s="8" t="s">
        <v>1594</v>
      </c>
      <c r="C144" s="9" t="s">
        <v>518</v>
      </c>
      <c r="D144" s="9" t="s">
        <v>18</v>
      </c>
      <c r="E144" s="8" t="s">
        <v>1597</v>
      </c>
      <c r="F144" s="8" t="s">
        <v>465</v>
      </c>
      <c r="G144" s="23">
        <v>381722.88569999998</v>
      </c>
      <c r="H144" s="23">
        <v>1533211.9628999999</v>
      </c>
      <c r="I144" s="9" t="s">
        <v>1368</v>
      </c>
      <c r="J144" s="8" t="s">
        <v>421</v>
      </c>
      <c r="K144" s="112">
        <v>43511</v>
      </c>
      <c r="L144" s="112">
        <v>44242</v>
      </c>
      <c r="M144" s="87">
        <v>1274.0999999999999</v>
      </c>
      <c r="O144" s="114"/>
      <c r="P144" s="8" t="s">
        <v>421</v>
      </c>
      <c r="Q144" s="8" t="s">
        <v>1758</v>
      </c>
      <c r="R144" s="8" t="s">
        <v>271</v>
      </c>
    </row>
    <row r="145" spans="1:18" ht="12.75" customHeight="1" x14ac:dyDescent="0.2">
      <c r="A145" s="361" t="s">
        <v>1024</v>
      </c>
      <c r="B145" s="225" t="s">
        <v>498</v>
      </c>
      <c r="C145" s="227" t="s">
        <v>42</v>
      </c>
      <c r="D145" s="249" t="s">
        <v>10</v>
      </c>
      <c r="E145" s="320" t="s">
        <v>1826</v>
      </c>
      <c r="F145" s="307" t="s">
        <v>1088</v>
      </c>
      <c r="G145" s="329">
        <v>382401.85609999998</v>
      </c>
      <c r="H145" s="329">
        <v>1530095.9539000001</v>
      </c>
      <c r="I145" s="249" t="s">
        <v>1825</v>
      </c>
      <c r="J145" s="320" t="s">
        <v>1172</v>
      </c>
      <c r="K145" s="269">
        <v>43581</v>
      </c>
      <c r="L145" s="241">
        <v>43734</v>
      </c>
      <c r="M145" s="87">
        <v>94.32</v>
      </c>
      <c r="O145" s="114"/>
      <c r="P145" s="320" t="s">
        <v>1172</v>
      </c>
      <c r="Q145" s="225" t="s">
        <v>1762</v>
      </c>
      <c r="R145" s="8" t="s">
        <v>1621</v>
      </c>
    </row>
    <row r="146" spans="1:18" ht="38.25" x14ac:dyDescent="0.2">
      <c r="A146" s="362"/>
      <c r="B146" s="305"/>
      <c r="C146" s="346"/>
      <c r="D146" s="251"/>
      <c r="E146" s="321"/>
      <c r="F146" s="324"/>
      <c r="G146" s="330"/>
      <c r="H146" s="330"/>
      <c r="I146" s="251"/>
      <c r="J146" s="321"/>
      <c r="K146" s="271"/>
      <c r="L146" s="273"/>
      <c r="M146" s="87">
        <v>94.32</v>
      </c>
      <c r="O146" s="114"/>
      <c r="P146" s="321"/>
      <c r="Q146" s="305"/>
      <c r="R146" s="8" t="s">
        <v>1622</v>
      </c>
    </row>
    <row r="147" spans="1:18" ht="38.25" x14ac:dyDescent="0.2">
      <c r="A147" s="362"/>
      <c r="B147" s="305"/>
      <c r="C147" s="346"/>
      <c r="D147" s="251"/>
      <c r="E147" s="321"/>
      <c r="F147" s="324"/>
      <c r="G147" s="330"/>
      <c r="H147" s="330"/>
      <c r="I147" s="251"/>
      <c r="J147" s="321"/>
      <c r="K147" s="271"/>
      <c r="L147" s="273"/>
      <c r="M147" s="87">
        <v>95.8</v>
      </c>
      <c r="O147" s="114"/>
      <c r="P147" s="321"/>
      <c r="Q147" s="305"/>
      <c r="R147" s="8" t="s">
        <v>1623</v>
      </c>
    </row>
    <row r="148" spans="1:18" ht="38.25" x14ac:dyDescent="0.2">
      <c r="A148" s="363"/>
      <c r="B148" s="226"/>
      <c r="C148" s="228"/>
      <c r="D148" s="250"/>
      <c r="E148" s="322"/>
      <c r="F148" s="308"/>
      <c r="G148" s="331"/>
      <c r="H148" s="331"/>
      <c r="I148" s="250"/>
      <c r="J148" s="322"/>
      <c r="K148" s="270"/>
      <c r="L148" s="242"/>
      <c r="M148" s="87">
        <v>95.8</v>
      </c>
      <c r="O148" s="114"/>
      <c r="P148" s="322"/>
      <c r="Q148" s="226"/>
      <c r="R148" s="8" t="s">
        <v>1624</v>
      </c>
    </row>
    <row r="149" spans="1:18" ht="51" x14ac:dyDescent="0.2">
      <c r="A149" s="66" t="s">
        <v>1596</v>
      </c>
      <c r="B149" s="8" t="s">
        <v>42</v>
      </c>
      <c r="C149" s="9" t="s">
        <v>42</v>
      </c>
      <c r="D149" s="9" t="s">
        <v>19</v>
      </c>
      <c r="E149" s="8" t="s">
        <v>1828</v>
      </c>
      <c r="F149" s="8" t="s">
        <v>1603</v>
      </c>
      <c r="G149" s="55">
        <v>394839.49810000003</v>
      </c>
      <c r="H149" s="56">
        <v>1537234.0665</v>
      </c>
      <c r="I149" s="9" t="s">
        <v>1827</v>
      </c>
      <c r="J149" s="8" t="s">
        <v>1838</v>
      </c>
      <c r="K149" s="112">
        <v>43311</v>
      </c>
      <c r="L149" s="112">
        <v>44407</v>
      </c>
      <c r="M149" s="87">
        <v>910.05</v>
      </c>
      <c r="O149" s="114"/>
      <c r="P149" s="8" t="s">
        <v>1838</v>
      </c>
      <c r="Q149" s="8" t="s">
        <v>1777</v>
      </c>
      <c r="R149" s="8" t="s">
        <v>1625</v>
      </c>
    </row>
    <row r="150" spans="1:18" ht="93.75" customHeight="1" x14ac:dyDescent="0.2">
      <c r="A150" s="225" t="s">
        <v>696</v>
      </c>
      <c r="B150" s="225">
        <v>6674146511</v>
      </c>
      <c r="C150" s="227" t="s">
        <v>695</v>
      </c>
      <c r="D150" s="9" t="s">
        <v>19</v>
      </c>
      <c r="E150" s="320" t="s">
        <v>1829</v>
      </c>
      <c r="F150" s="307" t="s">
        <v>726</v>
      </c>
      <c r="G150" s="335">
        <v>381711.0294</v>
      </c>
      <c r="H150" s="281">
        <v>1544058.7620999999</v>
      </c>
      <c r="I150" s="249" t="s">
        <v>780</v>
      </c>
      <c r="J150" s="320" t="s">
        <v>810</v>
      </c>
      <c r="K150" s="269">
        <v>42954</v>
      </c>
      <c r="L150" s="241">
        <v>44790</v>
      </c>
      <c r="O150" s="114"/>
      <c r="P150" s="320" t="s">
        <v>810</v>
      </c>
      <c r="Q150" s="350">
        <v>43615</v>
      </c>
      <c r="R150" s="8" t="s">
        <v>1626</v>
      </c>
    </row>
    <row r="151" spans="1:18" ht="38.25" customHeight="1" x14ac:dyDescent="0.2">
      <c r="A151" s="305"/>
      <c r="B151" s="305"/>
      <c r="C151" s="346"/>
      <c r="D151" s="249" t="s">
        <v>28</v>
      </c>
      <c r="E151" s="321"/>
      <c r="F151" s="324"/>
      <c r="G151" s="336"/>
      <c r="H151" s="282"/>
      <c r="I151" s="251"/>
      <c r="J151" s="321"/>
      <c r="K151" s="271"/>
      <c r="L151" s="273"/>
      <c r="O151" s="114"/>
      <c r="P151" s="321"/>
      <c r="Q151" s="351"/>
      <c r="R151" s="8" t="s">
        <v>1627</v>
      </c>
    </row>
    <row r="152" spans="1:18" ht="25.5" x14ac:dyDescent="0.2">
      <c r="A152" s="305"/>
      <c r="B152" s="305"/>
      <c r="C152" s="346"/>
      <c r="D152" s="251"/>
      <c r="E152" s="321"/>
      <c r="F152" s="324"/>
      <c r="G152" s="336"/>
      <c r="H152" s="282"/>
      <c r="I152" s="251"/>
      <c r="J152" s="321"/>
      <c r="K152" s="271"/>
      <c r="L152" s="273"/>
      <c r="O152" s="114"/>
      <c r="P152" s="321"/>
      <c r="Q152" s="351"/>
      <c r="R152" s="8" t="s">
        <v>1628</v>
      </c>
    </row>
    <row r="153" spans="1:18" ht="25.5" x14ac:dyDescent="0.2">
      <c r="A153" s="305"/>
      <c r="B153" s="305"/>
      <c r="C153" s="346"/>
      <c r="D153" s="251"/>
      <c r="E153" s="321"/>
      <c r="F153" s="324"/>
      <c r="G153" s="336"/>
      <c r="H153" s="282"/>
      <c r="I153" s="251"/>
      <c r="J153" s="321"/>
      <c r="K153" s="271"/>
      <c r="L153" s="273"/>
      <c r="O153" s="114"/>
      <c r="P153" s="321"/>
      <c r="Q153" s="351"/>
      <c r="R153" s="8" t="s">
        <v>1629</v>
      </c>
    </row>
    <row r="154" spans="1:18" ht="51" x14ac:dyDescent="0.2">
      <c r="A154" s="305"/>
      <c r="B154" s="305"/>
      <c r="C154" s="346"/>
      <c r="D154" s="251"/>
      <c r="E154" s="321"/>
      <c r="F154" s="324"/>
      <c r="G154" s="336"/>
      <c r="H154" s="282"/>
      <c r="I154" s="251"/>
      <c r="J154" s="321"/>
      <c r="K154" s="271"/>
      <c r="L154" s="273"/>
      <c r="O154" s="114"/>
      <c r="P154" s="321"/>
      <c r="Q154" s="351"/>
      <c r="R154" s="8" t="s">
        <v>1630</v>
      </c>
    </row>
    <row r="155" spans="1:18" ht="38.25" x14ac:dyDescent="0.2">
      <c r="A155" s="305"/>
      <c r="B155" s="305"/>
      <c r="C155" s="346"/>
      <c r="D155" s="251"/>
      <c r="E155" s="321"/>
      <c r="F155" s="324"/>
      <c r="G155" s="336"/>
      <c r="H155" s="282"/>
      <c r="I155" s="251"/>
      <c r="J155" s="321"/>
      <c r="K155" s="271"/>
      <c r="L155" s="273"/>
      <c r="O155" s="114"/>
      <c r="P155" s="321"/>
      <c r="Q155" s="351"/>
      <c r="R155" s="8" t="s">
        <v>1631</v>
      </c>
    </row>
    <row r="156" spans="1:18" ht="38.25" x14ac:dyDescent="0.2">
      <c r="A156" s="305"/>
      <c r="B156" s="305"/>
      <c r="C156" s="346"/>
      <c r="D156" s="250"/>
      <c r="E156" s="321"/>
      <c r="F156" s="324"/>
      <c r="G156" s="336"/>
      <c r="H156" s="282"/>
      <c r="I156" s="251"/>
      <c r="J156" s="321"/>
      <c r="K156" s="271"/>
      <c r="L156" s="273"/>
      <c r="O156" s="114"/>
      <c r="P156" s="321"/>
      <c r="Q156" s="351"/>
      <c r="R156" s="8" t="s">
        <v>1632</v>
      </c>
    </row>
    <row r="157" spans="1:18" ht="38.25" x14ac:dyDescent="0.2">
      <c r="A157" s="305"/>
      <c r="B157" s="305"/>
      <c r="C157" s="346"/>
      <c r="D157" s="9" t="s">
        <v>38</v>
      </c>
      <c r="E157" s="321"/>
      <c r="F157" s="324"/>
      <c r="G157" s="336"/>
      <c r="H157" s="282"/>
      <c r="I157" s="251"/>
      <c r="J157" s="321"/>
      <c r="K157" s="271"/>
      <c r="L157" s="273"/>
      <c r="O157" s="114"/>
      <c r="P157" s="321"/>
      <c r="Q157" s="351"/>
      <c r="R157" s="8" t="s">
        <v>1633</v>
      </c>
    </row>
    <row r="158" spans="1:18" ht="38.25" customHeight="1" x14ac:dyDescent="0.2">
      <c r="A158" s="305"/>
      <c r="B158" s="305"/>
      <c r="C158" s="346"/>
      <c r="D158" s="249" t="s">
        <v>28</v>
      </c>
      <c r="E158" s="321"/>
      <c r="F158" s="324"/>
      <c r="G158" s="336"/>
      <c r="H158" s="282"/>
      <c r="I158" s="251"/>
      <c r="J158" s="321"/>
      <c r="K158" s="271"/>
      <c r="L158" s="273"/>
      <c r="O158" s="114"/>
      <c r="P158" s="321"/>
      <c r="Q158" s="351"/>
      <c r="R158" s="8" t="s">
        <v>1634</v>
      </c>
    </row>
    <row r="159" spans="1:18" ht="25.5" x14ac:dyDescent="0.2">
      <c r="A159" s="305"/>
      <c r="B159" s="305"/>
      <c r="C159" s="346"/>
      <c r="D159" s="251"/>
      <c r="E159" s="321"/>
      <c r="F159" s="324"/>
      <c r="G159" s="336"/>
      <c r="H159" s="282"/>
      <c r="I159" s="251"/>
      <c r="J159" s="321"/>
      <c r="K159" s="271"/>
      <c r="L159" s="273"/>
      <c r="O159" s="114"/>
      <c r="P159" s="321"/>
      <c r="Q159" s="351"/>
      <c r="R159" s="8" t="s">
        <v>1635</v>
      </c>
    </row>
    <row r="160" spans="1:18" ht="25.5" x14ac:dyDescent="0.2">
      <c r="A160" s="305"/>
      <c r="B160" s="305"/>
      <c r="C160" s="346"/>
      <c r="D160" s="251"/>
      <c r="E160" s="321"/>
      <c r="F160" s="324"/>
      <c r="G160" s="336"/>
      <c r="H160" s="282"/>
      <c r="I160" s="251"/>
      <c r="J160" s="321"/>
      <c r="K160" s="271"/>
      <c r="L160" s="273"/>
      <c r="O160" s="114"/>
      <c r="P160" s="321"/>
      <c r="Q160" s="351"/>
      <c r="R160" s="8" t="s">
        <v>1636</v>
      </c>
    </row>
    <row r="161" spans="1:18" ht="51" x14ac:dyDescent="0.2">
      <c r="A161" s="305"/>
      <c r="B161" s="305"/>
      <c r="C161" s="346"/>
      <c r="D161" s="251"/>
      <c r="E161" s="321"/>
      <c r="F161" s="324"/>
      <c r="G161" s="336"/>
      <c r="H161" s="282"/>
      <c r="I161" s="251"/>
      <c r="J161" s="321"/>
      <c r="K161" s="271"/>
      <c r="L161" s="273"/>
      <c r="O161" s="114"/>
      <c r="P161" s="321"/>
      <c r="Q161" s="351"/>
      <c r="R161" s="8" t="s">
        <v>1637</v>
      </c>
    </row>
    <row r="162" spans="1:18" ht="38.25" x14ac:dyDescent="0.2">
      <c r="A162" s="226"/>
      <c r="B162" s="226"/>
      <c r="C162" s="228"/>
      <c r="D162" s="250"/>
      <c r="E162" s="322"/>
      <c r="F162" s="308"/>
      <c r="G162" s="337"/>
      <c r="H162" s="283"/>
      <c r="I162" s="250"/>
      <c r="J162" s="322"/>
      <c r="K162" s="270"/>
      <c r="L162" s="242"/>
      <c r="O162" s="114"/>
      <c r="P162" s="322"/>
      <c r="Q162" s="352"/>
      <c r="R162" s="8" t="s">
        <v>1638</v>
      </c>
    </row>
    <row r="163" spans="1:18" ht="12.75" customHeight="1" x14ac:dyDescent="0.2">
      <c r="A163" s="225" t="s">
        <v>1816</v>
      </c>
      <c r="B163" s="225" t="s">
        <v>1595</v>
      </c>
      <c r="C163" s="227" t="s">
        <v>974</v>
      </c>
      <c r="D163" s="9" t="s">
        <v>14</v>
      </c>
      <c r="E163" s="358" t="s">
        <v>1831</v>
      </c>
      <c r="F163" s="307" t="s">
        <v>1604</v>
      </c>
      <c r="G163" s="329">
        <v>398863.25170000002</v>
      </c>
      <c r="H163" s="329">
        <v>1535343.7646000001</v>
      </c>
      <c r="I163" s="249" t="s">
        <v>1830</v>
      </c>
      <c r="J163" s="320" t="s">
        <v>1116</v>
      </c>
      <c r="K163" s="269">
        <v>43242</v>
      </c>
      <c r="L163" s="241">
        <v>43893</v>
      </c>
      <c r="M163" s="87">
        <v>8420.5</v>
      </c>
      <c r="O163" s="114"/>
      <c r="P163" s="320" t="s">
        <v>1116</v>
      </c>
      <c r="Q163" s="350">
        <v>43615</v>
      </c>
      <c r="R163" s="125" t="s">
        <v>1639</v>
      </c>
    </row>
    <row r="164" spans="1:18" ht="38.25" x14ac:dyDescent="0.2">
      <c r="A164" s="305"/>
      <c r="B164" s="305"/>
      <c r="C164" s="346"/>
      <c r="D164" s="9" t="s">
        <v>28</v>
      </c>
      <c r="E164" s="359"/>
      <c r="F164" s="324"/>
      <c r="G164" s="330"/>
      <c r="H164" s="330"/>
      <c r="I164" s="251"/>
      <c r="J164" s="321"/>
      <c r="K164" s="271"/>
      <c r="L164" s="273"/>
      <c r="O164" s="114"/>
      <c r="P164" s="321"/>
      <c r="Q164" s="351"/>
      <c r="R164" s="125" t="s">
        <v>1640</v>
      </c>
    </row>
    <row r="165" spans="1:18" x14ac:dyDescent="0.2">
      <c r="A165" s="305"/>
      <c r="B165" s="305"/>
      <c r="C165" s="346"/>
      <c r="D165" s="9" t="s">
        <v>38</v>
      </c>
      <c r="E165" s="359"/>
      <c r="F165" s="324"/>
      <c r="G165" s="330"/>
      <c r="H165" s="330"/>
      <c r="I165" s="251"/>
      <c r="J165" s="321"/>
      <c r="K165" s="271"/>
      <c r="L165" s="273"/>
      <c r="O165" s="114"/>
      <c r="P165" s="321"/>
      <c r="Q165" s="351"/>
      <c r="R165" s="125" t="s">
        <v>1641</v>
      </c>
    </row>
    <row r="166" spans="1:18" ht="38.25" customHeight="1" x14ac:dyDescent="0.2">
      <c r="A166" s="305"/>
      <c r="B166" s="305"/>
      <c r="C166" s="346"/>
      <c r="D166" s="249" t="s">
        <v>28</v>
      </c>
      <c r="E166" s="359"/>
      <c r="F166" s="324"/>
      <c r="G166" s="330"/>
      <c r="H166" s="330"/>
      <c r="I166" s="251"/>
      <c r="J166" s="321"/>
      <c r="K166" s="271"/>
      <c r="L166" s="273"/>
      <c r="O166" s="114"/>
      <c r="P166" s="321"/>
      <c r="Q166" s="351"/>
      <c r="R166" s="125" t="s">
        <v>1642</v>
      </c>
    </row>
    <row r="167" spans="1:18" ht="25.5" x14ac:dyDescent="0.2">
      <c r="A167" s="226"/>
      <c r="B167" s="226"/>
      <c r="C167" s="228"/>
      <c r="D167" s="250"/>
      <c r="E167" s="360"/>
      <c r="F167" s="308"/>
      <c r="G167" s="331"/>
      <c r="H167" s="331"/>
      <c r="I167" s="250"/>
      <c r="J167" s="322"/>
      <c r="K167" s="270"/>
      <c r="L167" s="242"/>
      <c r="O167" s="114"/>
      <c r="P167" s="322"/>
      <c r="Q167" s="352"/>
      <c r="R167" s="125" t="s">
        <v>1643</v>
      </c>
    </row>
    <row r="168" spans="1:18" ht="12.75" customHeight="1" x14ac:dyDescent="0.2">
      <c r="A168" s="225" t="s">
        <v>1596</v>
      </c>
      <c r="B168" s="364" t="s">
        <v>42</v>
      </c>
      <c r="C168" s="227" t="s">
        <v>42</v>
      </c>
      <c r="D168" s="9" t="s">
        <v>19</v>
      </c>
      <c r="E168" s="320" t="s">
        <v>1833</v>
      </c>
      <c r="F168" s="307" t="s">
        <v>462</v>
      </c>
      <c r="G168" s="335">
        <v>373781.6176</v>
      </c>
      <c r="H168" s="281">
        <v>1531249.6636999999</v>
      </c>
      <c r="I168" s="249" t="s">
        <v>1832</v>
      </c>
      <c r="J168" s="320" t="s">
        <v>417</v>
      </c>
      <c r="K168" s="269">
        <v>43510</v>
      </c>
      <c r="L168" s="241">
        <v>44242</v>
      </c>
      <c r="M168" s="87">
        <v>1448.1</v>
      </c>
      <c r="O168" s="114"/>
      <c r="P168" s="320" t="s">
        <v>417</v>
      </c>
      <c r="Q168" s="350">
        <v>43616</v>
      </c>
      <c r="R168" s="8" t="s">
        <v>1644</v>
      </c>
    </row>
    <row r="169" spans="1:18" ht="38.25" x14ac:dyDescent="0.2">
      <c r="A169" s="305"/>
      <c r="B169" s="365"/>
      <c r="C169" s="346"/>
      <c r="D169" s="249" t="s">
        <v>28</v>
      </c>
      <c r="E169" s="321"/>
      <c r="F169" s="324"/>
      <c r="G169" s="336"/>
      <c r="H169" s="282"/>
      <c r="I169" s="251"/>
      <c r="J169" s="321"/>
      <c r="K169" s="271"/>
      <c r="L169" s="273"/>
      <c r="O169" s="114"/>
      <c r="P169" s="321"/>
      <c r="Q169" s="351"/>
      <c r="R169" s="8" t="s">
        <v>1645</v>
      </c>
    </row>
    <row r="170" spans="1:18" ht="25.5" x14ac:dyDescent="0.2">
      <c r="A170" s="305"/>
      <c r="B170" s="365"/>
      <c r="C170" s="346"/>
      <c r="D170" s="251"/>
      <c r="E170" s="321"/>
      <c r="F170" s="324"/>
      <c r="G170" s="336"/>
      <c r="H170" s="282"/>
      <c r="I170" s="251"/>
      <c r="J170" s="321"/>
      <c r="K170" s="271"/>
      <c r="L170" s="273"/>
      <c r="O170" s="114"/>
      <c r="P170" s="321"/>
      <c r="Q170" s="351"/>
      <c r="R170" s="8" t="s">
        <v>1646</v>
      </c>
    </row>
    <row r="171" spans="1:18" ht="25.5" x14ac:dyDescent="0.2">
      <c r="A171" s="305"/>
      <c r="B171" s="365"/>
      <c r="C171" s="346"/>
      <c r="D171" s="251"/>
      <c r="E171" s="321"/>
      <c r="F171" s="324"/>
      <c r="G171" s="336"/>
      <c r="H171" s="282"/>
      <c r="I171" s="251"/>
      <c r="J171" s="321"/>
      <c r="K171" s="271"/>
      <c r="L171" s="273"/>
      <c r="O171" s="114"/>
      <c r="P171" s="321"/>
      <c r="Q171" s="351"/>
      <c r="R171" s="8" t="s">
        <v>1647</v>
      </c>
    </row>
    <row r="172" spans="1:18" ht="25.5" x14ac:dyDescent="0.2">
      <c r="A172" s="305"/>
      <c r="B172" s="365"/>
      <c r="C172" s="346"/>
      <c r="D172" s="251"/>
      <c r="E172" s="321"/>
      <c r="F172" s="324"/>
      <c r="G172" s="336"/>
      <c r="H172" s="282"/>
      <c r="I172" s="251"/>
      <c r="J172" s="321"/>
      <c r="K172" s="271"/>
      <c r="L172" s="273"/>
      <c r="O172" s="114"/>
      <c r="P172" s="321"/>
      <c r="Q172" s="351"/>
      <c r="R172" s="8" t="s">
        <v>1648</v>
      </c>
    </row>
    <row r="173" spans="1:18" ht="25.5" x14ac:dyDescent="0.2">
      <c r="A173" s="305"/>
      <c r="B173" s="365"/>
      <c r="C173" s="346"/>
      <c r="D173" s="251"/>
      <c r="E173" s="321"/>
      <c r="F173" s="324"/>
      <c r="G173" s="336"/>
      <c r="H173" s="282"/>
      <c r="I173" s="251"/>
      <c r="J173" s="321"/>
      <c r="K173" s="271"/>
      <c r="L173" s="273"/>
      <c r="O173" s="114"/>
      <c r="P173" s="321"/>
      <c r="Q173" s="351"/>
      <c r="R173" s="8" t="s">
        <v>1649</v>
      </c>
    </row>
    <row r="174" spans="1:18" ht="25.5" x14ac:dyDescent="0.2">
      <c r="A174" s="226"/>
      <c r="B174" s="366"/>
      <c r="C174" s="228"/>
      <c r="D174" s="250"/>
      <c r="E174" s="322"/>
      <c r="F174" s="308"/>
      <c r="G174" s="337"/>
      <c r="H174" s="283"/>
      <c r="I174" s="250"/>
      <c r="J174" s="322"/>
      <c r="K174" s="270"/>
      <c r="L174" s="242"/>
      <c r="O174" s="114"/>
      <c r="P174" s="322"/>
      <c r="Q174" s="352"/>
      <c r="R174" s="8" t="s">
        <v>1650</v>
      </c>
    </row>
    <row r="175" spans="1:18" ht="12.75" customHeight="1" x14ac:dyDescent="0.2">
      <c r="A175" s="225" t="s">
        <v>1818</v>
      </c>
      <c r="B175" s="225">
        <v>6671078119</v>
      </c>
      <c r="C175" s="227" t="s">
        <v>1817</v>
      </c>
      <c r="D175" s="9" t="s">
        <v>10</v>
      </c>
      <c r="E175" s="225" t="s">
        <v>1598</v>
      </c>
      <c r="F175" s="307" t="s">
        <v>1605</v>
      </c>
      <c r="G175" s="329">
        <v>393164.83689999999</v>
      </c>
      <c r="H175" s="329">
        <v>1536149.7424000001</v>
      </c>
      <c r="I175" s="249" t="s">
        <v>1368</v>
      </c>
      <c r="J175" s="320" t="s">
        <v>1839</v>
      </c>
      <c r="K175" s="269">
        <v>43137</v>
      </c>
      <c r="L175" s="241">
        <v>43957</v>
      </c>
      <c r="M175" s="87">
        <v>18083.080000000002</v>
      </c>
      <c r="O175" s="114">
        <v>11588.89</v>
      </c>
      <c r="P175" s="320" t="s">
        <v>1839</v>
      </c>
      <c r="Q175" s="350">
        <v>43616</v>
      </c>
      <c r="R175" s="8" t="s">
        <v>1651</v>
      </c>
    </row>
    <row r="176" spans="1:18" ht="38.25" x14ac:dyDescent="0.2">
      <c r="A176" s="226"/>
      <c r="B176" s="226"/>
      <c r="C176" s="228"/>
      <c r="D176" s="9" t="s">
        <v>18</v>
      </c>
      <c r="E176" s="226"/>
      <c r="F176" s="345"/>
      <c r="G176" s="331"/>
      <c r="H176" s="331"/>
      <c r="I176" s="250"/>
      <c r="J176" s="344"/>
      <c r="K176" s="270"/>
      <c r="L176" s="242"/>
      <c r="M176" s="87">
        <v>3114.14</v>
      </c>
      <c r="O176" s="114"/>
      <c r="P176" s="344"/>
      <c r="Q176" s="357"/>
      <c r="R176" s="8" t="s">
        <v>1652</v>
      </c>
    </row>
    <row r="177" spans="1:18" ht="63.75" x14ac:dyDescent="0.2">
      <c r="A177" s="171" t="s">
        <v>1952</v>
      </c>
      <c r="B177" s="171" t="s">
        <v>1911</v>
      </c>
      <c r="C177" s="9" t="s">
        <v>2153</v>
      </c>
      <c r="D177" s="9" t="s">
        <v>19</v>
      </c>
      <c r="E177" s="72" t="s">
        <v>2178</v>
      </c>
      <c r="F177" s="41" t="s">
        <v>2003</v>
      </c>
      <c r="G177" s="55">
        <v>392006.55369999999</v>
      </c>
      <c r="H177" s="55">
        <v>1548579.9445</v>
      </c>
      <c r="I177" s="126" t="s">
        <v>320</v>
      </c>
      <c r="J177" s="171" t="s">
        <v>2247</v>
      </c>
      <c r="K177" s="112">
        <v>43355</v>
      </c>
      <c r="L177" s="112">
        <v>43720</v>
      </c>
      <c r="M177" s="87">
        <v>1448.2</v>
      </c>
      <c r="O177" s="183"/>
      <c r="P177" s="171" t="s">
        <v>2247</v>
      </c>
      <c r="Q177" s="171" t="s">
        <v>2058</v>
      </c>
      <c r="R177" s="171" t="s">
        <v>2221</v>
      </c>
    </row>
    <row r="178" spans="1:18" ht="63.75" x14ac:dyDescent="0.2">
      <c r="A178" s="167" t="s">
        <v>373</v>
      </c>
      <c r="B178" s="167" t="s">
        <v>42</v>
      </c>
      <c r="C178" s="9" t="s">
        <v>42</v>
      </c>
      <c r="D178" s="9" t="s">
        <v>31</v>
      </c>
      <c r="E178" s="128" t="s">
        <v>2179</v>
      </c>
      <c r="F178" s="41" t="s">
        <v>2198</v>
      </c>
      <c r="G178" s="23">
        <v>382354.98129999998</v>
      </c>
      <c r="H178" s="23">
        <v>1534479.3918999999</v>
      </c>
      <c r="I178" s="129" t="s">
        <v>2209</v>
      </c>
      <c r="J178" s="167" t="s">
        <v>2248</v>
      </c>
      <c r="K178" s="112">
        <v>42923</v>
      </c>
      <c r="L178" s="112">
        <v>43661</v>
      </c>
      <c r="M178" s="87">
        <v>195.33</v>
      </c>
      <c r="O178" s="184"/>
      <c r="P178" s="167" t="s">
        <v>2248</v>
      </c>
      <c r="Q178" s="167" t="s">
        <v>2064</v>
      </c>
      <c r="R178" s="167" t="s">
        <v>2222</v>
      </c>
    </row>
    <row r="179" spans="1:18" ht="102" x14ac:dyDescent="0.2">
      <c r="A179" s="8" t="s">
        <v>2155</v>
      </c>
      <c r="B179" s="8" t="s">
        <v>2172</v>
      </c>
      <c r="C179" s="9" t="s">
        <v>2154</v>
      </c>
      <c r="D179" s="9" t="s">
        <v>27</v>
      </c>
      <c r="E179" s="72" t="s">
        <v>2180</v>
      </c>
      <c r="F179" s="41" t="s">
        <v>2199</v>
      </c>
      <c r="G179" s="23">
        <v>392803.5674</v>
      </c>
      <c r="H179" s="23">
        <v>1532703.4183</v>
      </c>
      <c r="I179" s="126" t="s">
        <v>320</v>
      </c>
      <c r="J179" s="8" t="s">
        <v>2249</v>
      </c>
      <c r="K179" s="112">
        <v>43193</v>
      </c>
      <c r="L179" s="112">
        <v>43296</v>
      </c>
      <c r="O179" s="114"/>
      <c r="P179" s="8" t="s">
        <v>2249</v>
      </c>
      <c r="Q179" s="8" t="s">
        <v>2111</v>
      </c>
      <c r="R179" s="8" t="s">
        <v>2223</v>
      </c>
    </row>
    <row r="180" spans="1:18" ht="76.5" x14ac:dyDescent="0.2">
      <c r="A180" s="8" t="s">
        <v>696</v>
      </c>
      <c r="B180" s="8" t="s">
        <v>887</v>
      </c>
      <c r="C180" s="9" t="s">
        <v>2156</v>
      </c>
      <c r="D180" s="9" t="s">
        <v>19</v>
      </c>
      <c r="E180" s="128" t="s">
        <v>2181</v>
      </c>
      <c r="F180" s="41" t="s">
        <v>726</v>
      </c>
      <c r="G180" s="23">
        <v>381605.16200000001</v>
      </c>
      <c r="H180" s="23">
        <v>1544085.4373000001</v>
      </c>
      <c r="I180" s="129" t="s">
        <v>2210</v>
      </c>
      <c r="J180" s="8" t="s">
        <v>2250</v>
      </c>
      <c r="K180" s="112">
        <v>43207</v>
      </c>
      <c r="L180" s="112">
        <v>43708</v>
      </c>
      <c r="M180" s="87">
        <v>1111.42</v>
      </c>
      <c r="O180" s="114"/>
      <c r="P180" s="8" t="s">
        <v>2250</v>
      </c>
      <c r="Q180" s="8" t="s">
        <v>2251</v>
      </c>
      <c r="R180" s="8" t="s">
        <v>2224</v>
      </c>
    </row>
    <row r="181" spans="1:18" ht="89.25" x14ac:dyDescent="0.2">
      <c r="A181" s="13" t="s">
        <v>696</v>
      </c>
      <c r="B181" s="13" t="s">
        <v>887</v>
      </c>
      <c r="C181" s="9" t="s">
        <v>2156</v>
      </c>
      <c r="D181" s="9" t="s">
        <v>19</v>
      </c>
      <c r="E181" s="72" t="s">
        <v>2182</v>
      </c>
      <c r="F181" s="41" t="s">
        <v>726</v>
      </c>
      <c r="G181" s="55">
        <v>381617.66609999997</v>
      </c>
      <c r="H181" s="55">
        <v>1543990.4066999999</v>
      </c>
      <c r="I181" s="126" t="s">
        <v>780</v>
      </c>
      <c r="J181" s="8" t="s">
        <v>2252</v>
      </c>
      <c r="K181" s="112">
        <v>43235</v>
      </c>
      <c r="L181" s="112">
        <v>43708</v>
      </c>
      <c r="M181" s="87">
        <v>1034.56</v>
      </c>
      <c r="O181" s="114"/>
      <c r="P181" s="8" t="s">
        <v>2252</v>
      </c>
      <c r="Q181" s="8" t="s">
        <v>2251</v>
      </c>
      <c r="R181" s="8" t="s">
        <v>2225</v>
      </c>
    </row>
    <row r="182" spans="1:18" ht="89.25" x14ac:dyDescent="0.2">
      <c r="A182" s="13" t="s">
        <v>696</v>
      </c>
      <c r="B182" s="13" t="s">
        <v>887</v>
      </c>
      <c r="C182" s="9" t="s">
        <v>2156</v>
      </c>
      <c r="D182" s="9" t="s">
        <v>19</v>
      </c>
      <c r="E182" s="128" t="s">
        <v>2183</v>
      </c>
      <c r="F182" s="41" t="s">
        <v>726</v>
      </c>
      <c r="G182" s="23">
        <v>381639.33970000001</v>
      </c>
      <c r="H182" s="23">
        <v>1544147.1237999999</v>
      </c>
      <c r="I182" s="129" t="s">
        <v>780</v>
      </c>
      <c r="J182" s="8" t="s">
        <v>2253</v>
      </c>
      <c r="K182" s="112">
        <v>43375</v>
      </c>
      <c r="L182" s="112">
        <v>43708</v>
      </c>
      <c r="M182" s="87">
        <v>1034.56</v>
      </c>
      <c r="O182" s="114"/>
      <c r="P182" s="8" t="s">
        <v>2253</v>
      </c>
      <c r="Q182" s="8" t="s">
        <v>2251</v>
      </c>
      <c r="R182" s="8" t="s">
        <v>2226</v>
      </c>
    </row>
    <row r="183" spans="1:18" ht="25.5" customHeight="1" x14ac:dyDescent="0.2">
      <c r="A183" s="223" t="s">
        <v>2157</v>
      </c>
      <c r="B183" s="223" t="s">
        <v>2173</v>
      </c>
      <c r="C183" s="249" t="s">
        <v>1930</v>
      </c>
      <c r="D183" s="9" t="s">
        <v>22</v>
      </c>
      <c r="E183" s="353" t="s">
        <v>2184</v>
      </c>
      <c r="F183" s="355" t="s">
        <v>2200</v>
      </c>
      <c r="G183" s="329">
        <v>381113.60399999999</v>
      </c>
      <c r="H183" s="329">
        <v>1531265.0033</v>
      </c>
      <c r="I183" s="332" t="s">
        <v>2211</v>
      </c>
      <c r="J183" s="320" t="s">
        <v>2254</v>
      </c>
      <c r="K183" s="241">
        <v>43340</v>
      </c>
      <c r="L183" s="241">
        <v>44317</v>
      </c>
      <c r="M183" s="87">
        <v>6854.72</v>
      </c>
      <c r="O183" s="114"/>
      <c r="P183" s="320" t="s">
        <v>2254</v>
      </c>
      <c r="Q183" s="225" t="s">
        <v>2120</v>
      </c>
      <c r="R183" s="8" t="s">
        <v>2227</v>
      </c>
    </row>
    <row r="184" spans="1:18" ht="38.25" customHeight="1" x14ac:dyDescent="0.2">
      <c r="A184" s="306"/>
      <c r="B184" s="306"/>
      <c r="C184" s="251"/>
      <c r="D184" s="9" t="s">
        <v>38</v>
      </c>
      <c r="E184" s="396"/>
      <c r="F184" s="397"/>
      <c r="G184" s="330"/>
      <c r="H184" s="330"/>
      <c r="I184" s="333"/>
      <c r="J184" s="321"/>
      <c r="K184" s="273"/>
      <c r="L184" s="273"/>
      <c r="O184" s="114"/>
      <c r="P184" s="321"/>
      <c r="Q184" s="305"/>
      <c r="R184" s="8" t="s">
        <v>2228</v>
      </c>
    </row>
    <row r="185" spans="1:18" ht="38.25" customHeight="1" x14ac:dyDescent="0.2">
      <c r="A185" s="224"/>
      <c r="B185" s="224"/>
      <c r="C185" s="250"/>
      <c r="D185" s="9" t="s">
        <v>38</v>
      </c>
      <c r="E185" s="354"/>
      <c r="F185" s="356"/>
      <c r="G185" s="331"/>
      <c r="H185" s="331"/>
      <c r="I185" s="334"/>
      <c r="J185" s="322"/>
      <c r="K185" s="242"/>
      <c r="L185" s="242"/>
      <c r="O185" s="114"/>
      <c r="P185" s="322"/>
      <c r="Q185" s="226"/>
      <c r="R185" s="8" t="s">
        <v>2229</v>
      </c>
    </row>
    <row r="186" spans="1:18" ht="63.75" x14ac:dyDescent="0.2">
      <c r="A186" s="13" t="s">
        <v>2158</v>
      </c>
      <c r="B186" s="13" t="s">
        <v>2174</v>
      </c>
      <c r="C186" s="9" t="s">
        <v>1702</v>
      </c>
      <c r="D186" s="9" t="s">
        <v>38</v>
      </c>
      <c r="E186" s="130" t="s">
        <v>2185</v>
      </c>
      <c r="F186" s="41" t="s">
        <v>1973</v>
      </c>
      <c r="G186" s="23">
        <v>383234.62809999997</v>
      </c>
      <c r="H186" s="23">
        <v>1543228.5068000001</v>
      </c>
      <c r="I186" s="129" t="s">
        <v>1537</v>
      </c>
      <c r="J186" s="8" t="s">
        <v>2075</v>
      </c>
      <c r="K186" s="112">
        <v>43460</v>
      </c>
      <c r="L186" s="112">
        <v>43814</v>
      </c>
      <c r="M186" s="87">
        <v>29282.5</v>
      </c>
      <c r="O186" s="114"/>
      <c r="P186" s="8" t="s">
        <v>2075</v>
      </c>
      <c r="Q186" s="8" t="s">
        <v>2255</v>
      </c>
      <c r="R186" s="8" t="s">
        <v>2230</v>
      </c>
    </row>
    <row r="187" spans="1:18" ht="76.5" x14ac:dyDescent="0.2">
      <c r="A187" s="13" t="s">
        <v>1701</v>
      </c>
      <c r="B187" s="13" t="s">
        <v>2174</v>
      </c>
      <c r="C187" s="9" t="s">
        <v>1702</v>
      </c>
      <c r="D187" s="9" t="s">
        <v>38</v>
      </c>
      <c r="E187" s="41" t="s">
        <v>2186</v>
      </c>
      <c r="F187" s="41" t="s">
        <v>1574</v>
      </c>
      <c r="G187" s="55">
        <v>383074.40990000003</v>
      </c>
      <c r="H187" s="55">
        <v>1543475.0814</v>
      </c>
      <c r="I187" s="126" t="s">
        <v>2212</v>
      </c>
      <c r="J187" s="8" t="s">
        <v>1772</v>
      </c>
      <c r="K187" s="112">
        <v>42900</v>
      </c>
      <c r="L187" s="112">
        <v>43465</v>
      </c>
      <c r="M187" s="87">
        <v>41592.699999999997</v>
      </c>
      <c r="O187" s="114"/>
      <c r="P187" s="8" t="s">
        <v>1772</v>
      </c>
      <c r="Q187" s="8" t="s">
        <v>2255</v>
      </c>
      <c r="R187" s="8" t="s">
        <v>2231</v>
      </c>
    </row>
    <row r="188" spans="1:18" ht="63.75" x14ac:dyDescent="0.2">
      <c r="A188" s="8" t="s">
        <v>1012</v>
      </c>
      <c r="B188" s="8" t="s">
        <v>1040</v>
      </c>
      <c r="C188" s="9" t="s">
        <v>2159</v>
      </c>
      <c r="D188" s="9" t="s">
        <v>37</v>
      </c>
      <c r="E188" s="130" t="s">
        <v>2187</v>
      </c>
      <c r="F188" s="41" t="s">
        <v>1083</v>
      </c>
      <c r="G188" s="23">
        <v>396522.88540000003</v>
      </c>
      <c r="H188" s="23">
        <v>1541502.9887999999</v>
      </c>
      <c r="I188" s="129" t="s">
        <v>2213</v>
      </c>
      <c r="J188" s="8" t="s">
        <v>1166</v>
      </c>
      <c r="K188" s="112">
        <v>43579</v>
      </c>
      <c r="L188" s="112">
        <v>43748</v>
      </c>
      <c r="M188" s="87">
        <v>1743</v>
      </c>
      <c r="O188" s="114">
        <v>1609.7</v>
      </c>
      <c r="P188" s="8" t="s">
        <v>1166</v>
      </c>
      <c r="Q188" s="8" t="s">
        <v>2255</v>
      </c>
      <c r="R188" s="8" t="s">
        <v>2232</v>
      </c>
    </row>
    <row r="189" spans="1:18" ht="127.5" x14ac:dyDescent="0.2">
      <c r="A189" s="8" t="s">
        <v>2161</v>
      </c>
      <c r="B189" s="8" t="s">
        <v>2175</v>
      </c>
      <c r="C189" s="9" t="s">
        <v>2160</v>
      </c>
      <c r="D189" s="9" t="s">
        <v>30</v>
      </c>
      <c r="E189" s="41" t="s">
        <v>2188</v>
      </c>
      <c r="F189" s="41" t="s">
        <v>2201</v>
      </c>
      <c r="G189" s="23">
        <v>389150.88589999999</v>
      </c>
      <c r="H189" s="55">
        <v>1533148.7974</v>
      </c>
      <c r="I189" s="126" t="s">
        <v>2214</v>
      </c>
      <c r="J189" s="8" t="s">
        <v>847</v>
      </c>
      <c r="K189" s="112">
        <v>43553</v>
      </c>
      <c r="L189" s="112">
        <v>44467</v>
      </c>
      <c r="M189" s="87">
        <v>25878.44</v>
      </c>
      <c r="O189" s="114"/>
      <c r="P189" s="8" t="s">
        <v>847</v>
      </c>
      <c r="Q189" s="8" t="s">
        <v>2123</v>
      </c>
      <c r="R189" s="8" t="s">
        <v>2233</v>
      </c>
    </row>
    <row r="190" spans="1:18" ht="25.5" customHeight="1" x14ac:dyDescent="0.2">
      <c r="A190" s="225" t="s">
        <v>2162</v>
      </c>
      <c r="B190" s="225" t="s">
        <v>2176</v>
      </c>
      <c r="C190" s="249" t="s">
        <v>1000</v>
      </c>
      <c r="D190" s="249" t="s">
        <v>28</v>
      </c>
      <c r="E190" s="398" t="s">
        <v>2189</v>
      </c>
      <c r="F190" s="355" t="s">
        <v>1073</v>
      </c>
      <c r="G190" s="335">
        <v>388482.51280000003</v>
      </c>
      <c r="H190" s="335">
        <v>1535277.7963</v>
      </c>
      <c r="I190" s="341" t="s">
        <v>2215</v>
      </c>
      <c r="J190" s="320" t="s">
        <v>2256</v>
      </c>
      <c r="K190" s="269">
        <v>42957</v>
      </c>
      <c r="L190" s="241">
        <v>43466</v>
      </c>
      <c r="M190" s="87">
        <v>116.6</v>
      </c>
      <c r="O190" s="114"/>
      <c r="P190" s="320" t="s">
        <v>2256</v>
      </c>
      <c r="Q190" s="225" t="s">
        <v>2123</v>
      </c>
      <c r="R190" s="8" t="s">
        <v>2234</v>
      </c>
    </row>
    <row r="191" spans="1:18" ht="38.25" customHeight="1" x14ac:dyDescent="0.2">
      <c r="A191" s="226"/>
      <c r="B191" s="226"/>
      <c r="C191" s="250"/>
      <c r="D191" s="250"/>
      <c r="E191" s="399"/>
      <c r="F191" s="356"/>
      <c r="G191" s="337"/>
      <c r="H191" s="337"/>
      <c r="I191" s="343"/>
      <c r="J191" s="322"/>
      <c r="K191" s="270"/>
      <c r="L191" s="242"/>
      <c r="O191" s="114"/>
      <c r="P191" s="322"/>
      <c r="Q191" s="226"/>
      <c r="R191" s="8" t="s">
        <v>2235</v>
      </c>
    </row>
    <row r="192" spans="1:18" ht="153" x14ac:dyDescent="0.2">
      <c r="A192" s="8" t="s">
        <v>1693</v>
      </c>
      <c r="B192" s="8">
        <v>7453011758</v>
      </c>
      <c r="C192" s="9" t="s">
        <v>2163</v>
      </c>
      <c r="D192" s="9" t="s">
        <v>32</v>
      </c>
      <c r="E192" s="130" t="s">
        <v>2190</v>
      </c>
      <c r="F192" s="41" t="s">
        <v>1569</v>
      </c>
      <c r="G192" s="23">
        <v>399385.98249999998</v>
      </c>
      <c r="H192" s="23">
        <v>1533521.5123999999</v>
      </c>
      <c r="I192" s="129" t="s">
        <v>1534</v>
      </c>
      <c r="J192" s="8" t="s">
        <v>1766</v>
      </c>
      <c r="K192" s="112">
        <v>43607</v>
      </c>
      <c r="L192" s="112">
        <v>43971</v>
      </c>
      <c r="O192" s="114"/>
      <c r="P192" s="8" t="s">
        <v>1766</v>
      </c>
      <c r="Q192" s="8" t="s">
        <v>2129</v>
      </c>
      <c r="R192" s="8" t="s">
        <v>2236</v>
      </c>
    </row>
    <row r="193" spans="1:18" ht="25.5" customHeight="1" x14ac:dyDescent="0.2">
      <c r="A193" s="225" t="s">
        <v>2164</v>
      </c>
      <c r="B193" s="307">
        <v>6659005499</v>
      </c>
      <c r="C193" s="249" t="s">
        <v>508</v>
      </c>
      <c r="D193" s="9" t="s">
        <v>10</v>
      </c>
      <c r="E193" s="353" t="s">
        <v>2191</v>
      </c>
      <c r="F193" s="355" t="s">
        <v>2202</v>
      </c>
      <c r="G193" s="329">
        <v>392185.4437</v>
      </c>
      <c r="H193" s="329">
        <v>1533238.9071</v>
      </c>
      <c r="I193" s="332" t="s">
        <v>1528</v>
      </c>
      <c r="J193" s="320" t="s">
        <v>817</v>
      </c>
      <c r="K193" s="269">
        <v>43582</v>
      </c>
      <c r="L193" s="241">
        <v>43888</v>
      </c>
      <c r="M193" s="87">
        <v>16680.689999999999</v>
      </c>
      <c r="N193" s="87">
        <v>11414.01</v>
      </c>
      <c r="O193" s="114">
        <v>11447.4</v>
      </c>
      <c r="P193" s="320" t="s">
        <v>817</v>
      </c>
      <c r="Q193" s="225" t="s">
        <v>2129</v>
      </c>
      <c r="R193" s="8" t="s">
        <v>2237</v>
      </c>
    </row>
    <row r="194" spans="1:18" ht="63.75" x14ac:dyDescent="0.2">
      <c r="A194" s="226"/>
      <c r="B194" s="308"/>
      <c r="C194" s="250"/>
      <c r="D194" s="9" t="s">
        <v>18</v>
      </c>
      <c r="E194" s="354"/>
      <c r="F194" s="356"/>
      <c r="G194" s="331"/>
      <c r="H194" s="331"/>
      <c r="I194" s="334"/>
      <c r="J194" s="322"/>
      <c r="K194" s="270"/>
      <c r="L194" s="242"/>
      <c r="M194" s="87">
        <v>5226.29</v>
      </c>
      <c r="O194" s="114"/>
      <c r="P194" s="322"/>
      <c r="Q194" s="226"/>
      <c r="R194" s="8" t="s">
        <v>2238</v>
      </c>
    </row>
    <row r="195" spans="1:18" ht="38.25" x14ac:dyDescent="0.2">
      <c r="A195" s="8" t="s">
        <v>1596</v>
      </c>
      <c r="B195" s="17" t="s">
        <v>42</v>
      </c>
      <c r="C195" s="9" t="s">
        <v>42</v>
      </c>
      <c r="D195" s="9" t="s">
        <v>16</v>
      </c>
      <c r="E195" s="41" t="s">
        <v>2192</v>
      </c>
      <c r="F195" s="41" t="s">
        <v>2203</v>
      </c>
      <c r="G195" s="55">
        <v>399407.7205</v>
      </c>
      <c r="H195" s="55">
        <v>1535647.3509</v>
      </c>
      <c r="I195" s="126" t="s">
        <v>2216</v>
      </c>
      <c r="J195" s="8" t="s">
        <v>2257</v>
      </c>
      <c r="K195" s="112">
        <v>43391</v>
      </c>
      <c r="L195" s="112">
        <v>43603</v>
      </c>
      <c r="M195" s="87">
        <v>333.45</v>
      </c>
      <c r="O195" s="114"/>
      <c r="P195" s="8" t="s">
        <v>2257</v>
      </c>
      <c r="Q195" s="8" t="s">
        <v>2133</v>
      </c>
      <c r="R195" s="8" t="s">
        <v>2239</v>
      </c>
    </row>
    <row r="196" spans="1:18" ht="89.25" x14ac:dyDescent="0.2">
      <c r="A196" s="8" t="s">
        <v>2166</v>
      </c>
      <c r="B196" s="8">
        <v>6674101006</v>
      </c>
      <c r="C196" s="9" t="s">
        <v>2165</v>
      </c>
      <c r="D196" s="9" t="s">
        <v>25</v>
      </c>
      <c r="E196" s="130" t="s">
        <v>2193</v>
      </c>
      <c r="F196" s="41" t="s">
        <v>2204</v>
      </c>
      <c r="G196" s="23">
        <v>380866.23129999998</v>
      </c>
      <c r="H196" s="23">
        <v>1539198.15</v>
      </c>
      <c r="I196" s="129" t="s">
        <v>2217</v>
      </c>
      <c r="J196" s="8" t="s">
        <v>2258</v>
      </c>
      <c r="K196" s="112">
        <v>41920</v>
      </c>
      <c r="L196" s="112">
        <v>44166</v>
      </c>
      <c r="M196" s="87">
        <v>1477.2</v>
      </c>
      <c r="O196" s="114"/>
      <c r="P196" s="8" t="s">
        <v>2258</v>
      </c>
      <c r="Q196" s="8" t="s">
        <v>2259</v>
      </c>
      <c r="R196" s="8" t="s">
        <v>2240</v>
      </c>
    </row>
    <row r="197" spans="1:18" ht="25.5" customHeight="1" x14ac:dyDescent="0.2">
      <c r="A197" s="225" t="s">
        <v>1939</v>
      </c>
      <c r="B197" s="307">
        <v>6685118428</v>
      </c>
      <c r="C197" s="249" t="s">
        <v>1940</v>
      </c>
      <c r="D197" s="9" t="s">
        <v>18</v>
      </c>
      <c r="E197" s="353" t="s">
        <v>2194</v>
      </c>
      <c r="F197" s="355" t="s">
        <v>2205</v>
      </c>
      <c r="G197" s="329">
        <v>388628.90519999998</v>
      </c>
      <c r="H197" s="329">
        <v>1535733.446</v>
      </c>
      <c r="I197" s="332" t="s">
        <v>2218</v>
      </c>
      <c r="J197" s="320" t="s">
        <v>2099</v>
      </c>
      <c r="K197" s="269">
        <v>43278</v>
      </c>
      <c r="L197" s="241">
        <v>46261</v>
      </c>
      <c r="M197" s="87">
        <v>10625.36</v>
      </c>
      <c r="O197" s="114"/>
      <c r="P197" s="320" t="s">
        <v>2099</v>
      </c>
      <c r="Q197" s="225" t="s">
        <v>2133</v>
      </c>
      <c r="R197" s="8" t="s">
        <v>2241</v>
      </c>
    </row>
    <row r="198" spans="1:18" ht="25.5" x14ac:dyDescent="0.2">
      <c r="A198" s="226"/>
      <c r="B198" s="308"/>
      <c r="C198" s="250"/>
      <c r="D198" s="9" t="s">
        <v>16</v>
      </c>
      <c r="E198" s="354"/>
      <c r="F198" s="356"/>
      <c r="G198" s="331"/>
      <c r="H198" s="331"/>
      <c r="I198" s="334"/>
      <c r="J198" s="322"/>
      <c r="K198" s="270"/>
      <c r="L198" s="242"/>
      <c r="M198" s="87">
        <v>198.9</v>
      </c>
      <c r="O198" s="114"/>
      <c r="P198" s="322"/>
      <c r="Q198" s="226"/>
      <c r="R198" s="8" t="s">
        <v>2242</v>
      </c>
    </row>
    <row r="199" spans="1:18" ht="63.75" x14ac:dyDescent="0.2">
      <c r="A199" s="8" t="s">
        <v>2168</v>
      </c>
      <c r="B199" s="8">
        <v>6671310298</v>
      </c>
      <c r="C199" s="9" t="s">
        <v>2167</v>
      </c>
      <c r="D199" s="9" t="s">
        <v>29</v>
      </c>
      <c r="E199" s="41" t="s">
        <v>2195</v>
      </c>
      <c r="F199" s="41" t="s">
        <v>2206</v>
      </c>
      <c r="G199" s="55">
        <v>388049.16700000002</v>
      </c>
      <c r="H199" s="56">
        <v>1528769.2941999999</v>
      </c>
      <c r="I199" s="126" t="s">
        <v>320</v>
      </c>
      <c r="J199" s="8" t="s">
        <v>2260</v>
      </c>
      <c r="K199" s="112">
        <v>42943</v>
      </c>
      <c r="L199" s="112">
        <v>43586</v>
      </c>
      <c r="O199" s="114"/>
      <c r="P199" s="8" t="s">
        <v>2260</v>
      </c>
      <c r="Q199" s="8" t="s">
        <v>2145</v>
      </c>
      <c r="R199" s="122" t="s">
        <v>2243</v>
      </c>
    </row>
    <row r="200" spans="1:18" ht="51" x14ac:dyDescent="0.2">
      <c r="A200" s="8" t="s">
        <v>2170</v>
      </c>
      <c r="B200" s="8" t="s">
        <v>2177</v>
      </c>
      <c r="C200" s="9" t="s">
        <v>2169</v>
      </c>
      <c r="D200" s="9" t="s">
        <v>10</v>
      </c>
      <c r="E200" s="130" t="s">
        <v>2196</v>
      </c>
      <c r="F200" s="41" t="s">
        <v>2207</v>
      </c>
      <c r="G200" s="57">
        <v>387180.16680000001</v>
      </c>
      <c r="H200" s="43">
        <v>1535535.7091999999</v>
      </c>
      <c r="I200" s="129" t="s">
        <v>2219</v>
      </c>
      <c r="J200" s="8" t="s">
        <v>2261</v>
      </c>
      <c r="K200" s="112">
        <v>42978</v>
      </c>
      <c r="L200" s="112">
        <v>43739</v>
      </c>
      <c r="M200" s="87">
        <v>11744</v>
      </c>
      <c r="N200" s="87">
        <v>7808</v>
      </c>
      <c r="O200" s="114">
        <v>7935.7</v>
      </c>
      <c r="P200" s="8" t="s">
        <v>2261</v>
      </c>
      <c r="Q200" s="8" t="s">
        <v>2262</v>
      </c>
      <c r="R200" s="8" t="s">
        <v>2244</v>
      </c>
    </row>
    <row r="201" spans="1:18" ht="114.75" x14ac:dyDescent="0.2">
      <c r="A201" s="41" t="s">
        <v>1941</v>
      </c>
      <c r="B201" s="41">
        <v>6658283870</v>
      </c>
      <c r="C201" s="39" t="s">
        <v>2171</v>
      </c>
      <c r="D201" s="39" t="s">
        <v>10</v>
      </c>
      <c r="E201" s="41" t="s">
        <v>2197</v>
      </c>
      <c r="F201" s="41" t="s">
        <v>2208</v>
      </c>
      <c r="G201" s="55">
        <v>383963.48119999998</v>
      </c>
      <c r="H201" s="56">
        <v>1529568.4097</v>
      </c>
      <c r="I201" s="126" t="s">
        <v>2220</v>
      </c>
      <c r="J201" s="41" t="s">
        <v>2103</v>
      </c>
      <c r="K201" s="118">
        <v>43238</v>
      </c>
      <c r="L201" s="118">
        <v>43831</v>
      </c>
      <c r="M201" s="120">
        <v>9030</v>
      </c>
      <c r="N201" s="120">
        <v>6156.06</v>
      </c>
      <c r="O201" s="124">
        <v>6199.8</v>
      </c>
      <c r="P201" s="41" t="s">
        <v>2103</v>
      </c>
      <c r="Q201" s="41" t="s">
        <v>2262</v>
      </c>
      <c r="R201" s="41" t="s">
        <v>2245</v>
      </c>
    </row>
    <row r="202" spans="1:18" ht="127.5" x14ac:dyDescent="0.2">
      <c r="A202" s="8" t="s">
        <v>501</v>
      </c>
      <c r="B202" s="8" t="s">
        <v>2487</v>
      </c>
      <c r="C202" s="9" t="s">
        <v>502</v>
      </c>
      <c r="D202" s="9" t="s">
        <v>18</v>
      </c>
      <c r="E202" s="8" t="s">
        <v>2559</v>
      </c>
      <c r="F202" s="8" t="s">
        <v>2495</v>
      </c>
      <c r="G202" s="55">
        <v>389394.0969</v>
      </c>
      <c r="H202" s="55">
        <v>1534621.9787000001</v>
      </c>
      <c r="I202" s="51" t="s">
        <v>2573</v>
      </c>
      <c r="J202" s="8" t="s">
        <v>2505</v>
      </c>
      <c r="K202" s="22">
        <v>43501</v>
      </c>
      <c r="L202" s="112">
        <v>43646</v>
      </c>
      <c r="M202" s="87">
        <v>5140.3</v>
      </c>
      <c r="O202" s="183"/>
      <c r="P202" s="8" t="s">
        <v>2505</v>
      </c>
      <c r="Q202" s="8" t="s">
        <v>2382</v>
      </c>
      <c r="R202" s="8" t="s">
        <v>2522</v>
      </c>
    </row>
    <row r="203" spans="1:18" ht="27.75" customHeight="1" x14ac:dyDescent="0.2">
      <c r="A203" s="225" t="s">
        <v>2347</v>
      </c>
      <c r="B203" s="225" t="s">
        <v>2488</v>
      </c>
      <c r="C203" s="227" t="s">
        <v>2586</v>
      </c>
      <c r="D203" s="9" t="s">
        <v>19</v>
      </c>
      <c r="E203" s="300" t="s">
        <v>2560</v>
      </c>
      <c r="F203" s="300" t="s">
        <v>2462</v>
      </c>
      <c r="G203" s="335">
        <v>381668.77559999999</v>
      </c>
      <c r="H203" s="335">
        <v>1541298.4280999999</v>
      </c>
      <c r="I203" s="341" t="s">
        <v>2574</v>
      </c>
      <c r="J203" s="320" t="s">
        <v>2506</v>
      </c>
      <c r="K203" s="323">
        <v>43175</v>
      </c>
      <c r="L203" s="241">
        <v>43538</v>
      </c>
      <c r="M203" s="87">
        <v>4050.94</v>
      </c>
      <c r="O203" s="183"/>
      <c r="P203" s="320" t="s">
        <v>2506</v>
      </c>
      <c r="Q203" s="225" t="s">
        <v>2507</v>
      </c>
      <c r="R203" s="8" t="s">
        <v>2523</v>
      </c>
    </row>
    <row r="204" spans="1:18" ht="38.25" customHeight="1" x14ac:dyDescent="0.2">
      <c r="A204" s="305"/>
      <c r="B204" s="305"/>
      <c r="C204" s="346"/>
      <c r="D204" s="249" t="s">
        <v>28</v>
      </c>
      <c r="E204" s="301"/>
      <c r="F204" s="301"/>
      <c r="G204" s="336"/>
      <c r="H204" s="336"/>
      <c r="I204" s="342"/>
      <c r="J204" s="321"/>
      <c r="K204" s="324"/>
      <c r="L204" s="273"/>
      <c r="M204" s="87">
        <v>32.5</v>
      </c>
      <c r="O204" s="183"/>
      <c r="P204" s="321"/>
      <c r="Q204" s="305"/>
      <c r="R204" s="8" t="s">
        <v>2524</v>
      </c>
    </row>
    <row r="205" spans="1:18" ht="25.5" x14ac:dyDescent="0.2">
      <c r="A205" s="226"/>
      <c r="B205" s="226"/>
      <c r="C205" s="228"/>
      <c r="D205" s="250"/>
      <c r="E205" s="302"/>
      <c r="F205" s="302"/>
      <c r="G205" s="337"/>
      <c r="H205" s="337"/>
      <c r="I205" s="343"/>
      <c r="J205" s="322"/>
      <c r="K205" s="308"/>
      <c r="L205" s="242"/>
      <c r="O205" s="183"/>
      <c r="P205" s="322"/>
      <c r="Q205" s="226"/>
      <c r="R205" s="8" t="s">
        <v>2525</v>
      </c>
    </row>
    <row r="206" spans="1:18" ht="76.5" x14ac:dyDescent="0.2">
      <c r="A206" s="8" t="s">
        <v>527</v>
      </c>
      <c r="B206" s="8" t="s">
        <v>2489</v>
      </c>
      <c r="C206" s="9" t="s">
        <v>2587</v>
      </c>
      <c r="D206" s="9" t="s">
        <v>24</v>
      </c>
      <c r="E206" s="8" t="s">
        <v>2561</v>
      </c>
      <c r="F206" s="8" t="s">
        <v>470</v>
      </c>
      <c r="G206" s="55">
        <v>391072.53320000001</v>
      </c>
      <c r="H206" s="55">
        <v>1531900.7916999999</v>
      </c>
      <c r="I206" s="51" t="s">
        <v>491</v>
      </c>
      <c r="J206" s="8" t="s">
        <v>428</v>
      </c>
      <c r="K206" s="22">
        <v>42908</v>
      </c>
      <c r="L206" s="112">
        <v>43678</v>
      </c>
      <c r="M206" s="87">
        <v>17699.28</v>
      </c>
      <c r="O206" s="183"/>
      <c r="P206" s="8" t="s">
        <v>428</v>
      </c>
      <c r="Q206" s="8" t="s">
        <v>2393</v>
      </c>
      <c r="R206" s="8" t="s">
        <v>2526</v>
      </c>
    </row>
    <row r="207" spans="1:18" ht="89.25" x14ac:dyDescent="0.2">
      <c r="A207" s="8" t="s">
        <v>531</v>
      </c>
      <c r="B207" s="8" t="s">
        <v>682</v>
      </c>
      <c r="C207" s="9" t="s">
        <v>44</v>
      </c>
      <c r="D207" s="9" t="s">
        <v>27</v>
      </c>
      <c r="E207" s="8" t="s">
        <v>2562</v>
      </c>
      <c r="F207" s="8" t="s">
        <v>2496</v>
      </c>
      <c r="G207" s="23">
        <v>384746.73749999999</v>
      </c>
      <c r="H207" s="23">
        <v>1528835.1908</v>
      </c>
      <c r="I207" s="21" t="s">
        <v>320</v>
      </c>
      <c r="J207" s="8" t="s">
        <v>2508</v>
      </c>
      <c r="K207" s="22">
        <v>43444</v>
      </c>
      <c r="L207" s="112">
        <v>43656</v>
      </c>
      <c r="M207" s="87">
        <v>31.6</v>
      </c>
      <c r="O207" s="183"/>
      <c r="P207" s="8" t="s">
        <v>2508</v>
      </c>
      <c r="Q207" s="8" t="s">
        <v>2509</v>
      </c>
      <c r="R207" s="8" t="s">
        <v>2527</v>
      </c>
    </row>
    <row r="208" spans="1:18" ht="12.75" customHeight="1" x14ac:dyDescent="0.2">
      <c r="A208" s="225" t="s">
        <v>2588</v>
      </c>
      <c r="B208" s="225">
        <v>7703616170</v>
      </c>
      <c r="C208" s="227" t="s">
        <v>2589</v>
      </c>
      <c r="D208" s="9" t="s">
        <v>16</v>
      </c>
      <c r="E208" s="300" t="s">
        <v>2563</v>
      </c>
      <c r="F208" s="300" t="s">
        <v>2497</v>
      </c>
      <c r="G208" s="329">
        <v>400871.12280000001</v>
      </c>
      <c r="H208" s="329">
        <v>1534136.1657</v>
      </c>
      <c r="I208" s="332" t="s">
        <v>2575</v>
      </c>
      <c r="J208" s="320" t="s">
        <v>2510</v>
      </c>
      <c r="K208" s="323">
        <v>43463</v>
      </c>
      <c r="L208" s="241">
        <v>43830</v>
      </c>
      <c r="M208" s="87">
        <v>1050.3</v>
      </c>
      <c r="O208" s="183"/>
      <c r="P208" s="320" t="s">
        <v>2510</v>
      </c>
      <c r="Q208" s="225" t="s">
        <v>2509</v>
      </c>
      <c r="R208" s="8" t="s">
        <v>2528</v>
      </c>
    </row>
    <row r="209" spans="1:18" ht="51" x14ac:dyDescent="0.2">
      <c r="A209" s="305"/>
      <c r="B209" s="305"/>
      <c r="C209" s="346"/>
      <c r="D209" s="249" t="s">
        <v>28</v>
      </c>
      <c r="E209" s="301"/>
      <c r="F209" s="301"/>
      <c r="G209" s="330"/>
      <c r="H209" s="330"/>
      <c r="I209" s="333"/>
      <c r="J209" s="321"/>
      <c r="K209" s="324"/>
      <c r="L209" s="273"/>
      <c r="M209" s="87">
        <v>310.89999999999998</v>
      </c>
      <c r="O209" s="183"/>
      <c r="P209" s="321"/>
      <c r="Q209" s="305"/>
      <c r="R209" s="8" t="s">
        <v>2529</v>
      </c>
    </row>
    <row r="210" spans="1:18" ht="25.5" x14ac:dyDescent="0.2">
      <c r="A210" s="305"/>
      <c r="B210" s="305"/>
      <c r="C210" s="346"/>
      <c r="D210" s="251"/>
      <c r="E210" s="301"/>
      <c r="F210" s="301"/>
      <c r="G210" s="330"/>
      <c r="H210" s="330"/>
      <c r="I210" s="333"/>
      <c r="J210" s="321"/>
      <c r="K210" s="324"/>
      <c r="L210" s="273"/>
      <c r="O210" s="183"/>
      <c r="P210" s="321"/>
      <c r="Q210" s="305"/>
      <c r="R210" s="8" t="s">
        <v>2530</v>
      </c>
    </row>
    <row r="211" spans="1:18" x14ac:dyDescent="0.2">
      <c r="A211" s="305"/>
      <c r="B211" s="305"/>
      <c r="C211" s="346"/>
      <c r="D211" s="251"/>
      <c r="E211" s="301"/>
      <c r="F211" s="301"/>
      <c r="G211" s="330"/>
      <c r="H211" s="330"/>
      <c r="I211" s="333"/>
      <c r="J211" s="321"/>
      <c r="K211" s="324"/>
      <c r="L211" s="273"/>
      <c r="O211" s="183"/>
      <c r="P211" s="321"/>
      <c r="Q211" s="305"/>
      <c r="R211" s="8" t="s">
        <v>2531</v>
      </c>
    </row>
    <row r="212" spans="1:18" x14ac:dyDescent="0.2">
      <c r="A212" s="305"/>
      <c r="B212" s="305"/>
      <c r="C212" s="346"/>
      <c r="D212" s="251"/>
      <c r="E212" s="301"/>
      <c r="F212" s="301"/>
      <c r="G212" s="330"/>
      <c r="H212" s="330"/>
      <c r="I212" s="333"/>
      <c r="J212" s="321"/>
      <c r="K212" s="324"/>
      <c r="L212" s="273"/>
      <c r="O212" s="183"/>
      <c r="P212" s="321"/>
      <c r="Q212" s="305"/>
      <c r="R212" s="8" t="s">
        <v>2532</v>
      </c>
    </row>
    <row r="213" spans="1:18" ht="25.5" x14ac:dyDescent="0.2">
      <c r="A213" s="305"/>
      <c r="B213" s="305"/>
      <c r="C213" s="346"/>
      <c r="D213" s="251"/>
      <c r="E213" s="301"/>
      <c r="F213" s="301"/>
      <c r="G213" s="330"/>
      <c r="H213" s="330"/>
      <c r="I213" s="333"/>
      <c r="J213" s="321"/>
      <c r="K213" s="324"/>
      <c r="L213" s="273"/>
      <c r="O213" s="183"/>
      <c r="P213" s="321"/>
      <c r="Q213" s="305"/>
      <c r="R213" s="8" t="s">
        <v>2533</v>
      </c>
    </row>
    <row r="214" spans="1:18" ht="25.5" x14ac:dyDescent="0.2">
      <c r="A214" s="226"/>
      <c r="B214" s="226"/>
      <c r="C214" s="228"/>
      <c r="D214" s="250"/>
      <c r="E214" s="302"/>
      <c r="F214" s="302"/>
      <c r="G214" s="331"/>
      <c r="H214" s="331"/>
      <c r="I214" s="334"/>
      <c r="J214" s="322"/>
      <c r="K214" s="308"/>
      <c r="L214" s="242"/>
      <c r="O214" s="183"/>
      <c r="P214" s="322"/>
      <c r="Q214" s="226"/>
      <c r="R214" s="8" t="s">
        <v>2534</v>
      </c>
    </row>
    <row r="215" spans="1:18" ht="51" x14ac:dyDescent="0.2">
      <c r="A215" s="8" t="s">
        <v>2590</v>
      </c>
      <c r="B215" s="8" t="s">
        <v>2490</v>
      </c>
      <c r="C215" s="9" t="s">
        <v>2591</v>
      </c>
      <c r="D215" s="9" t="s">
        <v>18</v>
      </c>
      <c r="E215" s="8" t="s">
        <v>2564</v>
      </c>
      <c r="F215" s="8" t="s">
        <v>2498</v>
      </c>
      <c r="G215" s="23">
        <v>397000.95600000001</v>
      </c>
      <c r="H215" s="23">
        <v>1534405.3578000001</v>
      </c>
      <c r="I215" s="21" t="s">
        <v>2576</v>
      </c>
      <c r="J215" s="8" t="s">
        <v>2511</v>
      </c>
      <c r="K215" s="22">
        <v>42514</v>
      </c>
      <c r="L215" s="112">
        <v>43616</v>
      </c>
      <c r="M215" s="87">
        <v>2473</v>
      </c>
      <c r="O215" s="183"/>
      <c r="P215" s="8" t="s">
        <v>2511</v>
      </c>
      <c r="Q215" s="8" t="s">
        <v>2509</v>
      </c>
      <c r="R215" s="8" t="s">
        <v>2535</v>
      </c>
    </row>
    <row r="216" spans="1:18" ht="51" x14ac:dyDescent="0.2">
      <c r="A216" s="8" t="s">
        <v>2345</v>
      </c>
      <c r="B216" s="8" t="s">
        <v>2491</v>
      </c>
      <c r="C216" s="9" t="s">
        <v>2592</v>
      </c>
      <c r="D216" s="9" t="s">
        <v>38</v>
      </c>
      <c r="E216" s="8" t="s">
        <v>2565</v>
      </c>
      <c r="F216" s="8" t="s">
        <v>2499</v>
      </c>
      <c r="G216" s="55">
        <v>391615.8406</v>
      </c>
      <c r="H216" s="55">
        <v>1533105.7938999999</v>
      </c>
      <c r="I216" s="21" t="s">
        <v>2577</v>
      </c>
      <c r="J216" s="8" t="s">
        <v>2512</v>
      </c>
      <c r="K216" s="22">
        <v>43206</v>
      </c>
      <c r="L216" s="112">
        <v>43637</v>
      </c>
      <c r="M216" s="87">
        <v>200.9</v>
      </c>
      <c r="O216" s="183"/>
      <c r="P216" s="8" t="s">
        <v>2512</v>
      </c>
      <c r="Q216" s="8" t="s">
        <v>2513</v>
      </c>
      <c r="R216" s="8" t="s">
        <v>2536</v>
      </c>
    </row>
    <row r="217" spans="1:18" ht="51" x14ac:dyDescent="0.2">
      <c r="A217" s="8" t="s">
        <v>2593</v>
      </c>
      <c r="B217" s="8">
        <v>6659038889</v>
      </c>
      <c r="C217" s="9" t="s">
        <v>2594</v>
      </c>
      <c r="D217" s="9" t="s">
        <v>16</v>
      </c>
      <c r="E217" s="8" t="s">
        <v>2566</v>
      </c>
      <c r="F217" s="8" t="s">
        <v>2500</v>
      </c>
      <c r="G217" s="23">
        <v>398809.26360000001</v>
      </c>
      <c r="H217" s="23">
        <v>1535499.2823999999</v>
      </c>
      <c r="I217" s="21" t="s">
        <v>2578</v>
      </c>
      <c r="J217" s="8" t="s">
        <v>2514</v>
      </c>
      <c r="K217" s="22">
        <v>41738</v>
      </c>
      <c r="L217" s="112">
        <v>43677</v>
      </c>
      <c r="M217" s="87">
        <v>2666.04</v>
      </c>
      <c r="O217" s="183"/>
      <c r="P217" s="8" t="s">
        <v>2514</v>
      </c>
      <c r="Q217" s="22">
        <v>43656</v>
      </c>
      <c r="R217" s="8" t="s">
        <v>2537</v>
      </c>
    </row>
    <row r="218" spans="1:18" ht="38.25" x14ac:dyDescent="0.2">
      <c r="A218" s="8" t="s">
        <v>2595</v>
      </c>
      <c r="B218" s="8" t="s">
        <v>2492</v>
      </c>
      <c r="C218" s="9" t="s">
        <v>2596</v>
      </c>
      <c r="D218" s="9" t="s">
        <v>31</v>
      </c>
      <c r="E218" s="8" t="s">
        <v>2567</v>
      </c>
      <c r="F218" s="8" t="s">
        <v>2501</v>
      </c>
      <c r="G218" s="55">
        <v>383444.18839999998</v>
      </c>
      <c r="H218" s="55">
        <v>1534634.1617999999</v>
      </c>
      <c r="I218" s="51" t="s">
        <v>2579</v>
      </c>
      <c r="J218" s="8" t="s">
        <v>2515</v>
      </c>
      <c r="K218" s="22">
        <v>43335</v>
      </c>
      <c r="L218" s="112">
        <v>45253</v>
      </c>
      <c r="M218" s="87">
        <v>1295.06</v>
      </c>
      <c r="O218" s="183"/>
      <c r="P218" s="8" t="s">
        <v>2515</v>
      </c>
      <c r="Q218" s="8" t="s">
        <v>2416</v>
      </c>
      <c r="R218" s="8" t="s">
        <v>2538</v>
      </c>
    </row>
    <row r="219" spans="1:18" ht="12.75" customHeight="1" x14ac:dyDescent="0.2">
      <c r="A219" s="225" t="s">
        <v>249</v>
      </c>
      <c r="B219" s="225" t="s">
        <v>42</v>
      </c>
      <c r="C219" s="227" t="s">
        <v>498</v>
      </c>
      <c r="D219" s="249" t="s">
        <v>34</v>
      </c>
      <c r="E219" s="320" t="s">
        <v>2558</v>
      </c>
      <c r="F219" s="307" t="s">
        <v>2502</v>
      </c>
      <c r="G219" s="335">
        <v>393160.44770000002</v>
      </c>
      <c r="H219" s="335">
        <v>1538388.6170000001</v>
      </c>
      <c r="I219" s="332" t="s">
        <v>2580</v>
      </c>
      <c r="J219" s="320" t="s">
        <v>2516</v>
      </c>
      <c r="K219" s="323">
        <v>43032</v>
      </c>
      <c r="L219" s="241">
        <v>43586</v>
      </c>
      <c r="M219" s="87">
        <v>262.89</v>
      </c>
      <c r="O219" s="183"/>
      <c r="P219" s="320" t="s">
        <v>2516</v>
      </c>
      <c r="Q219" s="225" t="s">
        <v>2517</v>
      </c>
      <c r="R219" s="8" t="s">
        <v>2539</v>
      </c>
    </row>
    <row r="220" spans="1:18" ht="25.5" x14ac:dyDescent="0.2">
      <c r="A220" s="305"/>
      <c r="B220" s="305"/>
      <c r="C220" s="346"/>
      <c r="D220" s="250"/>
      <c r="E220" s="321"/>
      <c r="F220" s="324"/>
      <c r="G220" s="336"/>
      <c r="H220" s="336"/>
      <c r="I220" s="333"/>
      <c r="J220" s="321"/>
      <c r="K220" s="324"/>
      <c r="L220" s="273"/>
      <c r="M220" s="87">
        <v>210.87</v>
      </c>
      <c r="O220" s="183"/>
      <c r="P220" s="321"/>
      <c r="Q220" s="305"/>
      <c r="R220" s="8" t="s">
        <v>2540</v>
      </c>
    </row>
    <row r="221" spans="1:18" ht="38.25" customHeight="1" x14ac:dyDescent="0.2">
      <c r="A221" s="305"/>
      <c r="B221" s="305"/>
      <c r="C221" s="346"/>
      <c r="D221" s="249" t="s">
        <v>28</v>
      </c>
      <c r="E221" s="321"/>
      <c r="F221" s="324"/>
      <c r="G221" s="336"/>
      <c r="H221" s="336"/>
      <c r="I221" s="333"/>
      <c r="J221" s="321"/>
      <c r="K221" s="324"/>
      <c r="L221" s="273"/>
      <c r="O221" s="183"/>
      <c r="P221" s="321"/>
      <c r="Q221" s="305"/>
      <c r="R221" s="8" t="s">
        <v>2541</v>
      </c>
    </row>
    <row r="222" spans="1:18" ht="25.5" x14ac:dyDescent="0.2">
      <c r="A222" s="226"/>
      <c r="B222" s="226"/>
      <c r="C222" s="228"/>
      <c r="D222" s="250"/>
      <c r="E222" s="322"/>
      <c r="F222" s="308"/>
      <c r="G222" s="337"/>
      <c r="H222" s="337"/>
      <c r="I222" s="334"/>
      <c r="J222" s="322"/>
      <c r="K222" s="308"/>
      <c r="L222" s="242"/>
      <c r="O222" s="183"/>
      <c r="P222" s="322"/>
      <c r="Q222" s="226"/>
      <c r="R222" s="8" t="s">
        <v>2542</v>
      </c>
    </row>
    <row r="223" spans="1:18" ht="12.75" customHeight="1" x14ac:dyDescent="0.2">
      <c r="A223" s="225" t="s">
        <v>1664</v>
      </c>
      <c r="B223" s="225" t="s">
        <v>2493</v>
      </c>
      <c r="C223" s="227" t="s">
        <v>1665</v>
      </c>
      <c r="D223" s="9" t="s">
        <v>20</v>
      </c>
      <c r="E223" s="300" t="s">
        <v>2568</v>
      </c>
      <c r="F223" s="320" t="s">
        <v>1549</v>
      </c>
      <c r="G223" s="338">
        <v>380723.86090000003</v>
      </c>
      <c r="H223" s="281">
        <v>1542928.2333</v>
      </c>
      <c r="I223" s="341" t="s">
        <v>2581</v>
      </c>
      <c r="J223" s="320" t="s">
        <v>1728</v>
      </c>
      <c r="K223" s="323">
        <v>42317</v>
      </c>
      <c r="L223" s="241">
        <v>44010</v>
      </c>
      <c r="O223" s="183"/>
      <c r="P223" s="320" t="s">
        <v>1728</v>
      </c>
      <c r="Q223" s="225" t="s">
        <v>2426</v>
      </c>
      <c r="R223" s="8" t="s">
        <v>2543</v>
      </c>
    </row>
    <row r="224" spans="1:18" ht="38.25" customHeight="1" x14ac:dyDescent="0.2">
      <c r="A224" s="305"/>
      <c r="B224" s="305"/>
      <c r="C224" s="346"/>
      <c r="D224" s="249" t="s">
        <v>28</v>
      </c>
      <c r="E224" s="301"/>
      <c r="F224" s="321"/>
      <c r="G224" s="339"/>
      <c r="H224" s="282"/>
      <c r="I224" s="342"/>
      <c r="J224" s="321"/>
      <c r="K224" s="324"/>
      <c r="L224" s="273"/>
      <c r="O224" s="183"/>
      <c r="P224" s="321"/>
      <c r="Q224" s="305"/>
      <c r="R224" s="8" t="s">
        <v>2544</v>
      </c>
    </row>
    <row r="225" spans="1:18" ht="25.5" x14ac:dyDescent="0.2">
      <c r="A225" s="305"/>
      <c r="B225" s="305"/>
      <c r="C225" s="346"/>
      <c r="D225" s="251"/>
      <c r="E225" s="301"/>
      <c r="F225" s="321"/>
      <c r="G225" s="339"/>
      <c r="H225" s="282"/>
      <c r="I225" s="342"/>
      <c r="J225" s="321"/>
      <c r="K225" s="324"/>
      <c r="L225" s="273"/>
      <c r="M225" s="87">
        <v>148.80000000000001</v>
      </c>
      <c r="O225" s="183"/>
      <c r="P225" s="321"/>
      <c r="Q225" s="305"/>
      <c r="R225" s="8" t="s">
        <v>2545</v>
      </c>
    </row>
    <row r="226" spans="1:18" x14ac:dyDescent="0.2">
      <c r="A226" s="305"/>
      <c r="B226" s="305"/>
      <c r="C226" s="346"/>
      <c r="D226" s="251"/>
      <c r="E226" s="301"/>
      <c r="F226" s="321"/>
      <c r="G226" s="339"/>
      <c r="H226" s="282"/>
      <c r="I226" s="342"/>
      <c r="J226" s="321"/>
      <c r="K226" s="324"/>
      <c r="L226" s="273"/>
      <c r="O226" s="183"/>
      <c r="P226" s="321"/>
      <c r="Q226" s="305"/>
      <c r="R226" s="8" t="s">
        <v>2546</v>
      </c>
    </row>
    <row r="227" spans="1:18" x14ac:dyDescent="0.2">
      <c r="A227" s="305"/>
      <c r="B227" s="305"/>
      <c r="C227" s="346"/>
      <c r="D227" s="250"/>
      <c r="E227" s="301"/>
      <c r="F227" s="321"/>
      <c r="G227" s="339"/>
      <c r="H227" s="282"/>
      <c r="I227" s="342"/>
      <c r="J227" s="321"/>
      <c r="K227" s="324"/>
      <c r="L227" s="273"/>
      <c r="O227" s="183"/>
      <c r="P227" s="321"/>
      <c r="Q227" s="305"/>
      <c r="R227" s="8" t="s">
        <v>2547</v>
      </c>
    </row>
    <row r="228" spans="1:18" ht="25.5" x14ac:dyDescent="0.2">
      <c r="A228" s="305"/>
      <c r="B228" s="305"/>
      <c r="C228" s="346"/>
      <c r="D228" s="9" t="s">
        <v>38</v>
      </c>
      <c r="E228" s="301"/>
      <c r="F228" s="321"/>
      <c r="G228" s="339"/>
      <c r="H228" s="282"/>
      <c r="I228" s="342"/>
      <c r="J228" s="321"/>
      <c r="K228" s="324"/>
      <c r="L228" s="273"/>
      <c r="M228" s="87">
        <v>7.29</v>
      </c>
      <c r="O228" s="183"/>
      <c r="P228" s="321"/>
      <c r="Q228" s="305"/>
      <c r="R228" s="8" t="s">
        <v>2548</v>
      </c>
    </row>
    <row r="229" spans="1:18" ht="38.25" customHeight="1" x14ac:dyDescent="0.2">
      <c r="A229" s="305"/>
      <c r="B229" s="305"/>
      <c r="C229" s="346"/>
      <c r="D229" s="249" t="s">
        <v>28</v>
      </c>
      <c r="E229" s="301"/>
      <c r="F229" s="321"/>
      <c r="G229" s="339"/>
      <c r="H229" s="282"/>
      <c r="I229" s="342"/>
      <c r="J229" s="321"/>
      <c r="K229" s="324"/>
      <c r="L229" s="273"/>
      <c r="O229" s="183"/>
      <c r="P229" s="321"/>
      <c r="Q229" s="305"/>
      <c r="R229" s="8" t="s">
        <v>2549</v>
      </c>
    </row>
    <row r="230" spans="1:18" ht="25.5" x14ac:dyDescent="0.2">
      <c r="A230" s="305"/>
      <c r="B230" s="305"/>
      <c r="C230" s="346"/>
      <c r="D230" s="251"/>
      <c r="E230" s="301"/>
      <c r="F230" s="321"/>
      <c r="G230" s="339"/>
      <c r="H230" s="282"/>
      <c r="I230" s="342"/>
      <c r="J230" s="321"/>
      <c r="K230" s="324"/>
      <c r="L230" s="273"/>
      <c r="O230" s="183"/>
      <c r="P230" s="321"/>
      <c r="Q230" s="305"/>
      <c r="R230" s="8" t="s">
        <v>2550</v>
      </c>
    </row>
    <row r="231" spans="1:18" ht="25.5" x14ac:dyDescent="0.2">
      <c r="A231" s="226"/>
      <c r="B231" s="226"/>
      <c r="C231" s="228"/>
      <c r="D231" s="250"/>
      <c r="E231" s="302"/>
      <c r="F231" s="322"/>
      <c r="G231" s="340"/>
      <c r="H231" s="283"/>
      <c r="I231" s="343"/>
      <c r="J231" s="322"/>
      <c r="K231" s="308"/>
      <c r="L231" s="242"/>
      <c r="O231" s="183"/>
      <c r="P231" s="322"/>
      <c r="Q231" s="226"/>
      <c r="R231" s="8" t="s">
        <v>2551</v>
      </c>
    </row>
    <row r="232" spans="1:18" ht="114.75" x14ac:dyDescent="0.2">
      <c r="A232" s="8" t="s">
        <v>2597</v>
      </c>
      <c r="B232" s="8" t="s">
        <v>2494</v>
      </c>
      <c r="C232" s="9" t="s">
        <v>2598</v>
      </c>
      <c r="D232" s="9" t="s">
        <v>10</v>
      </c>
      <c r="E232" s="8" t="s">
        <v>2569</v>
      </c>
      <c r="F232" s="8" t="s">
        <v>2503</v>
      </c>
      <c r="G232" s="55">
        <v>385026.66590000002</v>
      </c>
      <c r="H232" s="56">
        <v>1530620.5814</v>
      </c>
      <c r="I232" s="51" t="s">
        <v>2582</v>
      </c>
      <c r="J232" s="8" t="s">
        <v>2518</v>
      </c>
      <c r="K232" s="22">
        <v>43136</v>
      </c>
      <c r="L232" s="112">
        <v>44140</v>
      </c>
      <c r="M232" s="87">
        <v>25792.16</v>
      </c>
      <c r="N232" s="87">
        <v>13949.13</v>
      </c>
      <c r="O232" s="183">
        <v>14019.1</v>
      </c>
      <c r="P232" s="8" t="s">
        <v>2518</v>
      </c>
      <c r="Q232" s="8" t="s">
        <v>2426</v>
      </c>
      <c r="R232" s="8" t="s">
        <v>2552</v>
      </c>
    </row>
    <row r="233" spans="1:18" ht="114.75" x14ac:dyDescent="0.2">
      <c r="A233" s="8" t="s">
        <v>2599</v>
      </c>
      <c r="B233" s="8" t="s">
        <v>884</v>
      </c>
      <c r="C233" s="9" t="s">
        <v>2600</v>
      </c>
      <c r="D233" s="9" t="s">
        <v>10</v>
      </c>
      <c r="E233" s="8" t="s">
        <v>2570</v>
      </c>
      <c r="F233" s="8" t="s">
        <v>2504</v>
      </c>
      <c r="G233" s="57">
        <v>385683.3247</v>
      </c>
      <c r="H233" s="43">
        <v>1527858.9402000001</v>
      </c>
      <c r="I233" s="21" t="s">
        <v>2583</v>
      </c>
      <c r="J233" s="8" t="s">
        <v>2519</v>
      </c>
      <c r="K233" s="22">
        <v>43089</v>
      </c>
      <c r="L233" s="112">
        <v>43728</v>
      </c>
      <c r="M233" s="87">
        <v>4071.62</v>
      </c>
      <c r="N233" s="87">
        <v>3238.32</v>
      </c>
      <c r="O233" s="183">
        <v>3219.9</v>
      </c>
      <c r="P233" s="8" t="s">
        <v>2519</v>
      </c>
      <c r="Q233" s="8" t="s">
        <v>2390</v>
      </c>
      <c r="R233" s="8" t="s">
        <v>2553</v>
      </c>
    </row>
    <row r="234" spans="1:18" ht="114.75" x14ac:dyDescent="0.2">
      <c r="A234" s="66" t="s">
        <v>2601</v>
      </c>
      <c r="B234" s="66" t="s">
        <v>884</v>
      </c>
      <c r="C234" s="9" t="s">
        <v>2602</v>
      </c>
      <c r="D234" s="9" t="s">
        <v>10</v>
      </c>
      <c r="E234" s="8" t="s">
        <v>2570</v>
      </c>
      <c r="F234" s="8" t="s">
        <v>2504</v>
      </c>
      <c r="G234" s="55">
        <v>385719.31040000002</v>
      </c>
      <c r="H234" s="56">
        <v>1527831.0512999999</v>
      </c>
      <c r="I234" s="51" t="s">
        <v>2584</v>
      </c>
      <c r="J234" s="8" t="s">
        <v>2519</v>
      </c>
      <c r="K234" s="22">
        <v>43089</v>
      </c>
      <c r="L234" s="112">
        <v>43728</v>
      </c>
      <c r="M234" s="87">
        <v>19334.259999999998</v>
      </c>
      <c r="N234" s="87">
        <v>14399.04</v>
      </c>
      <c r="O234" s="183">
        <v>14257.3</v>
      </c>
      <c r="P234" s="8" t="s">
        <v>2519</v>
      </c>
      <c r="Q234" s="8" t="s">
        <v>2390</v>
      </c>
      <c r="R234" s="8" t="s">
        <v>2554</v>
      </c>
    </row>
    <row r="235" spans="1:18" ht="51" x14ac:dyDescent="0.2">
      <c r="A235" s="8" t="s">
        <v>2603</v>
      </c>
      <c r="B235" s="171">
        <v>6685088967</v>
      </c>
      <c r="C235" s="9" t="s">
        <v>714</v>
      </c>
      <c r="D235" s="9" t="s">
        <v>16</v>
      </c>
      <c r="E235" s="166" t="s">
        <v>2571</v>
      </c>
      <c r="F235" s="8" t="s">
        <v>744</v>
      </c>
      <c r="G235" s="57">
        <v>388637.2954</v>
      </c>
      <c r="H235" s="43">
        <v>1535580.1825999999</v>
      </c>
      <c r="I235" s="51" t="s">
        <v>2585</v>
      </c>
      <c r="J235" s="8" t="s">
        <v>844</v>
      </c>
      <c r="K235" s="22">
        <v>43252</v>
      </c>
      <c r="L235" s="112">
        <v>44013</v>
      </c>
      <c r="M235" s="87">
        <v>4625.16</v>
      </c>
      <c r="O235" s="183"/>
      <c r="P235" s="166" t="s">
        <v>844</v>
      </c>
      <c r="Q235" s="166" t="s">
        <v>2520</v>
      </c>
      <c r="R235" s="8" t="s">
        <v>2555</v>
      </c>
    </row>
    <row r="236" spans="1:18" ht="12.75" customHeight="1" x14ac:dyDescent="0.2">
      <c r="A236" s="300" t="s">
        <v>249</v>
      </c>
      <c r="B236" s="304" t="s">
        <v>42</v>
      </c>
      <c r="C236" s="249" t="s">
        <v>498</v>
      </c>
      <c r="D236" s="9" t="s">
        <v>18</v>
      </c>
      <c r="E236" s="328" t="s">
        <v>2572</v>
      </c>
      <c r="F236" s="300" t="s">
        <v>730</v>
      </c>
      <c r="G236" s="329">
        <v>396532.39240000001</v>
      </c>
      <c r="H236" s="329">
        <v>1530690.4759</v>
      </c>
      <c r="I236" s="332" t="s">
        <v>784</v>
      </c>
      <c r="J236" s="300" t="s">
        <v>819</v>
      </c>
      <c r="K236" s="325">
        <v>43535</v>
      </c>
      <c r="L236" s="241">
        <v>43753</v>
      </c>
      <c r="M236" s="87">
        <v>181</v>
      </c>
      <c r="O236" s="183"/>
      <c r="P236" s="328" t="s">
        <v>819</v>
      </c>
      <c r="Q236" s="328" t="s">
        <v>2521</v>
      </c>
      <c r="R236" s="122" t="s">
        <v>2556</v>
      </c>
    </row>
    <row r="237" spans="1:18" ht="38.25" customHeight="1" x14ac:dyDescent="0.2">
      <c r="A237" s="301"/>
      <c r="B237" s="301"/>
      <c r="C237" s="251"/>
      <c r="D237" s="142" t="s">
        <v>28</v>
      </c>
      <c r="E237" s="328"/>
      <c r="F237" s="301"/>
      <c r="G237" s="330"/>
      <c r="H237" s="330"/>
      <c r="I237" s="333"/>
      <c r="J237" s="301"/>
      <c r="K237" s="326"/>
      <c r="L237" s="273"/>
      <c r="O237" s="183"/>
      <c r="P237" s="328"/>
      <c r="Q237" s="328"/>
      <c r="R237" s="122" t="s">
        <v>2557</v>
      </c>
    </row>
    <row r="238" spans="1:18" ht="38.25" x14ac:dyDescent="0.2">
      <c r="A238" s="303"/>
      <c r="B238" s="303"/>
      <c r="C238" s="250"/>
      <c r="D238" s="142" t="s">
        <v>28</v>
      </c>
      <c r="E238" s="328"/>
      <c r="F238" s="303"/>
      <c r="G238" s="331"/>
      <c r="H238" s="331"/>
      <c r="I238" s="334"/>
      <c r="J238" s="303"/>
      <c r="K238" s="327"/>
      <c r="L238" s="242"/>
      <c r="O238" s="183"/>
      <c r="P238" s="328"/>
      <c r="Q238" s="328"/>
      <c r="R238" s="122" t="s">
        <v>1642</v>
      </c>
    </row>
    <row r="239" spans="1:18" ht="51" x14ac:dyDescent="0.2">
      <c r="A239" s="87" t="s">
        <v>2788</v>
      </c>
      <c r="B239" s="115" t="s">
        <v>2812</v>
      </c>
      <c r="C239" s="8" t="s">
        <v>2789</v>
      </c>
      <c r="D239" s="9" t="s">
        <v>16</v>
      </c>
      <c r="E239" s="8" t="s">
        <v>2823</v>
      </c>
      <c r="F239" s="171" t="s">
        <v>1584</v>
      </c>
      <c r="G239" s="43">
        <v>393958.4509</v>
      </c>
      <c r="H239" s="43">
        <v>1534792.0223999999</v>
      </c>
      <c r="I239" s="9" t="s">
        <v>2822</v>
      </c>
      <c r="J239" s="8" t="s">
        <v>1788</v>
      </c>
      <c r="K239" s="112">
        <v>43182</v>
      </c>
      <c r="L239" s="112">
        <v>43678</v>
      </c>
      <c r="M239" s="87">
        <v>24764.26</v>
      </c>
      <c r="O239" s="183"/>
      <c r="P239" s="8" t="s">
        <v>1788</v>
      </c>
      <c r="Q239" s="8" t="s">
        <v>2720</v>
      </c>
      <c r="R239" s="9" t="s">
        <v>2866</v>
      </c>
    </row>
    <row r="240" spans="1:18" ht="25.5" customHeight="1" x14ac:dyDescent="0.2">
      <c r="A240" s="272" t="s">
        <v>2790</v>
      </c>
      <c r="B240" s="405" t="s">
        <v>2813</v>
      </c>
      <c r="C240" s="406" t="s">
        <v>2791</v>
      </c>
      <c r="D240" s="9" t="s">
        <v>14</v>
      </c>
      <c r="E240" s="407" t="s">
        <v>2825</v>
      </c>
      <c r="F240" s="408" t="s">
        <v>2764</v>
      </c>
      <c r="G240" s="43">
        <v>393504.29930000001</v>
      </c>
      <c r="H240" s="43">
        <v>1530084.5721</v>
      </c>
      <c r="I240" s="249" t="s">
        <v>2824</v>
      </c>
      <c r="J240" s="320" t="s">
        <v>2893</v>
      </c>
      <c r="K240" s="269">
        <v>42970</v>
      </c>
      <c r="L240" s="241">
        <v>44066</v>
      </c>
      <c r="M240" s="87">
        <v>24884.97</v>
      </c>
      <c r="O240" s="183"/>
      <c r="P240" s="320" t="s">
        <v>2893</v>
      </c>
      <c r="Q240" s="307" t="s">
        <v>2720</v>
      </c>
      <c r="R240" s="9" t="s">
        <v>2867</v>
      </c>
    </row>
    <row r="241" spans="1:18" ht="48" customHeight="1" x14ac:dyDescent="0.2">
      <c r="A241" s="242"/>
      <c r="B241" s="317"/>
      <c r="C241" s="226"/>
      <c r="D241" s="9" t="s">
        <v>28</v>
      </c>
      <c r="E241" s="322"/>
      <c r="F241" s="345"/>
      <c r="G241" s="43"/>
      <c r="H241" s="43"/>
      <c r="I241" s="250"/>
      <c r="J241" s="322"/>
      <c r="K241" s="270"/>
      <c r="L241" s="242"/>
      <c r="O241" s="183"/>
      <c r="P241" s="322"/>
      <c r="Q241" s="308"/>
      <c r="R241" s="9" t="s">
        <v>2868</v>
      </c>
    </row>
    <row r="242" spans="1:18" ht="114.75" x14ac:dyDescent="0.2">
      <c r="A242" s="87" t="s">
        <v>2792</v>
      </c>
      <c r="B242" s="115" t="s">
        <v>223</v>
      </c>
      <c r="C242" s="8" t="s">
        <v>2793</v>
      </c>
      <c r="D242" s="9" t="s">
        <v>10</v>
      </c>
      <c r="E242" s="8" t="s">
        <v>2827</v>
      </c>
      <c r="F242" s="171" t="s">
        <v>2765</v>
      </c>
      <c r="G242" s="43">
        <v>385919.42849999998</v>
      </c>
      <c r="H242" s="43">
        <v>1534291.2002999999</v>
      </c>
      <c r="I242" s="9" t="s">
        <v>2826</v>
      </c>
      <c r="J242" s="8" t="s">
        <v>2894</v>
      </c>
      <c r="K242" s="112">
        <v>43157</v>
      </c>
      <c r="L242" s="112">
        <v>43677</v>
      </c>
      <c r="M242" s="87">
        <v>21421.47</v>
      </c>
      <c r="N242" s="87">
        <v>14897.85</v>
      </c>
      <c r="O242" s="183">
        <v>14620.2</v>
      </c>
      <c r="P242" s="8" t="s">
        <v>2894</v>
      </c>
      <c r="Q242" s="8" t="s">
        <v>2722</v>
      </c>
      <c r="R242" s="9" t="s">
        <v>2869</v>
      </c>
    </row>
    <row r="243" spans="1:18" ht="102" x14ac:dyDescent="0.2">
      <c r="A243" s="9" t="s">
        <v>2599</v>
      </c>
      <c r="B243" s="185" t="s">
        <v>884</v>
      </c>
      <c r="C243" s="8" t="s">
        <v>43</v>
      </c>
      <c r="D243" s="9" t="s">
        <v>10</v>
      </c>
      <c r="E243" s="8" t="s">
        <v>2829</v>
      </c>
      <c r="F243" s="171" t="s">
        <v>2766</v>
      </c>
      <c r="G243" s="43">
        <v>385427.56040000002</v>
      </c>
      <c r="H243" s="43">
        <v>1528059.0484</v>
      </c>
      <c r="I243" s="9" t="s">
        <v>2828</v>
      </c>
      <c r="J243" s="8" t="s">
        <v>2895</v>
      </c>
      <c r="K243" s="112">
        <v>42989</v>
      </c>
      <c r="L243" s="112">
        <v>43596</v>
      </c>
      <c r="M243" s="87">
        <v>18775.7</v>
      </c>
      <c r="N243" s="87">
        <v>13037.13</v>
      </c>
      <c r="O243" s="183">
        <v>13017.7</v>
      </c>
      <c r="P243" s="8" t="s">
        <v>2895</v>
      </c>
      <c r="Q243" s="8" t="s">
        <v>2896</v>
      </c>
      <c r="R243" s="9" t="s">
        <v>2870</v>
      </c>
    </row>
    <row r="244" spans="1:18" ht="102" x14ac:dyDescent="0.2">
      <c r="A244" s="9" t="s">
        <v>2599</v>
      </c>
      <c r="B244" s="186" t="s">
        <v>884</v>
      </c>
      <c r="C244" s="8" t="s">
        <v>43</v>
      </c>
      <c r="D244" s="9" t="s">
        <v>10</v>
      </c>
      <c r="E244" s="8" t="s">
        <v>2831</v>
      </c>
      <c r="F244" s="171" t="s">
        <v>2767</v>
      </c>
      <c r="G244" s="43">
        <v>385735.11680000002</v>
      </c>
      <c r="H244" s="43">
        <v>1527745.2612000001</v>
      </c>
      <c r="I244" s="9" t="s">
        <v>2830</v>
      </c>
      <c r="J244" s="8" t="s">
        <v>2897</v>
      </c>
      <c r="K244" s="112">
        <v>43007</v>
      </c>
      <c r="L244" s="112">
        <v>43617</v>
      </c>
      <c r="M244" s="87">
        <v>18900.259999999998</v>
      </c>
      <c r="N244" s="87">
        <v>12856.88</v>
      </c>
      <c r="O244" s="183">
        <v>12826.9</v>
      </c>
      <c r="P244" s="8" t="s">
        <v>2897</v>
      </c>
      <c r="Q244" s="8" t="s">
        <v>2737</v>
      </c>
      <c r="R244" s="9" t="s">
        <v>2871</v>
      </c>
    </row>
    <row r="245" spans="1:18" ht="51" x14ac:dyDescent="0.2">
      <c r="A245" s="9" t="s">
        <v>2599</v>
      </c>
      <c r="B245" s="186" t="s">
        <v>884</v>
      </c>
      <c r="C245" s="8" t="s">
        <v>43</v>
      </c>
      <c r="D245" s="9" t="s">
        <v>28</v>
      </c>
      <c r="E245" s="8" t="s">
        <v>2832</v>
      </c>
      <c r="F245" s="187" t="s">
        <v>2768</v>
      </c>
      <c r="G245" s="43">
        <v>384568.20600000001</v>
      </c>
      <c r="H245" s="43">
        <v>1528505.7656</v>
      </c>
      <c r="I245" s="9" t="s">
        <v>320</v>
      </c>
      <c r="J245" s="8" t="s">
        <v>2898</v>
      </c>
      <c r="K245" s="112">
        <v>43073</v>
      </c>
      <c r="L245" s="112">
        <v>43712</v>
      </c>
      <c r="M245" s="87">
        <v>340</v>
      </c>
      <c r="O245" s="183"/>
      <c r="P245" s="8" t="s">
        <v>2898</v>
      </c>
      <c r="Q245" s="8" t="s">
        <v>2899</v>
      </c>
      <c r="R245" s="9" t="s">
        <v>2872</v>
      </c>
    </row>
    <row r="246" spans="1:18" ht="38.25" x14ac:dyDescent="0.2">
      <c r="A246" s="87" t="s">
        <v>249</v>
      </c>
      <c r="B246" s="185" t="s">
        <v>2814</v>
      </c>
      <c r="C246" s="48" t="s">
        <v>42</v>
      </c>
      <c r="D246" s="9" t="s">
        <v>19</v>
      </c>
      <c r="E246" s="8" t="s">
        <v>2560</v>
      </c>
      <c r="F246" s="8" t="s">
        <v>1092</v>
      </c>
      <c r="G246" s="43">
        <v>381506.6459</v>
      </c>
      <c r="H246" s="43">
        <v>1541360.0904999999</v>
      </c>
      <c r="I246" s="9" t="s">
        <v>492</v>
      </c>
      <c r="J246" s="8" t="s">
        <v>1177</v>
      </c>
      <c r="K246" s="112">
        <v>43581</v>
      </c>
      <c r="L246" s="112">
        <v>43887</v>
      </c>
      <c r="M246" s="87">
        <v>1442.1</v>
      </c>
      <c r="O246" s="183"/>
      <c r="P246" s="8" t="s">
        <v>1177</v>
      </c>
      <c r="Q246" s="8" t="s">
        <v>2896</v>
      </c>
      <c r="R246" s="9" t="s">
        <v>2873</v>
      </c>
    </row>
    <row r="247" spans="1:18" ht="51" x14ac:dyDescent="0.2">
      <c r="A247" s="87" t="s">
        <v>249</v>
      </c>
      <c r="B247" s="188" t="s">
        <v>42</v>
      </c>
      <c r="C247" s="48" t="s">
        <v>42</v>
      </c>
      <c r="D247" s="9" t="s">
        <v>18</v>
      </c>
      <c r="E247" s="8" t="s">
        <v>2834</v>
      </c>
      <c r="F247" s="8" t="s">
        <v>2014</v>
      </c>
      <c r="G247" s="55">
        <v>402522.44589999999</v>
      </c>
      <c r="H247" s="55">
        <v>1535404.1466999999</v>
      </c>
      <c r="I247" s="9" t="s">
        <v>2833</v>
      </c>
      <c r="J247" s="8" t="s">
        <v>2147</v>
      </c>
      <c r="K247" s="112">
        <v>43644</v>
      </c>
      <c r="L247" s="112">
        <v>44010</v>
      </c>
      <c r="M247" s="87">
        <v>446.9</v>
      </c>
      <c r="O247" s="183"/>
      <c r="P247" s="8" t="s">
        <v>2147</v>
      </c>
      <c r="Q247" s="8" t="s">
        <v>2896</v>
      </c>
      <c r="R247" s="9" t="s">
        <v>2874</v>
      </c>
    </row>
    <row r="248" spans="1:18" ht="51" x14ac:dyDescent="0.2">
      <c r="A248" s="87" t="s">
        <v>249</v>
      </c>
      <c r="B248" s="189" t="s">
        <v>42</v>
      </c>
      <c r="C248" s="13" t="s">
        <v>42</v>
      </c>
      <c r="D248" s="9" t="s">
        <v>18</v>
      </c>
      <c r="E248" s="8" t="s">
        <v>2835</v>
      </c>
      <c r="F248" s="8" t="s">
        <v>2013</v>
      </c>
      <c r="G248" s="23">
        <v>402505.52840000001</v>
      </c>
      <c r="H248" s="23">
        <v>1535356.4083</v>
      </c>
      <c r="I248" s="9" t="s">
        <v>2864</v>
      </c>
      <c r="J248" s="8" t="s">
        <v>2146</v>
      </c>
      <c r="K248" s="112">
        <v>43643</v>
      </c>
      <c r="L248" s="112">
        <v>44009</v>
      </c>
      <c r="M248" s="87">
        <v>581.29999999999995</v>
      </c>
      <c r="O248" s="183"/>
      <c r="P248" s="8" t="s">
        <v>2146</v>
      </c>
      <c r="Q248" s="8" t="s">
        <v>2728</v>
      </c>
      <c r="R248" s="9" t="s">
        <v>2875</v>
      </c>
    </row>
    <row r="249" spans="1:18" ht="38.25" x14ac:dyDescent="0.2">
      <c r="A249" s="87" t="s">
        <v>249</v>
      </c>
      <c r="B249" s="115" t="s">
        <v>42</v>
      </c>
      <c r="C249" s="13" t="s">
        <v>42</v>
      </c>
      <c r="D249" s="9" t="s">
        <v>19</v>
      </c>
      <c r="E249" s="8" t="s">
        <v>2836</v>
      </c>
      <c r="F249" s="8" t="s">
        <v>736</v>
      </c>
      <c r="G249" s="55">
        <v>382348.41989999998</v>
      </c>
      <c r="H249" s="55">
        <v>1541079.25</v>
      </c>
      <c r="I249" s="9" t="s">
        <v>789</v>
      </c>
      <c r="J249" s="8" t="s">
        <v>831</v>
      </c>
      <c r="K249" s="112">
        <v>43544</v>
      </c>
      <c r="L249" s="112">
        <v>43728</v>
      </c>
      <c r="M249" s="87">
        <v>422</v>
      </c>
      <c r="O249" s="183"/>
      <c r="P249" s="8" t="s">
        <v>831</v>
      </c>
      <c r="Q249" s="8" t="s">
        <v>2733</v>
      </c>
      <c r="R249" s="9" t="s">
        <v>2876</v>
      </c>
    </row>
    <row r="250" spans="1:18" ht="38.25" x14ac:dyDescent="0.2">
      <c r="A250" s="87" t="s">
        <v>249</v>
      </c>
      <c r="B250" s="115" t="s">
        <v>42</v>
      </c>
      <c r="C250" s="13" t="s">
        <v>42</v>
      </c>
      <c r="D250" s="9" t="s">
        <v>19</v>
      </c>
      <c r="E250" s="8" t="s">
        <v>2837</v>
      </c>
      <c r="F250" s="8" t="s">
        <v>736</v>
      </c>
      <c r="G250" s="43">
        <v>382348.41989999998</v>
      </c>
      <c r="H250" s="43">
        <v>1541079.25</v>
      </c>
      <c r="I250" s="9" t="s">
        <v>789</v>
      </c>
      <c r="J250" s="8" t="s">
        <v>1136</v>
      </c>
      <c r="K250" s="112">
        <v>43570</v>
      </c>
      <c r="L250" s="112">
        <v>43784</v>
      </c>
      <c r="M250" s="87">
        <v>909</v>
      </c>
      <c r="O250" s="183"/>
      <c r="P250" s="8" t="s">
        <v>1136</v>
      </c>
      <c r="Q250" s="8" t="s">
        <v>2733</v>
      </c>
      <c r="R250" s="9" t="s">
        <v>2877</v>
      </c>
    </row>
    <row r="251" spans="1:18" ht="25.5" x14ac:dyDescent="0.2">
      <c r="A251" s="87" t="s">
        <v>249</v>
      </c>
      <c r="B251" s="115" t="s">
        <v>42</v>
      </c>
      <c r="C251" s="13" t="s">
        <v>42</v>
      </c>
      <c r="D251" s="9" t="s">
        <v>19</v>
      </c>
      <c r="E251" s="8" t="s">
        <v>2838</v>
      </c>
      <c r="F251" s="8" t="s">
        <v>736</v>
      </c>
      <c r="G251" s="43">
        <v>382348.41989999998</v>
      </c>
      <c r="H251" s="43">
        <v>1541079.25</v>
      </c>
      <c r="I251" s="9" t="s">
        <v>2780</v>
      </c>
      <c r="J251" s="8" t="s">
        <v>1138</v>
      </c>
      <c r="K251" s="112">
        <v>43570</v>
      </c>
      <c r="L251" s="112">
        <v>43784</v>
      </c>
      <c r="M251" s="87">
        <v>909</v>
      </c>
      <c r="O251" s="183"/>
      <c r="P251" s="8" t="s">
        <v>1138</v>
      </c>
      <c r="Q251" s="8" t="s">
        <v>2733</v>
      </c>
      <c r="R251" s="9" t="s">
        <v>2878</v>
      </c>
    </row>
    <row r="252" spans="1:18" ht="51" x14ac:dyDescent="0.2">
      <c r="A252" s="87" t="s">
        <v>1718</v>
      </c>
      <c r="B252" s="115" t="s">
        <v>2815</v>
      </c>
      <c r="C252" s="8" t="s">
        <v>1719</v>
      </c>
      <c r="D252" s="9" t="s">
        <v>14</v>
      </c>
      <c r="E252" s="8" t="s">
        <v>2839</v>
      </c>
      <c r="F252" s="8" t="s">
        <v>2769</v>
      </c>
      <c r="G252" s="43">
        <v>385481.83439999999</v>
      </c>
      <c r="H252" s="43">
        <v>1526503.8078999999</v>
      </c>
      <c r="I252" s="9" t="s">
        <v>1546</v>
      </c>
      <c r="J252" s="8" t="s">
        <v>1791</v>
      </c>
      <c r="K252" s="112">
        <v>43616</v>
      </c>
      <c r="L252" s="112">
        <v>44074</v>
      </c>
      <c r="M252" s="87">
        <v>2422.83</v>
      </c>
      <c r="O252" s="183"/>
      <c r="P252" s="8" t="s">
        <v>1791</v>
      </c>
      <c r="Q252" s="8" t="s">
        <v>2737</v>
      </c>
      <c r="R252" s="9" t="s">
        <v>2879</v>
      </c>
    </row>
    <row r="253" spans="1:18" ht="51" x14ac:dyDescent="0.2">
      <c r="A253" s="87" t="s">
        <v>2794</v>
      </c>
      <c r="B253" s="115">
        <v>6680035759</v>
      </c>
      <c r="C253" s="8" t="s">
        <v>2795</v>
      </c>
      <c r="D253" s="9" t="s">
        <v>16</v>
      </c>
      <c r="E253" s="8" t="s">
        <v>2841</v>
      </c>
      <c r="F253" s="8" t="s">
        <v>2770</v>
      </c>
      <c r="G253" s="43">
        <v>384851.96580000001</v>
      </c>
      <c r="H253" s="43">
        <v>1538023.9704</v>
      </c>
      <c r="I253" s="9" t="s">
        <v>2840</v>
      </c>
      <c r="J253" s="8" t="s">
        <v>2900</v>
      </c>
      <c r="K253" s="112">
        <v>43265</v>
      </c>
      <c r="L253" s="112">
        <v>44196</v>
      </c>
      <c r="M253" s="87">
        <v>3839.02</v>
      </c>
      <c r="O253" s="183"/>
      <c r="P253" s="8" t="s">
        <v>2900</v>
      </c>
      <c r="Q253" s="8" t="s">
        <v>2724</v>
      </c>
      <c r="R253" s="9" t="s">
        <v>2880</v>
      </c>
    </row>
    <row r="254" spans="1:18" ht="76.5" x14ac:dyDescent="0.2">
      <c r="A254" s="9" t="s">
        <v>2796</v>
      </c>
      <c r="B254" s="115" t="s">
        <v>2816</v>
      </c>
      <c r="C254" s="8" t="s">
        <v>2797</v>
      </c>
      <c r="D254" s="9" t="s">
        <v>16</v>
      </c>
      <c r="E254" s="8" t="s">
        <v>2843</v>
      </c>
      <c r="F254" s="8" t="s">
        <v>2771</v>
      </c>
      <c r="G254" s="43">
        <v>390964.43209999998</v>
      </c>
      <c r="H254" s="43">
        <v>1532166.1002</v>
      </c>
      <c r="I254" s="9" t="s">
        <v>2842</v>
      </c>
      <c r="J254" s="8" t="s">
        <v>2901</v>
      </c>
      <c r="K254" s="112">
        <v>43003</v>
      </c>
      <c r="L254" s="112">
        <v>43830</v>
      </c>
      <c r="M254" s="87">
        <v>4731.3900000000003</v>
      </c>
      <c r="O254" s="183"/>
      <c r="P254" s="8" t="s">
        <v>2901</v>
      </c>
      <c r="Q254" s="8" t="s">
        <v>2902</v>
      </c>
      <c r="R254" s="9" t="s">
        <v>2881</v>
      </c>
    </row>
    <row r="255" spans="1:18" ht="63.75" x14ac:dyDescent="0.2">
      <c r="A255" s="87" t="s">
        <v>2798</v>
      </c>
      <c r="B255" s="115" t="s">
        <v>2817</v>
      </c>
      <c r="C255" s="8" t="s">
        <v>2799</v>
      </c>
      <c r="D255" s="9" t="s">
        <v>20</v>
      </c>
      <c r="E255" s="8" t="s">
        <v>2845</v>
      </c>
      <c r="F255" s="166" t="s">
        <v>2772</v>
      </c>
      <c r="G255" s="43">
        <v>396315.47519999999</v>
      </c>
      <c r="H255" s="43">
        <v>1536007.325</v>
      </c>
      <c r="I255" s="9" t="s">
        <v>2844</v>
      </c>
      <c r="J255" s="8" t="s">
        <v>2903</v>
      </c>
      <c r="K255" s="112">
        <v>43094</v>
      </c>
      <c r="L255" s="112">
        <v>44151</v>
      </c>
      <c r="M255" s="87">
        <v>8837.7000000000007</v>
      </c>
      <c r="O255" s="183"/>
      <c r="P255" s="8" t="s">
        <v>2903</v>
      </c>
      <c r="Q255" s="8" t="s">
        <v>2904</v>
      </c>
      <c r="R255" s="9" t="s">
        <v>2882</v>
      </c>
    </row>
    <row r="256" spans="1:18" ht="89.25" x14ac:dyDescent="0.2">
      <c r="A256" s="87" t="s">
        <v>2800</v>
      </c>
      <c r="B256" s="115" t="s">
        <v>2818</v>
      </c>
      <c r="C256" s="8" t="s">
        <v>2801</v>
      </c>
      <c r="D256" s="9" t="s">
        <v>10</v>
      </c>
      <c r="E256" s="8" t="s">
        <v>2847</v>
      </c>
      <c r="F256" s="171" t="s">
        <v>2773</v>
      </c>
      <c r="G256" s="43">
        <v>385271.89</v>
      </c>
      <c r="H256" s="43">
        <v>1536818.99</v>
      </c>
      <c r="I256" s="9" t="s">
        <v>2846</v>
      </c>
      <c r="J256" s="8" t="s">
        <v>2905</v>
      </c>
      <c r="K256" s="112">
        <v>42951</v>
      </c>
      <c r="L256" s="112">
        <v>43952</v>
      </c>
      <c r="M256" s="87">
        <v>21662.12</v>
      </c>
      <c r="N256" s="87">
        <v>12939.09</v>
      </c>
      <c r="O256" s="183">
        <v>13307.9</v>
      </c>
      <c r="P256" s="8" t="s">
        <v>2905</v>
      </c>
      <c r="Q256" s="22">
        <v>43696</v>
      </c>
      <c r="R256" s="9" t="s">
        <v>2883</v>
      </c>
    </row>
    <row r="257" spans="1:18" ht="102" x14ac:dyDescent="0.2">
      <c r="A257" s="87" t="s">
        <v>2802</v>
      </c>
      <c r="B257" s="115" t="s">
        <v>1047</v>
      </c>
      <c r="C257" s="8" t="s">
        <v>45</v>
      </c>
      <c r="D257" s="9" t="s">
        <v>18</v>
      </c>
      <c r="E257" s="8" t="s">
        <v>2849</v>
      </c>
      <c r="F257" s="167" t="s">
        <v>2774</v>
      </c>
      <c r="G257" s="43">
        <v>397978.4584</v>
      </c>
      <c r="H257" s="43">
        <v>1532361.9232000001</v>
      </c>
      <c r="I257" s="9" t="s">
        <v>2848</v>
      </c>
      <c r="J257" s="8" t="s">
        <v>2906</v>
      </c>
      <c r="K257" s="112">
        <v>43256</v>
      </c>
      <c r="L257" s="112">
        <v>43373</v>
      </c>
      <c r="M257" s="87">
        <v>6572.64</v>
      </c>
      <c r="O257" s="183"/>
      <c r="P257" s="8" t="s">
        <v>2906</v>
      </c>
      <c r="Q257" s="8" t="s">
        <v>2907</v>
      </c>
      <c r="R257" s="9" t="s">
        <v>2884</v>
      </c>
    </row>
    <row r="258" spans="1:18" ht="178.5" x14ac:dyDescent="0.2">
      <c r="A258" s="87" t="s">
        <v>1951</v>
      </c>
      <c r="B258" s="115" t="s">
        <v>42</v>
      </c>
      <c r="C258" s="13" t="s">
        <v>42</v>
      </c>
      <c r="D258" s="9" t="s">
        <v>18</v>
      </c>
      <c r="E258" s="8" t="s">
        <v>2851</v>
      </c>
      <c r="F258" s="8" t="s">
        <v>2000</v>
      </c>
      <c r="G258" s="43">
        <v>402512.02399999998</v>
      </c>
      <c r="H258" s="43">
        <v>1535316.453</v>
      </c>
      <c r="I258" s="9" t="s">
        <v>2850</v>
      </c>
      <c r="J258" s="8" t="s">
        <v>2122</v>
      </c>
      <c r="K258" s="112">
        <v>43634</v>
      </c>
      <c r="L258" s="112">
        <v>43908</v>
      </c>
      <c r="M258" s="87">
        <v>610.79999999999995</v>
      </c>
      <c r="O258" s="183"/>
      <c r="P258" s="8" t="s">
        <v>2122</v>
      </c>
      <c r="Q258" s="8" t="s">
        <v>2745</v>
      </c>
      <c r="R258" s="9" t="s">
        <v>2885</v>
      </c>
    </row>
    <row r="259" spans="1:18" ht="165.75" x14ac:dyDescent="0.2">
      <c r="A259" s="87" t="s">
        <v>1951</v>
      </c>
      <c r="B259" s="115" t="s">
        <v>42</v>
      </c>
      <c r="C259" s="13" t="s">
        <v>42</v>
      </c>
      <c r="D259" s="9" t="s">
        <v>18</v>
      </c>
      <c r="E259" s="8" t="s">
        <v>2852</v>
      </c>
      <c r="F259" s="8" t="s">
        <v>1068</v>
      </c>
      <c r="G259" s="43">
        <v>402687.78810000001</v>
      </c>
      <c r="H259" s="43">
        <v>1535312.067</v>
      </c>
      <c r="I259" s="9" t="s">
        <v>1282</v>
      </c>
      <c r="J259" s="8" t="s">
        <v>1140</v>
      </c>
      <c r="K259" s="112">
        <v>43571</v>
      </c>
      <c r="L259" s="112">
        <v>43846</v>
      </c>
      <c r="M259" s="87">
        <v>916.6</v>
      </c>
      <c r="O259" s="183"/>
      <c r="P259" s="8" t="s">
        <v>1140</v>
      </c>
      <c r="Q259" s="8" t="s">
        <v>2745</v>
      </c>
      <c r="R259" s="9" t="s">
        <v>2886</v>
      </c>
    </row>
    <row r="260" spans="1:18" ht="102" x14ac:dyDescent="0.2">
      <c r="A260" s="87" t="s">
        <v>249</v>
      </c>
      <c r="B260" s="115" t="s">
        <v>42</v>
      </c>
      <c r="C260" s="13" t="s">
        <v>42</v>
      </c>
      <c r="D260" s="9" t="s">
        <v>16</v>
      </c>
      <c r="E260" s="8" t="s">
        <v>2854</v>
      </c>
      <c r="F260" s="8" t="s">
        <v>2775</v>
      </c>
      <c r="G260" s="43">
        <v>390166.51760000002</v>
      </c>
      <c r="H260" s="43">
        <v>1536335.0569</v>
      </c>
      <c r="I260" s="9" t="s">
        <v>2853</v>
      </c>
      <c r="J260" s="8" t="s">
        <v>2908</v>
      </c>
      <c r="K260" s="112">
        <v>43378</v>
      </c>
      <c r="L260" s="112">
        <v>43570</v>
      </c>
      <c r="M260" s="87">
        <v>1534.5</v>
      </c>
      <c r="O260" s="183"/>
      <c r="P260" s="8" t="s">
        <v>2908</v>
      </c>
      <c r="Q260" s="8" t="s">
        <v>2747</v>
      </c>
      <c r="R260" s="9" t="s">
        <v>2887</v>
      </c>
    </row>
    <row r="261" spans="1:18" ht="38.25" x14ac:dyDescent="0.2">
      <c r="A261" s="9" t="s">
        <v>2803</v>
      </c>
      <c r="B261" s="115" t="s">
        <v>2819</v>
      </c>
      <c r="C261" s="8" t="s">
        <v>2804</v>
      </c>
      <c r="D261" s="9" t="s">
        <v>16</v>
      </c>
      <c r="E261" s="8" t="s">
        <v>2856</v>
      </c>
      <c r="F261" s="166" t="s">
        <v>2776</v>
      </c>
      <c r="G261" s="43">
        <v>392975.38099999999</v>
      </c>
      <c r="H261" s="43">
        <v>1530945.1181000001</v>
      </c>
      <c r="I261" s="9" t="s">
        <v>2855</v>
      </c>
      <c r="J261" s="8" t="s">
        <v>2909</v>
      </c>
      <c r="K261" s="112">
        <v>41733</v>
      </c>
      <c r="L261" s="112">
        <v>43646</v>
      </c>
      <c r="M261" s="87">
        <v>748.83</v>
      </c>
      <c r="O261" s="183"/>
      <c r="P261" s="8" t="s">
        <v>2909</v>
      </c>
      <c r="Q261" s="8" t="s">
        <v>2749</v>
      </c>
      <c r="R261" s="9" t="s">
        <v>2888</v>
      </c>
    </row>
    <row r="262" spans="1:18" ht="63.75" x14ac:dyDescent="0.2">
      <c r="A262" s="9" t="s">
        <v>2805</v>
      </c>
      <c r="B262" s="115" t="s">
        <v>1906</v>
      </c>
      <c r="C262" s="8" t="s">
        <v>2806</v>
      </c>
      <c r="D262" s="9" t="s">
        <v>10</v>
      </c>
      <c r="E262" s="8" t="s">
        <v>2858</v>
      </c>
      <c r="F262" s="171" t="s">
        <v>2777</v>
      </c>
      <c r="G262" s="43">
        <v>385517.45179999998</v>
      </c>
      <c r="H262" s="43">
        <v>1526873.7013999999</v>
      </c>
      <c r="I262" s="9" t="s">
        <v>2857</v>
      </c>
      <c r="J262" s="8" t="s">
        <v>2910</v>
      </c>
      <c r="K262" s="112">
        <v>42972</v>
      </c>
      <c r="L262" s="112">
        <v>43641</v>
      </c>
      <c r="M262" s="87">
        <v>18639.419999999998</v>
      </c>
      <c r="N262" s="87">
        <v>12323.46</v>
      </c>
      <c r="O262" s="183">
        <v>12276.3</v>
      </c>
      <c r="P262" s="8" t="s">
        <v>2910</v>
      </c>
      <c r="Q262" s="8" t="s">
        <v>2749</v>
      </c>
      <c r="R262" s="9" t="s">
        <v>2889</v>
      </c>
    </row>
    <row r="263" spans="1:18" ht="63.75" x14ac:dyDescent="0.2">
      <c r="A263" s="87" t="s">
        <v>2807</v>
      </c>
      <c r="B263" s="115" t="s">
        <v>2820</v>
      </c>
      <c r="C263" s="8" t="s">
        <v>2808</v>
      </c>
      <c r="D263" s="9" t="s">
        <v>10</v>
      </c>
      <c r="E263" s="8" t="s">
        <v>2860</v>
      </c>
      <c r="F263" s="171" t="s">
        <v>2205</v>
      </c>
      <c r="G263" s="43">
        <v>388628.90519999998</v>
      </c>
      <c r="H263" s="43">
        <v>1535733.446</v>
      </c>
      <c r="I263" s="9" t="s">
        <v>2859</v>
      </c>
      <c r="J263" s="8" t="s">
        <v>2099</v>
      </c>
      <c r="K263" s="112">
        <v>43278</v>
      </c>
      <c r="L263" s="112">
        <v>46261</v>
      </c>
      <c r="M263" s="87">
        <v>16576.310000000001</v>
      </c>
      <c r="N263" s="87">
        <v>10994.2</v>
      </c>
      <c r="O263" s="183">
        <v>10990.8</v>
      </c>
      <c r="P263" s="8" t="s">
        <v>2099</v>
      </c>
      <c r="Q263" s="8" t="s">
        <v>2754</v>
      </c>
      <c r="R263" s="9" t="s">
        <v>2890</v>
      </c>
    </row>
    <row r="264" spans="1:18" ht="114.75" x14ac:dyDescent="0.2">
      <c r="A264" s="87" t="s">
        <v>2809</v>
      </c>
      <c r="B264" s="185" t="s">
        <v>546</v>
      </c>
      <c r="C264" s="166" t="s">
        <v>504</v>
      </c>
      <c r="D264" s="9" t="s">
        <v>27</v>
      </c>
      <c r="E264" s="166" t="s">
        <v>2861</v>
      </c>
      <c r="F264" s="167" t="s">
        <v>2778</v>
      </c>
      <c r="G264" s="43">
        <v>385112.48609999998</v>
      </c>
      <c r="H264" s="43">
        <v>1528579.9835000001</v>
      </c>
      <c r="I264" s="9" t="s">
        <v>320</v>
      </c>
      <c r="J264" s="8" t="s">
        <v>2911</v>
      </c>
      <c r="K264" s="112">
        <v>43005</v>
      </c>
      <c r="L264" s="112">
        <v>43312</v>
      </c>
      <c r="O264" s="183"/>
      <c r="P264" s="8" t="s">
        <v>2911</v>
      </c>
      <c r="Q264" s="8" t="s">
        <v>2757</v>
      </c>
      <c r="R264" s="9" t="s">
        <v>2891</v>
      </c>
    </row>
    <row r="265" spans="1:18" ht="76.5" customHeight="1" x14ac:dyDescent="0.2">
      <c r="A265" s="249" t="s">
        <v>2810</v>
      </c>
      <c r="B265" s="304" t="s">
        <v>2821</v>
      </c>
      <c r="C265" s="400" t="s">
        <v>2811</v>
      </c>
      <c r="D265" s="39" t="s">
        <v>25</v>
      </c>
      <c r="E265" s="404" t="s">
        <v>2863</v>
      </c>
      <c r="F265" s="402" t="s">
        <v>2779</v>
      </c>
      <c r="G265" s="281">
        <v>380367.79</v>
      </c>
      <c r="H265" s="281">
        <v>1534483.93</v>
      </c>
      <c r="I265" s="249" t="s">
        <v>2862</v>
      </c>
      <c r="J265" s="320" t="s">
        <v>2912</v>
      </c>
      <c r="K265" s="269">
        <v>43405</v>
      </c>
      <c r="L265" s="241">
        <v>43617</v>
      </c>
      <c r="M265" s="87">
        <v>1329</v>
      </c>
      <c r="O265" s="183"/>
      <c r="P265" s="320" t="s">
        <v>2912</v>
      </c>
      <c r="Q265" s="307" t="s">
        <v>2757</v>
      </c>
      <c r="R265" s="9" t="s">
        <v>2892</v>
      </c>
    </row>
    <row r="266" spans="1:18" ht="51" x14ac:dyDescent="0.2">
      <c r="A266" s="250"/>
      <c r="B266" s="303"/>
      <c r="C266" s="401"/>
      <c r="D266" s="39" t="s">
        <v>25</v>
      </c>
      <c r="E266" s="404"/>
      <c r="F266" s="403"/>
      <c r="G266" s="283"/>
      <c r="H266" s="283"/>
      <c r="I266" s="250"/>
      <c r="J266" s="344"/>
      <c r="K266" s="270"/>
      <c r="L266" s="242"/>
      <c r="M266" s="87">
        <v>74.3</v>
      </c>
      <c r="O266" s="183"/>
      <c r="P266" s="344"/>
      <c r="Q266" s="345"/>
      <c r="R266" s="9" t="s">
        <v>2865</v>
      </c>
    </row>
    <row r="267" spans="1:18" ht="38.25" x14ac:dyDescent="0.2">
      <c r="A267" s="8" t="s">
        <v>1709</v>
      </c>
      <c r="B267" s="8" t="s">
        <v>3143</v>
      </c>
      <c r="C267" s="9" t="s">
        <v>1710</v>
      </c>
      <c r="D267" s="9" t="s">
        <v>19</v>
      </c>
      <c r="E267" s="8" t="s">
        <v>3204</v>
      </c>
      <c r="F267" s="8" t="s">
        <v>1580</v>
      </c>
      <c r="G267" s="43">
        <v>393857.23920000001</v>
      </c>
      <c r="H267" s="43">
        <v>1532795.9857000001</v>
      </c>
      <c r="I267" s="9" t="s">
        <v>1541</v>
      </c>
      <c r="J267" s="8" t="s">
        <v>1781</v>
      </c>
      <c r="K267" s="112">
        <v>43613</v>
      </c>
      <c r="L267" s="112">
        <v>44163</v>
      </c>
      <c r="M267" s="87">
        <v>1192</v>
      </c>
      <c r="O267" s="183"/>
      <c r="P267" s="8" t="s">
        <v>1781</v>
      </c>
      <c r="Q267" s="8" t="s">
        <v>3246</v>
      </c>
      <c r="R267" s="8" t="s">
        <v>1507</v>
      </c>
    </row>
    <row r="268" spans="1:18" ht="38.25" x14ac:dyDescent="0.2">
      <c r="A268" s="8" t="s">
        <v>3131</v>
      </c>
      <c r="B268" s="8" t="s">
        <v>3144</v>
      </c>
      <c r="C268" s="9" t="s">
        <v>3130</v>
      </c>
      <c r="D268" s="9" t="s">
        <v>19</v>
      </c>
      <c r="E268" s="8" t="s">
        <v>3205</v>
      </c>
      <c r="F268" s="8" t="s">
        <v>3194</v>
      </c>
      <c r="G268" s="43">
        <v>383260.0748</v>
      </c>
      <c r="H268" s="43">
        <v>1546612.0475999999</v>
      </c>
      <c r="I268" s="9" t="s">
        <v>623</v>
      </c>
      <c r="J268" s="8" t="s">
        <v>3247</v>
      </c>
      <c r="K268" s="112">
        <v>42356</v>
      </c>
      <c r="L268" s="112">
        <v>43589</v>
      </c>
      <c r="M268" s="87">
        <v>1284.3599999999999</v>
      </c>
      <c r="O268" s="183"/>
      <c r="P268" s="8" t="s">
        <v>3247</v>
      </c>
      <c r="Q268" s="8" t="s">
        <v>3073</v>
      </c>
      <c r="R268" s="8" t="s">
        <v>3155</v>
      </c>
    </row>
    <row r="269" spans="1:18" ht="76.5" x14ac:dyDescent="0.2">
      <c r="A269" s="8" t="s">
        <v>3133</v>
      </c>
      <c r="B269" s="8" t="s">
        <v>3145</v>
      </c>
      <c r="C269" s="9" t="s">
        <v>3132</v>
      </c>
      <c r="D269" s="9" t="s">
        <v>10</v>
      </c>
      <c r="E269" s="8" t="s">
        <v>3207</v>
      </c>
      <c r="F269" s="8" t="s">
        <v>3195</v>
      </c>
      <c r="G269" s="43">
        <v>385810.50589999999</v>
      </c>
      <c r="H269" s="43">
        <v>1535259.0918000001</v>
      </c>
      <c r="I269" s="9" t="s">
        <v>3206</v>
      </c>
      <c r="J269" s="8" t="s">
        <v>3248</v>
      </c>
      <c r="K269" s="112">
        <v>42353</v>
      </c>
      <c r="L269" s="112">
        <v>43646</v>
      </c>
      <c r="M269" s="87">
        <v>4394.18</v>
      </c>
      <c r="N269" s="87">
        <v>3141.96</v>
      </c>
      <c r="O269" s="183">
        <v>3231.6</v>
      </c>
      <c r="P269" s="8" t="s">
        <v>3248</v>
      </c>
      <c r="Q269" s="8" t="s">
        <v>3079</v>
      </c>
      <c r="R269" s="8" t="s">
        <v>3156</v>
      </c>
    </row>
    <row r="270" spans="1:18" ht="51" customHeight="1" x14ac:dyDescent="0.2">
      <c r="A270" s="225" t="s">
        <v>102</v>
      </c>
      <c r="B270" s="225" t="s">
        <v>58</v>
      </c>
      <c r="C270" s="249" t="s">
        <v>103</v>
      </c>
      <c r="D270" s="9" t="s">
        <v>20</v>
      </c>
      <c r="E270" s="300" t="s">
        <v>3208</v>
      </c>
      <c r="F270" s="300" t="s">
        <v>49</v>
      </c>
      <c r="G270" s="281">
        <v>394889.84</v>
      </c>
      <c r="H270" s="281">
        <v>1534883</v>
      </c>
      <c r="I270" s="249" t="s">
        <v>920</v>
      </c>
      <c r="J270" s="320" t="s">
        <v>108</v>
      </c>
      <c r="K270" s="269">
        <v>43488</v>
      </c>
      <c r="L270" s="241">
        <v>44400</v>
      </c>
      <c r="M270" s="87">
        <v>6960.99</v>
      </c>
      <c r="O270" s="183"/>
      <c r="P270" s="320" t="s">
        <v>108</v>
      </c>
      <c r="Q270" s="225" t="s">
        <v>3081</v>
      </c>
      <c r="R270" s="8" t="s">
        <v>3157</v>
      </c>
    </row>
    <row r="271" spans="1:18" ht="38.25" customHeight="1" x14ac:dyDescent="0.2">
      <c r="A271" s="305"/>
      <c r="B271" s="305"/>
      <c r="C271" s="251"/>
      <c r="D271" s="249" t="s">
        <v>28</v>
      </c>
      <c r="E271" s="301"/>
      <c r="F271" s="301"/>
      <c r="G271" s="282"/>
      <c r="H271" s="282"/>
      <c r="I271" s="251"/>
      <c r="J271" s="321"/>
      <c r="K271" s="271"/>
      <c r="L271" s="273"/>
      <c r="O271" s="183"/>
      <c r="P271" s="321"/>
      <c r="Q271" s="305"/>
      <c r="R271" s="8" t="s">
        <v>3158</v>
      </c>
    </row>
    <row r="272" spans="1:18" ht="28.5" customHeight="1" x14ac:dyDescent="0.2">
      <c r="A272" s="305"/>
      <c r="B272" s="305"/>
      <c r="C272" s="251"/>
      <c r="D272" s="251"/>
      <c r="E272" s="301"/>
      <c r="F272" s="301"/>
      <c r="G272" s="282"/>
      <c r="H272" s="282"/>
      <c r="I272" s="251"/>
      <c r="J272" s="321"/>
      <c r="K272" s="271"/>
      <c r="L272" s="273"/>
      <c r="O272" s="183"/>
      <c r="P272" s="321"/>
      <c r="Q272" s="305"/>
      <c r="R272" s="8" t="s">
        <v>3159</v>
      </c>
    </row>
    <row r="273" spans="1:18" ht="25.5" x14ac:dyDescent="0.2">
      <c r="A273" s="226"/>
      <c r="B273" s="226"/>
      <c r="C273" s="250"/>
      <c r="D273" s="250"/>
      <c r="E273" s="302"/>
      <c r="F273" s="302"/>
      <c r="G273" s="283"/>
      <c r="H273" s="283"/>
      <c r="I273" s="250"/>
      <c r="J273" s="322"/>
      <c r="K273" s="270"/>
      <c r="L273" s="242"/>
      <c r="O273" s="183"/>
      <c r="P273" s="322"/>
      <c r="Q273" s="226"/>
      <c r="R273" s="8" t="s">
        <v>3160</v>
      </c>
    </row>
    <row r="274" spans="1:18" ht="38.25" customHeight="1" x14ac:dyDescent="0.2">
      <c r="A274" s="225" t="s">
        <v>3134</v>
      </c>
      <c r="B274" s="225" t="s">
        <v>3146</v>
      </c>
      <c r="C274" s="249" t="s">
        <v>1678</v>
      </c>
      <c r="D274" s="9" t="s">
        <v>19</v>
      </c>
      <c r="E274" s="300" t="s">
        <v>3151</v>
      </c>
      <c r="F274" s="300" t="s">
        <v>3196</v>
      </c>
      <c r="G274" s="281">
        <v>397218.83470000001</v>
      </c>
      <c r="H274" s="281">
        <v>1528493.4993</v>
      </c>
      <c r="I274" s="249" t="s">
        <v>3209</v>
      </c>
      <c r="J274" s="320" t="s">
        <v>3249</v>
      </c>
      <c r="K274" s="269">
        <v>43368</v>
      </c>
      <c r="L274" s="241">
        <v>44221</v>
      </c>
      <c r="M274" s="87">
        <v>12779.6</v>
      </c>
      <c r="O274" s="183"/>
      <c r="P274" s="320" t="s">
        <v>3249</v>
      </c>
      <c r="Q274" s="225" t="s">
        <v>3250</v>
      </c>
      <c r="R274" s="8" t="s">
        <v>3161</v>
      </c>
    </row>
    <row r="275" spans="1:18" ht="38.25" x14ac:dyDescent="0.2">
      <c r="A275" s="305"/>
      <c r="B275" s="305"/>
      <c r="C275" s="251"/>
      <c r="D275" s="9" t="s">
        <v>38</v>
      </c>
      <c r="E275" s="301"/>
      <c r="F275" s="301"/>
      <c r="G275" s="282"/>
      <c r="H275" s="282"/>
      <c r="I275" s="251"/>
      <c r="J275" s="321"/>
      <c r="K275" s="271"/>
      <c r="L275" s="273"/>
      <c r="M275" s="87">
        <v>73</v>
      </c>
      <c r="O275" s="183"/>
      <c r="P275" s="321"/>
      <c r="Q275" s="305"/>
      <c r="R275" s="8" t="s">
        <v>3162</v>
      </c>
    </row>
    <row r="276" spans="1:18" ht="39" customHeight="1" x14ac:dyDescent="0.2">
      <c r="A276" s="226"/>
      <c r="B276" s="226"/>
      <c r="C276" s="250"/>
      <c r="D276" s="9" t="s">
        <v>28</v>
      </c>
      <c r="E276" s="302"/>
      <c r="F276" s="302"/>
      <c r="G276" s="283"/>
      <c r="H276" s="283"/>
      <c r="I276" s="250"/>
      <c r="J276" s="322"/>
      <c r="K276" s="270"/>
      <c r="L276" s="242"/>
      <c r="O276" s="183"/>
      <c r="P276" s="322"/>
      <c r="Q276" s="226"/>
      <c r="R276" s="8" t="s">
        <v>3163</v>
      </c>
    </row>
    <row r="277" spans="1:18" ht="38.25" x14ac:dyDescent="0.2">
      <c r="A277" s="167" t="s">
        <v>1951</v>
      </c>
      <c r="B277" s="167" t="s">
        <v>42</v>
      </c>
      <c r="D277" s="9" t="s">
        <v>16</v>
      </c>
      <c r="E277" s="190" t="s">
        <v>3211</v>
      </c>
      <c r="F277" s="8" t="s">
        <v>3197</v>
      </c>
      <c r="G277" s="43">
        <v>394754.78889999999</v>
      </c>
      <c r="H277" s="43">
        <v>1536807.946</v>
      </c>
      <c r="I277" s="9" t="s">
        <v>3210</v>
      </c>
      <c r="J277" s="8" t="s">
        <v>3251</v>
      </c>
      <c r="K277" s="112">
        <v>43321</v>
      </c>
      <c r="L277" s="112">
        <v>43497</v>
      </c>
      <c r="M277" s="87">
        <v>292.89999999999998</v>
      </c>
      <c r="O277" s="183"/>
      <c r="P277" s="8" t="s">
        <v>3251</v>
      </c>
      <c r="Q277" s="8" t="s">
        <v>3250</v>
      </c>
      <c r="R277" s="8" t="s">
        <v>3164</v>
      </c>
    </row>
    <row r="278" spans="1:18" ht="38.25" x14ac:dyDescent="0.2">
      <c r="A278" s="167" t="s">
        <v>2611</v>
      </c>
      <c r="B278" s="167">
        <v>6671042401</v>
      </c>
      <c r="C278" s="9" t="s">
        <v>2610</v>
      </c>
      <c r="D278" s="9" t="s">
        <v>38</v>
      </c>
      <c r="E278" s="190" t="s">
        <v>3212</v>
      </c>
      <c r="F278" s="8" t="s">
        <v>2702</v>
      </c>
      <c r="G278" s="43">
        <v>373563.08199999999</v>
      </c>
      <c r="H278" s="43">
        <v>1533756.0630000001</v>
      </c>
      <c r="I278" s="9" t="s">
        <v>320</v>
      </c>
      <c r="J278" s="8" t="s">
        <v>2736</v>
      </c>
      <c r="K278" s="112">
        <v>43689</v>
      </c>
      <c r="L278" s="112">
        <v>43917</v>
      </c>
      <c r="M278" s="87">
        <v>27</v>
      </c>
      <c r="O278" s="183"/>
      <c r="P278" s="8" t="s">
        <v>2736</v>
      </c>
      <c r="Q278" s="22">
        <v>43724</v>
      </c>
      <c r="R278" s="8" t="s">
        <v>3165</v>
      </c>
    </row>
    <row r="279" spans="1:18" ht="76.5" x14ac:dyDescent="0.2">
      <c r="A279" s="8" t="s">
        <v>968</v>
      </c>
      <c r="B279" s="8" t="s">
        <v>3147</v>
      </c>
      <c r="C279" s="9" t="s">
        <v>3135</v>
      </c>
      <c r="D279" s="9" t="s">
        <v>10</v>
      </c>
      <c r="E279" s="8" t="s">
        <v>3214</v>
      </c>
      <c r="F279" s="8" t="s">
        <v>1987</v>
      </c>
      <c r="G279" s="43">
        <v>386378.8297</v>
      </c>
      <c r="H279" s="43">
        <v>1543628.6222999999</v>
      </c>
      <c r="I279" s="9" t="s">
        <v>3213</v>
      </c>
      <c r="J279" s="8" t="s">
        <v>2093</v>
      </c>
      <c r="K279" s="112">
        <v>42886</v>
      </c>
      <c r="L279" s="112">
        <v>43647</v>
      </c>
      <c r="M279" s="87">
        <v>10203.84</v>
      </c>
      <c r="N279" s="87">
        <v>7060.39</v>
      </c>
      <c r="O279" s="183">
        <v>6910.1</v>
      </c>
      <c r="P279" s="8" t="s">
        <v>2093</v>
      </c>
      <c r="Q279" s="8" t="s">
        <v>3095</v>
      </c>
      <c r="R279" s="8" t="s">
        <v>3166</v>
      </c>
    </row>
    <row r="280" spans="1:18" ht="76.5" x14ac:dyDescent="0.2">
      <c r="A280" s="8" t="s">
        <v>696</v>
      </c>
      <c r="B280" s="8" t="s">
        <v>887</v>
      </c>
      <c r="C280" s="9" t="s">
        <v>3136</v>
      </c>
      <c r="D280" s="9" t="s">
        <v>19</v>
      </c>
      <c r="E280" s="8" t="s">
        <v>3216</v>
      </c>
      <c r="F280" s="8" t="s">
        <v>726</v>
      </c>
      <c r="G280" s="43">
        <v>381652.67729999998</v>
      </c>
      <c r="H280" s="43">
        <v>1544083.7701000001</v>
      </c>
      <c r="I280" s="9" t="s">
        <v>3215</v>
      </c>
      <c r="J280" s="8" t="s">
        <v>1120</v>
      </c>
      <c r="K280" s="112">
        <v>43384</v>
      </c>
      <c r="L280" s="112">
        <v>43769</v>
      </c>
      <c r="M280" s="87">
        <v>626.45000000000005</v>
      </c>
      <c r="O280" s="183"/>
      <c r="P280" s="8" t="s">
        <v>1120</v>
      </c>
      <c r="Q280" s="8" t="s">
        <v>3065</v>
      </c>
      <c r="R280" s="8" t="s">
        <v>3167</v>
      </c>
    </row>
    <row r="281" spans="1:18" ht="47.25" customHeight="1" x14ac:dyDescent="0.2">
      <c r="A281" s="223" t="s">
        <v>696</v>
      </c>
      <c r="B281" s="223">
        <v>6674146511</v>
      </c>
      <c r="C281" s="249" t="s">
        <v>3136</v>
      </c>
      <c r="D281" s="9" t="s">
        <v>19</v>
      </c>
      <c r="E281" s="300" t="s">
        <v>3218</v>
      </c>
      <c r="F281" s="300" t="s">
        <v>726</v>
      </c>
      <c r="G281" s="281">
        <v>381520.96830000001</v>
      </c>
      <c r="H281" s="281">
        <v>1543857.0305000001</v>
      </c>
      <c r="I281" s="249" t="s">
        <v>3217</v>
      </c>
      <c r="J281" s="320" t="s">
        <v>2417</v>
      </c>
      <c r="K281" s="269">
        <v>43459</v>
      </c>
      <c r="L281" s="241">
        <v>43951</v>
      </c>
      <c r="M281" s="87">
        <v>12395.83</v>
      </c>
      <c r="O281" s="183"/>
      <c r="P281" s="320" t="s">
        <v>2417</v>
      </c>
      <c r="Q281" s="225" t="s">
        <v>3065</v>
      </c>
      <c r="R281" s="8" t="s">
        <v>3168</v>
      </c>
    </row>
    <row r="282" spans="1:18" ht="51" customHeight="1" x14ac:dyDescent="0.2">
      <c r="A282" s="306"/>
      <c r="B282" s="306"/>
      <c r="C282" s="251"/>
      <c r="D282" s="9" t="s">
        <v>29</v>
      </c>
      <c r="E282" s="301"/>
      <c r="F282" s="301"/>
      <c r="G282" s="282"/>
      <c r="H282" s="282"/>
      <c r="I282" s="251"/>
      <c r="J282" s="321"/>
      <c r="K282" s="271"/>
      <c r="L282" s="273"/>
      <c r="M282" s="87">
        <v>243.83</v>
      </c>
      <c r="O282" s="183"/>
      <c r="P282" s="321"/>
      <c r="Q282" s="305"/>
      <c r="R282" s="8" t="s">
        <v>3169</v>
      </c>
    </row>
    <row r="283" spans="1:18" ht="51" customHeight="1" x14ac:dyDescent="0.2">
      <c r="A283" s="306"/>
      <c r="B283" s="306"/>
      <c r="C283" s="251"/>
      <c r="D283" s="249" t="s">
        <v>28</v>
      </c>
      <c r="E283" s="301"/>
      <c r="F283" s="301"/>
      <c r="G283" s="282"/>
      <c r="H283" s="282"/>
      <c r="I283" s="251"/>
      <c r="J283" s="321"/>
      <c r="K283" s="271"/>
      <c r="L283" s="273"/>
      <c r="M283" s="87">
        <v>42.5</v>
      </c>
      <c r="O283" s="183"/>
      <c r="P283" s="321"/>
      <c r="Q283" s="305"/>
      <c r="R283" s="8" t="s">
        <v>3170</v>
      </c>
    </row>
    <row r="284" spans="1:18" ht="51" customHeight="1" x14ac:dyDescent="0.2">
      <c r="A284" s="224"/>
      <c r="B284" s="224"/>
      <c r="C284" s="250"/>
      <c r="D284" s="250"/>
      <c r="E284" s="302"/>
      <c r="F284" s="302"/>
      <c r="G284" s="283"/>
      <c r="H284" s="283"/>
      <c r="I284" s="250"/>
      <c r="J284" s="322"/>
      <c r="K284" s="270"/>
      <c r="L284" s="242"/>
      <c r="O284" s="183"/>
      <c r="P284" s="322"/>
      <c r="Q284" s="226"/>
      <c r="R284" s="8" t="s">
        <v>3171</v>
      </c>
    </row>
    <row r="285" spans="1:18" ht="51" customHeight="1" x14ac:dyDescent="0.2">
      <c r="A285" s="223" t="s">
        <v>696</v>
      </c>
      <c r="B285" s="223">
        <v>6674146511</v>
      </c>
      <c r="C285" s="249" t="s">
        <v>3136</v>
      </c>
      <c r="D285" s="9" t="s">
        <v>19</v>
      </c>
      <c r="E285" s="300" t="s">
        <v>3220</v>
      </c>
      <c r="F285" s="300" t="s">
        <v>726</v>
      </c>
      <c r="G285" s="281">
        <v>381470.9522</v>
      </c>
      <c r="H285" s="281">
        <v>1543885.3729000001</v>
      </c>
      <c r="I285" s="249" t="s">
        <v>3219</v>
      </c>
      <c r="J285" s="320" t="s">
        <v>2419</v>
      </c>
      <c r="K285" s="269">
        <v>43460</v>
      </c>
      <c r="L285" s="241">
        <v>43764</v>
      </c>
      <c r="M285" s="87">
        <v>25088.65</v>
      </c>
      <c r="O285" s="183"/>
      <c r="P285" s="320" t="s">
        <v>2419</v>
      </c>
      <c r="Q285" s="225" t="s">
        <v>3065</v>
      </c>
      <c r="R285" s="8" t="s">
        <v>3172</v>
      </c>
    </row>
    <row r="286" spans="1:18" ht="38.25" x14ac:dyDescent="0.2">
      <c r="A286" s="306"/>
      <c r="B286" s="306"/>
      <c r="C286" s="251"/>
      <c r="D286" s="249" t="s">
        <v>28</v>
      </c>
      <c r="E286" s="301"/>
      <c r="F286" s="301"/>
      <c r="G286" s="282"/>
      <c r="H286" s="282"/>
      <c r="I286" s="251"/>
      <c r="J286" s="321"/>
      <c r="K286" s="271"/>
      <c r="L286" s="273"/>
      <c r="O286" s="183"/>
      <c r="P286" s="321"/>
      <c r="Q286" s="305"/>
      <c r="R286" s="8" t="s">
        <v>3173</v>
      </c>
    </row>
    <row r="287" spans="1:18" ht="25.5" x14ac:dyDescent="0.2">
      <c r="A287" s="306"/>
      <c r="B287" s="306"/>
      <c r="C287" s="251"/>
      <c r="D287" s="251"/>
      <c r="E287" s="301"/>
      <c r="F287" s="301"/>
      <c r="G287" s="282"/>
      <c r="H287" s="282"/>
      <c r="I287" s="251"/>
      <c r="J287" s="321"/>
      <c r="K287" s="271"/>
      <c r="L287" s="273"/>
      <c r="O287" s="183"/>
      <c r="P287" s="321"/>
      <c r="Q287" s="305"/>
      <c r="R287" s="8" t="s">
        <v>3174</v>
      </c>
    </row>
    <row r="288" spans="1:18" ht="25.5" x14ac:dyDescent="0.2">
      <c r="A288" s="224"/>
      <c r="B288" s="224"/>
      <c r="C288" s="250"/>
      <c r="D288" s="250"/>
      <c r="E288" s="303"/>
      <c r="F288" s="303"/>
      <c r="G288" s="283"/>
      <c r="H288" s="283"/>
      <c r="I288" s="250"/>
      <c r="J288" s="322"/>
      <c r="K288" s="270"/>
      <c r="L288" s="242"/>
      <c r="M288" s="87">
        <v>72</v>
      </c>
      <c r="O288" s="183"/>
      <c r="P288" s="322"/>
      <c r="Q288" s="226"/>
      <c r="R288" s="8" t="s">
        <v>3175</v>
      </c>
    </row>
    <row r="289" spans="1:18" ht="25.5" customHeight="1" x14ac:dyDescent="0.2">
      <c r="A289" s="223" t="s">
        <v>696</v>
      </c>
      <c r="B289" s="313">
        <v>6674146511</v>
      </c>
      <c r="C289" s="249" t="s">
        <v>3136</v>
      </c>
      <c r="D289" s="249" t="s">
        <v>19</v>
      </c>
      <c r="E289" s="304" t="s">
        <v>3221</v>
      </c>
      <c r="F289" s="304" t="s">
        <v>726</v>
      </c>
      <c r="G289" s="281">
        <v>381400.92959999997</v>
      </c>
      <c r="H289" s="281">
        <v>1544035.4212</v>
      </c>
      <c r="I289" s="249" t="s">
        <v>780</v>
      </c>
      <c r="J289" s="320" t="s">
        <v>3085</v>
      </c>
      <c r="K289" s="269">
        <v>43727</v>
      </c>
      <c r="L289" s="241">
        <v>43830</v>
      </c>
      <c r="M289" s="87">
        <v>525</v>
      </c>
      <c r="O289" s="183"/>
      <c r="P289" s="320" t="s">
        <v>3085</v>
      </c>
      <c r="Q289" s="225" t="s">
        <v>3239</v>
      </c>
      <c r="R289" s="122" t="s">
        <v>3176</v>
      </c>
    </row>
    <row r="290" spans="1:18" ht="25.5" x14ac:dyDescent="0.2">
      <c r="A290" s="306"/>
      <c r="B290" s="314"/>
      <c r="C290" s="251"/>
      <c r="D290" s="251"/>
      <c r="E290" s="301"/>
      <c r="F290" s="301"/>
      <c r="G290" s="282"/>
      <c r="H290" s="282"/>
      <c r="I290" s="251"/>
      <c r="J290" s="321"/>
      <c r="K290" s="271"/>
      <c r="L290" s="273"/>
      <c r="M290" s="87">
        <v>525</v>
      </c>
      <c r="O290" s="183"/>
      <c r="P290" s="321"/>
      <c r="Q290" s="305"/>
      <c r="R290" s="122" t="s">
        <v>3177</v>
      </c>
    </row>
    <row r="291" spans="1:18" ht="25.5" x14ac:dyDescent="0.2">
      <c r="A291" s="306"/>
      <c r="B291" s="314"/>
      <c r="C291" s="251"/>
      <c r="D291" s="251"/>
      <c r="E291" s="301"/>
      <c r="F291" s="301"/>
      <c r="G291" s="282"/>
      <c r="H291" s="282"/>
      <c r="I291" s="251"/>
      <c r="J291" s="321"/>
      <c r="K291" s="271"/>
      <c r="L291" s="273"/>
      <c r="M291" s="87">
        <v>525</v>
      </c>
      <c r="O291" s="183"/>
      <c r="P291" s="321"/>
      <c r="Q291" s="305"/>
      <c r="R291" s="122" t="s">
        <v>3178</v>
      </c>
    </row>
    <row r="292" spans="1:18" ht="25.5" x14ac:dyDescent="0.2">
      <c r="A292" s="224"/>
      <c r="B292" s="315"/>
      <c r="C292" s="250"/>
      <c r="D292" s="250"/>
      <c r="E292" s="303"/>
      <c r="F292" s="303"/>
      <c r="G292" s="283"/>
      <c r="H292" s="283"/>
      <c r="I292" s="250"/>
      <c r="J292" s="322"/>
      <c r="K292" s="270"/>
      <c r="L292" s="242"/>
      <c r="M292" s="87">
        <v>525</v>
      </c>
      <c r="O292" s="183"/>
      <c r="P292" s="322"/>
      <c r="Q292" s="226"/>
      <c r="R292" s="122" t="s">
        <v>3179</v>
      </c>
    </row>
    <row r="293" spans="1:18" ht="102" customHeight="1" x14ac:dyDescent="0.2">
      <c r="A293" s="225" t="s">
        <v>2367</v>
      </c>
      <c r="B293" s="316">
        <v>6673224982</v>
      </c>
      <c r="C293" s="249" t="s">
        <v>2368</v>
      </c>
      <c r="D293" s="9" t="s">
        <v>19</v>
      </c>
      <c r="E293" s="304" t="s">
        <v>3223</v>
      </c>
      <c r="F293" s="304" t="s">
        <v>2475</v>
      </c>
      <c r="G293" s="281">
        <v>399038.13760000002</v>
      </c>
      <c r="H293" s="281">
        <v>1535407.8422000001</v>
      </c>
      <c r="I293" s="249" t="s">
        <v>3222</v>
      </c>
      <c r="J293" s="320" t="s">
        <v>2427</v>
      </c>
      <c r="K293" s="269">
        <v>42662</v>
      </c>
      <c r="L293" s="241">
        <v>43818</v>
      </c>
      <c r="M293" s="87">
        <v>7220</v>
      </c>
      <c r="O293" s="183"/>
      <c r="P293" s="320" t="s">
        <v>2427</v>
      </c>
      <c r="Q293" s="350">
        <v>43728</v>
      </c>
      <c r="R293" s="8" t="s">
        <v>3180</v>
      </c>
    </row>
    <row r="294" spans="1:18" ht="26.25" customHeight="1" x14ac:dyDescent="0.2">
      <c r="A294" s="226"/>
      <c r="B294" s="317"/>
      <c r="C294" s="250"/>
      <c r="D294" s="9" t="s">
        <v>28</v>
      </c>
      <c r="E294" s="302"/>
      <c r="F294" s="303"/>
      <c r="G294" s="283"/>
      <c r="H294" s="283"/>
      <c r="I294" s="250"/>
      <c r="J294" s="322"/>
      <c r="K294" s="270"/>
      <c r="L294" s="242"/>
      <c r="O294" s="183"/>
      <c r="P294" s="322"/>
      <c r="Q294" s="352"/>
      <c r="R294" s="8" t="s">
        <v>3181</v>
      </c>
    </row>
    <row r="295" spans="1:18" ht="51" x14ac:dyDescent="0.2">
      <c r="A295" s="8" t="s">
        <v>1951</v>
      </c>
      <c r="B295" s="185" t="s">
        <v>42</v>
      </c>
      <c r="D295" s="9" t="s">
        <v>14</v>
      </c>
      <c r="E295" s="8" t="s">
        <v>3225</v>
      </c>
      <c r="F295" s="171" t="s">
        <v>2002</v>
      </c>
      <c r="G295" s="43">
        <v>400305.02309999999</v>
      </c>
      <c r="H295" s="43">
        <v>1526432.2956999999</v>
      </c>
      <c r="I295" s="9" t="s">
        <v>3224</v>
      </c>
      <c r="J295" s="8" t="s">
        <v>2128</v>
      </c>
      <c r="K295" s="112">
        <v>43636</v>
      </c>
      <c r="L295" s="112">
        <v>44002</v>
      </c>
      <c r="M295" s="87">
        <v>835.5</v>
      </c>
      <c r="O295" s="183"/>
      <c r="P295" s="8" t="s">
        <v>2128</v>
      </c>
      <c r="Q295" s="22">
        <v>43731</v>
      </c>
      <c r="R295" s="8" t="s">
        <v>3182</v>
      </c>
    </row>
    <row r="296" spans="1:18" ht="38.25" x14ac:dyDescent="0.2">
      <c r="A296" s="67" t="s">
        <v>3138</v>
      </c>
      <c r="B296" s="191" t="s">
        <v>3148</v>
      </c>
      <c r="C296" s="9" t="s">
        <v>3137</v>
      </c>
      <c r="E296" s="8" t="s">
        <v>3227</v>
      </c>
      <c r="F296" s="8" t="s">
        <v>3198</v>
      </c>
      <c r="G296" s="43">
        <v>396026.3934</v>
      </c>
      <c r="H296" s="43">
        <v>1538473.8559999999</v>
      </c>
      <c r="I296" s="9" t="s">
        <v>3226</v>
      </c>
      <c r="J296" s="8" t="s">
        <v>3252</v>
      </c>
      <c r="K296" s="112">
        <v>41379</v>
      </c>
      <c r="L296" s="112">
        <v>43739</v>
      </c>
      <c r="M296" s="87">
        <v>715.7</v>
      </c>
      <c r="O296" s="183"/>
      <c r="P296" s="8" t="s">
        <v>3252</v>
      </c>
      <c r="Q296" s="8" t="s">
        <v>3120</v>
      </c>
      <c r="R296" s="8" t="s">
        <v>3183</v>
      </c>
    </row>
    <row r="297" spans="1:18" ht="75.75" customHeight="1" x14ac:dyDescent="0.2">
      <c r="A297" s="307" t="s">
        <v>3139</v>
      </c>
      <c r="B297" s="318" t="s">
        <v>3149</v>
      </c>
      <c r="C297" s="249" t="s">
        <v>1003</v>
      </c>
      <c r="D297" s="9" t="s">
        <v>10</v>
      </c>
      <c r="E297" s="300" t="s">
        <v>3152</v>
      </c>
      <c r="F297" s="300" t="s">
        <v>3199</v>
      </c>
      <c r="G297" s="281">
        <v>390027.2464</v>
      </c>
      <c r="H297" s="281">
        <v>1534125.2512000001</v>
      </c>
      <c r="I297" s="249" t="s">
        <v>3228</v>
      </c>
      <c r="J297" s="320" t="s">
        <v>1154</v>
      </c>
      <c r="K297" s="269">
        <v>43192</v>
      </c>
      <c r="L297" s="241">
        <v>43739</v>
      </c>
      <c r="M297" s="87">
        <v>56140.1</v>
      </c>
      <c r="N297" s="87">
        <v>31296.400000000001</v>
      </c>
      <c r="O297" s="183">
        <v>31288</v>
      </c>
      <c r="P297" s="320" t="s">
        <v>1154</v>
      </c>
      <c r="Q297" s="225" t="s">
        <v>3239</v>
      </c>
      <c r="R297" s="8" t="s">
        <v>3184</v>
      </c>
    </row>
    <row r="298" spans="1:18" ht="64.5" customHeight="1" x14ac:dyDescent="0.2">
      <c r="A298" s="308"/>
      <c r="B298" s="319"/>
      <c r="C298" s="250"/>
      <c r="D298" s="9" t="s">
        <v>28</v>
      </c>
      <c r="E298" s="302"/>
      <c r="F298" s="302"/>
      <c r="G298" s="283"/>
      <c r="H298" s="283"/>
      <c r="I298" s="250"/>
      <c r="J298" s="322"/>
      <c r="K298" s="270"/>
      <c r="L298" s="242"/>
      <c r="M298" s="87">
        <v>36</v>
      </c>
      <c r="O298" s="183"/>
      <c r="P298" s="322"/>
      <c r="Q298" s="226"/>
      <c r="R298" s="8" t="s">
        <v>3185</v>
      </c>
    </row>
    <row r="299" spans="1:18" ht="39" customHeight="1" x14ac:dyDescent="0.2">
      <c r="A299" s="309" t="s">
        <v>3141</v>
      </c>
      <c r="B299" s="318" t="s">
        <v>3150</v>
      </c>
      <c r="C299" s="249" t="s">
        <v>3140</v>
      </c>
      <c r="D299" s="249" t="s">
        <v>10</v>
      </c>
      <c r="E299" s="300" t="s">
        <v>3153</v>
      </c>
      <c r="F299" s="300" t="s">
        <v>3200</v>
      </c>
      <c r="G299" s="281">
        <v>387433.56300000002</v>
      </c>
      <c r="H299" s="281">
        <v>1536588.0584</v>
      </c>
      <c r="I299" s="249" t="s">
        <v>3229</v>
      </c>
      <c r="J299" s="320" t="s">
        <v>3238</v>
      </c>
      <c r="K299" s="269">
        <v>41878</v>
      </c>
      <c r="L299" s="241">
        <v>43862</v>
      </c>
      <c r="O299" s="183"/>
      <c r="P299" s="320" t="s">
        <v>3238</v>
      </c>
      <c r="Q299" s="225" t="s">
        <v>3239</v>
      </c>
      <c r="R299" s="8" t="s">
        <v>3186</v>
      </c>
    </row>
    <row r="300" spans="1:18" ht="63.75" x14ac:dyDescent="0.2">
      <c r="A300" s="310"/>
      <c r="B300" s="319"/>
      <c r="C300" s="250"/>
      <c r="D300" s="250"/>
      <c r="E300" s="302"/>
      <c r="F300" s="302"/>
      <c r="G300" s="283"/>
      <c r="H300" s="283"/>
      <c r="I300" s="250"/>
      <c r="J300" s="322"/>
      <c r="K300" s="270"/>
      <c r="L300" s="242"/>
      <c r="O300" s="183"/>
      <c r="P300" s="322"/>
      <c r="Q300" s="226"/>
      <c r="R300" s="8" t="s">
        <v>3187</v>
      </c>
    </row>
    <row r="301" spans="1:18" ht="51" x14ac:dyDescent="0.2">
      <c r="A301" s="8" t="s">
        <v>1233</v>
      </c>
      <c r="B301" s="192">
        <v>6671073209</v>
      </c>
      <c r="C301" s="9" t="s">
        <v>1232</v>
      </c>
      <c r="D301" s="9" t="s">
        <v>38</v>
      </c>
      <c r="E301" s="8" t="s">
        <v>3230</v>
      </c>
      <c r="F301" s="8" t="s">
        <v>3201</v>
      </c>
      <c r="G301" s="43">
        <v>380155.91720000003</v>
      </c>
      <c r="H301" s="43">
        <v>1530120.7124999999</v>
      </c>
      <c r="I301" s="9" t="s">
        <v>3231</v>
      </c>
      <c r="J301" s="8" t="s">
        <v>3240</v>
      </c>
      <c r="K301" s="112">
        <v>42902</v>
      </c>
      <c r="L301" s="112">
        <v>44226</v>
      </c>
      <c r="O301" s="183"/>
      <c r="P301" s="8" t="s">
        <v>3240</v>
      </c>
      <c r="Q301" s="8" t="s">
        <v>3239</v>
      </c>
      <c r="R301" s="8" t="s">
        <v>3188</v>
      </c>
    </row>
    <row r="302" spans="1:18" ht="51" x14ac:dyDescent="0.2">
      <c r="A302" s="67" t="s">
        <v>50</v>
      </c>
      <c r="B302" s="191">
        <v>6672142550</v>
      </c>
      <c r="C302" s="9" t="s">
        <v>51</v>
      </c>
      <c r="D302" s="9" t="s">
        <v>10</v>
      </c>
      <c r="E302" s="8" t="s">
        <v>3233</v>
      </c>
      <c r="F302" s="8" t="s">
        <v>3202</v>
      </c>
      <c r="G302" s="43">
        <v>393310.435</v>
      </c>
      <c r="H302" s="43">
        <v>1536756.7668000001</v>
      </c>
      <c r="I302" s="9" t="s">
        <v>3232</v>
      </c>
      <c r="J302" s="8" t="s">
        <v>3241</v>
      </c>
      <c r="K302" s="112">
        <v>43096</v>
      </c>
      <c r="L302" s="112">
        <v>43826</v>
      </c>
      <c r="M302" s="87">
        <v>27689.79</v>
      </c>
      <c r="N302" s="87">
        <v>20279.18</v>
      </c>
      <c r="O302" s="183">
        <v>20232.599999999999</v>
      </c>
      <c r="P302" s="8" t="s">
        <v>3241</v>
      </c>
      <c r="Q302" s="8" t="s">
        <v>3242</v>
      </c>
      <c r="R302" s="8" t="s">
        <v>3189</v>
      </c>
    </row>
    <row r="303" spans="1:18" ht="63.75" x14ac:dyDescent="0.2">
      <c r="A303" s="170" t="s">
        <v>249</v>
      </c>
      <c r="B303" s="191" t="s">
        <v>42</v>
      </c>
      <c r="D303" s="9" t="s">
        <v>16</v>
      </c>
      <c r="E303" s="8" t="s">
        <v>3234</v>
      </c>
      <c r="F303" s="8" t="s">
        <v>2007</v>
      </c>
      <c r="G303" s="43">
        <v>394384.95209999999</v>
      </c>
      <c r="H303" s="43">
        <v>1537677.0525</v>
      </c>
      <c r="I303" s="9" t="s">
        <v>2017</v>
      </c>
      <c r="J303" s="8" t="s">
        <v>2138</v>
      </c>
      <c r="K303" s="112">
        <v>43637</v>
      </c>
      <c r="L303" s="112">
        <v>43759</v>
      </c>
      <c r="M303" s="87">
        <v>1475.41</v>
      </c>
      <c r="O303" s="183"/>
      <c r="P303" s="8" t="s">
        <v>2138</v>
      </c>
      <c r="Q303" s="8" t="s">
        <v>3243</v>
      </c>
      <c r="R303" s="8" t="s">
        <v>3190</v>
      </c>
    </row>
    <row r="304" spans="1:18" ht="68.25" customHeight="1" x14ac:dyDescent="0.2">
      <c r="A304" s="311" t="s">
        <v>57</v>
      </c>
      <c r="B304" s="318">
        <v>6670333768</v>
      </c>
      <c r="C304" s="249" t="s">
        <v>3142</v>
      </c>
      <c r="D304" s="9" t="s">
        <v>10</v>
      </c>
      <c r="E304" s="300" t="s">
        <v>3154</v>
      </c>
      <c r="F304" s="300" t="s">
        <v>1094</v>
      </c>
      <c r="G304" s="281">
        <v>394056.75919999997</v>
      </c>
      <c r="H304" s="281">
        <v>1537694.7248</v>
      </c>
      <c r="I304" s="249" t="s">
        <v>3235</v>
      </c>
      <c r="J304" s="320" t="s">
        <v>3244</v>
      </c>
      <c r="K304" s="269">
        <v>43217</v>
      </c>
      <c r="L304" s="241">
        <v>44331</v>
      </c>
      <c r="M304" s="87">
        <v>19172.599999999999</v>
      </c>
      <c r="N304" s="87">
        <v>13260.6</v>
      </c>
      <c r="O304" s="183">
        <v>14013.8</v>
      </c>
      <c r="P304" s="320" t="s">
        <v>3244</v>
      </c>
      <c r="Q304" s="350">
        <v>43738</v>
      </c>
      <c r="R304" s="8" t="s">
        <v>3191</v>
      </c>
    </row>
    <row r="305" spans="1:18" ht="88.5" customHeight="1" x14ac:dyDescent="0.2">
      <c r="A305" s="312"/>
      <c r="B305" s="319"/>
      <c r="C305" s="250"/>
      <c r="D305" s="9" t="s">
        <v>18</v>
      </c>
      <c r="E305" s="302"/>
      <c r="F305" s="302"/>
      <c r="G305" s="283"/>
      <c r="H305" s="283"/>
      <c r="I305" s="250"/>
      <c r="J305" s="322"/>
      <c r="K305" s="270"/>
      <c r="L305" s="242"/>
      <c r="M305" s="87">
        <v>1675.8</v>
      </c>
      <c r="O305" s="183"/>
      <c r="P305" s="322"/>
      <c r="Q305" s="352"/>
      <c r="R305" s="8" t="s">
        <v>3192</v>
      </c>
    </row>
    <row r="306" spans="1:18" ht="76.5" x14ac:dyDescent="0.2">
      <c r="A306" s="201" t="s">
        <v>2941</v>
      </c>
      <c r="B306" s="202">
        <v>6658069789</v>
      </c>
      <c r="C306" s="39" t="s">
        <v>2942</v>
      </c>
      <c r="D306" s="39" t="s">
        <v>10</v>
      </c>
      <c r="E306" s="199" t="s">
        <v>3237</v>
      </c>
      <c r="F306" s="41" t="s">
        <v>3203</v>
      </c>
      <c r="G306" s="43">
        <v>390528.34</v>
      </c>
      <c r="H306" s="43">
        <v>1529038.0279000001</v>
      </c>
      <c r="I306" s="39" t="s">
        <v>3236</v>
      </c>
      <c r="J306" s="41" t="s">
        <v>3245</v>
      </c>
      <c r="K306" s="118">
        <v>43328</v>
      </c>
      <c r="L306" s="118">
        <v>44530</v>
      </c>
      <c r="M306" s="120">
        <v>16388</v>
      </c>
      <c r="N306" s="120">
        <v>11518.1</v>
      </c>
      <c r="O306" s="200">
        <v>11431.9</v>
      </c>
      <c r="P306" s="41" t="s">
        <v>3245</v>
      </c>
      <c r="Q306" s="45">
        <v>43738</v>
      </c>
      <c r="R306" s="41" t="s">
        <v>3193</v>
      </c>
    </row>
    <row r="307" spans="1:18" ht="30" customHeight="1" x14ac:dyDescent="0.2">
      <c r="A307" s="406" t="s">
        <v>2372</v>
      </c>
      <c r="B307" s="406">
        <v>665821966</v>
      </c>
      <c r="C307" s="227" t="s">
        <v>3553</v>
      </c>
      <c r="D307" s="9" t="s">
        <v>19</v>
      </c>
      <c r="E307" s="300" t="s">
        <v>3477</v>
      </c>
      <c r="F307" s="255" t="s">
        <v>2483</v>
      </c>
      <c r="G307" s="329">
        <v>383585.31479999999</v>
      </c>
      <c r="H307" s="329">
        <v>1535762.9508</v>
      </c>
      <c r="I307" s="332" t="s">
        <v>3496</v>
      </c>
      <c r="J307" s="274" t="s">
        <v>2439</v>
      </c>
      <c r="K307" s="269">
        <v>43671</v>
      </c>
      <c r="L307" s="241">
        <v>43922</v>
      </c>
      <c r="M307" s="87">
        <v>1184.5</v>
      </c>
      <c r="O307" s="195"/>
      <c r="P307" s="274" t="s">
        <v>2439</v>
      </c>
      <c r="Q307" s="412" t="s">
        <v>3554</v>
      </c>
      <c r="R307" s="8" t="s">
        <v>1625</v>
      </c>
    </row>
    <row r="308" spans="1:18" ht="36" customHeight="1" x14ac:dyDescent="0.2">
      <c r="A308" s="226"/>
      <c r="B308" s="226"/>
      <c r="C308" s="228"/>
      <c r="D308" s="9" t="s">
        <v>28</v>
      </c>
      <c r="E308" s="303"/>
      <c r="F308" s="256"/>
      <c r="G308" s="331"/>
      <c r="H308" s="331"/>
      <c r="I308" s="334"/>
      <c r="J308" s="284"/>
      <c r="K308" s="270"/>
      <c r="L308" s="242"/>
      <c r="O308" s="195"/>
      <c r="P308" s="284"/>
      <c r="Q308" s="413"/>
      <c r="R308" s="8" t="s">
        <v>3507</v>
      </c>
    </row>
    <row r="309" spans="1:18" ht="127.5" x14ac:dyDescent="0.2">
      <c r="A309" s="8" t="s">
        <v>2361</v>
      </c>
      <c r="B309" s="8">
        <v>6685022243</v>
      </c>
      <c r="C309" s="9" t="s">
        <v>2624</v>
      </c>
      <c r="D309" s="9" t="s">
        <v>10</v>
      </c>
      <c r="E309" s="171" t="s">
        <v>3478</v>
      </c>
      <c r="F309" s="132" t="s">
        <v>2472</v>
      </c>
      <c r="G309" s="23">
        <v>393014.3553</v>
      </c>
      <c r="H309" s="23">
        <v>1532619.4642</v>
      </c>
      <c r="I309" s="129" t="s">
        <v>3497</v>
      </c>
      <c r="J309" s="162" t="s">
        <v>2421</v>
      </c>
      <c r="K309" s="112">
        <v>43258</v>
      </c>
      <c r="L309" s="112">
        <v>44735</v>
      </c>
      <c r="M309" s="87">
        <v>14728</v>
      </c>
      <c r="N309" s="87">
        <v>9582.7999999999993</v>
      </c>
      <c r="O309" s="195">
        <v>9589</v>
      </c>
      <c r="P309" s="162" t="s">
        <v>2421</v>
      </c>
      <c r="Q309" s="162" t="s">
        <v>3555</v>
      </c>
      <c r="R309" s="8" t="s">
        <v>3508</v>
      </c>
    </row>
    <row r="310" spans="1:18" ht="54.75" customHeight="1" x14ac:dyDescent="0.2">
      <c r="A310" s="225" t="s">
        <v>1028</v>
      </c>
      <c r="B310" s="225">
        <v>6672184222</v>
      </c>
      <c r="C310" s="227" t="s">
        <v>3552</v>
      </c>
      <c r="D310" s="9" t="s">
        <v>10</v>
      </c>
      <c r="E310" s="304" t="s">
        <v>3479</v>
      </c>
      <c r="F310" s="255" t="s">
        <v>3531</v>
      </c>
      <c r="G310" s="335">
        <v>386370.51990000001</v>
      </c>
      <c r="H310" s="335">
        <v>1527488.1862000001</v>
      </c>
      <c r="I310" s="341" t="s">
        <v>3498</v>
      </c>
      <c r="J310" s="274" t="s">
        <v>3556</v>
      </c>
      <c r="K310" s="269">
        <v>43265</v>
      </c>
      <c r="L310" s="241">
        <v>44400</v>
      </c>
      <c r="M310" s="87">
        <v>24627.22</v>
      </c>
      <c r="N310" s="87">
        <v>16950.439999999999</v>
      </c>
      <c r="O310" s="195">
        <v>17326.900000000001</v>
      </c>
      <c r="P310" s="274" t="s">
        <v>3556</v>
      </c>
      <c r="Q310" s="412" t="s">
        <v>3557</v>
      </c>
      <c r="R310" s="8" t="s">
        <v>3509</v>
      </c>
    </row>
    <row r="311" spans="1:18" ht="65.25" customHeight="1" x14ac:dyDescent="0.2">
      <c r="A311" s="226"/>
      <c r="B311" s="226"/>
      <c r="C311" s="228"/>
      <c r="D311" s="9" t="s">
        <v>28</v>
      </c>
      <c r="E311" s="302"/>
      <c r="F311" s="256"/>
      <c r="G311" s="337"/>
      <c r="H311" s="337"/>
      <c r="I311" s="343"/>
      <c r="J311" s="284"/>
      <c r="K311" s="270"/>
      <c r="L311" s="242"/>
      <c r="O311" s="195"/>
      <c r="P311" s="284"/>
      <c r="Q311" s="413"/>
      <c r="R311" s="8" t="s">
        <v>3510</v>
      </c>
    </row>
    <row r="312" spans="1:18" ht="72" customHeight="1" x14ac:dyDescent="0.2">
      <c r="A312" s="225" t="s">
        <v>3551</v>
      </c>
      <c r="B312" s="225">
        <v>6658283870</v>
      </c>
      <c r="C312" s="227" t="s">
        <v>2171</v>
      </c>
      <c r="D312" s="9" t="s">
        <v>10</v>
      </c>
      <c r="E312" s="300" t="s">
        <v>3480</v>
      </c>
      <c r="F312" s="255" t="s">
        <v>2208</v>
      </c>
      <c r="G312" s="335">
        <v>383986.30959999998</v>
      </c>
      <c r="H312" s="335">
        <v>1529588.0423000001</v>
      </c>
      <c r="I312" s="341" t="s">
        <v>320</v>
      </c>
      <c r="J312" s="274" t="s">
        <v>2103</v>
      </c>
      <c r="K312" s="269">
        <v>43238</v>
      </c>
      <c r="L312" s="241">
        <v>43831</v>
      </c>
      <c r="M312" s="87">
        <v>42052.800000000003</v>
      </c>
      <c r="N312" s="87">
        <v>28209.63</v>
      </c>
      <c r="O312" s="195">
        <v>28187.1</v>
      </c>
      <c r="P312" s="274" t="s">
        <v>2103</v>
      </c>
      <c r="Q312" s="412" t="s">
        <v>3558</v>
      </c>
      <c r="R312" s="8" t="s">
        <v>3511</v>
      </c>
    </row>
    <row r="313" spans="1:18" ht="65.25" customHeight="1" x14ac:dyDescent="0.2">
      <c r="A313" s="226"/>
      <c r="B313" s="226"/>
      <c r="C313" s="228"/>
      <c r="D313" s="9" t="s">
        <v>18</v>
      </c>
      <c r="E313" s="303"/>
      <c r="F313" s="256"/>
      <c r="G313" s="337"/>
      <c r="H313" s="337"/>
      <c r="I313" s="343"/>
      <c r="J313" s="284"/>
      <c r="K313" s="270"/>
      <c r="L313" s="242"/>
      <c r="M313" s="87">
        <v>4106.8100000000004</v>
      </c>
      <c r="O313" s="195"/>
      <c r="P313" s="284"/>
      <c r="Q313" s="413"/>
      <c r="R313" s="8" t="s">
        <v>3512</v>
      </c>
    </row>
    <row r="314" spans="1:18" ht="36" customHeight="1" x14ac:dyDescent="0.2">
      <c r="A314" s="225" t="s">
        <v>3549</v>
      </c>
      <c r="B314" s="225">
        <v>6658001861</v>
      </c>
      <c r="C314" s="227" t="s">
        <v>3550</v>
      </c>
      <c r="D314" s="249" t="s">
        <v>25</v>
      </c>
      <c r="E314" s="304" t="s">
        <v>3481</v>
      </c>
      <c r="F314" s="255" t="s">
        <v>3532</v>
      </c>
      <c r="G314" s="335">
        <v>393279.8236</v>
      </c>
      <c r="H314" s="335">
        <v>1537427.9539000001</v>
      </c>
      <c r="I314" s="341" t="s">
        <v>3499</v>
      </c>
      <c r="J314" s="274" t="s">
        <v>3559</v>
      </c>
      <c r="K314" s="269">
        <v>43025</v>
      </c>
      <c r="L314" s="241">
        <v>43724</v>
      </c>
      <c r="M314" s="87">
        <v>142.21</v>
      </c>
      <c r="O314" s="195"/>
      <c r="P314" s="274" t="s">
        <v>3559</v>
      </c>
      <c r="Q314" s="412" t="s">
        <v>3560</v>
      </c>
      <c r="R314" s="8" t="s">
        <v>3513</v>
      </c>
    </row>
    <row r="315" spans="1:18" ht="36" customHeight="1" x14ac:dyDescent="0.2">
      <c r="A315" s="305"/>
      <c r="B315" s="305"/>
      <c r="C315" s="346"/>
      <c r="D315" s="251"/>
      <c r="E315" s="301"/>
      <c r="F315" s="257"/>
      <c r="G315" s="336"/>
      <c r="H315" s="336"/>
      <c r="I315" s="342"/>
      <c r="J315" s="275"/>
      <c r="K315" s="271"/>
      <c r="L315" s="273"/>
      <c r="M315" s="87">
        <v>29.44</v>
      </c>
      <c r="O315" s="195"/>
      <c r="P315" s="275"/>
      <c r="Q315" s="414"/>
      <c r="R315" s="8" t="s">
        <v>3514</v>
      </c>
    </row>
    <row r="316" spans="1:18" ht="36.75" customHeight="1" x14ac:dyDescent="0.2">
      <c r="A316" s="226"/>
      <c r="B316" s="226"/>
      <c r="C316" s="228"/>
      <c r="D316" s="250"/>
      <c r="E316" s="303"/>
      <c r="F316" s="256"/>
      <c r="G316" s="337"/>
      <c r="H316" s="337"/>
      <c r="I316" s="343"/>
      <c r="J316" s="284"/>
      <c r="K316" s="270"/>
      <c r="L316" s="242"/>
      <c r="M316" s="87">
        <v>276.20999999999998</v>
      </c>
      <c r="O316" s="195"/>
      <c r="P316" s="284"/>
      <c r="Q316" s="413"/>
      <c r="R316" s="8" t="s">
        <v>3515</v>
      </c>
    </row>
    <row r="317" spans="1:18" ht="76.5" x14ac:dyDescent="0.2">
      <c r="A317" s="8" t="s">
        <v>2619</v>
      </c>
      <c r="B317" s="8">
        <v>6658128875</v>
      </c>
      <c r="C317" s="9" t="s">
        <v>2618</v>
      </c>
      <c r="D317" s="9" t="s">
        <v>10</v>
      </c>
      <c r="E317" s="171" t="s">
        <v>3482</v>
      </c>
      <c r="F317" s="132" t="s">
        <v>1050</v>
      </c>
      <c r="G317" s="55">
        <v>387650.43229999999</v>
      </c>
      <c r="H317" s="55">
        <v>1534591.993</v>
      </c>
      <c r="I317" s="126" t="s">
        <v>3500</v>
      </c>
      <c r="J317" s="162" t="s">
        <v>1106</v>
      </c>
      <c r="K317" s="112">
        <v>43558</v>
      </c>
      <c r="L317" s="112">
        <v>44077</v>
      </c>
      <c r="M317" s="87">
        <v>2889.78</v>
      </c>
      <c r="N317" s="87">
        <v>1522.52</v>
      </c>
      <c r="O317" s="195">
        <v>1528</v>
      </c>
      <c r="P317" s="162" t="s">
        <v>1106</v>
      </c>
      <c r="Q317" s="194">
        <v>43752</v>
      </c>
      <c r="R317" s="8" t="s">
        <v>3516</v>
      </c>
    </row>
    <row r="318" spans="1:18" ht="63.75" x14ac:dyDescent="0.2">
      <c r="A318" s="8" t="s">
        <v>249</v>
      </c>
      <c r="B318" s="8" t="s">
        <v>42</v>
      </c>
      <c r="C318" s="9" t="s">
        <v>498</v>
      </c>
      <c r="D318" s="9" t="s">
        <v>31</v>
      </c>
      <c r="E318" s="171" t="s">
        <v>3483</v>
      </c>
      <c r="F318" s="132" t="s">
        <v>1577</v>
      </c>
      <c r="G318" s="23">
        <v>394750.4718</v>
      </c>
      <c r="H318" s="23">
        <v>1534095.7984</v>
      </c>
      <c r="I318" s="129" t="s">
        <v>3501</v>
      </c>
      <c r="J318" s="162" t="s">
        <v>1776</v>
      </c>
      <c r="K318" s="112">
        <v>43612</v>
      </c>
      <c r="L318" s="112">
        <v>44009</v>
      </c>
      <c r="M318" s="87">
        <v>1040.3900000000001</v>
      </c>
      <c r="O318" s="195"/>
      <c r="P318" s="162" t="s">
        <v>1776</v>
      </c>
      <c r="Q318" s="194">
        <v>43752</v>
      </c>
      <c r="R318" s="8" t="s">
        <v>3517</v>
      </c>
    </row>
    <row r="319" spans="1:18" ht="51" x14ac:dyDescent="0.2">
      <c r="A319" s="8" t="s">
        <v>3547</v>
      </c>
      <c r="B319" s="8">
        <v>6658111695</v>
      </c>
      <c r="C319" s="9" t="s">
        <v>3548</v>
      </c>
      <c r="D319" s="9" t="s">
        <v>19</v>
      </c>
      <c r="E319" s="171" t="s">
        <v>3484</v>
      </c>
      <c r="F319" s="132" t="s">
        <v>3533</v>
      </c>
      <c r="G319" s="23">
        <v>383963.4718</v>
      </c>
      <c r="H319" s="55">
        <v>1531498.0896999999</v>
      </c>
      <c r="I319" s="126" t="s">
        <v>3502</v>
      </c>
      <c r="J319" s="162" t="s">
        <v>3561</v>
      </c>
      <c r="K319" s="112">
        <v>42614</v>
      </c>
      <c r="L319" s="112">
        <v>43891</v>
      </c>
      <c r="M319" s="87">
        <v>3886.66</v>
      </c>
      <c r="O319" s="195"/>
      <c r="P319" s="162" t="s">
        <v>3561</v>
      </c>
      <c r="Q319" s="194">
        <v>43752</v>
      </c>
      <c r="R319" s="8" t="s">
        <v>3518</v>
      </c>
    </row>
    <row r="320" spans="1:18" ht="89.25" x14ac:dyDescent="0.2">
      <c r="A320" s="8" t="s">
        <v>3545</v>
      </c>
      <c r="B320" s="8">
        <v>6671206829</v>
      </c>
      <c r="C320" s="9" t="s">
        <v>3546</v>
      </c>
      <c r="D320" s="9" t="s">
        <v>10</v>
      </c>
      <c r="E320" s="167" t="s">
        <v>3485</v>
      </c>
      <c r="F320" s="132" t="s">
        <v>3534</v>
      </c>
      <c r="G320" s="23">
        <v>389596.06530000002</v>
      </c>
      <c r="H320" s="23">
        <v>1534642.3551</v>
      </c>
      <c r="I320" s="129" t="s">
        <v>3503</v>
      </c>
      <c r="J320" s="162" t="s">
        <v>3562</v>
      </c>
      <c r="K320" s="112">
        <v>43073</v>
      </c>
      <c r="L320" s="112">
        <v>43650</v>
      </c>
      <c r="M320" s="87">
        <v>8687.9</v>
      </c>
      <c r="N320" s="87">
        <v>6923.6</v>
      </c>
      <c r="O320" s="195">
        <v>7149.4</v>
      </c>
      <c r="P320" s="162" t="s">
        <v>3562</v>
      </c>
      <c r="Q320" s="194" t="s">
        <v>3563</v>
      </c>
      <c r="R320" s="8" t="s">
        <v>3519</v>
      </c>
    </row>
    <row r="321" spans="1:18" ht="76.5" x14ac:dyDescent="0.2">
      <c r="A321" s="8" t="s">
        <v>3543</v>
      </c>
      <c r="B321" s="8" t="s">
        <v>3473</v>
      </c>
      <c r="C321" s="9" t="s">
        <v>3544</v>
      </c>
      <c r="D321" s="9" t="s">
        <v>10</v>
      </c>
      <c r="E321" s="8" t="s">
        <v>3486</v>
      </c>
      <c r="F321" s="132" t="s">
        <v>3535</v>
      </c>
      <c r="G321" s="55">
        <v>385745.74729999999</v>
      </c>
      <c r="H321" s="55">
        <v>1532485.9062000001</v>
      </c>
      <c r="I321" s="129" t="s">
        <v>3504</v>
      </c>
      <c r="J321" s="162" t="s">
        <v>3564</v>
      </c>
      <c r="K321" s="112">
        <v>43084</v>
      </c>
      <c r="L321" s="112">
        <v>43799</v>
      </c>
      <c r="M321" s="87">
        <v>21360</v>
      </c>
      <c r="N321" s="87">
        <v>14027.3</v>
      </c>
      <c r="O321" s="195">
        <v>14111.8</v>
      </c>
      <c r="P321" s="162" t="s">
        <v>3564</v>
      </c>
      <c r="Q321" s="194" t="s">
        <v>3565</v>
      </c>
      <c r="R321" s="8" t="s">
        <v>3520</v>
      </c>
    </row>
    <row r="322" spans="1:18" ht="54.75" customHeight="1" x14ac:dyDescent="0.2">
      <c r="A322" s="8" t="s">
        <v>533</v>
      </c>
      <c r="B322" s="8">
        <v>6671443386</v>
      </c>
      <c r="C322" s="9" t="s">
        <v>532</v>
      </c>
      <c r="D322" s="9" t="s">
        <v>27</v>
      </c>
      <c r="E322" s="8" t="s">
        <v>3487</v>
      </c>
      <c r="F322" s="132" t="s">
        <v>1064</v>
      </c>
      <c r="G322" s="23">
        <v>380880.70059999998</v>
      </c>
      <c r="H322" s="23">
        <v>1531978.7353999999</v>
      </c>
      <c r="I322" s="129" t="s">
        <v>320</v>
      </c>
      <c r="J322" s="162" t="s">
        <v>1169</v>
      </c>
      <c r="K322" s="112">
        <v>43579</v>
      </c>
      <c r="L322" s="112">
        <v>43891</v>
      </c>
      <c r="M322" s="87">
        <v>34.9</v>
      </c>
      <c r="O322" s="195"/>
      <c r="P322" s="162" t="s">
        <v>1169</v>
      </c>
      <c r="Q322" s="194" t="s">
        <v>3566</v>
      </c>
      <c r="R322" s="8" t="s">
        <v>3521</v>
      </c>
    </row>
    <row r="323" spans="1:18" ht="57" customHeight="1" x14ac:dyDescent="0.2">
      <c r="A323" s="361" t="s">
        <v>533</v>
      </c>
      <c r="B323" s="361">
        <v>6671443386</v>
      </c>
      <c r="C323" s="227" t="s">
        <v>532</v>
      </c>
      <c r="D323" s="249" t="s">
        <v>27</v>
      </c>
      <c r="E323" s="300" t="s">
        <v>3488</v>
      </c>
      <c r="F323" s="255" t="s">
        <v>3536</v>
      </c>
      <c r="G323" s="329">
        <v>380886.19790000003</v>
      </c>
      <c r="H323" s="329">
        <v>1531993.1765999999</v>
      </c>
      <c r="I323" s="332" t="s">
        <v>320</v>
      </c>
      <c r="J323" s="274" t="s">
        <v>434</v>
      </c>
      <c r="K323" s="269">
        <v>43522</v>
      </c>
      <c r="L323" s="241">
        <v>43891</v>
      </c>
      <c r="M323" s="87">
        <v>82.9</v>
      </c>
      <c r="O323" s="195"/>
      <c r="P323" s="274" t="s">
        <v>434</v>
      </c>
      <c r="Q323" s="409" t="s">
        <v>3566</v>
      </c>
      <c r="R323" s="8" t="s">
        <v>3522</v>
      </c>
    </row>
    <row r="324" spans="1:18" ht="52.5" customHeight="1" x14ac:dyDescent="0.2">
      <c r="A324" s="363"/>
      <c r="B324" s="363"/>
      <c r="C324" s="228"/>
      <c r="D324" s="250"/>
      <c r="E324" s="303"/>
      <c r="F324" s="256"/>
      <c r="G324" s="331"/>
      <c r="H324" s="331"/>
      <c r="I324" s="334"/>
      <c r="J324" s="284"/>
      <c r="K324" s="270"/>
      <c r="L324" s="242"/>
      <c r="M324" s="87">
        <v>11.3</v>
      </c>
      <c r="O324" s="195"/>
      <c r="P324" s="284"/>
      <c r="Q324" s="411"/>
      <c r="R324" s="8" t="s">
        <v>3523</v>
      </c>
    </row>
    <row r="325" spans="1:18" ht="114.75" x14ac:dyDescent="0.2">
      <c r="A325" s="8" t="s">
        <v>257</v>
      </c>
      <c r="B325" s="8" t="s">
        <v>231</v>
      </c>
      <c r="C325" s="9" t="s">
        <v>690</v>
      </c>
      <c r="D325" s="9" t="s">
        <v>27</v>
      </c>
      <c r="E325" s="171" t="s">
        <v>3489</v>
      </c>
      <c r="F325" s="132" t="s">
        <v>3537</v>
      </c>
      <c r="G325" s="55">
        <v>393138.58980000002</v>
      </c>
      <c r="H325" s="55">
        <v>1536135.5094999999</v>
      </c>
      <c r="I325" s="126" t="s">
        <v>320</v>
      </c>
      <c r="J325" s="162" t="s">
        <v>3567</v>
      </c>
      <c r="K325" s="112">
        <v>43334</v>
      </c>
      <c r="L325" s="112">
        <v>43456</v>
      </c>
      <c r="M325" s="87">
        <v>22.2</v>
      </c>
      <c r="O325" s="195"/>
      <c r="P325" s="162" t="s">
        <v>3567</v>
      </c>
      <c r="Q325" s="194" t="s">
        <v>3568</v>
      </c>
      <c r="R325" s="8" t="s">
        <v>3524</v>
      </c>
    </row>
    <row r="326" spans="1:18" ht="38.25" x14ac:dyDescent="0.2">
      <c r="A326" s="8" t="s">
        <v>1951</v>
      </c>
      <c r="B326" s="8" t="s">
        <v>42</v>
      </c>
      <c r="C326" s="9" t="s">
        <v>498</v>
      </c>
      <c r="D326" s="9" t="s">
        <v>16</v>
      </c>
      <c r="E326" s="171" t="s">
        <v>3490</v>
      </c>
      <c r="F326" s="132" t="s">
        <v>3538</v>
      </c>
      <c r="G326" s="23">
        <v>386914.36599999998</v>
      </c>
      <c r="H326" s="23">
        <v>1533108.331</v>
      </c>
      <c r="I326" s="129" t="s">
        <v>3505</v>
      </c>
      <c r="J326" s="162" t="s">
        <v>3569</v>
      </c>
      <c r="K326" s="112">
        <v>42171</v>
      </c>
      <c r="L326" s="112">
        <v>43647</v>
      </c>
      <c r="M326" s="87">
        <v>842</v>
      </c>
      <c r="O326" s="195"/>
      <c r="P326" s="162" t="s">
        <v>3569</v>
      </c>
      <c r="Q326" s="194" t="s">
        <v>3570</v>
      </c>
      <c r="R326" s="8" t="s">
        <v>3525</v>
      </c>
    </row>
    <row r="327" spans="1:18" ht="51" x14ac:dyDescent="0.2">
      <c r="A327" s="8" t="s">
        <v>248</v>
      </c>
      <c r="B327" s="8" t="s">
        <v>3474</v>
      </c>
      <c r="C327" s="9" t="s">
        <v>3542</v>
      </c>
      <c r="D327" s="9" t="s">
        <v>38</v>
      </c>
      <c r="E327" s="171" t="s">
        <v>3491</v>
      </c>
      <c r="F327" s="132" t="s">
        <v>286</v>
      </c>
      <c r="G327" s="55">
        <v>389620.09379999997</v>
      </c>
      <c r="H327" s="56">
        <v>1528755.2261999999</v>
      </c>
      <c r="I327" s="126" t="s">
        <v>3506</v>
      </c>
      <c r="J327" s="162" t="s">
        <v>300</v>
      </c>
      <c r="K327" s="112">
        <v>43483</v>
      </c>
      <c r="L327" s="112">
        <v>43666</v>
      </c>
      <c r="M327" s="87">
        <v>487</v>
      </c>
      <c r="O327" s="195"/>
      <c r="P327" s="162" t="s">
        <v>300</v>
      </c>
      <c r="Q327" s="194" t="s">
        <v>3465</v>
      </c>
      <c r="R327" s="8" t="s">
        <v>270</v>
      </c>
    </row>
    <row r="328" spans="1:18" ht="63.75" x14ac:dyDescent="0.2">
      <c r="A328" s="8" t="s">
        <v>3540</v>
      </c>
      <c r="B328" s="8" t="s">
        <v>3475</v>
      </c>
      <c r="C328" s="9" t="s">
        <v>3541</v>
      </c>
      <c r="D328" s="9" t="s">
        <v>28</v>
      </c>
      <c r="E328" s="171" t="s">
        <v>3492</v>
      </c>
      <c r="F328" s="132" t="s">
        <v>3539</v>
      </c>
      <c r="G328" s="57">
        <v>381174.18969999999</v>
      </c>
      <c r="H328" s="43">
        <v>1532123.2623999999</v>
      </c>
      <c r="I328" s="129" t="s">
        <v>320</v>
      </c>
      <c r="J328" s="162" t="s">
        <v>3571</v>
      </c>
      <c r="K328" s="112">
        <v>43299</v>
      </c>
      <c r="L328" s="112">
        <v>43756</v>
      </c>
      <c r="M328" s="87">
        <v>2402.3000000000002</v>
      </c>
      <c r="O328" s="195"/>
      <c r="P328" s="162" t="s">
        <v>3571</v>
      </c>
      <c r="Q328" s="194" t="s">
        <v>3466</v>
      </c>
      <c r="R328" s="8" t="s">
        <v>3526</v>
      </c>
    </row>
    <row r="329" spans="1:18" ht="89.25" x14ac:dyDescent="0.2">
      <c r="A329" s="8" t="s">
        <v>1936</v>
      </c>
      <c r="B329" s="8" t="s">
        <v>3476</v>
      </c>
      <c r="C329" s="9" t="s">
        <v>1937</v>
      </c>
      <c r="D329" s="9" t="s">
        <v>10</v>
      </c>
      <c r="E329" s="171" t="s">
        <v>3493</v>
      </c>
      <c r="F329" s="132" t="s">
        <v>1988</v>
      </c>
      <c r="G329" s="55">
        <v>389773.39010000002</v>
      </c>
      <c r="H329" s="56">
        <v>1533468.4950999999</v>
      </c>
      <c r="I329" s="126" t="s">
        <v>2031</v>
      </c>
      <c r="J329" s="162" t="s">
        <v>2095</v>
      </c>
      <c r="K329" s="112">
        <v>42965</v>
      </c>
      <c r="L329" s="112">
        <v>43905</v>
      </c>
      <c r="M329" s="87">
        <v>23120</v>
      </c>
      <c r="N329" s="87">
        <v>10819.53</v>
      </c>
      <c r="O329" s="195">
        <v>11793.2</v>
      </c>
      <c r="P329" s="162" t="s">
        <v>2095</v>
      </c>
      <c r="Q329" s="194" t="s">
        <v>3466</v>
      </c>
      <c r="R329" s="8" t="s">
        <v>3527</v>
      </c>
    </row>
    <row r="330" spans="1:18" ht="50.25" customHeight="1" x14ac:dyDescent="0.2">
      <c r="A330" s="225" t="s">
        <v>249</v>
      </c>
      <c r="B330" s="225" t="s">
        <v>42</v>
      </c>
      <c r="C330" s="227" t="s">
        <v>498</v>
      </c>
      <c r="D330" s="249" t="s">
        <v>31</v>
      </c>
      <c r="E330" s="304" t="s">
        <v>3494</v>
      </c>
      <c r="F330" s="255" t="s">
        <v>735</v>
      </c>
      <c r="G330" s="335">
        <v>392164.80080000003</v>
      </c>
      <c r="H330" s="281">
        <v>1531109.6455000001</v>
      </c>
      <c r="I330" s="341" t="s">
        <v>320</v>
      </c>
      <c r="J330" s="274" t="s">
        <v>829</v>
      </c>
      <c r="K330" s="269">
        <v>43543</v>
      </c>
      <c r="L330" s="241">
        <v>43909</v>
      </c>
      <c r="M330" s="87">
        <v>934</v>
      </c>
      <c r="O330" s="195"/>
      <c r="P330" s="274" t="s">
        <v>829</v>
      </c>
      <c r="Q330" s="409">
        <v>43769</v>
      </c>
      <c r="R330" s="8" t="s">
        <v>3528</v>
      </c>
    </row>
    <row r="331" spans="1:18" ht="45" customHeight="1" x14ac:dyDescent="0.2">
      <c r="A331" s="305"/>
      <c r="B331" s="305"/>
      <c r="C331" s="346"/>
      <c r="D331" s="250"/>
      <c r="E331" s="301"/>
      <c r="F331" s="257"/>
      <c r="G331" s="336"/>
      <c r="H331" s="282"/>
      <c r="I331" s="342"/>
      <c r="J331" s="275"/>
      <c r="K331" s="271"/>
      <c r="L331" s="273"/>
      <c r="M331" s="87">
        <v>249.8</v>
      </c>
      <c r="O331" s="195"/>
      <c r="P331" s="275"/>
      <c r="Q331" s="410"/>
      <c r="R331" s="8" t="s">
        <v>3529</v>
      </c>
    </row>
    <row r="332" spans="1:18" ht="38.25" customHeight="1" x14ac:dyDescent="0.2">
      <c r="A332" s="226"/>
      <c r="B332" s="226"/>
      <c r="C332" s="228"/>
      <c r="D332" s="9" t="s">
        <v>28</v>
      </c>
      <c r="E332" s="303"/>
      <c r="F332" s="256"/>
      <c r="G332" s="337"/>
      <c r="H332" s="283"/>
      <c r="I332" s="343"/>
      <c r="J332" s="284"/>
      <c r="K332" s="270"/>
      <c r="L332" s="242"/>
      <c r="O332" s="195"/>
      <c r="P332" s="284"/>
      <c r="Q332" s="411"/>
      <c r="R332" s="8" t="s">
        <v>3530</v>
      </c>
    </row>
    <row r="333" spans="1:18" ht="57" customHeight="1" x14ac:dyDescent="0.2">
      <c r="A333" s="8" t="s">
        <v>249</v>
      </c>
      <c r="B333" s="8" t="s">
        <v>42</v>
      </c>
      <c r="C333" s="9" t="s">
        <v>498</v>
      </c>
      <c r="D333" s="39" t="s">
        <v>14</v>
      </c>
      <c r="E333" s="203" t="s">
        <v>3495</v>
      </c>
      <c r="F333" s="162" t="s">
        <v>453</v>
      </c>
      <c r="G333" s="55">
        <v>385675.91600000003</v>
      </c>
      <c r="H333" s="56">
        <v>1526296.8768</v>
      </c>
      <c r="I333" s="193" t="s">
        <v>478</v>
      </c>
      <c r="J333" s="162" t="s">
        <v>3572</v>
      </c>
      <c r="K333" s="112">
        <v>43500</v>
      </c>
      <c r="L333" s="112">
        <v>43891</v>
      </c>
      <c r="M333" s="87">
        <v>810</v>
      </c>
      <c r="O333" s="195"/>
      <c r="P333" s="162" t="s">
        <v>3572</v>
      </c>
      <c r="Q333" s="194">
        <v>43769</v>
      </c>
      <c r="R333" s="8" t="s">
        <v>377</v>
      </c>
    </row>
    <row r="334" spans="1:18" ht="51" x14ac:dyDescent="0.2">
      <c r="A334" s="132" t="s">
        <v>1024</v>
      </c>
      <c r="B334" s="134" t="s">
        <v>42</v>
      </c>
      <c r="C334" s="9" t="s">
        <v>42</v>
      </c>
      <c r="D334" s="9" t="s">
        <v>19</v>
      </c>
      <c r="E334" s="132" t="s">
        <v>3666</v>
      </c>
      <c r="F334" s="132" t="s">
        <v>1965</v>
      </c>
      <c r="G334" s="43">
        <v>382908.82390000002</v>
      </c>
      <c r="H334" s="43">
        <v>1541332.0460999999</v>
      </c>
      <c r="I334" s="9" t="s">
        <v>3667</v>
      </c>
      <c r="J334" s="162" t="s">
        <v>2060</v>
      </c>
      <c r="K334" s="112">
        <v>43619</v>
      </c>
      <c r="L334" s="112">
        <v>43922</v>
      </c>
      <c r="M334" s="87">
        <v>1485</v>
      </c>
      <c r="O334" s="195"/>
      <c r="P334" s="162" t="s">
        <v>2060</v>
      </c>
      <c r="Q334" s="162" t="s">
        <v>3718</v>
      </c>
      <c r="R334" s="132" t="s">
        <v>3742</v>
      </c>
    </row>
    <row r="335" spans="1:18" ht="59.25" customHeight="1" x14ac:dyDescent="0.2">
      <c r="A335" s="132" t="s">
        <v>3613</v>
      </c>
      <c r="B335" s="134" t="s">
        <v>1033</v>
      </c>
      <c r="C335" s="9" t="s">
        <v>982</v>
      </c>
      <c r="D335" s="9" t="s">
        <v>27</v>
      </c>
      <c r="E335" s="196" t="s">
        <v>3668</v>
      </c>
      <c r="F335" s="132" t="s">
        <v>1062</v>
      </c>
      <c r="G335" s="43">
        <v>386103.35479999997</v>
      </c>
      <c r="H335" s="43">
        <v>1527928.5826999999</v>
      </c>
      <c r="I335" s="9" t="s">
        <v>320</v>
      </c>
      <c r="J335" s="162" t="s">
        <v>1127</v>
      </c>
      <c r="K335" s="112">
        <v>43564</v>
      </c>
      <c r="L335" s="112">
        <v>43752</v>
      </c>
      <c r="M335" s="87">
        <v>34.840000000000003</v>
      </c>
      <c r="O335" s="195"/>
      <c r="P335" s="162" t="s">
        <v>1127</v>
      </c>
      <c r="Q335" s="162" t="s">
        <v>3719</v>
      </c>
      <c r="R335" s="196" t="s">
        <v>3743</v>
      </c>
    </row>
    <row r="336" spans="1:18" ht="71.25" customHeight="1" x14ac:dyDescent="0.2">
      <c r="A336" s="132" t="s">
        <v>3360</v>
      </c>
      <c r="B336" s="134" t="s">
        <v>2813</v>
      </c>
      <c r="C336" s="9" t="s">
        <v>3361</v>
      </c>
      <c r="D336" s="9" t="s">
        <v>18</v>
      </c>
      <c r="E336" s="132" t="s">
        <v>3670</v>
      </c>
      <c r="F336" s="132" t="s">
        <v>1060</v>
      </c>
      <c r="G336" s="43">
        <v>393523.0172</v>
      </c>
      <c r="H336" s="43">
        <v>1530314.4305</v>
      </c>
      <c r="I336" s="9" t="s">
        <v>3669</v>
      </c>
      <c r="J336" s="162" t="s">
        <v>1123</v>
      </c>
      <c r="K336" s="112">
        <v>43563</v>
      </c>
      <c r="L336" s="112">
        <v>44186</v>
      </c>
      <c r="M336" s="87">
        <v>20171.37</v>
      </c>
      <c r="O336" s="195"/>
      <c r="P336" s="162" t="s">
        <v>1123</v>
      </c>
      <c r="Q336" s="162" t="s">
        <v>3720</v>
      </c>
      <c r="R336" s="196" t="s">
        <v>3744</v>
      </c>
    </row>
    <row r="337" spans="1:18" ht="76.5" x14ac:dyDescent="0.2">
      <c r="A337" s="132" t="s">
        <v>531</v>
      </c>
      <c r="B337" s="134">
        <v>709740488</v>
      </c>
      <c r="C337" s="9" t="s">
        <v>44</v>
      </c>
      <c r="D337" s="9" t="s">
        <v>27</v>
      </c>
      <c r="E337" s="132" t="s">
        <v>3660</v>
      </c>
      <c r="F337" s="132" t="s">
        <v>3704</v>
      </c>
      <c r="G337" s="43">
        <v>385652.1923</v>
      </c>
      <c r="H337" s="43">
        <v>1529647.4908</v>
      </c>
      <c r="I337" s="9" t="s">
        <v>320</v>
      </c>
      <c r="J337" s="162" t="s">
        <v>3721</v>
      </c>
      <c r="K337" s="112">
        <v>43137</v>
      </c>
      <c r="L337" s="112">
        <v>43379</v>
      </c>
      <c r="M337" s="87">
        <v>121.38</v>
      </c>
      <c r="O337" s="195"/>
      <c r="P337" s="162" t="s">
        <v>3721</v>
      </c>
      <c r="Q337" s="162" t="s">
        <v>3720</v>
      </c>
      <c r="R337" s="196" t="s">
        <v>3745</v>
      </c>
    </row>
    <row r="338" spans="1:18" ht="38.25" customHeight="1" x14ac:dyDescent="0.2">
      <c r="A338" s="294" t="s">
        <v>3615</v>
      </c>
      <c r="B338" s="297">
        <v>6673134898</v>
      </c>
      <c r="C338" s="249" t="s">
        <v>3614</v>
      </c>
      <c r="D338" s="9" t="s">
        <v>20</v>
      </c>
      <c r="E338" s="415" t="s">
        <v>3671</v>
      </c>
      <c r="F338" s="277" t="s">
        <v>3705</v>
      </c>
      <c r="G338" s="281">
        <v>403917.62609999999</v>
      </c>
      <c r="H338" s="281">
        <v>1537867.5289</v>
      </c>
      <c r="I338" s="249" t="s">
        <v>3672</v>
      </c>
      <c r="J338" s="274" t="s">
        <v>3722</v>
      </c>
      <c r="K338" s="269">
        <v>42136</v>
      </c>
      <c r="L338" s="241">
        <v>43692</v>
      </c>
      <c r="M338" s="87">
        <v>3092.54</v>
      </c>
      <c r="O338" s="195"/>
      <c r="P338" s="274" t="s">
        <v>3722</v>
      </c>
      <c r="Q338" s="291" t="s">
        <v>3720</v>
      </c>
      <c r="R338" s="196" t="s">
        <v>3746</v>
      </c>
    </row>
    <row r="339" spans="1:18" ht="38.25" customHeight="1" x14ac:dyDescent="0.2">
      <c r="A339" s="296"/>
      <c r="B339" s="298"/>
      <c r="C339" s="251"/>
      <c r="D339" s="372" t="s">
        <v>28</v>
      </c>
      <c r="E339" s="416"/>
      <c r="F339" s="278"/>
      <c r="G339" s="282"/>
      <c r="H339" s="282"/>
      <c r="I339" s="251"/>
      <c r="J339" s="275"/>
      <c r="K339" s="271"/>
      <c r="L339" s="273"/>
      <c r="M339" s="205"/>
      <c r="O339" s="195"/>
      <c r="P339" s="275"/>
      <c r="Q339" s="292"/>
      <c r="R339" s="196" t="s">
        <v>3747</v>
      </c>
    </row>
    <row r="340" spans="1:18" x14ac:dyDescent="0.2">
      <c r="A340" s="296"/>
      <c r="B340" s="298"/>
      <c r="C340" s="251"/>
      <c r="D340" s="395"/>
      <c r="E340" s="416"/>
      <c r="F340" s="278"/>
      <c r="G340" s="282"/>
      <c r="H340" s="282"/>
      <c r="I340" s="251"/>
      <c r="J340" s="275"/>
      <c r="K340" s="271"/>
      <c r="L340" s="273"/>
      <c r="M340" s="205"/>
      <c r="O340" s="195"/>
      <c r="P340" s="275"/>
      <c r="Q340" s="292"/>
      <c r="R340" s="196" t="s">
        <v>3748</v>
      </c>
    </row>
    <row r="341" spans="1:18" ht="57" customHeight="1" x14ac:dyDescent="0.2">
      <c r="A341" s="295"/>
      <c r="B341" s="299"/>
      <c r="C341" s="250"/>
      <c r="D341" s="373"/>
      <c r="E341" s="417"/>
      <c r="F341" s="280"/>
      <c r="G341" s="283"/>
      <c r="H341" s="283"/>
      <c r="I341" s="250"/>
      <c r="J341" s="284"/>
      <c r="K341" s="270"/>
      <c r="L341" s="242"/>
      <c r="M341" s="204"/>
      <c r="O341" s="195"/>
      <c r="P341" s="284"/>
      <c r="Q341" s="293"/>
      <c r="R341" s="196" t="s">
        <v>3749</v>
      </c>
    </row>
    <row r="342" spans="1:18" ht="76.5" x14ac:dyDescent="0.2">
      <c r="A342" s="132" t="s">
        <v>3617</v>
      </c>
      <c r="B342" s="134" t="s">
        <v>3639</v>
      </c>
      <c r="C342" s="9" t="s">
        <v>3616</v>
      </c>
      <c r="D342" s="9" t="s">
        <v>19</v>
      </c>
      <c r="E342" s="132" t="s">
        <v>3674</v>
      </c>
      <c r="F342" s="132" t="s">
        <v>3706</v>
      </c>
      <c r="G342" s="43">
        <v>397412.62099999998</v>
      </c>
      <c r="H342" s="43">
        <v>1528603.8211999999</v>
      </c>
      <c r="I342" s="9" t="s">
        <v>3673</v>
      </c>
      <c r="J342" s="162" t="s">
        <v>3723</v>
      </c>
      <c r="K342" s="112">
        <v>42209</v>
      </c>
      <c r="L342" s="112">
        <v>43891</v>
      </c>
      <c r="M342" s="87">
        <v>1493.2</v>
      </c>
      <c r="O342" s="195"/>
      <c r="P342" s="162" t="s">
        <v>3723</v>
      </c>
      <c r="Q342" s="162" t="s">
        <v>3594</v>
      </c>
      <c r="R342" s="196" t="s">
        <v>3750</v>
      </c>
    </row>
    <row r="343" spans="1:18" ht="51" x14ac:dyDescent="0.2">
      <c r="A343" s="132" t="s">
        <v>2944</v>
      </c>
      <c r="B343" s="134">
        <v>6672142550</v>
      </c>
      <c r="C343" s="9" t="s">
        <v>51</v>
      </c>
      <c r="D343" s="9" t="s">
        <v>10</v>
      </c>
      <c r="E343" s="132" t="s">
        <v>3676</v>
      </c>
      <c r="F343" s="132" t="s">
        <v>3707</v>
      </c>
      <c r="G343" s="43">
        <v>389949.2072</v>
      </c>
      <c r="H343" s="43">
        <v>1539305.9024</v>
      </c>
      <c r="I343" s="9" t="s">
        <v>3675</v>
      </c>
      <c r="J343" s="162" t="s">
        <v>3724</v>
      </c>
      <c r="K343" s="112">
        <v>43027</v>
      </c>
      <c r="L343" s="112">
        <v>43800</v>
      </c>
      <c r="M343" s="87">
        <v>30399.1</v>
      </c>
      <c r="N343" s="87">
        <v>21777.96</v>
      </c>
      <c r="O343" s="195">
        <v>21738.799999999999</v>
      </c>
      <c r="P343" s="162" t="s">
        <v>3724</v>
      </c>
      <c r="Q343" s="162" t="s">
        <v>3594</v>
      </c>
      <c r="R343" s="132" t="s">
        <v>3751</v>
      </c>
    </row>
    <row r="344" spans="1:18" ht="76.5" x14ac:dyDescent="0.2">
      <c r="A344" s="132" t="s">
        <v>2944</v>
      </c>
      <c r="B344" s="134" t="s">
        <v>1906</v>
      </c>
      <c r="C344" s="9" t="s">
        <v>51</v>
      </c>
      <c r="D344" s="9" t="s">
        <v>10</v>
      </c>
      <c r="E344" s="132" t="s">
        <v>3678</v>
      </c>
      <c r="F344" s="132" t="s">
        <v>1080</v>
      </c>
      <c r="G344" s="43">
        <v>385996.88650000002</v>
      </c>
      <c r="H344" s="43">
        <v>1526153.997</v>
      </c>
      <c r="I344" s="9" t="s">
        <v>3677</v>
      </c>
      <c r="J344" s="162" t="s">
        <v>3725</v>
      </c>
      <c r="K344" s="112">
        <v>43049</v>
      </c>
      <c r="L344" s="112">
        <v>44087</v>
      </c>
      <c r="M344" s="87">
        <v>16649.72</v>
      </c>
      <c r="O344" s="195">
        <v>12271.5</v>
      </c>
      <c r="P344" s="162" t="s">
        <v>3725</v>
      </c>
      <c r="Q344" s="162" t="s">
        <v>3594</v>
      </c>
      <c r="R344" s="132" t="s">
        <v>3752</v>
      </c>
    </row>
    <row r="345" spans="1:18" ht="51" x14ac:dyDescent="0.2">
      <c r="A345" s="132" t="s">
        <v>2944</v>
      </c>
      <c r="B345" s="134" t="s">
        <v>1906</v>
      </c>
      <c r="C345" s="9" t="s">
        <v>51</v>
      </c>
      <c r="D345" s="9" t="s">
        <v>10</v>
      </c>
      <c r="E345" s="132" t="s">
        <v>3676</v>
      </c>
      <c r="F345" s="132" t="s">
        <v>3707</v>
      </c>
      <c r="G345" s="43">
        <v>389932.24709999998</v>
      </c>
      <c r="H345" s="43">
        <v>1539304.4546000001</v>
      </c>
      <c r="I345" s="9" t="s">
        <v>3675</v>
      </c>
      <c r="J345" s="162" t="s">
        <v>3726</v>
      </c>
      <c r="K345" s="112">
        <v>43164</v>
      </c>
      <c r="L345" s="112">
        <v>43970</v>
      </c>
      <c r="M345" s="87">
        <v>17079.82</v>
      </c>
      <c r="N345" s="87">
        <v>11814.2</v>
      </c>
      <c r="O345" s="195">
        <v>11820.5</v>
      </c>
      <c r="P345" s="162" t="s">
        <v>3726</v>
      </c>
      <c r="Q345" s="162" t="s">
        <v>3727</v>
      </c>
      <c r="R345" s="132" t="s">
        <v>3753</v>
      </c>
    </row>
    <row r="346" spans="1:18" ht="69" customHeight="1" x14ac:dyDescent="0.2">
      <c r="A346" s="294" t="s">
        <v>3619</v>
      </c>
      <c r="B346" s="297">
        <v>6685058747</v>
      </c>
      <c r="C346" s="249" t="s">
        <v>3618</v>
      </c>
      <c r="D346" s="372" t="s">
        <v>10</v>
      </c>
      <c r="E346" s="294" t="s">
        <v>3661</v>
      </c>
      <c r="F346" s="277" t="s">
        <v>3708</v>
      </c>
      <c r="G346" s="281">
        <v>384956.97039999999</v>
      </c>
      <c r="H346" s="281">
        <v>1537830.4898000001</v>
      </c>
      <c r="I346" s="249" t="s">
        <v>3679</v>
      </c>
      <c r="J346" s="274" t="s">
        <v>3728</v>
      </c>
      <c r="K346" s="269">
        <v>42786</v>
      </c>
      <c r="L346" s="241">
        <v>44119</v>
      </c>
      <c r="M346" s="87">
        <v>18340</v>
      </c>
      <c r="N346" s="87">
        <v>10596</v>
      </c>
      <c r="O346" s="195">
        <v>10434.200000000001</v>
      </c>
      <c r="P346" s="274" t="s">
        <v>3728</v>
      </c>
      <c r="Q346" s="291" t="s">
        <v>3727</v>
      </c>
      <c r="R346" s="132" t="s">
        <v>3754</v>
      </c>
    </row>
    <row r="347" spans="1:18" ht="76.5" x14ac:dyDescent="0.2">
      <c r="A347" s="296"/>
      <c r="B347" s="298"/>
      <c r="C347" s="251"/>
      <c r="D347" s="373"/>
      <c r="E347" s="296"/>
      <c r="F347" s="278"/>
      <c r="G347" s="282"/>
      <c r="H347" s="282"/>
      <c r="I347" s="251"/>
      <c r="J347" s="275"/>
      <c r="K347" s="289"/>
      <c r="L347" s="273"/>
      <c r="M347" s="87">
        <v>15333</v>
      </c>
      <c r="N347" s="87">
        <v>9048</v>
      </c>
      <c r="O347" s="195">
        <v>8865.7000000000007</v>
      </c>
      <c r="P347" s="275"/>
      <c r="Q347" s="292"/>
      <c r="R347" s="132" t="s">
        <v>3755</v>
      </c>
    </row>
    <row r="348" spans="1:18" ht="38.25" x14ac:dyDescent="0.2">
      <c r="A348" s="296"/>
      <c r="B348" s="298"/>
      <c r="C348" s="251"/>
      <c r="D348" s="9" t="s">
        <v>18</v>
      </c>
      <c r="E348" s="296"/>
      <c r="F348" s="278"/>
      <c r="G348" s="282"/>
      <c r="H348" s="282"/>
      <c r="I348" s="251"/>
      <c r="J348" s="275"/>
      <c r="K348" s="289"/>
      <c r="L348" s="273"/>
      <c r="M348" s="87">
        <v>2732</v>
      </c>
      <c r="O348" s="195"/>
      <c r="P348" s="275"/>
      <c r="Q348" s="292"/>
      <c r="R348" s="132" t="s">
        <v>3756</v>
      </c>
    </row>
    <row r="349" spans="1:18" ht="38.25" x14ac:dyDescent="0.2">
      <c r="A349" s="295"/>
      <c r="B349" s="299"/>
      <c r="C349" s="250"/>
      <c r="D349" s="9" t="s">
        <v>28</v>
      </c>
      <c r="E349" s="295"/>
      <c r="F349" s="280"/>
      <c r="G349" s="283"/>
      <c r="H349" s="283"/>
      <c r="I349" s="250"/>
      <c r="J349" s="284"/>
      <c r="K349" s="290"/>
      <c r="L349" s="242"/>
      <c r="M349" s="87">
        <v>86.57</v>
      </c>
      <c r="O349" s="195"/>
      <c r="P349" s="284"/>
      <c r="Q349" s="293"/>
      <c r="R349" s="132" t="s">
        <v>3757</v>
      </c>
    </row>
    <row r="350" spans="1:18" ht="89.25" x14ac:dyDescent="0.2">
      <c r="A350" s="132" t="s">
        <v>2613</v>
      </c>
      <c r="B350" s="134" t="s">
        <v>2640</v>
      </c>
      <c r="C350" s="9" t="s">
        <v>2612</v>
      </c>
      <c r="D350" s="9" t="s">
        <v>19</v>
      </c>
      <c r="E350" s="132" t="s">
        <v>3681</v>
      </c>
      <c r="F350" s="132" t="s">
        <v>2703</v>
      </c>
      <c r="G350" s="43">
        <v>398950.59730000002</v>
      </c>
      <c r="H350" s="43">
        <v>1535747.7139999999</v>
      </c>
      <c r="I350" s="9" t="s">
        <v>3680</v>
      </c>
      <c r="J350" s="162" t="s">
        <v>2738</v>
      </c>
      <c r="K350" s="112">
        <v>43689</v>
      </c>
      <c r="L350" s="112">
        <v>43842</v>
      </c>
      <c r="M350" s="87">
        <v>2943.2</v>
      </c>
      <c r="O350" s="195"/>
      <c r="P350" s="162" t="s">
        <v>2738</v>
      </c>
      <c r="Q350" s="162" t="s">
        <v>3729</v>
      </c>
      <c r="R350" s="196" t="s">
        <v>3758</v>
      </c>
    </row>
    <row r="351" spans="1:18" ht="76.5" x14ac:dyDescent="0.2">
      <c r="A351" s="132" t="s">
        <v>3620</v>
      </c>
      <c r="B351" s="134">
        <v>6670172849</v>
      </c>
      <c r="C351" s="9" t="s">
        <v>984</v>
      </c>
      <c r="D351" s="9" t="s">
        <v>10</v>
      </c>
      <c r="E351" s="132" t="s">
        <v>3683</v>
      </c>
      <c r="F351" s="132" t="s">
        <v>1063</v>
      </c>
      <c r="G351" s="43">
        <v>382939.15990000003</v>
      </c>
      <c r="H351" s="43">
        <v>1530808.5977</v>
      </c>
      <c r="I351" s="9" t="s">
        <v>3682</v>
      </c>
      <c r="J351" s="162" t="s">
        <v>1128</v>
      </c>
      <c r="K351" s="112">
        <v>42956</v>
      </c>
      <c r="L351" s="112">
        <v>44782</v>
      </c>
      <c r="M351" s="87">
        <v>19678.8</v>
      </c>
      <c r="N351" s="87">
        <v>11526.6</v>
      </c>
      <c r="O351" s="195">
        <v>12272.4</v>
      </c>
      <c r="P351" s="162" t="s">
        <v>1128</v>
      </c>
      <c r="Q351" s="162" t="s">
        <v>3729</v>
      </c>
      <c r="R351" s="132" t="s">
        <v>3759</v>
      </c>
    </row>
    <row r="352" spans="1:18" ht="89.25" x14ac:dyDescent="0.2">
      <c r="A352" s="132" t="s">
        <v>1691</v>
      </c>
      <c r="B352" s="134" t="s">
        <v>1658</v>
      </c>
      <c r="C352" s="9" t="s">
        <v>1692</v>
      </c>
      <c r="D352" s="9" t="s">
        <v>28</v>
      </c>
      <c r="E352" s="132" t="s">
        <v>3685</v>
      </c>
      <c r="F352" s="132" t="s">
        <v>1568</v>
      </c>
      <c r="G352" s="43">
        <v>389520.03129999997</v>
      </c>
      <c r="H352" s="43">
        <v>1534122.6336000001</v>
      </c>
      <c r="I352" s="9" t="s">
        <v>3684</v>
      </c>
      <c r="J352" s="162" t="s">
        <v>1765</v>
      </c>
      <c r="K352" s="112">
        <v>43607</v>
      </c>
      <c r="L352" s="112">
        <v>43709</v>
      </c>
      <c r="O352" s="195"/>
      <c r="P352" s="162" t="s">
        <v>1765</v>
      </c>
      <c r="Q352" s="162" t="s">
        <v>3730</v>
      </c>
      <c r="R352" s="196" t="s">
        <v>3760</v>
      </c>
    </row>
    <row r="353" spans="1:18" ht="51" x14ac:dyDescent="0.2">
      <c r="A353" s="132" t="s">
        <v>3622</v>
      </c>
      <c r="B353" s="134" t="s">
        <v>3640</v>
      </c>
      <c r="C353" s="9" t="s">
        <v>3621</v>
      </c>
      <c r="D353" s="9" t="s">
        <v>16</v>
      </c>
      <c r="E353" s="132" t="s">
        <v>3687</v>
      </c>
      <c r="F353" s="132" t="s">
        <v>3709</v>
      </c>
      <c r="G353" s="43">
        <v>388070.45159999997</v>
      </c>
      <c r="H353" s="43">
        <v>1529827.9171</v>
      </c>
      <c r="I353" s="9" t="s">
        <v>3686</v>
      </c>
      <c r="J353" s="162" t="s">
        <v>3731</v>
      </c>
      <c r="K353" s="112">
        <v>39937</v>
      </c>
      <c r="L353" s="112">
        <v>43769</v>
      </c>
      <c r="M353" s="87">
        <v>1487.8</v>
      </c>
      <c r="O353" s="195"/>
      <c r="P353" s="162" t="s">
        <v>3731</v>
      </c>
      <c r="Q353" s="162" t="s">
        <v>3599</v>
      </c>
      <c r="R353" s="196" t="s">
        <v>3761</v>
      </c>
    </row>
    <row r="354" spans="1:18" ht="38.25" customHeight="1" x14ac:dyDescent="0.2">
      <c r="A354" s="294" t="s">
        <v>3624</v>
      </c>
      <c r="B354" s="297" t="s">
        <v>3641</v>
      </c>
      <c r="C354" s="249" t="s">
        <v>3623</v>
      </c>
      <c r="D354" s="9" t="s">
        <v>14</v>
      </c>
      <c r="E354" s="294" t="s">
        <v>3689</v>
      </c>
      <c r="F354" s="277" t="s">
        <v>3710</v>
      </c>
      <c r="G354" s="281">
        <v>379976.40379999997</v>
      </c>
      <c r="H354" s="281">
        <v>1540233.392</v>
      </c>
      <c r="I354" s="249" t="s">
        <v>3688</v>
      </c>
      <c r="J354" s="274" t="s">
        <v>3732</v>
      </c>
      <c r="K354" s="269">
        <v>43027</v>
      </c>
      <c r="L354" s="241">
        <v>44044</v>
      </c>
      <c r="M354" s="87">
        <v>1451.46</v>
      </c>
      <c r="O354" s="195"/>
      <c r="P354" s="274" t="s">
        <v>3732</v>
      </c>
      <c r="Q354" s="291" t="s">
        <v>3599</v>
      </c>
      <c r="R354" s="196" t="s">
        <v>3762</v>
      </c>
    </row>
    <row r="355" spans="1:18" ht="38.25" x14ac:dyDescent="0.2">
      <c r="A355" s="295"/>
      <c r="B355" s="299"/>
      <c r="C355" s="250"/>
      <c r="D355" s="9" t="s">
        <v>28</v>
      </c>
      <c r="E355" s="295"/>
      <c r="F355" s="280"/>
      <c r="G355" s="283"/>
      <c r="H355" s="283"/>
      <c r="I355" s="250"/>
      <c r="J355" s="284"/>
      <c r="K355" s="270"/>
      <c r="L355" s="242"/>
      <c r="O355" s="195"/>
      <c r="P355" s="284"/>
      <c r="Q355" s="293"/>
      <c r="R355" s="196" t="s">
        <v>3763</v>
      </c>
    </row>
    <row r="356" spans="1:18" ht="51" x14ac:dyDescent="0.2">
      <c r="A356" s="132" t="s">
        <v>3626</v>
      </c>
      <c r="B356" s="134" t="s">
        <v>3642</v>
      </c>
      <c r="C356" s="9" t="s">
        <v>3625</v>
      </c>
      <c r="D356" s="9" t="s">
        <v>16</v>
      </c>
      <c r="E356" s="132" t="s">
        <v>3691</v>
      </c>
      <c r="F356" s="132" t="s">
        <v>3711</v>
      </c>
      <c r="G356" s="43">
        <v>394609.80129999999</v>
      </c>
      <c r="H356" s="43">
        <v>1535824.3424</v>
      </c>
      <c r="I356" s="9" t="s">
        <v>3690</v>
      </c>
      <c r="J356" s="162" t="s">
        <v>3733</v>
      </c>
      <c r="K356" s="112">
        <v>43431</v>
      </c>
      <c r="L356" s="112">
        <v>43673</v>
      </c>
      <c r="M356" s="87">
        <v>1138.8</v>
      </c>
      <c r="O356" s="195"/>
      <c r="P356" s="162" t="s">
        <v>3733</v>
      </c>
      <c r="Q356" s="162" t="s">
        <v>3734</v>
      </c>
      <c r="R356" s="196" t="s">
        <v>3764</v>
      </c>
    </row>
    <row r="357" spans="1:18" ht="38.25" customHeight="1" x14ac:dyDescent="0.2">
      <c r="A357" s="294" t="s">
        <v>3628</v>
      </c>
      <c r="B357" s="297">
        <v>6658328507</v>
      </c>
      <c r="C357" s="249" t="s">
        <v>3627</v>
      </c>
      <c r="D357" s="372" t="s">
        <v>10</v>
      </c>
      <c r="E357" s="294" t="s">
        <v>3693</v>
      </c>
      <c r="F357" s="277" t="s">
        <v>2698</v>
      </c>
      <c r="G357" s="281">
        <v>385243.19069999998</v>
      </c>
      <c r="H357" s="281">
        <v>1527875.54</v>
      </c>
      <c r="I357" s="249" t="s">
        <v>3692</v>
      </c>
      <c r="J357" s="274" t="s">
        <v>2729</v>
      </c>
      <c r="K357" s="269">
        <v>43145</v>
      </c>
      <c r="L357" s="241">
        <v>43875</v>
      </c>
      <c r="M357" s="87">
        <v>9800.25</v>
      </c>
      <c r="N357" s="87">
        <v>7212.31</v>
      </c>
      <c r="O357" s="195">
        <v>7195.6</v>
      </c>
      <c r="P357" s="274" t="s">
        <v>2729</v>
      </c>
      <c r="Q357" s="291" t="s">
        <v>3734</v>
      </c>
      <c r="R357" s="196" t="s">
        <v>3765</v>
      </c>
    </row>
    <row r="358" spans="1:18" ht="63.75" x14ac:dyDescent="0.2">
      <c r="A358" s="296"/>
      <c r="B358" s="298"/>
      <c r="C358" s="251"/>
      <c r="D358" s="395"/>
      <c r="E358" s="296"/>
      <c r="F358" s="278"/>
      <c r="G358" s="282"/>
      <c r="H358" s="282"/>
      <c r="I358" s="251"/>
      <c r="J358" s="275"/>
      <c r="K358" s="271"/>
      <c r="L358" s="273"/>
      <c r="M358" s="87">
        <v>8644</v>
      </c>
      <c r="N358" s="87">
        <v>6344.13</v>
      </c>
      <c r="O358" s="195">
        <v>6289.7</v>
      </c>
      <c r="P358" s="275"/>
      <c r="Q358" s="292"/>
      <c r="R358" s="196" t="s">
        <v>3766</v>
      </c>
    </row>
    <row r="359" spans="1:18" ht="38.25" x14ac:dyDescent="0.2">
      <c r="A359" s="296"/>
      <c r="B359" s="298"/>
      <c r="C359" s="251"/>
      <c r="D359" s="373"/>
      <c r="E359" s="296"/>
      <c r="F359" s="278"/>
      <c r="G359" s="282"/>
      <c r="H359" s="282"/>
      <c r="I359" s="251"/>
      <c r="J359" s="275"/>
      <c r="K359" s="271"/>
      <c r="L359" s="273"/>
      <c r="M359" s="87">
        <v>8087.36</v>
      </c>
      <c r="N359" s="87">
        <v>5963.11</v>
      </c>
      <c r="O359" s="195">
        <v>5989</v>
      </c>
      <c r="P359" s="275"/>
      <c r="Q359" s="292"/>
      <c r="R359" s="196" t="s">
        <v>3767</v>
      </c>
    </row>
    <row r="360" spans="1:18" ht="38.25" x14ac:dyDescent="0.2">
      <c r="A360" s="296"/>
      <c r="B360" s="298"/>
      <c r="C360" s="251"/>
      <c r="D360" s="9" t="s">
        <v>16</v>
      </c>
      <c r="E360" s="296"/>
      <c r="F360" s="278"/>
      <c r="G360" s="282"/>
      <c r="H360" s="282"/>
      <c r="I360" s="251"/>
      <c r="J360" s="275"/>
      <c r="K360" s="271"/>
      <c r="L360" s="273"/>
      <c r="O360" s="195"/>
      <c r="P360" s="275"/>
      <c r="Q360" s="292"/>
      <c r="R360" s="196" t="s">
        <v>3768</v>
      </c>
    </row>
    <row r="361" spans="1:18" ht="38.25" x14ac:dyDescent="0.2">
      <c r="A361" s="295"/>
      <c r="B361" s="299"/>
      <c r="C361" s="250"/>
      <c r="D361" s="9" t="s">
        <v>14</v>
      </c>
      <c r="E361" s="295"/>
      <c r="F361" s="280"/>
      <c r="G361" s="283"/>
      <c r="H361" s="283"/>
      <c r="I361" s="250"/>
      <c r="J361" s="284"/>
      <c r="K361" s="270"/>
      <c r="L361" s="242"/>
      <c r="O361" s="195"/>
      <c r="P361" s="284"/>
      <c r="Q361" s="293"/>
      <c r="R361" s="196" t="s">
        <v>3769</v>
      </c>
    </row>
    <row r="362" spans="1:18" ht="102" x14ac:dyDescent="0.2">
      <c r="A362" s="132" t="s">
        <v>1028</v>
      </c>
      <c r="B362" s="134" t="s">
        <v>1047</v>
      </c>
      <c r="C362" s="9" t="s">
        <v>45</v>
      </c>
      <c r="D362" s="9" t="s">
        <v>18</v>
      </c>
      <c r="E362" s="132" t="s">
        <v>3695</v>
      </c>
      <c r="F362" s="132" t="s">
        <v>734</v>
      </c>
      <c r="G362" s="43">
        <v>385998.21860000002</v>
      </c>
      <c r="H362" s="43">
        <v>1536762.8285999999</v>
      </c>
      <c r="I362" s="9" t="s">
        <v>3694</v>
      </c>
      <c r="J362" s="162" t="s">
        <v>827</v>
      </c>
      <c r="K362" s="112">
        <v>43418</v>
      </c>
      <c r="L362" s="112">
        <v>44088</v>
      </c>
      <c r="M362" s="87">
        <v>11395.2</v>
      </c>
      <c r="O362" s="195"/>
      <c r="P362" s="162" t="s">
        <v>827</v>
      </c>
      <c r="Q362" s="162" t="s">
        <v>3734</v>
      </c>
      <c r="R362" s="196" t="s">
        <v>3770</v>
      </c>
    </row>
    <row r="363" spans="1:18" ht="114.75" x14ac:dyDescent="0.2">
      <c r="A363" s="132" t="s">
        <v>257</v>
      </c>
      <c r="B363" s="134">
        <v>6671019770</v>
      </c>
      <c r="C363" s="9" t="s">
        <v>690</v>
      </c>
      <c r="D363" s="9" t="s">
        <v>27</v>
      </c>
      <c r="E363" s="132" t="s">
        <v>3696</v>
      </c>
      <c r="F363" s="132" t="s">
        <v>3712</v>
      </c>
      <c r="G363" s="43">
        <v>393414.02990000002</v>
      </c>
      <c r="H363" s="43">
        <v>1536760.5307</v>
      </c>
      <c r="I363" s="9" t="s">
        <v>320</v>
      </c>
      <c r="J363" s="162" t="s">
        <v>3735</v>
      </c>
      <c r="K363" s="112">
        <v>43338</v>
      </c>
      <c r="L363" s="112">
        <v>43491</v>
      </c>
      <c r="M363" s="87">
        <v>65.099999999999994</v>
      </c>
      <c r="O363" s="195"/>
      <c r="P363" s="162" t="s">
        <v>3735</v>
      </c>
      <c r="Q363" s="162" t="s">
        <v>3736</v>
      </c>
      <c r="R363" s="132" t="s">
        <v>3771</v>
      </c>
    </row>
    <row r="364" spans="1:18" ht="76.5" x14ac:dyDescent="0.2">
      <c r="A364" s="132" t="s">
        <v>1030</v>
      </c>
      <c r="B364" s="134">
        <v>6671446690</v>
      </c>
      <c r="C364" s="9" t="s">
        <v>3629</v>
      </c>
      <c r="D364" s="9" t="s">
        <v>10</v>
      </c>
      <c r="E364" s="132" t="s">
        <v>3698</v>
      </c>
      <c r="F364" s="132" t="s">
        <v>3713</v>
      </c>
      <c r="G364" s="43">
        <v>392546.54519999999</v>
      </c>
      <c r="H364" s="43">
        <v>1532128.6695999999</v>
      </c>
      <c r="I364" s="9" t="s">
        <v>3697</v>
      </c>
      <c r="J364" s="162" t="s">
        <v>3737</v>
      </c>
      <c r="K364" s="112">
        <v>42977</v>
      </c>
      <c r="L364" s="112">
        <v>43982</v>
      </c>
      <c r="M364" s="87">
        <v>26556.799999999999</v>
      </c>
      <c r="N364" s="87">
        <v>17605.150000000001</v>
      </c>
      <c r="O364" s="195">
        <v>18017.7</v>
      </c>
      <c r="P364" s="162" t="s">
        <v>3737</v>
      </c>
      <c r="Q364" s="194">
        <v>43795</v>
      </c>
      <c r="R364" s="132" t="s">
        <v>3772</v>
      </c>
    </row>
    <row r="365" spans="1:18" ht="25.5" customHeight="1" x14ac:dyDescent="0.2">
      <c r="A365" s="294" t="s">
        <v>702</v>
      </c>
      <c r="B365" s="297">
        <v>6678996608</v>
      </c>
      <c r="C365" s="249" t="s">
        <v>701</v>
      </c>
      <c r="D365" s="372" t="s">
        <v>38</v>
      </c>
      <c r="E365" s="294" t="s">
        <v>3662</v>
      </c>
      <c r="F365" s="277" t="s">
        <v>732</v>
      </c>
      <c r="G365" s="281">
        <v>389904.4987</v>
      </c>
      <c r="H365" s="281">
        <v>1523695.4867</v>
      </c>
      <c r="I365" s="249" t="s">
        <v>320</v>
      </c>
      <c r="J365" s="274" t="s">
        <v>822</v>
      </c>
      <c r="K365" s="269">
        <v>43536</v>
      </c>
      <c r="L365" s="241">
        <v>43873</v>
      </c>
      <c r="M365" s="87">
        <v>2621.47</v>
      </c>
      <c r="O365" s="195"/>
      <c r="P365" s="274" t="s">
        <v>822</v>
      </c>
      <c r="Q365" s="285">
        <v>43796</v>
      </c>
      <c r="R365" s="132" t="s">
        <v>3773</v>
      </c>
    </row>
    <row r="366" spans="1:18" ht="36.75" customHeight="1" x14ac:dyDescent="0.2">
      <c r="A366" s="295"/>
      <c r="B366" s="299"/>
      <c r="C366" s="250"/>
      <c r="D366" s="373"/>
      <c r="E366" s="295"/>
      <c r="F366" s="280"/>
      <c r="G366" s="283"/>
      <c r="H366" s="283"/>
      <c r="I366" s="250"/>
      <c r="J366" s="284"/>
      <c r="K366" s="270"/>
      <c r="L366" s="242"/>
      <c r="M366" s="87">
        <v>3058.43</v>
      </c>
      <c r="O366" s="195"/>
      <c r="P366" s="284"/>
      <c r="Q366" s="286"/>
      <c r="R366" s="132" t="s">
        <v>3774</v>
      </c>
    </row>
    <row r="367" spans="1:18" ht="52.5" customHeight="1" x14ac:dyDescent="0.2">
      <c r="A367" s="294" t="s">
        <v>3630</v>
      </c>
      <c r="B367" s="297">
        <v>6661102500</v>
      </c>
      <c r="C367" s="249" t="s">
        <v>3368</v>
      </c>
      <c r="D367" s="9" t="s">
        <v>10</v>
      </c>
      <c r="E367" s="294" t="s">
        <v>3663</v>
      </c>
      <c r="F367" s="277" t="s">
        <v>3421</v>
      </c>
      <c r="G367" s="281">
        <v>389460.49170000001</v>
      </c>
      <c r="H367" s="281">
        <v>1530775.1388000001</v>
      </c>
      <c r="I367" s="249" t="s">
        <v>320</v>
      </c>
      <c r="J367" s="274" t="s">
        <v>3330</v>
      </c>
      <c r="K367" s="269">
        <v>43208</v>
      </c>
      <c r="L367" s="241">
        <v>44042</v>
      </c>
      <c r="M367" s="87">
        <v>31704.43</v>
      </c>
      <c r="N367" s="87">
        <v>21444.6</v>
      </c>
      <c r="O367" s="195">
        <v>22037.9</v>
      </c>
      <c r="P367" s="274" t="s">
        <v>3330</v>
      </c>
      <c r="Q367" s="285">
        <v>43796</v>
      </c>
      <c r="R367" s="132" t="s">
        <v>3775</v>
      </c>
    </row>
    <row r="368" spans="1:18" ht="75" customHeight="1" x14ac:dyDescent="0.2">
      <c r="A368" s="295"/>
      <c r="B368" s="299"/>
      <c r="C368" s="250"/>
      <c r="D368" s="9" t="s">
        <v>18</v>
      </c>
      <c r="E368" s="295"/>
      <c r="F368" s="280"/>
      <c r="G368" s="283"/>
      <c r="H368" s="283"/>
      <c r="I368" s="250"/>
      <c r="J368" s="284"/>
      <c r="K368" s="270"/>
      <c r="L368" s="242"/>
      <c r="M368" s="87">
        <v>1984.8</v>
      </c>
      <c r="O368" s="195"/>
      <c r="P368" s="284"/>
      <c r="Q368" s="286"/>
      <c r="R368" s="132" t="s">
        <v>3776</v>
      </c>
    </row>
    <row r="369" spans="1:18" ht="76.5" x14ac:dyDescent="0.2">
      <c r="A369" s="132" t="s">
        <v>3632</v>
      </c>
      <c r="B369" s="134">
        <v>6658511527</v>
      </c>
      <c r="C369" s="9" t="s">
        <v>3631</v>
      </c>
      <c r="D369" s="9" t="s">
        <v>10</v>
      </c>
      <c r="E369" s="132" t="s">
        <v>3700</v>
      </c>
      <c r="F369" s="132" t="s">
        <v>3714</v>
      </c>
      <c r="G369" s="43">
        <v>387011.17629999999</v>
      </c>
      <c r="H369" s="43">
        <v>1533249.71</v>
      </c>
      <c r="I369" s="9" t="s">
        <v>3699</v>
      </c>
      <c r="J369" s="162" t="s">
        <v>3738</v>
      </c>
      <c r="K369" s="112">
        <v>43312</v>
      </c>
      <c r="L369" s="112">
        <v>43862</v>
      </c>
      <c r="M369" s="87">
        <v>23863</v>
      </c>
      <c r="N369" s="87">
        <v>17853.439999999999</v>
      </c>
      <c r="O369" s="195">
        <v>18473</v>
      </c>
      <c r="P369" s="162" t="s">
        <v>3738</v>
      </c>
      <c r="Q369" s="194">
        <v>43797</v>
      </c>
      <c r="R369" s="196" t="s">
        <v>3777</v>
      </c>
    </row>
    <row r="370" spans="1:18" ht="25.5" customHeight="1" x14ac:dyDescent="0.2">
      <c r="A370" s="294" t="s">
        <v>3634</v>
      </c>
      <c r="B370" s="297">
        <v>6672343715</v>
      </c>
      <c r="C370" s="249" t="s">
        <v>3633</v>
      </c>
      <c r="D370" s="9" t="s">
        <v>18</v>
      </c>
      <c r="E370" s="294" t="s">
        <v>3664</v>
      </c>
      <c r="F370" s="277" t="s">
        <v>3715</v>
      </c>
      <c r="G370" s="281">
        <v>377192.36210000003</v>
      </c>
      <c r="H370" s="281">
        <v>1531135.6577000001</v>
      </c>
      <c r="I370" s="249" t="s">
        <v>3701</v>
      </c>
      <c r="J370" s="274" t="s">
        <v>3739</v>
      </c>
      <c r="K370" s="269">
        <v>41907</v>
      </c>
      <c r="L370" s="241">
        <v>43830</v>
      </c>
      <c r="M370" s="272">
        <v>1399.81</v>
      </c>
      <c r="O370" s="195"/>
      <c r="P370" s="274" t="s">
        <v>3739</v>
      </c>
      <c r="Q370" s="285">
        <v>43798</v>
      </c>
      <c r="R370" s="196" t="s">
        <v>3778</v>
      </c>
    </row>
    <row r="371" spans="1:18" ht="37.5" customHeight="1" x14ac:dyDescent="0.2">
      <c r="A371" s="295"/>
      <c r="B371" s="299"/>
      <c r="C371" s="250"/>
      <c r="D371" s="9" t="s">
        <v>28</v>
      </c>
      <c r="E371" s="295"/>
      <c r="F371" s="280"/>
      <c r="G371" s="283"/>
      <c r="H371" s="283"/>
      <c r="I371" s="250"/>
      <c r="J371" s="284"/>
      <c r="K371" s="270"/>
      <c r="L371" s="242"/>
      <c r="M371" s="242"/>
      <c r="O371" s="195"/>
      <c r="P371" s="284"/>
      <c r="Q371" s="286"/>
      <c r="R371" s="196" t="s">
        <v>3779</v>
      </c>
    </row>
    <row r="372" spans="1:18" ht="38.25" x14ac:dyDescent="0.2">
      <c r="A372" s="132" t="s">
        <v>3636</v>
      </c>
      <c r="B372" s="134">
        <v>6658141481</v>
      </c>
      <c r="C372" s="9" t="s">
        <v>3635</v>
      </c>
      <c r="D372" s="9" t="s">
        <v>19</v>
      </c>
      <c r="E372" s="132" t="s">
        <v>3703</v>
      </c>
      <c r="F372" s="132" t="s">
        <v>3716</v>
      </c>
      <c r="G372" s="43">
        <v>394283.72989999998</v>
      </c>
      <c r="H372" s="43">
        <v>1532817.7608</v>
      </c>
      <c r="I372" s="9" t="s">
        <v>3702</v>
      </c>
      <c r="J372" s="162" t="s">
        <v>3740</v>
      </c>
      <c r="K372" s="112">
        <v>43277</v>
      </c>
      <c r="L372" s="112">
        <v>43465</v>
      </c>
      <c r="M372" s="87">
        <v>1241.7</v>
      </c>
      <c r="O372" s="195"/>
      <c r="P372" s="162" t="s">
        <v>3740</v>
      </c>
      <c r="Q372" s="194">
        <v>43798</v>
      </c>
      <c r="R372" s="196" t="s">
        <v>3780</v>
      </c>
    </row>
    <row r="373" spans="1:18" ht="38.25" customHeight="1" x14ac:dyDescent="0.2">
      <c r="A373" s="294" t="s">
        <v>3638</v>
      </c>
      <c r="B373" s="297">
        <v>6670333582</v>
      </c>
      <c r="C373" s="249" t="s">
        <v>3637</v>
      </c>
      <c r="D373" s="9" t="s">
        <v>10</v>
      </c>
      <c r="E373" s="294" t="s">
        <v>3665</v>
      </c>
      <c r="F373" s="277" t="s">
        <v>3717</v>
      </c>
      <c r="G373" s="281">
        <v>395718.598</v>
      </c>
      <c r="H373" s="281">
        <v>1527750.7413000001</v>
      </c>
      <c r="I373" s="249" t="s">
        <v>320</v>
      </c>
      <c r="J373" s="274" t="s">
        <v>3741</v>
      </c>
      <c r="K373" s="269">
        <v>43181</v>
      </c>
      <c r="L373" s="272"/>
      <c r="M373" s="87">
        <v>17850</v>
      </c>
      <c r="N373" s="87">
        <v>12741</v>
      </c>
      <c r="O373" s="195">
        <v>12697.1</v>
      </c>
      <c r="P373" s="274" t="s">
        <v>3741</v>
      </c>
      <c r="Q373" s="285">
        <v>43798</v>
      </c>
      <c r="R373" s="196" t="s">
        <v>3781</v>
      </c>
    </row>
    <row r="374" spans="1:18" ht="51" x14ac:dyDescent="0.2">
      <c r="A374" s="296"/>
      <c r="B374" s="298"/>
      <c r="C374" s="251"/>
      <c r="D374" s="9" t="s">
        <v>28</v>
      </c>
      <c r="E374" s="296"/>
      <c r="F374" s="278"/>
      <c r="G374" s="282"/>
      <c r="H374" s="282"/>
      <c r="I374" s="251"/>
      <c r="J374" s="275"/>
      <c r="K374" s="271"/>
      <c r="L374" s="273"/>
      <c r="M374" s="87">
        <v>20.6</v>
      </c>
      <c r="O374" s="195"/>
      <c r="P374" s="275"/>
      <c r="Q374" s="287"/>
      <c r="R374" s="196" t="s">
        <v>3782</v>
      </c>
    </row>
    <row r="375" spans="1:18" ht="45.75" customHeight="1" x14ac:dyDescent="0.2">
      <c r="A375" s="295"/>
      <c r="B375" s="299"/>
      <c r="C375" s="250"/>
      <c r="D375" s="9" t="s">
        <v>18</v>
      </c>
      <c r="E375" s="295"/>
      <c r="F375" s="279"/>
      <c r="G375" s="283"/>
      <c r="H375" s="283"/>
      <c r="I375" s="250"/>
      <c r="J375" s="276"/>
      <c r="K375" s="270"/>
      <c r="L375" s="242"/>
      <c r="M375" s="87">
        <v>1415.8</v>
      </c>
      <c r="O375" s="195"/>
      <c r="P375" s="276"/>
      <c r="Q375" s="288"/>
      <c r="R375" s="196" t="s">
        <v>3783</v>
      </c>
    </row>
    <row r="376" spans="1:18" ht="109.5" customHeight="1" x14ac:dyDescent="0.2">
      <c r="A376" s="268" t="s">
        <v>4138</v>
      </c>
      <c r="B376" s="268" t="s">
        <v>2172</v>
      </c>
      <c r="C376" s="249" t="s">
        <v>4137</v>
      </c>
      <c r="D376" s="9" t="s">
        <v>27</v>
      </c>
      <c r="E376" s="268" t="s">
        <v>4195</v>
      </c>
      <c r="F376" s="264" t="s">
        <v>4314</v>
      </c>
      <c r="G376" s="258">
        <v>382793.62229999999</v>
      </c>
      <c r="H376" s="260">
        <v>1532928.6277000001</v>
      </c>
      <c r="I376" s="249" t="s">
        <v>4429</v>
      </c>
      <c r="J376" s="418" t="s">
        <v>4380</v>
      </c>
      <c r="K376" s="241">
        <v>43241</v>
      </c>
      <c r="L376" s="241">
        <v>43799</v>
      </c>
      <c r="M376" s="87">
        <v>9240.6</v>
      </c>
      <c r="O376" s="217"/>
      <c r="P376" s="418" t="s">
        <v>4380</v>
      </c>
      <c r="Q376" s="420" t="s">
        <v>3979</v>
      </c>
      <c r="R376" s="213" t="s">
        <v>4430</v>
      </c>
    </row>
    <row r="377" spans="1:18" ht="229.5" customHeight="1" x14ac:dyDescent="0.2">
      <c r="A377" s="268"/>
      <c r="B377" s="268"/>
      <c r="C377" s="250"/>
      <c r="D377" s="9" t="s">
        <v>27</v>
      </c>
      <c r="E377" s="268"/>
      <c r="F377" s="265"/>
      <c r="G377" s="259"/>
      <c r="H377" s="261"/>
      <c r="I377" s="250"/>
      <c r="J377" s="419"/>
      <c r="K377" s="242"/>
      <c r="L377" s="242"/>
      <c r="M377" s="87">
        <v>9213.7000000000007</v>
      </c>
      <c r="O377" s="217"/>
      <c r="P377" s="419"/>
      <c r="Q377" s="421"/>
      <c r="R377" s="213" t="s">
        <v>4431</v>
      </c>
    </row>
    <row r="378" spans="1:18" ht="63.75" x14ac:dyDescent="0.2">
      <c r="A378" s="150" t="s">
        <v>1920</v>
      </c>
      <c r="B378" s="150" t="s">
        <v>1905</v>
      </c>
      <c r="C378" s="9" t="s">
        <v>1921</v>
      </c>
      <c r="D378" s="9" t="s">
        <v>18</v>
      </c>
      <c r="E378" s="150" t="s">
        <v>4196</v>
      </c>
      <c r="F378" s="132" t="s">
        <v>1967</v>
      </c>
      <c r="G378" s="218">
        <v>394321.61009999999</v>
      </c>
      <c r="H378" s="218">
        <v>1537879.6461</v>
      </c>
      <c r="I378" s="9" t="s">
        <v>320</v>
      </c>
      <c r="J378" s="213" t="s">
        <v>2062</v>
      </c>
      <c r="K378" s="112">
        <v>43619</v>
      </c>
      <c r="L378" s="112">
        <v>43833</v>
      </c>
      <c r="M378" s="87">
        <v>1083.67</v>
      </c>
      <c r="O378" s="217"/>
      <c r="P378" s="213" t="s">
        <v>2062</v>
      </c>
      <c r="Q378" s="216" t="s">
        <v>3979</v>
      </c>
      <c r="R378" s="213" t="s">
        <v>4432</v>
      </c>
    </row>
    <row r="379" spans="1:18" ht="25.5" customHeight="1" x14ac:dyDescent="0.2">
      <c r="A379" s="268" t="s">
        <v>1028</v>
      </c>
      <c r="B379" s="268">
        <v>6672184222</v>
      </c>
      <c r="C379" s="249" t="s">
        <v>45</v>
      </c>
      <c r="D379" s="9" t="s">
        <v>18</v>
      </c>
      <c r="E379" s="268" t="s">
        <v>4197</v>
      </c>
      <c r="F379" s="255" t="s">
        <v>4315</v>
      </c>
      <c r="G379" s="218">
        <v>385998.21860000002</v>
      </c>
      <c r="H379" s="218">
        <v>1536762.8285999999</v>
      </c>
      <c r="I379" s="249" t="s">
        <v>320</v>
      </c>
      <c r="J379" s="418" t="s">
        <v>825</v>
      </c>
      <c r="K379" s="241">
        <v>43199</v>
      </c>
      <c r="L379" s="241">
        <v>45178</v>
      </c>
      <c r="M379" s="87">
        <v>3309.4</v>
      </c>
      <c r="N379" s="87">
        <v>1507.02</v>
      </c>
      <c r="O379" s="137">
        <v>1507.6</v>
      </c>
      <c r="P379" s="418" t="s">
        <v>825</v>
      </c>
      <c r="Q379" s="420">
        <v>43803</v>
      </c>
      <c r="R379" s="213" t="s">
        <v>4433</v>
      </c>
    </row>
    <row r="380" spans="1:18" ht="79.5" customHeight="1" x14ac:dyDescent="0.2">
      <c r="A380" s="268"/>
      <c r="B380" s="268"/>
      <c r="C380" s="251"/>
      <c r="D380" s="9" t="s">
        <v>10</v>
      </c>
      <c r="E380" s="268"/>
      <c r="F380" s="256"/>
      <c r="G380" s="219"/>
      <c r="H380" s="219"/>
      <c r="I380" s="250"/>
      <c r="J380" s="419"/>
      <c r="K380" s="242"/>
      <c r="L380" s="242"/>
      <c r="M380" s="87">
        <v>28209.1</v>
      </c>
      <c r="N380" s="87">
        <v>19622.91</v>
      </c>
      <c r="O380" s="137">
        <v>19826.400000000001</v>
      </c>
      <c r="P380" s="419"/>
      <c r="Q380" s="421"/>
      <c r="R380" s="213" t="s">
        <v>4434</v>
      </c>
    </row>
    <row r="381" spans="1:18" ht="63.75" x14ac:dyDescent="0.2">
      <c r="A381" s="268"/>
      <c r="B381" s="268"/>
      <c r="C381" s="251"/>
      <c r="D381" s="9" t="s">
        <v>18</v>
      </c>
      <c r="E381" s="150" t="s">
        <v>4198</v>
      </c>
      <c r="F381" s="132" t="s">
        <v>2001</v>
      </c>
      <c r="G381" s="218">
        <v>382980.83480000001</v>
      </c>
      <c r="H381" s="218">
        <v>1530348.3757</v>
      </c>
      <c r="I381" s="9" t="s">
        <v>4287</v>
      </c>
      <c r="J381" s="213" t="s">
        <v>2126</v>
      </c>
      <c r="K381" s="112">
        <v>43279</v>
      </c>
      <c r="L381" s="112">
        <v>44275</v>
      </c>
      <c r="M381" s="87">
        <v>13480.79</v>
      </c>
      <c r="O381" s="137"/>
      <c r="P381" s="213" t="s">
        <v>2126</v>
      </c>
      <c r="Q381" s="216">
        <v>43808</v>
      </c>
      <c r="R381" s="213" t="s">
        <v>4435</v>
      </c>
    </row>
    <row r="382" spans="1:18" ht="25.5" customHeight="1" x14ac:dyDescent="0.2">
      <c r="A382" s="268"/>
      <c r="B382" s="268"/>
      <c r="C382" s="251"/>
      <c r="D382" s="9" t="s">
        <v>10</v>
      </c>
      <c r="E382" s="268" t="s">
        <v>4199</v>
      </c>
      <c r="F382" s="255" t="s">
        <v>3015</v>
      </c>
      <c r="G382" s="260">
        <v>396652.18469999998</v>
      </c>
      <c r="H382" s="260">
        <v>1533839.8132</v>
      </c>
      <c r="I382" s="249" t="s">
        <v>320</v>
      </c>
      <c r="J382" s="418" t="s">
        <v>3076</v>
      </c>
      <c r="K382" s="241">
        <v>43178</v>
      </c>
      <c r="L382" s="241">
        <v>44392</v>
      </c>
      <c r="M382" s="87">
        <v>17895</v>
      </c>
      <c r="N382" s="87">
        <v>11818.01</v>
      </c>
      <c r="O382" s="137">
        <v>11916</v>
      </c>
      <c r="P382" s="418" t="s">
        <v>3076</v>
      </c>
      <c r="Q382" s="420">
        <v>43824</v>
      </c>
      <c r="R382" s="213" t="s">
        <v>4436</v>
      </c>
    </row>
    <row r="383" spans="1:18" ht="63.75" x14ac:dyDescent="0.2">
      <c r="A383" s="268"/>
      <c r="B383" s="268"/>
      <c r="C383" s="251"/>
      <c r="D383" s="9" t="s">
        <v>16</v>
      </c>
      <c r="E383" s="268"/>
      <c r="F383" s="257"/>
      <c r="G383" s="262"/>
      <c r="H383" s="262"/>
      <c r="I383" s="251"/>
      <c r="J383" s="422"/>
      <c r="K383" s="273"/>
      <c r="L383" s="273"/>
      <c r="M383" s="87">
        <v>2310.66</v>
      </c>
      <c r="O383" s="137"/>
      <c r="P383" s="422"/>
      <c r="Q383" s="423"/>
      <c r="R383" s="213" t="s">
        <v>4437</v>
      </c>
    </row>
    <row r="384" spans="1:18" ht="38.25" x14ac:dyDescent="0.2">
      <c r="A384" s="268"/>
      <c r="B384" s="268"/>
      <c r="C384" s="251"/>
      <c r="D384" s="9" t="s">
        <v>28</v>
      </c>
      <c r="E384" s="268"/>
      <c r="F384" s="257"/>
      <c r="G384" s="262"/>
      <c r="H384" s="262"/>
      <c r="I384" s="251"/>
      <c r="J384" s="422"/>
      <c r="K384" s="273"/>
      <c r="L384" s="273"/>
      <c r="O384" s="137"/>
      <c r="P384" s="422"/>
      <c r="Q384" s="423"/>
      <c r="R384" s="213" t="s">
        <v>4438</v>
      </c>
    </row>
    <row r="385" spans="1:18" ht="76.5" x14ac:dyDescent="0.2">
      <c r="A385" s="268"/>
      <c r="B385" s="268"/>
      <c r="C385" s="251"/>
      <c r="D385" s="9" t="s">
        <v>10</v>
      </c>
      <c r="E385" s="268"/>
      <c r="F385" s="257"/>
      <c r="G385" s="262"/>
      <c r="H385" s="262"/>
      <c r="I385" s="251"/>
      <c r="J385" s="422"/>
      <c r="K385" s="273"/>
      <c r="L385" s="273"/>
      <c r="M385" s="87">
        <v>18058.2</v>
      </c>
      <c r="N385" s="87">
        <v>11649.9</v>
      </c>
      <c r="O385" s="137">
        <v>11747.3</v>
      </c>
      <c r="P385" s="422"/>
      <c r="Q385" s="423"/>
      <c r="R385" s="213" t="s">
        <v>4439</v>
      </c>
    </row>
    <row r="386" spans="1:18" ht="199.5" customHeight="1" x14ac:dyDescent="0.2">
      <c r="A386" s="268"/>
      <c r="B386" s="268"/>
      <c r="C386" s="251"/>
      <c r="D386" s="9" t="s">
        <v>18</v>
      </c>
      <c r="E386" s="268"/>
      <c r="F386" s="256"/>
      <c r="G386" s="261"/>
      <c r="H386" s="261"/>
      <c r="I386" s="250"/>
      <c r="J386" s="419"/>
      <c r="K386" s="242"/>
      <c r="L386" s="242"/>
      <c r="M386" s="87">
        <v>9267.83</v>
      </c>
      <c r="O386" s="137"/>
      <c r="P386" s="419"/>
      <c r="Q386" s="421"/>
      <c r="R386" s="213" t="s">
        <v>4440</v>
      </c>
    </row>
    <row r="387" spans="1:18" ht="102" x14ac:dyDescent="0.2">
      <c r="A387" s="268"/>
      <c r="B387" s="268"/>
      <c r="C387" s="251"/>
      <c r="D387" s="9" t="s">
        <v>10</v>
      </c>
      <c r="E387" s="150" t="s">
        <v>4200</v>
      </c>
      <c r="F387" s="132" t="s">
        <v>3531</v>
      </c>
      <c r="G387" s="218">
        <v>386370.51990000001</v>
      </c>
      <c r="H387" s="218">
        <v>1527488.1862000001</v>
      </c>
      <c r="I387" s="9" t="s">
        <v>4288</v>
      </c>
      <c r="J387" s="213" t="s">
        <v>3556</v>
      </c>
      <c r="K387" s="112">
        <v>43265</v>
      </c>
      <c r="L387" s="112">
        <v>44400</v>
      </c>
      <c r="M387" s="87">
        <v>14020.13</v>
      </c>
      <c r="N387" s="87">
        <v>9734.4500000000007</v>
      </c>
      <c r="O387" s="137">
        <v>9994.6</v>
      </c>
      <c r="P387" s="213" t="s">
        <v>3556</v>
      </c>
      <c r="Q387" s="216">
        <v>43825</v>
      </c>
      <c r="R387" s="213" t="s">
        <v>4441</v>
      </c>
    </row>
    <row r="388" spans="1:18" ht="60" customHeight="1" x14ac:dyDescent="0.2">
      <c r="A388" s="268"/>
      <c r="B388" s="268"/>
      <c r="C388" s="251"/>
      <c r="D388" s="9" t="s">
        <v>10</v>
      </c>
      <c r="E388" s="268" t="s">
        <v>4201</v>
      </c>
      <c r="F388" s="255" t="s">
        <v>1258</v>
      </c>
      <c r="G388" s="243">
        <v>397774.42190000002</v>
      </c>
      <c r="H388" s="260">
        <v>1536302.3085</v>
      </c>
      <c r="I388" s="249" t="s">
        <v>320</v>
      </c>
      <c r="J388" s="418" t="s">
        <v>1459</v>
      </c>
      <c r="K388" s="241">
        <v>43238</v>
      </c>
      <c r="L388" s="241">
        <v>43968</v>
      </c>
      <c r="M388" s="87">
        <v>14271.83</v>
      </c>
      <c r="N388" s="87">
        <v>10230.02</v>
      </c>
      <c r="O388" s="137">
        <v>10312.9</v>
      </c>
      <c r="P388" s="418" t="s">
        <v>1459</v>
      </c>
      <c r="Q388" s="420">
        <v>43827</v>
      </c>
      <c r="R388" s="213" t="s">
        <v>4442</v>
      </c>
    </row>
    <row r="389" spans="1:18" ht="84" customHeight="1" x14ac:dyDescent="0.2">
      <c r="A389" s="268"/>
      <c r="B389" s="268"/>
      <c r="C389" s="251"/>
      <c r="D389" s="9" t="s">
        <v>18</v>
      </c>
      <c r="E389" s="268"/>
      <c r="F389" s="256"/>
      <c r="G389" s="245"/>
      <c r="H389" s="261"/>
      <c r="I389" s="250"/>
      <c r="J389" s="419"/>
      <c r="K389" s="242"/>
      <c r="L389" s="242"/>
      <c r="M389" s="87">
        <v>1536.86</v>
      </c>
      <c r="O389" s="137"/>
      <c r="P389" s="419"/>
      <c r="Q389" s="421"/>
      <c r="R389" s="213" t="s">
        <v>4443</v>
      </c>
    </row>
    <row r="390" spans="1:18" ht="51" x14ac:dyDescent="0.2">
      <c r="A390" s="268"/>
      <c r="B390" s="268"/>
      <c r="C390" s="251"/>
      <c r="D390" s="9" t="s">
        <v>10</v>
      </c>
      <c r="E390" s="150" t="s">
        <v>4202</v>
      </c>
      <c r="F390" s="132" t="s">
        <v>2001</v>
      </c>
      <c r="G390" s="219">
        <v>382980.83480000001</v>
      </c>
      <c r="H390" s="219">
        <v>1530348.3757</v>
      </c>
      <c r="I390" s="9" t="s">
        <v>4289</v>
      </c>
      <c r="J390" s="213" t="s">
        <v>2126</v>
      </c>
      <c r="K390" s="112">
        <v>43279</v>
      </c>
      <c r="L390" s="112">
        <v>44275</v>
      </c>
      <c r="M390" s="87">
        <v>19753.150000000001</v>
      </c>
      <c r="N390" s="87">
        <v>13608.01</v>
      </c>
      <c r="O390" s="137">
        <v>13683.9</v>
      </c>
      <c r="P390" s="213" t="s">
        <v>2126</v>
      </c>
      <c r="Q390" s="216">
        <v>43829</v>
      </c>
      <c r="R390" s="213" t="s">
        <v>4444</v>
      </c>
    </row>
    <row r="391" spans="1:18" ht="102" x14ac:dyDescent="0.2">
      <c r="A391" s="268"/>
      <c r="B391" s="268"/>
      <c r="C391" s="250"/>
      <c r="D391" s="9" t="s">
        <v>10</v>
      </c>
      <c r="E391" s="150" t="s">
        <v>4203</v>
      </c>
      <c r="F391" s="132" t="s">
        <v>3531</v>
      </c>
      <c r="G391" s="218">
        <v>386344.24469999998</v>
      </c>
      <c r="H391" s="218">
        <v>1527458.2324999999</v>
      </c>
      <c r="I391" s="9" t="s">
        <v>4290</v>
      </c>
      <c r="J391" s="213" t="s">
        <v>3556</v>
      </c>
      <c r="K391" s="112">
        <v>43265</v>
      </c>
      <c r="L391" s="112">
        <v>44400</v>
      </c>
      <c r="M391" s="87">
        <v>9357.33</v>
      </c>
      <c r="N391" s="87">
        <v>6457.98</v>
      </c>
      <c r="O391" s="137">
        <v>6536.2</v>
      </c>
      <c r="P391" s="213" t="s">
        <v>3556</v>
      </c>
      <c r="Q391" s="216">
        <v>43829</v>
      </c>
      <c r="R391" s="213" t="s">
        <v>4445</v>
      </c>
    </row>
    <row r="392" spans="1:18" ht="76.5" x14ac:dyDescent="0.2">
      <c r="A392" s="150" t="s">
        <v>4140</v>
      </c>
      <c r="B392" s="150" t="s">
        <v>4187</v>
      </c>
      <c r="C392" s="9" t="s">
        <v>4139</v>
      </c>
      <c r="D392" s="9" t="s">
        <v>10</v>
      </c>
      <c r="E392" s="150" t="s">
        <v>4204</v>
      </c>
      <c r="F392" s="132" t="s">
        <v>4316</v>
      </c>
      <c r="G392" s="219">
        <v>381034.70569999999</v>
      </c>
      <c r="H392" s="219">
        <v>1531723.0808000001</v>
      </c>
      <c r="I392" s="9" t="s">
        <v>4291</v>
      </c>
      <c r="J392" s="213" t="s">
        <v>4381</v>
      </c>
      <c r="K392" s="112">
        <v>42892</v>
      </c>
      <c r="L392" s="112">
        <v>43991</v>
      </c>
      <c r="M392" s="87">
        <v>41646.720000000001</v>
      </c>
      <c r="N392" s="87">
        <v>33065.870000000003</v>
      </c>
      <c r="O392" s="137">
        <v>33096.1</v>
      </c>
      <c r="P392" s="213" t="s">
        <v>4381</v>
      </c>
      <c r="Q392" s="216" t="s">
        <v>3988</v>
      </c>
      <c r="R392" s="213" t="s">
        <v>4446</v>
      </c>
    </row>
    <row r="393" spans="1:18" ht="38.25" customHeight="1" x14ac:dyDescent="0.2">
      <c r="A393" s="268" t="s">
        <v>4075</v>
      </c>
      <c r="B393" s="268" t="s">
        <v>4188</v>
      </c>
      <c r="C393" s="249" t="s">
        <v>4141</v>
      </c>
      <c r="D393" s="9" t="s">
        <v>10</v>
      </c>
      <c r="E393" s="268" t="s">
        <v>4205</v>
      </c>
      <c r="F393" s="255" t="s">
        <v>3918</v>
      </c>
      <c r="G393" s="260">
        <v>391606.2868</v>
      </c>
      <c r="H393" s="260">
        <v>1538188.9698999999</v>
      </c>
      <c r="I393" s="249" t="s">
        <v>320</v>
      </c>
      <c r="J393" s="418" t="s">
        <v>3982</v>
      </c>
      <c r="K393" s="241">
        <v>42916</v>
      </c>
      <c r="L393" s="241">
        <v>43830</v>
      </c>
      <c r="M393" s="87">
        <v>34420.160000000003</v>
      </c>
      <c r="N393" s="87">
        <v>23531.94</v>
      </c>
      <c r="O393" s="137">
        <v>23640.400000000001</v>
      </c>
      <c r="P393" s="418" t="s">
        <v>3982</v>
      </c>
      <c r="Q393" s="420" t="s">
        <v>3988</v>
      </c>
      <c r="R393" s="213" t="s">
        <v>4447</v>
      </c>
    </row>
    <row r="394" spans="1:18" ht="51" x14ac:dyDescent="0.2">
      <c r="A394" s="268"/>
      <c r="B394" s="268"/>
      <c r="C394" s="251"/>
      <c r="D394" s="9" t="s">
        <v>18</v>
      </c>
      <c r="E394" s="268"/>
      <c r="F394" s="257"/>
      <c r="G394" s="262"/>
      <c r="H394" s="262"/>
      <c r="I394" s="251"/>
      <c r="J394" s="422"/>
      <c r="K394" s="273"/>
      <c r="L394" s="273"/>
      <c r="M394" s="87">
        <v>4246.05</v>
      </c>
      <c r="O394" s="137"/>
      <c r="P394" s="422"/>
      <c r="Q394" s="423"/>
      <c r="R394" s="213" t="s">
        <v>4448</v>
      </c>
    </row>
    <row r="395" spans="1:18" ht="51" x14ac:dyDescent="0.2">
      <c r="A395" s="268"/>
      <c r="B395" s="268"/>
      <c r="C395" s="250"/>
      <c r="D395" s="9" t="s">
        <v>28</v>
      </c>
      <c r="E395" s="268"/>
      <c r="F395" s="256"/>
      <c r="G395" s="261"/>
      <c r="H395" s="261"/>
      <c r="I395" s="250"/>
      <c r="J395" s="419"/>
      <c r="K395" s="242"/>
      <c r="L395" s="242"/>
      <c r="O395" s="137"/>
      <c r="P395" s="419"/>
      <c r="Q395" s="421"/>
      <c r="R395" s="213" t="s">
        <v>4449</v>
      </c>
    </row>
    <row r="396" spans="1:18" ht="38.25" x14ac:dyDescent="0.2">
      <c r="A396" s="150" t="s">
        <v>249</v>
      </c>
      <c r="B396" s="150" t="s">
        <v>42</v>
      </c>
      <c r="E396" s="150" t="s">
        <v>4206</v>
      </c>
      <c r="F396" s="132" t="s">
        <v>4317</v>
      </c>
      <c r="G396" s="219">
        <v>401180.88219999999</v>
      </c>
      <c r="H396" s="222">
        <v>1534265.6410000001</v>
      </c>
      <c r="I396" s="9" t="s">
        <v>4292</v>
      </c>
      <c r="J396" s="213" t="s">
        <v>4382</v>
      </c>
      <c r="K396" s="112">
        <v>43180</v>
      </c>
      <c r="L396" s="112">
        <v>44033</v>
      </c>
      <c r="M396" s="87">
        <v>1227.4000000000001</v>
      </c>
      <c r="O396" s="137"/>
      <c r="P396" s="213" t="s">
        <v>4382</v>
      </c>
      <c r="Q396" s="216" t="s">
        <v>3988</v>
      </c>
      <c r="R396" s="213" t="s">
        <v>4450</v>
      </c>
    </row>
    <row r="397" spans="1:18" ht="25.5" customHeight="1" x14ac:dyDescent="0.2">
      <c r="A397" s="268" t="s">
        <v>4143</v>
      </c>
      <c r="B397" s="268">
        <v>6658091463</v>
      </c>
      <c r="C397" s="249" t="s">
        <v>4142</v>
      </c>
      <c r="D397" s="9" t="s">
        <v>16</v>
      </c>
      <c r="E397" s="268" t="s">
        <v>4207</v>
      </c>
      <c r="F397" s="255" t="s">
        <v>4318</v>
      </c>
      <c r="G397" s="243">
        <v>393766.1875</v>
      </c>
      <c r="H397" s="246">
        <v>1529382.7035000001</v>
      </c>
      <c r="I397" s="249" t="s">
        <v>4293</v>
      </c>
      <c r="J397" s="418" t="s">
        <v>4383</v>
      </c>
      <c r="K397" s="241">
        <v>42467</v>
      </c>
      <c r="L397" s="241">
        <v>43830</v>
      </c>
      <c r="M397" s="87">
        <v>2131.3000000000002</v>
      </c>
      <c r="O397" s="137"/>
      <c r="P397" s="418" t="s">
        <v>4383</v>
      </c>
      <c r="Q397" s="420" t="s">
        <v>3988</v>
      </c>
      <c r="R397" s="213" t="s">
        <v>4451</v>
      </c>
    </row>
    <row r="398" spans="1:18" ht="25.5" customHeight="1" x14ac:dyDescent="0.2">
      <c r="A398" s="268"/>
      <c r="B398" s="268"/>
      <c r="C398" s="251"/>
      <c r="D398" s="249" t="s">
        <v>28</v>
      </c>
      <c r="E398" s="268"/>
      <c r="F398" s="257"/>
      <c r="G398" s="244"/>
      <c r="H398" s="247"/>
      <c r="I398" s="251"/>
      <c r="J398" s="422"/>
      <c r="K398" s="273"/>
      <c r="L398" s="273"/>
      <c r="O398" s="137"/>
      <c r="P398" s="422"/>
      <c r="Q398" s="423"/>
      <c r="R398" s="213" t="s">
        <v>4452</v>
      </c>
    </row>
    <row r="399" spans="1:18" ht="38.25" x14ac:dyDescent="0.2">
      <c r="A399" s="268"/>
      <c r="B399" s="268"/>
      <c r="C399" s="250"/>
      <c r="D399" s="250"/>
      <c r="E399" s="268"/>
      <c r="F399" s="256"/>
      <c r="G399" s="245"/>
      <c r="H399" s="248"/>
      <c r="I399" s="250"/>
      <c r="J399" s="419"/>
      <c r="K399" s="242"/>
      <c r="L399" s="242"/>
      <c r="O399" s="137"/>
      <c r="P399" s="419"/>
      <c r="Q399" s="421"/>
      <c r="R399" s="213" t="s">
        <v>4453</v>
      </c>
    </row>
    <row r="400" spans="1:18" ht="102" x14ac:dyDescent="0.2">
      <c r="A400" s="150" t="s">
        <v>4144</v>
      </c>
      <c r="B400" s="150">
        <v>6671224578</v>
      </c>
      <c r="C400" s="9" t="s">
        <v>1019</v>
      </c>
      <c r="D400" s="9" t="s">
        <v>10</v>
      </c>
      <c r="E400" s="150" t="s">
        <v>4208</v>
      </c>
      <c r="F400" s="132" t="s">
        <v>1087</v>
      </c>
      <c r="G400" s="219">
        <v>387961.45799999998</v>
      </c>
      <c r="H400" s="222">
        <v>1531883.6793</v>
      </c>
      <c r="I400" s="9" t="s">
        <v>4294</v>
      </c>
      <c r="J400" s="213" t="s">
        <v>4384</v>
      </c>
      <c r="K400" s="112">
        <v>43214</v>
      </c>
      <c r="L400" s="112">
        <v>43829</v>
      </c>
      <c r="M400" s="87">
        <v>30627.41</v>
      </c>
      <c r="N400" s="87">
        <v>16457.43</v>
      </c>
      <c r="O400" s="137">
        <v>18098.5</v>
      </c>
      <c r="P400" s="213" t="s">
        <v>4384</v>
      </c>
      <c r="Q400" s="216">
        <v>43804</v>
      </c>
      <c r="R400" s="213" t="s">
        <v>4454</v>
      </c>
    </row>
    <row r="401" spans="1:18" ht="51" x14ac:dyDescent="0.2">
      <c r="A401" s="150" t="s">
        <v>3360</v>
      </c>
      <c r="B401" s="150">
        <v>6659112878</v>
      </c>
      <c r="C401" s="9" t="s">
        <v>3361</v>
      </c>
      <c r="D401" s="9" t="s">
        <v>29</v>
      </c>
      <c r="E401" s="150" t="s">
        <v>4209</v>
      </c>
      <c r="F401" s="132" t="s">
        <v>3415</v>
      </c>
      <c r="G401" s="220">
        <v>393498.50780000002</v>
      </c>
      <c r="H401" s="221">
        <v>1530309.8348999999</v>
      </c>
      <c r="I401" s="9" t="s">
        <v>4295</v>
      </c>
      <c r="J401" s="213" t="s">
        <v>1123</v>
      </c>
      <c r="K401" s="112">
        <v>43573</v>
      </c>
      <c r="L401" s="112">
        <v>44186</v>
      </c>
      <c r="M401" s="87">
        <v>112.8</v>
      </c>
      <c r="O401" s="137"/>
      <c r="P401" s="213" t="s">
        <v>1123</v>
      </c>
      <c r="Q401" s="216">
        <v>43808</v>
      </c>
      <c r="R401" s="213" t="s">
        <v>4455</v>
      </c>
    </row>
    <row r="402" spans="1:18" ht="100.5" customHeight="1" x14ac:dyDescent="0.2">
      <c r="A402" s="268" t="s">
        <v>505</v>
      </c>
      <c r="B402" s="268">
        <v>6671469539</v>
      </c>
      <c r="C402" s="249" t="s">
        <v>506</v>
      </c>
      <c r="D402" s="9" t="s">
        <v>29</v>
      </c>
      <c r="E402" s="150" t="s">
        <v>4210</v>
      </c>
      <c r="F402" s="132" t="s">
        <v>4319</v>
      </c>
      <c r="G402" s="219">
        <v>399777.25280000002</v>
      </c>
      <c r="H402" s="222">
        <v>1431627.9486</v>
      </c>
      <c r="I402" s="9" t="s">
        <v>320</v>
      </c>
      <c r="J402" s="213" t="s">
        <v>4385</v>
      </c>
      <c r="K402" s="112">
        <v>43321</v>
      </c>
      <c r="L402" s="112">
        <v>43829</v>
      </c>
      <c r="M402" s="9" t="s">
        <v>4568</v>
      </c>
      <c r="O402" s="137"/>
      <c r="P402" s="213" t="s">
        <v>4385</v>
      </c>
      <c r="Q402" s="216" t="s">
        <v>4386</v>
      </c>
      <c r="R402" s="213" t="s">
        <v>4456</v>
      </c>
    </row>
    <row r="403" spans="1:18" ht="114.75" x14ac:dyDescent="0.2">
      <c r="A403" s="268"/>
      <c r="B403" s="268"/>
      <c r="C403" s="251"/>
      <c r="D403" s="9" t="s">
        <v>29</v>
      </c>
      <c r="E403" s="150" t="s">
        <v>4211</v>
      </c>
      <c r="F403" s="132" t="s">
        <v>4320</v>
      </c>
      <c r="G403" s="220">
        <v>382577.85810000001</v>
      </c>
      <c r="H403" s="221">
        <v>1544613.16</v>
      </c>
      <c r="I403" s="9" t="s">
        <v>320</v>
      </c>
      <c r="J403" s="213" t="s">
        <v>4387</v>
      </c>
      <c r="K403" s="112">
        <v>43161</v>
      </c>
      <c r="L403" s="112">
        <v>43830</v>
      </c>
      <c r="M403" s="87">
        <v>0.75</v>
      </c>
      <c r="O403" s="137"/>
      <c r="P403" s="213" t="s">
        <v>4387</v>
      </c>
      <c r="Q403" s="216" t="s">
        <v>4034</v>
      </c>
      <c r="R403" s="213" t="s">
        <v>4457</v>
      </c>
    </row>
    <row r="404" spans="1:18" ht="153" x14ac:dyDescent="0.2">
      <c r="A404" s="268"/>
      <c r="B404" s="268"/>
      <c r="C404" s="250"/>
      <c r="D404" s="9" t="s">
        <v>29</v>
      </c>
      <c r="E404" s="150" t="s">
        <v>4212</v>
      </c>
      <c r="F404" s="214" t="s">
        <v>4321</v>
      </c>
      <c r="G404" s="219">
        <v>379659.41989999998</v>
      </c>
      <c r="H404" s="222">
        <v>1530589.7008</v>
      </c>
      <c r="I404" s="9" t="s">
        <v>320</v>
      </c>
      <c r="J404" s="213" t="s">
        <v>4388</v>
      </c>
      <c r="K404" s="112">
        <v>42720</v>
      </c>
      <c r="L404" s="112">
        <v>43830</v>
      </c>
      <c r="O404" s="137"/>
      <c r="P404" s="213" t="s">
        <v>4388</v>
      </c>
      <c r="Q404" s="216">
        <v>43824</v>
      </c>
      <c r="R404" s="213" t="s">
        <v>4458</v>
      </c>
    </row>
    <row r="405" spans="1:18" ht="47.25" customHeight="1" x14ac:dyDescent="0.2">
      <c r="A405" s="268" t="s">
        <v>689</v>
      </c>
      <c r="B405" s="268">
        <v>6671469539</v>
      </c>
      <c r="C405" s="249" t="s">
        <v>1002</v>
      </c>
      <c r="D405" s="9" t="s">
        <v>29</v>
      </c>
      <c r="E405" s="268" t="s">
        <v>4213</v>
      </c>
      <c r="F405" s="266" t="s">
        <v>4322</v>
      </c>
      <c r="G405" s="252">
        <v>381323.9276</v>
      </c>
      <c r="H405" s="246">
        <v>1531463.2890000001</v>
      </c>
      <c r="I405" s="9" t="s">
        <v>320</v>
      </c>
      <c r="J405" s="418" t="s">
        <v>1152</v>
      </c>
      <c r="K405" s="241">
        <v>43579</v>
      </c>
      <c r="L405" s="241">
        <v>43762</v>
      </c>
      <c r="M405" s="87">
        <v>175.18</v>
      </c>
      <c r="O405" s="137"/>
      <c r="P405" s="418" t="s">
        <v>1152</v>
      </c>
      <c r="Q405" s="420" t="s">
        <v>4386</v>
      </c>
      <c r="R405" s="213" t="s">
        <v>4459</v>
      </c>
    </row>
    <row r="406" spans="1:18" ht="54" customHeight="1" x14ac:dyDescent="0.2">
      <c r="A406" s="268"/>
      <c r="B406" s="268"/>
      <c r="C406" s="251"/>
      <c r="D406" s="9" t="s">
        <v>29</v>
      </c>
      <c r="E406" s="268"/>
      <c r="F406" s="265"/>
      <c r="G406" s="254"/>
      <c r="H406" s="248"/>
      <c r="I406" s="9" t="s">
        <v>320</v>
      </c>
      <c r="J406" s="419"/>
      <c r="K406" s="242"/>
      <c r="L406" s="242"/>
      <c r="M406" s="87">
        <v>128.44</v>
      </c>
      <c r="O406" s="137"/>
      <c r="P406" s="419"/>
      <c r="Q406" s="421"/>
      <c r="R406" s="213" t="s">
        <v>4460</v>
      </c>
    </row>
    <row r="407" spans="1:18" ht="39" customHeight="1" x14ac:dyDescent="0.2">
      <c r="A407" s="268"/>
      <c r="B407" s="268"/>
      <c r="C407" s="251"/>
      <c r="D407" s="9" t="s">
        <v>29</v>
      </c>
      <c r="E407" s="268" t="s">
        <v>4214</v>
      </c>
      <c r="F407" s="266" t="s">
        <v>4323</v>
      </c>
      <c r="G407" s="252">
        <v>380803.92229999998</v>
      </c>
      <c r="H407" s="246">
        <v>1531643.8082999999</v>
      </c>
      <c r="I407" s="249" t="s">
        <v>320</v>
      </c>
      <c r="J407" s="418" t="s">
        <v>3610</v>
      </c>
      <c r="K407" s="241">
        <v>42975</v>
      </c>
      <c r="L407" s="241">
        <v>43797</v>
      </c>
      <c r="M407" s="87">
        <v>427.83</v>
      </c>
      <c r="O407" s="137"/>
      <c r="P407" s="418" t="s">
        <v>3610</v>
      </c>
      <c r="Q407" s="420" t="s">
        <v>4025</v>
      </c>
      <c r="R407" s="213" t="s">
        <v>4461</v>
      </c>
    </row>
    <row r="408" spans="1:18" ht="92.25" customHeight="1" x14ac:dyDescent="0.2">
      <c r="A408" s="268"/>
      <c r="B408" s="268"/>
      <c r="C408" s="251"/>
      <c r="D408" s="9" t="s">
        <v>29</v>
      </c>
      <c r="E408" s="268"/>
      <c r="F408" s="265"/>
      <c r="G408" s="254"/>
      <c r="H408" s="248"/>
      <c r="I408" s="250"/>
      <c r="J408" s="419"/>
      <c r="K408" s="242"/>
      <c r="L408" s="242"/>
      <c r="M408" s="87">
        <v>444.4</v>
      </c>
      <c r="O408" s="137"/>
      <c r="P408" s="419"/>
      <c r="Q408" s="421"/>
      <c r="R408" s="213" t="s">
        <v>4462</v>
      </c>
    </row>
    <row r="409" spans="1:18" ht="76.5" x14ac:dyDescent="0.2">
      <c r="A409" s="268"/>
      <c r="B409" s="268"/>
      <c r="C409" s="251"/>
      <c r="D409" s="9" t="s">
        <v>29</v>
      </c>
      <c r="E409" s="150" t="s">
        <v>4215</v>
      </c>
      <c r="F409" s="215" t="s">
        <v>4324</v>
      </c>
      <c r="G409" s="220">
        <v>383971.2352</v>
      </c>
      <c r="H409" s="221">
        <v>1530616.1170999999</v>
      </c>
      <c r="I409" s="9" t="s">
        <v>320</v>
      </c>
      <c r="J409" s="213" t="s">
        <v>2437</v>
      </c>
      <c r="K409" s="112">
        <v>43327</v>
      </c>
      <c r="L409" s="112">
        <v>43830</v>
      </c>
      <c r="O409" s="137"/>
      <c r="P409" s="213" t="s">
        <v>2437</v>
      </c>
      <c r="Q409" s="216" t="s">
        <v>4389</v>
      </c>
      <c r="R409" s="213" t="s">
        <v>4463</v>
      </c>
    </row>
    <row r="410" spans="1:18" ht="25.5" customHeight="1" x14ac:dyDescent="0.2">
      <c r="A410" s="268"/>
      <c r="B410" s="268"/>
      <c r="C410" s="251"/>
      <c r="D410" s="249" t="s">
        <v>29</v>
      </c>
      <c r="E410" s="268" t="s">
        <v>4216</v>
      </c>
      <c r="F410" s="266" t="s">
        <v>3029</v>
      </c>
      <c r="G410" s="258">
        <v>387258.0759</v>
      </c>
      <c r="H410" s="260">
        <v>1529974.8256000001</v>
      </c>
      <c r="I410" s="249" t="s">
        <v>320</v>
      </c>
      <c r="J410" s="418" t="s">
        <v>3103</v>
      </c>
      <c r="K410" s="241">
        <v>43313</v>
      </c>
      <c r="L410" s="241">
        <v>44100</v>
      </c>
      <c r="M410" s="87">
        <v>945.3</v>
      </c>
      <c r="O410" s="137"/>
      <c r="P410" s="418" t="s">
        <v>3103</v>
      </c>
      <c r="Q410" s="420">
        <v>43826</v>
      </c>
      <c r="R410" s="213" t="s">
        <v>4464</v>
      </c>
    </row>
    <row r="411" spans="1:18" x14ac:dyDescent="0.2">
      <c r="A411" s="268"/>
      <c r="B411" s="268"/>
      <c r="C411" s="251"/>
      <c r="D411" s="251"/>
      <c r="E411" s="268"/>
      <c r="F411" s="267"/>
      <c r="G411" s="263"/>
      <c r="H411" s="262"/>
      <c r="I411" s="251"/>
      <c r="J411" s="422"/>
      <c r="K411" s="273"/>
      <c r="L411" s="273"/>
      <c r="M411" s="87">
        <v>368.3</v>
      </c>
      <c r="O411" s="137"/>
      <c r="P411" s="422"/>
      <c r="Q411" s="423"/>
      <c r="R411" s="213" t="s">
        <v>4465</v>
      </c>
    </row>
    <row r="412" spans="1:18" x14ac:dyDescent="0.2">
      <c r="A412" s="268"/>
      <c r="B412" s="268"/>
      <c r="C412" s="251"/>
      <c r="D412" s="251"/>
      <c r="E412" s="268"/>
      <c r="F412" s="267"/>
      <c r="G412" s="263"/>
      <c r="H412" s="262"/>
      <c r="I412" s="251"/>
      <c r="J412" s="422"/>
      <c r="K412" s="273"/>
      <c r="L412" s="273"/>
      <c r="M412" s="87">
        <v>315</v>
      </c>
      <c r="O412" s="137"/>
      <c r="P412" s="422"/>
      <c r="Q412" s="423"/>
      <c r="R412" s="213" t="s">
        <v>4466</v>
      </c>
    </row>
    <row r="413" spans="1:18" x14ac:dyDescent="0.2">
      <c r="A413" s="268"/>
      <c r="B413" s="268"/>
      <c r="C413" s="251"/>
      <c r="D413" s="251"/>
      <c r="E413" s="268"/>
      <c r="F413" s="267"/>
      <c r="G413" s="263"/>
      <c r="H413" s="262"/>
      <c r="I413" s="251"/>
      <c r="J413" s="422"/>
      <c r="K413" s="273"/>
      <c r="L413" s="273"/>
      <c r="M413" s="87">
        <v>331.4</v>
      </c>
      <c r="O413" s="137"/>
      <c r="P413" s="422"/>
      <c r="Q413" s="423"/>
      <c r="R413" s="213" t="s">
        <v>4467</v>
      </c>
    </row>
    <row r="414" spans="1:18" x14ac:dyDescent="0.2">
      <c r="A414" s="268"/>
      <c r="B414" s="268"/>
      <c r="C414" s="251"/>
      <c r="D414" s="251"/>
      <c r="E414" s="268"/>
      <c r="F414" s="267"/>
      <c r="G414" s="263"/>
      <c r="H414" s="262"/>
      <c r="I414" s="251"/>
      <c r="J414" s="422"/>
      <c r="K414" s="273"/>
      <c r="L414" s="273"/>
      <c r="M414" s="87">
        <v>360.1</v>
      </c>
      <c r="O414" s="137"/>
      <c r="P414" s="422"/>
      <c r="Q414" s="423"/>
      <c r="R414" s="213" t="s">
        <v>4468</v>
      </c>
    </row>
    <row r="415" spans="1:18" x14ac:dyDescent="0.2">
      <c r="A415" s="268"/>
      <c r="B415" s="268"/>
      <c r="C415" s="251"/>
      <c r="D415" s="251"/>
      <c r="E415" s="268"/>
      <c r="F415" s="267"/>
      <c r="G415" s="263"/>
      <c r="H415" s="262"/>
      <c r="I415" s="251"/>
      <c r="J415" s="422"/>
      <c r="K415" s="273"/>
      <c r="L415" s="273"/>
      <c r="M415" s="87">
        <v>821.2</v>
      </c>
      <c r="O415" s="137"/>
      <c r="P415" s="422"/>
      <c r="Q415" s="423"/>
      <c r="R415" s="213" t="s">
        <v>4469</v>
      </c>
    </row>
    <row r="416" spans="1:18" x14ac:dyDescent="0.2">
      <c r="A416" s="268"/>
      <c r="B416" s="268"/>
      <c r="C416" s="251"/>
      <c r="D416" s="251"/>
      <c r="E416" s="268"/>
      <c r="F416" s="267"/>
      <c r="G416" s="263"/>
      <c r="H416" s="262"/>
      <c r="I416" s="251"/>
      <c r="J416" s="422"/>
      <c r="K416" s="273"/>
      <c r="L416" s="273"/>
      <c r="M416" s="87">
        <v>175.96</v>
      </c>
      <c r="O416" s="137"/>
      <c r="P416" s="422"/>
      <c r="Q416" s="423"/>
      <c r="R416" s="213" t="s">
        <v>4470</v>
      </c>
    </row>
    <row r="417" spans="1:18" x14ac:dyDescent="0.2">
      <c r="A417" s="268"/>
      <c r="B417" s="268"/>
      <c r="C417" s="251"/>
      <c r="D417" s="250"/>
      <c r="E417" s="268"/>
      <c r="F417" s="265"/>
      <c r="G417" s="259"/>
      <c r="H417" s="261"/>
      <c r="I417" s="250"/>
      <c r="J417" s="419"/>
      <c r="K417" s="242"/>
      <c r="L417" s="242"/>
      <c r="M417" s="87">
        <v>382</v>
      </c>
      <c r="O417" s="137"/>
      <c r="P417" s="419"/>
      <c r="Q417" s="421"/>
      <c r="R417" s="213" t="s">
        <v>4471</v>
      </c>
    </row>
    <row r="418" spans="1:18" ht="72.75" customHeight="1" x14ac:dyDescent="0.2">
      <c r="A418" s="268"/>
      <c r="B418" s="268"/>
      <c r="C418" s="251"/>
      <c r="D418" s="9" t="s">
        <v>29</v>
      </c>
      <c r="E418" s="268" t="s">
        <v>4217</v>
      </c>
      <c r="F418" s="266" t="s">
        <v>4325</v>
      </c>
      <c r="G418" s="258">
        <v>384282.5416</v>
      </c>
      <c r="H418" s="260">
        <v>1543472.6898000001</v>
      </c>
      <c r="I418" s="249" t="s">
        <v>320</v>
      </c>
      <c r="J418" s="418" t="s">
        <v>803</v>
      </c>
      <c r="K418" s="241">
        <v>43525</v>
      </c>
      <c r="L418" s="241">
        <v>43831</v>
      </c>
      <c r="M418" s="87">
        <v>803.66</v>
      </c>
      <c r="O418" s="137"/>
      <c r="P418" s="418" t="s">
        <v>803</v>
      </c>
      <c r="Q418" s="420">
        <v>43829</v>
      </c>
      <c r="R418" s="213" t="s">
        <v>4472</v>
      </c>
    </row>
    <row r="419" spans="1:18" ht="76.5" customHeight="1" x14ac:dyDescent="0.2">
      <c r="A419" s="268"/>
      <c r="B419" s="268"/>
      <c r="C419" s="251"/>
      <c r="D419" s="9" t="s">
        <v>29</v>
      </c>
      <c r="E419" s="268"/>
      <c r="F419" s="265"/>
      <c r="G419" s="259"/>
      <c r="H419" s="261"/>
      <c r="I419" s="250"/>
      <c r="J419" s="419"/>
      <c r="K419" s="242"/>
      <c r="L419" s="242"/>
      <c r="M419" s="87">
        <v>1439.9</v>
      </c>
      <c r="O419" s="137"/>
      <c r="P419" s="419"/>
      <c r="Q419" s="421"/>
      <c r="R419" s="213" t="s">
        <v>4473</v>
      </c>
    </row>
    <row r="420" spans="1:18" ht="60.75" customHeight="1" x14ac:dyDescent="0.2">
      <c r="A420" s="268"/>
      <c r="B420" s="268"/>
      <c r="C420" s="251"/>
      <c r="D420" s="9" t="s">
        <v>29</v>
      </c>
      <c r="E420" s="268" t="s">
        <v>4218</v>
      </c>
      <c r="F420" s="266" t="s">
        <v>4326</v>
      </c>
      <c r="G420" s="258">
        <v>385196.17300000001</v>
      </c>
      <c r="H420" s="260">
        <v>1528110.5874999999</v>
      </c>
      <c r="I420" s="249" t="s">
        <v>320</v>
      </c>
      <c r="J420" s="418" t="s">
        <v>3101</v>
      </c>
      <c r="K420" s="241">
        <v>43362</v>
      </c>
      <c r="L420" s="241">
        <v>44026</v>
      </c>
      <c r="M420" s="87">
        <v>188.49</v>
      </c>
      <c r="O420" s="137"/>
      <c r="P420" s="418" t="s">
        <v>3101</v>
      </c>
      <c r="Q420" s="420">
        <v>43829</v>
      </c>
      <c r="R420" s="213" t="s">
        <v>4474</v>
      </c>
    </row>
    <row r="421" spans="1:18" ht="63.75" x14ac:dyDescent="0.2">
      <c r="A421" s="268"/>
      <c r="B421" s="268"/>
      <c r="C421" s="251"/>
      <c r="D421" s="9" t="s">
        <v>29</v>
      </c>
      <c r="E421" s="268"/>
      <c r="F421" s="267"/>
      <c r="G421" s="263"/>
      <c r="H421" s="262"/>
      <c r="I421" s="251"/>
      <c r="J421" s="422"/>
      <c r="K421" s="273"/>
      <c r="L421" s="273"/>
      <c r="M421" s="87">
        <v>159.65</v>
      </c>
      <c r="O421" s="137"/>
      <c r="P421" s="422"/>
      <c r="Q421" s="423"/>
      <c r="R421" s="213" t="s">
        <v>4475</v>
      </c>
    </row>
    <row r="422" spans="1:18" ht="63.75" customHeight="1" x14ac:dyDescent="0.2">
      <c r="A422" s="268"/>
      <c r="B422" s="268"/>
      <c r="C422" s="251"/>
      <c r="D422" s="9" t="s">
        <v>29</v>
      </c>
      <c r="E422" s="268"/>
      <c r="F422" s="265"/>
      <c r="G422" s="259"/>
      <c r="H422" s="261"/>
      <c r="I422" s="250"/>
      <c r="J422" s="419"/>
      <c r="K422" s="242"/>
      <c r="L422" s="242"/>
      <c r="M422" s="87">
        <v>161.82</v>
      </c>
      <c r="O422" s="137"/>
      <c r="P422" s="419"/>
      <c r="Q422" s="421"/>
      <c r="R422" s="213" t="s">
        <v>4476</v>
      </c>
    </row>
    <row r="423" spans="1:18" ht="63" customHeight="1" x14ac:dyDescent="0.2">
      <c r="A423" s="268"/>
      <c r="B423" s="268"/>
      <c r="C423" s="251"/>
      <c r="D423" s="9" t="s">
        <v>27</v>
      </c>
      <c r="E423" s="268" t="s">
        <v>4218</v>
      </c>
      <c r="F423" s="255" t="s">
        <v>4327</v>
      </c>
      <c r="G423" s="243">
        <v>385298.60249999998</v>
      </c>
      <c r="H423" s="246">
        <v>1527648.9597</v>
      </c>
      <c r="I423" s="249" t="s">
        <v>320</v>
      </c>
      <c r="J423" s="418" t="s">
        <v>4390</v>
      </c>
      <c r="K423" s="241">
        <v>43437</v>
      </c>
      <c r="L423" s="241">
        <v>43682</v>
      </c>
      <c r="M423" s="87">
        <v>375</v>
      </c>
      <c r="O423" s="137"/>
      <c r="P423" s="418" t="s">
        <v>4390</v>
      </c>
      <c r="Q423" s="420">
        <v>43829</v>
      </c>
      <c r="R423" s="213" t="s">
        <v>4477</v>
      </c>
    </row>
    <row r="424" spans="1:18" ht="66.75" customHeight="1" x14ac:dyDescent="0.2">
      <c r="A424" s="268"/>
      <c r="B424" s="268"/>
      <c r="C424" s="250"/>
      <c r="D424" s="9" t="s">
        <v>28</v>
      </c>
      <c r="E424" s="268"/>
      <c r="F424" s="256"/>
      <c r="G424" s="245"/>
      <c r="H424" s="248"/>
      <c r="I424" s="250"/>
      <c r="J424" s="419"/>
      <c r="K424" s="242"/>
      <c r="L424" s="242"/>
      <c r="O424" s="137"/>
      <c r="P424" s="419"/>
      <c r="Q424" s="421"/>
      <c r="R424" s="213" t="s">
        <v>4478</v>
      </c>
    </row>
    <row r="425" spans="1:18" ht="65.25" customHeight="1" x14ac:dyDescent="0.2">
      <c r="A425" s="150" t="s">
        <v>1707</v>
      </c>
      <c r="B425" s="150">
        <v>6662129247</v>
      </c>
      <c r="C425" s="9" t="s">
        <v>1708</v>
      </c>
      <c r="D425" s="9" t="s">
        <v>10</v>
      </c>
      <c r="E425" s="150" t="s">
        <v>4219</v>
      </c>
      <c r="F425" s="132" t="s">
        <v>1579</v>
      </c>
      <c r="G425" s="220">
        <v>395925.85749999998</v>
      </c>
      <c r="H425" s="221">
        <v>1531430.0192</v>
      </c>
      <c r="I425" s="9" t="s">
        <v>4296</v>
      </c>
      <c r="J425" s="213" t="s">
        <v>1779</v>
      </c>
      <c r="K425" s="112">
        <v>43201</v>
      </c>
      <c r="L425" s="112">
        <v>44346</v>
      </c>
      <c r="M425" s="87">
        <v>9898.56</v>
      </c>
      <c r="N425" s="87">
        <v>7723.07</v>
      </c>
      <c r="O425" s="137">
        <v>7751.1</v>
      </c>
      <c r="P425" s="213" t="s">
        <v>1779</v>
      </c>
      <c r="Q425" s="216">
        <v>43809</v>
      </c>
      <c r="R425" s="213" t="s">
        <v>4479</v>
      </c>
    </row>
    <row r="426" spans="1:18" ht="51.75" customHeight="1" x14ac:dyDescent="0.2">
      <c r="A426" s="268" t="s">
        <v>692</v>
      </c>
      <c r="B426" s="268">
        <v>6660142370</v>
      </c>
      <c r="C426" s="249" t="s">
        <v>1713</v>
      </c>
      <c r="D426" s="9" t="s">
        <v>10</v>
      </c>
      <c r="E426" s="268" t="s">
        <v>4220</v>
      </c>
      <c r="F426" s="255" t="s">
        <v>1972</v>
      </c>
      <c r="G426" s="260">
        <v>385640.53600000002</v>
      </c>
      <c r="H426" s="260">
        <v>1534813.8783</v>
      </c>
      <c r="I426" s="249" t="s">
        <v>2022</v>
      </c>
      <c r="J426" s="418" t="s">
        <v>2072</v>
      </c>
      <c r="K426" s="241">
        <v>43146</v>
      </c>
      <c r="L426" s="241">
        <v>43905</v>
      </c>
      <c r="N426" s="87">
        <v>15045.93</v>
      </c>
      <c r="O426" s="137">
        <v>14919.1</v>
      </c>
      <c r="P426" s="418" t="s">
        <v>2072</v>
      </c>
      <c r="Q426" s="420">
        <v>43809</v>
      </c>
      <c r="R426" s="213" t="s">
        <v>4480</v>
      </c>
    </row>
    <row r="427" spans="1:18" ht="51" x14ac:dyDescent="0.2">
      <c r="A427" s="268"/>
      <c r="B427" s="268"/>
      <c r="C427" s="251"/>
      <c r="D427" s="9" t="s">
        <v>18</v>
      </c>
      <c r="E427" s="268"/>
      <c r="F427" s="256"/>
      <c r="G427" s="261"/>
      <c r="H427" s="261"/>
      <c r="I427" s="250"/>
      <c r="J427" s="419"/>
      <c r="K427" s="242"/>
      <c r="L427" s="242"/>
      <c r="M427" s="87">
        <v>2056.9299999999998</v>
      </c>
      <c r="O427" s="137"/>
      <c r="P427" s="419"/>
      <c r="Q427" s="421"/>
      <c r="R427" s="213" t="s">
        <v>4481</v>
      </c>
    </row>
    <row r="428" spans="1:18" ht="76.5" x14ac:dyDescent="0.2">
      <c r="A428" s="268"/>
      <c r="B428" s="268"/>
      <c r="C428" s="250"/>
      <c r="D428" s="9" t="s">
        <v>10</v>
      </c>
      <c r="E428" s="150" t="s">
        <v>4221</v>
      </c>
      <c r="F428" s="132" t="s">
        <v>1582</v>
      </c>
      <c r="G428" s="219">
        <v>386032.56180000002</v>
      </c>
      <c r="H428" s="222">
        <v>1527436.3940999999</v>
      </c>
      <c r="I428" s="9" t="s">
        <v>4297</v>
      </c>
      <c r="J428" s="213" t="s">
        <v>1784</v>
      </c>
      <c r="K428" s="112">
        <v>43138</v>
      </c>
      <c r="L428" s="112">
        <v>44234</v>
      </c>
      <c r="M428" s="87">
        <v>36476.129999999997</v>
      </c>
      <c r="N428" s="87">
        <v>23953.919999999998</v>
      </c>
      <c r="O428" s="137">
        <v>23377.200000000001</v>
      </c>
      <c r="P428" s="213" t="s">
        <v>4391</v>
      </c>
      <c r="Q428" s="216">
        <v>43829</v>
      </c>
      <c r="R428" s="213" t="s">
        <v>4482</v>
      </c>
    </row>
    <row r="429" spans="1:18" ht="216" customHeight="1" x14ac:dyDescent="0.2">
      <c r="A429" s="268" t="s">
        <v>2609</v>
      </c>
      <c r="B429" s="268">
        <v>7709740488</v>
      </c>
      <c r="C429" s="249" t="s">
        <v>706</v>
      </c>
      <c r="D429" s="9" t="s">
        <v>27</v>
      </c>
      <c r="E429" s="150" t="s">
        <v>4222</v>
      </c>
      <c r="F429" s="132" t="s">
        <v>4328</v>
      </c>
      <c r="G429" s="220">
        <v>385340.34250000003</v>
      </c>
      <c r="H429" s="221">
        <v>1529552.9209</v>
      </c>
      <c r="J429" s="213" t="s">
        <v>2734</v>
      </c>
      <c r="K429" s="112">
        <v>43703</v>
      </c>
      <c r="L429" s="112">
        <v>43830</v>
      </c>
      <c r="M429" s="87">
        <v>640.66999999999996</v>
      </c>
      <c r="O429" s="137"/>
      <c r="P429" s="213" t="s">
        <v>2734</v>
      </c>
      <c r="Q429" s="216">
        <v>43809</v>
      </c>
      <c r="R429" s="213" t="s">
        <v>4483</v>
      </c>
    </row>
    <row r="430" spans="1:18" ht="89.25" x14ac:dyDescent="0.2">
      <c r="A430" s="268"/>
      <c r="B430" s="268"/>
      <c r="C430" s="251"/>
      <c r="D430" s="9" t="s">
        <v>27</v>
      </c>
      <c r="E430" s="150" t="s">
        <v>4223</v>
      </c>
      <c r="F430" s="132" t="s">
        <v>4329</v>
      </c>
      <c r="G430" s="219">
        <v>385996.88650000002</v>
      </c>
      <c r="H430" s="222">
        <v>1526153.997</v>
      </c>
      <c r="I430" s="9" t="s">
        <v>320</v>
      </c>
      <c r="J430" s="213" t="s">
        <v>4392</v>
      </c>
      <c r="K430" s="112">
        <v>43325</v>
      </c>
      <c r="L430" s="112">
        <v>44390</v>
      </c>
      <c r="M430" s="87">
        <v>930.8</v>
      </c>
      <c r="O430" s="137"/>
      <c r="P430" s="213" t="s">
        <v>4392</v>
      </c>
      <c r="Q430" s="216">
        <v>43811</v>
      </c>
      <c r="R430" s="213" t="s">
        <v>4484</v>
      </c>
    </row>
    <row r="431" spans="1:18" ht="79.5" customHeight="1" x14ac:dyDescent="0.2">
      <c r="A431" s="268"/>
      <c r="B431" s="268"/>
      <c r="C431" s="250"/>
      <c r="D431" s="9" t="s">
        <v>27</v>
      </c>
      <c r="E431" s="150" t="s">
        <v>4224</v>
      </c>
      <c r="F431" s="132" t="s">
        <v>4330</v>
      </c>
      <c r="G431" s="220">
        <v>385700.53830000001</v>
      </c>
      <c r="H431" s="221">
        <v>1527596.0977</v>
      </c>
      <c r="I431" s="9" t="s">
        <v>320</v>
      </c>
      <c r="J431" s="213" t="s">
        <v>2726</v>
      </c>
      <c r="K431" s="112">
        <v>43707</v>
      </c>
      <c r="L431" s="112">
        <v>43860</v>
      </c>
      <c r="M431" s="87">
        <v>819.8</v>
      </c>
      <c r="O431" s="137"/>
      <c r="P431" s="213" t="s">
        <v>2726</v>
      </c>
      <c r="Q431" s="216">
        <v>43825</v>
      </c>
      <c r="R431" s="213" t="s">
        <v>4485</v>
      </c>
    </row>
    <row r="432" spans="1:18" ht="38.25" customHeight="1" x14ac:dyDescent="0.2">
      <c r="A432" s="268" t="s">
        <v>991</v>
      </c>
      <c r="B432" s="268" t="s">
        <v>1034</v>
      </c>
      <c r="C432" s="249" t="s">
        <v>990</v>
      </c>
      <c r="D432" s="9" t="s">
        <v>16</v>
      </c>
      <c r="E432" s="150" t="s">
        <v>4225</v>
      </c>
      <c r="F432" s="132" t="s">
        <v>1067</v>
      </c>
      <c r="G432" s="219">
        <v>397547.61550000001</v>
      </c>
      <c r="H432" s="222">
        <v>1528004.6747999999</v>
      </c>
      <c r="I432" s="9" t="s">
        <v>320</v>
      </c>
      <c r="J432" s="213" t="s">
        <v>4393</v>
      </c>
      <c r="K432" s="112">
        <v>43403</v>
      </c>
      <c r="L432" s="112">
        <v>44499</v>
      </c>
      <c r="M432" s="87">
        <v>1478.2</v>
      </c>
      <c r="O432" s="137"/>
      <c r="P432" s="213" t="s">
        <v>4393</v>
      </c>
      <c r="Q432" s="216" t="s">
        <v>4394</v>
      </c>
      <c r="R432" s="213" t="s">
        <v>4486</v>
      </c>
    </row>
    <row r="433" spans="1:18" ht="25.5" customHeight="1" x14ac:dyDescent="0.2">
      <c r="A433" s="268"/>
      <c r="B433" s="268"/>
      <c r="C433" s="251"/>
      <c r="D433" s="9" t="s">
        <v>19</v>
      </c>
      <c r="E433" s="268" t="s">
        <v>4226</v>
      </c>
      <c r="F433" s="255" t="s">
        <v>1067</v>
      </c>
      <c r="G433" s="243">
        <v>397484.64250000002</v>
      </c>
      <c r="H433" s="260">
        <v>1527980.1769000001</v>
      </c>
      <c r="I433" s="249" t="s">
        <v>4298</v>
      </c>
      <c r="J433" s="418" t="s">
        <v>1139</v>
      </c>
      <c r="K433" s="241">
        <v>43570</v>
      </c>
      <c r="L433" s="241">
        <v>44301</v>
      </c>
      <c r="M433" s="87">
        <v>1404</v>
      </c>
      <c r="O433" s="137"/>
      <c r="P433" s="418" t="s">
        <v>1139</v>
      </c>
      <c r="Q433" s="420" t="s">
        <v>4042</v>
      </c>
      <c r="R433" s="213" t="s">
        <v>4487</v>
      </c>
    </row>
    <row r="434" spans="1:18" ht="38.25" x14ac:dyDescent="0.2">
      <c r="A434" s="268"/>
      <c r="B434" s="268"/>
      <c r="C434" s="250"/>
      <c r="D434" s="9" t="s">
        <v>28</v>
      </c>
      <c r="E434" s="268"/>
      <c r="F434" s="256"/>
      <c r="G434" s="245"/>
      <c r="H434" s="261"/>
      <c r="I434" s="250"/>
      <c r="J434" s="419"/>
      <c r="K434" s="242"/>
      <c r="L434" s="242"/>
      <c r="O434" s="137"/>
      <c r="P434" s="419"/>
      <c r="Q434" s="421"/>
      <c r="R434" s="213" t="s">
        <v>4488</v>
      </c>
    </row>
    <row r="435" spans="1:18" ht="63.75" x14ac:dyDescent="0.2">
      <c r="A435" s="150" t="s">
        <v>1951</v>
      </c>
      <c r="B435" s="150" t="s">
        <v>42</v>
      </c>
      <c r="D435" s="9" t="s">
        <v>25</v>
      </c>
      <c r="E435" s="150" t="s">
        <v>4227</v>
      </c>
      <c r="F435" s="132" t="s">
        <v>4331</v>
      </c>
      <c r="G435" s="220">
        <v>390301.55739999999</v>
      </c>
      <c r="H435" s="221">
        <v>1532948.9589</v>
      </c>
      <c r="I435" s="9" t="s">
        <v>4299</v>
      </c>
      <c r="J435" s="213" t="s">
        <v>4395</v>
      </c>
      <c r="K435" s="112">
        <v>39049</v>
      </c>
      <c r="L435" s="112">
        <v>43100</v>
      </c>
      <c r="O435" s="137"/>
      <c r="P435" s="213" t="s">
        <v>4395</v>
      </c>
      <c r="Q435" s="216" t="s">
        <v>4394</v>
      </c>
      <c r="R435" s="213" t="s">
        <v>4489</v>
      </c>
    </row>
    <row r="436" spans="1:18" ht="63.75" x14ac:dyDescent="0.2">
      <c r="A436" s="150" t="s">
        <v>1943</v>
      </c>
      <c r="B436" s="150">
        <v>6659055806</v>
      </c>
      <c r="C436" s="9" t="s">
        <v>1944</v>
      </c>
      <c r="D436" s="9" t="s">
        <v>31</v>
      </c>
      <c r="E436" s="150" t="s">
        <v>4228</v>
      </c>
      <c r="F436" s="132" t="s">
        <v>1993</v>
      </c>
      <c r="G436" s="220">
        <v>386566.92359999998</v>
      </c>
      <c r="H436" s="221">
        <v>1533471.9709000001</v>
      </c>
      <c r="I436" s="9" t="s">
        <v>2036</v>
      </c>
      <c r="J436" s="213" t="s">
        <v>2106</v>
      </c>
      <c r="K436" s="112">
        <v>43626</v>
      </c>
      <c r="L436" s="112">
        <v>44114</v>
      </c>
      <c r="M436" s="87">
        <v>720.58</v>
      </c>
      <c r="O436" s="137"/>
      <c r="P436" s="213" t="s">
        <v>2106</v>
      </c>
      <c r="Q436" s="216" t="s">
        <v>4394</v>
      </c>
      <c r="R436" s="213" t="s">
        <v>4490</v>
      </c>
    </row>
    <row r="437" spans="1:18" ht="38.25" x14ac:dyDescent="0.2">
      <c r="A437" s="150" t="s">
        <v>249</v>
      </c>
      <c r="B437" s="150" t="s">
        <v>42</v>
      </c>
      <c r="D437" s="9" t="s">
        <v>37</v>
      </c>
      <c r="E437" s="150" t="s">
        <v>4229</v>
      </c>
      <c r="F437" s="132" t="s">
        <v>4332</v>
      </c>
      <c r="G437" s="220">
        <v>384282.94530000002</v>
      </c>
      <c r="H437" s="221">
        <v>1548137.0082</v>
      </c>
      <c r="I437" s="9" t="s">
        <v>4300</v>
      </c>
      <c r="J437" s="213" t="s">
        <v>4396</v>
      </c>
      <c r="K437" s="112">
        <v>42355</v>
      </c>
      <c r="L437" s="112">
        <v>43069</v>
      </c>
      <c r="M437" s="87">
        <v>589.32000000000005</v>
      </c>
      <c r="N437" s="87">
        <v>584.4</v>
      </c>
      <c r="O437" s="137">
        <v>562.74</v>
      </c>
      <c r="P437" s="213" t="s">
        <v>4396</v>
      </c>
      <c r="Q437" s="216">
        <v>43811</v>
      </c>
      <c r="R437" s="213" t="s">
        <v>4491</v>
      </c>
    </row>
    <row r="438" spans="1:18" ht="75.75" customHeight="1" x14ac:dyDescent="0.2">
      <c r="A438" s="268" t="s">
        <v>4146</v>
      </c>
      <c r="B438" s="268">
        <v>6658328507</v>
      </c>
      <c r="C438" s="249" t="s">
        <v>4145</v>
      </c>
      <c r="D438" s="249" t="s">
        <v>27</v>
      </c>
      <c r="E438" s="268" t="s">
        <v>4230</v>
      </c>
      <c r="F438" s="266" t="s">
        <v>4333</v>
      </c>
      <c r="G438" s="252">
        <v>384788.91259999998</v>
      </c>
      <c r="H438" s="246">
        <v>1528758.7483999999</v>
      </c>
      <c r="I438" s="249" t="s">
        <v>320</v>
      </c>
      <c r="J438" s="418" t="s">
        <v>4397</v>
      </c>
      <c r="K438" s="241">
        <v>41138</v>
      </c>
      <c r="L438" s="241">
        <v>43876</v>
      </c>
      <c r="M438" s="87">
        <v>1092.4000000000001</v>
      </c>
      <c r="O438" s="137"/>
      <c r="P438" s="418" t="s">
        <v>4397</v>
      </c>
      <c r="Q438" s="420" t="s">
        <v>4398</v>
      </c>
      <c r="R438" s="213" t="s">
        <v>4492</v>
      </c>
    </row>
    <row r="439" spans="1:18" ht="107.25" customHeight="1" x14ac:dyDescent="0.2">
      <c r="A439" s="268"/>
      <c r="B439" s="268"/>
      <c r="C439" s="251"/>
      <c r="D439" s="250"/>
      <c r="E439" s="268"/>
      <c r="F439" s="265"/>
      <c r="G439" s="254"/>
      <c r="H439" s="248"/>
      <c r="I439" s="250"/>
      <c r="J439" s="419"/>
      <c r="K439" s="242"/>
      <c r="L439" s="242"/>
      <c r="M439" s="87">
        <v>1190.33</v>
      </c>
      <c r="O439" s="137"/>
      <c r="P439" s="419"/>
      <c r="Q439" s="421"/>
      <c r="R439" s="213" t="s">
        <v>4493</v>
      </c>
    </row>
    <row r="440" spans="1:18" ht="79.5" customHeight="1" x14ac:dyDescent="0.2">
      <c r="A440" s="268"/>
      <c r="B440" s="268"/>
      <c r="C440" s="251"/>
      <c r="D440" s="249" t="s">
        <v>27</v>
      </c>
      <c r="E440" s="268" t="s">
        <v>4231</v>
      </c>
      <c r="F440" s="266" t="s">
        <v>4334</v>
      </c>
      <c r="G440" s="252">
        <v>385528.11570000002</v>
      </c>
      <c r="H440" s="246">
        <v>1527599.6244999999</v>
      </c>
      <c r="I440" s="249" t="s">
        <v>320</v>
      </c>
      <c r="J440" s="418" t="s">
        <v>2727</v>
      </c>
      <c r="K440" s="241">
        <v>43685</v>
      </c>
      <c r="L440" s="241">
        <v>43944</v>
      </c>
      <c r="M440" s="87">
        <v>294.5</v>
      </c>
      <c r="O440" s="137"/>
      <c r="P440" s="418" t="s">
        <v>2727</v>
      </c>
      <c r="Q440" s="420">
        <v>43823</v>
      </c>
      <c r="R440" s="213" t="s">
        <v>4494</v>
      </c>
    </row>
    <row r="441" spans="1:18" ht="87.75" customHeight="1" x14ac:dyDescent="0.2">
      <c r="A441" s="268"/>
      <c r="B441" s="268"/>
      <c r="C441" s="251"/>
      <c r="D441" s="251"/>
      <c r="E441" s="268"/>
      <c r="F441" s="267"/>
      <c r="G441" s="253"/>
      <c r="H441" s="247"/>
      <c r="I441" s="251"/>
      <c r="J441" s="422"/>
      <c r="K441" s="273"/>
      <c r="L441" s="273"/>
      <c r="M441" s="87">
        <v>270.45</v>
      </c>
      <c r="O441" s="137"/>
      <c r="P441" s="422"/>
      <c r="Q441" s="423"/>
      <c r="R441" s="213" t="s">
        <v>4495</v>
      </c>
    </row>
    <row r="442" spans="1:18" ht="86.25" customHeight="1" x14ac:dyDescent="0.2">
      <c r="A442" s="268"/>
      <c r="B442" s="268"/>
      <c r="C442" s="251"/>
      <c r="D442" s="251"/>
      <c r="E442" s="268"/>
      <c r="F442" s="267"/>
      <c r="G442" s="253"/>
      <c r="H442" s="247"/>
      <c r="I442" s="251"/>
      <c r="J442" s="422"/>
      <c r="K442" s="273"/>
      <c r="L442" s="273"/>
      <c r="M442" s="87">
        <v>348.5</v>
      </c>
      <c r="O442" s="137"/>
      <c r="P442" s="422"/>
      <c r="Q442" s="423"/>
      <c r="R442" s="213" t="s">
        <v>4496</v>
      </c>
    </row>
    <row r="443" spans="1:18" ht="95.25" customHeight="1" x14ac:dyDescent="0.2">
      <c r="A443" s="268"/>
      <c r="B443" s="268"/>
      <c r="C443" s="251"/>
      <c r="D443" s="250"/>
      <c r="E443" s="268"/>
      <c r="F443" s="265"/>
      <c r="G443" s="254"/>
      <c r="H443" s="248"/>
      <c r="I443" s="250"/>
      <c r="J443" s="419"/>
      <c r="K443" s="242"/>
      <c r="L443" s="242"/>
      <c r="M443" s="87">
        <v>178.4</v>
      </c>
      <c r="O443" s="137"/>
      <c r="P443" s="419"/>
      <c r="Q443" s="421"/>
      <c r="R443" s="213" t="s">
        <v>4497</v>
      </c>
    </row>
    <row r="444" spans="1:18" ht="88.5" customHeight="1" x14ac:dyDescent="0.2">
      <c r="A444" s="268"/>
      <c r="B444" s="268"/>
      <c r="C444" s="251"/>
      <c r="D444" s="9" t="s">
        <v>27</v>
      </c>
      <c r="E444" s="268" t="s">
        <v>4232</v>
      </c>
      <c r="F444" s="266" t="s">
        <v>4335</v>
      </c>
      <c r="G444" s="252">
        <v>385321.60259999998</v>
      </c>
      <c r="H444" s="246">
        <v>1527799.1947999999</v>
      </c>
      <c r="I444" s="249" t="s">
        <v>320</v>
      </c>
      <c r="J444" s="418" t="s">
        <v>3107</v>
      </c>
      <c r="K444" s="241">
        <v>43727</v>
      </c>
      <c r="L444" s="241">
        <v>43910</v>
      </c>
      <c r="M444" s="87">
        <v>433.14</v>
      </c>
      <c r="O444" s="137"/>
      <c r="P444" s="418" t="s">
        <v>3107</v>
      </c>
      <c r="Q444" s="420">
        <v>43824</v>
      </c>
      <c r="R444" s="213" t="s">
        <v>4498</v>
      </c>
    </row>
    <row r="445" spans="1:18" ht="76.5" x14ac:dyDescent="0.2">
      <c r="A445" s="268"/>
      <c r="B445" s="268"/>
      <c r="C445" s="251"/>
      <c r="D445" s="9" t="s">
        <v>27</v>
      </c>
      <c r="E445" s="268"/>
      <c r="F445" s="267"/>
      <c r="G445" s="253"/>
      <c r="H445" s="247"/>
      <c r="I445" s="251"/>
      <c r="J445" s="422"/>
      <c r="K445" s="273"/>
      <c r="L445" s="273"/>
      <c r="M445" s="87">
        <v>236.25</v>
      </c>
      <c r="O445" s="137"/>
      <c r="P445" s="422"/>
      <c r="Q445" s="423"/>
      <c r="R445" s="213" t="s">
        <v>4499</v>
      </c>
    </row>
    <row r="446" spans="1:18" ht="87" customHeight="1" x14ac:dyDescent="0.2">
      <c r="A446" s="268"/>
      <c r="B446" s="268"/>
      <c r="C446" s="251"/>
      <c r="D446" s="9" t="s">
        <v>27</v>
      </c>
      <c r="E446" s="268"/>
      <c r="F446" s="265"/>
      <c r="G446" s="254"/>
      <c r="H446" s="248"/>
      <c r="I446" s="250"/>
      <c r="J446" s="419"/>
      <c r="K446" s="242"/>
      <c r="L446" s="242"/>
      <c r="M446" s="87">
        <v>349.79</v>
      </c>
      <c r="O446" s="137"/>
      <c r="P446" s="419"/>
      <c r="Q446" s="421"/>
      <c r="R446" s="213" t="s">
        <v>4500</v>
      </c>
    </row>
    <row r="447" spans="1:18" ht="76.5" x14ac:dyDescent="0.2">
      <c r="A447" s="268"/>
      <c r="B447" s="268"/>
      <c r="C447" s="251"/>
      <c r="D447" s="9" t="s">
        <v>27</v>
      </c>
      <c r="E447" s="150" t="s">
        <v>4233</v>
      </c>
      <c r="F447" s="132" t="s">
        <v>4336</v>
      </c>
      <c r="G447" s="220">
        <v>385298.60249999998</v>
      </c>
      <c r="H447" s="221">
        <v>1527648.9597</v>
      </c>
      <c r="I447" s="9" t="s">
        <v>320</v>
      </c>
      <c r="J447" s="213" t="s">
        <v>2731</v>
      </c>
      <c r="K447" s="112">
        <v>43706</v>
      </c>
      <c r="L447" s="112">
        <v>43876</v>
      </c>
      <c r="M447" s="87">
        <v>762.31</v>
      </c>
      <c r="O447" s="137"/>
      <c r="P447" s="213" t="s">
        <v>2731</v>
      </c>
      <c r="Q447" s="216">
        <v>43825</v>
      </c>
      <c r="R447" s="213" t="s">
        <v>4501</v>
      </c>
    </row>
    <row r="448" spans="1:18" ht="72" customHeight="1" x14ac:dyDescent="0.2">
      <c r="A448" s="268"/>
      <c r="B448" s="268"/>
      <c r="C448" s="251"/>
      <c r="D448" s="9" t="s">
        <v>10</v>
      </c>
      <c r="E448" s="268" t="s">
        <v>4234</v>
      </c>
      <c r="F448" s="255" t="s">
        <v>2698</v>
      </c>
      <c r="G448" s="243">
        <v>385243.19069999998</v>
      </c>
      <c r="H448" s="246">
        <v>1527875.54</v>
      </c>
      <c r="I448" s="249" t="s">
        <v>320</v>
      </c>
      <c r="J448" s="418" t="s">
        <v>2729</v>
      </c>
      <c r="K448" s="241">
        <v>43145</v>
      </c>
      <c r="L448" s="241">
        <v>43875</v>
      </c>
      <c r="M448" s="87">
        <v>13762</v>
      </c>
      <c r="N448" s="87">
        <v>9419.1</v>
      </c>
      <c r="O448" s="137">
        <v>9353.1</v>
      </c>
      <c r="P448" s="418" t="s">
        <v>2729</v>
      </c>
      <c r="Q448" s="420">
        <v>43825</v>
      </c>
      <c r="R448" s="213" t="s">
        <v>4502</v>
      </c>
    </row>
    <row r="449" spans="1:18" ht="91.5" customHeight="1" x14ac:dyDescent="0.2">
      <c r="A449" s="268"/>
      <c r="B449" s="268"/>
      <c r="C449" s="250"/>
      <c r="D449" s="9" t="s">
        <v>10</v>
      </c>
      <c r="E449" s="268"/>
      <c r="F449" s="256"/>
      <c r="G449" s="245"/>
      <c r="H449" s="248"/>
      <c r="I449" s="250"/>
      <c r="J449" s="419"/>
      <c r="K449" s="242"/>
      <c r="L449" s="242"/>
      <c r="M449" s="87">
        <v>9378.5</v>
      </c>
      <c r="N449" s="87">
        <v>6320.7</v>
      </c>
      <c r="O449" s="137">
        <v>6385.4</v>
      </c>
      <c r="P449" s="419"/>
      <c r="Q449" s="421"/>
      <c r="R449" s="213" t="s">
        <v>4503</v>
      </c>
    </row>
    <row r="450" spans="1:18" ht="91.5" customHeight="1" x14ac:dyDescent="0.2">
      <c r="A450" s="268" t="s">
        <v>4146</v>
      </c>
      <c r="B450" s="268">
        <v>6658328507</v>
      </c>
      <c r="C450" s="249" t="s">
        <v>4145</v>
      </c>
      <c r="D450" s="9" t="s">
        <v>10</v>
      </c>
      <c r="E450" s="150" t="s">
        <v>4235</v>
      </c>
      <c r="F450" s="132" t="s">
        <v>4337</v>
      </c>
      <c r="G450" s="220">
        <v>385536.27</v>
      </c>
      <c r="H450" s="221">
        <v>1527612.6721000001</v>
      </c>
      <c r="I450" s="9" t="s">
        <v>320</v>
      </c>
      <c r="J450" s="213" t="s">
        <v>4399</v>
      </c>
      <c r="K450" s="112">
        <v>43260</v>
      </c>
      <c r="L450" s="112">
        <v>43991</v>
      </c>
      <c r="M450" s="87">
        <v>6787.97</v>
      </c>
      <c r="N450" s="87">
        <v>4991.1899999999996</v>
      </c>
      <c r="O450" s="137">
        <v>4880.6000000000004</v>
      </c>
      <c r="P450" s="213" t="s">
        <v>4399</v>
      </c>
      <c r="Q450" s="216">
        <v>43826</v>
      </c>
      <c r="R450" s="213" t="s">
        <v>4504</v>
      </c>
    </row>
    <row r="451" spans="1:18" ht="102" x14ac:dyDescent="0.2">
      <c r="A451" s="268"/>
      <c r="B451" s="268"/>
      <c r="C451" s="251"/>
      <c r="D451" s="9" t="s">
        <v>10</v>
      </c>
      <c r="E451" s="150" t="s">
        <v>4236</v>
      </c>
      <c r="F451" s="132" t="s">
        <v>2698</v>
      </c>
      <c r="G451" s="220">
        <v>385258.54979999998</v>
      </c>
      <c r="H451" s="221">
        <v>1527885.7341</v>
      </c>
      <c r="I451" s="9" t="s">
        <v>320</v>
      </c>
      <c r="J451" s="213" t="s">
        <v>2729</v>
      </c>
      <c r="K451" s="112">
        <v>43145</v>
      </c>
      <c r="L451" s="112">
        <v>43875</v>
      </c>
      <c r="M451" s="87">
        <v>13490.77</v>
      </c>
      <c r="N451" s="87">
        <v>9576</v>
      </c>
      <c r="O451" s="137">
        <v>9201.5</v>
      </c>
      <c r="P451" s="213" t="s">
        <v>2729</v>
      </c>
      <c r="Q451" s="216">
        <v>43826</v>
      </c>
      <c r="R451" s="213" t="s">
        <v>4505</v>
      </c>
    </row>
    <row r="452" spans="1:18" ht="102" x14ac:dyDescent="0.2">
      <c r="A452" s="268"/>
      <c r="B452" s="268"/>
      <c r="C452" s="251"/>
      <c r="D452" s="9" t="s">
        <v>10</v>
      </c>
      <c r="E452" s="150" t="s">
        <v>4237</v>
      </c>
      <c r="F452" s="132" t="s">
        <v>4338</v>
      </c>
      <c r="G452" s="220">
        <v>383797.66149999999</v>
      </c>
      <c r="H452" s="221">
        <v>1529621.8</v>
      </c>
      <c r="I452" s="9" t="s">
        <v>4301</v>
      </c>
      <c r="J452" s="213" t="s">
        <v>4400</v>
      </c>
      <c r="K452" s="112">
        <v>42985</v>
      </c>
      <c r="L452" s="112">
        <v>44196</v>
      </c>
      <c r="M452" s="87">
        <v>8859.2999999999993</v>
      </c>
      <c r="N452" s="87">
        <v>6003.8</v>
      </c>
      <c r="O452" s="137">
        <v>6075.8</v>
      </c>
      <c r="P452" s="213" t="s">
        <v>4400</v>
      </c>
      <c r="Q452" s="216">
        <v>43827</v>
      </c>
      <c r="R452" s="213" t="s">
        <v>4506</v>
      </c>
    </row>
    <row r="453" spans="1:18" ht="102" x14ac:dyDescent="0.2">
      <c r="A453" s="268"/>
      <c r="B453" s="268"/>
      <c r="C453" s="251"/>
      <c r="D453" s="9" t="s">
        <v>18</v>
      </c>
      <c r="E453" s="150" t="s">
        <v>4238</v>
      </c>
      <c r="F453" s="132" t="s">
        <v>4338</v>
      </c>
      <c r="G453" s="220">
        <v>383804.86129999999</v>
      </c>
      <c r="H453" s="221">
        <v>1529605.0245999999</v>
      </c>
      <c r="I453" s="9" t="s">
        <v>4302</v>
      </c>
      <c r="J453" s="213" t="s">
        <v>4401</v>
      </c>
      <c r="K453" s="112">
        <v>42985</v>
      </c>
      <c r="L453" s="112">
        <v>44196</v>
      </c>
      <c r="M453" s="87">
        <v>4810</v>
      </c>
      <c r="O453" s="137"/>
      <c r="P453" s="213" t="s">
        <v>4401</v>
      </c>
      <c r="Q453" s="216">
        <v>43827</v>
      </c>
      <c r="R453" s="213" t="s">
        <v>4507</v>
      </c>
    </row>
    <row r="454" spans="1:18" ht="89.25" x14ac:dyDescent="0.2">
      <c r="A454" s="268"/>
      <c r="B454" s="268"/>
      <c r="C454" s="251"/>
      <c r="D454" s="9" t="s">
        <v>10</v>
      </c>
      <c r="E454" s="150" t="s">
        <v>4239</v>
      </c>
      <c r="F454" s="132" t="s">
        <v>4339</v>
      </c>
      <c r="G454" s="220">
        <v>385323.70929999999</v>
      </c>
      <c r="H454" s="221">
        <v>1527782.9061</v>
      </c>
      <c r="I454" s="9" t="s">
        <v>320</v>
      </c>
      <c r="J454" s="213" t="s">
        <v>4402</v>
      </c>
      <c r="K454" s="112">
        <v>43257</v>
      </c>
      <c r="L454" s="112">
        <v>43989</v>
      </c>
      <c r="M454" s="87">
        <v>21535.62</v>
      </c>
      <c r="N454" s="87">
        <v>13837.78</v>
      </c>
      <c r="O454" s="137">
        <v>13944.5</v>
      </c>
      <c r="P454" s="213" t="s">
        <v>4402</v>
      </c>
      <c r="Q454" s="216">
        <v>43829</v>
      </c>
      <c r="R454" s="213" t="s">
        <v>4508</v>
      </c>
    </row>
    <row r="455" spans="1:18" ht="114.75" x14ac:dyDescent="0.2">
      <c r="A455" s="268"/>
      <c r="B455" s="268"/>
      <c r="C455" s="251"/>
      <c r="D455" s="9" t="s">
        <v>10</v>
      </c>
      <c r="E455" s="150" t="s">
        <v>4240</v>
      </c>
      <c r="F455" s="132" t="s">
        <v>2766</v>
      </c>
      <c r="G455" s="220">
        <v>385427.56040000002</v>
      </c>
      <c r="H455" s="221">
        <v>1528059.0484</v>
      </c>
      <c r="I455" s="9" t="s">
        <v>320</v>
      </c>
      <c r="J455" s="213" t="s">
        <v>2895</v>
      </c>
      <c r="K455" s="112">
        <v>42989</v>
      </c>
      <c r="L455" s="112">
        <v>44480</v>
      </c>
      <c r="M455" s="87">
        <v>18753.2</v>
      </c>
      <c r="N455" s="87">
        <v>13670.64</v>
      </c>
      <c r="O455" s="137">
        <v>13028.7</v>
      </c>
      <c r="P455" s="213" t="s">
        <v>2895</v>
      </c>
      <c r="Q455" s="216">
        <v>43829</v>
      </c>
      <c r="R455" s="213" t="s">
        <v>4509</v>
      </c>
    </row>
    <row r="456" spans="1:18" ht="89.25" x14ac:dyDescent="0.2">
      <c r="A456" s="268"/>
      <c r="B456" s="268"/>
      <c r="C456" s="251"/>
      <c r="D456" s="9" t="s">
        <v>10</v>
      </c>
      <c r="E456" s="150" t="s">
        <v>4235</v>
      </c>
      <c r="F456" s="132" t="s">
        <v>4337</v>
      </c>
      <c r="G456" s="220">
        <v>385540.95520000003</v>
      </c>
      <c r="H456" s="221">
        <v>1527595.8054</v>
      </c>
      <c r="I456" s="9" t="s">
        <v>320</v>
      </c>
      <c r="J456" s="213" t="s">
        <v>4399</v>
      </c>
      <c r="K456" s="112">
        <v>43260</v>
      </c>
      <c r="L456" s="112">
        <v>43991</v>
      </c>
      <c r="M456" s="87">
        <v>15512.88</v>
      </c>
      <c r="N456" s="87">
        <v>10877.1</v>
      </c>
      <c r="O456" s="137">
        <v>10817.8</v>
      </c>
      <c r="P456" s="213" t="s">
        <v>4399</v>
      </c>
      <c r="Q456" s="216">
        <v>43829</v>
      </c>
      <c r="R456" s="213" t="s">
        <v>4510</v>
      </c>
    </row>
    <row r="457" spans="1:18" ht="102" x14ac:dyDescent="0.2">
      <c r="A457" s="268"/>
      <c r="B457" s="268"/>
      <c r="C457" s="251"/>
      <c r="D457" s="9" t="s">
        <v>10</v>
      </c>
      <c r="E457" s="150" t="s">
        <v>4241</v>
      </c>
      <c r="F457" s="132" t="s">
        <v>4338</v>
      </c>
      <c r="G457" s="220">
        <v>383804.86129999999</v>
      </c>
      <c r="H457" s="221">
        <v>1529605.0245999999</v>
      </c>
      <c r="I457" s="9" t="s">
        <v>4302</v>
      </c>
      <c r="J457" s="213" t="s">
        <v>4400</v>
      </c>
      <c r="K457" s="112">
        <v>42985</v>
      </c>
      <c r="L457" s="112">
        <v>44196</v>
      </c>
      <c r="M457" s="87">
        <v>8882.9</v>
      </c>
      <c r="N457" s="87">
        <v>5983.9</v>
      </c>
      <c r="O457" s="137">
        <v>6066</v>
      </c>
      <c r="P457" s="213" t="s">
        <v>4400</v>
      </c>
      <c r="Q457" s="216">
        <v>43829</v>
      </c>
      <c r="R457" s="213" t="s">
        <v>4511</v>
      </c>
    </row>
    <row r="458" spans="1:18" ht="76.5" x14ac:dyDescent="0.2">
      <c r="A458" s="268"/>
      <c r="B458" s="268"/>
      <c r="C458" s="250"/>
      <c r="D458" s="9" t="s">
        <v>10</v>
      </c>
      <c r="E458" s="150" t="s">
        <v>4242</v>
      </c>
      <c r="F458" s="132" t="s">
        <v>4339</v>
      </c>
      <c r="G458" s="220">
        <v>385323.70929999999</v>
      </c>
      <c r="H458" s="221">
        <v>1527782.9061</v>
      </c>
      <c r="I458" s="9" t="s">
        <v>320</v>
      </c>
      <c r="J458" s="213" t="s">
        <v>4402</v>
      </c>
      <c r="K458" s="112">
        <v>43257</v>
      </c>
      <c r="L458" s="112">
        <v>43989</v>
      </c>
      <c r="M458" s="87">
        <v>11454.45</v>
      </c>
      <c r="N458" s="87">
        <v>8399.59</v>
      </c>
      <c r="O458" s="137">
        <v>8398.2999999999993</v>
      </c>
      <c r="P458" s="213" t="s">
        <v>4402</v>
      </c>
      <c r="Q458" s="216">
        <v>43829</v>
      </c>
      <c r="R458" s="213" t="s">
        <v>4512</v>
      </c>
    </row>
    <row r="459" spans="1:18" ht="25.5" customHeight="1" x14ac:dyDescent="0.2">
      <c r="A459" s="268" t="s">
        <v>3549</v>
      </c>
      <c r="B459" s="268" t="s">
        <v>372</v>
      </c>
      <c r="C459" s="249" t="s">
        <v>512</v>
      </c>
      <c r="D459" s="249" t="s">
        <v>25</v>
      </c>
      <c r="E459" s="268" t="s">
        <v>4243</v>
      </c>
      <c r="F459" s="255" t="s">
        <v>461</v>
      </c>
      <c r="G459" s="243">
        <v>390358.05739999999</v>
      </c>
      <c r="H459" s="221">
        <v>1535037.9704</v>
      </c>
      <c r="I459" s="249" t="s">
        <v>320</v>
      </c>
      <c r="J459" s="418" t="s">
        <v>416</v>
      </c>
      <c r="K459" s="241">
        <v>43509</v>
      </c>
      <c r="L459" s="241">
        <v>43876</v>
      </c>
      <c r="M459" s="87">
        <v>16.5</v>
      </c>
      <c r="O459" s="137"/>
      <c r="P459" s="418" t="s">
        <v>416</v>
      </c>
      <c r="Q459" s="420" t="s">
        <v>4398</v>
      </c>
      <c r="R459" s="213" t="s">
        <v>4513</v>
      </c>
    </row>
    <row r="460" spans="1:18" ht="60.75" customHeight="1" x14ac:dyDescent="0.2">
      <c r="A460" s="268"/>
      <c r="B460" s="268"/>
      <c r="C460" s="250"/>
      <c r="D460" s="250"/>
      <c r="E460" s="268"/>
      <c r="F460" s="256"/>
      <c r="G460" s="245"/>
      <c r="H460" s="221"/>
      <c r="I460" s="250"/>
      <c r="J460" s="419"/>
      <c r="K460" s="242"/>
      <c r="L460" s="242"/>
      <c r="M460" s="87">
        <v>216.2</v>
      </c>
      <c r="O460" s="137"/>
      <c r="P460" s="419"/>
      <c r="Q460" s="421"/>
      <c r="R460" s="213" t="s">
        <v>4514</v>
      </c>
    </row>
    <row r="461" spans="1:18" ht="63" customHeight="1" x14ac:dyDescent="0.2">
      <c r="A461" s="268" t="s">
        <v>4148</v>
      </c>
      <c r="B461" s="268" t="s">
        <v>150</v>
      </c>
      <c r="C461" s="249" t="s">
        <v>4147</v>
      </c>
      <c r="D461" s="9" t="s">
        <v>19</v>
      </c>
      <c r="E461" s="150" t="s">
        <v>4244</v>
      </c>
      <c r="F461" s="132" t="s">
        <v>167</v>
      </c>
      <c r="G461" s="220">
        <v>395682.1127</v>
      </c>
      <c r="H461" s="221">
        <v>1537772.3228</v>
      </c>
      <c r="I461" s="9" t="s">
        <v>4303</v>
      </c>
      <c r="J461" s="213" t="s">
        <v>4403</v>
      </c>
      <c r="K461" s="112">
        <v>43188</v>
      </c>
      <c r="L461" s="112">
        <v>43830</v>
      </c>
      <c r="M461" s="87">
        <v>1440</v>
      </c>
      <c r="O461" s="137"/>
      <c r="P461" s="213" t="s">
        <v>4403</v>
      </c>
      <c r="Q461" s="216" t="s">
        <v>4398</v>
      </c>
      <c r="R461" s="213" t="s">
        <v>4515</v>
      </c>
    </row>
    <row r="462" spans="1:18" ht="76.5" x14ac:dyDescent="0.2">
      <c r="A462" s="268"/>
      <c r="B462" s="268"/>
      <c r="C462" s="250"/>
      <c r="D462" s="9" t="s">
        <v>19</v>
      </c>
      <c r="E462" s="150" t="s">
        <v>4245</v>
      </c>
      <c r="F462" s="132" t="s">
        <v>167</v>
      </c>
      <c r="G462" s="220">
        <v>395692.15049999999</v>
      </c>
      <c r="H462" s="221">
        <v>1537804.8877000001</v>
      </c>
      <c r="I462" s="9" t="s">
        <v>4303</v>
      </c>
      <c r="J462" s="213" t="s">
        <v>4404</v>
      </c>
      <c r="K462" s="112">
        <v>43259</v>
      </c>
      <c r="L462" s="112">
        <v>43990</v>
      </c>
      <c r="M462" s="87">
        <v>936</v>
      </c>
      <c r="O462" s="137"/>
      <c r="P462" s="213" t="s">
        <v>4404</v>
      </c>
      <c r="Q462" s="216" t="s">
        <v>4405</v>
      </c>
      <c r="R462" s="213" t="s">
        <v>4516</v>
      </c>
    </row>
    <row r="463" spans="1:18" ht="41.25" customHeight="1" x14ac:dyDescent="0.2">
      <c r="A463" s="150" t="s">
        <v>249</v>
      </c>
      <c r="B463" s="150" t="s">
        <v>42</v>
      </c>
      <c r="D463" s="9" t="s">
        <v>14</v>
      </c>
      <c r="E463" s="150" t="s">
        <v>4246</v>
      </c>
      <c r="F463" s="132" t="s">
        <v>742</v>
      </c>
      <c r="G463" s="220">
        <v>395283.94160000002</v>
      </c>
      <c r="H463" s="221">
        <v>1539056.1921000001</v>
      </c>
      <c r="I463" s="9" t="s">
        <v>4304</v>
      </c>
      <c r="J463" s="213" t="s">
        <v>841</v>
      </c>
      <c r="K463" s="112">
        <v>43550</v>
      </c>
      <c r="L463" s="112">
        <v>43916</v>
      </c>
      <c r="M463" s="87">
        <v>261</v>
      </c>
      <c r="O463" s="137"/>
      <c r="P463" s="213" t="s">
        <v>841</v>
      </c>
      <c r="Q463" s="216" t="s">
        <v>4398</v>
      </c>
      <c r="R463" s="213" t="s">
        <v>4517</v>
      </c>
    </row>
    <row r="464" spans="1:18" ht="114.75" x14ac:dyDescent="0.2">
      <c r="A464" s="150" t="s">
        <v>4149</v>
      </c>
      <c r="B464" s="150" t="s">
        <v>223</v>
      </c>
      <c r="C464" s="9" t="s">
        <v>988</v>
      </c>
      <c r="D464" s="9" t="s">
        <v>10</v>
      </c>
      <c r="E464" s="150" t="s">
        <v>4247</v>
      </c>
      <c r="F464" s="132" t="s">
        <v>1066</v>
      </c>
      <c r="G464" s="220">
        <v>385883.63219999999</v>
      </c>
      <c r="H464" s="221">
        <v>1534358.4225999999</v>
      </c>
      <c r="I464" s="9" t="s">
        <v>4305</v>
      </c>
      <c r="J464" s="213" t="s">
        <v>1134</v>
      </c>
      <c r="K464" s="112">
        <v>43202</v>
      </c>
      <c r="L464" s="112">
        <v>43994</v>
      </c>
      <c r="M464" s="87">
        <v>17338.22</v>
      </c>
      <c r="N464" s="87">
        <v>12966</v>
      </c>
      <c r="O464" s="137">
        <v>12874.9</v>
      </c>
      <c r="P464" s="213" t="s">
        <v>1134</v>
      </c>
      <c r="Q464" s="216" t="s">
        <v>4398</v>
      </c>
      <c r="R464" s="213" t="s">
        <v>4518</v>
      </c>
    </row>
    <row r="465" spans="1:18" ht="76.5" x14ac:dyDescent="0.2">
      <c r="A465" s="150" t="s">
        <v>1226</v>
      </c>
      <c r="B465" s="150" t="s">
        <v>1242</v>
      </c>
      <c r="C465" s="9" t="s">
        <v>1225</v>
      </c>
      <c r="D465" s="9" t="s">
        <v>38</v>
      </c>
      <c r="E465" s="150" t="s">
        <v>4248</v>
      </c>
      <c r="F465" s="132" t="s">
        <v>1261</v>
      </c>
      <c r="G465" s="220">
        <v>387721.11619999999</v>
      </c>
      <c r="H465" s="221">
        <v>1527888.2405000001</v>
      </c>
      <c r="I465" s="9" t="s">
        <v>1365</v>
      </c>
      <c r="J465" s="213" t="s">
        <v>1462</v>
      </c>
      <c r="K465" s="112">
        <v>42944</v>
      </c>
      <c r="L465" s="112">
        <v>43830</v>
      </c>
      <c r="M465" s="87">
        <v>6497.4</v>
      </c>
      <c r="O465" s="137"/>
      <c r="P465" s="213" t="s">
        <v>1462</v>
      </c>
      <c r="Q465" s="216" t="s">
        <v>4011</v>
      </c>
      <c r="R465" s="213" t="s">
        <v>4519</v>
      </c>
    </row>
    <row r="466" spans="1:18" ht="31.5" customHeight="1" x14ac:dyDescent="0.2">
      <c r="A466" s="268" t="s">
        <v>249</v>
      </c>
      <c r="B466" s="268" t="s">
        <v>42</v>
      </c>
      <c r="D466" s="9" t="s">
        <v>18</v>
      </c>
      <c r="E466" s="268" t="s">
        <v>4249</v>
      </c>
      <c r="F466" s="255" t="s">
        <v>4340</v>
      </c>
      <c r="G466" s="243">
        <v>402668.55359999998</v>
      </c>
      <c r="H466" s="246">
        <v>1535381.1553</v>
      </c>
      <c r="I466" s="249" t="s">
        <v>320</v>
      </c>
      <c r="J466" s="418" t="s">
        <v>843</v>
      </c>
      <c r="K466" s="241">
        <v>43550</v>
      </c>
      <c r="L466" s="241">
        <v>43825</v>
      </c>
      <c r="M466" s="87">
        <v>1172.5</v>
      </c>
      <c r="O466" s="137"/>
      <c r="P466" s="418" t="s">
        <v>843</v>
      </c>
      <c r="Q466" s="420" t="s">
        <v>4011</v>
      </c>
      <c r="R466" s="213" t="s">
        <v>2886</v>
      </c>
    </row>
    <row r="467" spans="1:18" ht="119.25" customHeight="1" x14ac:dyDescent="0.2">
      <c r="A467" s="268"/>
      <c r="B467" s="268"/>
      <c r="D467" s="9" t="s">
        <v>28</v>
      </c>
      <c r="E467" s="268"/>
      <c r="F467" s="256"/>
      <c r="G467" s="245"/>
      <c r="H467" s="248"/>
      <c r="I467" s="250"/>
      <c r="J467" s="419"/>
      <c r="K467" s="242"/>
      <c r="L467" s="242"/>
      <c r="O467" s="137"/>
      <c r="P467" s="419"/>
      <c r="Q467" s="421"/>
      <c r="R467" s="213" t="s">
        <v>4520</v>
      </c>
    </row>
    <row r="468" spans="1:18" ht="102" x14ac:dyDescent="0.2">
      <c r="A468" s="150" t="s">
        <v>4151</v>
      </c>
      <c r="B468" s="150" t="s">
        <v>58</v>
      </c>
      <c r="C468" s="9" t="s">
        <v>4150</v>
      </c>
      <c r="D468" s="9" t="s">
        <v>20</v>
      </c>
      <c r="E468" s="150" t="s">
        <v>4250</v>
      </c>
      <c r="F468" s="132" t="s">
        <v>4341</v>
      </c>
      <c r="G468" s="220">
        <v>395175.011</v>
      </c>
      <c r="H468" s="221">
        <v>1534540.1566000001</v>
      </c>
      <c r="I468" s="9" t="s">
        <v>920</v>
      </c>
      <c r="J468" s="213" t="s">
        <v>4406</v>
      </c>
      <c r="K468" s="112">
        <v>43410</v>
      </c>
      <c r="L468" s="112">
        <v>43966</v>
      </c>
      <c r="M468" s="87">
        <v>9261.0499999999993</v>
      </c>
      <c r="O468" s="137"/>
      <c r="P468" s="213" t="s">
        <v>4406</v>
      </c>
      <c r="Q468" s="216" t="s">
        <v>4011</v>
      </c>
      <c r="R468" s="213" t="s">
        <v>4521</v>
      </c>
    </row>
    <row r="469" spans="1:18" ht="100.5" customHeight="1" x14ac:dyDescent="0.2">
      <c r="A469" s="268" t="s">
        <v>4152</v>
      </c>
      <c r="B469" s="268" t="s">
        <v>881</v>
      </c>
      <c r="C469" s="249" t="s">
        <v>53</v>
      </c>
      <c r="D469" s="9" t="s">
        <v>10</v>
      </c>
      <c r="E469" s="150" t="s">
        <v>4251</v>
      </c>
      <c r="F469" s="132" t="s">
        <v>4342</v>
      </c>
      <c r="G469" s="220">
        <v>385719.92180000001</v>
      </c>
      <c r="H469" s="221">
        <v>1526765.8373</v>
      </c>
      <c r="I469" s="9" t="s">
        <v>4306</v>
      </c>
      <c r="J469" s="213" t="s">
        <v>4407</v>
      </c>
      <c r="K469" s="112">
        <v>43213</v>
      </c>
      <c r="L469" s="112">
        <v>44309</v>
      </c>
      <c r="M469" s="87">
        <v>23025.4</v>
      </c>
      <c r="N469" s="87">
        <v>15285.9</v>
      </c>
      <c r="O469" s="137">
        <v>15882.1</v>
      </c>
      <c r="P469" s="213" t="s">
        <v>4407</v>
      </c>
      <c r="Q469" s="216" t="s">
        <v>4011</v>
      </c>
      <c r="R469" s="213" t="s">
        <v>4522</v>
      </c>
    </row>
    <row r="470" spans="1:18" ht="102" x14ac:dyDescent="0.2">
      <c r="A470" s="268"/>
      <c r="B470" s="268"/>
      <c r="C470" s="250"/>
      <c r="D470" s="9" t="s">
        <v>10</v>
      </c>
      <c r="E470" s="150" t="s">
        <v>4252</v>
      </c>
      <c r="F470" s="132" t="s">
        <v>4343</v>
      </c>
      <c r="G470" s="220">
        <v>384936.30420000001</v>
      </c>
      <c r="H470" s="221">
        <v>1536602.1939000001</v>
      </c>
      <c r="I470" s="9" t="s">
        <v>4307</v>
      </c>
      <c r="J470" s="213" t="s">
        <v>4408</v>
      </c>
      <c r="K470" s="112">
        <v>43438</v>
      </c>
      <c r="L470" s="112">
        <v>44534</v>
      </c>
      <c r="M470" s="87">
        <v>27865.4</v>
      </c>
      <c r="N470" s="87">
        <v>18356.400000000001</v>
      </c>
      <c r="O470" s="137">
        <v>18259.599999999999</v>
      </c>
      <c r="P470" s="213" t="s">
        <v>4408</v>
      </c>
      <c r="Q470" s="216">
        <v>43827</v>
      </c>
      <c r="R470" s="213" t="s">
        <v>4523</v>
      </c>
    </row>
    <row r="471" spans="1:18" ht="68.25" customHeight="1" x14ac:dyDescent="0.2">
      <c r="A471" s="268" t="s">
        <v>4153</v>
      </c>
      <c r="B471" s="268" t="s">
        <v>1906</v>
      </c>
      <c r="C471" s="249" t="s">
        <v>51</v>
      </c>
      <c r="D471" s="9" t="s">
        <v>10</v>
      </c>
      <c r="E471" s="150" t="s">
        <v>4253</v>
      </c>
      <c r="F471" s="132" t="s">
        <v>4344</v>
      </c>
      <c r="G471" s="220">
        <v>393399.40259999997</v>
      </c>
      <c r="H471" s="221">
        <v>1536723.4911</v>
      </c>
      <c r="I471" s="9" t="s">
        <v>4308</v>
      </c>
      <c r="J471" s="213" t="s">
        <v>4409</v>
      </c>
      <c r="K471" s="112">
        <v>43081</v>
      </c>
      <c r="L471" s="112">
        <v>44024</v>
      </c>
      <c r="M471" s="87">
        <v>14466.41</v>
      </c>
      <c r="N471" s="87">
        <v>10422.26</v>
      </c>
      <c r="O471" s="137">
        <v>10405.700000000001</v>
      </c>
      <c r="P471" s="213" t="s">
        <v>4409</v>
      </c>
      <c r="Q471" s="216" t="s">
        <v>4022</v>
      </c>
      <c r="R471" s="213" t="s">
        <v>4524</v>
      </c>
    </row>
    <row r="472" spans="1:18" ht="76.5" x14ac:dyDescent="0.2">
      <c r="A472" s="268"/>
      <c r="B472" s="268"/>
      <c r="C472" s="251"/>
      <c r="D472" s="9" t="s">
        <v>10</v>
      </c>
      <c r="E472" s="150" t="s">
        <v>4254</v>
      </c>
      <c r="F472" s="132" t="s">
        <v>4345</v>
      </c>
      <c r="G472" s="220">
        <v>386066.64409999998</v>
      </c>
      <c r="H472" s="221">
        <v>1525899.9184000001</v>
      </c>
      <c r="I472" s="9" t="s">
        <v>4309</v>
      </c>
      <c r="J472" s="213" t="s">
        <v>4410</v>
      </c>
      <c r="K472" s="112">
        <v>43061</v>
      </c>
      <c r="L472" s="112">
        <v>43852</v>
      </c>
      <c r="M472" s="87">
        <v>16649.72</v>
      </c>
      <c r="N472" s="87">
        <v>12305.42</v>
      </c>
      <c r="O472" s="137">
        <v>12270.9</v>
      </c>
      <c r="P472" s="213" t="s">
        <v>4410</v>
      </c>
      <c r="Q472" s="216" t="s">
        <v>4030</v>
      </c>
      <c r="R472" s="213" t="s">
        <v>4525</v>
      </c>
    </row>
    <row r="473" spans="1:18" ht="76.5" x14ac:dyDescent="0.2">
      <c r="A473" s="268"/>
      <c r="B473" s="268"/>
      <c r="C473" s="250"/>
      <c r="D473" s="9" t="s">
        <v>10</v>
      </c>
      <c r="E473" s="150" t="s">
        <v>4255</v>
      </c>
      <c r="F473" s="132" t="s">
        <v>4345</v>
      </c>
      <c r="G473" s="220">
        <v>386067.11339999997</v>
      </c>
      <c r="H473" s="221">
        <v>1525891.0019</v>
      </c>
      <c r="I473" s="9" t="s">
        <v>4310</v>
      </c>
      <c r="J473" s="213" t="s">
        <v>4411</v>
      </c>
      <c r="K473" s="112">
        <v>43061</v>
      </c>
      <c r="L473" s="112">
        <v>43852</v>
      </c>
      <c r="M473" s="87">
        <v>15245.95</v>
      </c>
      <c r="N473" s="87">
        <v>11207.45</v>
      </c>
      <c r="O473" s="137">
        <v>11180.2</v>
      </c>
      <c r="P473" s="213" t="s">
        <v>4411</v>
      </c>
      <c r="Q473" s="216" t="s">
        <v>4030</v>
      </c>
      <c r="R473" s="213" t="s">
        <v>4526</v>
      </c>
    </row>
    <row r="474" spans="1:18" ht="102" x14ac:dyDescent="0.2">
      <c r="A474" s="150" t="s">
        <v>4155</v>
      </c>
      <c r="B474" s="150" t="s">
        <v>3149</v>
      </c>
      <c r="C474" s="9" t="s">
        <v>4154</v>
      </c>
      <c r="D474" s="9" t="s">
        <v>10</v>
      </c>
      <c r="E474" s="150" t="s">
        <v>4256</v>
      </c>
      <c r="F474" s="132" t="s">
        <v>4346</v>
      </c>
      <c r="G474" s="220">
        <v>384326.16379999998</v>
      </c>
      <c r="H474" s="221">
        <v>1537605.8337999999</v>
      </c>
      <c r="I474" s="9" t="s">
        <v>4311</v>
      </c>
      <c r="J474" s="213" t="s">
        <v>4412</v>
      </c>
      <c r="K474" s="112">
        <v>43241</v>
      </c>
      <c r="L474" s="112">
        <v>44156</v>
      </c>
      <c r="M474" s="87">
        <v>27772.2</v>
      </c>
      <c r="N474" s="87">
        <v>17407.66</v>
      </c>
      <c r="O474" s="137">
        <v>17431</v>
      </c>
      <c r="P474" s="213" t="s">
        <v>4412</v>
      </c>
      <c r="Q474" s="216" t="s">
        <v>4025</v>
      </c>
      <c r="R474" s="213" t="s">
        <v>4527</v>
      </c>
    </row>
    <row r="475" spans="1:18" ht="38.25" customHeight="1" x14ac:dyDescent="0.2">
      <c r="A475" s="268" t="s">
        <v>4156</v>
      </c>
      <c r="B475" s="268" t="s">
        <v>4189</v>
      </c>
      <c r="C475" s="249" t="s">
        <v>3375</v>
      </c>
      <c r="D475" s="9" t="s">
        <v>18</v>
      </c>
      <c r="E475" s="150" t="s">
        <v>4257</v>
      </c>
      <c r="F475" s="132" t="s">
        <v>3427</v>
      </c>
      <c r="G475" s="220">
        <v>395513.74729999999</v>
      </c>
      <c r="H475" s="221">
        <v>1538165.4186</v>
      </c>
      <c r="I475" s="9" t="s">
        <v>3303</v>
      </c>
      <c r="J475" s="213" t="s">
        <v>3338</v>
      </c>
      <c r="K475" s="112">
        <v>43748</v>
      </c>
      <c r="L475" s="112">
        <v>43992</v>
      </c>
      <c r="M475" s="87">
        <v>1120</v>
      </c>
      <c r="O475" s="137"/>
      <c r="P475" s="213" t="s">
        <v>3338</v>
      </c>
      <c r="Q475" s="216" t="s">
        <v>4030</v>
      </c>
      <c r="R475" s="213" t="s">
        <v>4528</v>
      </c>
    </row>
    <row r="476" spans="1:18" ht="25.5" customHeight="1" x14ac:dyDescent="0.2">
      <c r="A476" s="268"/>
      <c r="B476" s="268"/>
      <c r="C476" s="251"/>
      <c r="D476" s="9" t="s">
        <v>18</v>
      </c>
      <c r="E476" s="268" t="s">
        <v>4258</v>
      </c>
      <c r="F476" s="255" t="s">
        <v>3427</v>
      </c>
      <c r="G476" s="243">
        <v>395500.49780000001</v>
      </c>
      <c r="H476" s="246">
        <v>1538170.466</v>
      </c>
      <c r="I476" s="249" t="s">
        <v>3303</v>
      </c>
      <c r="J476" s="418" t="s">
        <v>3339</v>
      </c>
      <c r="K476" s="241">
        <v>43748</v>
      </c>
      <c r="L476" s="241">
        <v>43937</v>
      </c>
      <c r="M476" s="87">
        <v>574</v>
      </c>
      <c r="O476" s="137"/>
      <c r="P476" s="418" t="s">
        <v>3339</v>
      </c>
      <c r="Q476" s="420" t="s">
        <v>4030</v>
      </c>
      <c r="R476" s="213" t="s">
        <v>4529</v>
      </c>
    </row>
    <row r="477" spans="1:18" ht="25.5" customHeight="1" x14ac:dyDescent="0.2">
      <c r="A477" s="268"/>
      <c r="B477" s="268"/>
      <c r="C477" s="250"/>
      <c r="D477" s="9" t="s">
        <v>28</v>
      </c>
      <c r="E477" s="268"/>
      <c r="F477" s="256"/>
      <c r="G477" s="245"/>
      <c r="H477" s="248"/>
      <c r="I477" s="250"/>
      <c r="J477" s="419"/>
      <c r="K477" s="242"/>
      <c r="L477" s="242"/>
      <c r="O477" s="137"/>
      <c r="P477" s="419"/>
      <c r="Q477" s="421"/>
      <c r="R477" s="213" t="s">
        <v>4530</v>
      </c>
    </row>
    <row r="478" spans="1:18" ht="63.75" x14ac:dyDescent="0.2">
      <c r="A478" s="150" t="s">
        <v>245</v>
      </c>
      <c r="B478" s="150" t="s">
        <v>227</v>
      </c>
      <c r="C478" s="9" t="s">
        <v>4157</v>
      </c>
      <c r="D478" s="9" t="s">
        <v>27</v>
      </c>
      <c r="E478" s="150" t="s">
        <v>4259</v>
      </c>
      <c r="F478" s="132" t="s">
        <v>4347</v>
      </c>
      <c r="G478" s="220">
        <v>395299.9325</v>
      </c>
      <c r="H478" s="221">
        <v>1536040.7652</v>
      </c>
      <c r="I478" s="9" t="s">
        <v>320</v>
      </c>
      <c r="J478" s="213" t="s">
        <v>299</v>
      </c>
      <c r="K478" s="112">
        <v>43482</v>
      </c>
      <c r="L478" s="112">
        <v>43830</v>
      </c>
      <c r="M478" s="87">
        <v>279.5</v>
      </c>
      <c r="O478" s="137"/>
      <c r="P478" s="213" t="s">
        <v>299</v>
      </c>
      <c r="Q478" s="216" t="s">
        <v>4030</v>
      </c>
      <c r="R478" s="213" t="s">
        <v>4531</v>
      </c>
    </row>
    <row r="479" spans="1:18" ht="63.75" x14ac:dyDescent="0.2">
      <c r="A479" s="150" t="s">
        <v>4159</v>
      </c>
      <c r="B479" s="150">
        <v>6672189260</v>
      </c>
      <c r="C479" s="9" t="s">
        <v>4158</v>
      </c>
      <c r="D479" s="9" t="s">
        <v>17</v>
      </c>
      <c r="E479" s="150" t="s">
        <v>4260</v>
      </c>
      <c r="F479" s="132" t="s">
        <v>4348</v>
      </c>
      <c r="G479" s="220">
        <v>385381.23719999997</v>
      </c>
      <c r="H479" s="221">
        <v>1542027.9622</v>
      </c>
      <c r="I479" s="9" t="s">
        <v>320</v>
      </c>
      <c r="J479" s="213" t="s">
        <v>4413</v>
      </c>
      <c r="K479" s="112">
        <v>43328</v>
      </c>
      <c r="L479" s="112">
        <v>43815</v>
      </c>
      <c r="M479" s="87">
        <v>1128</v>
      </c>
      <c r="O479" s="137"/>
      <c r="P479" s="213" t="s">
        <v>4413</v>
      </c>
      <c r="Q479" s="216" t="s">
        <v>4030</v>
      </c>
      <c r="R479" s="213" t="s">
        <v>4532</v>
      </c>
    </row>
    <row r="480" spans="1:18" ht="108" customHeight="1" x14ac:dyDescent="0.2">
      <c r="A480" s="268" t="s">
        <v>4161</v>
      </c>
      <c r="B480" s="268">
        <v>6671261763</v>
      </c>
      <c r="C480" s="249" t="s">
        <v>4160</v>
      </c>
      <c r="D480" s="9" t="s">
        <v>14</v>
      </c>
      <c r="E480" s="268" t="s">
        <v>4261</v>
      </c>
      <c r="F480" s="255" t="s">
        <v>4349</v>
      </c>
      <c r="G480" s="243">
        <v>385634.74119999999</v>
      </c>
      <c r="H480" s="246">
        <v>1536703.7383000001</v>
      </c>
      <c r="I480" s="249" t="s">
        <v>4312</v>
      </c>
      <c r="J480" s="418" t="s">
        <v>4414</v>
      </c>
      <c r="K480" s="241">
        <v>42758</v>
      </c>
      <c r="L480" s="241">
        <v>43862</v>
      </c>
      <c r="M480" s="87">
        <v>16083.62</v>
      </c>
      <c r="O480" s="137"/>
      <c r="P480" s="418" t="s">
        <v>4414</v>
      </c>
      <c r="Q480" s="420" t="s">
        <v>4034</v>
      </c>
      <c r="R480" s="213" t="s">
        <v>4533</v>
      </c>
    </row>
    <row r="481" spans="1:18" ht="38.25" x14ac:dyDescent="0.2">
      <c r="A481" s="268"/>
      <c r="B481" s="268"/>
      <c r="C481" s="251"/>
      <c r="D481" s="9" t="s">
        <v>28</v>
      </c>
      <c r="E481" s="268"/>
      <c r="F481" s="257"/>
      <c r="G481" s="244"/>
      <c r="H481" s="247"/>
      <c r="I481" s="251"/>
      <c r="J481" s="422"/>
      <c r="K481" s="273"/>
      <c r="L481" s="273"/>
      <c r="O481" s="137"/>
      <c r="P481" s="422"/>
      <c r="Q481" s="423"/>
      <c r="R481" s="213" t="s">
        <v>4534</v>
      </c>
    </row>
    <row r="482" spans="1:18" ht="51.75" customHeight="1" x14ac:dyDescent="0.2">
      <c r="A482" s="268"/>
      <c r="B482" s="268"/>
      <c r="C482" s="250"/>
      <c r="D482" s="9" t="s">
        <v>28</v>
      </c>
      <c r="E482" s="268"/>
      <c r="F482" s="256"/>
      <c r="G482" s="245"/>
      <c r="H482" s="248"/>
      <c r="I482" s="250"/>
      <c r="J482" s="419"/>
      <c r="K482" s="242"/>
      <c r="L482" s="242"/>
      <c r="O482" s="137"/>
      <c r="P482" s="419"/>
      <c r="Q482" s="421"/>
      <c r="R482" s="213" t="s">
        <v>4535</v>
      </c>
    </row>
    <row r="483" spans="1:18" ht="38.25" customHeight="1" x14ac:dyDescent="0.2">
      <c r="A483" s="268" t="s">
        <v>4163</v>
      </c>
      <c r="B483" s="268" t="s">
        <v>4190</v>
      </c>
      <c r="C483" s="249" t="s">
        <v>4162</v>
      </c>
      <c r="D483" s="9" t="s">
        <v>31</v>
      </c>
      <c r="E483" s="268" t="s">
        <v>4262</v>
      </c>
      <c r="F483" s="255" t="s">
        <v>4350</v>
      </c>
      <c r="G483" s="243">
        <v>388396.50790000003</v>
      </c>
      <c r="H483" s="246">
        <v>1530394.9450000001</v>
      </c>
      <c r="I483" s="249" t="s">
        <v>4313</v>
      </c>
      <c r="J483" s="418" t="s">
        <v>4415</v>
      </c>
      <c r="K483" s="241">
        <v>43096</v>
      </c>
      <c r="L483" s="241">
        <v>43770</v>
      </c>
      <c r="M483" s="87">
        <v>665</v>
      </c>
      <c r="O483" s="137"/>
      <c r="P483" s="418" t="s">
        <v>4415</v>
      </c>
      <c r="Q483" s="420" t="s">
        <v>4034</v>
      </c>
      <c r="R483" s="213" t="s">
        <v>4536</v>
      </c>
    </row>
    <row r="484" spans="1:18" ht="38.25" x14ac:dyDescent="0.2">
      <c r="A484" s="268"/>
      <c r="B484" s="268"/>
      <c r="C484" s="250"/>
      <c r="D484" s="9" t="s">
        <v>19</v>
      </c>
      <c r="E484" s="268"/>
      <c r="F484" s="256"/>
      <c r="G484" s="245"/>
      <c r="H484" s="248"/>
      <c r="I484" s="250"/>
      <c r="J484" s="419"/>
      <c r="K484" s="242"/>
      <c r="L484" s="242"/>
      <c r="M484" s="87">
        <v>364</v>
      </c>
      <c r="O484" s="137"/>
      <c r="P484" s="419"/>
      <c r="Q484" s="421"/>
      <c r="R484" s="213" t="s">
        <v>4537</v>
      </c>
    </row>
    <row r="485" spans="1:18" ht="76.5" x14ac:dyDescent="0.2">
      <c r="A485" s="150" t="s">
        <v>4097</v>
      </c>
      <c r="B485" s="150" t="s">
        <v>678</v>
      </c>
      <c r="C485" s="9" t="s">
        <v>693</v>
      </c>
      <c r="D485" s="9" t="s">
        <v>23</v>
      </c>
      <c r="E485" s="150" t="s">
        <v>4263</v>
      </c>
      <c r="F485" s="132" t="s">
        <v>725</v>
      </c>
      <c r="G485" s="220">
        <v>385432.31939999998</v>
      </c>
      <c r="H485" s="221">
        <v>1527705.3703000001</v>
      </c>
      <c r="I485" s="9" t="s">
        <v>4365</v>
      </c>
      <c r="J485" s="213" t="s">
        <v>808</v>
      </c>
      <c r="K485" s="112">
        <v>43530</v>
      </c>
      <c r="L485" s="112">
        <v>43896</v>
      </c>
      <c r="M485" s="87">
        <v>4231</v>
      </c>
      <c r="O485" s="137"/>
      <c r="P485" s="213" t="s">
        <v>808</v>
      </c>
      <c r="Q485" s="216" t="s">
        <v>4405</v>
      </c>
      <c r="R485" s="213" t="s">
        <v>4538</v>
      </c>
    </row>
    <row r="486" spans="1:18" ht="89.25" x14ac:dyDescent="0.2">
      <c r="A486" s="150" t="s">
        <v>4165</v>
      </c>
      <c r="B486" s="150">
        <v>6662008210</v>
      </c>
      <c r="C486" s="9" t="s">
        <v>4164</v>
      </c>
      <c r="D486" s="9" t="s">
        <v>31</v>
      </c>
      <c r="E486" s="150" t="s">
        <v>4264</v>
      </c>
      <c r="F486" s="132" t="s">
        <v>4351</v>
      </c>
      <c r="G486" s="220">
        <v>387907.9143</v>
      </c>
      <c r="H486" s="221">
        <v>1543975.9665000001</v>
      </c>
      <c r="I486" s="9" t="s">
        <v>4366</v>
      </c>
      <c r="J486" s="213" t="s">
        <v>4416</v>
      </c>
      <c r="K486" s="112">
        <v>41754</v>
      </c>
      <c r="L486" s="112">
        <v>43374</v>
      </c>
      <c r="M486" s="87">
        <v>405.3</v>
      </c>
      <c r="O486" s="137"/>
      <c r="P486" s="213" t="s">
        <v>4416</v>
      </c>
      <c r="Q486" s="216">
        <v>43822</v>
      </c>
      <c r="R486" s="213" t="s">
        <v>4539</v>
      </c>
    </row>
    <row r="487" spans="1:18" ht="38.25" x14ac:dyDescent="0.2">
      <c r="A487" s="150" t="s">
        <v>2630</v>
      </c>
      <c r="B487" s="150" t="s">
        <v>2645</v>
      </c>
      <c r="C487" s="9" t="s">
        <v>4166</v>
      </c>
      <c r="D487" s="9" t="s">
        <v>14</v>
      </c>
      <c r="E487" s="150" t="s">
        <v>4265</v>
      </c>
      <c r="F487" s="132" t="s">
        <v>2713</v>
      </c>
      <c r="G487" s="220">
        <v>397804.95559999999</v>
      </c>
      <c r="H487" s="221">
        <v>1534519.8711999999</v>
      </c>
      <c r="I487" s="9" t="s">
        <v>320</v>
      </c>
      <c r="J487" s="213" t="s">
        <v>2756</v>
      </c>
      <c r="K487" s="112">
        <v>43705</v>
      </c>
      <c r="L487" s="112">
        <v>43891</v>
      </c>
      <c r="M487" s="87">
        <v>1007.6</v>
      </c>
      <c r="O487" s="137"/>
      <c r="P487" s="213" t="s">
        <v>2756</v>
      </c>
      <c r="Q487" s="216" t="s">
        <v>4042</v>
      </c>
      <c r="R487" s="213" t="s">
        <v>4540</v>
      </c>
    </row>
    <row r="488" spans="1:18" ht="76.5" x14ac:dyDescent="0.2">
      <c r="A488" s="150" t="s">
        <v>1939</v>
      </c>
      <c r="B488" s="150">
        <v>6685118428</v>
      </c>
      <c r="C488" s="9" t="s">
        <v>4113</v>
      </c>
      <c r="D488" s="9" t="s">
        <v>10</v>
      </c>
      <c r="E488" s="150" t="s">
        <v>4266</v>
      </c>
      <c r="F488" s="132" t="s">
        <v>3007</v>
      </c>
      <c r="G488" s="220">
        <v>388619.6042</v>
      </c>
      <c r="H488" s="221">
        <v>1535678.7655</v>
      </c>
      <c r="I488" s="9" t="s">
        <v>2859</v>
      </c>
      <c r="J488" s="213" t="s">
        <v>2099</v>
      </c>
      <c r="K488" s="112">
        <v>43278</v>
      </c>
      <c r="L488" s="112">
        <v>46261</v>
      </c>
      <c r="M488" s="87">
        <v>5451.41</v>
      </c>
      <c r="N488" s="87">
        <v>3547.16</v>
      </c>
      <c r="O488" s="137">
        <v>3543.4</v>
      </c>
      <c r="P488" s="213" t="s">
        <v>2099</v>
      </c>
      <c r="Q488" s="216" t="s">
        <v>4042</v>
      </c>
      <c r="R488" s="213" t="s">
        <v>4541</v>
      </c>
    </row>
    <row r="489" spans="1:18" ht="102" x14ac:dyDescent="0.2">
      <c r="A489" s="150" t="s">
        <v>2164</v>
      </c>
      <c r="B489" s="150" t="s">
        <v>4191</v>
      </c>
      <c r="C489" s="9" t="s">
        <v>4167</v>
      </c>
      <c r="D489" s="9" t="s">
        <v>10</v>
      </c>
      <c r="E489" s="150" t="s">
        <v>4267</v>
      </c>
      <c r="F489" s="132" t="s">
        <v>4352</v>
      </c>
      <c r="G489" s="220">
        <v>392191.63929999998</v>
      </c>
      <c r="H489" s="221">
        <v>1533202.0404999999</v>
      </c>
      <c r="I489" s="9" t="s">
        <v>4367</v>
      </c>
      <c r="J489" s="213" t="s">
        <v>3601</v>
      </c>
      <c r="K489" s="112">
        <v>43084</v>
      </c>
      <c r="L489" s="112">
        <v>43905</v>
      </c>
      <c r="M489" s="87">
        <v>63089.62</v>
      </c>
      <c r="N489" s="87">
        <v>36087.93</v>
      </c>
      <c r="O489" s="137">
        <v>36210.1</v>
      </c>
      <c r="P489" s="213" t="s">
        <v>3601</v>
      </c>
      <c r="Q489" s="216" t="s">
        <v>4042</v>
      </c>
      <c r="R489" s="213" t="s">
        <v>4542</v>
      </c>
    </row>
    <row r="490" spans="1:18" ht="63.75" x14ac:dyDescent="0.2">
      <c r="A490" s="150" t="s">
        <v>4081</v>
      </c>
      <c r="B490" s="150">
        <v>6678091743</v>
      </c>
      <c r="C490" s="9" t="s">
        <v>709</v>
      </c>
      <c r="D490" s="9" t="s">
        <v>10</v>
      </c>
      <c r="E490" s="150" t="s">
        <v>4268</v>
      </c>
      <c r="F490" s="132" t="s">
        <v>739</v>
      </c>
      <c r="G490" s="220">
        <v>400350.63</v>
      </c>
      <c r="H490" s="221">
        <v>1534584.59</v>
      </c>
      <c r="I490" s="9" t="s">
        <v>4368</v>
      </c>
      <c r="J490" s="213" t="s">
        <v>3990</v>
      </c>
      <c r="K490" s="112">
        <v>43241</v>
      </c>
      <c r="L490" s="112">
        <v>43830</v>
      </c>
      <c r="M490" s="87">
        <v>13863.6</v>
      </c>
      <c r="N490" s="87">
        <v>9811.2999999999993</v>
      </c>
      <c r="O490" s="137">
        <v>9938.7000000000007</v>
      </c>
      <c r="P490" s="213" t="s">
        <v>3990</v>
      </c>
      <c r="Q490" s="216">
        <v>43823</v>
      </c>
      <c r="R490" s="213" t="s">
        <v>4543</v>
      </c>
    </row>
    <row r="491" spans="1:18" ht="69" customHeight="1" x14ac:dyDescent="0.2">
      <c r="A491" s="268" t="s">
        <v>3398</v>
      </c>
      <c r="B491" s="268">
        <v>6661000071</v>
      </c>
      <c r="C491" s="249" t="s">
        <v>3391</v>
      </c>
      <c r="D491" s="9" t="s">
        <v>10</v>
      </c>
      <c r="E491" s="268" t="s">
        <v>4269</v>
      </c>
      <c r="F491" s="255" t="s">
        <v>2479</v>
      </c>
      <c r="G491" s="243">
        <v>387057.66509999998</v>
      </c>
      <c r="H491" s="246">
        <v>1535073.2202999999</v>
      </c>
      <c r="I491" s="249" t="s">
        <v>320</v>
      </c>
      <c r="J491" s="418" t="s">
        <v>4417</v>
      </c>
      <c r="K491" s="241">
        <v>43209</v>
      </c>
      <c r="L491" s="241">
        <v>44488</v>
      </c>
      <c r="M491" s="87">
        <v>6578.72</v>
      </c>
      <c r="N491" s="87">
        <v>3828.68</v>
      </c>
      <c r="O491" s="137">
        <v>3617.8</v>
      </c>
      <c r="P491" s="418" t="s">
        <v>4417</v>
      </c>
      <c r="Q491" s="420">
        <v>43823</v>
      </c>
      <c r="R491" s="213" t="s">
        <v>4544</v>
      </c>
    </row>
    <row r="492" spans="1:18" ht="44.25" customHeight="1" x14ac:dyDescent="0.2">
      <c r="A492" s="268"/>
      <c r="B492" s="268"/>
      <c r="C492" s="250"/>
      <c r="D492" s="9" t="s">
        <v>18</v>
      </c>
      <c r="E492" s="268"/>
      <c r="F492" s="256"/>
      <c r="G492" s="245"/>
      <c r="H492" s="248"/>
      <c r="I492" s="250"/>
      <c r="J492" s="419"/>
      <c r="K492" s="242"/>
      <c r="L492" s="242"/>
      <c r="M492" s="87">
        <v>1561.4</v>
      </c>
      <c r="O492" s="137"/>
      <c r="P492" s="419"/>
      <c r="Q492" s="421"/>
      <c r="R492" s="213" t="s">
        <v>4545</v>
      </c>
    </row>
    <row r="493" spans="1:18" ht="25.5" customHeight="1" x14ac:dyDescent="0.2">
      <c r="A493" s="268" t="s">
        <v>249</v>
      </c>
      <c r="B493" s="268" t="s">
        <v>42</v>
      </c>
      <c r="D493" s="9" t="s">
        <v>19</v>
      </c>
      <c r="E493" s="268" t="s">
        <v>4270</v>
      </c>
      <c r="F493" s="255" t="s">
        <v>2467</v>
      </c>
      <c r="G493" s="243">
        <v>391740.13010000001</v>
      </c>
      <c r="H493" s="246">
        <v>1548127.4132999999</v>
      </c>
      <c r="I493" s="249" t="s">
        <v>320</v>
      </c>
      <c r="J493" s="418" t="s">
        <v>2408</v>
      </c>
      <c r="K493" s="241">
        <v>43651</v>
      </c>
      <c r="L493" s="241">
        <v>44017</v>
      </c>
      <c r="M493" s="87">
        <v>698.3</v>
      </c>
      <c r="O493" s="137"/>
      <c r="P493" s="418" t="s">
        <v>2408</v>
      </c>
      <c r="Q493" s="420">
        <v>43823</v>
      </c>
      <c r="R493" s="213" t="s">
        <v>4546</v>
      </c>
    </row>
    <row r="494" spans="1:18" ht="25.5" customHeight="1" x14ac:dyDescent="0.2">
      <c r="A494" s="268"/>
      <c r="B494" s="268"/>
      <c r="D494" s="249" t="s">
        <v>28</v>
      </c>
      <c r="E494" s="268"/>
      <c r="F494" s="257"/>
      <c r="G494" s="244"/>
      <c r="H494" s="247"/>
      <c r="I494" s="251"/>
      <c r="J494" s="422"/>
      <c r="K494" s="273"/>
      <c r="L494" s="273"/>
      <c r="O494" s="137"/>
      <c r="P494" s="422"/>
      <c r="Q494" s="423"/>
      <c r="R494" s="213" t="s">
        <v>4547</v>
      </c>
    </row>
    <row r="495" spans="1:18" ht="38.25" customHeight="1" x14ac:dyDescent="0.2">
      <c r="A495" s="268"/>
      <c r="B495" s="268"/>
      <c r="D495" s="250"/>
      <c r="E495" s="268"/>
      <c r="F495" s="256"/>
      <c r="G495" s="245"/>
      <c r="H495" s="248"/>
      <c r="I495" s="250"/>
      <c r="J495" s="419"/>
      <c r="K495" s="242"/>
      <c r="L495" s="242"/>
      <c r="O495" s="137"/>
      <c r="P495" s="419"/>
      <c r="Q495" s="421"/>
      <c r="R495" s="213" t="s">
        <v>4548</v>
      </c>
    </row>
    <row r="496" spans="1:18" ht="51" x14ac:dyDescent="0.2">
      <c r="A496" s="268"/>
      <c r="B496" s="268"/>
      <c r="D496" s="9" t="s">
        <v>19</v>
      </c>
      <c r="E496" s="150" t="s">
        <v>4271</v>
      </c>
      <c r="F496" s="132" t="s">
        <v>2467</v>
      </c>
      <c r="G496" s="220">
        <v>391743.37070000003</v>
      </c>
      <c r="H496" s="221">
        <v>1548144.6961999999</v>
      </c>
      <c r="I496" s="9" t="s">
        <v>320</v>
      </c>
      <c r="J496" s="213" t="s">
        <v>2407</v>
      </c>
      <c r="K496" s="112">
        <v>43651</v>
      </c>
      <c r="L496" s="112">
        <v>44016</v>
      </c>
      <c r="M496" s="87">
        <v>1251.2</v>
      </c>
      <c r="O496" s="137"/>
      <c r="P496" s="213" t="s">
        <v>2407</v>
      </c>
      <c r="Q496" s="216">
        <v>43823</v>
      </c>
      <c r="R496" s="213" t="s">
        <v>889</v>
      </c>
    </row>
    <row r="497" spans="1:18" ht="102" x14ac:dyDescent="0.2">
      <c r="A497" s="150" t="s">
        <v>4169</v>
      </c>
      <c r="B497" s="150">
        <v>6685100332</v>
      </c>
      <c r="C497" s="9" t="s">
        <v>4168</v>
      </c>
      <c r="D497" s="9" t="s">
        <v>10</v>
      </c>
      <c r="E497" s="150" t="s">
        <v>4272</v>
      </c>
      <c r="F497" s="132" t="s">
        <v>4353</v>
      </c>
      <c r="G497" s="220">
        <v>386617.34149999998</v>
      </c>
      <c r="H497" s="221">
        <v>1528368.3888000001</v>
      </c>
      <c r="I497" s="9" t="s">
        <v>4369</v>
      </c>
      <c r="J497" s="213" t="s">
        <v>4002</v>
      </c>
      <c r="K497" s="112">
        <v>43809</v>
      </c>
      <c r="L497" s="112">
        <v>44449</v>
      </c>
      <c r="M497" s="87">
        <v>11106.2</v>
      </c>
      <c r="N497" s="87">
        <v>6761.32</v>
      </c>
      <c r="O497" s="137">
        <v>7148.3</v>
      </c>
      <c r="P497" s="213" t="s">
        <v>4002</v>
      </c>
      <c r="Q497" s="216">
        <v>43823</v>
      </c>
      <c r="R497" s="213" t="s">
        <v>4549</v>
      </c>
    </row>
    <row r="498" spans="1:18" ht="89.25" customHeight="1" x14ac:dyDescent="0.2">
      <c r="A498" s="268" t="s">
        <v>1680</v>
      </c>
      <c r="B498" s="268">
        <v>6685040700</v>
      </c>
      <c r="C498" s="249" t="s">
        <v>2169</v>
      </c>
      <c r="D498" s="9" t="s">
        <v>10</v>
      </c>
      <c r="E498" s="150" t="s">
        <v>4273</v>
      </c>
      <c r="F498" s="132" t="s">
        <v>4354</v>
      </c>
      <c r="G498" s="220">
        <v>385036.5258</v>
      </c>
      <c r="H498" s="221">
        <v>1529924.2331000001</v>
      </c>
      <c r="I498" s="9" t="s">
        <v>4370</v>
      </c>
      <c r="J498" s="213" t="s">
        <v>4418</v>
      </c>
      <c r="K498" s="112">
        <v>43276</v>
      </c>
      <c r="L498" s="112">
        <v>44037</v>
      </c>
      <c r="M498" s="87">
        <v>13651.66</v>
      </c>
      <c r="N498" s="87">
        <v>9204.14</v>
      </c>
      <c r="O498" s="137">
        <v>9217.2000000000007</v>
      </c>
      <c r="P498" s="213" t="s">
        <v>4418</v>
      </c>
      <c r="Q498" s="216">
        <v>43824</v>
      </c>
      <c r="R498" s="213" t="s">
        <v>4550</v>
      </c>
    </row>
    <row r="499" spans="1:18" ht="63.75" x14ac:dyDescent="0.2">
      <c r="A499" s="268"/>
      <c r="B499" s="268"/>
      <c r="C499" s="250"/>
      <c r="D499" s="9" t="s">
        <v>10</v>
      </c>
      <c r="E499" s="150" t="s">
        <v>4274</v>
      </c>
      <c r="F499" s="132" t="s">
        <v>4355</v>
      </c>
      <c r="G499" s="220">
        <v>386356.40720000002</v>
      </c>
      <c r="H499" s="221">
        <v>1527225.6841</v>
      </c>
      <c r="I499" s="9" t="s">
        <v>4371</v>
      </c>
      <c r="J499" s="213" t="s">
        <v>4419</v>
      </c>
      <c r="K499" s="112">
        <v>42880</v>
      </c>
      <c r="L499" s="112">
        <v>44653</v>
      </c>
      <c r="M499" s="87">
        <v>26136</v>
      </c>
      <c r="N499" s="87">
        <v>18424.34</v>
      </c>
      <c r="O499" s="137">
        <v>18515.599999999999</v>
      </c>
      <c r="P499" s="213" t="s">
        <v>4419</v>
      </c>
      <c r="Q499" s="216">
        <v>43826</v>
      </c>
      <c r="R499" s="213" t="s">
        <v>4551</v>
      </c>
    </row>
    <row r="500" spans="1:18" ht="63.75" x14ac:dyDescent="0.2">
      <c r="A500" s="150" t="s">
        <v>4171</v>
      </c>
      <c r="B500" s="150" t="s">
        <v>4192</v>
      </c>
      <c r="C500" s="9" t="s">
        <v>4170</v>
      </c>
      <c r="D500" s="9" t="s">
        <v>19</v>
      </c>
      <c r="E500" s="150" t="s">
        <v>4275</v>
      </c>
      <c r="F500" s="132" t="s">
        <v>4356</v>
      </c>
      <c r="G500" s="220">
        <v>392652.00819999998</v>
      </c>
      <c r="H500" s="221">
        <v>1532298.8319000001</v>
      </c>
      <c r="I500" s="9" t="s">
        <v>4372</v>
      </c>
      <c r="J500" s="213" t="s">
        <v>4420</v>
      </c>
      <c r="K500" s="112">
        <v>39336</v>
      </c>
      <c r="L500" s="112">
        <v>43862</v>
      </c>
      <c r="M500" s="87">
        <v>575.07000000000005</v>
      </c>
      <c r="O500" s="137"/>
      <c r="P500" s="213" t="s">
        <v>4420</v>
      </c>
      <c r="Q500" s="216" t="s">
        <v>4005</v>
      </c>
      <c r="R500" s="213" t="s">
        <v>4552</v>
      </c>
    </row>
    <row r="501" spans="1:18" ht="63.75" x14ac:dyDescent="0.2">
      <c r="A501" s="150" t="s">
        <v>4173</v>
      </c>
      <c r="B501" s="150" t="s">
        <v>4193</v>
      </c>
      <c r="C501" s="9" t="s">
        <v>4172</v>
      </c>
      <c r="D501" s="9" t="s">
        <v>10</v>
      </c>
      <c r="E501" s="150" t="s">
        <v>4276</v>
      </c>
      <c r="F501" s="132" t="s">
        <v>4357</v>
      </c>
      <c r="G501" s="220">
        <v>385142.1116</v>
      </c>
      <c r="H501" s="221">
        <v>1535888.6355999999</v>
      </c>
      <c r="I501" s="9" t="s">
        <v>4373</v>
      </c>
      <c r="J501" s="213" t="s">
        <v>4421</v>
      </c>
      <c r="K501" s="112">
        <v>43461</v>
      </c>
      <c r="L501" s="112">
        <v>44044</v>
      </c>
      <c r="M501" s="87">
        <v>12542.38</v>
      </c>
      <c r="N501" s="87">
        <v>6971.98</v>
      </c>
      <c r="O501" s="137">
        <v>6944.7</v>
      </c>
      <c r="P501" s="213" t="s">
        <v>4421</v>
      </c>
      <c r="Q501" s="216" t="s">
        <v>4005</v>
      </c>
      <c r="R501" s="213" t="s">
        <v>4553</v>
      </c>
    </row>
    <row r="502" spans="1:18" ht="38.25" customHeight="1" x14ac:dyDescent="0.2">
      <c r="A502" s="268" t="s">
        <v>4175</v>
      </c>
      <c r="B502" s="268">
        <v>6673150882</v>
      </c>
      <c r="C502" s="249" t="s">
        <v>4174</v>
      </c>
      <c r="D502" s="9" t="s">
        <v>10</v>
      </c>
      <c r="E502" s="268" t="s">
        <v>4277</v>
      </c>
      <c r="F502" s="255" t="s">
        <v>4358</v>
      </c>
      <c r="G502" s="243">
        <v>397572.89380000002</v>
      </c>
      <c r="H502" s="246">
        <v>1532576.2683999999</v>
      </c>
      <c r="I502" s="249" t="s">
        <v>320</v>
      </c>
      <c r="J502" s="418" t="s">
        <v>4422</v>
      </c>
      <c r="K502" s="241">
        <v>42780</v>
      </c>
      <c r="L502" s="241">
        <v>43876</v>
      </c>
      <c r="M502" s="87">
        <v>4117.55</v>
      </c>
      <c r="N502" s="87">
        <v>3187.88</v>
      </c>
      <c r="O502" s="137">
        <v>3201.6</v>
      </c>
      <c r="P502" s="418" t="s">
        <v>4422</v>
      </c>
      <c r="Q502" s="420">
        <v>43825</v>
      </c>
      <c r="R502" s="213" t="s">
        <v>4554</v>
      </c>
    </row>
    <row r="503" spans="1:18" ht="54.75" customHeight="1" x14ac:dyDescent="0.2">
      <c r="A503" s="268"/>
      <c r="B503" s="268"/>
      <c r="C503" s="251"/>
      <c r="D503" s="9" t="s">
        <v>18</v>
      </c>
      <c r="E503" s="268"/>
      <c r="F503" s="257"/>
      <c r="G503" s="244"/>
      <c r="H503" s="247"/>
      <c r="I503" s="251"/>
      <c r="J503" s="422"/>
      <c r="K503" s="273"/>
      <c r="L503" s="273"/>
      <c r="M503" s="87">
        <v>2139.4</v>
      </c>
      <c r="O503" s="137"/>
      <c r="P503" s="422"/>
      <c r="Q503" s="423"/>
      <c r="R503" s="213" t="s">
        <v>4555</v>
      </c>
    </row>
    <row r="504" spans="1:18" ht="76.5" x14ac:dyDescent="0.2">
      <c r="A504" s="268"/>
      <c r="B504" s="268"/>
      <c r="C504" s="250"/>
      <c r="D504" s="9" t="s">
        <v>10</v>
      </c>
      <c r="E504" s="268"/>
      <c r="F504" s="256"/>
      <c r="G504" s="245"/>
      <c r="H504" s="248"/>
      <c r="I504" s="250"/>
      <c r="J504" s="419"/>
      <c r="K504" s="242"/>
      <c r="L504" s="242"/>
      <c r="M504" s="87">
        <v>4095.97</v>
      </c>
      <c r="N504" s="87">
        <v>2874.33</v>
      </c>
      <c r="O504" s="137">
        <v>2872.5</v>
      </c>
      <c r="P504" s="419"/>
      <c r="Q504" s="421"/>
      <c r="R504" s="213" t="s">
        <v>4556</v>
      </c>
    </row>
    <row r="505" spans="1:18" ht="153" x14ac:dyDescent="0.2">
      <c r="A505" s="150" t="s">
        <v>995</v>
      </c>
      <c r="B505" s="150" t="s">
        <v>3405</v>
      </c>
      <c r="C505" s="9" t="s">
        <v>4176</v>
      </c>
      <c r="D505" s="9" t="s">
        <v>18</v>
      </c>
      <c r="E505" s="150" t="s">
        <v>4278</v>
      </c>
      <c r="F505" s="132" t="s">
        <v>3414</v>
      </c>
      <c r="G505" s="220">
        <v>391213.6764</v>
      </c>
      <c r="H505" s="221">
        <v>1548877.3269</v>
      </c>
      <c r="I505" s="9" t="s">
        <v>320</v>
      </c>
      <c r="J505" s="213" t="s">
        <v>3324</v>
      </c>
      <c r="K505" s="112">
        <v>43739</v>
      </c>
      <c r="L505" s="112">
        <v>44470</v>
      </c>
      <c r="M505" s="87">
        <v>437</v>
      </c>
      <c r="O505" s="137"/>
      <c r="P505" s="213" t="s">
        <v>3324</v>
      </c>
      <c r="Q505" s="216" t="s">
        <v>4389</v>
      </c>
      <c r="R505" s="213" t="s">
        <v>4557</v>
      </c>
    </row>
    <row r="506" spans="1:18" ht="51" x14ac:dyDescent="0.2">
      <c r="A506" s="150" t="s">
        <v>1720</v>
      </c>
      <c r="B506" s="150" t="s">
        <v>4194</v>
      </c>
      <c r="C506" s="9" t="s">
        <v>4177</v>
      </c>
      <c r="D506" s="9" t="s">
        <v>14</v>
      </c>
      <c r="E506" s="150" t="s">
        <v>4279</v>
      </c>
      <c r="F506" s="132" t="s">
        <v>4359</v>
      </c>
      <c r="G506" s="220">
        <v>384324.43199999997</v>
      </c>
      <c r="H506" s="221">
        <v>1533543.4347000001</v>
      </c>
      <c r="I506" s="9" t="s">
        <v>4374</v>
      </c>
      <c r="J506" s="213" t="s">
        <v>4423</v>
      </c>
      <c r="K506" s="112">
        <v>43146</v>
      </c>
      <c r="L506" s="112">
        <v>44012</v>
      </c>
      <c r="M506" s="87">
        <v>1472</v>
      </c>
      <c r="O506" s="137"/>
      <c r="P506" s="213" t="s">
        <v>4423</v>
      </c>
      <c r="Q506" s="216" t="s">
        <v>4389</v>
      </c>
      <c r="R506" s="213" t="s">
        <v>377</v>
      </c>
    </row>
    <row r="507" spans="1:18" ht="89.25" x14ac:dyDescent="0.2">
      <c r="A507" s="150" t="s">
        <v>257</v>
      </c>
      <c r="B507" s="150">
        <v>6671019770</v>
      </c>
      <c r="C507" s="9" t="s">
        <v>690</v>
      </c>
      <c r="D507" s="9" t="s">
        <v>27</v>
      </c>
      <c r="E507" s="150" t="s">
        <v>4280</v>
      </c>
      <c r="F507" s="132" t="s">
        <v>542</v>
      </c>
      <c r="G507" s="220">
        <v>391630.37709999998</v>
      </c>
      <c r="H507" s="221">
        <v>1535462.2194999999</v>
      </c>
      <c r="I507" s="9" t="s">
        <v>320</v>
      </c>
      <c r="J507" s="213" t="s">
        <v>804</v>
      </c>
      <c r="K507" s="112">
        <v>43529</v>
      </c>
      <c r="L507" s="112">
        <v>43743</v>
      </c>
      <c r="M507" s="87">
        <v>1136.5</v>
      </c>
      <c r="O507" s="137"/>
      <c r="P507" s="213" t="s">
        <v>804</v>
      </c>
      <c r="Q507" s="216" t="s">
        <v>4389</v>
      </c>
      <c r="R507" s="213" t="s">
        <v>4558</v>
      </c>
    </row>
    <row r="508" spans="1:18" ht="25.5" customHeight="1" x14ac:dyDescent="0.2">
      <c r="A508" s="268" t="s">
        <v>4179</v>
      </c>
      <c r="B508" s="268">
        <v>6671141498</v>
      </c>
      <c r="C508" s="249" t="s">
        <v>4178</v>
      </c>
      <c r="D508" s="9" t="s">
        <v>10</v>
      </c>
      <c r="E508" s="268" t="s">
        <v>4281</v>
      </c>
      <c r="F508" s="255" t="s">
        <v>4360</v>
      </c>
      <c r="G508" s="243">
        <v>393724.74040000001</v>
      </c>
      <c r="H508" s="246">
        <v>1537088.1602</v>
      </c>
      <c r="I508" s="249" t="s">
        <v>320</v>
      </c>
      <c r="J508" s="418" t="s">
        <v>4424</v>
      </c>
      <c r="K508" s="241">
        <v>43273</v>
      </c>
      <c r="L508" s="241">
        <v>44927</v>
      </c>
      <c r="M508" s="87">
        <v>11820.87</v>
      </c>
      <c r="N508" s="87">
        <v>8515.16</v>
      </c>
      <c r="O508" s="137">
        <v>8521.9</v>
      </c>
      <c r="P508" s="418" t="s">
        <v>4424</v>
      </c>
      <c r="Q508" s="420">
        <v>43827</v>
      </c>
      <c r="R508" s="213" t="s">
        <v>4559</v>
      </c>
    </row>
    <row r="509" spans="1:18" ht="38.25" x14ac:dyDescent="0.2">
      <c r="A509" s="268"/>
      <c r="B509" s="268"/>
      <c r="C509" s="251"/>
      <c r="D509" s="9" t="s">
        <v>28</v>
      </c>
      <c r="E509" s="268"/>
      <c r="F509" s="257"/>
      <c r="G509" s="244"/>
      <c r="H509" s="247"/>
      <c r="I509" s="251"/>
      <c r="J509" s="422"/>
      <c r="K509" s="273"/>
      <c r="L509" s="273"/>
      <c r="O509" s="137"/>
      <c r="P509" s="422"/>
      <c r="Q509" s="423"/>
      <c r="R509" s="213" t="s">
        <v>4560</v>
      </c>
    </row>
    <row r="510" spans="1:18" ht="93.75" customHeight="1" x14ac:dyDescent="0.2">
      <c r="A510" s="268"/>
      <c r="B510" s="268"/>
      <c r="C510" s="250"/>
      <c r="D510" s="9" t="s">
        <v>10</v>
      </c>
      <c r="E510" s="268"/>
      <c r="F510" s="256"/>
      <c r="G510" s="245"/>
      <c r="H510" s="248"/>
      <c r="I510" s="250"/>
      <c r="J510" s="419"/>
      <c r="K510" s="242"/>
      <c r="L510" s="242"/>
      <c r="M510" s="87">
        <v>6298</v>
      </c>
      <c r="N510" s="87">
        <v>4427.12</v>
      </c>
      <c r="O510" s="137">
        <v>4433.6000000000004</v>
      </c>
      <c r="P510" s="419"/>
      <c r="Q510" s="421"/>
      <c r="R510" s="213" t="s">
        <v>4561</v>
      </c>
    </row>
    <row r="511" spans="1:18" ht="94.5" customHeight="1" x14ac:dyDescent="0.2">
      <c r="A511" s="268" t="s">
        <v>4181</v>
      </c>
      <c r="B511" s="268">
        <v>6639022633</v>
      </c>
      <c r="C511" s="249" t="s">
        <v>4180</v>
      </c>
      <c r="D511" s="9" t="s">
        <v>10</v>
      </c>
      <c r="E511" s="268" t="s">
        <v>4282</v>
      </c>
      <c r="F511" s="255" t="s">
        <v>4361</v>
      </c>
      <c r="G511" s="243">
        <v>391175.83059999999</v>
      </c>
      <c r="H511" s="246">
        <v>1532338.7864000001</v>
      </c>
      <c r="I511" s="249" t="s">
        <v>4375</v>
      </c>
      <c r="J511" s="418" t="s">
        <v>4425</v>
      </c>
      <c r="K511" s="241">
        <v>43272</v>
      </c>
      <c r="L511" s="241">
        <v>44003</v>
      </c>
      <c r="M511" s="87">
        <v>19329.62</v>
      </c>
      <c r="N511" s="87">
        <v>10799.9</v>
      </c>
      <c r="O511" s="137">
        <v>11151.9</v>
      </c>
      <c r="P511" s="418" t="s">
        <v>4425</v>
      </c>
      <c r="Q511" s="216">
        <v>43829</v>
      </c>
      <c r="R511" s="213" t="s">
        <v>4562</v>
      </c>
    </row>
    <row r="512" spans="1:18" ht="39.75" customHeight="1" x14ac:dyDescent="0.2">
      <c r="A512" s="268"/>
      <c r="B512" s="268"/>
      <c r="C512" s="250"/>
      <c r="D512" s="9" t="s">
        <v>28</v>
      </c>
      <c r="E512" s="268"/>
      <c r="F512" s="256"/>
      <c r="G512" s="245"/>
      <c r="H512" s="248"/>
      <c r="I512" s="250"/>
      <c r="J512" s="419"/>
      <c r="K512" s="242"/>
      <c r="L512" s="242"/>
      <c r="O512" s="137"/>
      <c r="P512" s="419"/>
      <c r="Q512" s="216"/>
      <c r="R512" s="213" t="s">
        <v>4563</v>
      </c>
    </row>
    <row r="513" spans="1:18" ht="89.25" x14ac:dyDescent="0.2">
      <c r="A513" s="150" t="s">
        <v>2375</v>
      </c>
      <c r="B513" s="150">
        <v>6679019891</v>
      </c>
      <c r="C513" s="9" t="s">
        <v>2376</v>
      </c>
      <c r="D513" s="9" t="s">
        <v>10</v>
      </c>
      <c r="E513" s="150" t="s">
        <v>4283</v>
      </c>
      <c r="F513" s="132" t="s">
        <v>3585</v>
      </c>
      <c r="G513" s="220">
        <v>393486.63250000001</v>
      </c>
      <c r="H513" s="221">
        <v>1537326.9205</v>
      </c>
      <c r="I513" s="9" t="s">
        <v>4376</v>
      </c>
      <c r="J513" s="213" t="s">
        <v>2442</v>
      </c>
      <c r="K513" s="112">
        <v>43242</v>
      </c>
      <c r="L513" s="112">
        <v>44012</v>
      </c>
      <c r="M513" s="87">
        <v>11235.2</v>
      </c>
      <c r="N513" s="87">
        <v>7821.12</v>
      </c>
      <c r="O513" s="137">
        <v>7781.7</v>
      </c>
      <c r="P513" s="213" t="s">
        <v>2442</v>
      </c>
      <c r="Q513" s="216">
        <v>43829</v>
      </c>
      <c r="R513" s="213" t="s">
        <v>4564</v>
      </c>
    </row>
    <row r="514" spans="1:18" ht="114.75" x14ac:dyDescent="0.2">
      <c r="A514" s="150" t="s">
        <v>4183</v>
      </c>
      <c r="B514" s="150">
        <v>6685101223</v>
      </c>
      <c r="C514" s="9" t="s">
        <v>4182</v>
      </c>
      <c r="D514" s="9" t="s">
        <v>10</v>
      </c>
      <c r="E514" s="150" t="s">
        <v>4284</v>
      </c>
      <c r="F514" s="132" t="s">
        <v>4362</v>
      </c>
      <c r="G514" s="220">
        <v>390751.95400000003</v>
      </c>
      <c r="H514" s="221">
        <v>1528977.1074999999</v>
      </c>
      <c r="I514" s="9" t="s">
        <v>4377</v>
      </c>
      <c r="J514" s="213" t="s">
        <v>4426</v>
      </c>
      <c r="K514" s="112">
        <v>43224</v>
      </c>
      <c r="L514" s="112">
        <v>44016</v>
      </c>
      <c r="M514" s="87">
        <v>11012.82</v>
      </c>
      <c r="N514" s="87">
        <v>8137.59</v>
      </c>
      <c r="O514" s="137">
        <v>8423.7999999999993</v>
      </c>
      <c r="P514" s="213" t="s">
        <v>4426</v>
      </c>
      <c r="Q514" s="216">
        <v>43829</v>
      </c>
      <c r="R514" s="213" t="s">
        <v>4565</v>
      </c>
    </row>
    <row r="515" spans="1:18" ht="76.5" x14ac:dyDescent="0.2">
      <c r="A515" s="150" t="s">
        <v>4185</v>
      </c>
      <c r="B515" s="150">
        <v>6685142565</v>
      </c>
      <c r="C515" s="9" t="s">
        <v>4184</v>
      </c>
      <c r="D515" s="9" t="s">
        <v>10</v>
      </c>
      <c r="E515" s="150" t="s">
        <v>4285</v>
      </c>
      <c r="F515" s="132" t="s">
        <v>4363</v>
      </c>
      <c r="G515" s="220">
        <v>385107.36859999999</v>
      </c>
      <c r="H515" s="221">
        <v>1529899.5665</v>
      </c>
      <c r="I515" s="9" t="s">
        <v>4378</v>
      </c>
      <c r="J515" s="213" t="s">
        <v>4427</v>
      </c>
      <c r="K515" s="112">
        <v>43276</v>
      </c>
      <c r="L515" s="112">
        <v>43901</v>
      </c>
      <c r="M515" s="87">
        <v>19255.79</v>
      </c>
      <c r="N515" s="87">
        <v>13645.52</v>
      </c>
      <c r="O515" s="137">
        <v>13541.2</v>
      </c>
      <c r="P515" s="213" t="s">
        <v>4427</v>
      </c>
      <c r="Q515" s="216">
        <v>43829</v>
      </c>
      <c r="R515" s="213" t="s">
        <v>4566</v>
      </c>
    </row>
    <row r="516" spans="1:18" ht="127.5" x14ac:dyDescent="0.2">
      <c r="A516" s="150" t="s">
        <v>4186</v>
      </c>
      <c r="B516" s="150">
        <v>6685103414</v>
      </c>
      <c r="C516" s="9" t="s">
        <v>4182</v>
      </c>
      <c r="D516" s="9" t="s">
        <v>10</v>
      </c>
      <c r="E516" s="150" t="s">
        <v>4286</v>
      </c>
      <c r="F516" s="132" t="s">
        <v>4364</v>
      </c>
      <c r="G516" s="220">
        <v>390730.66580000002</v>
      </c>
      <c r="H516" s="221">
        <v>1529070.6629999999</v>
      </c>
      <c r="I516" s="9" t="s">
        <v>4379</v>
      </c>
      <c r="J516" s="213" t="s">
        <v>4428</v>
      </c>
      <c r="K516" s="112">
        <v>43206</v>
      </c>
      <c r="L516" s="112">
        <v>44151</v>
      </c>
      <c r="M516" s="87">
        <v>23617.46</v>
      </c>
      <c r="N516" s="87">
        <v>17890.310000000001</v>
      </c>
      <c r="O516" s="137">
        <v>18732</v>
      </c>
      <c r="P516" s="213" t="s">
        <v>4428</v>
      </c>
      <c r="Q516" s="216">
        <v>43829</v>
      </c>
      <c r="R516" s="213" t="s">
        <v>4567</v>
      </c>
    </row>
    <row r="517" spans="1:18" x14ac:dyDescent="0.2">
      <c r="G517" s="64"/>
      <c r="H517" s="64"/>
      <c r="O517" s="87"/>
      <c r="P517" s="127"/>
      <c r="Q517" s="127"/>
      <c r="R517" s="127"/>
    </row>
    <row r="518" spans="1:18" x14ac:dyDescent="0.2">
      <c r="G518" s="64"/>
      <c r="H518" s="64"/>
      <c r="O518" s="87"/>
      <c r="P518" s="127"/>
      <c r="Q518" s="127"/>
      <c r="R518" s="127"/>
    </row>
    <row r="519" spans="1:18" x14ac:dyDescent="0.2">
      <c r="G519" s="64"/>
      <c r="H519" s="64"/>
      <c r="O519" s="87"/>
      <c r="P519" s="127"/>
      <c r="Q519" s="127"/>
      <c r="R519" s="127"/>
    </row>
    <row r="520" spans="1:18" x14ac:dyDescent="0.2">
      <c r="G520" s="64"/>
      <c r="H520" s="64"/>
      <c r="O520" s="87"/>
      <c r="P520" s="127"/>
      <c r="Q520" s="127"/>
      <c r="R520" s="127"/>
    </row>
    <row r="521" spans="1:18" x14ac:dyDescent="0.2">
      <c r="G521" s="64"/>
      <c r="H521" s="64"/>
      <c r="O521" s="87"/>
      <c r="P521" s="127"/>
      <c r="Q521" s="127"/>
      <c r="R521" s="127"/>
    </row>
    <row r="522" spans="1:18" x14ac:dyDescent="0.2">
      <c r="G522" s="64"/>
      <c r="H522" s="64"/>
      <c r="O522" s="87"/>
      <c r="P522" s="127"/>
      <c r="Q522" s="127"/>
      <c r="R522" s="127"/>
    </row>
    <row r="523" spans="1:18" x14ac:dyDescent="0.2">
      <c r="G523" s="64"/>
      <c r="H523" s="64"/>
      <c r="O523" s="87"/>
      <c r="P523" s="127"/>
      <c r="Q523" s="127"/>
      <c r="R523" s="127"/>
    </row>
    <row r="524" spans="1:18" x14ac:dyDescent="0.2">
      <c r="G524" s="64"/>
      <c r="H524" s="64"/>
      <c r="O524" s="87"/>
      <c r="P524" s="127"/>
      <c r="Q524" s="127"/>
      <c r="R524" s="127"/>
    </row>
    <row r="525" spans="1:18" x14ac:dyDescent="0.2">
      <c r="G525" s="64"/>
      <c r="H525" s="64"/>
      <c r="O525" s="87"/>
      <c r="P525" s="127"/>
      <c r="Q525" s="127"/>
      <c r="R525" s="127"/>
    </row>
    <row r="526" spans="1:18" x14ac:dyDescent="0.2">
      <c r="G526" s="64"/>
      <c r="H526" s="64"/>
      <c r="O526" s="87"/>
      <c r="P526" s="127"/>
      <c r="Q526" s="127"/>
      <c r="R526" s="127"/>
    </row>
    <row r="527" spans="1:18" x14ac:dyDescent="0.2">
      <c r="G527" s="64"/>
      <c r="H527" s="64"/>
      <c r="O527" s="87"/>
      <c r="P527" s="127"/>
      <c r="Q527" s="127"/>
      <c r="R527" s="127"/>
    </row>
    <row r="528" spans="1:18" x14ac:dyDescent="0.2">
      <c r="G528" s="64"/>
      <c r="H528" s="64"/>
      <c r="O528" s="87"/>
      <c r="P528" s="127"/>
      <c r="Q528" s="127"/>
      <c r="R528" s="127"/>
    </row>
    <row r="529" spans="7:18" x14ac:dyDescent="0.2">
      <c r="G529" s="64"/>
      <c r="H529" s="64"/>
      <c r="O529" s="87"/>
      <c r="P529" s="127"/>
      <c r="Q529" s="127"/>
      <c r="R529" s="127"/>
    </row>
    <row r="530" spans="7:18" x14ac:dyDescent="0.2">
      <c r="G530" s="64"/>
      <c r="H530" s="64"/>
      <c r="O530" s="87"/>
      <c r="P530" s="127"/>
      <c r="Q530" s="127"/>
      <c r="R530" s="127"/>
    </row>
    <row r="531" spans="7:18" x14ac:dyDescent="0.2">
      <c r="G531" s="64"/>
      <c r="H531" s="64"/>
      <c r="O531" s="87"/>
      <c r="P531" s="127"/>
      <c r="Q531" s="127"/>
      <c r="R531" s="127"/>
    </row>
    <row r="532" spans="7:18" x14ac:dyDescent="0.2">
      <c r="G532" s="64"/>
      <c r="H532" s="64"/>
      <c r="O532" s="87"/>
      <c r="P532" s="127"/>
      <c r="Q532" s="127"/>
      <c r="R532" s="127"/>
    </row>
    <row r="533" spans="7:18" x14ac:dyDescent="0.2">
      <c r="G533" s="64"/>
      <c r="H533" s="64"/>
      <c r="O533" s="87"/>
      <c r="P533" s="127"/>
      <c r="Q533" s="127"/>
      <c r="R533" s="127"/>
    </row>
    <row r="534" spans="7:18" x14ac:dyDescent="0.2">
      <c r="G534" s="64"/>
      <c r="H534" s="64"/>
      <c r="O534" s="87"/>
      <c r="P534" s="127"/>
      <c r="Q534" s="127"/>
      <c r="R534" s="127"/>
    </row>
    <row r="535" spans="7:18" x14ac:dyDescent="0.2">
      <c r="G535" s="64"/>
      <c r="H535" s="64"/>
      <c r="O535" s="87"/>
      <c r="P535" s="127"/>
      <c r="Q535" s="127"/>
      <c r="R535" s="127"/>
    </row>
    <row r="536" spans="7:18" x14ac:dyDescent="0.2">
      <c r="G536" s="64"/>
      <c r="H536" s="64"/>
      <c r="O536" s="87"/>
      <c r="P536" s="127"/>
      <c r="Q536" s="127"/>
      <c r="R536" s="127"/>
    </row>
    <row r="537" spans="7:18" x14ac:dyDescent="0.2">
      <c r="G537" s="64"/>
      <c r="H537" s="64"/>
      <c r="O537" s="87"/>
      <c r="P537" s="127"/>
      <c r="Q537" s="127"/>
      <c r="R537" s="127"/>
    </row>
    <row r="538" spans="7:18" x14ac:dyDescent="0.2">
      <c r="G538" s="64"/>
      <c r="H538" s="64"/>
      <c r="O538" s="87"/>
      <c r="P538" s="127"/>
      <c r="Q538" s="127"/>
      <c r="R538" s="127"/>
    </row>
    <row r="539" spans="7:18" x14ac:dyDescent="0.2">
      <c r="G539" s="64"/>
      <c r="H539" s="64"/>
      <c r="O539" s="87"/>
      <c r="P539" s="127"/>
      <c r="Q539" s="127"/>
      <c r="R539" s="127"/>
    </row>
    <row r="540" spans="7:18" x14ac:dyDescent="0.2">
      <c r="G540" s="64"/>
      <c r="H540" s="64"/>
      <c r="O540" s="87"/>
      <c r="P540" s="127"/>
      <c r="Q540" s="127"/>
      <c r="R540" s="127"/>
    </row>
    <row r="541" spans="7:18" x14ac:dyDescent="0.2">
      <c r="G541" s="64"/>
      <c r="H541" s="64"/>
      <c r="O541" s="87"/>
      <c r="P541" s="127"/>
      <c r="Q541" s="127"/>
      <c r="R541" s="127"/>
    </row>
    <row r="542" spans="7:18" x14ac:dyDescent="0.2">
      <c r="G542" s="64"/>
      <c r="H542" s="64"/>
      <c r="O542" s="87"/>
      <c r="P542" s="127"/>
      <c r="Q542" s="127"/>
      <c r="R542" s="127"/>
    </row>
    <row r="543" spans="7:18" x14ac:dyDescent="0.2">
      <c r="G543" s="64"/>
      <c r="H543" s="64"/>
      <c r="O543" s="87"/>
      <c r="P543" s="127"/>
      <c r="Q543" s="127"/>
      <c r="R543" s="127"/>
    </row>
    <row r="544" spans="7:18" x14ac:dyDescent="0.2">
      <c r="G544" s="64"/>
      <c r="H544" s="64"/>
      <c r="O544" s="87"/>
      <c r="P544" s="127"/>
      <c r="Q544" s="127"/>
      <c r="R544" s="127"/>
    </row>
    <row r="545" spans="7:18" x14ac:dyDescent="0.2">
      <c r="G545" s="64"/>
      <c r="H545" s="64"/>
      <c r="O545" s="87"/>
      <c r="P545" s="127"/>
      <c r="Q545" s="127"/>
      <c r="R545" s="127"/>
    </row>
    <row r="546" spans="7:18" x14ac:dyDescent="0.2">
      <c r="G546" s="64"/>
      <c r="H546" s="64"/>
      <c r="O546" s="87"/>
      <c r="P546" s="127"/>
      <c r="Q546" s="127"/>
      <c r="R546" s="127"/>
    </row>
    <row r="547" spans="7:18" x14ac:dyDescent="0.2">
      <c r="G547" s="64"/>
      <c r="H547" s="64"/>
      <c r="O547" s="87"/>
      <c r="P547" s="127"/>
      <c r="Q547" s="127"/>
      <c r="R547" s="127"/>
    </row>
    <row r="548" spans="7:18" x14ac:dyDescent="0.2">
      <c r="G548" s="64"/>
      <c r="H548" s="64"/>
      <c r="O548" s="87"/>
      <c r="P548" s="127"/>
      <c r="Q548" s="127"/>
      <c r="R548" s="127"/>
    </row>
    <row r="549" spans="7:18" x14ac:dyDescent="0.2">
      <c r="G549" s="64"/>
      <c r="H549" s="64"/>
      <c r="O549" s="87"/>
      <c r="P549" s="127"/>
      <c r="Q549" s="127"/>
      <c r="R549" s="127"/>
    </row>
    <row r="550" spans="7:18" x14ac:dyDescent="0.2">
      <c r="G550" s="64"/>
      <c r="H550" s="64"/>
      <c r="O550" s="87"/>
      <c r="P550" s="127"/>
      <c r="Q550" s="127"/>
      <c r="R550" s="127"/>
    </row>
    <row r="551" spans="7:18" x14ac:dyDescent="0.2">
      <c r="G551" s="64"/>
      <c r="H551" s="64"/>
      <c r="O551" s="87"/>
      <c r="P551" s="127"/>
      <c r="Q551" s="127"/>
      <c r="R551" s="127"/>
    </row>
    <row r="552" spans="7:18" x14ac:dyDescent="0.2">
      <c r="G552" s="64"/>
      <c r="H552" s="64"/>
      <c r="O552" s="87"/>
      <c r="P552" s="127"/>
      <c r="Q552" s="127"/>
      <c r="R552" s="127"/>
    </row>
    <row r="553" spans="7:18" x14ac:dyDescent="0.2">
      <c r="G553" s="64"/>
      <c r="H553" s="64"/>
      <c r="O553" s="87"/>
      <c r="P553" s="127"/>
      <c r="Q553" s="127"/>
      <c r="R553" s="127"/>
    </row>
    <row r="554" spans="7:18" x14ac:dyDescent="0.2">
      <c r="G554" s="64"/>
      <c r="H554" s="64"/>
      <c r="O554" s="87"/>
      <c r="P554" s="127"/>
      <c r="Q554" s="127"/>
      <c r="R554" s="127"/>
    </row>
    <row r="555" spans="7:18" x14ac:dyDescent="0.2">
      <c r="G555" s="64"/>
      <c r="H555" s="64"/>
      <c r="O555" s="87"/>
      <c r="P555" s="127"/>
      <c r="Q555" s="127"/>
      <c r="R555" s="127"/>
    </row>
    <row r="556" spans="7:18" x14ac:dyDescent="0.2">
      <c r="G556" s="64"/>
      <c r="H556" s="64"/>
      <c r="O556" s="87"/>
      <c r="P556" s="127"/>
      <c r="Q556" s="127"/>
      <c r="R556" s="127"/>
    </row>
    <row r="557" spans="7:18" x14ac:dyDescent="0.2">
      <c r="G557" s="64"/>
      <c r="H557" s="64"/>
      <c r="O557" s="87"/>
      <c r="P557" s="127"/>
      <c r="Q557" s="127"/>
      <c r="R557" s="127"/>
    </row>
    <row r="558" spans="7:18" x14ac:dyDescent="0.2">
      <c r="G558" s="64"/>
      <c r="H558" s="64"/>
      <c r="O558" s="87"/>
      <c r="P558" s="127"/>
      <c r="Q558" s="127"/>
      <c r="R558" s="127"/>
    </row>
    <row r="559" spans="7:18" x14ac:dyDescent="0.2">
      <c r="G559" s="64"/>
      <c r="H559" s="64"/>
      <c r="O559" s="87"/>
      <c r="P559" s="127"/>
      <c r="Q559" s="127"/>
      <c r="R559" s="127"/>
    </row>
    <row r="560" spans="7:18" x14ac:dyDescent="0.2">
      <c r="G560" s="64"/>
      <c r="H560" s="64"/>
      <c r="O560" s="87"/>
      <c r="P560" s="127"/>
      <c r="Q560" s="127"/>
      <c r="R560" s="127"/>
    </row>
    <row r="561" spans="7:18" x14ac:dyDescent="0.2">
      <c r="G561" s="64"/>
      <c r="H561" s="64"/>
      <c r="O561" s="87"/>
      <c r="P561" s="127"/>
      <c r="Q561" s="127"/>
      <c r="R561" s="127"/>
    </row>
    <row r="562" spans="7:18" x14ac:dyDescent="0.2">
      <c r="G562" s="64"/>
      <c r="H562" s="64"/>
      <c r="O562" s="87"/>
      <c r="P562" s="127"/>
      <c r="Q562" s="127"/>
      <c r="R562" s="127"/>
    </row>
    <row r="563" spans="7:18" x14ac:dyDescent="0.2">
      <c r="G563" s="64"/>
      <c r="H563" s="64"/>
      <c r="O563" s="87"/>
      <c r="P563" s="127"/>
      <c r="Q563" s="127"/>
      <c r="R563" s="127"/>
    </row>
    <row r="564" spans="7:18" x14ac:dyDescent="0.2">
      <c r="G564" s="64"/>
      <c r="H564" s="64"/>
      <c r="O564" s="87"/>
      <c r="P564" s="127"/>
      <c r="Q564" s="127"/>
      <c r="R564" s="127"/>
    </row>
    <row r="565" spans="7:18" x14ac:dyDescent="0.2">
      <c r="G565" s="64"/>
      <c r="H565" s="64"/>
      <c r="O565" s="87"/>
      <c r="P565" s="127"/>
      <c r="Q565" s="127"/>
      <c r="R565" s="127"/>
    </row>
    <row r="566" spans="7:18" x14ac:dyDescent="0.2">
      <c r="G566" s="64"/>
      <c r="H566" s="64"/>
      <c r="O566" s="87"/>
      <c r="P566" s="127"/>
      <c r="Q566" s="127"/>
      <c r="R566" s="127"/>
    </row>
    <row r="567" spans="7:18" x14ac:dyDescent="0.2">
      <c r="G567" s="64"/>
      <c r="H567" s="64"/>
      <c r="O567" s="87"/>
      <c r="P567" s="127"/>
      <c r="Q567" s="127"/>
      <c r="R567" s="127"/>
    </row>
    <row r="568" spans="7:18" x14ac:dyDescent="0.2">
      <c r="G568" s="64"/>
      <c r="H568" s="64"/>
      <c r="O568" s="87"/>
      <c r="P568" s="127"/>
      <c r="Q568" s="127"/>
      <c r="R568" s="127"/>
    </row>
    <row r="569" spans="7:18" x14ac:dyDescent="0.2">
      <c r="G569" s="64"/>
      <c r="H569" s="64"/>
      <c r="O569" s="87"/>
      <c r="P569" s="127"/>
      <c r="Q569" s="127"/>
      <c r="R569" s="127"/>
    </row>
    <row r="570" spans="7:18" x14ac:dyDescent="0.2">
      <c r="G570" s="64"/>
      <c r="H570" s="64"/>
      <c r="O570" s="87"/>
      <c r="P570" s="127"/>
      <c r="Q570" s="127"/>
      <c r="R570" s="127"/>
    </row>
    <row r="571" spans="7:18" x14ac:dyDescent="0.2">
      <c r="G571" s="64"/>
      <c r="H571" s="64"/>
      <c r="O571" s="87"/>
      <c r="P571" s="127"/>
      <c r="Q571" s="127"/>
      <c r="R571" s="127"/>
    </row>
    <row r="572" spans="7:18" x14ac:dyDescent="0.2">
      <c r="G572" s="64"/>
      <c r="H572" s="64"/>
      <c r="O572" s="87"/>
      <c r="P572" s="127"/>
      <c r="Q572" s="127"/>
      <c r="R572" s="127"/>
    </row>
    <row r="573" spans="7:18" x14ac:dyDescent="0.2">
      <c r="G573" s="64"/>
      <c r="H573" s="64"/>
      <c r="O573" s="87"/>
      <c r="P573" s="127"/>
      <c r="Q573" s="127"/>
      <c r="R573" s="127"/>
    </row>
    <row r="574" spans="7:18" x14ac:dyDescent="0.2">
      <c r="G574" s="64"/>
      <c r="H574" s="64"/>
      <c r="O574" s="87"/>
      <c r="P574" s="127"/>
      <c r="Q574" s="127"/>
      <c r="R574" s="127"/>
    </row>
    <row r="575" spans="7:18" x14ac:dyDescent="0.2">
      <c r="G575" s="64"/>
      <c r="H575" s="64"/>
      <c r="O575" s="87"/>
      <c r="P575" s="127"/>
      <c r="Q575" s="127"/>
      <c r="R575" s="127"/>
    </row>
    <row r="576" spans="7:18" x14ac:dyDescent="0.2">
      <c r="G576" s="64"/>
      <c r="H576" s="64"/>
      <c r="O576" s="87"/>
      <c r="P576" s="127"/>
      <c r="Q576" s="127"/>
      <c r="R576" s="127"/>
    </row>
    <row r="577" spans="7:18" x14ac:dyDescent="0.2">
      <c r="G577" s="64"/>
      <c r="H577" s="64"/>
      <c r="O577" s="87"/>
      <c r="P577" s="127"/>
      <c r="Q577" s="127"/>
      <c r="R577" s="127"/>
    </row>
    <row r="578" spans="7:18" x14ac:dyDescent="0.2">
      <c r="G578" s="64"/>
      <c r="H578" s="64"/>
      <c r="O578" s="87"/>
      <c r="P578" s="127"/>
      <c r="Q578" s="127"/>
      <c r="R578" s="127"/>
    </row>
    <row r="579" spans="7:18" x14ac:dyDescent="0.2">
      <c r="G579" s="64"/>
      <c r="H579" s="64"/>
      <c r="O579" s="87"/>
      <c r="P579" s="127"/>
      <c r="Q579" s="127"/>
      <c r="R579" s="127"/>
    </row>
    <row r="580" spans="7:18" x14ac:dyDescent="0.2">
      <c r="G580" s="64"/>
      <c r="H580" s="64"/>
      <c r="O580" s="87"/>
      <c r="P580" s="127"/>
      <c r="Q580" s="127"/>
      <c r="R580" s="127"/>
    </row>
    <row r="581" spans="7:18" x14ac:dyDescent="0.2">
      <c r="G581" s="64"/>
      <c r="H581" s="64"/>
      <c r="O581" s="87"/>
      <c r="P581" s="127"/>
      <c r="Q581" s="127"/>
      <c r="R581" s="127"/>
    </row>
    <row r="582" spans="7:18" x14ac:dyDescent="0.2">
      <c r="G582" s="64"/>
      <c r="H582" s="64"/>
      <c r="O582" s="87"/>
      <c r="P582" s="127"/>
      <c r="Q582" s="127"/>
      <c r="R582" s="127"/>
    </row>
    <row r="583" spans="7:18" x14ac:dyDescent="0.2">
      <c r="G583" s="64"/>
      <c r="H583" s="64"/>
      <c r="O583" s="87"/>
      <c r="P583" s="127"/>
      <c r="Q583" s="127"/>
      <c r="R583" s="127"/>
    </row>
    <row r="584" spans="7:18" x14ac:dyDescent="0.2">
      <c r="G584" s="64"/>
      <c r="H584" s="64"/>
      <c r="O584" s="87"/>
      <c r="P584" s="127"/>
      <c r="Q584" s="127"/>
      <c r="R584" s="127"/>
    </row>
    <row r="585" spans="7:18" x14ac:dyDescent="0.2">
      <c r="G585" s="64"/>
      <c r="H585" s="64"/>
      <c r="O585" s="87"/>
      <c r="P585" s="127"/>
      <c r="Q585" s="127"/>
      <c r="R585" s="127"/>
    </row>
    <row r="586" spans="7:18" x14ac:dyDescent="0.2">
      <c r="G586" s="64"/>
      <c r="H586" s="64"/>
      <c r="O586" s="87"/>
      <c r="P586" s="127"/>
      <c r="Q586" s="127"/>
      <c r="R586" s="127"/>
    </row>
    <row r="587" spans="7:18" x14ac:dyDescent="0.2">
      <c r="G587" s="64"/>
      <c r="H587" s="64"/>
      <c r="O587" s="87"/>
      <c r="P587" s="127"/>
      <c r="Q587" s="127"/>
      <c r="R587" s="127"/>
    </row>
    <row r="588" spans="7:18" x14ac:dyDescent="0.2">
      <c r="G588" s="64"/>
      <c r="H588" s="64"/>
      <c r="O588" s="87"/>
      <c r="P588" s="127"/>
      <c r="Q588" s="127"/>
      <c r="R588" s="127"/>
    </row>
    <row r="589" spans="7:18" x14ac:dyDescent="0.2">
      <c r="G589" s="64"/>
      <c r="H589" s="64"/>
      <c r="O589" s="87"/>
      <c r="P589" s="127"/>
      <c r="Q589" s="127"/>
      <c r="R589" s="127"/>
    </row>
    <row r="590" spans="7:18" x14ac:dyDescent="0.2">
      <c r="G590" s="64"/>
      <c r="H590" s="64"/>
      <c r="O590" s="87"/>
      <c r="P590" s="127"/>
      <c r="Q590" s="127"/>
      <c r="R590" s="127"/>
    </row>
    <row r="591" spans="7:18" x14ac:dyDescent="0.2">
      <c r="G591" s="64"/>
      <c r="H591" s="64"/>
      <c r="O591" s="87"/>
      <c r="P591" s="127"/>
      <c r="Q591" s="127"/>
      <c r="R591" s="127"/>
    </row>
    <row r="592" spans="7:18" x14ac:dyDescent="0.2">
      <c r="G592" s="64"/>
      <c r="H592" s="64"/>
      <c r="O592" s="87"/>
      <c r="P592" s="127"/>
      <c r="Q592" s="127"/>
      <c r="R592" s="127"/>
    </row>
    <row r="593" spans="7:18" x14ac:dyDescent="0.2">
      <c r="G593" s="64"/>
      <c r="H593" s="64"/>
      <c r="O593" s="87"/>
      <c r="P593" s="127"/>
      <c r="Q593" s="127"/>
      <c r="R593" s="127"/>
    </row>
    <row r="594" spans="7:18" x14ac:dyDescent="0.2">
      <c r="G594" s="64"/>
      <c r="H594" s="64"/>
      <c r="O594" s="87"/>
      <c r="P594" s="127"/>
      <c r="Q594" s="127"/>
      <c r="R594" s="127"/>
    </row>
    <row r="595" spans="7:18" x14ac:dyDescent="0.2">
      <c r="G595" s="64"/>
      <c r="H595" s="64"/>
      <c r="O595" s="87"/>
      <c r="P595" s="127"/>
      <c r="Q595" s="127"/>
      <c r="R595" s="127"/>
    </row>
    <row r="596" spans="7:18" x14ac:dyDescent="0.2">
      <c r="G596" s="64"/>
      <c r="H596" s="64"/>
      <c r="O596" s="87"/>
      <c r="P596" s="127"/>
      <c r="Q596" s="127"/>
      <c r="R596" s="127"/>
    </row>
    <row r="597" spans="7:18" x14ac:dyDescent="0.2">
      <c r="G597" s="64"/>
      <c r="H597" s="64"/>
      <c r="O597" s="87"/>
      <c r="P597" s="127"/>
      <c r="Q597" s="127"/>
      <c r="R597" s="127"/>
    </row>
    <row r="598" spans="7:18" x14ac:dyDescent="0.2">
      <c r="G598" s="64"/>
      <c r="H598" s="64"/>
      <c r="O598" s="87"/>
      <c r="P598" s="127"/>
      <c r="Q598" s="127"/>
      <c r="R598" s="127"/>
    </row>
    <row r="599" spans="7:18" x14ac:dyDescent="0.2">
      <c r="G599" s="64"/>
      <c r="H599" s="64"/>
      <c r="O599" s="87"/>
      <c r="P599" s="127"/>
      <c r="Q599" s="127"/>
      <c r="R599" s="127"/>
    </row>
    <row r="600" spans="7:18" x14ac:dyDescent="0.2">
      <c r="G600" s="64"/>
      <c r="H600" s="64"/>
      <c r="O600" s="87"/>
      <c r="P600" s="127"/>
      <c r="Q600" s="127"/>
      <c r="R600" s="127"/>
    </row>
    <row r="601" spans="7:18" x14ac:dyDescent="0.2">
      <c r="G601" s="64"/>
      <c r="H601" s="64"/>
      <c r="O601" s="87"/>
      <c r="P601" s="127"/>
      <c r="Q601" s="127"/>
      <c r="R601" s="127"/>
    </row>
    <row r="602" spans="7:18" x14ac:dyDescent="0.2">
      <c r="G602" s="64"/>
      <c r="H602" s="64"/>
      <c r="O602" s="87"/>
      <c r="P602" s="127"/>
      <c r="Q602" s="127"/>
      <c r="R602" s="127"/>
    </row>
    <row r="603" spans="7:18" x14ac:dyDescent="0.2">
      <c r="G603" s="64"/>
      <c r="H603" s="64"/>
      <c r="O603" s="87"/>
      <c r="P603" s="127"/>
      <c r="Q603" s="127"/>
      <c r="R603" s="127"/>
    </row>
    <row r="604" spans="7:18" x14ac:dyDescent="0.2">
      <c r="G604" s="64"/>
      <c r="H604" s="64"/>
      <c r="O604" s="87"/>
      <c r="P604" s="127"/>
      <c r="Q604" s="127"/>
      <c r="R604" s="127"/>
    </row>
    <row r="605" spans="7:18" x14ac:dyDescent="0.2">
      <c r="G605" s="64"/>
      <c r="H605" s="64"/>
      <c r="O605" s="87"/>
      <c r="P605" s="127"/>
      <c r="Q605" s="127"/>
      <c r="R605" s="127"/>
    </row>
    <row r="606" spans="7:18" x14ac:dyDescent="0.2">
      <c r="G606" s="64"/>
      <c r="H606" s="64"/>
      <c r="O606" s="87"/>
      <c r="P606" s="127"/>
      <c r="Q606" s="127"/>
      <c r="R606" s="127"/>
    </row>
    <row r="607" spans="7:18" x14ac:dyDescent="0.2">
      <c r="G607" s="64"/>
      <c r="H607" s="64"/>
      <c r="O607" s="87"/>
      <c r="P607" s="127"/>
      <c r="Q607" s="127"/>
      <c r="R607" s="127"/>
    </row>
    <row r="608" spans="7:18" x14ac:dyDescent="0.2">
      <c r="G608" s="64"/>
      <c r="H608" s="64"/>
      <c r="O608" s="87"/>
      <c r="P608" s="127"/>
      <c r="Q608" s="127"/>
      <c r="R608" s="127"/>
    </row>
    <row r="609" spans="7:18" x14ac:dyDescent="0.2">
      <c r="G609" s="64"/>
      <c r="H609" s="64"/>
      <c r="O609" s="87"/>
      <c r="P609" s="127"/>
      <c r="Q609" s="127"/>
      <c r="R609" s="127"/>
    </row>
    <row r="610" spans="7:18" x14ac:dyDescent="0.2">
      <c r="G610" s="64"/>
      <c r="H610" s="64"/>
      <c r="O610" s="87"/>
      <c r="P610" s="127"/>
      <c r="Q610" s="127"/>
      <c r="R610" s="127"/>
    </row>
    <row r="611" spans="7:18" x14ac:dyDescent="0.2">
      <c r="G611" s="64"/>
      <c r="H611" s="64"/>
      <c r="O611" s="87"/>
      <c r="P611" s="127"/>
      <c r="Q611" s="127"/>
      <c r="R611" s="127"/>
    </row>
    <row r="612" spans="7:18" x14ac:dyDescent="0.2">
      <c r="G612" s="64"/>
      <c r="H612" s="64"/>
      <c r="O612" s="87"/>
      <c r="P612" s="127"/>
      <c r="Q612" s="127"/>
      <c r="R612" s="127"/>
    </row>
    <row r="613" spans="7:18" x14ac:dyDescent="0.2">
      <c r="G613" s="64"/>
      <c r="H613" s="64"/>
      <c r="O613" s="87"/>
      <c r="P613" s="127"/>
      <c r="Q613" s="127"/>
      <c r="R613" s="127"/>
    </row>
    <row r="614" spans="7:18" x14ac:dyDescent="0.2">
      <c r="G614" s="64"/>
      <c r="H614" s="64"/>
      <c r="O614" s="87"/>
      <c r="P614" s="127"/>
      <c r="Q614" s="127"/>
      <c r="R614" s="127"/>
    </row>
    <row r="615" spans="7:18" x14ac:dyDescent="0.2">
      <c r="G615" s="64"/>
      <c r="H615" s="64"/>
      <c r="O615" s="87"/>
      <c r="P615" s="127"/>
      <c r="Q615" s="127"/>
      <c r="R615" s="127"/>
    </row>
    <row r="616" spans="7:18" x14ac:dyDescent="0.2">
      <c r="G616" s="64"/>
      <c r="H616" s="64"/>
      <c r="O616" s="87"/>
      <c r="P616" s="127"/>
      <c r="Q616" s="127"/>
      <c r="R616" s="127"/>
    </row>
    <row r="617" spans="7:18" x14ac:dyDescent="0.2">
      <c r="G617" s="64"/>
      <c r="H617" s="64"/>
      <c r="O617" s="87"/>
      <c r="P617" s="127"/>
      <c r="Q617" s="127"/>
      <c r="R617" s="127"/>
    </row>
    <row r="618" spans="7:18" x14ac:dyDescent="0.2">
      <c r="G618" s="64"/>
      <c r="H618" s="64"/>
      <c r="O618" s="87"/>
      <c r="P618" s="127"/>
      <c r="Q618" s="127"/>
      <c r="R618" s="127"/>
    </row>
    <row r="619" spans="7:18" x14ac:dyDescent="0.2">
      <c r="G619" s="64"/>
      <c r="H619" s="64"/>
      <c r="O619" s="87"/>
      <c r="P619" s="127"/>
      <c r="Q619" s="127"/>
      <c r="R619" s="127"/>
    </row>
    <row r="620" spans="7:18" x14ac:dyDescent="0.2">
      <c r="G620" s="64"/>
      <c r="H620" s="64"/>
      <c r="O620" s="87"/>
      <c r="P620" s="127"/>
      <c r="Q620" s="127"/>
      <c r="R620" s="127"/>
    </row>
    <row r="621" spans="7:18" x14ac:dyDescent="0.2">
      <c r="G621" s="64"/>
      <c r="H621" s="64"/>
      <c r="O621" s="87"/>
      <c r="P621" s="127"/>
      <c r="Q621" s="127"/>
      <c r="R621" s="127"/>
    </row>
    <row r="622" spans="7:18" x14ac:dyDescent="0.2">
      <c r="G622" s="64"/>
      <c r="H622" s="64"/>
      <c r="O622" s="87"/>
      <c r="P622" s="127"/>
      <c r="Q622" s="127"/>
      <c r="R622" s="127"/>
    </row>
    <row r="623" spans="7:18" x14ac:dyDescent="0.2">
      <c r="G623" s="64"/>
      <c r="H623" s="64"/>
      <c r="O623" s="87"/>
      <c r="P623" s="127"/>
      <c r="Q623" s="127"/>
      <c r="R623" s="127"/>
    </row>
    <row r="624" spans="7:18" x14ac:dyDescent="0.2">
      <c r="G624" s="64"/>
      <c r="H624" s="64"/>
      <c r="O624" s="87"/>
      <c r="P624" s="127"/>
      <c r="Q624" s="127"/>
      <c r="R624" s="127"/>
    </row>
    <row r="625" spans="7:18" x14ac:dyDescent="0.2">
      <c r="G625" s="64"/>
      <c r="H625" s="64"/>
      <c r="O625" s="87"/>
      <c r="P625" s="127"/>
      <c r="Q625" s="127"/>
      <c r="R625" s="127"/>
    </row>
    <row r="626" spans="7:18" x14ac:dyDescent="0.2">
      <c r="G626" s="64"/>
      <c r="H626" s="64"/>
      <c r="O626" s="87"/>
      <c r="P626" s="127"/>
      <c r="Q626" s="127"/>
      <c r="R626" s="127"/>
    </row>
    <row r="627" spans="7:18" x14ac:dyDescent="0.2">
      <c r="G627" s="64"/>
      <c r="H627" s="64"/>
      <c r="O627" s="87"/>
      <c r="P627" s="127"/>
      <c r="Q627" s="127"/>
      <c r="R627" s="127"/>
    </row>
    <row r="628" spans="7:18" x14ac:dyDescent="0.2">
      <c r="G628" s="64"/>
      <c r="H628" s="64"/>
      <c r="O628" s="87"/>
      <c r="P628" s="127"/>
      <c r="Q628" s="127"/>
      <c r="R628" s="127"/>
    </row>
    <row r="629" spans="7:18" x14ac:dyDescent="0.2">
      <c r="G629" s="64"/>
      <c r="H629" s="64"/>
      <c r="O629" s="87"/>
      <c r="P629" s="127"/>
      <c r="Q629" s="127"/>
      <c r="R629" s="127"/>
    </row>
    <row r="630" spans="7:18" x14ac:dyDescent="0.2">
      <c r="G630" s="64"/>
      <c r="H630" s="64"/>
      <c r="O630" s="87"/>
      <c r="P630" s="127"/>
      <c r="Q630" s="127"/>
      <c r="R630" s="127"/>
    </row>
    <row r="631" spans="7:18" x14ac:dyDescent="0.2">
      <c r="G631" s="64"/>
      <c r="H631" s="64"/>
      <c r="O631" s="87"/>
      <c r="P631" s="127"/>
      <c r="Q631" s="127"/>
      <c r="R631" s="127"/>
    </row>
    <row r="632" spans="7:18" x14ac:dyDescent="0.2">
      <c r="G632" s="64"/>
      <c r="H632" s="64"/>
      <c r="O632" s="87"/>
      <c r="P632" s="127"/>
      <c r="Q632" s="127"/>
      <c r="R632" s="127"/>
    </row>
    <row r="633" spans="7:18" x14ac:dyDescent="0.2">
      <c r="G633" s="64"/>
      <c r="H633" s="64"/>
      <c r="O633" s="87"/>
      <c r="P633" s="127"/>
      <c r="Q633" s="127"/>
      <c r="R633" s="127"/>
    </row>
    <row r="634" spans="7:18" x14ac:dyDescent="0.2">
      <c r="G634" s="64"/>
      <c r="H634" s="64"/>
      <c r="O634" s="87"/>
      <c r="P634" s="127"/>
      <c r="Q634" s="127"/>
      <c r="R634" s="127"/>
    </row>
    <row r="635" spans="7:18" x14ac:dyDescent="0.2">
      <c r="G635" s="64"/>
      <c r="H635" s="64"/>
      <c r="O635" s="87"/>
      <c r="P635" s="127"/>
      <c r="Q635" s="127"/>
      <c r="R635" s="127"/>
    </row>
    <row r="636" spans="7:18" x14ac:dyDescent="0.2">
      <c r="G636" s="64"/>
      <c r="H636" s="64"/>
      <c r="O636" s="87"/>
      <c r="P636" s="127"/>
      <c r="Q636" s="127"/>
      <c r="R636" s="127"/>
    </row>
    <row r="637" spans="7:18" x14ac:dyDescent="0.2">
      <c r="G637" s="64"/>
      <c r="H637" s="64"/>
      <c r="O637" s="87"/>
      <c r="P637" s="127"/>
      <c r="Q637" s="127"/>
      <c r="R637" s="127"/>
    </row>
    <row r="638" spans="7:18" x14ac:dyDescent="0.2">
      <c r="G638" s="64"/>
      <c r="H638" s="64"/>
      <c r="O638" s="87"/>
      <c r="P638" s="127"/>
      <c r="Q638" s="127"/>
      <c r="R638" s="127"/>
    </row>
    <row r="639" spans="7:18" x14ac:dyDescent="0.2">
      <c r="G639" s="64"/>
      <c r="H639" s="64"/>
      <c r="O639" s="87"/>
      <c r="P639" s="127"/>
      <c r="Q639" s="127"/>
      <c r="R639" s="127"/>
    </row>
    <row r="640" spans="7:18" x14ac:dyDescent="0.2">
      <c r="G640" s="64"/>
      <c r="H640" s="64"/>
      <c r="O640" s="87"/>
      <c r="P640" s="127"/>
      <c r="Q640" s="127"/>
      <c r="R640" s="127"/>
    </row>
    <row r="641" spans="7:18" x14ac:dyDescent="0.2">
      <c r="G641" s="64"/>
      <c r="H641" s="64"/>
      <c r="O641" s="87"/>
      <c r="P641" s="127"/>
      <c r="Q641" s="127"/>
      <c r="R641" s="127"/>
    </row>
    <row r="642" spans="7:18" x14ac:dyDescent="0.2">
      <c r="G642" s="64"/>
      <c r="H642" s="64"/>
      <c r="O642" s="87"/>
      <c r="P642" s="127"/>
      <c r="Q642" s="127"/>
      <c r="R642" s="127"/>
    </row>
    <row r="643" spans="7:18" x14ac:dyDescent="0.2">
      <c r="G643" s="64"/>
      <c r="H643" s="64"/>
      <c r="O643" s="87"/>
      <c r="P643" s="127"/>
      <c r="Q643" s="127"/>
      <c r="R643" s="127"/>
    </row>
    <row r="644" spans="7:18" x14ac:dyDescent="0.2">
      <c r="G644" s="64"/>
      <c r="H644" s="64"/>
      <c r="O644" s="87"/>
      <c r="P644" s="127"/>
      <c r="Q644" s="127"/>
      <c r="R644" s="127"/>
    </row>
    <row r="645" spans="7:18" x14ac:dyDescent="0.2">
      <c r="G645" s="64"/>
      <c r="H645" s="64"/>
      <c r="O645" s="87"/>
      <c r="P645" s="127"/>
      <c r="Q645" s="127"/>
      <c r="R645" s="127"/>
    </row>
    <row r="646" spans="7:18" x14ac:dyDescent="0.2">
      <c r="G646" s="64"/>
      <c r="H646" s="64"/>
      <c r="O646" s="87"/>
      <c r="P646" s="127"/>
      <c r="Q646" s="127"/>
      <c r="R646" s="127"/>
    </row>
    <row r="647" spans="7:18" x14ac:dyDescent="0.2">
      <c r="G647" s="64"/>
      <c r="H647" s="64"/>
      <c r="O647" s="87"/>
      <c r="P647" s="127"/>
      <c r="Q647" s="127"/>
      <c r="R647" s="127"/>
    </row>
    <row r="648" spans="7:18" x14ac:dyDescent="0.2">
      <c r="G648" s="64"/>
      <c r="H648" s="64"/>
      <c r="O648" s="87"/>
      <c r="P648" s="127"/>
      <c r="Q648" s="127"/>
      <c r="R648" s="127"/>
    </row>
    <row r="649" spans="7:18" x14ac:dyDescent="0.2">
      <c r="G649" s="64"/>
      <c r="H649" s="64"/>
      <c r="O649" s="87"/>
      <c r="P649" s="127"/>
      <c r="Q649" s="127"/>
      <c r="R649" s="127"/>
    </row>
    <row r="650" spans="7:18" x14ac:dyDescent="0.2">
      <c r="G650" s="64"/>
      <c r="H650" s="64"/>
      <c r="O650" s="87"/>
      <c r="P650" s="127"/>
      <c r="Q650" s="127"/>
      <c r="R650" s="127"/>
    </row>
    <row r="651" spans="7:18" x14ac:dyDescent="0.2">
      <c r="G651" s="64"/>
      <c r="H651" s="64"/>
      <c r="O651" s="87"/>
      <c r="P651" s="127"/>
      <c r="Q651" s="127"/>
      <c r="R651" s="127"/>
    </row>
    <row r="652" spans="7:18" x14ac:dyDescent="0.2">
      <c r="G652" s="64"/>
      <c r="H652" s="64"/>
      <c r="O652" s="87"/>
      <c r="P652" s="127"/>
      <c r="Q652" s="127"/>
      <c r="R652" s="127"/>
    </row>
    <row r="653" spans="7:18" x14ac:dyDescent="0.2">
      <c r="G653" s="64"/>
      <c r="H653" s="64"/>
      <c r="O653" s="87"/>
      <c r="P653" s="127"/>
      <c r="Q653" s="127"/>
      <c r="R653" s="127"/>
    </row>
    <row r="654" spans="7:18" x14ac:dyDescent="0.2">
      <c r="G654" s="64"/>
      <c r="H654" s="64"/>
      <c r="O654" s="87"/>
      <c r="P654" s="127"/>
      <c r="Q654" s="127"/>
      <c r="R654" s="127"/>
    </row>
    <row r="655" spans="7:18" x14ac:dyDescent="0.2">
      <c r="G655" s="64"/>
      <c r="H655" s="64"/>
      <c r="O655" s="87"/>
      <c r="P655" s="127"/>
      <c r="Q655" s="127"/>
      <c r="R655" s="127"/>
    </row>
    <row r="656" spans="7:18" x14ac:dyDescent="0.2">
      <c r="G656" s="64"/>
      <c r="H656" s="64"/>
      <c r="O656" s="87"/>
      <c r="P656" s="127"/>
      <c r="Q656" s="127"/>
      <c r="R656" s="127"/>
    </row>
    <row r="657" spans="7:18" x14ac:dyDescent="0.2">
      <c r="G657" s="64"/>
      <c r="H657" s="64"/>
      <c r="O657" s="87"/>
      <c r="P657" s="127"/>
      <c r="Q657" s="127"/>
      <c r="R657" s="127"/>
    </row>
    <row r="658" spans="7:18" x14ac:dyDescent="0.2">
      <c r="G658" s="64"/>
      <c r="H658" s="64"/>
      <c r="O658" s="87"/>
      <c r="P658" s="127"/>
      <c r="Q658" s="127"/>
      <c r="R658" s="127"/>
    </row>
    <row r="659" spans="7:18" x14ac:dyDescent="0.2">
      <c r="G659" s="64"/>
      <c r="H659" s="64"/>
      <c r="O659" s="87"/>
      <c r="P659" s="127"/>
      <c r="Q659" s="127"/>
      <c r="R659" s="127"/>
    </row>
    <row r="660" spans="7:18" x14ac:dyDescent="0.2">
      <c r="G660" s="64"/>
      <c r="H660" s="64"/>
      <c r="O660" s="87"/>
      <c r="P660" s="127"/>
      <c r="Q660" s="127"/>
      <c r="R660" s="127"/>
    </row>
    <row r="661" spans="7:18" x14ac:dyDescent="0.2">
      <c r="G661" s="64"/>
      <c r="H661" s="64"/>
      <c r="O661" s="87"/>
      <c r="P661" s="127"/>
      <c r="Q661" s="127"/>
      <c r="R661" s="127"/>
    </row>
    <row r="662" spans="7:18" x14ac:dyDescent="0.2">
      <c r="G662" s="64"/>
      <c r="H662" s="64"/>
      <c r="O662" s="87"/>
      <c r="P662" s="127"/>
      <c r="Q662" s="127"/>
      <c r="R662" s="127"/>
    </row>
    <row r="663" spans="7:18" x14ac:dyDescent="0.2">
      <c r="G663" s="64"/>
      <c r="H663" s="64"/>
      <c r="O663" s="87"/>
      <c r="P663" s="127"/>
      <c r="Q663" s="127"/>
      <c r="R663" s="127"/>
    </row>
    <row r="664" spans="7:18" x14ac:dyDescent="0.2">
      <c r="G664" s="64"/>
      <c r="H664" s="64"/>
      <c r="O664" s="87"/>
      <c r="P664" s="127"/>
      <c r="Q664" s="127"/>
      <c r="R664" s="127"/>
    </row>
    <row r="665" spans="7:18" x14ac:dyDescent="0.2">
      <c r="G665" s="64"/>
      <c r="H665" s="64"/>
      <c r="O665" s="87"/>
      <c r="P665" s="127"/>
      <c r="Q665" s="127"/>
      <c r="R665" s="127"/>
    </row>
    <row r="666" spans="7:18" x14ac:dyDescent="0.2">
      <c r="G666" s="64"/>
      <c r="H666" s="64"/>
      <c r="O666" s="87"/>
      <c r="P666" s="127"/>
      <c r="Q666" s="127"/>
      <c r="R666" s="127"/>
    </row>
    <row r="667" spans="7:18" x14ac:dyDescent="0.2">
      <c r="G667" s="64"/>
      <c r="H667" s="64"/>
      <c r="O667" s="87"/>
      <c r="P667" s="127"/>
      <c r="Q667" s="127"/>
      <c r="R667" s="127"/>
    </row>
    <row r="668" spans="7:18" x14ac:dyDescent="0.2">
      <c r="G668" s="64"/>
      <c r="H668" s="64"/>
      <c r="O668" s="87"/>
      <c r="P668" s="127"/>
      <c r="Q668" s="127"/>
      <c r="R668" s="127"/>
    </row>
    <row r="669" spans="7:18" x14ac:dyDescent="0.2">
      <c r="G669" s="64"/>
      <c r="H669" s="64"/>
      <c r="O669" s="87"/>
      <c r="P669" s="127"/>
      <c r="Q669" s="127"/>
      <c r="R669" s="127"/>
    </row>
    <row r="670" spans="7:18" x14ac:dyDescent="0.2">
      <c r="G670" s="64"/>
      <c r="H670" s="64"/>
      <c r="O670" s="87"/>
      <c r="P670" s="127"/>
      <c r="Q670" s="127"/>
      <c r="R670" s="127"/>
    </row>
    <row r="671" spans="7:18" x14ac:dyDescent="0.2">
      <c r="G671" s="64"/>
      <c r="H671" s="64"/>
      <c r="O671" s="87"/>
      <c r="P671" s="127"/>
      <c r="Q671" s="127"/>
      <c r="R671" s="127"/>
    </row>
    <row r="672" spans="7:18" x14ac:dyDescent="0.2">
      <c r="G672" s="64"/>
      <c r="H672" s="64"/>
      <c r="O672" s="87"/>
      <c r="P672" s="127"/>
      <c r="Q672" s="127"/>
      <c r="R672" s="127"/>
    </row>
    <row r="673" spans="7:18" x14ac:dyDescent="0.2">
      <c r="G673" s="64"/>
      <c r="H673" s="64"/>
      <c r="O673" s="87"/>
      <c r="P673" s="127"/>
      <c r="Q673" s="127"/>
      <c r="R673" s="127"/>
    </row>
    <row r="674" spans="7:18" x14ac:dyDescent="0.2">
      <c r="G674" s="64"/>
      <c r="H674" s="64"/>
      <c r="O674" s="87"/>
      <c r="P674" s="127"/>
      <c r="Q674" s="127"/>
      <c r="R674" s="127"/>
    </row>
    <row r="675" spans="7:18" x14ac:dyDescent="0.2">
      <c r="G675" s="64"/>
      <c r="H675" s="64"/>
      <c r="O675" s="87"/>
      <c r="P675" s="127"/>
      <c r="Q675" s="127"/>
      <c r="R675" s="127"/>
    </row>
    <row r="676" spans="7:18" x14ac:dyDescent="0.2">
      <c r="G676" s="64"/>
      <c r="H676" s="64"/>
      <c r="O676" s="87"/>
      <c r="P676" s="127"/>
      <c r="Q676" s="127"/>
      <c r="R676" s="127"/>
    </row>
    <row r="677" spans="7:18" x14ac:dyDescent="0.2">
      <c r="G677" s="64"/>
      <c r="H677" s="64"/>
      <c r="O677" s="87"/>
      <c r="P677" s="127"/>
      <c r="Q677" s="127"/>
      <c r="R677" s="127"/>
    </row>
    <row r="678" spans="7:18" x14ac:dyDescent="0.2">
      <c r="G678" s="64"/>
      <c r="H678" s="64"/>
      <c r="O678" s="87"/>
      <c r="P678" s="127"/>
      <c r="Q678" s="127"/>
      <c r="R678" s="127"/>
    </row>
    <row r="679" spans="7:18" x14ac:dyDescent="0.2">
      <c r="G679" s="64"/>
      <c r="H679" s="64"/>
      <c r="O679" s="87"/>
      <c r="P679" s="127"/>
      <c r="Q679" s="127"/>
      <c r="R679" s="127"/>
    </row>
    <row r="680" spans="7:18" x14ac:dyDescent="0.2">
      <c r="G680" s="64"/>
      <c r="H680" s="64"/>
      <c r="O680" s="87"/>
      <c r="P680" s="127"/>
      <c r="Q680" s="127"/>
      <c r="R680" s="127"/>
    </row>
    <row r="681" spans="7:18" x14ac:dyDescent="0.2">
      <c r="G681" s="64"/>
      <c r="H681" s="64"/>
      <c r="O681" s="87"/>
      <c r="P681" s="127"/>
      <c r="Q681" s="127"/>
      <c r="R681" s="127"/>
    </row>
    <row r="682" spans="7:18" x14ac:dyDescent="0.2">
      <c r="G682" s="64"/>
      <c r="H682" s="64"/>
      <c r="O682" s="87"/>
      <c r="P682" s="127"/>
      <c r="Q682" s="127"/>
      <c r="R682" s="127"/>
    </row>
    <row r="683" spans="7:18" x14ac:dyDescent="0.2">
      <c r="G683" s="64"/>
      <c r="H683" s="64"/>
      <c r="O683" s="87"/>
      <c r="P683" s="127"/>
      <c r="Q683" s="127"/>
      <c r="R683" s="127"/>
    </row>
    <row r="684" spans="7:18" x14ac:dyDescent="0.2">
      <c r="G684" s="64"/>
      <c r="H684" s="64"/>
      <c r="O684" s="87"/>
      <c r="P684" s="127"/>
      <c r="Q684" s="127"/>
      <c r="R684" s="127"/>
    </row>
    <row r="685" spans="7:18" x14ac:dyDescent="0.2">
      <c r="G685" s="64"/>
      <c r="H685" s="64"/>
      <c r="O685" s="87"/>
      <c r="P685" s="127"/>
      <c r="Q685" s="127"/>
      <c r="R685" s="127"/>
    </row>
    <row r="686" spans="7:18" x14ac:dyDescent="0.2">
      <c r="G686" s="64"/>
      <c r="H686" s="64"/>
      <c r="O686" s="87"/>
      <c r="P686" s="127"/>
      <c r="Q686" s="127"/>
      <c r="R686" s="127"/>
    </row>
    <row r="687" spans="7:18" x14ac:dyDescent="0.2">
      <c r="G687" s="64"/>
      <c r="H687" s="64"/>
      <c r="O687" s="87"/>
      <c r="P687" s="127"/>
      <c r="Q687" s="127"/>
      <c r="R687" s="127"/>
    </row>
    <row r="688" spans="7:18" x14ac:dyDescent="0.2">
      <c r="G688" s="64"/>
      <c r="H688" s="64"/>
      <c r="O688" s="87"/>
      <c r="P688" s="127"/>
      <c r="Q688" s="127"/>
      <c r="R688" s="127"/>
    </row>
    <row r="689" spans="7:18" x14ac:dyDescent="0.2">
      <c r="G689" s="64"/>
      <c r="H689" s="64"/>
      <c r="O689" s="87"/>
      <c r="P689" s="127"/>
      <c r="Q689" s="127"/>
      <c r="R689" s="127"/>
    </row>
    <row r="690" spans="7:18" x14ac:dyDescent="0.2">
      <c r="G690" s="64"/>
      <c r="H690" s="64"/>
      <c r="O690" s="87"/>
      <c r="P690" s="127"/>
      <c r="Q690" s="127"/>
      <c r="R690" s="127"/>
    </row>
    <row r="691" spans="7:18" x14ac:dyDescent="0.2">
      <c r="G691" s="64"/>
      <c r="H691" s="64"/>
      <c r="O691" s="87"/>
      <c r="P691" s="127"/>
      <c r="Q691" s="127"/>
      <c r="R691" s="127"/>
    </row>
    <row r="692" spans="7:18" x14ac:dyDescent="0.2">
      <c r="G692" s="64"/>
      <c r="H692" s="64"/>
      <c r="O692" s="87"/>
      <c r="P692" s="127"/>
      <c r="Q692" s="127"/>
      <c r="R692" s="127"/>
    </row>
    <row r="693" spans="7:18" x14ac:dyDescent="0.2">
      <c r="G693" s="64"/>
      <c r="H693" s="64"/>
      <c r="O693" s="87"/>
      <c r="P693" s="127"/>
      <c r="Q693" s="127"/>
      <c r="R693" s="127"/>
    </row>
    <row r="694" spans="7:18" x14ac:dyDescent="0.2">
      <c r="G694" s="64"/>
      <c r="H694" s="64"/>
      <c r="O694" s="87"/>
      <c r="P694" s="127"/>
      <c r="Q694" s="127"/>
      <c r="R694" s="127"/>
    </row>
    <row r="695" spans="7:18" x14ac:dyDescent="0.2">
      <c r="G695" s="64"/>
      <c r="H695" s="64"/>
      <c r="O695" s="87"/>
      <c r="P695" s="127"/>
      <c r="Q695" s="127"/>
      <c r="R695" s="127"/>
    </row>
    <row r="696" spans="7:18" x14ac:dyDescent="0.2">
      <c r="G696" s="64"/>
      <c r="H696" s="64"/>
      <c r="O696" s="87"/>
      <c r="P696" s="127"/>
      <c r="Q696" s="127"/>
      <c r="R696" s="127"/>
    </row>
    <row r="697" spans="7:18" x14ac:dyDescent="0.2">
      <c r="G697" s="64"/>
      <c r="H697" s="64"/>
      <c r="O697" s="87"/>
      <c r="P697" s="127"/>
      <c r="Q697" s="127"/>
      <c r="R697" s="127"/>
    </row>
    <row r="698" spans="7:18" x14ac:dyDescent="0.2">
      <c r="G698" s="64"/>
      <c r="H698" s="64"/>
      <c r="O698" s="87"/>
      <c r="P698" s="127"/>
      <c r="Q698" s="127"/>
      <c r="R698" s="127"/>
    </row>
    <row r="699" spans="7:18" x14ac:dyDescent="0.2">
      <c r="G699" s="64"/>
      <c r="H699" s="64"/>
      <c r="O699" s="87"/>
      <c r="P699" s="127"/>
      <c r="Q699" s="127"/>
      <c r="R699" s="127"/>
    </row>
    <row r="700" spans="7:18" x14ac:dyDescent="0.2">
      <c r="G700" s="64"/>
      <c r="H700" s="64"/>
      <c r="O700" s="87"/>
      <c r="P700" s="127"/>
      <c r="Q700" s="127"/>
      <c r="R700" s="127"/>
    </row>
    <row r="701" spans="7:18" x14ac:dyDescent="0.2">
      <c r="G701" s="64"/>
      <c r="H701" s="64"/>
      <c r="O701" s="87"/>
      <c r="P701" s="127"/>
      <c r="Q701" s="127"/>
      <c r="R701" s="127"/>
    </row>
    <row r="702" spans="7:18" x14ac:dyDescent="0.2">
      <c r="G702" s="64"/>
      <c r="H702" s="64"/>
      <c r="O702" s="87"/>
      <c r="P702" s="127"/>
      <c r="Q702" s="127"/>
      <c r="R702" s="127"/>
    </row>
    <row r="703" spans="7:18" x14ac:dyDescent="0.2">
      <c r="G703" s="64"/>
      <c r="H703" s="64"/>
      <c r="O703" s="87"/>
      <c r="P703" s="127"/>
      <c r="Q703" s="127"/>
      <c r="R703" s="127"/>
    </row>
    <row r="704" spans="7:18" x14ac:dyDescent="0.2">
      <c r="G704" s="64"/>
      <c r="H704" s="64"/>
      <c r="O704" s="87"/>
      <c r="P704" s="127"/>
      <c r="Q704" s="127"/>
      <c r="R704" s="127"/>
    </row>
    <row r="705" spans="7:18" x14ac:dyDescent="0.2">
      <c r="G705" s="64"/>
      <c r="H705" s="64"/>
      <c r="O705" s="87"/>
      <c r="P705" s="127"/>
      <c r="Q705" s="127"/>
      <c r="R705" s="127"/>
    </row>
    <row r="706" spans="7:18" x14ac:dyDescent="0.2">
      <c r="G706" s="64"/>
      <c r="H706" s="64"/>
      <c r="O706" s="87"/>
      <c r="P706" s="127"/>
      <c r="Q706" s="127"/>
      <c r="R706" s="127"/>
    </row>
    <row r="707" spans="7:18" x14ac:dyDescent="0.2">
      <c r="G707" s="64"/>
      <c r="H707" s="64"/>
      <c r="O707" s="87"/>
      <c r="P707" s="127"/>
      <c r="Q707" s="127"/>
      <c r="R707" s="127"/>
    </row>
    <row r="708" spans="7:18" x14ac:dyDescent="0.2">
      <c r="G708" s="64"/>
      <c r="H708" s="64"/>
      <c r="O708" s="87"/>
      <c r="P708" s="127"/>
      <c r="Q708" s="127"/>
      <c r="R708" s="127"/>
    </row>
    <row r="709" spans="7:18" x14ac:dyDescent="0.2">
      <c r="G709" s="64"/>
      <c r="H709" s="64"/>
      <c r="O709" s="87"/>
      <c r="P709" s="127"/>
      <c r="Q709" s="127"/>
      <c r="R709" s="127"/>
    </row>
    <row r="710" spans="7:18" x14ac:dyDescent="0.2">
      <c r="G710" s="64"/>
      <c r="H710" s="64"/>
      <c r="O710" s="87"/>
      <c r="P710" s="127"/>
      <c r="Q710" s="127"/>
      <c r="R710" s="127"/>
    </row>
    <row r="711" spans="7:18" x14ac:dyDescent="0.2">
      <c r="G711" s="64"/>
      <c r="H711" s="64"/>
      <c r="O711" s="87"/>
      <c r="P711" s="127"/>
      <c r="Q711" s="127"/>
      <c r="R711" s="127"/>
    </row>
    <row r="712" spans="7:18" x14ac:dyDescent="0.2">
      <c r="G712" s="64"/>
      <c r="H712" s="64"/>
      <c r="O712" s="87"/>
      <c r="P712" s="127"/>
      <c r="Q712" s="127"/>
      <c r="R712" s="127"/>
    </row>
    <row r="713" spans="7:18" x14ac:dyDescent="0.2">
      <c r="G713" s="64"/>
      <c r="H713" s="64"/>
      <c r="O713" s="87"/>
      <c r="P713" s="127"/>
      <c r="Q713" s="127"/>
      <c r="R713" s="127"/>
    </row>
    <row r="714" spans="7:18" x14ac:dyDescent="0.2">
      <c r="G714" s="64"/>
      <c r="H714" s="64"/>
      <c r="O714" s="87"/>
      <c r="P714" s="127"/>
      <c r="Q714" s="127"/>
      <c r="R714" s="127"/>
    </row>
    <row r="715" spans="7:18" x14ac:dyDescent="0.2">
      <c r="G715" s="64"/>
      <c r="H715" s="64"/>
      <c r="O715" s="87"/>
      <c r="P715" s="127"/>
      <c r="Q715" s="127"/>
      <c r="R715" s="127"/>
    </row>
    <row r="716" spans="7:18" x14ac:dyDescent="0.2">
      <c r="G716" s="64"/>
      <c r="H716" s="64"/>
      <c r="O716" s="87"/>
      <c r="P716" s="127"/>
      <c r="Q716" s="127"/>
      <c r="R716" s="127"/>
    </row>
    <row r="717" spans="7:18" x14ac:dyDescent="0.2">
      <c r="G717" s="64"/>
      <c r="H717" s="64"/>
      <c r="O717" s="87"/>
      <c r="P717" s="127"/>
      <c r="Q717" s="127"/>
      <c r="R717" s="127"/>
    </row>
    <row r="718" spans="7:18" x14ac:dyDescent="0.2">
      <c r="G718" s="64"/>
      <c r="H718" s="64"/>
      <c r="O718" s="87"/>
      <c r="P718" s="127"/>
      <c r="Q718" s="127"/>
      <c r="R718" s="127"/>
    </row>
    <row r="719" spans="7:18" x14ac:dyDescent="0.2">
      <c r="G719" s="64"/>
      <c r="H719" s="64"/>
      <c r="O719" s="87"/>
      <c r="P719" s="127"/>
      <c r="Q719" s="127"/>
      <c r="R719" s="127"/>
    </row>
    <row r="720" spans="7:18" x14ac:dyDescent="0.2">
      <c r="G720" s="64"/>
      <c r="H720" s="64"/>
      <c r="O720" s="87"/>
      <c r="P720" s="127"/>
      <c r="Q720" s="127"/>
      <c r="R720" s="127"/>
    </row>
    <row r="721" spans="7:18" x14ac:dyDescent="0.2">
      <c r="G721" s="64"/>
      <c r="H721" s="64"/>
      <c r="O721" s="87"/>
      <c r="P721" s="127"/>
      <c r="Q721" s="127"/>
      <c r="R721" s="127"/>
    </row>
    <row r="722" spans="7:18" x14ac:dyDescent="0.2">
      <c r="G722" s="64"/>
      <c r="H722" s="64"/>
      <c r="O722" s="87"/>
      <c r="P722" s="127"/>
      <c r="Q722" s="127"/>
      <c r="R722" s="127"/>
    </row>
    <row r="723" spans="7:18" x14ac:dyDescent="0.2">
      <c r="G723" s="64"/>
      <c r="H723" s="64"/>
      <c r="O723" s="87"/>
      <c r="P723" s="127"/>
      <c r="Q723" s="127"/>
      <c r="R723" s="127"/>
    </row>
    <row r="724" spans="7:18" x14ac:dyDescent="0.2">
      <c r="G724" s="64"/>
      <c r="H724" s="64"/>
      <c r="O724" s="87"/>
      <c r="P724" s="127"/>
      <c r="Q724" s="127"/>
      <c r="R724" s="127"/>
    </row>
    <row r="725" spans="7:18" x14ac:dyDescent="0.2">
      <c r="G725" s="64"/>
      <c r="H725" s="64"/>
      <c r="O725" s="87"/>
      <c r="P725" s="127"/>
      <c r="Q725" s="127"/>
      <c r="R725" s="127"/>
    </row>
    <row r="726" spans="7:18" x14ac:dyDescent="0.2">
      <c r="G726" s="64"/>
      <c r="H726" s="64"/>
      <c r="O726" s="87"/>
      <c r="P726" s="127"/>
      <c r="Q726" s="127"/>
      <c r="R726" s="127"/>
    </row>
    <row r="727" spans="7:18" x14ac:dyDescent="0.2">
      <c r="G727" s="64"/>
      <c r="H727" s="64"/>
      <c r="O727" s="87"/>
      <c r="P727" s="127"/>
      <c r="Q727" s="127"/>
      <c r="R727" s="127"/>
    </row>
    <row r="728" spans="7:18" x14ac:dyDescent="0.2">
      <c r="G728" s="64"/>
      <c r="H728" s="64"/>
      <c r="O728" s="87"/>
      <c r="P728" s="127"/>
      <c r="Q728" s="127"/>
      <c r="R728" s="127"/>
    </row>
    <row r="729" spans="7:18" x14ac:dyDescent="0.2">
      <c r="G729" s="64"/>
      <c r="H729" s="64"/>
      <c r="O729" s="87"/>
      <c r="P729" s="127"/>
      <c r="Q729" s="127"/>
      <c r="R729" s="127"/>
    </row>
    <row r="730" spans="7:18" x14ac:dyDescent="0.2">
      <c r="G730" s="64"/>
      <c r="H730" s="64"/>
      <c r="O730" s="87"/>
      <c r="P730" s="127"/>
      <c r="Q730" s="127"/>
      <c r="R730" s="127"/>
    </row>
    <row r="731" spans="7:18" x14ac:dyDescent="0.2">
      <c r="G731" s="64"/>
      <c r="H731" s="64"/>
      <c r="O731" s="87"/>
      <c r="P731" s="127"/>
      <c r="Q731" s="127"/>
      <c r="R731" s="127"/>
    </row>
    <row r="732" spans="7:18" x14ac:dyDescent="0.2">
      <c r="G732" s="64"/>
      <c r="H732" s="64"/>
      <c r="O732" s="87"/>
      <c r="P732" s="127"/>
      <c r="Q732" s="127"/>
      <c r="R732" s="127"/>
    </row>
    <row r="733" spans="7:18" x14ac:dyDescent="0.2">
      <c r="G733" s="64"/>
      <c r="H733" s="64"/>
      <c r="O733" s="87"/>
      <c r="P733" s="127"/>
      <c r="Q733" s="127"/>
      <c r="R733" s="127"/>
    </row>
    <row r="734" spans="7:18" x14ac:dyDescent="0.2">
      <c r="G734" s="64"/>
      <c r="H734" s="64"/>
      <c r="O734" s="87"/>
      <c r="P734" s="127"/>
      <c r="Q734" s="127"/>
      <c r="R734" s="127"/>
    </row>
    <row r="735" spans="7:18" x14ac:dyDescent="0.2">
      <c r="G735" s="64"/>
      <c r="H735" s="64"/>
      <c r="O735" s="87"/>
      <c r="P735" s="127"/>
      <c r="Q735" s="127"/>
      <c r="R735" s="127"/>
    </row>
    <row r="736" spans="7:18" x14ac:dyDescent="0.2">
      <c r="G736" s="64"/>
      <c r="H736" s="64"/>
      <c r="O736" s="87"/>
      <c r="P736" s="127"/>
      <c r="Q736" s="127"/>
      <c r="R736" s="127"/>
    </row>
    <row r="737" spans="7:18" x14ac:dyDescent="0.2">
      <c r="G737" s="64"/>
      <c r="H737" s="64"/>
      <c r="O737" s="87"/>
      <c r="P737" s="127"/>
      <c r="Q737" s="127"/>
      <c r="R737" s="127"/>
    </row>
    <row r="738" spans="7:18" x14ac:dyDescent="0.2">
      <c r="G738" s="64"/>
      <c r="H738" s="64"/>
      <c r="O738" s="87"/>
      <c r="P738" s="127"/>
      <c r="Q738" s="127"/>
      <c r="R738" s="127"/>
    </row>
    <row r="739" spans="7:18" x14ac:dyDescent="0.2">
      <c r="G739" s="64"/>
      <c r="H739" s="64"/>
      <c r="O739" s="87"/>
      <c r="P739" s="127"/>
      <c r="Q739" s="127"/>
      <c r="R739" s="127"/>
    </row>
    <row r="740" spans="7:18" x14ac:dyDescent="0.2">
      <c r="G740" s="64"/>
      <c r="H740" s="64"/>
      <c r="O740" s="87"/>
      <c r="P740" s="127"/>
      <c r="Q740" s="127"/>
      <c r="R740" s="127"/>
    </row>
    <row r="741" spans="7:18" x14ac:dyDescent="0.2">
      <c r="G741" s="64"/>
      <c r="H741" s="64"/>
      <c r="O741" s="87"/>
      <c r="P741" s="127"/>
      <c r="Q741" s="127"/>
      <c r="R741" s="127"/>
    </row>
    <row r="742" spans="7:18" x14ac:dyDescent="0.2">
      <c r="G742" s="64"/>
      <c r="H742" s="64"/>
      <c r="O742" s="87"/>
      <c r="P742" s="127"/>
      <c r="Q742" s="127"/>
      <c r="R742" s="127"/>
    </row>
    <row r="743" spans="7:18" x14ac:dyDescent="0.2">
      <c r="G743" s="64"/>
      <c r="H743" s="64"/>
      <c r="O743" s="87"/>
      <c r="P743" s="127"/>
      <c r="Q743" s="127"/>
      <c r="R743" s="127"/>
    </row>
    <row r="744" spans="7:18" x14ac:dyDescent="0.2">
      <c r="G744" s="64"/>
      <c r="H744" s="64"/>
      <c r="O744" s="87"/>
      <c r="P744" s="127"/>
      <c r="Q744" s="127"/>
      <c r="R744" s="127"/>
    </row>
    <row r="745" spans="7:18" x14ac:dyDescent="0.2">
      <c r="G745" s="64"/>
      <c r="H745" s="64"/>
      <c r="O745" s="87"/>
      <c r="P745" s="127"/>
      <c r="Q745" s="127"/>
      <c r="R745" s="127"/>
    </row>
    <row r="746" spans="7:18" x14ac:dyDescent="0.2">
      <c r="G746" s="64"/>
      <c r="H746" s="64"/>
      <c r="O746" s="87"/>
      <c r="P746" s="127"/>
      <c r="Q746" s="127"/>
      <c r="R746" s="127"/>
    </row>
    <row r="747" spans="7:18" x14ac:dyDescent="0.2">
      <c r="G747" s="64"/>
      <c r="H747" s="64"/>
      <c r="O747" s="87"/>
      <c r="P747" s="127"/>
      <c r="Q747" s="127"/>
      <c r="R747" s="127"/>
    </row>
    <row r="748" spans="7:18" x14ac:dyDescent="0.2">
      <c r="G748" s="64"/>
      <c r="H748" s="64"/>
      <c r="O748" s="87"/>
      <c r="P748" s="127"/>
      <c r="Q748" s="127"/>
      <c r="R748" s="127"/>
    </row>
    <row r="749" spans="7:18" x14ac:dyDescent="0.2">
      <c r="G749" s="64"/>
      <c r="H749" s="64"/>
      <c r="O749" s="87"/>
      <c r="P749" s="127"/>
      <c r="Q749" s="127"/>
      <c r="R749" s="127"/>
    </row>
    <row r="750" spans="7:18" x14ac:dyDescent="0.2">
      <c r="G750" s="64"/>
      <c r="H750" s="64"/>
      <c r="O750" s="87"/>
      <c r="P750" s="127"/>
      <c r="Q750" s="127"/>
      <c r="R750" s="127"/>
    </row>
    <row r="751" spans="7:18" x14ac:dyDescent="0.2">
      <c r="G751" s="64"/>
      <c r="H751" s="64"/>
      <c r="O751" s="87"/>
      <c r="P751" s="127"/>
      <c r="Q751" s="127"/>
      <c r="R751" s="127"/>
    </row>
    <row r="752" spans="7:18" x14ac:dyDescent="0.2">
      <c r="G752" s="64"/>
      <c r="H752" s="64"/>
      <c r="O752" s="87"/>
      <c r="P752" s="127"/>
      <c r="Q752" s="127"/>
      <c r="R752" s="127"/>
    </row>
    <row r="753" spans="7:18" x14ac:dyDescent="0.2">
      <c r="G753" s="64"/>
      <c r="H753" s="64"/>
      <c r="O753" s="87"/>
      <c r="P753" s="127"/>
      <c r="Q753" s="127"/>
      <c r="R753" s="127"/>
    </row>
    <row r="754" spans="7:18" x14ac:dyDescent="0.2">
      <c r="G754" s="64"/>
      <c r="H754" s="64"/>
      <c r="O754" s="87"/>
      <c r="P754" s="127"/>
      <c r="Q754" s="127"/>
      <c r="R754" s="127"/>
    </row>
    <row r="755" spans="7:18" x14ac:dyDescent="0.2">
      <c r="G755" s="64"/>
      <c r="H755" s="64"/>
      <c r="O755" s="87"/>
      <c r="P755" s="127"/>
      <c r="Q755" s="127"/>
      <c r="R755" s="127"/>
    </row>
    <row r="756" spans="7:18" x14ac:dyDescent="0.2">
      <c r="G756" s="64"/>
      <c r="H756" s="64"/>
      <c r="O756" s="87"/>
      <c r="P756" s="127"/>
      <c r="Q756" s="127"/>
      <c r="R756" s="127"/>
    </row>
    <row r="757" spans="7:18" x14ac:dyDescent="0.2">
      <c r="G757" s="64"/>
      <c r="H757" s="64"/>
      <c r="O757" s="87"/>
      <c r="P757" s="127"/>
      <c r="Q757" s="127"/>
      <c r="R757" s="127"/>
    </row>
    <row r="758" spans="7:18" x14ac:dyDescent="0.2">
      <c r="G758" s="64"/>
      <c r="H758" s="64"/>
      <c r="O758" s="87"/>
      <c r="P758" s="127"/>
      <c r="Q758" s="127"/>
      <c r="R758" s="127"/>
    </row>
    <row r="759" spans="7:18" x14ac:dyDescent="0.2">
      <c r="G759" s="64"/>
      <c r="H759" s="64"/>
      <c r="O759" s="87"/>
      <c r="P759" s="127"/>
      <c r="Q759" s="127"/>
      <c r="R759" s="127"/>
    </row>
    <row r="760" spans="7:18" x14ac:dyDescent="0.2">
      <c r="G760" s="64"/>
      <c r="H760" s="64"/>
      <c r="O760" s="87"/>
      <c r="P760" s="127"/>
      <c r="Q760" s="127"/>
      <c r="R760" s="127"/>
    </row>
    <row r="761" spans="7:18" x14ac:dyDescent="0.2">
      <c r="G761" s="64"/>
      <c r="H761" s="64"/>
      <c r="O761" s="87"/>
      <c r="P761" s="127"/>
      <c r="Q761" s="127"/>
      <c r="R761" s="127"/>
    </row>
    <row r="762" spans="7:18" x14ac:dyDescent="0.2">
      <c r="G762" s="64"/>
      <c r="H762" s="64"/>
      <c r="O762" s="87"/>
      <c r="P762" s="127"/>
      <c r="Q762" s="127"/>
      <c r="R762" s="127"/>
    </row>
    <row r="763" spans="7:18" x14ac:dyDescent="0.2">
      <c r="G763" s="64"/>
      <c r="H763" s="64"/>
      <c r="O763" s="87"/>
      <c r="P763" s="127"/>
      <c r="Q763" s="127"/>
      <c r="R763" s="127"/>
    </row>
    <row r="764" spans="7:18" x14ac:dyDescent="0.2">
      <c r="G764" s="64"/>
      <c r="H764" s="64"/>
      <c r="O764" s="87"/>
      <c r="P764" s="127"/>
      <c r="Q764" s="127"/>
      <c r="R764" s="127"/>
    </row>
    <row r="765" spans="7:18" x14ac:dyDescent="0.2">
      <c r="G765" s="64"/>
      <c r="H765" s="64"/>
      <c r="O765" s="87"/>
      <c r="P765" s="127"/>
      <c r="Q765" s="127"/>
      <c r="R765" s="127"/>
    </row>
    <row r="766" spans="7:18" x14ac:dyDescent="0.2">
      <c r="G766" s="64"/>
      <c r="H766" s="64"/>
      <c r="O766" s="87"/>
      <c r="P766" s="127"/>
      <c r="Q766" s="127"/>
      <c r="R766" s="127"/>
    </row>
    <row r="767" spans="7:18" x14ac:dyDescent="0.2">
      <c r="G767" s="64"/>
      <c r="H767" s="64"/>
      <c r="O767" s="87"/>
      <c r="P767" s="127"/>
      <c r="Q767" s="127"/>
      <c r="R767" s="127"/>
    </row>
    <row r="768" spans="7:18" x14ac:dyDescent="0.2">
      <c r="G768" s="64"/>
      <c r="H768" s="64"/>
      <c r="O768" s="87"/>
      <c r="P768" s="127"/>
      <c r="Q768" s="127"/>
      <c r="R768" s="127"/>
    </row>
    <row r="769" spans="7:18" x14ac:dyDescent="0.2">
      <c r="G769" s="64"/>
      <c r="H769" s="64"/>
      <c r="O769" s="87"/>
      <c r="P769" s="127"/>
      <c r="Q769" s="127"/>
      <c r="R769" s="127"/>
    </row>
    <row r="770" spans="7:18" x14ac:dyDescent="0.2">
      <c r="G770" s="64"/>
      <c r="H770" s="64"/>
      <c r="O770" s="87"/>
      <c r="P770" s="127"/>
      <c r="Q770" s="127"/>
      <c r="R770" s="127"/>
    </row>
    <row r="771" spans="7:18" x14ac:dyDescent="0.2">
      <c r="G771" s="64"/>
      <c r="H771" s="64"/>
      <c r="O771" s="87"/>
      <c r="P771" s="127"/>
      <c r="Q771" s="127"/>
      <c r="R771" s="127"/>
    </row>
    <row r="772" spans="7:18" x14ac:dyDescent="0.2">
      <c r="G772" s="64"/>
      <c r="H772" s="64"/>
      <c r="O772" s="87"/>
      <c r="P772" s="127"/>
      <c r="Q772" s="127"/>
      <c r="R772" s="127"/>
    </row>
    <row r="773" spans="7:18" x14ac:dyDescent="0.2">
      <c r="G773" s="64"/>
      <c r="H773" s="64"/>
      <c r="O773" s="87"/>
      <c r="P773" s="127"/>
      <c r="Q773" s="127"/>
      <c r="R773" s="127"/>
    </row>
    <row r="774" spans="7:18" x14ac:dyDescent="0.2">
      <c r="G774" s="64"/>
      <c r="H774" s="64"/>
      <c r="O774" s="87"/>
      <c r="P774" s="127"/>
      <c r="Q774" s="127"/>
      <c r="R774" s="127"/>
    </row>
    <row r="775" spans="7:18" x14ac:dyDescent="0.2">
      <c r="G775" s="64"/>
      <c r="H775" s="64"/>
      <c r="O775" s="87"/>
      <c r="P775" s="127"/>
      <c r="Q775" s="127"/>
      <c r="R775" s="127"/>
    </row>
    <row r="776" spans="7:18" x14ac:dyDescent="0.2">
      <c r="G776" s="64"/>
      <c r="H776" s="64"/>
      <c r="O776" s="87"/>
      <c r="P776" s="127"/>
      <c r="Q776" s="127"/>
      <c r="R776" s="127"/>
    </row>
    <row r="777" spans="7:18" x14ac:dyDescent="0.2">
      <c r="G777" s="64"/>
      <c r="H777" s="64"/>
      <c r="O777" s="87"/>
      <c r="P777" s="127"/>
      <c r="Q777" s="127"/>
      <c r="R777" s="127"/>
    </row>
    <row r="778" spans="7:18" x14ac:dyDescent="0.2">
      <c r="G778" s="64"/>
      <c r="H778" s="64"/>
      <c r="O778" s="87"/>
      <c r="P778" s="127"/>
      <c r="Q778" s="127"/>
      <c r="R778" s="127"/>
    </row>
    <row r="779" spans="7:18" x14ac:dyDescent="0.2">
      <c r="G779" s="64"/>
      <c r="H779" s="64"/>
      <c r="O779" s="87"/>
      <c r="P779" s="127"/>
      <c r="Q779" s="127"/>
      <c r="R779" s="127"/>
    </row>
    <row r="780" spans="7:18" x14ac:dyDescent="0.2">
      <c r="G780" s="64"/>
      <c r="H780" s="64"/>
      <c r="O780" s="87"/>
      <c r="P780" s="127"/>
      <c r="Q780" s="127"/>
      <c r="R780" s="127"/>
    </row>
    <row r="781" spans="7:18" x14ac:dyDescent="0.2">
      <c r="G781" s="64"/>
      <c r="H781" s="64"/>
      <c r="O781" s="87"/>
      <c r="P781" s="127"/>
      <c r="Q781" s="127"/>
      <c r="R781" s="127"/>
    </row>
    <row r="782" spans="7:18" x14ac:dyDescent="0.2">
      <c r="G782" s="64"/>
      <c r="H782" s="64"/>
      <c r="O782" s="87"/>
      <c r="P782" s="127"/>
      <c r="Q782" s="127"/>
      <c r="R782" s="127"/>
    </row>
    <row r="783" spans="7:18" x14ac:dyDescent="0.2">
      <c r="G783" s="64"/>
      <c r="H783" s="64"/>
      <c r="O783" s="87"/>
      <c r="P783" s="127"/>
      <c r="Q783" s="127"/>
      <c r="R783" s="127"/>
    </row>
    <row r="784" spans="7:18" x14ac:dyDescent="0.2">
      <c r="G784" s="64"/>
      <c r="H784" s="64"/>
      <c r="O784" s="87"/>
      <c r="P784" s="127"/>
      <c r="Q784" s="127"/>
      <c r="R784" s="127"/>
    </row>
    <row r="785" spans="7:18" x14ac:dyDescent="0.2">
      <c r="G785" s="64"/>
      <c r="H785" s="64"/>
      <c r="O785" s="87"/>
      <c r="P785" s="127"/>
      <c r="Q785" s="127"/>
      <c r="R785" s="127"/>
    </row>
    <row r="786" spans="7:18" x14ac:dyDescent="0.2">
      <c r="G786" s="64"/>
      <c r="H786" s="64"/>
      <c r="O786" s="87"/>
      <c r="P786" s="127"/>
      <c r="Q786" s="127"/>
      <c r="R786" s="127"/>
    </row>
    <row r="787" spans="7:18" x14ac:dyDescent="0.2">
      <c r="G787" s="64"/>
      <c r="H787" s="64"/>
      <c r="O787" s="87"/>
      <c r="P787" s="127"/>
      <c r="Q787" s="127"/>
      <c r="R787" s="127"/>
    </row>
    <row r="788" spans="7:18" x14ac:dyDescent="0.2">
      <c r="G788" s="64"/>
      <c r="H788" s="64"/>
      <c r="O788" s="87"/>
      <c r="P788" s="127"/>
      <c r="Q788" s="127"/>
      <c r="R788" s="127"/>
    </row>
    <row r="789" spans="7:18" x14ac:dyDescent="0.2">
      <c r="G789" s="64"/>
      <c r="H789" s="64"/>
      <c r="O789" s="87"/>
      <c r="P789" s="127"/>
      <c r="Q789" s="127"/>
      <c r="R789" s="127"/>
    </row>
    <row r="790" spans="7:18" x14ac:dyDescent="0.2">
      <c r="G790" s="64"/>
      <c r="H790" s="64"/>
      <c r="O790" s="87"/>
      <c r="P790" s="127"/>
      <c r="Q790" s="127"/>
      <c r="R790" s="127"/>
    </row>
    <row r="791" spans="7:18" x14ac:dyDescent="0.2">
      <c r="G791" s="64"/>
      <c r="H791" s="64"/>
      <c r="O791" s="87"/>
      <c r="P791" s="127"/>
      <c r="Q791" s="127"/>
      <c r="R791" s="127"/>
    </row>
    <row r="792" spans="7:18" x14ac:dyDescent="0.2">
      <c r="G792" s="64"/>
      <c r="H792" s="64"/>
      <c r="O792" s="87"/>
      <c r="P792" s="127"/>
      <c r="Q792" s="127"/>
      <c r="R792" s="127"/>
    </row>
    <row r="793" spans="7:18" x14ac:dyDescent="0.2">
      <c r="G793" s="64"/>
      <c r="H793" s="64"/>
      <c r="O793" s="87"/>
      <c r="P793" s="127"/>
      <c r="Q793" s="127"/>
      <c r="R793" s="127"/>
    </row>
    <row r="794" spans="7:18" x14ac:dyDescent="0.2">
      <c r="G794" s="64"/>
      <c r="H794" s="64"/>
      <c r="O794" s="87"/>
      <c r="P794" s="127"/>
      <c r="Q794" s="127"/>
      <c r="R794" s="127"/>
    </row>
    <row r="795" spans="7:18" x14ac:dyDescent="0.2">
      <c r="G795" s="64"/>
      <c r="H795" s="64"/>
      <c r="O795" s="87"/>
      <c r="P795" s="127"/>
      <c r="Q795" s="127"/>
      <c r="R795" s="127"/>
    </row>
    <row r="796" spans="7:18" x14ac:dyDescent="0.2">
      <c r="G796" s="64"/>
      <c r="H796" s="64"/>
      <c r="O796" s="87"/>
      <c r="P796" s="127"/>
      <c r="Q796" s="127"/>
      <c r="R796" s="127"/>
    </row>
    <row r="797" spans="7:18" x14ac:dyDescent="0.2">
      <c r="G797" s="64"/>
      <c r="H797" s="64"/>
      <c r="O797" s="87"/>
      <c r="P797" s="127"/>
      <c r="Q797" s="127"/>
      <c r="R797" s="127"/>
    </row>
    <row r="798" spans="7:18" x14ac:dyDescent="0.2">
      <c r="G798" s="64"/>
      <c r="H798" s="64"/>
      <c r="O798" s="87"/>
      <c r="P798" s="127"/>
      <c r="Q798" s="127"/>
      <c r="R798" s="127"/>
    </row>
    <row r="799" spans="7:18" x14ac:dyDescent="0.2">
      <c r="G799" s="64"/>
      <c r="H799" s="64"/>
      <c r="O799" s="87"/>
      <c r="P799" s="127"/>
      <c r="Q799" s="127"/>
      <c r="R799" s="127"/>
    </row>
    <row r="800" spans="7:18" x14ac:dyDescent="0.2">
      <c r="G800" s="64"/>
      <c r="H800" s="64"/>
      <c r="O800" s="87"/>
      <c r="P800" s="127"/>
      <c r="Q800" s="127"/>
      <c r="R800" s="127"/>
    </row>
    <row r="801" spans="7:18" x14ac:dyDescent="0.2">
      <c r="G801" s="64"/>
      <c r="H801" s="64"/>
      <c r="O801" s="87"/>
      <c r="P801" s="127"/>
      <c r="Q801" s="127"/>
      <c r="R801" s="127"/>
    </row>
    <row r="802" spans="7:18" x14ac:dyDescent="0.2">
      <c r="G802" s="64"/>
      <c r="H802" s="64"/>
      <c r="O802" s="87"/>
      <c r="P802" s="127"/>
      <c r="Q802" s="127"/>
      <c r="R802" s="127"/>
    </row>
    <row r="803" spans="7:18" x14ac:dyDescent="0.2">
      <c r="G803" s="64"/>
      <c r="H803" s="64"/>
      <c r="O803" s="87"/>
      <c r="P803" s="127"/>
      <c r="Q803" s="127"/>
      <c r="R803" s="127"/>
    </row>
    <row r="804" spans="7:18" x14ac:dyDescent="0.2">
      <c r="G804" s="64"/>
      <c r="H804" s="64"/>
      <c r="O804" s="87"/>
      <c r="P804" s="127"/>
      <c r="Q804" s="127"/>
      <c r="R804" s="127"/>
    </row>
    <row r="805" spans="7:18" x14ac:dyDescent="0.2">
      <c r="G805" s="64"/>
      <c r="H805" s="64"/>
      <c r="O805" s="87"/>
      <c r="P805" s="127"/>
      <c r="Q805" s="127"/>
      <c r="R805" s="127"/>
    </row>
    <row r="806" spans="7:18" x14ac:dyDescent="0.2">
      <c r="G806" s="64"/>
      <c r="H806" s="64"/>
      <c r="O806" s="87"/>
      <c r="P806" s="127"/>
      <c r="Q806" s="127"/>
      <c r="R806" s="127"/>
    </row>
    <row r="807" spans="7:18" x14ac:dyDescent="0.2">
      <c r="G807" s="64"/>
      <c r="H807" s="64"/>
      <c r="O807" s="87"/>
      <c r="P807" s="127"/>
      <c r="Q807" s="127"/>
      <c r="R807" s="127"/>
    </row>
    <row r="808" spans="7:18" x14ac:dyDescent="0.2">
      <c r="G808" s="64"/>
      <c r="H808" s="64"/>
      <c r="O808" s="87"/>
      <c r="P808" s="127"/>
      <c r="Q808" s="127"/>
      <c r="R808" s="127"/>
    </row>
    <row r="809" spans="7:18" x14ac:dyDescent="0.2">
      <c r="G809" s="64"/>
      <c r="H809" s="64"/>
      <c r="O809" s="87"/>
      <c r="P809" s="127"/>
      <c r="Q809" s="127"/>
      <c r="R809" s="127"/>
    </row>
    <row r="810" spans="7:18" x14ac:dyDescent="0.2">
      <c r="G810" s="64"/>
      <c r="H810" s="64"/>
      <c r="O810" s="87"/>
      <c r="P810" s="127"/>
      <c r="Q810" s="127"/>
      <c r="R810" s="127"/>
    </row>
    <row r="811" spans="7:18" x14ac:dyDescent="0.2">
      <c r="G811" s="64"/>
      <c r="H811" s="64"/>
      <c r="O811" s="87"/>
      <c r="P811" s="127"/>
      <c r="Q811" s="127"/>
      <c r="R811" s="127"/>
    </row>
    <row r="812" spans="7:18" x14ac:dyDescent="0.2">
      <c r="G812" s="64"/>
      <c r="H812" s="64"/>
      <c r="O812" s="87"/>
      <c r="P812" s="127"/>
      <c r="Q812" s="127"/>
      <c r="R812" s="127"/>
    </row>
    <row r="813" spans="7:18" x14ac:dyDescent="0.2">
      <c r="G813" s="64"/>
      <c r="H813" s="64"/>
      <c r="O813" s="87"/>
      <c r="P813" s="127"/>
      <c r="Q813" s="127"/>
      <c r="R813" s="127"/>
    </row>
    <row r="814" spans="7:18" x14ac:dyDescent="0.2">
      <c r="G814" s="64"/>
      <c r="H814" s="64"/>
      <c r="O814" s="87"/>
      <c r="P814" s="127"/>
      <c r="Q814" s="127"/>
      <c r="R814" s="127"/>
    </row>
    <row r="815" spans="7:18" x14ac:dyDescent="0.2">
      <c r="G815" s="64"/>
      <c r="H815" s="64"/>
      <c r="O815" s="87"/>
      <c r="P815" s="127"/>
      <c r="Q815" s="127"/>
      <c r="R815" s="127"/>
    </row>
    <row r="816" spans="7:18" x14ac:dyDescent="0.2">
      <c r="G816" s="64"/>
      <c r="H816" s="64"/>
      <c r="O816" s="87"/>
      <c r="P816" s="127"/>
      <c r="Q816" s="127"/>
      <c r="R816" s="127"/>
    </row>
    <row r="817" spans="7:18" x14ac:dyDescent="0.2">
      <c r="G817" s="64"/>
      <c r="H817" s="64"/>
      <c r="O817" s="87"/>
      <c r="P817" s="127"/>
      <c r="Q817" s="127"/>
      <c r="R817" s="127"/>
    </row>
    <row r="818" spans="7:18" x14ac:dyDescent="0.2">
      <c r="G818" s="64"/>
      <c r="H818" s="64"/>
      <c r="O818" s="87"/>
      <c r="P818" s="127"/>
      <c r="Q818" s="127"/>
      <c r="R818" s="127"/>
    </row>
    <row r="819" spans="7:18" x14ac:dyDescent="0.2">
      <c r="G819" s="64"/>
      <c r="H819" s="64"/>
      <c r="O819" s="87"/>
      <c r="P819" s="127"/>
      <c r="Q819" s="127"/>
      <c r="R819" s="127"/>
    </row>
    <row r="820" spans="7:18" x14ac:dyDescent="0.2">
      <c r="G820" s="64"/>
      <c r="H820" s="64"/>
      <c r="O820" s="87"/>
      <c r="P820" s="127"/>
      <c r="Q820" s="127"/>
      <c r="R820" s="127"/>
    </row>
    <row r="821" spans="7:18" x14ac:dyDescent="0.2">
      <c r="G821" s="64"/>
      <c r="H821" s="64"/>
      <c r="O821" s="87"/>
      <c r="P821" s="127"/>
      <c r="Q821" s="127"/>
      <c r="R821" s="127"/>
    </row>
    <row r="822" spans="7:18" x14ac:dyDescent="0.2">
      <c r="G822" s="64"/>
      <c r="H822" s="64"/>
      <c r="O822" s="87"/>
      <c r="P822" s="127"/>
      <c r="Q822" s="127"/>
      <c r="R822" s="127"/>
    </row>
    <row r="823" spans="7:18" x14ac:dyDescent="0.2">
      <c r="G823" s="64"/>
      <c r="H823" s="64"/>
      <c r="O823" s="87"/>
      <c r="P823" s="127"/>
      <c r="Q823" s="127"/>
      <c r="R823" s="127"/>
    </row>
    <row r="824" spans="7:18" x14ac:dyDescent="0.2">
      <c r="G824" s="64"/>
      <c r="H824" s="64"/>
      <c r="O824" s="87"/>
      <c r="P824" s="127"/>
      <c r="Q824" s="127"/>
      <c r="R824" s="127"/>
    </row>
    <row r="825" spans="7:18" x14ac:dyDescent="0.2">
      <c r="G825" s="64"/>
      <c r="H825" s="64"/>
      <c r="O825" s="87"/>
      <c r="P825" s="127"/>
      <c r="Q825" s="127"/>
      <c r="R825" s="127"/>
    </row>
    <row r="826" spans="7:18" x14ac:dyDescent="0.2">
      <c r="G826" s="64"/>
      <c r="H826" s="64"/>
      <c r="O826" s="87"/>
      <c r="P826" s="127"/>
      <c r="Q826" s="127"/>
      <c r="R826" s="127"/>
    </row>
    <row r="827" spans="7:18" x14ac:dyDescent="0.2">
      <c r="G827" s="64"/>
      <c r="H827" s="64"/>
      <c r="O827" s="87"/>
      <c r="P827" s="127"/>
      <c r="Q827" s="127"/>
      <c r="R827" s="127"/>
    </row>
    <row r="828" spans="7:18" x14ac:dyDescent="0.2">
      <c r="G828" s="64"/>
      <c r="H828" s="64"/>
      <c r="O828" s="87"/>
      <c r="P828" s="127"/>
      <c r="Q828" s="127"/>
      <c r="R828" s="127"/>
    </row>
    <row r="829" spans="7:18" x14ac:dyDescent="0.2">
      <c r="G829" s="64"/>
      <c r="H829" s="64"/>
      <c r="O829" s="87"/>
      <c r="P829" s="127"/>
      <c r="Q829" s="127"/>
      <c r="R829" s="127"/>
    </row>
    <row r="830" spans="7:18" x14ac:dyDescent="0.2">
      <c r="G830" s="64"/>
      <c r="H830" s="64"/>
      <c r="O830" s="87"/>
      <c r="P830" s="127"/>
      <c r="Q830" s="127"/>
      <c r="R830" s="127"/>
    </row>
    <row r="831" spans="7:18" x14ac:dyDescent="0.2">
      <c r="G831" s="64"/>
      <c r="H831" s="64"/>
      <c r="O831" s="87"/>
      <c r="P831" s="127"/>
      <c r="Q831" s="127"/>
      <c r="R831" s="127"/>
    </row>
    <row r="832" spans="7:18" x14ac:dyDescent="0.2">
      <c r="G832" s="64"/>
      <c r="H832" s="64"/>
      <c r="O832" s="87"/>
      <c r="P832" s="127"/>
      <c r="Q832" s="127"/>
      <c r="R832" s="127"/>
    </row>
    <row r="833" spans="7:18" x14ac:dyDescent="0.2">
      <c r="G833" s="64"/>
      <c r="H833" s="64"/>
      <c r="O833" s="87"/>
      <c r="P833" s="127"/>
      <c r="Q833" s="127"/>
      <c r="R833" s="127"/>
    </row>
    <row r="834" spans="7:18" x14ac:dyDescent="0.2">
      <c r="G834" s="64"/>
      <c r="H834" s="64"/>
      <c r="O834" s="87"/>
      <c r="P834" s="127"/>
      <c r="Q834" s="127"/>
      <c r="R834" s="127"/>
    </row>
    <row r="835" spans="7:18" x14ac:dyDescent="0.2">
      <c r="G835" s="64"/>
      <c r="H835" s="64"/>
      <c r="O835" s="87"/>
      <c r="P835" s="127"/>
      <c r="Q835" s="127"/>
      <c r="R835" s="127"/>
    </row>
    <row r="836" spans="7:18" x14ac:dyDescent="0.2">
      <c r="G836" s="64"/>
      <c r="H836" s="64"/>
      <c r="O836" s="87"/>
      <c r="P836" s="127"/>
      <c r="Q836" s="127"/>
      <c r="R836" s="127"/>
    </row>
    <row r="837" spans="7:18" x14ac:dyDescent="0.2">
      <c r="G837" s="64"/>
      <c r="H837" s="64"/>
      <c r="O837" s="87"/>
      <c r="P837" s="127"/>
      <c r="Q837" s="127"/>
      <c r="R837" s="127"/>
    </row>
    <row r="838" spans="7:18" x14ac:dyDescent="0.2">
      <c r="G838" s="64"/>
      <c r="H838" s="64"/>
      <c r="O838" s="87"/>
      <c r="P838" s="127"/>
      <c r="Q838" s="127"/>
      <c r="R838" s="127"/>
    </row>
    <row r="839" spans="7:18" x14ac:dyDescent="0.2">
      <c r="G839" s="64"/>
      <c r="H839" s="64"/>
      <c r="O839" s="87"/>
      <c r="P839" s="127"/>
      <c r="Q839" s="127"/>
      <c r="R839" s="127"/>
    </row>
    <row r="840" spans="7:18" x14ac:dyDescent="0.2">
      <c r="G840" s="64"/>
      <c r="H840" s="64"/>
      <c r="O840" s="87"/>
      <c r="P840" s="127"/>
      <c r="Q840" s="127"/>
      <c r="R840" s="127"/>
    </row>
    <row r="841" spans="7:18" x14ac:dyDescent="0.2">
      <c r="G841" s="64"/>
      <c r="H841" s="64"/>
      <c r="O841" s="87"/>
      <c r="P841" s="127"/>
      <c r="Q841" s="127"/>
      <c r="R841" s="127"/>
    </row>
    <row r="842" spans="7:18" x14ac:dyDescent="0.2">
      <c r="G842" s="64"/>
      <c r="H842" s="64"/>
      <c r="O842" s="87"/>
      <c r="P842" s="127"/>
      <c r="Q842" s="127"/>
      <c r="R842" s="127"/>
    </row>
    <row r="843" spans="7:18" x14ac:dyDescent="0.2">
      <c r="G843" s="64"/>
      <c r="H843" s="64"/>
      <c r="O843" s="87"/>
      <c r="P843" s="127"/>
      <c r="Q843" s="127"/>
      <c r="R843" s="127"/>
    </row>
    <row r="844" spans="7:18" x14ac:dyDescent="0.2">
      <c r="G844" s="64"/>
      <c r="H844" s="64"/>
      <c r="O844" s="87"/>
      <c r="P844" s="127"/>
      <c r="Q844" s="127"/>
      <c r="R844" s="127"/>
    </row>
    <row r="845" spans="7:18" x14ac:dyDescent="0.2">
      <c r="G845" s="64"/>
      <c r="H845" s="64"/>
      <c r="O845" s="87"/>
      <c r="P845" s="127"/>
      <c r="Q845" s="127"/>
      <c r="R845" s="127"/>
    </row>
    <row r="846" spans="7:18" x14ac:dyDescent="0.2">
      <c r="G846" s="64"/>
      <c r="H846" s="64"/>
      <c r="O846" s="87"/>
      <c r="P846" s="127"/>
      <c r="Q846" s="127"/>
      <c r="R846" s="127"/>
    </row>
    <row r="847" spans="7:18" x14ac:dyDescent="0.2">
      <c r="G847" s="64"/>
      <c r="H847" s="64"/>
      <c r="O847" s="87"/>
      <c r="P847" s="127"/>
      <c r="Q847" s="127"/>
      <c r="R847" s="127"/>
    </row>
    <row r="848" spans="7:18" x14ac:dyDescent="0.2">
      <c r="G848" s="64"/>
      <c r="H848" s="64"/>
      <c r="O848" s="87"/>
      <c r="P848" s="127"/>
      <c r="Q848" s="127"/>
      <c r="R848" s="127"/>
    </row>
    <row r="849" spans="7:18" x14ac:dyDescent="0.2">
      <c r="G849" s="64"/>
      <c r="H849" s="64"/>
      <c r="O849" s="87"/>
      <c r="P849" s="127"/>
      <c r="Q849" s="127"/>
      <c r="R849" s="127"/>
    </row>
    <row r="850" spans="7:18" x14ac:dyDescent="0.2">
      <c r="G850" s="64"/>
      <c r="H850" s="64"/>
      <c r="O850" s="87"/>
      <c r="P850" s="127"/>
      <c r="Q850" s="127"/>
      <c r="R850" s="127"/>
    </row>
    <row r="851" spans="7:18" x14ac:dyDescent="0.2">
      <c r="G851" s="64"/>
      <c r="H851" s="64"/>
      <c r="O851" s="87"/>
      <c r="P851" s="127"/>
      <c r="Q851" s="127"/>
      <c r="R851" s="127"/>
    </row>
    <row r="852" spans="7:18" x14ac:dyDescent="0.2">
      <c r="G852" s="64"/>
      <c r="H852" s="64"/>
      <c r="O852" s="87"/>
      <c r="P852" s="127"/>
      <c r="Q852" s="127"/>
      <c r="R852" s="127"/>
    </row>
    <row r="853" spans="7:18" x14ac:dyDescent="0.2">
      <c r="G853" s="64"/>
      <c r="H853" s="64"/>
      <c r="O853" s="87"/>
      <c r="P853" s="127"/>
      <c r="Q853" s="127"/>
      <c r="R853" s="127"/>
    </row>
    <row r="854" spans="7:18" x14ac:dyDescent="0.2">
      <c r="G854" s="64"/>
      <c r="H854" s="64"/>
      <c r="O854" s="87"/>
      <c r="P854" s="127"/>
      <c r="Q854" s="127"/>
      <c r="R854" s="127"/>
    </row>
    <row r="855" spans="7:18" x14ac:dyDescent="0.2">
      <c r="G855" s="64"/>
      <c r="H855" s="64"/>
      <c r="O855" s="87"/>
      <c r="P855" s="127"/>
      <c r="Q855" s="127"/>
      <c r="R855" s="127"/>
    </row>
    <row r="856" spans="7:18" x14ac:dyDescent="0.2">
      <c r="G856" s="64"/>
      <c r="H856" s="64"/>
      <c r="O856" s="87"/>
      <c r="P856" s="127"/>
      <c r="Q856" s="127"/>
      <c r="R856" s="127"/>
    </row>
    <row r="857" spans="7:18" x14ac:dyDescent="0.2">
      <c r="G857" s="64"/>
      <c r="H857" s="64"/>
      <c r="O857" s="87"/>
      <c r="P857" s="127"/>
      <c r="Q857" s="127"/>
      <c r="R857" s="127"/>
    </row>
    <row r="858" spans="7:18" x14ac:dyDescent="0.2">
      <c r="G858" s="64"/>
      <c r="H858" s="64"/>
      <c r="O858" s="87"/>
      <c r="P858" s="127"/>
      <c r="Q858" s="127"/>
      <c r="R858" s="127"/>
    </row>
    <row r="859" spans="7:18" x14ac:dyDescent="0.2">
      <c r="G859" s="64"/>
      <c r="H859" s="64"/>
      <c r="O859" s="87"/>
      <c r="P859" s="127"/>
      <c r="Q859" s="127"/>
      <c r="R859" s="127"/>
    </row>
    <row r="860" spans="7:18" x14ac:dyDescent="0.2">
      <c r="G860" s="64"/>
      <c r="H860" s="64"/>
      <c r="O860" s="87"/>
      <c r="P860" s="127"/>
      <c r="Q860" s="127"/>
      <c r="R860" s="127"/>
    </row>
    <row r="861" spans="7:18" x14ac:dyDescent="0.2">
      <c r="G861" s="64"/>
      <c r="H861" s="64"/>
      <c r="O861" s="87"/>
      <c r="P861" s="127"/>
      <c r="Q861" s="127"/>
      <c r="R861" s="127"/>
    </row>
    <row r="862" spans="7:18" x14ac:dyDescent="0.2">
      <c r="G862" s="64"/>
      <c r="H862" s="64"/>
      <c r="O862" s="87"/>
      <c r="P862" s="127"/>
      <c r="Q862" s="127"/>
      <c r="R862" s="127"/>
    </row>
    <row r="863" spans="7:18" x14ac:dyDescent="0.2">
      <c r="G863" s="64"/>
      <c r="H863" s="64"/>
      <c r="O863" s="87"/>
      <c r="P863" s="127"/>
      <c r="Q863" s="127"/>
      <c r="R863" s="127"/>
    </row>
    <row r="864" spans="7:18" x14ac:dyDescent="0.2">
      <c r="G864" s="64"/>
      <c r="H864" s="64"/>
      <c r="O864" s="87"/>
      <c r="P864" s="127"/>
      <c r="Q864" s="127"/>
      <c r="R864" s="127"/>
    </row>
    <row r="865" spans="7:18" x14ac:dyDescent="0.2">
      <c r="G865" s="64"/>
      <c r="H865" s="64"/>
      <c r="O865" s="87"/>
      <c r="P865" s="127"/>
      <c r="Q865" s="127"/>
      <c r="R865" s="127"/>
    </row>
    <row r="866" spans="7:18" x14ac:dyDescent="0.2">
      <c r="G866" s="64"/>
      <c r="H866" s="64"/>
      <c r="O866" s="87"/>
      <c r="P866" s="127"/>
      <c r="Q866" s="127"/>
      <c r="R866" s="127"/>
    </row>
    <row r="867" spans="7:18" x14ac:dyDescent="0.2">
      <c r="G867" s="64"/>
      <c r="H867" s="64"/>
      <c r="O867" s="87"/>
      <c r="P867" s="127"/>
      <c r="Q867" s="127"/>
      <c r="R867" s="127"/>
    </row>
    <row r="868" spans="7:18" x14ac:dyDescent="0.2">
      <c r="G868" s="64"/>
      <c r="H868" s="64"/>
      <c r="O868" s="87"/>
      <c r="P868" s="127"/>
      <c r="Q868" s="127"/>
      <c r="R868" s="127"/>
    </row>
    <row r="869" spans="7:18" x14ac:dyDescent="0.2">
      <c r="G869" s="64"/>
      <c r="H869" s="64"/>
      <c r="O869" s="87"/>
      <c r="P869" s="127"/>
      <c r="Q869" s="127"/>
      <c r="R869" s="127"/>
    </row>
    <row r="870" spans="7:18" x14ac:dyDescent="0.2">
      <c r="G870" s="64"/>
      <c r="H870" s="64"/>
      <c r="O870" s="87"/>
      <c r="P870" s="127"/>
      <c r="Q870" s="127"/>
      <c r="R870" s="127"/>
    </row>
    <row r="871" spans="7:18" x14ac:dyDescent="0.2">
      <c r="G871" s="64"/>
      <c r="H871" s="64"/>
      <c r="O871" s="87"/>
      <c r="P871" s="127"/>
      <c r="Q871" s="127"/>
      <c r="R871" s="127"/>
    </row>
    <row r="872" spans="7:18" x14ac:dyDescent="0.2">
      <c r="G872" s="64"/>
      <c r="H872" s="64"/>
      <c r="O872" s="87"/>
      <c r="P872" s="127"/>
      <c r="Q872" s="127"/>
      <c r="R872" s="127"/>
    </row>
    <row r="873" spans="7:18" x14ac:dyDescent="0.2">
      <c r="G873" s="64"/>
      <c r="H873" s="64"/>
      <c r="O873" s="87"/>
      <c r="P873" s="127"/>
      <c r="Q873" s="127"/>
      <c r="R873" s="127"/>
    </row>
    <row r="874" spans="7:18" x14ac:dyDescent="0.2">
      <c r="G874" s="64"/>
      <c r="H874" s="64"/>
      <c r="O874" s="87"/>
      <c r="P874" s="127"/>
      <c r="Q874" s="127"/>
      <c r="R874" s="127"/>
    </row>
    <row r="875" spans="7:18" x14ac:dyDescent="0.2">
      <c r="G875" s="64"/>
      <c r="H875" s="64"/>
      <c r="O875" s="87"/>
      <c r="P875" s="127"/>
      <c r="Q875" s="127"/>
      <c r="R875" s="127"/>
    </row>
    <row r="876" spans="7:18" x14ac:dyDescent="0.2">
      <c r="G876" s="64"/>
      <c r="H876" s="64"/>
      <c r="O876" s="87"/>
      <c r="P876" s="127"/>
      <c r="Q876" s="127"/>
      <c r="R876" s="127"/>
    </row>
    <row r="877" spans="7:18" x14ac:dyDescent="0.2">
      <c r="G877" s="64"/>
      <c r="H877" s="64"/>
      <c r="O877" s="87"/>
      <c r="P877" s="127"/>
      <c r="Q877" s="127"/>
      <c r="R877" s="127"/>
    </row>
    <row r="878" spans="7:18" x14ac:dyDescent="0.2">
      <c r="G878" s="64"/>
      <c r="H878" s="64"/>
      <c r="O878" s="87"/>
      <c r="P878" s="127"/>
      <c r="Q878" s="127"/>
      <c r="R878" s="127"/>
    </row>
    <row r="879" spans="7:18" x14ac:dyDescent="0.2">
      <c r="G879" s="64"/>
      <c r="H879" s="64"/>
      <c r="O879" s="87"/>
      <c r="P879" s="127"/>
      <c r="Q879" s="127"/>
      <c r="R879" s="127"/>
    </row>
    <row r="880" spans="7:18" x14ac:dyDescent="0.2">
      <c r="G880" s="64"/>
      <c r="H880" s="64"/>
      <c r="O880" s="87"/>
      <c r="P880" s="127"/>
      <c r="Q880" s="127"/>
      <c r="R880" s="127"/>
    </row>
    <row r="881" spans="7:18" x14ac:dyDescent="0.2">
      <c r="G881" s="64"/>
      <c r="H881" s="64"/>
      <c r="O881" s="87"/>
      <c r="P881" s="127"/>
      <c r="Q881" s="127"/>
      <c r="R881" s="127"/>
    </row>
    <row r="882" spans="7:18" x14ac:dyDescent="0.2">
      <c r="G882" s="64"/>
      <c r="H882" s="64"/>
      <c r="O882" s="87"/>
      <c r="P882" s="127"/>
      <c r="Q882" s="127"/>
      <c r="R882" s="127"/>
    </row>
    <row r="883" spans="7:18" x14ac:dyDescent="0.2">
      <c r="G883" s="64"/>
      <c r="H883" s="64"/>
      <c r="O883" s="87"/>
      <c r="P883" s="127"/>
      <c r="Q883" s="127"/>
      <c r="R883" s="127"/>
    </row>
    <row r="884" spans="7:18" x14ac:dyDescent="0.2">
      <c r="G884" s="64"/>
      <c r="H884" s="64"/>
      <c r="O884" s="87"/>
      <c r="P884" s="127"/>
      <c r="Q884" s="127"/>
      <c r="R884" s="127"/>
    </row>
    <row r="885" spans="7:18" x14ac:dyDescent="0.2">
      <c r="G885" s="64"/>
      <c r="H885" s="64"/>
      <c r="O885" s="87"/>
      <c r="P885" s="127"/>
      <c r="Q885" s="127"/>
      <c r="R885" s="127"/>
    </row>
    <row r="886" spans="7:18" x14ac:dyDescent="0.2">
      <c r="G886" s="64"/>
      <c r="H886" s="64"/>
      <c r="O886" s="87"/>
      <c r="P886" s="127"/>
      <c r="Q886" s="127"/>
      <c r="R886" s="127"/>
    </row>
    <row r="887" spans="7:18" x14ac:dyDescent="0.2">
      <c r="G887" s="64"/>
      <c r="H887" s="64"/>
      <c r="O887" s="87"/>
      <c r="P887" s="127"/>
      <c r="Q887" s="127"/>
      <c r="R887" s="127"/>
    </row>
    <row r="888" spans="7:18" x14ac:dyDescent="0.2">
      <c r="G888" s="64"/>
      <c r="H888" s="64"/>
      <c r="O888" s="87"/>
      <c r="P888" s="127"/>
      <c r="Q888" s="127"/>
      <c r="R888" s="127"/>
    </row>
    <row r="889" spans="7:18" x14ac:dyDescent="0.2">
      <c r="G889" s="64"/>
      <c r="H889" s="64"/>
      <c r="O889" s="87"/>
      <c r="P889" s="127"/>
      <c r="Q889" s="127"/>
      <c r="R889" s="127"/>
    </row>
    <row r="890" spans="7:18" x14ac:dyDescent="0.2">
      <c r="G890" s="64"/>
      <c r="H890" s="64"/>
      <c r="O890" s="87"/>
      <c r="P890" s="127"/>
      <c r="Q890" s="127"/>
      <c r="R890" s="127"/>
    </row>
    <row r="891" spans="7:18" x14ac:dyDescent="0.2">
      <c r="G891" s="64"/>
      <c r="H891" s="64"/>
      <c r="O891" s="87"/>
      <c r="P891" s="127"/>
      <c r="Q891" s="127"/>
      <c r="R891" s="127"/>
    </row>
    <row r="892" spans="7:18" x14ac:dyDescent="0.2">
      <c r="G892" s="64"/>
      <c r="H892" s="64"/>
      <c r="O892" s="87"/>
      <c r="P892" s="127"/>
      <c r="Q892" s="127"/>
      <c r="R892" s="127"/>
    </row>
    <row r="893" spans="7:18" x14ac:dyDescent="0.2">
      <c r="G893" s="64"/>
      <c r="H893" s="64"/>
      <c r="O893" s="87"/>
      <c r="P893" s="127"/>
      <c r="Q893" s="127"/>
      <c r="R893" s="127"/>
    </row>
    <row r="894" spans="7:18" x14ac:dyDescent="0.2">
      <c r="G894" s="64"/>
      <c r="H894" s="64"/>
      <c r="O894" s="87"/>
      <c r="P894" s="127"/>
      <c r="Q894" s="127"/>
      <c r="R894" s="127"/>
    </row>
    <row r="895" spans="7:18" x14ac:dyDescent="0.2">
      <c r="G895" s="64"/>
      <c r="H895" s="64"/>
      <c r="O895" s="87"/>
      <c r="P895" s="127"/>
      <c r="Q895" s="127"/>
      <c r="R895" s="127"/>
    </row>
    <row r="896" spans="7:18" x14ac:dyDescent="0.2">
      <c r="G896" s="64"/>
      <c r="H896" s="64"/>
      <c r="O896" s="87"/>
      <c r="P896" s="127"/>
      <c r="Q896" s="127"/>
      <c r="R896" s="127"/>
    </row>
    <row r="897" spans="7:18" x14ac:dyDescent="0.2">
      <c r="G897" s="64"/>
      <c r="H897" s="64"/>
      <c r="O897" s="87"/>
      <c r="P897" s="127"/>
      <c r="Q897" s="127"/>
      <c r="R897" s="127"/>
    </row>
    <row r="898" spans="7:18" x14ac:dyDescent="0.2">
      <c r="G898" s="64"/>
      <c r="H898" s="64"/>
      <c r="O898" s="87"/>
      <c r="P898" s="127"/>
      <c r="Q898" s="127"/>
      <c r="R898" s="127"/>
    </row>
    <row r="899" spans="7:18" x14ac:dyDescent="0.2">
      <c r="G899" s="64"/>
      <c r="H899" s="64"/>
      <c r="O899" s="87"/>
      <c r="P899" s="127"/>
      <c r="Q899" s="127"/>
      <c r="R899" s="127"/>
    </row>
    <row r="900" spans="7:18" x14ac:dyDescent="0.2">
      <c r="G900" s="64"/>
      <c r="H900" s="64"/>
      <c r="O900" s="87"/>
      <c r="P900" s="127"/>
      <c r="Q900" s="127"/>
      <c r="R900" s="127"/>
    </row>
    <row r="901" spans="7:18" x14ac:dyDescent="0.2">
      <c r="G901" s="64"/>
      <c r="H901" s="64"/>
      <c r="O901" s="87"/>
      <c r="P901" s="127"/>
      <c r="Q901" s="127"/>
      <c r="R901" s="127"/>
    </row>
    <row r="902" spans="7:18" x14ac:dyDescent="0.2">
      <c r="G902" s="64"/>
      <c r="H902" s="64"/>
      <c r="O902" s="87"/>
      <c r="P902" s="127"/>
      <c r="Q902" s="127"/>
      <c r="R902" s="127"/>
    </row>
    <row r="903" spans="7:18" x14ac:dyDescent="0.2">
      <c r="G903" s="64"/>
      <c r="H903" s="64"/>
      <c r="O903" s="87"/>
      <c r="P903" s="127"/>
      <c r="Q903" s="127"/>
      <c r="R903" s="127"/>
    </row>
    <row r="904" spans="7:18" x14ac:dyDescent="0.2">
      <c r="G904" s="64"/>
      <c r="H904" s="64"/>
      <c r="O904" s="87"/>
      <c r="P904" s="127"/>
      <c r="Q904" s="127"/>
      <c r="R904" s="127"/>
    </row>
    <row r="905" spans="7:18" x14ac:dyDescent="0.2">
      <c r="G905" s="64"/>
      <c r="H905" s="64"/>
      <c r="O905" s="87"/>
      <c r="P905" s="127"/>
      <c r="Q905" s="127"/>
      <c r="R905" s="127"/>
    </row>
    <row r="906" spans="7:18" x14ac:dyDescent="0.2">
      <c r="G906" s="64"/>
      <c r="H906" s="64"/>
      <c r="O906" s="87"/>
      <c r="P906" s="127"/>
      <c r="Q906" s="127"/>
      <c r="R906" s="127"/>
    </row>
    <row r="907" spans="7:18" x14ac:dyDescent="0.2">
      <c r="G907" s="64"/>
      <c r="H907" s="64"/>
      <c r="O907" s="87"/>
      <c r="P907" s="127"/>
      <c r="Q907" s="127"/>
      <c r="R907" s="127"/>
    </row>
    <row r="908" spans="7:18" x14ac:dyDescent="0.2">
      <c r="G908" s="64"/>
      <c r="H908" s="64"/>
      <c r="O908" s="87"/>
      <c r="P908" s="127"/>
      <c r="Q908" s="127"/>
      <c r="R908" s="127"/>
    </row>
    <row r="909" spans="7:18" x14ac:dyDescent="0.2">
      <c r="G909" s="64"/>
      <c r="H909" s="64"/>
      <c r="O909" s="87"/>
      <c r="P909" s="127"/>
      <c r="Q909" s="127"/>
      <c r="R909" s="127"/>
    </row>
    <row r="910" spans="7:18" x14ac:dyDescent="0.2">
      <c r="G910" s="64"/>
      <c r="H910" s="64"/>
      <c r="O910" s="87"/>
      <c r="P910" s="127"/>
      <c r="Q910" s="127"/>
      <c r="R910" s="127"/>
    </row>
    <row r="911" spans="7:18" x14ac:dyDescent="0.2">
      <c r="G911" s="64"/>
      <c r="H911" s="64"/>
      <c r="O911" s="87"/>
      <c r="P911" s="127"/>
      <c r="Q911" s="127"/>
      <c r="R911" s="127"/>
    </row>
    <row r="912" spans="7:18" x14ac:dyDescent="0.2">
      <c r="G912" s="64"/>
      <c r="H912" s="64"/>
      <c r="O912" s="87"/>
      <c r="P912" s="127"/>
      <c r="Q912" s="127"/>
      <c r="R912" s="127"/>
    </row>
    <row r="913" spans="7:18" x14ac:dyDescent="0.2">
      <c r="G913" s="64"/>
      <c r="H913" s="64"/>
      <c r="O913" s="87"/>
      <c r="P913" s="127"/>
      <c r="Q913" s="127"/>
      <c r="R913" s="127"/>
    </row>
    <row r="914" spans="7:18" x14ac:dyDescent="0.2">
      <c r="G914" s="64"/>
      <c r="H914" s="64"/>
      <c r="O914" s="87"/>
      <c r="P914" s="127"/>
      <c r="Q914" s="127"/>
      <c r="R914" s="127"/>
    </row>
    <row r="915" spans="7:18" x14ac:dyDescent="0.2">
      <c r="G915" s="64"/>
      <c r="H915" s="64"/>
      <c r="O915" s="87"/>
      <c r="P915" s="127"/>
      <c r="Q915" s="127"/>
      <c r="R915" s="127"/>
    </row>
    <row r="916" spans="7:18" x14ac:dyDescent="0.2">
      <c r="G916" s="64"/>
      <c r="H916" s="64"/>
      <c r="O916" s="87"/>
      <c r="P916" s="127"/>
      <c r="Q916" s="127"/>
      <c r="R916" s="127"/>
    </row>
    <row r="917" spans="7:18" x14ac:dyDescent="0.2">
      <c r="G917" s="64"/>
      <c r="H917" s="64"/>
      <c r="O917" s="87"/>
      <c r="P917" s="127"/>
      <c r="Q917" s="127"/>
      <c r="R917" s="127"/>
    </row>
    <row r="918" spans="7:18" x14ac:dyDescent="0.2">
      <c r="G918" s="64"/>
      <c r="H918" s="64"/>
      <c r="O918" s="87"/>
      <c r="P918" s="127"/>
      <c r="Q918" s="127"/>
      <c r="R918" s="127"/>
    </row>
    <row r="919" spans="7:18" x14ac:dyDescent="0.2">
      <c r="G919" s="64"/>
      <c r="H919" s="64"/>
      <c r="O919" s="87"/>
      <c r="P919" s="127"/>
      <c r="Q919" s="127"/>
      <c r="R919" s="127"/>
    </row>
    <row r="920" spans="7:18" x14ac:dyDescent="0.2">
      <c r="G920" s="64"/>
      <c r="H920" s="64"/>
      <c r="O920" s="87"/>
      <c r="P920" s="127"/>
      <c r="Q920" s="127"/>
      <c r="R920" s="127"/>
    </row>
    <row r="921" spans="7:18" x14ac:dyDescent="0.2">
      <c r="G921" s="64"/>
      <c r="H921" s="64"/>
      <c r="O921" s="87"/>
      <c r="P921" s="127"/>
      <c r="Q921" s="127"/>
      <c r="R921" s="127"/>
    </row>
    <row r="922" spans="7:18" x14ac:dyDescent="0.2">
      <c r="G922" s="64"/>
      <c r="H922" s="64"/>
      <c r="O922" s="87"/>
      <c r="P922" s="127"/>
      <c r="Q922" s="127"/>
      <c r="R922" s="127"/>
    </row>
    <row r="923" spans="7:18" x14ac:dyDescent="0.2">
      <c r="G923" s="64"/>
      <c r="H923" s="64"/>
      <c r="O923" s="87"/>
      <c r="P923" s="127"/>
      <c r="Q923" s="127"/>
      <c r="R923" s="127"/>
    </row>
    <row r="924" spans="7:18" x14ac:dyDescent="0.2">
      <c r="G924" s="64"/>
      <c r="H924" s="64"/>
      <c r="O924" s="87"/>
      <c r="P924" s="127"/>
      <c r="Q924" s="127"/>
      <c r="R924" s="127"/>
    </row>
    <row r="925" spans="7:18" x14ac:dyDescent="0.2">
      <c r="G925" s="64"/>
      <c r="H925" s="64"/>
      <c r="O925" s="87"/>
      <c r="P925" s="127"/>
      <c r="Q925" s="127"/>
      <c r="R925" s="127"/>
    </row>
    <row r="926" spans="7:18" x14ac:dyDescent="0.2">
      <c r="G926" s="64"/>
      <c r="H926" s="64"/>
      <c r="O926" s="87"/>
      <c r="P926" s="127"/>
      <c r="Q926" s="127"/>
      <c r="R926" s="127"/>
    </row>
    <row r="927" spans="7:18" x14ac:dyDescent="0.2">
      <c r="G927" s="64"/>
      <c r="H927" s="64"/>
      <c r="O927" s="87"/>
      <c r="P927" s="127"/>
      <c r="Q927" s="127"/>
      <c r="R927" s="127"/>
    </row>
    <row r="928" spans="7:18" x14ac:dyDescent="0.2">
      <c r="G928" s="64"/>
      <c r="H928" s="64"/>
      <c r="O928" s="87"/>
      <c r="P928" s="127"/>
      <c r="Q928" s="127"/>
      <c r="R928" s="127"/>
    </row>
    <row r="929" spans="7:18" x14ac:dyDescent="0.2">
      <c r="G929" s="64"/>
      <c r="H929" s="64"/>
      <c r="O929" s="87"/>
      <c r="P929" s="127"/>
      <c r="Q929" s="127"/>
      <c r="R929" s="127"/>
    </row>
    <row r="930" spans="7:18" x14ac:dyDescent="0.2">
      <c r="G930" s="64"/>
      <c r="H930" s="64"/>
      <c r="O930" s="87"/>
      <c r="P930" s="127"/>
      <c r="Q930" s="127"/>
      <c r="R930" s="127"/>
    </row>
    <row r="931" spans="7:18" x14ac:dyDescent="0.2">
      <c r="G931" s="64"/>
      <c r="H931" s="64"/>
      <c r="O931" s="87"/>
      <c r="P931" s="127"/>
      <c r="Q931" s="127"/>
      <c r="R931" s="127"/>
    </row>
    <row r="932" spans="7:18" x14ac:dyDescent="0.2">
      <c r="G932" s="64"/>
      <c r="H932" s="64"/>
      <c r="O932" s="87"/>
      <c r="P932" s="127"/>
      <c r="Q932" s="127"/>
      <c r="R932" s="127"/>
    </row>
    <row r="933" spans="7:18" x14ac:dyDescent="0.2">
      <c r="G933" s="64"/>
      <c r="H933" s="64"/>
      <c r="O933" s="87"/>
      <c r="P933" s="127"/>
      <c r="Q933" s="127"/>
      <c r="R933" s="127"/>
    </row>
    <row r="934" spans="7:18" x14ac:dyDescent="0.2">
      <c r="G934" s="64"/>
      <c r="H934" s="64"/>
      <c r="O934" s="87"/>
      <c r="P934" s="127"/>
      <c r="Q934" s="127"/>
      <c r="R934" s="127"/>
    </row>
    <row r="935" spans="7:18" x14ac:dyDescent="0.2">
      <c r="G935" s="64"/>
      <c r="H935" s="64"/>
      <c r="O935" s="87"/>
      <c r="P935" s="127"/>
      <c r="Q935" s="127"/>
      <c r="R935" s="127"/>
    </row>
    <row r="936" spans="7:18" x14ac:dyDescent="0.2">
      <c r="G936" s="64"/>
      <c r="H936" s="64"/>
      <c r="O936" s="87"/>
      <c r="P936" s="127"/>
      <c r="Q936" s="127"/>
      <c r="R936" s="127"/>
    </row>
    <row r="937" spans="7:18" x14ac:dyDescent="0.2">
      <c r="G937" s="64"/>
      <c r="H937" s="64"/>
      <c r="O937" s="87"/>
      <c r="P937" s="127"/>
      <c r="Q937" s="127"/>
      <c r="R937" s="127"/>
    </row>
    <row r="938" spans="7:18" x14ac:dyDescent="0.2">
      <c r="G938" s="64"/>
      <c r="H938" s="64"/>
      <c r="O938" s="87"/>
      <c r="P938" s="127"/>
      <c r="Q938" s="127"/>
      <c r="R938" s="127"/>
    </row>
    <row r="939" spans="7:18" x14ac:dyDescent="0.2">
      <c r="G939" s="64"/>
      <c r="H939" s="64"/>
      <c r="O939" s="87"/>
      <c r="P939" s="127"/>
      <c r="Q939" s="127"/>
      <c r="R939" s="127"/>
    </row>
    <row r="940" spans="7:18" x14ac:dyDescent="0.2">
      <c r="G940" s="64"/>
      <c r="H940" s="64"/>
      <c r="O940" s="87"/>
      <c r="P940" s="127"/>
      <c r="Q940" s="127"/>
      <c r="R940" s="127"/>
    </row>
    <row r="941" spans="7:18" x14ac:dyDescent="0.2">
      <c r="G941" s="64"/>
      <c r="H941" s="64"/>
      <c r="O941" s="87"/>
      <c r="P941" s="127"/>
      <c r="Q941" s="127"/>
      <c r="R941" s="127"/>
    </row>
    <row r="942" spans="7:18" x14ac:dyDescent="0.2">
      <c r="G942" s="64"/>
      <c r="H942" s="64"/>
      <c r="O942" s="87"/>
      <c r="P942" s="127"/>
      <c r="Q942" s="127"/>
      <c r="R942" s="127"/>
    </row>
    <row r="943" spans="7:18" x14ac:dyDescent="0.2">
      <c r="G943" s="64"/>
      <c r="H943" s="64"/>
      <c r="O943" s="87"/>
      <c r="P943" s="127"/>
      <c r="Q943" s="127"/>
      <c r="R943" s="127"/>
    </row>
    <row r="944" spans="7:18" x14ac:dyDescent="0.2">
      <c r="G944" s="64"/>
      <c r="H944" s="64"/>
      <c r="O944" s="87"/>
      <c r="P944" s="127"/>
      <c r="Q944" s="127"/>
      <c r="R944" s="127"/>
    </row>
    <row r="945" spans="7:18" x14ac:dyDescent="0.2">
      <c r="G945" s="64"/>
      <c r="H945" s="64"/>
      <c r="O945" s="87"/>
      <c r="P945" s="127"/>
      <c r="Q945" s="127"/>
      <c r="R945" s="127"/>
    </row>
    <row r="946" spans="7:18" x14ac:dyDescent="0.2">
      <c r="G946" s="64"/>
      <c r="H946" s="64"/>
      <c r="O946" s="87"/>
      <c r="P946" s="127"/>
      <c r="Q946" s="127"/>
      <c r="R946" s="127"/>
    </row>
    <row r="947" spans="7:18" x14ac:dyDescent="0.2">
      <c r="G947" s="64"/>
      <c r="H947" s="64"/>
      <c r="O947" s="87"/>
      <c r="P947" s="127"/>
      <c r="Q947" s="127"/>
      <c r="R947" s="127"/>
    </row>
    <row r="948" spans="7:18" x14ac:dyDescent="0.2">
      <c r="G948" s="64"/>
      <c r="H948" s="64"/>
      <c r="O948" s="87"/>
      <c r="P948" s="127"/>
      <c r="Q948" s="127"/>
      <c r="R948" s="127"/>
    </row>
    <row r="949" spans="7:18" x14ac:dyDescent="0.2">
      <c r="G949" s="64"/>
      <c r="H949" s="64"/>
      <c r="O949" s="87"/>
      <c r="P949" s="127"/>
      <c r="Q949" s="127"/>
      <c r="R949" s="127"/>
    </row>
    <row r="950" spans="7:18" x14ac:dyDescent="0.2">
      <c r="G950" s="64"/>
      <c r="H950" s="64"/>
      <c r="O950" s="87"/>
      <c r="P950" s="127"/>
      <c r="Q950" s="127"/>
      <c r="R950" s="127"/>
    </row>
    <row r="951" spans="7:18" x14ac:dyDescent="0.2">
      <c r="G951" s="64"/>
      <c r="H951" s="64"/>
      <c r="O951" s="87"/>
      <c r="P951" s="127"/>
      <c r="Q951" s="127"/>
      <c r="R951" s="127"/>
    </row>
    <row r="952" spans="7:18" x14ac:dyDescent="0.2">
      <c r="G952" s="64"/>
      <c r="H952" s="64"/>
      <c r="O952" s="87"/>
      <c r="P952" s="127"/>
      <c r="Q952" s="127"/>
      <c r="R952" s="127"/>
    </row>
    <row r="953" spans="7:18" x14ac:dyDescent="0.2">
      <c r="G953" s="64"/>
      <c r="H953" s="64"/>
      <c r="O953" s="87"/>
      <c r="P953" s="127"/>
      <c r="Q953" s="127"/>
      <c r="R953" s="127"/>
    </row>
    <row r="954" spans="7:18" x14ac:dyDescent="0.2">
      <c r="G954" s="64"/>
      <c r="H954" s="64"/>
      <c r="O954" s="87"/>
      <c r="P954" s="127"/>
      <c r="Q954" s="127"/>
      <c r="R954" s="127"/>
    </row>
    <row r="955" spans="7:18" x14ac:dyDescent="0.2">
      <c r="G955" s="64"/>
      <c r="H955" s="64"/>
      <c r="O955" s="87"/>
      <c r="P955" s="127"/>
      <c r="Q955" s="127"/>
      <c r="R955" s="127"/>
    </row>
    <row r="956" spans="7:18" x14ac:dyDescent="0.2">
      <c r="G956" s="64"/>
      <c r="H956" s="64"/>
      <c r="O956" s="87"/>
      <c r="P956" s="127"/>
      <c r="Q956" s="127"/>
      <c r="R956" s="127"/>
    </row>
    <row r="957" spans="7:18" x14ac:dyDescent="0.2">
      <c r="G957" s="64"/>
      <c r="H957" s="64"/>
      <c r="O957" s="87"/>
      <c r="P957" s="127"/>
      <c r="Q957" s="127"/>
      <c r="R957" s="127"/>
    </row>
    <row r="958" spans="7:18" x14ac:dyDescent="0.2">
      <c r="G958" s="64"/>
      <c r="H958" s="64"/>
      <c r="O958" s="87"/>
      <c r="P958" s="127"/>
      <c r="Q958" s="127"/>
      <c r="R958" s="127"/>
    </row>
    <row r="959" spans="7:18" x14ac:dyDescent="0.2">
      <c r="G959" s="64"/>
      <c r="H959" s="64"/>
      <c r="O959" s="87"/>
      <c r="P959" s="127"/>
      <c r="Q959" s="127"/>
      <c r="R959" s="127"/>
    </row>
    <row r="960" spans="7:18" x14ac:dyDescent="0.2">
      <c r="G960" s="64"/>
      <c r="H960" s="64"/>
      <c r="O960" s="87"/>
      <c r="P960" s="127"/>
      <c r="Q960" s="127"/>
      <c r="R960" s="127"/>
    </row>
    <row r="961" spans="7:18" x14ac:dyDescent="0.2">
      <c r="G961" s="64"/>
      <c r="H961" s="64"/>
      <c r="O961" s="87"/>
      <c r="P961" s="127"/>
      <c r="Q961" s="127"/>
      <c r="R961" s="127"/>
    </row>
    <row r="962" spans="7:18" x14ac:dyDescent="0.2">
      <c r="G962" s="64"/>
      <c r="H962" s="64"/>
      <c r="O962" s="87"/>
      <c r="P962" s="127"/>
      <c r="Q962" s="127"/>
      <c r="R962" s="127"/>
    </row>
    <row r="963" spans="7:18" x14ac:dyDescent="0.2">
      <c r="G963" s="64"/>
      <c r="H963" s="64"/>
      <c r="O963" s="87"/>
      <c r="P963" s="127"/>
      <c r="Q963" s="127"/>
      <c r="R963" s="127"/>
    </row>
    <row r="964" spans="7:18" x14ac:dyDescent="0.2">
      <c r="G964" s="64"/>
      <c r="H964" s="64"/>
      <c r="O964" s="87"/>
      <c r="P964" s="127"/>
      <c r="Q964" s="127"/>
      <c r="R964" s="127"/>
    </row>
    <row r="965" spans="7:18" x14ac:dyDescent="0.2">
      <c r="G965" s="64"/>
      <c r="H965" s="64"/>
      <c r="O965" s="87"/>
      <c r="P965" s="127"/>
      <c r="Q965" s="127"/>
      <c r="R965" s="127"/>
    </row>
    <row r="966" spans="7:18" x14ac:dyDescent="0.2">
      <c r="G966" s="64"/>
      <c r="H966" s="64"/>
      <c r="O966" s="87"/>
      <c r="P966" s="127"/>
      <c r="Q966" s="127"/>
      <c r="R966" s="127"/>
    </row>
    <row r="967" spans="7:18" x14ac:dyDescent="0.2">
      <c r="G967" s="64"/>
      <c r="H967" s="64"/>
      <c r="O967" s="87"/>
      <c r="P967" s="127"/>
      <c r="Q967" s="127"/>
      <c r="R967" s="127"/>
    </row>
    <row r="968" spans="7:18" x14ac:dyDescent="0.2">
      <c r="G968" s="64"/>
      <c r="H968" s="64"/>
      <c r="O968" s="87"/>
      <c r="P968" s="127"/>
      <c r="Q968" s="127"/>
      <c r="R968" s="127"/>
    </row>
    <row r="969" spans="7:18" x14ac:dyDescent="0.2">
      <c r="G969" s="64"/>
      <c r="H969" s="64"/>
      <c r="O969" s="87"/>
      <c r="P969" s="127"/>
      <c r="Q969" s="127"/>
      <c r="R969" s="127"/>
    </row>
    <row r="970" spans="7:18" x14ac:dyDescent="0.2">
      <c r="G970" s="64"/>
      <c r="H970" s="64"/>
      <c r="O970" s="87"/>
      <c r="P970" s="127"/>
      <c r="Q970" s="127"/>
      <c r="R970" s="127"/>
    </row>
    <row r="971" spans="7:18" x14ac:dyDescent="0.2">
      <c r="G971" s="64"/>
      <c r="H971" s="64"/>
      <c r="O971" s="87"/>
      <c r="P971" s="127"/>
      <c r="Q971" s="127"/>
      <c r="R971" s="127"/>
    </row>
    <row r="972" spans="7:18" x14ac:dyDescent="0.2">
      <c r="G972" s="64"/>
      <c r="H972" s="64"/>
      <c r="O972" s="87"/>
      <c r="P972" s="127"/>
      <c r="Q972" s="127"/>
      <c r="R972" s="127"/>
    </row>
    <row r="973" spans="7:18" x14ac:dyDescent="0.2">
      <c r="G973" s="64"/>
      <c r="H973" s="64"/>
      <c r="O973" s="87"/>
      <c r="P973" s="127"/>
      <c r="Q973" s="127"/>
      <c r="R973" s="127"/>
    </row>
    <row r="974" spans="7:18" x14ac:dyDescent="0.2">
      <c r="G974" s="64"/>
      <c r="H974" s="64"/>
      <c r="O974" s="87"/>
      <c r="P974" s="127"/>
      <c r="Q974" s="127"/>
      <c r="R974" s="127"/>
    </row>
    <row r="975" spans="7:18" x14ac:dyDescent="0.2">
      <c r="G975" s="64"/>
      <c r="H975" s="64"/>
      <c r="O975" s="87"/>
      <c r="P975" s="127"/>
      <c r="Q975" s="127"/>
      <c r="R975" s="127"/>
    </row>
    <row r="976" spans="7:18" x14ac:dyDescent="0.2">
      <c r="G976" s="64"/>
      <c r="H976" s="64"/>
      <c r="O976" s="87"/>
      <c r="P976" s="127"/>
      <c r="Q976" s="127"/>
      <c r="R976" s="127"/>
    </row>
    <row r="977" spans="7:18" x14ac:dyDescent="0.2">
      <c r="G977" s="64"/>
      <c r="H977" s="64"/>
      <c r="O977" s="87"/>
      <c r="P977" s="127"/>
      <c r="Q977" s="127"/>
      <c r="R977" s="127"/>
    </row>
    <row r="978" spans="7:18" x14ac:dyDescent="0.2">
      <c r="G978" s="64"/>
      <c r="H978" s="64"/>
      <c r="O978" s="87"/>
      <c r="P978" s="127"/>
      <c r="Q978" s="127"/>
      <c r="R978" s="127"/>
    </row>
    <row r="979" spans="7:18" x14ac:dyDescent="0.2">
      <c r="G979" s="64"/>
      <c r="H979" s="64"/>
      <c r="O979" s="87"/>
      <c r="P979" s="127"/>
      <c r="Q979" s="127"/>
      <c r="R979" s="127"/>
    </row>
    <row r="980" spans="7:18" x14ac:dyDescent="0.2">
      <c r="G980" s="64"/>
      <c r="H980" s="64"/>
      <c r="O980" s="87"/>
      <c r="P980" s="127"/>
      <c r="Q980" s="127"/>
      <c r="R980" s="127"/>
    </row>
    <row r="981" spans="7:18" x14ac:dyDescent="0.2">
      <c r="G981" s="64"/>
      <c r="H981" s="64"/>
      <c r="O981" s="87"/>
      <c r="P981" s="127"/>
      <c r="Q981" s="127"/>
      <c r="R981" s="127"/>
    </row>
    <row r="982" spans="7:18" x14ac:dyDescent="0.2">
      <c r="G982" s="64"/>
      <c r="H982" s="64"/>
      <c r="O982" s="87"/>
      <c r="P982" s="127"/>
      <c r="Q982" s="127"/>
      <c r="R982" s="127"/>
    </row>
    <row r="983" spans="7:18" x14ac:dyDescent="0.2">
      <c r="G983" s="64"/>
      <c r="H983" s="64"/>
      <c r="O983" s="87"/>
      <c r="P983" s="127"/>
      <c r="Q983" s="127"/>
      <c r="R983" s="127"/>
    </row>
    <row r="984" spans="7:18" x14ac:dyDescent="0.2">
      <c r="G984" s="64"/>
      <c r="H984" s="64"/>
      <c r="O984" s="87"/>
      <c r="P984" s="127"/>
      <c r="Q984" s="127"/>
      <c r="R984" s="127"/>
    </row>
    <row r="985" spans="7:18" x14ac:dyDescent="0.2">
      <c r="G985" s="64"/>
      <c r="H985" s="64"/>
      <c r="O985" s="87"/>
      <c r="P985" s="127"/>
      <c r="Q985" s="127"/>
      <c r="R985" s="127"/>
    </row>
    <row r="986" spans="7:18" x14ac:dyDescent="0.2">
      <c r="G986" s="64"/>
      <c r="H986" s="64"/>
      <c r="O986" s="87"/>
      <c r="P986" s="127"/>
      <c r="Q986" s="127"/>
      <c r="R986" s="127"/>
    </row>
    <row r="987" spans="7:18" x14ac:dyDescent="0.2">
      <c r="G987" s="64"/>
      <c r="H987" s="64"/>
      <c r="O987" s="87"/>
      <c r="P987" s="127"/>
      <c r="Q987" s="127"/>
      <c r="R987" s="127"/>
    </row>
    <row r="988" spans="7:18" x14ac:dyDescent="0.2">
      <c r="G988" s="64"/>
      <c r="H988" s="64"/>
      <c r="O988" s="87"/>
      <c r="P988" s="127"/>
      <c r="Q988" s="127"/>
      <c r="R988" s="127"/>
    </row>
    <row r="989" spans="7:18" x14ac:dyDescent="0.2">
      <c r="G989" s="64"/>
      <c r="H989" s="64"/>
      <c r="O989" s="87"/>
      <c r="P989" s="127"/>
      <c r="Q989" s="127"/>
      <c r="R989" s="127"/>
    </row>
    <row r="990" spans="7:18" x14ac:dyDescent="0.2">
      <c r="G990" s="64"/>
      <c r="H990" s="64"/>
      <c r="O990" s="87"/>
      <c r="P990" s="127"/>
      <c r="Q990" s="127"/>
      <c r="R990" s="127"/>
    </row>
    <row r="991" spans="7:18" x14ac:dyDescent="0.2">
      <c r="G991" s="64"/>
      <c r="H991" s="64"/>
      <c r="O991" s="87"/>
      <c r="P991" s="127"/>
      <c r="Q991" s="127"/>
      <c r="R991" s="127"/>
    </row>
    <row r="992" spans="7:18" x14ac:dyDescent="0.2">
      <c r="G992" s="64"/>
      <c r="H992" s="64"/>
      <c r="O992" s="87"/>
      <c r="P992" s="127"/>
      <c r="Q992" s="127"/>
      <c r="R992" s="127"/>
    </row>
    <row r="993" spans="7:18" x14ac:dyDescent="0.2">
      <c r="G993" s="64"/>
      <c r="H993" s="64"/>
      <c r="O993" s="87"/>
      <c r="P993" s="127"/>
      <c r="Q993" s="127"/>
      <c r="R993" s="127"/>
    </row>
    <row r="994" spans="7:18" x14ac:dyDescent="0.2">
      <c r="G994" s="64"/>
      <c r="H994" s="64"/>
      <c r="O994" s="87"/>
      <c r="P994" s="127"/>
      <c r="Q994" s="127"/>
      <c r="R994" s="127"/>
    </row>
    <row r="995" spans="7:18" x14ac:dyDescent="0.2">
      <c r="G995" s="64"/>
      <c r="H995" s="64"/>
      <c r="O995" s="87"/>
      <c r="P995" s="127"/>
      <c r="Q995" s="127"/>
      <c r="R995" s="127"/>
    </row>
    <row r="996" spans="7:18" x14ac:dyDescent="0.2">
      <c r="G996" s="64"/>
      <c r="H996" s="64"/>
      <c r="O996" s="87"/>
      <c r="P996" s="127"/>
      <c r="Q996" s="127"/>
      <c r="R996" s="127"/>
    </row>
    <row r="997" spans="7:18" x14ac:dyDescent="0.2">
      <c r="G997" s="64"/>
      <c r="H997" s="64"/>
      <c r="O997" s="87"/>
      <c r="P997" s="127"/>
      <c r="Q997" s="127"/>
      <c r="R997" s="127"/>
    </row>
    <row r="998" spans="7:18" x14ac:dyDescent="0.2">
      <c r="G998" s="64"/>
      <c r="H998" s="64"/>
      <c r="O998" s="87"/>
      <c r="P998" s="127"/>
      <c r="Q998" s="127"/>
      <c r="R998" s="127"/>
    </row>
    <row r="999" spans="7:18" x14ac:dyDescent="0.2">
      <c r="G999" s="64"/>
      <c r="H999" s="64"/>
      <c r="O999" s="87"/>
      <c r="P999" s="127"/>
      <c r="Q999" s="127"/>
      <c r="R999" s="127"/>
    </row>
    <row r="1000" spans="7:18" x14ac:dyDescent="0.2">
      <c r="G1000" s="64"/>
      <c r="H1000" s="64"/>
      <c r="O1000" s="87"/>
      <c r="P1000" s="127"/>
      <c r="Q1000" s="127"/>
      <c r="R1000" s="127"/>
    </row>
    <row r="1001" spans="7:18" x14ac:dyDescent="0.2">
      <c r="G1001" s="64"/>
      <c r="H1001" s="64"/>
      <c r="O1001" s="87"/>
      <c r="P1001" s="127"/>
      <c r="Q1001" s="127"/>
      <c r="R1001" s="127"/>
    </row>
    <row r="1002" spans="7:18" x14ac:dyDescent="0.2">
      <c r="G1002" s="64"/>
      <c r="H1002" s="64"/>
      <c r="O1002" s="87"/>
      <c r="P1002" s="127"/>
      <c r="Q1002" s="127"/>
      <c r="R1002" s="127"/>
    </row>
    <row r="1003" spans="7:18" x14ac:dyDescent="0.2">
      <c r="G1003" s="64"/>
      <c r="H1003" s="64"/>
      <c r="O1003" s="87"/>
      <c r="P1003" s="127"/>
      <c r="Q1003" s="127"/>
      <c r="R1003" s="127"/>
    </row>
    <row r="1004" spans="7:18" x14ac:dyDescent="0.2">
      <c r="G1004" s="64"/>
      <c r="H1004" s="64"/>
      <c r="O1004" s="87"/>
      <c r="P1004" s="127"/>
      <c r="Q1004" s="127"/>
      <c r="R1004" s="127"/>
    </row>
    <row r="1005" spans="7:18" x14ac:dyDescent="0.2">
      <c r="G1005" s="64"/>
      <c r="H1005" s="64"/>
      <c r="O1005" s="87"/>
      <c r="P1005" s="127"/>
      <c r="Q1005" s="127"/>
      <c r="R1005" s="127"/>
    </row>
    <row r="1006" spans="7:18" x14ac:dyDescent="0.2">
      <c r="G1006" s="64"/>
      <c r="H1006" s="64"/>
      <c r="O1006" s="87"/>
      <c r="P1006" s="127"/>
      <c r="Q1006" s="127"/>
      <c r="R1006" s="127"/>
    </row>
    <row r="1007" spans="7:18" x14ac:dyDescent="0.2">
      <c r="G1007" s="64"/>
      <c r="H1007" s="64"/>
      <c r="O1007" s="87"/>
      <c r="P1007" s="127"/>
      <c r="Q1007" s="127"/>
      <c r="R1007" s="127"/>
    </row>
    <row r="1008" spans="7:18" x14ac:dyDescent="0.2">
      <c r="G1008" s="64"/>
      <c r="H1008" s="64"/>
      <c r="O1008" s="87"/>
      <c r="P1008" s="127"/>
      <c r="Q1008" s="127"/>
      <c r="R1008" s="127"/>
    </row>
    <row r="1009" spans="7:18" x14ac:dyDescent="0.2">
      <c r="G1009" s="64"/>
      <c r="H1009" s="64"/>
      <c r="O1009" s="87"/>
      <c r="P1009" s="127"/>
      <c r="Q1009" s="127"/>
      <c r="R1009" s="127"/>
    </row>
    <row r="1010" spans="7:18" x14ac:dyDescent="0.2">
      <c r="G1010" s="64"/>
      <c r="H1010" s="64"/>
      <c r="O1010" s="87"/>
      <c r="P1010" s="127"/>
      <c r="Q1010" s="127"/>
      <c r="R1010" s="127"/>
    </row>
    <row r="1011" spans="7:18" x14ac:dyDescent="0.2">
      <c r="G1011" s="64"/>
      <c r="H1011" s="64"/>
      <c r="O1011" s="87"/>
      <c r="P1011" s="127"/>
      <c r="Q1011" s="127"/>
      <c r="R1011" s="127"/>
    </row>
    <row r="1012" spans="7:18" x14ac:dyDescent="0.2">
      <c r="G1012" s="64"/>
      <c r="H1012" s="64"/>
      <c r="O1012" s="87"/>
      <c r="P1012" s="127"/>
      <c r="Q1012" s="127"/>
      <c r="R1012" s="127"/>
    </row>
    <row r="1013" spans="7:18" x14ac:dyDescent="0.2">
      <c r="G1013" s="64"/>
      <c r="H1013" s="64"/>
      <c r="O1013" s="87"/>
      <c r="P1013" s="127"/>
      <c r="Q1013" s="127"/>
      <c r="R1013" s="127"/>
    </row>
    <row r="1014" spans="7:18" x14ac:dyDescent="0.2">
      <c r="G1014" s="64"/>
      <c r="H1014" s="64"/>
      <c r="O1014" s="87"/>
      <c r="P1014" s="127"/>
      <c r="Q1014" s="127"/>
      <c r="R1014" s="127"/>
    </row>
    <row r="1015" spans="7:18" x14ac:dyDescent="0.2">
      <c r="G1015" s="64"/>
      <c r="H1015" s="64"/>
      <c r="O1015" s="87"/>
      <c r="P1015" s="127"/>
      <c r="Q1015" s="127"/>
      <c r="R1015" s="127"/>
    </row>
    <row r="1016" spans="7:18" x14ac:dyDescent="0.2">
      <c r="G1016" s="64"/>
      <c r="H1016" s="64"/>
      <c r="O1016" s="87"/>
      <c r="P1016" s="127"/>
      <c r="Q1016" s="127"/>
      <c r="R1016" s="127"/>
    </row>
    <row r="1017" spans="7:18" x14ac:dyDescent="0.2">
      <c r="G1017" s="64"/>
      <c r="H1017" s="64"/>
      <c r="O1017" s="87"/>
      <c r="P1017" s="127"/>
      <c r="Q1017" s="127"/>
      <c r="R1017" s="127"/>
    </row>
    <row r="1018" spans="7:18" x14ac:dyDescent="0.2">
      <c r="G1018" s="64"/>
      <c r="H1018" s="64"/>
      <c r="O1018" s="87"/>
      <c r="P1018" s="127"/>
      <c r="Q1018" s="127"/>
      <c r="R1018" s="127"/>
    </row>
    <row r="1019" spans="7:18" x14ac:dyDescent="0.2">
      <c r="G1019" s="64"/>
      <c r="H1019" s="64"/>
      <c r="O1019" s="87"/>
      <c r="P1019" s="127"/>
      <c r="Q1019" s="127"/>
      <c r="R1019" s="127"/>
    </row>
    <row r="1020" spans="7:18" x14ac:dyDescent="0.2">
      <c r="G1020" s="64"/>
      <c r="H1020" s="64"/>
      <c r="O1020" s="87"/>
      <c r="P1020" s="127"/>
      <c r="Q1020" s="127"/>
      <c r="R1020" s="127"/>
    </row>
    <row r="1021" spans="7:18" x14ac:dyDescent="0.2">
      <c r="G1021" s="64"/>
      <c r="H1021" s="64"/>
      <c r="O1021" s="87"/>
      <c r="P1021" s="127"/>
      <c r="Q1021" s="127"/>
      <c r="R1021" s="127"/>
    </row>
    <row r="1022" spans="7:18" x14ac:dyDescent="0.2">
      <c r="G1022" s="64"/>
      <c r="H1022" s="64"/>
      <c r="O1022" s="87"/>
      <c r="P1022" s="127"/>
      <c r="Q1022" s="127"/>
      <c r="R1022" s="127"/>
    </row>
    <row r="1023" spans="7:18" x14ac:dyDescent="0.2">
      <c r="G1023" s="64"/>
      <c r="H1023" s="64"/>
      <c r="O1023" s="87"/>
      <c r="P1023" s="127"/>
      <c r="Q1023" s="127"/>
      <c r="R1023" s="127"/>
    </row>
    <row r="1024" spans="7:18" x14ac:dyDescent="0.2">
      <c r="G1024" s="64"/>
      <c r="H1024" s="64"/>
      <c r="O1024" s="87"/>
      <c r="P1024" s="127"/>
      <c r="Q1024" s="127"/>
      <c r="R1024" s="127"/>
    </row>
    <row r="1025" spans="7:18" x14ac:dyDescent="0.2">
      <c r="G1025" s="64"/>
      <c r="H1025" s="64"/>
      <c r="O1025" s="87"/>
      <c r="P1025" s="127"/>
      <c r="Q1025" s="127"/>
      <c r="R1025" s="127"/>
    </row>
    <row r="1026" spans="7:18" x14ac:dyDescent="0.2">
      <c r="G1026" s="64"/>
      <c r="H1026" s="64"/>
      <c r="O1026" s="87"/>
      <c r="P1026" s="127"/>
      <c r="Q1026" s="127"/>
      <c r="R1026" s="127"/>
    </row>
    <row r="1027" spans="7:18" x14ac:dyDescent="0.2">
      <c r="G1027" s="64"/>
      <c r="H1027" s="64"/>
      <c r="O1027" s="87"/>
      <c r="P1027" s="127"/>
      <c r="Q1027" s="127"/>
      <c r="R1027" s="127"/>
    </row>
    <row r="1028" spans="7:18" x14ac:dyDescent="0.2">
      <c r="G1028" s="64"/>
      <c r="H1028" s="64"/>
      <c r="O1028" s="87"/>
      <c r="P1028" s="127"/>
      <c r="Q1028" s="127"/>
      <c r="R1028" s="127"/>
    </row>
    <row r="1029" spans="7:18" x14ac:dyDescent="0.2">
      <c r="G1029" s="64"/>
      <c r="H1029" s="64"/>
      <c r="O1029" s="87"/>
      <c r="P1029" s="127"/>
      <c r="Q1029" s="127"/>
      <c r="R1029" s="127"/>
    </row>
    <row r="1030" spans="7:18" x14ac:dyDescent="0.2">
      <c r="G1030" s="64"/>
      <c r="H1030" s="64"/>
      <c r="O1030" s="87"/>
      <c r="P1030" s="127"/>
      <c r="Q1030" s="127"/>
      <c r="R1030" s="127"/>
    </row>
    <row r="1031" spans="7:18" x14ac:dyDescent="0.2">
      <c r="G1031" s="64"/>
      <c r="H1031" s="64"/>
      <c r="O1031" s="87"/>
      <c r="P1031" s="127"/>
      <c r="Q1031" s="127"/>
      <c r="R1031" s="127"/>
    </row>
    <row r="1032" spans="7:18" x14ac:dyDescent="0.2">
      <c r="G1032" s="64"/>
      <c r="H1032" s="64"/>
      <c r="O1032" s="87"/>
      <c r="P1032" s="127"/>
      <c r="Q1032" s="127"/>
      <c r="R1032" s="127"/>
    </row>
    <row r="1033" spans="7:18" x14ac:dyDescent="0.2">
      <c r="G1033" s="64"/>
      <c r="H1033" s="64"/>
      <c r="O1033" s="87"/>
      <c r="P1033" s="127"/>
      <c r="Q1033" s="127"/>
      <c r="R1033" s="127"/>
    </row>
    <row r="1034" spans="7:18" x14ac:dyDescent="0.2">
      <c r="G1034" s="64"/>
      <c r="H1034" s="64"/>
      <c r="O1034" s="87"/>
      <c r="P1034" s="127"/>
      <c r="Q1034" s="127"/>
      <c r="R1034" s="127"/>
    </row>
    <row r="1035" spans="7:18" x14ac:dyDescent="0.2">
      <c r="G1035" s="64"/>
      <c r="H1035" s="64"/>
      <c r="O1035" s="87"/>
      <c r="P1035" s="127"/>
      <c r="Q1035" s="127"/>
      <c r="R1035" s="127"/>
    </row>
    <row r="1036" spans="7:18" x14ac:dyDescent="0.2">
      <c r="G1036" s="64"/>
      <c r="H1036" s="64"/>
      <c r="O1036" s="87"/>
      <c r="P1036" s="127"/>
      <c r="Q1036" s="127"/>
      <c r="R1036" s="127"/>
    </row>
    <row r="1037" spans="7:18" x14ac:dyDescent="0.2">
      <c r="G1037" s="64"/>
      <c r="H1037" s="64"/>
      <c r="O1037" s="87"/>
      <c r="P1037" s="127"/>
      <c r="Q1037" s="127"/>
      <c r="R1037" s="127"/>
    </row>
    <row r="1038" spans="7:18" x14ac:dyDescent="0.2">
      <c r="G1038" s="64"/>
      <c r="H1038" s="64"/>
      <c r="O1038" s="87"/>
      <c r="P1038" s="127"/>
      <c r="Q1038" s="127"/>
      <c r="R1038" s="127"/>
    </row>
    <row r="1039" spans="7:18" x14ac:dyDescent="0.2">
      <c r="G1039" s="64"/>
      <c r="H1039" s="64"/>
      <c r="O1039" s="87"/>
      <c r="P1039" s="127"/>
      <c r="Q1039" s="127"/>
      <c r="R1039" s="127"/>
    </row>
    <row r="1040" spans="7:18" x14ac:dyDescent="0.2">
      <c r="G1040" s="64"/>
      <c r="H1040" s="64"/>
      <c r="O1040" s="87"/>
      <c r="P1040" s="127"/>
      <c r="Q1040" s="127"/>
      <c r="R1040" s="127"/>
    </row>
    <row r="1041" spans="7:18" x14ac:dyDescent="0.2">
      <c r="G1041" s="64"/>
      <c r="H1041" s="64"/>
      <c r="O1041" s="87"/>
      <c r="P1041" s="127"/>
      <c r="Q1041" s="127"/>
      <c r="R1041" s="127"/>
    </row>
    <row r="1042" spans="7:18" x14ac:dyDescent="0.2">
      <c r="G1042" s="64"/>
      <c r="H1042" s="64"/>
      <c r="O1042" s="87"/>
      <c r="P1042" s="127"/>
      <c r="Q1042" s="127"/>
      <c r="R1042" s="127"/>
    </row>
    <row r="1043" spans="7:18" x14ac:dyDescent="0.2">
      <c r="G1043" s="64"/>
      <c r="H1043" s="64"/>
      <c r="O1043" s="87"/>
      <c r="P1043" s="127"/>
      <c r="Q1043" s="127"/>
      <c r="R1043" s="127"/>
    </row>
    <row r="1044" spans="7:18" x14ac:dyDescent="0.2">
      <c r="G1044" s="64"/>
      <c r="H1044" s="64"/>
      <c r="O1044" s="87"/>
      <c r="P1044" s="127"/>
      <c r="Q1044" s="127"/>
      <c r="R1044" s="127"/>
    </row>
    <row r="1045" spans="7:18" x14ac:dyDescent="0.2">
      <c r="G1045" s="64"/>
      <c r="H1045" s="64"/>
      <c r="O1045" s="87"/>
      <c r="P1045" s="127"/>
      <c r="Q1045" s="127"/>
      <c r="R1045" s="127"/>
    </row>
    <row r="1046" spans="7:18" x14ac:dyDescent="0.2">
      <c r="G1046" s="64"/>
      <c r="H1046" s="64"/>
      <c r="O1046" s="87"/>
      <c r="P1046" s="127"/>
      <c r="Q1046" s="127"/>
      <c r="R1046" s="127"/>
    </row>
    <row r="1047" spans="7:18" x14ac:dyDescent="0.2">
      <c r="G1047" s="64"/>
      <c r="H1047" s="64"/>
      <c r="O1047" s="87"/>
      <c r="P1047" s="127"/>
      <c r="Q1047" s="127"/>
      <c r="R1047" s="127"/>
    </row>
    <row r="1048" spans="7:18" x14ac:dyDescent="0.2">
      <c r="G1048" s="64"/>
      <c r="H1048" s="64"/>
      <c r="O1048" s="87"/>
      <c r="P1048" s="127"/>
      <c r="Q1048" s="127"/>
      <c r="R1048" s="127"/>
    </row>
    <row r="1049" spans="7:18" x14ac:dyDescent="0.2">
      <c r="G1049" s="64"/>
      <c r="H1049" s="64"/>
      <c r="O1049" s="87"/>
      <c r="P1049" s="127"/>
      <c r="Q1049" s="127"/>
      <c r="R1049" s="127"/>
    </row>
    <row r="1050" spans="7:18" x14ac:dyDescent="0.2">
      <c r="G1050" s="64"/>
      <c r="H1050" s="64"/>
      <c r="O1050" s="87"/>
      <c r="P1050" s="127"/>
      <c r="Q1050" s="127"/>
      <c r="R1050" s="127"/>
    </row>
    <row r="1051" spans="7:18" x14ac:dyDescent="0.2">
      <c r="G1051" s="64"/>
      <c r="H1051" s="64"/>
      <c r="O1051" s="87"/>
      <c r="P1051" s="127"/>
      <c r="Q1051" s="127"/>
      <c r="R1051" s="127"/>
    </row>
    <row r="1052" spans="7:18" x14ac:dyDescent="0.2">
      <c r="G1052" s="64"/>
      <c r="H1052" s="64"/>
      <c r="O1052" s="87"/>
      <c r="P1052" s="127"/>
      <c r="Q1052" s="127"/>
      <c r="R1052" s="127"/>
    </row>
    <row r="1053" spans="7:18" x14ac:dyDescent="0.2">
      <c r="G1053" s="64"/>
      <c r="H1053" s="64"/>
      <c r="O1053" s="87"/>
      <c r="P1053" s="127"/>
      <c r="Q1053" s="127"/>
      <c r="R1053" s="127"/>
    </row>
    <row r="1054" spans="7:18" x14ac:dyDescent="0.2">
      <c r="G1054" s="64"/>
      <c r="H1054" s="64"/>
      <c r="O1054" s="87"/>
      <c r="P1054" s="127"/>
      <c r="Q1054" s="127"/>
      <c r="R1054" s="127"/>
    </row>
    <row r="1055" spans="7:18" x14ac:dyDescent="0.2">
      <c r="G1055" s="64"/>
      <c r="H1055" s="64"/>
      <c r="O1055" s="87"/>
      <c r="P1055" s="127"/>
      <c r="Q1055" s="127"/>
      <c r="R1055" s="127"/>
    </row>
    <row r="1056" spans="7:18" x14ac:dyDescent="0.2">
      <c r="G1056" s="64"/>
      <c r="H1056" s="64"/>
      <c r="O1056" s="87"/>
      <c r="P1056" s="127"/>
      <c r="Q1056" s="127"/>
      <c r="R1056" s="127"/>
    </row>
    <row r="1057" spans="7:18" x14ac:dyDescent="0.2">
      <c r="G1057" s="64"/>
      <c r="H1057" s="64"/>
      <c r="O1057" s="87"/>
      <c r="P1057" s="127"/>
      <c r="Q1057" s="127"/>
      <c r="R1057" s="127"/>
    </row>
    <row r="1058" spans="7:18" x14ac:dyDescent="0.2">
      <c r="G1058" s="64"/>
      <c r="H1058" s="64"/>
      <c r="O1058" s="87"/>
      <c r="P1058" s="127"/>
      <c r="Q1058" s="127"/>
      <c r="R1058" s="127"/>
    </row>
    <row r="1059" spans="7:18" x14ac:dyDescent="0.2">
      <c r="G1059" s="64"/>
      <c r="H1059" s="64"/>
      <c r="O1059" s="87"/>
      <c r="P1059" s="127"/>
      <c r="Q1059" s="127"/>
      <c r="R1059" s="127"/>
    </row>
    <row r="1060" spans="7:18" x14ac:dyDescent="0.2">
      <c r="G1060" s="64"/>
      <c r="H1060" s="64"/>
      <c r="O1060" s="87"/>
      <c r="P1060" s="127"/>
      <c r="Q1060" s="127"/>
      <c r="R1060" s="127"/>
    </row>
    <row r="1061" spans="7:18" x14ac:dyDescent="0.2">
      <c r="G1061" s="64"/>
      <c r="H1061" s="64"/>
      <c r="O1061" s="87"/>
      <c r="P1061" s="127"/>
      <c r="Q1061" s="127"/>
      <c r="R1061" s="127"/>
    </row>
    <row r="1062" spans="7:18" x14ac:dyDescent="0.2">
      <c r="G1062" s="64"/>
      <c r="H1062" s="64"/>
      <c r="O1062" s="87"/>
      <c r="P1062" s="127"/>
      <c r="Q1062" s="127"/>
      <c r="R1062" s="127"/>
    </row>
    <row r="1063" spans="7:18" x14ac:dyDescent="0.2">
      <c r="G1063" s="64"/>
      <c r="H1063" s="64"/>
      <c r="O1063" s="87"/>
      <c r="P1063" s="127"/>
      <c r="Q1063" s="127"/>
      <c r="R1063" s="127"/>
    </row>
    <row r="1064" spans="7:18" x14ac:dyDescent="0.2">
      <c r="G1064" s="64"/>
      <c r="H1064" s="64"/>
      <c r="O1064" s="87"/>
      <c r="P1064" s="127"/>
      <c r="Q1064" s="127"/>
      <c r="R1064" s="127"/>
    </row>
    <row r="1065" spans="7:18" x14ac:dyDescent="0.2">
      <c r="G1065" s="64"/>
      <c r="H1065" s="64"/>
      <c r="O1065" s="87"/>
      <c r="P1065" s="127"/>
      <c r="Q1065" s="127"/>
      <c r="R1065" s="127"/>
    </row>
    <row r="1066" spans="7:18" x14ac:dyDescent="0.2">
      <c r="G1066" s="64"/>
      <c r="H1066" s="64"/>
      <c r="O1066" s="87"/>
      <c r="P1066" s="127"/>
      <c r="Q1066" s="127"/>
      <c r="R1066" s="127"/>
    </row>
    <row r="1067" spans="7:18" x14ac:dyDescent="0.2">
      <c r="G1067" s="64"/>
      <c r="H1067" s="64"/>
      <c r="O1067" s="87"/>
      <c r="P1067" s="127"/>
      <c r="Q1067" s="127"/>
      <c r="R1067" s="127"/>
    </row>
    <row r="1068" spans="7:18" x14ac:dyDescent="0.2">
      <c r="G1068" s="64"/>
      <c r="H1068" s="64"/>
      <c r="O1068" s="87"/>
      <c r="P1068" s="127"/>
      <c r="Q1068" s="127"/>
      <c r="R1068" s="127"/>
    </row>
    <row r="1069" spans="7:18" x14ac:dyDescent="0.2">
      <c r="G1069" s="64"/>
      <c r="H1069" s="64"/>
      <c r="O1069" s="87"/>
      <c r="P1069" s="127"/>
      <c r="Q1069" s="127"/>
      <c r="R1069" s="127"/>
    </row>
    <row r="1070" spans="7:18" x14ac:dyDescent="0.2">
      <c r="G1070" s="64"/>
      <c r="H1070" s="64"/>
      <c r="O1070" s="87"/>
      <c r="P1070" s="127"/>
      <c r="Q1070" s="127"/>
      <c r="R1070" s="127"/>
    </row>
    <row r="1071" spans="7:18" x14ac:dyDescent="0.2">
      <c r="G1071" s="64"/>
      <c r="H1071" s="64"/>
      <c r="O1071" s="87"/>
      <c r="P1071" s="127"/>
      <c r="Q1071" s="127"/>
      <c r="R1071" s="127"/>
    </row>
    <row r="1072" spans="7:18" x14ac:dyDescent="0.2">
      <c r="G1072" s="64"/>
      <c r="H1072" s="64"/>
      <c r="O1072" s="87"/>
      <c r="P1072" s="127"/>
      <c r="Q1072" s="127"/>
      <c r="R1072" s="127"/>
    </row>
    <row r="1073" spans="7:18" x14ac:dyDescent="0.2">
      <c r="G1073" s="64"/>
      <c r="H1073" s="64"/>
      <c r="O1073" s="87"/>
      <c r="P1073" s="127"/>
      <c r="Q1073" s="127"/>
      <c r="R1073" s="127"/>
    </row>
    <row r="1074" spans="7:18" x14ac:dyDescent="0.2">
      <c r="G1074" s="64"/>
      <c r="H1074" s="64"/>
      <c r="O1074" s="87"/>
      <c r="P1074" s="127"/>
      <c r="Q1074" s="127"/>
      <c r="R1074" s="127"/>
    </row>
    <row r="1075" spans="7:18" x14ac:dyDescent="0.2">
      <c r="G1075" s="64"/>
      <c r="H1075" s="64"/>
      <c r="O1075" s="87"/>
      <c r="P1075" s="127"/>
      <c r="Q1075" s="127"/>
      <c r="R1075" s="127"/>
    </row>
    <row r="1076" spans="7:18" x14ac:dyDescent="0.2">
      <c r="G1076" s="64"/>
      <c r="H1076" s="64"/>
      <c r="O1076" s="87"/>
      <c r="P1076" s="127"/>
      <c r="Q1076" s="127"/>
      <c r="R1076" s="127"/>
    </row>
    <row r="1077" spans="7:18" x14ac:dyDescent="0.2">
      <c r="G1077" s="64"/>
      <c r="H1077" s="64"/>
      <c r="O1077" s="87"/>
      <c r="P1077" s="127"/>
      <c r="Q1077" s="127"/>
      <c r="R1077" s="127"/>
    </row>
    <row r="1078" spans="7:18" x14ac:dyDescent="0.2">
      <c r="G1078" s="64"/>
      <c r="H1078" s="64"/>
      <c r="O1078" s="87"/>
      <c r="P1078" s="127"/>
      <c r="Q1078" s="127"/>
      <c r="R1078" s="127"/>
    </row>
    <row r="1079" spans="7:18" x14ac:dyDescent="0.2">
      <c r="G1079" s="64"/>
      <c r="H1079" s="64"/>
      <c r="O1079" s="87"/>
      <c r="P1079" s="127"/>
      <c r="Q1079" s="127"/>
      <c r="R1079" s="127"/>
    </row>
    <row r="1080" spans="7:18" x14ac:dyDescent="0.2">
      <c r="G1080" s="64"/>
      <c r="H1080" s="64"/>
      <c r="O1080" s="87"/>
      <c r="P1080" s="127"/>
      <c r="Q1080" s="127"/>
      <c r="R1080" s="127"/>
    </row>
    <row r="1081" spans="7:18" x14ac:dyDescent="0.2">
      <c r="G1081" s="64"/>
      <c r="H1081" s="64"/>
      <c r="O1081" s="87"/>
      <c r="P1081" s="127"/>
      <c r="Q1081" s="127"/>
      <c r="R1081" s="127"/>
    </row>
    <row r="1082" spans="7:18" x14ac:dyDescent="0.2">
      <c r="G1082" s="64"/>
      <c r="H1082" s="64"/>
      <c r="O1082" s="87"/>
      <c r="P1082" s="127"/>
      <c r="Q1082" s="127"/>
      <c r="R1082" s="127"/>
    </row>
    <row r="1083" spans="7:18" x14ac:dyDescent="0.2">
      <c r="G1083" s="64"/>
      <c r="H1083" s="64"/>
      <c r="O1083" s="87"/>
      <c r="P1083" s="127"/>
      <c r="Q1083" s="127"/>
      <c r="R1083" s="127"/>
    </row>
    <row r="1084" spans="7:18" x14ac:dyDescent="0.2">
      <c r="G1084" s="64"/>
      <c r="H1084" s="64"/>
      <c r="O1084" s="87"/>
      <c r="P1084" s="127"/>
      <c r="Q1084" s="127"/>
      <c r="R1084" s="127"/>
    </row>
    <row r="1085" spans="7:18" x14ac:dyDescent="0.2">
      <c r="G1085" s="64"/>
      <c r="H1085" s="64"/>
      <c r="O1085" s="87"/>
      <c r="P1085" s="127"/>
      <c r="Q1085" s="127"/>
      <c r="R1085" s="127"/>
    </row>
    <row r="1086" spans="7:18" x14ac:dyDescent="0.2">
      <c r="G1086" s="64"/>
      <c r="H1086" s="64"/>
      <c r="O1086" s="87"/>
      <c r="P1086" s="127"/>
      <c r="Q1086" s="127"/>
      <c r="R1086" s="127"/>
    </row>
    <row r="1087" spans="7:18" x14ac:dyDescent="0.2">
      <c r="G1087" s="64"/>
      <c r="H1087" s="64"/>
      <c r="O1087" s="87"/>
      <c r="P1087" s="127"/>
      <c r="Q1087" s="127"/>
      <c r="R1087" s="127"/>
    </row>
    <row r="1088" spans="7:18" x14ac:dyDescent="0.2">
      <c r="G1088" s="64"/>
      <c r="H1088" s="64"/>
      <c r="O1088" s="87"/>
      <c r="P1088" s="127"/>
      <c r="Q1088" s="127"/>
      <c r="R1088" s="127"/>
    </row>
    <row r="1089" spans="7:18" x14ac:dyDescent="0.2">
      <c r="G1089" s="64"/>
      <c r="H1089" s="64"/>
      <c r="O1089" s="87"/>
      <c r="P1089" s="127"/>
      <c r="Q1089" s="127"/>
      <c r="R1089" s="127"/>
    </row>
    <row r="1090" spans="7:18" x14ac:dyDescent="0.2">
      <c r="G1090" s="64"/>
      <c r="H1090" s="64"/>
      <c r="O1090" s="87"/>
      <c r="P1090" s="127"/>
      <c r="Q1090" s="127"/>
      <c r="R1090" s="127"/>
    </row>
    <row r="1091" spans="7:18" x14ac:dyDescent="0.2">
      <c r="G1091" s="64"/>
      <c r="H1091" s="64"/>
      <c r="O1091" s="87"/>
      <c r="P1091" s="127"/>
      <c r="Q1091" s="127"/>
      <c r="R1091" s="127"/>
    </row>
    <row r="1092" spans="7:18" x14ac:dyDescent="0.2">
      <c r="G1092" s="64"/>
      <c r="H1092" s="64"/>
      <c r="O1092" s="87"/>
      <c r="P1092" s="127"/>
      <c r="Q1092" s="127"/>
      <c r="R1092" s="127"/>
    </row>
    <row r="1093" spans="7:18" x14ac:dyDescent="0.2">
      <c r="G1093" s="64"/>
      <c r="H1093" s="64"/>
      <c r="O1093" s="87"/>
      <c r="P1093" s="127"/>
      <c r="Q1093" s="127"/>
      <c r="R1093" s="127"/>
    </row>
    <row r="1094" spans="7:18" x14ac:dyDescent="0.2">
      <c r="G1094" s="64"/>
      <c r="H1094" s="64"/>
      <c r="O1094" s="87"/>
      <c r="P1094" s="127"/>
      <c r="Q1094" s="127"/>
      <c r="R1094" s="127"/>
    </row>
    <row r="1095" spans="7:18" x14ac:dyDescent="0.2">
      <c r="G1095" s="64"/>
      <c r="H1095" s="64"/>
      <c r="O1095" s="87"/>
      <c r="P1095" s="127"/>
      <c r="Q1095" s="127"/>
      <c r="R1095" s="127"/>
    </row>
    <row r="1096" spans="7:18" x14ac:dyDescent="0.2">
      <c r="G1096" s="64"/>
      <c r="H1096" s="64"/>
      <c r="O1096" s="87"/>
      <c r="P1096" s="127"/>
      <c r="Q1096" s="127"/>
      <c r="R1096" s="127"/>
    </row>
    <row r="1097" spans="7:18" x14ac:dyDescent="0.2">
      <c r="G1097" s="64"/>
      <c r="H1097" s="64"/>
      <c r="O1097" s="87"/>
      <c r="P1097" s="127"/>
      <c r="Q1097" s="127"/>
      <c r="R1097" s="127"/>
    </row>
    <row r="1098" spans="7:18" x14ac:dyDescent="0.2">
      <c r="G1098" s="64"/>
      <c r="H1098" s="64"/>
      <c r="O1098" s="87"/>
      <c r="P1098" s="127"/>
      <c r="Q1098" s="127"/>
      <c r="R1098" s="127"/>
    </row>
    <row r="1099" spans="7:18" x14ac:dyDescent="0.2">
      <c r="G1099" s="64"/>
      <c r="H1099" s="64"/>
      <c r="O1099" s="87"/>
      <c r="P1099" s="127"/>
      <c r="Q1099" s="127"/>
      <c r="R1099" s="127"/>
    </row>
    <row r="1100" spans="7:18" x14ac:dyDescent="0.2">
      <c r="G1100" s="64"/>
      <c r="H1100" s="64"/>
      <c r="O1100" s="87"/>
      <c r="P1100" s="127"/>
      <c r="Q1100" s="127"/>
      <c r="R1100" s="127"/>
    </row>
    <row r="1101" spans="7:18" x14ac:dyDescent="0.2">
      <c r="G1101" s="64"/>
      <c r="H1101" s="64"/>
      <c r="O1101" s="87"/>
      <c r="P1101" s="127"/>
      <c r="Q1101" s="127"/>
      <c r="R1101" s="127"/>
    </row>
    <row r="1102" spans="7:18" x14ac:dyDescent="0.2">
      <c r="G1102" s="64"/>
      <c r="H1102" s="64"/>
      <c r="O1102" s="87"/>
      <c r="P1102" s="127"/>
      <c r="Q1102" s="127"/>
      <c r="R1102" s="127"/>
    </row>
    <row r="1103" spans="7:18" x14ac:dyDescent="0.2">
      <c r="G1103" s="64"/>
      <c r="H1103" s="64"/>
      <c r="O1103" s="87"/>
      <c r="P1103" s="127"/>
      <c r="Q1103" s="127"/>
      <c r="R1103" s="127"/>
    </row>
    <row r="1104" spans="7:18" x14ac:dyDescent="0.2">
      <c r="G1104" s="64"/>
      <c r="H1104" s="64"/>
      <c r="O1104" s="87"/>
      <c r="P1104" s="127"/>
      <c r="Q1104" s="127"/>
      <c r="R1104" s="127"/>
    </row>
    <row r="1105" spans="7:18" x14ac:dyDescent="0.2">
      <c r="G1105" s="64"/>
      <c r="H1105" s="64"/>
      <c r="O1105" s="87"/>
      <c r="P1105" s="127"/>
      <c r="Q1105" s="127"/>
      <c r="R1105" s="127"/>
    </row>
    <row r="1106" spans="7:18" x14ac:dyDescent="0.2">
      <c r="G1106" s="64"/>
      <c r="H1106" s="64"/>
      <c r="O1106" s="87"/>
      <c r="P1106" s="127"/>
      <c r="Q1106" s="127"/>
      <c r="R1106" s="127"/>
    </row>
    <row r="1107" spans="7:18" x14ac:dyDescent="0.2">
      <c r="G1107" s="64"/>
      <c r="H1107" s="64"/>
      <c r="O1107" s="87"/>
      <c r="P1107" s="127"/>
      <c r="Q1107" s="127"/>
      <c r="R1107" s="127"/>
    </row>
    <row r="1108" spans="7:18" x14ac:dyDescent="0.2">
      <c r="G1108" s="64"/>
      <c r="H1108" s="64"/>
      <c r="O1108" s="87"/>
      <c r="P1108" s="127"/>
      <c r="Q1108" s="127"/>
      <c r="R1108" s="127"/>
    </row>
    <row r="1109" spans="7:18" x14ac:dyDescent="0.2">
      <c r="G1109" s="64"/>
      <c r="H1109" s="64"/>
      <c r="O1109" s="87"/>
      <c r="P1109" s="127"/>
      <c r="Q1109" s="127"/>
      <c r="R1109" s="127"/>
    </row>
    <row r="1110" spans="7:18" x14ac:dyDescent="0.2">
      <c r="G1110" s="64"/>
      <c r="H1110" s="64"/>
      <c r="O1110" s="87"/>
      <c r="P1110" s="127"/>
      <c r="Q1110" s="127"/>
      <c r="R1110" s="127"/>
    </row>
    <row r="1111" spans="7:18" x14ac:dyDescent="0.2">
      <c r="G1111" s="64"/>
      <c r="H1111" s="64"/>
      <c r="O1111" s="87"/>
      <c r="P1111" s="127"/>
      <c r="Q1111" s="127"/>
      <c r="R1111" s="127"/>
    </row>
    <row r="1112" spans="7:18" x14ac:dyDescent="0.2">
      <c r="G1112" s="64"/>
      <c r="H1112" s="64"/>
      <c r="O1112" s="87"/>
      <c r="P1112" s="127"/>
      <c r="Q1112" s="127"/>
      <c r="R1112" s="127"/>
    </row>
    <row r="1113" spans="7:18" x14ac:dyDescent="0.2">
      <c r="G1113" s="64"/>
      <c r="H1113" s="64"/>
      <c r="O1113" s="87"/>
      <c r="P1113" s="127"/>
      <c r="Q1113" s="127"/>
      <c r="R1113" s="127"/>
    </row>
    <row r="1114" spans="7:18" x14ac:dyDescent="0.2">
      <c r="G1114" s="64"/>
      <c r="H1114" s="64"/>
      <c r="O1114" s="87"/>
      <c r="P1114" s="127"/>
      <c r="Q1114" s="127"/>
      <c r="R1114" s="127"/>
    </row>
    <row r="1115" spans="7:18" x14ac:dyDescent="0.2">
      <c r="G1115" s="64"/>
      <c r="H1115" s="64"/>
      <c r="O1115" s="87"/>
      <c r="P1115" s="127"/>
      <c r="Q1115" s="127"/>
      <c r="R1115" s="127"/>
    </row>
    <row r="1116" spans="7:18" x14ac:dyDescent="0.2">
      <c r="G1116" s="64"/>
      <c r="H1116" s="64"/>
      <c r="O1116" s="87"/>
      <c r="P1116" s="127"/>
      <c r="Q1116" s="127"/>
      <c r="R1116" s="127"/>
    </row>
    <row r="1117" spans="7:18" x14ac:dyDescent="0.2">
      <c r="G1117" s="64"/>
      <c r="H1117" s="64"/>
      <c r="O1117" s="87"/>
      <c r="P1117" s="127"/>
      <c r="Q1117" s="127"/>
      <c r="R1117" s="127"/>
    </row>
    <row r="1118" spans="7:18" x14ac:dyDescent="0.2">
      <c r="G1118" s="64"/>
      <c r="H1118" s="64"/>
      <c r="O1118" s="87"/>
      <c r="P1118" s="127"/>
      <c r="Q1118" s="127"/>
      <c r="R1118" s="127"/>
    </row>
    <row r="1119" spans="7:18" x14ac:dyDescent="0.2">
      <c r="G1119" s="64"/>
      <c r="H1119" s="64"/>
      <c r="O1119" s="87"/>
      <c r="P1119" s="127"/>
      <c r="Q1119" s="127"/>
      <c r="R1119" s="127"/>
    </row>
    <row r="1120" spans="7:18" x14ac:dyDescent="0.2">
      <c r="G1120" s="64"/>
      <c r="H1120" s="64"/>
      <c r="O1120" s="87"/>
      <c r="P1120" s="127"/>
      <c r="Q1120" s="127"/>
      <c r="R1120" s="127"/>
    </row>
    <row r="1121" spans="7:18" x14ac:dyDescent="0.2">
      <c r="G1121" s="64"/>
      <c r="H1121" s="64"/>
      <c r="O1121" s="87"/>
      <c r="P1121" s="127"/>
      <c r="Q1121" s="127"/>
      <c r="R1121" s="127"/>
    </row>
    <row r="1122" spans="7:18" x14ac:dyDescent="0.2">
      <c r="G1122" s="64"/>
      <c r="H1122" s="64"/>
      <c r="O1122" s="87"/>
      <c r="P1122" s="127"/>
      <c r="Q1122" s="127"/>
      <c r="R1122" s="127"/>
    </row>
    <row r="1123" spans="7:18" x14ac:dyDescent="0.2">
      <c r="G1123" s="64"/>
      <c r="H1123" s="64"/>
      <c r="O1123" s="87"/>
      <c r="P1123" s="127"/>
      <c r="Q1123" s="127"/>
      <c r="R1123" s="127"/>
    </row>
    <row r="1124" spans="7:18" x14ac:dyDescent="0.2">
      <c r="G1124" s="64"/>
      <c r="H1124" s="64"/>
      <c r="O1124" s="87"/>
      <c r="P1124" s="127"/>
      <c r="Q1124" s="127"/>
      <c r="R1124" s="127"/>
    </row>
    <row r="1125" spans="7:18" x14ac:dyDescent="0.2">
      <c r="G1125" s="64"/>
      <c r="H1125" s="64"/>
      <c r="O1125" s="87"/>
      <c r="P1125" s="127"/>
      <c r="Q1125" s="127"/>
      <c r="R1125" s="127"/>
    </row>
    <row r="1126" spans="7:18" x14ac:dyDescent="0.2">
      <c r="G1126" s="64"/>
      <c r="H1126" s="64"/>
      <c r="O1126" s="87"/>
      <c r="P1126" s="127"/>
      <c r="Q1126" s="127"/>
      <c r="R1126" s="127"/>
    </row>
    <row r="1127" spans="7:18" x14ac:dyDescent="0.2">
      <c r="G1127" s="64"/>
      <c r="H1127" s="64"/>
      <c r="O1127" s="87"/>
      <c r="P1127" s="127"/>
      <c r="Q1127" s="127"/>
      <c r="R1127" s="127"/>
    </row>
    <row r="1128" spans="7:18" x14ac:dyDescent="0.2">
      <c r="G1128" s="64"/>
      <c r="H1128" s="64"/>
      <c r="O1128" s="87"/>
      <c r="P1128" s="127"/>
      <c r="Q1128" s="127"/>
      <c r="R1128" s="127"/>
    </row>
    <row r="1129" spans="7:18" x14ac:dyDescent="0.2">
      <c r="G1129" s="64"/>
      <c r="H1129" s="64"/>
      <c r="O1129" s="87"/>
      <c r="P1129" s="127"/>
      <c r="Q1129" s="127"/>
      <c r="R1129" s="127"/>
    </row>
    <row r="1130" spans="7:18" x14ac:dyDescent="0.2">
      <c r="G1130" s="64"/>
      <c r="H1130" s="64"/>
      <c r="O1130" s="87"/>
      <c r="P1130" s="127"/>
      <c r="Q1130" s="127"/>
      <c r="R1130" s="127"/>
    </row>
    <row r="1131" spans="7:18" x14ac:dyDescent="0.2">
      <c r="G1131" s="64"/>
      <c r="H1131" s="64"/>
      <c r="O1131" s="87"/>
      <c r="P1131" s="127"/>
      <c r="Q1131" s="127"/>
      <c r="R1131" s="127"/>
    </row>
    <row r="1132" spans="7:18" x14ac:dyDescent="0.2">
      <c r="G1132" s="64"/>
      <c r="H1132" s="64"/>
      <c r="O1132" s="87"/>
      <c r="P1132" s="127"/>
      <c r="Q1132" s="127"/>
      <c r="R1132" s="127"/>
    </row>
    <row r="1133" spans="7:18" x14ac:dyDescent="0.2">
      <c r="G1133" s="64"/>
      <c r="H1133" s="64"/>
      <c r="O1133" s="87"/>
      <c r="P1133" s="127"/>
      <c r="Q1133" s="127"/>
      <c r="R1133" s="127"/>
    </row>
    <row r="1134" spans="7:18" x14ac:dyDescent="0.2">
      <c r="G1134" s="64"/>
      <c r="H1134" s="64"/>
      <c r="O1134" s="87"/>
      <c r="P1134" s="127"/>
      <c r="Q1134" s="127"/>
      <c r="R1134" s="127"/>
    </row>
    <row r="1135" spans="7:18" x14ac:dyDescent="0.2">
      <c r="G1135" s="64"/>
      <c r="H1135" s="64"/>
      <c r="O1135" s="87"/>
      <c r="P1135" s="127"/>
      <c r="Q1135" s="127"/>
      <c r="R1135" s="127"/>
    </row>
    <row r="1136" spans="7:18" x14ac:dyDescent="0.2">
      <c r="G1136" s="64"/>
      <c r="H1136" s="64"/>
      <c r="O1136" s="87"/>
      <c r="P1136" s="127"/>
      <c r="Q1136" s="127"/>
      <c r="R1136" s="127"/>
    </row>
    <row r="1137" spans="7:18" x14ac:dyDescent="0.2">
      <c r="G1137" s="64"/>
      <c r="H1137" s="64"/>
      <c r="O1137" s="87"/>
      <c r="P1137" s="127"/>
      <c r="Q1137" s="127"/>
      <c r="R1137" s="127"/>
    </row>
    <row r="1138" spans="7:18" x14ac:dyDescent="0.2">
      <c r="G1138" s="64"/>
      <c r="H1138" s="64"/>
      <c r="O1138" s="87"/>
      <c r="P1138" s="127"/>
      <c r="Q1138" s="127"/>
      <c r="R1138" s="127"/>
    </row>
    <row r="1139" spans="7:18" x14ac:dyDescent="0.2">
      <c r="G1139" s="64"/>
      <c r="H1139" s="64"/>
      <c r="O1139" s="87"/>
      <c r="P1139" s="127"/>
      <c r="Q1139" s="127"/>
      <c r="R1139" s="127"/>
    </row>
    <row r="1140" spans="7:18" x14ac:dyDescent="0.2">
      <c r="G1140" s="64"/>
      <c r="H1140" s="64"/>
      <c r="O1140" s="87"/>
      <c r="P1140" s="127"/>
      <c r="Q1140" s="127"/>
      <c r="R1140" s="127"/>
    </row>
    <row r="1141" spans="7:18" x14ac:dyDescent="0.2">
      <c r="G1141" s="64"/>
      <c r="H1141" s="64"/>
      <c r="O1141" s="87"/>
      <c r="P1141" s="127"/>
      <c r="Q1141" s="127"/>
      <c r="R1141" s="127"/>
    </row>
    <row r="1142" spans="7:18" x14ac:dyDescent="0.2">
      <c r="G1142" s="64"/>
      <c r="H1142" s="64"/>
      <c r="O1142" s="87"/>
      <c r="P1142" s="127"/>
      <c r="Q1142" s="127"/>
      <c r="R1142" s="127"/>
    </row>
    <row r="1143" spans="7:18" x14ac:dyDescent="0.2">
      <c r="G1143" s="64"/>
      <c r="H1143" s="64"/>
      <c r="O1143" s="87"/>
      <c r="P1143" s="127"/>
      <c r="Q1143" s="127"/>
      <c r="R1143" s="127"/>
    </row>
    <row r="1144" spans="7:18" x14ac:dyDescent="0.2">
      <c r="G1144" s="64"/>
      <c r="H1144" s="64"/>
      <c r="O1144" s="87"/>
      <c r="P1144" s="127"/>
      <c r="Q1144" s="127"/>
      <c r="R1144" s="127"/>
    </row>
    <row r="1145" spans="7:18" x14ac:dyDescent="0.2">
      <c r="G1145" s="64"/>
      <c r="H1145" s="64"/>
      <c r="O1145" s="87"/>
      <c r="P1145" s="127"/>
      <c r="Q1145" s="127"/>
      <c r="R1145" s="127"/>
    </row>
    <row r="1146" spans="7:18" x14ac:dyDescent="0.2">
      <c r="G1146" s="64"/>
      <c r="H1146" s="64"/>
      <c r="O1146" s="87"/>
      <c r="P1146" s="127"/>
      <c r="Q1146" s="127"/>
      <c r="R1146" s="127"/>
    </row>
    <row r="1147" spans="7:18" x14ac:dyDescent="0.2">
      <c r="G1147" s="64"/>
      <c r="H1147" s="64"/>
      <c r="O1147" s="87"/>
      <c r="P1147" s="127"/>
      <c r="Q1147" s="127"/>
      <c r="R1147" s="127"/>
    </row>
    <row r="1148" spans="7:18" x14ac:dyDescent="0.2">
      <c r="G1148" s="64"/>
      <c r="H1148" s="64"/>
      <c r="O1148" s="87"/>
      <c r="P1148" s="127"/>
      <c r="Q1148" s="127"/>
      <c r="R1148" s="127"/>
    </row>
    <row r="1149" spans="7:18" x14ac:dyDescent="0.2">
      <c r="G1149" s="64"/>
      <c r="H1149" s="64"/>
      <c r="O1149" s="87"/>
      <c r="P1149" s="127"/>
      <c r="Q1149" s="127"/>
      <c r="R1149" s="127"/>
    </row>
    <row r="1150" spans="7:18" x14ac:dyDescent="0.2">
      <c r="G1150" s="64"/>
      <c r="H1150" s="64"/>
      <c r="O1150" s="87"/>
      <c r="P1150" s="127"/>
      <c r="Q1150" s="127"/>
      <c r="R1150" s="127"/>
    </row>
    <row r="1151" spans="7:18" x14ac:dyDescent="0.2">
      <c r="G1151" s="64"/>
      <c r="H1151" s="64"/>
      <c r="O1151" s="87"/>
      <c r="P1151" s="127"/>
      <c r="Q1151" s="127"/>
      <c r="R1151" s="127"/>
    </row>
    <row r="1152" spans="7:18" x14ac:dyDescent="0.2">
      <c r="G1152" s="64"/>
      <c r="H1152" s="64"/>
      <c r="O1152" s="87"/>
      <c r="P1152" s="127"/>
      <c r="Q1152" s="127"/>
      <c r="R1152" s="127"/>
    </row>
    <row r="1153" spans="7:18" x14ac:dyDescent="0.2">
      <c r="G1153" s="64"/>
      <c r="H1153" s="64"/>
      <c r="O1153" s="87"/>
      <c r="P1153" s="127"/>
      <c r="Q1153" s="127"/>
      <c r="R1153" s="127"/>
    </row>
    <row r="1154" spans="7:18" x14ac:dyDescent="0.2">
      <c r="G1154" s="64"/>
      <c r="H1154" s="64"/>
      <c r="O1154" s="87"/>
      <c r="P1154" s="127"/>
      <c r="Q1154" s="127"/>
      <c r="R1154" s="127"/>
    </row>
    <row r="1155" spans="7:18" x14ac:dyDescent="0.2">
      <c r="G1155" s="64"/>
      <c r="H1155" s="64"/>
      <c r="O1155" s="87"/>
      <c r="P1155" s="127"/>
      <c r="Q1155" s="127"/>
      <c r="R1155" s="127"/>
    </row>
    <row r="1156" spans="7:18" x14ac:dyDescent="0.2">
      <c r="G1156" s="64"/>
      <c r="H1156" s="64"/>
      <c r="O1156" s="87"/>
      <c r="P1156" s="127"/>
      <c r="Q1156" s="127"/>
      <c r="R1156" s="127"/>
    </row>
    <row r="1157" spans="7:18" x14ac:dyDescent="0.2">
      <c r="G1157" s="64"/>
      <c r="H1157" s="64"/>
      <c r="O1157" s="87"/>
      <c r="P1157" s="127"/>
      <c r="Q1157" s="127"/>
      <c r="R1157" s="127"/>
    </row>
    <row r="1158" spans="7:18" x14ac:dyDescent="0.2">
      <c r="G1158" s="64"/>
      <c r="H1158" s="64"/>
      <c r="O1158" s="87"/>
      <c r="P1158" s="127"/>
      <c r="Q1158" s="127"/>
      <c r="R1158" s="127"/>
    </row>
    <row r="1159" spans="7:18" x14ac:dyDescent="0.2">
      <c r="G1159" s="64"/>
      <c r="H1159" s="64"/>
      <c r="O1159" s="87"/>
      <c r="P1159" s="127"/>
      <c r="Q1159" s="127"/>
      <c r="R1159" s="127"/>
    </row>
    <row r="1160" spans="7:18" x14ac:dyDescent="0.2">
      <c r="G1160" s="64"/>
      <c r="H1160" s="64"/>
      <c r="O1160" s="87"/>
      <c r="P1160" s="127"/>
      <c r="Q1160" s="127"/>
      <c r="R1160" s="127"/>
    </row>
    <row r="1161" spans="7:18" x14ac:dyDescent="0.2">
      <c r="G1161" s="64"/>
      <c r="H1161" s="64"/>
      <c r="O1161" s="87"/>
      <c r="P1161" s="127"/>
      <c r="Q1161" s="127"/>
      <c r="R1161" s="127"/>
    </row>
    <row r="1162" spans="7:18" x14ac:dyDescent="0.2">
      <c r="G1162" s="64"/>
      <c r="H1162" s="64"/>
      <c r="O1162" s="87"/>
      <c r="P1162" s="127"/>
      <c r="Q1162" s="127"/>
      <c r="R1162" s="127"/>
    </row>
    <row r="1163" spans="7:18" x14ac:dyDescent="0.2">
      <c r="G1163" s="64"/>
      <c r="H1163" s="64"/>
      <c r="O1163" s="87"/>
      <c r="P1163" s="127"/>
      <c r="Q1163" s="127"/>
      <c r="R1163" s="127"/>
    </row>
    <row r="1164" spans="7:18" x14ac:dyDescent="0.2">
      <c r="G1164" s="64"/>
      <c r="H1164" s="64"/>
      <c r="O1164" s="87"/>
      <c r="P1164" s="127"/>
      <c r="Q1164" s="127"/>
      <c r="R1164" s="127"/>
    </row>
    <row r="1165" spans="7:18" x14ac:dyDescent="0.2">
      <c r="G1165" s="64"/>
      <c r="H1165" s="64"/>
      <c r="O1165" s="87"/>
      <c r="P1165" s="127"/>
      <c r="Q1165" s="127"/>
      <c r="R1165" s="127"/>
    </row>
    <row r="1166" spans="7:18" x14ac:dyDescent="0.2">
      <c r="G1166" s="64"/>
      <c r="H1166" s="64"/>
      <c r="O1166" s="87"/>
      <c r="P1166" s="127"/>
      <c r="Q1166" s="127"/>
      <c r="R1166" s="127"/>
    </row>
    <row r="1167" spans="7:18" x14ac:dyDescent="0.2">
      <c r="G1167" s="64"/>
      <c r="H1167" s="64"/>
      <c r="O1167" s="87"/>
      <c r="P1167" s="127"/>
      <c r="Q1167" s="127"/>
      <c r="R1167" s="127"/>
    </row>
    <row r="1168" spans="7:18" x14ac:dyDescent="0.2">
      <c r="G1168" s="64"/>
      <c r="H1168" s="64"/>
      <c r="O1168" s="87"/>
      <c r="P1168" s="127"/>
      <c r="Q1168" s="127"/>
      <c r="R1168" s="127"/>
    </row>
    <row r="1169" spans="7:18" x14ac:dyDescent="0.2">
      <c r="G1169" s="64"/>
      <c r="H1169" s="64"/>
      <c r="O1169" s="87"/>
      <c r="P1169" s="127"/>
      <c r="Q1169" s="127"/>
      <c r="R1169" s="127"/>
    </row>
    <row r="1170" spans="7:18" x14ac:dyDescent="0.2">
      <c r="G1170" s="64"/>
      <c r="H1170" s="64"/>
      <c r="O1170" s="87"/>
      <c r="P1170" s="127"/>
      <c r="Q1170" s="127"/>
      <c r="R1170" s="127"/>
    </row>
    <row r="1171" spans="7:18" x14ac:dyDescent="0.2">
      <c r="G1171" s="64"/>
      <c r="H1171" s="64"/>
      <c r="O1171" s="87"/>
      <c r="P1171" s="127"/>
      <c r="Q1171" s="127"/>
      <c r="R1171" s="127"/>
    </row>
    <row r="1172" spans="7:18" x14ac:dyDescent="0.2">
      <c r="G1172" s="64"/>
      <c r="H1172" s="64"/>
      <c r="O1172" s="87"/>
      <c r="P1172" s="127"/>
      <c r="Q1172" s="127"/>
      <c r="R1172" s="127"/>
    </row>
    <row r="1173" spans="7:18" x14ac:dyDescent="0.2">
      <c r="G1173" s="64"/>
      <c r="H1173" s="64"/>
      <c r="O1173" s="87"/>
      <c r="P1173" s="127"/>
      <c r="Q1173" s="127"/>
      <c r="R1173" s="127"/>
    </row>
    <row r="1174" spans="7:18" x14ac:dyDescent="0.2">
      <c r="G1174" s="64"/>
      <c r="H1174" s="64"/>
      <c r="O1174" s="87"/>
      <c r="P1174" s="127"/>
      <c r="Q1174" s="127"/>
      <c r="R1174" s="127"/>
    </row>
    <row r="1175" spans="7:18" x14ac:dyDescent="0.2">
      <c r="G1175" s="64"/>
      <c r="H1175" s="64"/>
      <c r="O1175" s="87"/>
      <c r="P1175" s="127"/>
      <c r="Q1175" s="127"/>
      <c r="R1175" s="127"/>
    </row>
    <row r="1176" spans="7:18" x14ac:dyDescent="0.2">
      <c r="G1176" s="64"/>
      <c r="H1176" s="64"/>
      <c r="O1176" s="87"/>
      <c r="P1176" s="127"/>
      <c r="Q1176" s="127"/>
      <c r="R1176" s="127"/>
    </row>
    <row r="1177" spans="7:18" x14ac:dyDescent="0.2">
      <c r="G1177" s="64"/>
      <c r="H1177" s="64"/>
      <c r="O1177" s="87"/>
      <c r="P1177" s="127"/>
      <c r="Q1177" s="127"/>
      <c r="R1177" s="127"/>
    </row>
    <row r="1178" spans="7:18" x14ac:dyDescent="0.2">
      <c r="G1178" s="64"/>
      <c r="H1178" s="64"/>
      <c r="O1178" s="87"/>
      <c r="P1178" s="127"/>
      <c r="Q1178" s="127"/>
      <c r="R1178" s="127"/>
    </row>
    <row r="1179" spans="7:18" x14ac:dyDescent="0.2">
      <c r="G1179" s="64"/>
      <c r="H1179" s="64"/>
      <c r="O1179" s="87"/>
      <c r="P1179" s="127"/>
      <c r="Q1179" s="127"/>
      <c r="R1179" s="127"/>
    </row>
    <row r="1180" spans="7:18" x14ac:dyDescent="0.2">
      <c r="G1180" s="64"/>
      <c r="H1180" s="64"/>
      <c r="O1180" s="87"/>
      <c r="P1180" s="127"/>
      <c r="Q1180" s="127"/>
      <c r="R1180" s="127"/>
    </row>
    <row r="1181" spans="7:18" x14ac:dyDescent="0.2">
      <c r="G1181" s="64"/>
      <c r="H1181" s="64"/>
      <c r="O1181" s="87"/>
      <c r="P1181" s="127"/>
      <c r="Q1181" s="127"/>
      <c r="R1181" s="127"/>
    </row>
    <row r="1182" spans="7:18" x14ac:dyDescent="0.2">
      <c r="G1182" s="64"/>
      <c r="H1182" s="64"/>
      <c r="O1182" s="87"/>
      <c r="P1182" s="127"/>
      <c r="Q1182" s="127"/>
      <c r="R1182" s="127"/>
    </row>
    <row r="1183" spans="7:18" x14ac:dyDescent="0.2">
      <c r="G1183" s="64"/>
      <c r="H1183" s="64"/>
      <c r="O1183" s="87"/>
      <c r="P1183" s="127"/>
      <c r="Q1183" s="127"/>
      <c r="R1183" s="127"/>
    </row>
    <row r="1184" spans="7:18" x14ac:dyDescent="0.2">
      <c r="G1184" s="64"/>
      <c r="H1184" s="64"/>
      <c r="O1184" s="87"/>
      <c r="P1184" s="127"/>
      <c r="Q1184" s="127"/>
      <c r="R1184" s="127"/>
    </row>
    <row r="1185" spans="7:18" x14ac:dyDescent="0.2">
      <c r="G1185" s="64"/>
      <c r="H1185" s="64"/>
      <c r="O1185" s="87"/>
      <c r="P1185" s="127"/>
      <c r="Q1185" s="127"/>
      <c r="R1185" s="127"/>
    </row>
    <row r="1186" spans="7:18" x14ac:dyDescent="0.2">
      <c r="G1186" s="64"/>
      <c r="H1186" s="64"/>
      <c r="O1186" s="87"/>
      <c r="P1186" s="127"/>
      <c r="Q1186" s="127"/>
      <c r="R1186" s="127"/>
    </row>
    <row r="1187" spans="7:18" x14ac:dyDescent="0.2">
      <c r="G1187" s="64"/>
      <c r="H1187" s="64"/>
      <c r="O1187" s="87"/>
      <c r="P1187" s="127"/>
      <c r="Q1187" s="127"/>
      <c r="R1187" s="127"/>
    </row>
    <row r="1188" spans="7:18" x14ac:dyDescent="0.2">
      <c r="G1188" s="64"/>
      <c r="H1188" s="64"/>
      <c r="O1188" s="87"/>
      <c r="P1188" s="127"/>
      <c r="Q1188" s="127"/>
      <c r="R1188" s="127"/>
    </row>
    <row r="1189" spans="7:18" x14ac:dyDescent="0.2">
      <c r="G1189" s="64"/>
      <c r="H1189" s="64"/>
      <c r="O1189" s="87"/>
      <c r="P1189" s="127"/>
      <c r="Q1189" s="127"/>
      <c r="R1189" s="127"/>
    </row>
    <row r="1190" spans="7:18" x14ac:dyDescent="0.2">
      <c r="G1190" s="64"/>
      <c r="H1190" s="64"/>
      <c r="O1190" s="87"/>
      <c r="P1190" s="127"/>
      <c r="Q1190" s="127"/>
      <c r="R1190" s="127"/>
    </row>
    <row r="1191" spans="7:18" x14ac:dyDescent="0.2">
      <c r="G1191" s="64"/>
      <c r="H1191" s="64"/>
      <c r="O1191" s="87"/>
      <c r="P1191" s="127"/>
      <c r="Q1191" s="127"/>
      <c r="R1191" s="127"/>
    </row>
    <row r="1192" spans="7:18" x14ac:dyDescent="0.2">
      <c r="G1192" s="64"/>
      <c r="H1192" s="64"/>
      <c r="O1192" s="87"/>
      <c r="P1192" s="127"/>
      <c r="Q1192" s="127"/>
      <c r="R1192" s="127"/>
    </row>
    <row r="1193" spans="7:18" x14ac:dyDescent="0.2">
      <c r="G1193" s="64"/>
      <c r="H1193" s="64"/>
      <c r="O1193" s="87"/>
      <c r="P1193" s="127"/>
      <c r="Q1193" s="127"/>
      <c r="R1193" s="127"/>
    </row>
    <row r="1194" spans="7:18" x14ac:dyDescent="0.2">
      <c r="G1194" s="64"/>
      <c r="H1194" s="64"/>
      <c r="O1194" s="87"/>
      <c r="P1194" s="127"/>
      <c r="Q1194" s="127"/>
      <c r="R1194" s="127"/>
    </row>
    <row r="1195" spans="7:18" x14ac:dyDescent="0.2">
      <c r="G1195" s="64"/>
      <c r="H1195" s="64"/>
      <c r="O1195" s="87"/>
      <c r="P1195" s="127"/>
      <c r="Q1195" s="127"/>
      <c r="R1195" s="127"/>
    </row>
    <row r="1196" spans="7:18" x14ac:dyDescent="0.2">
      <c r="G1196" s="64"/>
      <c r="H1196" s="64"/>
      <c r="O1196" s="87"/>
      <c r="P1196" s="127"/>
      <c r="Q1196" s="127"/>
      <c r="R1196" s="127"/>
    </row>
    <row r="1197" spans="7:18" x14ac:dyDescent="0.2">
      <c r="G1197" s="64"/>
      <c r="H1197" s="64"/>
      <c r="O1197" s="87"/>
      <c r="P1197" s="127"/>
      <c r="Q1197" s="127"/>
      <c r="R1197" s="127"/>
    </row>
    <row r="1198" spans="7:18" x14ac:dyDescent="0.2">
      <c r="G1198" s="64"/>
      <c r="H1198" s="64"/>
      <c r="O1198" s="87"/>
      <c r="P1198" s="127"/>
      <c r="Q1198" s="127"/>
      <c r="R1198" s="127"/>
    </row>
    <row r="1199" spans="7:18" x14ac:dyDescent="0.2">
      <c r="G1199" s="64"/>
      <c r="H1199" s="64"/>
      <c r="O1199" s="87"/>
      <c r="P1199" s="127"/>
      <c r="Q1199" s="127"/>
      <c r="R1199" s="127"/>
    </row>
    <row r="1200" spans="7:18" x14ac:dyDescent="0.2">
      <c r="G1200" s="64"/>
      <c r="H1200" s="64"/>
      <c r="O1200" s="87"/>
      <c r="P1200" s="127"/>
      <c r="Q1200" s="127"/>
      <c r="R1200" s="127"/>
    </row>
    <row r="1201" spans="7:18" x14ac:dyDescent="0.2">
      <c r="G1201" s="64"/>
      <c r="H1201" s="64"/>
      <c r="O1201" s="87"/>
      <c r="P1201" s="127"/>
      <c r="Q1201" s="127"/>
      <c r="R1201" s="127"/>
    </row>
    <row r="1202" spans="7:18" x14ac:dyDescent="0.2">
      <c r="G1202" s="64"/>
      <c r="H1202" s="64"/>
      <c r="O1202" s="87"/>
      <c r="P1202" s="127"/>
      <c r="Q1202" s="127"/>
      <c r="R1202" s="127"/>
    </row>
    <row r="1203" spans="7:18" x14ac:dyDescent="0.2">
      <c r="G1203" s="64"/>
      <c r="H1203" s="64"/>
      <c r="O1203" s="87"/>
      <c r="P1203" s="127"/>
      <c r="Q1203" s="127"/>
      <c r="R1203" s="127"/>
    </row>
    <row r="1204" spans="7:18" x14ac:dyDescent="0.2">
      <c r="G1204" s="64"/>
      <c r="H1204" s="64"/>
      <c r="O1204" s="87"/>
      <c r="P1204" s="127"/>
      <c r="Q1204" s="127"/>
      <c r="R1204" s="127"/>
    </row>
    <row r="1205" spans="7:18" x14ac:dyDescent="0.2">
      <c r="G1205" s="64"/>
      <c r="H1205" s="64"/>
      <c r="O1205" s="87"/>
      <c r="P1205" s="127"/>
      <c r="Q1205" s="127"/>
      <c r="R1205" s="127"/>
    </row>
    <row r="1206" spans="7:18" x14ac:dyDescent="0.2">
      <c r="G1206" s="64"/>
      <c r="H1206" s="64"/>
      <c r="O1206" s="87"/>
      <c r="P1206" s="127"/>
      <c r="Q1206" s="127"/>
      <c r="R1206" s="127"/>
    </row>
    <row r="1207" spans="7:18" x14ac:dyDescent="0.2">
      <c r="G1207" s="64"/>
      <c r="H1207" s="64"/>
      <c r="O1207" s="87"/>
      <c r="P1207" s="127"/>
      <c r="Q1207" s="127"/>
      <c r="R1207" s="127"/>
    </row>
    <row r="1208" spans="7:18" x14ac:dyDescent="0.2">
      <c r="G1208" s="64"/>
      <c r="H1208" s="64"/>
      <c r="O1208" s="87"/>
      <c r="P1208" s="127"/>
      <c r="Q1208" s="127"/>
      <c r="R1208" s="127"/>
    </row>
    <row r="1209" spans="7:18" x14ac:dyDescent="0.2">
      <c r="G1209" s="64"/>
      <c r="H1209" s="64"/>
      <c r="O1209" s="87"/>
      <c r="P1209" s="127"/>
      <c r="Q1209" s="127"/>
      <c r="R1209" s="127"/>
    </row>
    <row r="1210" spans="7:18" x14ac:dyDescent="0.2">
      <c r="G1210" s="64"/>
      <c r="H1210" s="64"/>
      <c r="O1210" s="87"/>
      <c r="P1210" s="127"/>
      <c r="Q1210" s="127"/>
      <c r="R1210" s="127"/>
    </row>
    <row r="1211" spans="7:18" x14ac:dyDescent="0.2">
      <c r="G1211" s="64"/>
      <c r="H1211" s="64"/>
      <c r="O1211" s="87"/>
      <c r="P1211" s="127"/>
      <c r="Q1211" s="127"/>
      <c r="R1211" s="127"/>
    </row>
    <row r="1212" spans="7:18" x14ac:dyDescent="0.2">
      <c r="G1212" s="64"/>
      <c r="H1212" s="64"/>
      <c r="O1212" s="87"/>
      <c r="P1212" s="127"/>
      <c r="Q1212" s="127"/>
      <c r="R1212" s="127"/>
    </row>
    <row r="1213" spans="7:18" x14ac:dyDescent="0.2">
      <c r="G1213" s="64"/>
      <c r="H1213" s="64"/>
      <c r="O1213" s="87"/>
      <c r="P1213" s="127"/>
      <c r="Q1213" s="127"/>
      <c r="R1213" s="127"/>
    </row>
    <row r="1214" spans="7:18" x14ac:dyDescent="0.2">
      <c r="G1214" s="64"/>
      <c r="H1214" s="64"/>
      <c r="O1214" s="87"/>
      <c r="P1214" s="127"/>
      <c r="Q1214" s="127"/>
      <c r="R1214" s="127"/>
    </row>
    <row r="1215" spans="7:18" x14ac:dyDescent="0.2">
      <c r="G1215" s="64"/>
      <c r="H1215" s="64"/>
      <c r="O1215" s="87"/>
      <c r="P1215" s="127"/>
      <c r="Q1215" s="127"/>
      <c r="R1215" s="127"/>
    </row>
    <row r="1216" spans="7:18" x14ac:dyDescent="0.2">
      <c r="G1216" s="64"/>
      <c r="H1216" s="64"/>
      <c r="O1216" s="87"/>
      <c r="P1216" s="127"/>
      <c r="Q1216" s="127"/>
      <c r="R1216" s="127"/>
    </row>
    <row r="1217" spans="7:18" x14ac:dyDescent="0.2">
      <c r="G1217" s="64"/>
      <c r="H1217" s="64"/>
      <c r="O1217" s="87"/>
      <c r="P1217" s="127"/>
      <c r="Q1217" s="127"/>
      <c r="R1217" s="127"/>
    </row>
    <row r="1218" spans="7:18" x14ac:dyDescent="0.2">
      <c r="G1218" s="64"/>
      <c r="H1218" s="64"/>
      <c r="O1218" s="87"/>
      <c r="P1218" s="127"/>
      <c r="Q1218" s="127"/>
      <c r="R1218" s="127"/>
    </row>
    <row r="1219" spans="7:18" x14ac:dyDescent="0.2">
      <c r="G1219" s="64"/>
      <c r="H1219" s="64"/>
      <c r="O1219" s="87"/>
      <c r="P1219" s="127"/>
      <c r="Q1219" s="127"/>
      <c r="R1219" s="127"/>
    </row>
    <row r="1220" spans="7:18" x14ac:dyDescent="0.2">
      <c r="G1220" s="64"/>
      <c r="H1220" s="64"/>
      <c r="O1220" s="87"/>
      <c r="P1220" s="127"/>
      <c r="Q1220" s="127"/>
      <c r="R1220" s="127"/>
    </row>
    <row r="1221" spans="7:18" x14ac:dyDescent="0.2">
      <c r="G1221" s="64"/>
      <c r="H1221" s="64"/>
      <c r="O1221" s="87"/>
      <c r="P1221" s="127"/>
      <c r="Q1221" s="127"/>
      <c r="R1221" s="127"/>
    </row>
    <row r="1222" spans="7:18" x14ac:dyDescent="0.2">
      <c r="G1222" s="64"/>
      <c r="H1222" s="64"/>
      <c r="O1222" s="87"/>
      <c r="P1222" s="127"/>
      <c r="Q1222" s="127"/>
      <c r="R1222" s="127"/>
    </row>
    <row r="1223" spans="7:18" x14ac:dyDescent="0.2">
      <c r="G1223" s="64"/>
      <c r="H1223" s="64"/>
      <c r="O1223" s="87"/>
      <c r="P1223" s="127"/>
      <c r="Q1223" s="127"/>
      <c r="R1223" s="127"/>
    </row>
    <row r="1224" spans="7:18" x14ac:dyDescent="0.2">
      <c r="G1224" s="64"/>
      <c r="H1224" s="64"/>
      <c r="O1224" s="87"/>
      <c r="P1224" s="127"/>
      <c r="Q1224" s="127"/>
      <c r="R1224" s="127"/>
    </row>
    <row r="1225" spans="7:18" x14ac:dyDescent="0.2">
      <c r="G1225" s="64"/>
      <c r="H1225" s="64"/>
      <c r="O1225" s="87"/>
      <c r="P1225" s="127"/>
      <c r="Q1225" s="127"/>
      <c r="R1225" s="127"/>
    </row>
    <row r="1226" spans="7:18" x14ac:dyDescent="0.2">
      <c r="G1226" s="64"/>
      <c r="H1226" s="64"/>
      <c r="O1226" s="87"/>
      <c r="P1226" s="127"/>
      <c r="Q1226" s="127"/>
      <c r="R1226" s="127"/>
    </row>
    <row r="1227" spans="7:18" x14ac:dyDescent="0.2">
      <c r="G1227" s="64"/>
      <c r="H1227" s="64"/>
      <c r="O1227" s="87"/>
      <c r="P1227" s="127"/>
      <c r="Q1227" s="127"/>
      <c r="R1227" s="127"/>
    </row>
    <row r="1228" spans="7:18" x14ac:dyDescent="0.2">
      <c r="G1228" s="64"/>
      <c r="H1228" s="64"/>
      <c r="O1228" s="87"/>
      <c r="P1228" s="127"/>
      <c r="Q1228" s="127"/>
      <c r="R1228" s="127"/>
    </row>
    <row r="1229" spans="7:18" x14ac:dyDescent="0.2">
      <c r="G1229" s="64"/>
      <c r="H1229" s="64"/>
      <c r="O1229" s="87"/>
      <c r="P1229" s="127"/>
      <c r="Q1229" s="127"/>
      <c r="R1229" s="127"/>
    </row>
    <row r="1230" spans="7:18" x14ac:dyDescent="0.2">
      <c r="G1230" s="64"/>
      <c r="H1230" s="64"/>
      <c r="O1230" s="87"/>
      <c r="P1230" s="127"/>
      <c r="Q1230" s="127"/>
      <c r="R1230" s="127"/>
    </row>
    <row r="1231" spans="7:18" x14ac:dyDescent="0.2">
      <c r="G1231" s="64"/>
      <c r="H1231" s="64"/>
      <c r="O1231" s="87"/>
      <c r="P1231" s="127"/>
      <c r="Q1231" s="127"/>
      <c r="R1231" s="127"/>
    </row>
    <row r="1232" spans="7:18" x14ac:dyDescent="0.2">
      <c r="G1232" s="64"/>
      <c r="H1232" s="64"/>
      <c r="O1232" s="87"/>
      <c r="P1232" s="127"/>
      <c r="Q1232" s="127"/>
      <c r="R1232" s="127"/>
    </row>
    <row r="1233" spans="7:18" x14ac:dyDescent="0.2">
      <c r="G1233" s="64"/>
      <c r="H1233" s="64"/>
      <c r="O1233" s="87"/>
      <c r="P1233" s="127"/>
      <c r="Q1233" s="127"/>
      <c r="R1233" s="127"/>
    </row>
    <row r="1234" spans="7:18" x14ac:dyDescent="0.2">
      <c r="G1234" s="64"/>
      <c r="H1234" s="64"/>
      <c r="O1234" s="87"/>
      <c r="P1234" s="127"/>
      <c r="Q1234" s="127"/>
      <c r="R1234" s="127"/>
    </row>
    <row r="1235" spans="7:18" x14ac:dyDescent="0.2">
      <c r="G1235" s="64"/>
      <c r="H1235" s="64"/>
      <c r="O1235" s="87"/>
      <c r="P1235" s="127"/>
      <c r="Q1235" s="127"/>
      <c r="R1235" s="127"/>
    </row>
    <row r="1236" spans="7:18" x14ac:dyDescent="0.2">
      <c r="G1236" s="64"/>
      <c r="H1236" s="64"/>
      <c r="O1236" s="87"/>
      <c r="P1236" s="127"/>
      <c r="Q1236" s="127"/>
      <c r="R1236" s="127"/>
    </row>
    <row r="1237" spans="7:18" x14ac:dyDescent="0.2">
      <c r="G1237" s="64"/>
      <c r="H1237" s="64"/>
      <c r="O1237" s="87"/>
      <c r="P1237" s="127"/>
      <c r="Q1237" s="127"/>
      <c r="R1237" s="127"/>
    </row>
    <row r="1238" spans="7:18" x14ac:dyDescent="0.2">
      <c r="G1238" s="64"/>
      <c r="H1238" s="64"/>
      <c r="O1238" s="87"/>
      <c r="P1238" s="127"/>
      <c r="Q1238" s="127"/>
      <c r="R1238" s="127"/>
    </row>
    <row r="1239" spans="7:18" x14ac:dyDescent="0.2">
      <c r="G1239" s="64"/>
      <c r="H1239" s="64"/>
      <c r="O1239" s="87"/>
      <c r="P1239" s="127"/>
      <c r="Q1239" s="127"/>
      <c r="R1239" s="127"/>
    </row>
    <row r="1240" spans="7:18" x14ac:dyDescent="0.2">
      <c r="G1240" s="64"/>
      <c r="H1240" s="64"/>
      <c r="O1240" s="87"/>
      <c r="P1240" s="127"/>
      <c r="Q1240" s="127"/>
      <c r="R1240" s="127"/>
    </row>
    <row r="1241" spans="7:18" x14ac:dyDescent="0.2">
      <c r="G1241" s="64"/>
      <c r="H1241" s="64"/>
      <c r="O1241" s="87"/>
      <c r="P1241" s="127"/>
      <c r="Q1241" s="127"/>
      <c r="R1241" s="127"/>
    </row>
    <row r="1242" spans="7:18" x14ac:dyDescent="0.2">
      <c r="G1242" s="64"/>
      <c r="H1242" s="64"/>
      <c r="O1242" s="87"/>
      <c r="P1242" s="127"/>
      <c r="Q1242" s="127"/>
      <c r="R1242" s="127"/>
    </row>
    <row r="1243" spans="7:18" x14ac:dyDescent="0.2">
      <c r="G1243" s="64"/>
      <c r="H1243" s="64"/>
      <c r="O1243" s="87"/>
      <c r="P1243" s="127"/>
      <c r="Q1243" s="127"/>
      <c r="R1243" s="127"/>
    </row>
    <row r="1244" spans="7:18" x14ac:dyDescent="0.2">
      <c r="G1244" s="64"/>
      <c r="H1244" s="64"/>
      <c r="O1244" s="87"/>
      <c r="P1244" s="127"/>
      <c r="Q1244" s="127"/>
      <c r="R1244" s="127"/>
    </row>
    <row r="1245" spans="7:18" x14ac:dyDescent="0.2">
      <c r="G1245" s="64"/>
      <c r="H1245" s="64"/>
      <c r="O1245" s="87"/>
      <c r="P1245" s="127"/>
      <c r="Q1245" s="127"/>
      <c r="R1245" s="127"/>
    </row>
    <row r="1246" spans="7:18" x14ac:dyDescent="0.2">
      <c r="G1246" s="64"/>
      <c r="H1246" s="64"/>
      <c r="O1246" s="87"/>
      <c r="P1246" s="127"/>
      <c r="Q1246" s="127"/>
      <c r="R1246" s="127"/>
    </row>
    <row r="1247" spans="7:18" x14ac:dyDescent="0.2">
      <c r="G1247" s="64"/>
      <c r="H1247" s="64"/>
      <c r="O1247" s="87"/>
      <c r="P1247" s="127"/>
      <c r="Q1247" s="127"/>
      <c r="R1247" s="127"/>
    </row>
    <row r="1248" spans="7:18" x14ac:dyDescent="0.2">
      <c r="G1248" s="64"/>
      <c r="H1248" s="64"/>
      <c r="O1248" s="87"/>
      <c r="P1248" s="127"/>
      <c r="Q1248" s="127"/>
      <c r="R1248" s="127"/>
    </row>
    <row r="1249" spans="7:18" x14ac:dyDescent="0.2">
      <c r="G1249" s="64"/>
      <c r="H1249" s="64"/>
      <c r="O1249" s="87"/>
      <c r="P1249" s="127"/>
      <c r="Q1249" s="127"/>
      <c r="R1249" s="127"/>
    </row>
    <row r="1250" spans="7:18" x14ac:dyDescent="0.2">
      <c r="G1250" s="64"/>
      <c r="H1250" s="64"/>
      <c r="O1250" s="87"/>
      <c r="P1250" s="127"/>
      <c r="Q1250" s="127"/>
      <c r="R1250" s="127"/>
    </row>
    <row r="1251" spans="7:18" x14ac:dyDescent="0.2">
      <c r="G1251" s="64"/>
      <c r="H1251" s="64"/>
      <c r="O1251" s="87"/>
      <c r="P1251" s="127"/>
      <c r="Q1251" s="127"/>
      <c r="R1251" s="127"/>
    </row>
    <row r="1252" spans="7:18" x14ac:dyDescent="0.2">
      <c r="G1252" s="64"/>
      <c r="H1252" s="64"/>
      <c r="O1252" s="87"/>
      <c r="P1252" s="127"/>
      <c r="Q1252" s="127"/>
      <c r="R1252" s="127"/>
    </row>
    <row r="1253" spans="7:18" x14ac:dyDescent="0.2">
      <c r="G1253" s="64"/>
      <c r="H1253" s="64"/>
      <c r="O1253" s="87"/>
      <c r="P1253" s="127"/>
      <c r="Q1253" s="127"/>
      <c r="R1253" s="127"/>
    </row>
    <row r="1254" spans="7:18" x14ac:dyDescent="0.2">
      <c r="G1254" s="64"/>
      <c r="H1254" s="64"/>
      <c r="O1254" s="87"/>
      <c r="P1254" s="127"/>
      <c r="Q1254" s="127"/>
      <c r="R1254" s="127"/>
    </row>
    <row r="1255" spans="7:18" x14ac:dyDescent="0.2">
      <c r="G1255" s="64"/>
      <c r="H1255" s="64"/>
      <c r="O1255" s="87"/>
      <c r="P1255" s="127"/>
      <c r="Q1255" s="127"/>
      <c r="R1255" s="127"/>
    </row>
    <row r="1256" spans="7:18" x14ac:dyDescent="0.2">
      <c r="G1256" s="64"/>
      <c r="H1256" s="64"/>
      <c r="O1256" s="87"/>
      <c r="P1256" s="127"/>
      <c r="Q1256" s="127"/>
      <c r="R1256" s="127"/>
    </row>
    <row r="1257" spans="7:18" x14ac:dyDescent="0.2">
      <c r="G1257" s="64"/>
      <c r="H1257" s="64"/>
      <c r="O1257" s="87"/>
      <c r="P1257" s="127"/>
      <c r="Q1257" s="127"/>
      <c r="R1257" s="127"/>
    </row>
    <row r="1258" spans="7:18" x14ac:dyDescent="0.2">
      <c r="G1258" s="64"/>
      <c r="H1258" s="64"/>
      <c r="O1258" s="87"/>
      <c r="P1258" s="127"/>
      <c r="Q1258" s="127"/>
      <c r="R1258" s="127"/>
    </row>
    <row r="1259" spans="7:18" x14ac:dyDescent="0.2">
      <c r="G1259" s="64"/>
      <c r="H1259" s="64"/>
      <c r="O1259" s="87"/>
      <c r="P1259" s="127"/>
      <c r="Q1259" s="127"/>
      <c r="R1259" s="127"/>
    </row>
    <row r="1260" spans="7:18" x14ac:dyDescent="0.2">
      <c r="G1260" s="64"/>
      <c r="H1260" s="64"/>
      <c r="O1260" s="87"/>
      <c r="P1260" s="127"/>
      <c r="Q1260" s="127"/>
      <c r="R1260" s="127"/>
    </row>
    <row r="1261" spans="7:18" x14ac:dyDescent="0.2">
      <c r="G1261" s="64"/>
      <c r="H1261" s="64"/>
      <c r="O1261" s="87"/>
      <c r="P1261" s="127"/>
      <c r="Q1261" s="127"/>
      <c r="R1261" s="127"/>
    </row>
    <row r="1262" spans="7:18" x14ac:dyDescent="0.2">
      <c r="G1262" s="64"/>
      <c r="H1262" s="64"/>
      <c r="O1262" s="87"/>
      <c r="P1262" s="127"/>
      <c r="Q1262" s="127"/>
      <c r="R1262" s="127"/>
    </row>
    <row r="1263" spans="7:18" x14ac:dyDescent="0.2">
      <c r="G1263" s="64"/>
      <c r="H1263" s="64"/>
      <c r="O1263" s="87"/>
      <c r="P1263" s="127"/>
      <c r="Q1263" s="127"/>
      <c r="R1263" s="127"/>
    </row>
    <row r="1264" spans="7:18" x14ac:dyDescent="0.2">
      <c r="G1264" s="64"/>
      <c r="H1264" s="64"/>
      <c r="O1264" s="87"/>
      <c r="P1264" s="127"/>
      <c r="Q1264" s="127"/>
      <c r="R1264" s="127"/>
    </row>
    <row r="1265" spans="7:18" x14ac:dyDescent="0.2">
      <c r="G1265" s="64"/>
      <c r="H1265" s="64"/>
      <c r="O1265" s="87"/>
      <c r="P1265" s="127"/>
      <c r="Q1265" s="127"/>
      <c r="R1265" s="127"/>
    </row>
    <row r="1266" spans="7:18" x14ac:dyDescent="0.2">
      <c r="G1266" s="64"/>
      <c r="H1266" s="64"/>
      <c r="O1266" s="87"/>
      <c r="P1266" s="127"/>
      <c r="Q1266" s="127"/>
      <c r="R1266" s="127"/>
    </row>
    <row r="1267" spans="7:18" x14ac:dyDescent="0.2">
      <c r="G1267" s="64"/>
      <c r="H1267" s="64"/>
      <c r="O1267" s="87"/>
      <c r="P1267" s="127"/>
      <c r="Q1267" s="127"/>
      <c r="R1267" s="127"/>
    </row>
    <row r="1268" spans="7:18" x14ac:dyDescent="0.2">
      <c r="G1268" s="64"/>
      <c r="H1268" s="64"/>
      <c r="O1268" s="87"/>
      <c r="P1268" s="127"/>
      <c r="Q1268" s="127"/>
      <c r="R1268" s="127"/>
    </row>
    <row r="1269" spans="7:18" x14ac:dyDescent="0.2">
      <c r="G1269" s="64"/>
      <c r="H1269" s="64"/>
      <c r="O1269" s="87"/>
      <c r="P1269" s="127"/>
      <c r="Q1269" s="127"/>
      <c r="R1269" s="127"/>
    </row>
    <row r="1270" spans="7:18" x14ac:dyDescent="0.2">
      <c r="G1270" s="64"/>
      <c r="H1270" s="64"/>
      <c r="O1270" s="87"/>
      <c r="P1270" s="127"/>
      <c r="Q1270" s="127"/>
      <c r="R1270" s="127"/>
    </row>
    <row r="1271" spans="7:18" x14ac:dyDescent="0.2">
      <c r="G1271" s="64"/>
      <c r="H1271" s="64"/>
      <c r="O1271" s="87"/>
      <c r="P1271" s="127"/>
      <c r="Q1271" s="127"/>
      <c r="R1271" s="127"/>
    </row>
    <row r="1272" spans="7:18" x14ac:dyDescent="0.2">
      <c r="G1272" s="64"/>
      <c r="H1272" s="64"/>
      <c r="O1272" s="87"/>
      <c r="P1272" s="127"/>
      <c r="Q1272" s="127"/>
      <c r="R1272" s="127"/>
    </row>
    <row r="1273" spans="7:18" x14ac:dyDescent="0.2">
      <c r="G1273" s="64"/>
      <c r="H1273" s="64"/>
      <c r="O1273" s="87"/>
      <c r="P1273" s="127"/>
      <c r="Q1273" s="127"/>
      <c r="R1273" s="127"/>
    </row>
    <row r="1274" spans="7:18" x14ac:dyDescent="0.2">
      <c r="G1274" s="64"/>
      <c r="H1274" s="64"/>
      <c r="O1274" s="87"/>
      <c r="P1274" s="127"/>
      <c r="Q1274" s="127"/>
      <c r="R1274" s="127"/>
    </row>
    <row r="1275" spans="7:18" x14ac:dyDescent="0.2">
      <c r="G1275" s="64"/>
      <c r="H1275" s="64"/>
      <c r="O1275" s="87"/>
      <c r="P1275" s="127"/>
      <c r="Q1275" s="127"/>
      <c r="R1275" s="127"/>
    </row>
    <row r="1276" spans="7:18" x14ac:dyDescent="0.2">
      <c r="G1276" s="64"/>
      <c r="H1276" s="64"/>
      <c r="O1276" s="87"/>
      <c r="P1276" s="127"/>
      <c r="Q1276" s="127"/>
      <c r="R1276" s="127"/>
    </row>
    <row r="1277" spans="7:18" x14ac:dyDescent="0.2">
      <c r="G1277" s="64"/>
      <c r="H1277" s="64"/>
      <c r="O1277" s="87"/>
      <c r="P1277" s="127"/>
      <c r="Q1277" s="127"/>
      <c r="R1277" s="127"/>
    </row>
    <row r="1278" spans="7:18" x14ac:dyDescent="0.2">
      <c r="G1278" s="64"/>
      <c r="H1278" s="64"/>
      <c r="O1278" s="87"/>
      <c r="P1278" s="127"/>
      <c r="Q1278" s="127"/>
      <c r="R1278" s="127"/>
    </row>
    <row r="1279" spans="7:18" x14ac:dyDescent="0.2">
      <c r="G1279" s="64"/>
      <c r="H1279" s="64"/>
      <c r="O1279" s="87"/>
      <c r="P1279" s="127"/>
      <c r="Q1279" s="127"/>
      <c r="R1279" s="127"/>
    </row>
    <row r="1280" spans="7:18" x14ac:dyDescent="0.2">
      <c r="G1280" s="64"/>
      <c r="H1280" s="64"/>
      <c r="O1280" s="87"/>
      <c r="P1280" s="127"/>
      <c r="Q1280" s="127"/>
      <c r="R1280" s="127"/>
    </row>
    <row r="1281" spans="7:18" x14ac:dyDescent="0.2">
      <c r="G1281" s="64"/>
      <c r="H1281" s="64"/>
      <c r="O1281" s="87"/>
      <c r="P1281" s="127"/>
      <c r="Q1281" s="127"/>
      <c r="R1281" s="127"/>
    </row>
    <row r="1282" spans="7:18" x14ac:dyDescent="0.2">
      <c r="G1282" s="64"/>
      <c r="H1282" s="64"/>
      <c r="O1282" s="87"/>
      <c r="P1282" s="127"/>
      <c r="Q1282" s="127"/>
      <c r="R1282" s="127"/>
    </row>
    <row r="1283" spans="7:18" x14ac:dyDescent="0.2">
      <c r="G1283" s="64"/>
      <c r="H1283" s="64"/>
      <c r="O1283" s="87"/>
      <c r="P1283" s="127"/>
      <c r="Q1283" s="127"/>
      <c r="R1283" s="127"/>
    </row>
    <row r="1284" spans="7:18" x14ac:dyDescent="0.2">
      <c r="G1284" s="64"/>
      <c r="H1284" s="64"/>
      <c r="O1284" s="87"/>
      <c r="P1284" s="127"/>
      <c r="Q1284" s="127"/>
      <c r="R1284" s="127"/>
    </row>
    <row r="1285" spans="7:18" x14ac:dyDescent="0.2">
      <c r="G1285" s="64"/>
      <c r="H1285" s="64"/>
      <c r="O1285" s="87"/>
      <c r="P1285" s="127"/>
      <c r="Q1285" s="127"/>
      <c r="R1285" s="127"/>
    </row>
    <row r="1286" spans="7:18" x14ac:dyDescent="0.2">
      <c r="G1286" s="64"/>
      <c r="H1286" s="64"/>
      <c r="O1286" s="87"/>
      <c r="P1286" s="127"/>
      <c r="Q1286" s="127"/>
      <c r="R1286" s="127"/>
    </row>
    <row r="1287" spans="7:18" x14ac:dyDescent="0.2">
      <c r="G1287" s="64"/>
      <c r="H1287" s="64"/>
      <c r="O1287" s="87"/>
      <c r="P1287" s="127"/>
      <c r="Q1287" s="127"/>
      <c r="R1287" s="127"/>
    </row>
    <row r="1288" spans="7:18" x14ac:dyDescent="0.2">
      <c r="G1288" s="64"/>
      <c r="H1288" s="64"/>
      <c r="O1288" s="87"/>
      <c r="P1288" s="127"/>
      <c r="Q1288" s="127"/>
      <c r="R1288" s="127"/>
    </row>
    <row r="1289" spans="7:18" x14ac:dyDescent="0.2">
      <c r="G1289" s="64"/>
      <c r="H1289" s="64"/>
      <c r="O1289" s="87"/>
      <c r="P1289" s="127"/>
      <c r="Q1289" s="127"/>
      <c r="R1289" s="127"/>
    </row>
    <row r="1290" spans="7:18" x14ac:dyDescent="0.2">
      <c r="G1290" s="64"/>
      <c r="H1290" s="64"/>
      <c r="O1290" s="87"/>
      <c r="P1290" s="127"/>
      <c r="Q1290" s="127"/>
      <c r="R1290" s="127"/>
    </row>
    <row r="1291" spans="7:18" x14ac:dyDescent="0.2">
      <c r="G1291" s="64"/>
      <c r="H1291" s="64"/>
      <c r="O1291" s="87"/>
      <c r="P1291" s="127"/>
      <c r="Q1291" s="127"/>
      <c r="R1291" s="127"/>
    </row>
    <row r="1292" spans="7:18" x14ac:dyDescent="0.2">
      <c r="G1292" s="64"/>
      <c r="H1292" s="64"/>
      <c r="O1292" s="87"/>
      <c r="P1292" s="127"/>
      <c r="Q1292" s="127"/>
      <c r="R1292" s="127"/>
    </row>
    <row r="1293" spans="7:18" x14ac:dyDescent="0.2">
      <c r="G1293" s="64"/>
      <c r="H1293" s="64"/>
      <c r="O1293" s="87"/>
      <c r="P1293" s="127"/>
      <c r="Q1293" s="127"/>
      <c r="R1293" s="127"/>
    </row>
    <row r="1294" spans="7:18" x14ac:dyDescent="0.2">
      <c r="G1294" s="64"/>
      <c r="H1294" s="64"/>
      <c r="O1294" s="87"/>
      <c r="P1294" s="127"/>
      <c r="Q1294" s="127"/>
      <c r="R1294" s="127"/>
    </row>
    <row r="1295" spans="7:18" x14ac:dyDescent="0.2">
      <c r="G1295" s="64"/>
      <c r="H1295" s="64"/>
      <c r="O1295" s="87"/>
      <c r="P1295" s="127"/>
      <c r="Q1295" s="127"/>
      <c r="R1295" s="127"/>
    </row>
    <row r="1296" spans="7:18" x14ac:dyDescent="0.2">
      <c r="G1296" s="64"/>
      <c r="H1296" s="64"/>
      <c r="O1296" s="87"/>
      <c r="P1296" s="127"/>
      <c r="Q1296" s="127"/>
      <c r="R1296" s="127"/>
    </row>
    <row r="1297" spans="7:18" x14ac:dyDescent="0.2">
      <c r="G1297" s="64"/>
      <c r="H1297" s="64"/>
      <c r="O1297" s="87"/>
      <c r="P1297" s="127"/>
      <c r="Q1297" s="127"/>
      <c r="R1297" s="127"/>
    </row>
    <row r="1298" spans="7:18" x14ac:dyDescent="0.2">
      <c r="G1298" s="64"/>
      <c r="H1298" s="64"/>
      <c r="O1298" s="87"/>
      <c r="P1298" s="127"/>
      <c r="Q1298" s="127"/>
      <c r="R1298" s="127"/>
    </row>
    <row r="1299" spans="7:18" x14ac:dyDescent="0.2">
      <c r="G1299" s="64"/>
      <c r="H1299" s="64"/>
      <c r="O1299" s="87"/>
      <c r="P1299" s="127"/>
      <c r="Q1299" s="127"/>
      <c r="R1299" s="127"/>
    </row>
    <row r="1300" spans="7:18" x14ac:dyDescent="0.2">
      <c r="G1300" s="64"/>
      <c r="H1300" s="64"/>
      <c r="O1300" s="87"/>
      <c r="P1300" s="127"/>
      <c r="Q1300" s="127"/>
      <c r="R1300" s="127"/>
    </row>
    <row r="1301" spans="7:18" x14ac:dyDescent="0.2">
      <c r="G1301" s="64"/>
      <c r="H1301" s="64"/>
      <c r="O1301" s="87"/>
      <c r="P1301" s="127"/>
      <c r="Q1301" s="127"/>
      <c r="R1301" s="127"/>
    </row>
    <row r="1302" spans="7:18" x14ac:dyDescent="0.2">
      <c r="G1302" s="64"/>
      <c r="H1302" s="64"/>
      <c r="O1302" s="87"/>
      <c r="P1302" s="127"/>
      <c r="Q1302" s="127"/>
      <c r="R1302" s="127"/>
    </row>
    <row r="1303" spans="7:18" x14ac:dyDescent="0.2">
      <c r="G1303" s="64"/>
      <c r="H1303" s="64"/>
      <c r="O1303" s="87"/>
      <c r="P1303" s="127"/>
      <c r="Q1303" s="127"/>
      <c r="R1303" s="127"/>
    </row>
    <row r="1304" spans="7:18" x14ac:dyDescent="0.2">
      <c r="G1304" s="64"/>
      <c r="H1304" s="64"/>
      <c r="O1304" s="87"/>
      <c r="P1304" s="127"/>
      <c r="Q1304" s="127"/>
      <c r="R1304" s="127"/>
    </row>
    <row r="1305" spans="7:18" x14ac:dyDescent="0.2">
      <c r="G1305" s="64"/>
      <c r="H1305" s="64"/>
      <c r="O1305" s="87"/>
      <c r="P1305" s="127"/>
      <c r="Q1305" s="127"/>
      <c r="R1305" s="127"/>
    </row>
    <row r="1306" spans="7:18" x14ac:dyDescent="0.2">
      <c r="G1306" s="64"/>
      <c r="H1306" s="64"/>
      <c r="O1306" s="87"/>
      <c r="P1306" s="127"/>
      <c r="Q1306" s="127"/>
      <c r="R1306" s="127"/>
    </row>
    <row r="1307" spans="7:18" x14ac:dyDescent="0.2">
      <c r="G1307" s="64"/>
      <c r="H1307" s="64"/>
      <c r="O1307" s="87"/>
      <c r="P1307" s="127"/>
      <c r="Q1307" s="127"/>
      <c r="R1307" s="127"/>
    </row>
    <row r="1308" spans="7:18" x14ac:dyDescent="0.2">
      <c r="G1308" s="64"/>
      <c r="H1308" s="64"/>
      <c r="O1308" s="87"/>
      <c r="P1308" s="127"/>
      <c r="Q1308" s="127"/>
      <c r="R1308" s="127"/>
    </row>
    <row r="1309" spans="7:18" x14ac:dyDescent="0.2">
      <c r="G1309" s="64"/>
      <c r="H1309" s="64"/>
      <c r="O1309" s="87"/>
      <c r="P1309" s="127"/>
      <c r="Q1309" s="127"/>
      <c r="R1309" s="127"/>
    </row>
    <row r="1310" spans="7:18" x14ac:dyDescent="0.2">
      <c r="G1310" s="64"/>
      <c r="H1310" s="64"/>
      <c r="O1310" s="87"/>
      <c r="P1310" s="127"/>
      <c r="Q1310" s="127"/>
      <c r="R1310" s="127"/>
    </row>
    <row r="1311" spans="7:18" x14ac:dyDescent="0.2">
      <c r="G1311" s="64"/>
      <c r="H1311" s="64"/>
      <c r="O1311" s="87"/>
      <c r="P1311" s="127"/>
      <c r="Q1311" s="127"/>
      <c r="R1311" s="127"/>
    </row>
    <row r="1312" spans="7:18" x14ac:dyDescent="0.2">
      <c r="G1312" s="64"/>
      <c r="H1312" s="64"/>
      <c r="O1312" s="87"/>
      <c r="P1312" s="127"/>
      <c r="Q1312" s="127"/>
      <c r="R1312" s="127"/>
    </row>
    <row r="1313" spans="7:18" x14ac:dyDescent="0.2">
      <c r="G1313" s="64"/>
      <c r="H1313" s="64"/>
      <c r="O1313" s="87"/>
      <c r="P1313" s="127"/>
      <c r="Q1313" s="127"/>
      <c r="R1313" s="127"/>
    </row>
    <row r="1314" spans="7:18" x14ac:dyDescent="0.2">
      <c r="G1314" s="64"/>
      <c r="H1314" s="64"/>
      <c r="O1314" s="87"/>
      <c r="P1314" s="127"/>
      <c r="Q1314" s="127"/>
      <c r="R1314" s="127"/>
    </row>
    <row r="1315" spans="7:18" x14ac:dyDescent="0.2">
      <c r="G1315" s="64"/>
      <c r="H1315" s="64"/>
      <c r="O1315" s="87"/>
      <c r="P1315" s="127"/>
      <c r="Q1315" s="127"/>
      <c r="R1315" s="127"/>
    </row>
    <row r="1316" spans="7:18" x14ac:dyDescent="0.2">
      <c r="G1316" s="64"/>
      <c r="H1316" s="64"/>
      <c r="O1316" s="87"/>
      <c r="P1316" s="127"/>
      <c r="Q1316" s="127"/>
      <c r="R1316" s="127"/>
    </row>
    <row r="1317" spans="7:18" x14ac:dyDescent="0.2">
      <c r="G1317" s="64"/>
      <c r="H1317" s="64"/>
      <c r="O1317" s="87"/>
      <c r="P1317" s="127"/>
      <c r="Q1317" s="127"/>
      <c r="R1317" s="127"/>
    </row>
    <row r="1318" spans="7:18" x14ac:dyDescent="0.2">
      <c r="G1318" s="64"/>
      <c r="H1318" s="64"/>
      <c r="O1318" s="87"/>
      <c r="P1318" s="127"/>
      <c r="Q1318" s="127"/>
      <c r="R1318" s="127"/>
    </row>
    <row r="1319" spans="7:18" x14ac:dyDescent="0.2">
      <c r="G1319" s="64"/>
      <c r="H1319" s="64"/>
      <c r="O1319" s="87"/>
      <c r="P1319" s="127"/>
      <c r="Q1319" s="127"/>
      <c r="R1319" s="127"/>
    </row>
    <row r="1320" spans="7:18" x14ac:dyDescent="0.2">
      <c r="G1320" s="64"/>
      <c r="H1320" s="64"/>
      <c r="O1320" s="87"/>
      <c r="P1320" s="127"/>
      <c r="Q1320" s="127"/>
      <c r="R1320" s="127"/>
    </row>
    <row r="1321" spans="7:18" x14ac:dyDescent="0.2">
      <c r="G1321" s="64"/>
      <c r="H1321" s="64"/>
      <c r="O1321" s="87"/>
      <c r="P1321" s="127"/>
      <c r="Q1321" s="127"/>
      <c r="R1321" s="127"/>
    </row>
    <row r="1322" spans="7:18" x14ac:dyDescent="0.2">
      <c r="G1322" s="64"/>
      <c r="H1322" s="64"/>
      <c r="O1322" s="87"/>
      <c r="P1322" s="127"/>
      <c r="Q1322" s="127"/>
      <c r="R1322" s="127"/>
    </row>
    <row r="1323" spans="7:18" x14ac:dyDescent="0.2">
      <c r="G1323" s="64"/>
      <c r="H1323" s="64"/>
      <c r="O1323" s="87"/>
      <c r="P1323" s="127"/>
      <c r="Q1323" s="127"/>
      <c r="R1323" s="127"/>
    </row>
    <row r="1324" spans="7:18" x14ac:dyDescent="0.2">
      <c r="G1324" s="64"/>
      <c r="H1324" s="64"/>
      <c r="O1324" s="87"/>
      <c r="P1324" s="127"/>
      <c r="Q1324" s="127"/>
      <c r="R1324" s="127"/>
    </row>
    <row r="1325" spans="7:18" x14ac:dyDescent="0.2">
      <c r="G1325" s="64"/>
      <c r="H1325" s="64"/>
      <c r="O1325" s="87"/>
      <c r="P1325" s="127"/>
      <c r="Q1325" s="127"/>
      <c r="R1325" s="127"/>
    </row>
    <row r="1326" spans="7:18" x14ac:dyDescent="0.2">
      <c r="G1326" s="64"/>
      <c r="H1326" s="64"/>
      <c r="O1326" s="87"/>
      <c r="P1326" s="127"/>
      <c r="Q1326" s="127"/>
      <c r="R1326" s="127"/>
    </row>
    <row r="1327" spans="7:18" x14ac:dyDescent="0.2">
      <c r="G1327" s="64"/>
      <c r="H1327" s="64"/>
      <c r="O1327" s="87"/>
      <c r="P1327" s="127"/>
      <c r="Q1327" s="127"/>
      <c r="R1327" s="127"/>
    </row>
    <row r="1328" spans="7:18" x14ac:dyDescent="0.2">
      <c r="G1328" s="64"/>
      <c r="H1328" s="64"/>
      <c r="O1328" s="87"/>
      <c r="P1328" s="127"/>
      <c r="Q1328" s="127"/>
      <c r="R1328" s="127"/>
    </row>
    <row r="1329" spans="7:18" x14ac:dyDescent="0.2">
      <c r="G1329" s="64"/>
      <c r="H1329" s="64"/>
      <c r="O1329" s="87"/>
      <c r="P1329" s="127"/>
      <c r="Q1329" s="127"/>
      <c r="R1329" s="127"/>
    </row>
    <row r="1330" spans="7:18" x14ac:dyDescent="0.2">
      <c r="G1330" s="64"/>
      <c r="H1330" s="64"/>
      <c r="O1330" s="87"/>
      <c r="P1330" s="127"/>
      <c r="Q1330" s="127"/>
      <c r="R1330" s="127"/>
    </row>
    <row r="1331" spans="7:18" x14ac:dyDescent="0.2">
      <c r="G1331" s="64"/>
      <c r="H1331" s="64"/>
      <c r="O1331" s="87"/>
      <c r="P1331" s="127"/>
      <c r="Q1331" s="127"/>
      <c r="R1331" s="127"/>
    </row>
    <row r="1332" spans="7:18" x14ac:dyDescent="0.2">
      <c r="G1332" s="64"/>
      <c r="H1332" s="64"/>
      <c r="O1332" s="87"/>
      <c r="P1332" s="127"/>
      <c r="Q1332" s="127"/>
      <c r="R1332" s="127"/>
    </row>
    <row r="1333" spans="7:18" x14ac:dyDescent="0.2">
      <c r="G1333" s="64"/>
      <c r="H1333" s="64"/>
      <c r="O1333" s="87"/>
      <c r="P1333" s="127"/>
      <c r="Q1333" s="127"/>
      <c r="R1333" s="127"/>
    </row>
    <row r="1334" spans="7:18" x14ac:dyDescent="0.2">
      <c r="G1334" s="64"/>
      <c r="H1334" s="64"/>
      <c r="O1334" s="87"/>
      <c r="P1334" s="127"/>
      <c r="Q1334" s="127"/>
      <c r="R1334" s="127"/>
    </row>
    <row r="1335" spans="7:18" x14ac:dyDescent="0.2">
      <c r="G1335" s="64"/>
      <c r="H1335" s="64"/>
      <c r="O1335" s="87"/>
      <c r="P1335" s="127"/>
      <c r="Q1335" s="127"/>
      <c r="R1335" s="127"/>
    </row>
    <row r="1336" spans="7:18" x14ac:dyDescent="0.2">
      <c r="G1336" s="64"/>
      <c r="H1336" s="64"/>
      <c r="O1336" s="87"/>
      <c r="P1336" s="127"/>
      <c r="Q1336" s="127"/>
      <c r="R1336" s="127"/>
    </row>
    <row r="1337" spans="7:18" x14ac:dyDescent="0.2">
      <c r="G1337" s="64"/>
      <c r="H1337" s="64"/>
      <c r="O1337" s="87"/>
      <c r="P1337" s="127"/>
      <c r="Q1337" s="127"/>
      <c r="R1337" s="127"/>
    </row>
    <row r="1338" spans="7:18" x14ac:dyDescent="0.2">
      <c r="G1338" s="64"/>
      <c r="H1338" s="64"/>
      <c r="O1338" s="87"/>
      <c r="P1338" s="127"/>
      <c r="Q1338" s="127"/>
      <c r="R1338" s="127"/>
    </row>
    <row r="1339" spans="7:18" x14ac:dyDescent="0.2">
      <c r="G1339" s="64"/>
      <c r="H1339" s="64"/>
      <c r="O1339" s="87"/>
      <c r="P1339" s="127"/>
      <c r="Q1339" s="127"/>
      <c r="R1339" s="127"/>
    </row>
    <row r="1340" spans="7:18" x14ac:dyDescent="0.2">
      <c r="G1340" s="64"/>
      <c r="H1340" s="64"/>
      <c r="O1340" s="87"/>
      <c r="P1340" s="127"/>
      <c r="Q1340" s="127"/>
      <c r="R1340" s="127"/>
    </row>
    <row r="1341" spans="7:18" x14ac:dyDescent="0.2">
      <c r="G1341" s="64"/>
      <c r="H1341" s="64"/>
      <c r="O1341" s="87"/>
      <c r="P1341" s="127"/>
      <c r="Q1341" s="127"/>
      <c r="R1341" s="127"/>
    </row>
    <row r="1342" spans="7:18" x14ac:dyDescent="0.2">
      <c r="G1342" s="64"/>
      <c r="H1342" s="64"/>
      <c r="O1342" s="87"/>
      <c r="P1342" s="127"/>
      <c r="Q1342" s="127"/>
      <c r="R1342" s="127"/>
    </row>
    <row r="1343" spans="7:18" x14ac:dyDescent="0.2">
      <c r="G1343" s="64"/>
      <c r="H1343" s="64"/>
      <c r="O1343" s="87"/>
      <c r="P1343" s="127"/>
      <c r="Q1343" s="127"/>
      <c r="R1343" s="127"/>
    </row>
    <row r="1344" spans="7:18" x14ac:dyDescent="0.2">
      <c r="G1344" s="64"/>
      <c r="H1344" s="64"/>
      <c r="O1344" s="87"/>
      <c r="P1344" s="127"/>
      <c r="Q1344" s="127"/>
      <c r="R1344" s="127"/>
    </row>
    <row r="1345" spans="7:18" x14ac:dyDescent="0.2">
      <c r="G1345" s="64"/>
      <c r="H1345" s="64"/>
      <c r="O1345" s="87"/>
      <c r="P1345" s="127"/>
      <c r="Q1345" s="127"/>
      <c r="R1345" s="127"/>
    </row>
    <row r="1346" spans="7:18" x14ac:dyDescent="0.2">
      <c r="G1346" s="64"/>
      <c r="H1346" s="64"/>
      <c r="O1346" s="87"/>
      <c r="P1346" s="127"/>
      <c r="Q1346" s="127"/>
      <c r="R1346" s="127"/>
    </row>
    <row r="1347" spans="7:18" x14ac:dyDescent="0.2">
      <c r="G1347" s="64"/>
      <c r="H1347" s="64"/>
      <c r="O1347" s="87"/>
      <c r="P1347" s="127"/>
      <c r="Q1347" s="127"/>
      <c r="R1347" s="127"/>
    </row>
    <row r="1348" spans="7:18" x14ac:dyDescent="0.2">
      <c r="G1348" s="64"/>
      <c r="H1348" s="64"/>
      <c r="O1348" s="87"/>
      <c r="P1348" s="127"/>
      <c r="Q1348" s="127"/>
      <c r="R1348" s="127"/>
    </row>
    <row r="1349" spans="7:18" x14ac:dyDescent="0.2">
      <c r="G1349" s="64"/>
      <c r="H1349" s="64"/>
      <c r="O1349" s="87"/>
      <c r="P1349" s="127"/>
      <c r="Q1349" s="127"/>
      <c r="R1349" s="127"/>
    </row>
    <row r="1350" spans="7:18" x14ac:dyDescent="0.2">
      <c r="G1350" s="64"/>
      <c r="H1350" s="64"/>
      <c r="O1350" s="87"/>
      <c r="P1350" s="127"/>
      <c r="Q1350" s="127"/>
      <c r="R1350" s="127"/>
    </row>
    <row r="1351" spans="7:18" x14ac:dyDescent="0.2">
      <c r="G1351" s="64"/>
      <c r="H1351" s="64"/>
      <c r="O1351" s="87"/>
      <c r="P1351" s="127"/>
      <c r="Q1351" s="127"/>
      <c r="R1351" s="127"/>
    </row>
    <row r="1352" spans="7:18" x14ac:dyDescent="0.2">
      <c r="G1352" s="64"/>
      <c r="H1352" s="64"/>
      <c r="O1352" s="87"/>
      <c r="P1352" s="127"/>
      <c r="Q1352" s="127"/>
      <c r="R1352" s="127"/>
    </row>
    <row r="1353" spans="7:18" x14ac:dyDescent="0.2">
      <c r="G1353" s="64"/>
      <c r="H1353" s="64"/>
      <c r="O1353" s="87"/>
      <c r="P1353" s="127"/>
      <c r="Q1353" s="127"/>
      <c r="R1353" s="127"/>
    </row>
    <row r="1354" spans="7:18" x14ac:dyDescent="0.2">
      <c r="G1354" s="64"/>
      <c r="H1354" s="64"/>
      <c r="O1354" s="87"/>
      <c r="P1354" s="127"/>
      <c r="Q1354" s="127"/>
      <c r="R1354" s="127"/>
    </row>
    <row r="1355" spans="7:18" x14ac:dyDescent="0.2">
      <c r="G1355" s="64"/>
      <c r="H1355" s="64"/>
      <c r="O1355" s="87"/>
      <c r="P1355" s="127"/>
      <c r="Q1355" s="127"/>
      <c r="R1355" s="127"/>
    </row>
    <row r="1356" spans="7:18" x14ac:dyDescent="0.2">
      <c r="G1356" s="64"/>
      <c r="H1356" s="64"/>
      <c r="O1356" s="87"/>
      <c r="P1356" s="127"/>
      <c r="Q1356" s="127"/>
      <c r="R1356" s="127"/>
    </row>
    <row r="1357" spans="7:18" x14ac:dyDescent="0.2">
      <c r="G1357" s="64"/>
      <c r="H1357" s="64"/>
      <c r="O1357" s="87"/>
      <c r="P1357" s="127"/>
      <c r="Q1357" s="127"/>
      <c r="R1357" s="127"/>
    </row>
    <row r="1358" spans="7:18" x14ac:dyDescent="0.2">
      <c r="G1358" s="64"/>
      <c r="H1358" s="64"/>
      <c r="O1358" s="87"/>
      <c r="P1358" s="127"/>
      <c r="Q1358" s="127"/>
      <c r="R1358" s="127"/>
    </row>
    <row r="1359" spans="7:18" x14ac:dyDescent="0.2">
      <c r="G1359" s="64"/>
      <c r="H1359" s="64"/>
      <c r="O1359" s="87"/>
      <c r="P1359" s="127"/>
      <c r="Q1359" s="127"/>
      <c r="R1359" s="127"/>
    </row>
    <row r="1360" spans="7:18" x14ac:dyDescent="0.2">
      <c r="G1360" s="64"/>
      <c r="H1360" s="64"/>
      <c r="O1360" s="87"/>
      <c r="P1360" s="127"/>
      <c r="Q1360" s="127"/>
      <c r="R1360" s="127"/>
    </row>
    <row r="1361" spans="7:18" x14ac:dyDescent="0.2">
      <c r="G1361" s="64"/>
      <c r="H1361" s="64"/>
      <c r="O1361" s="87"/>
      <c r="P1361" s="127"/>
      <c r="Q1361" s="127"/>
      <c r="R1361" s="127"/>
    </row>
    <row r="1362" spans="7:18" x14ac:dyDescent="0.2">
      <c r="G1362" s="64"/>
      <c r="H1362" s="64"/>
      <c r="O1362" s="87"/>
      <c r="P1362" s="127"/>
      <c r="Q1362" s="127"/>
      <c r="R1362" s="127"/>
    </row>
    <row r="1363" spans="7:18" x14ac:dyDescent="0.2">
      <c r="G1363" s="64"/>
      <c r="H1363" s="64"/>
      <c r="O1363" s="87"/>
      <c r="P1363" s="127"/>
      <c r="Q1363" s="127"/>
      <c r="R1363" s="127"/>
    </row>
    <row r="1364" spans="7:18" x14ac:dyDescent="0.2">
      <c r="G1364" s="64"/>
      <c r="H1364" s="64"/>
      <c r="O1364" s="87"/>
      <c r="P1364" s="127"/>
      <c r="Q1364" s="127"/>
      <c r="R1364" s="127"/>
    </row>
    <row r="1365" spans="7:18" x14ac:dyDescent="0.2">
      <c r="G1365" s="64"/>
      <c r="H1365" s="64"/>
      <c r="O1365" s="87"/>
      <c r="P1365" s="127"/>
      <c r="Q1365" s="127"/>
      <c r="R1365" s="127"/>
    </row>
    <row r="1366" spans="7:18" x14ac:dyDescent="0.2">
      <c r="G1366" s="64"/>
      <c r="H1366" s="64"/>
      <c r="O1366" s="87"/>
      <c r="P1366" s="127"/>
      <c r="Q1366" s="127"/>
      <c r="R1366" s="127"/>
    </row>
    <row r="1367" spans="7:18" x14ac:dyDescent="0.2">
      <c r="G1367" s="64"/>
      <c r="H1367" s="64"/>
      <c r="O1367" s="87"/>
      <c r="P1367" s="127"/>
      <c r="Q1367" s="127"/>
      <c r="R1367" s="127"/>
    </row>
    <row r="1368" spans="7:18" x14ac:dyDescent="0.2">
      <c r="G1368" s="64"/>
      <c r="H1368" s="64"/>
      <c r="O1368" s="87"/>
      <c r="P1368" s="127"/>
      <c r="Q1368" s="127"/>
      <c r="R1368" s="127"/>
    </row>
    <row r="1369" spans="7:18" x14ac:dyDescent="0.2">
      <c r="G1369" s="64"/>
      <c r="H1369" s="64"/>
      <c r="O1369" s="87"/>
      <c r="P1369" s="127"/>
      <c r="Q1369" s="127"/>
      <c r="R1369" s="127"/>
    </row>
    <row r="1370" spans="7:18" x14ac:dyDescent="0.2">
      <c r="G1370" s="64"/>
      <c r="H1370" s="64"/>
      <c r="O1370" s="87"/>
      <c r="P1370" s="127"/>
      <c r="Q1370" s="127"/>
      <c r="R1370" s="127"/>
    </row>
    <row r="1371" spans="7:18" x14ac:dyDescent="0.2">
      <c r="G1371" s="64"/>
      <c r="H1371" s="64"/>
      <c r="O1371" s="87"/>
      <c r="P1371" s="127"/>
      <c r="Q1371" s="127"/>
      <c r="R1371" s="127"/>
    </row>
    <row r="1372" spans="7:18" x14ac:dyDescent="0.2">
      <c r="G1372" s="64"/>
      <c r="H1372" s="64"/>
      <c r="O1372" s="87"/>
      <c r="P1372" s="127"/>
      <c r="Q1372" s="127"/>
      <c r="R1372" s="127"/>
    </row>
    <row r="1373" spans="7:18" x14ac:dyDescent="0.2">
      <c r="G1373" s="64"/>
      <c r="H1373" s="64"/>
      <c r="O1373" s="87"/>
      <c r="P1373" s="127"/>
      <c r="Q1373" s="127"/>
      <c r="R1373" s="127"/>
    </row>
    <row r="1374" spans="7:18" x14ac:dyDescent="0.2">
      <c r="G1374" s="64"/>
      <c r="H1374" s="64"/>
      <c r="O1374" s="87"/>
      <c r="P1374" s="127"/>
      <c r="Q1374" s="127"/>
      <c r="R1374" s="127"/>
    </row>
    <row r="1375" spans="7:18" x14ac:dyDescent="0.2">
      <c r="G1375" s="64"/>
      <c r="H1375" s="64"/>
      <c r="O1375" s="87"/>
      <c r="P1375" s="127"/>
      <c r="Q1375" s="127"/>
      <c r="R1375" s="127"/>
    </row>
    <row r="1376" spans="7:18" x14ac:dyDescent="0.2">
      <c r="G1376" s="64"/>
      <c r="H1376" s="64"/>
      <c r="O1376" s="87"/>
      <c r="P1376" s="127"/>
      <c r="Q1376" s="127"/>
      <c r="R1376" s="127"/>
    </row>
    <row r="1377" spans="7:18" x14ac:dyDescent="0.2">
      <c r="G1377" s="64"/>
      <c r="H1377" s="64"/>
      <c r="O1377" s="87"/>
      <c r="P1377" s="127"/>
      <c r="Q1377" s="127"/>
      <c r="R1377" s="127"/>
    </row>
    <row r="1378" spans="7:18" x14ac:dyDescent="0.2">
      <c r="G1378" s="64"/>
      <c r="H1378" s="64"/>
      <c r="O1378" s="87"/>
      <c r="P1378" s="127"/>
      <c r="Q1378" s="127"/>
      <c r="R1378" s="127"/>
    </row>
    <row r="1379" spans="7:18" x14ac:dyDescent="0.2">
      <c r="G1379" s="64"/>
      <c r="H1379" s="64"/>
      <c r="O1379" s="87"/>
      <c r="P1379" s="127"/>
      <c r="Q1379" s="127"/>
      <c r="R1379" s="127"/>
    </row>
    <row r="1380" spans="7:18" x14ac:dyDescent="0.2">
      <c r="G1380" s="64"/>
      <c r="H1380" s="64"/>
      <c r="O1380" s="87"/>
      <c r="P1380" s="127"/>
      <c r="Q1380" s="127"/>
      <c r="R1380" s="127"/>
    </row>
    <row r="1381" spans="7:18" x14ac:dyDescent="0.2">
      <c r="G1381" s="64"/>
      <c r="H1381" s="64"/>
      <c r="O1381" s="87"/>
      <c r="P1381" s="127"/>
      <c r="Q1381" s="127"/>
      <c r="R1381" s="127"/>
    </row>
    <row r="1382" spans="7:18" x14ac:dyDescent="0.2">
      <c r="G1382" s="64"/>
      <c r="H1382" s="64"/>
      <c r="O1382" s="87"/>
      <c r="P1382" s="127"/>
      <c r="Q1382" s="127"/>
      <c r="R1382" s="127"/>
    </row>
    <row r="1383" spans="7:18" x14ac:dyDescent="0.2">
      <c r="G1383" s="64"/>
      <c r="H1383" s="64"/>
      <c r="O1383" s="87"/>
      <c r="P1383" s="127"/>
      <c r="Q1383" s="127"/>
      <c r="R1383" s="127"/>
    </row>
    <row r="1384" spans="7:18" x14ac:dyDescent="0.2">
      <c r="G1384" s="64"/>
      <c r="H1384" s="64"/>
      <c r="O1384" s="87"/>
      <c r="P1384" s="127"/>
      <c r="Q1384" s="127"/>
      <c r="R1384" s="127"/>
    </row>
    <row r="1385" spans="7:18" x14ac:dyDescent="0.2">
      <c r="G1385" s="64"/>
      <c r="H1385" s="64"/>
      <c r="O1385" s="87"/>
      <c r="P1385" s="127"/>
      <c r="Q1385" s="127"/>
      <c r="R1385" s="127"/>
    </row>
    <row r="1386" spans="7:18" x14ac:dyDescent="0.2">
      <c r="G1386" s="64"/>
      <c r="H1386" s="64"/>
      <c r="O1386" s="87"/>
      <c r="P1386" s="127"/>
      <c r="Q1386" s="127"/>
      <c r="R1386" s="127"/>
    </row>
    <row r="1387" spans="7:18" x14ac:dyDescent="0.2">
      <c r="G1387" s="64"/>
      <c r="H1387" s="64"/>
      <c r="O1387" s="87"/>
      <c r="P1387" s="127"/>
      <c r="Q1387" s="127"/>
      <c r="R1387" s="127"/>
    </row>
    <row r="1388" spans="7:18" x14ac:dyDescent="0.2">
      <c r="G1388" s="64"/>
      <c r="H1388" s="64"/>
      <c r="O1388" s="87"/>
      <c r="P1388" s="127"/>
      <c r="Q1388" s="127"/>
      <c r="R1388" s="127"/>
    </row>
    <row r="1389" spans="7:18" x14ac:dyDescent="0.2">
      <c r="G1389" s="64"/>
      <c r="H1389" s="64"/>
      <c r="O1389" s="87"/>
      <c r="P1389" s="127"/>
      <c r="Q1389" s="127"/>
      <c r="R1389" s="127"/>
    </row>
    <row r="1390" spans="7:18" x14ac:dyDescent="0.2">
      <c r="G1390" s="64"/>
      <c r="H1390" s="64"/>
      <c r="O1390" s="87"/>
      <c r="P1390" s="127"/>
      <c r="Q1390" s="127"/>
      <c r="R1390" s="127"/>
    </row>
    <row r="1391" spans="7:18" x14ac:dyDescent="0.2">
      <c r="G1391" s="64"/>
      <c r="H1391" s="64"/>
      <c r="O1391" s="87"/>
      <c r="P1391" s="127"/>
      <c r="Q1391" s="127"/>
      <c r="R1391" s="127"/>
    </row>
    <row r="1392" spans="7:18" x14ac:dyDescent="0.2">
      <c r="G1392" s="64"/>
      <c r="H1392" s="64"/>
      <c r="O1392" s="87"/>
      <c r="P1392" s="127"/>
      <c r="Q1392" s="127"/>
      <c r="R1392" s="127"/>
    </row>
    <row r="1393" spans="7:18" x14ac:dyDescent="0.2">
      <c r="G1393" s="64"/>
      <c r="H1393" s="64"/>
      <c r="O1393" s="87"/>
      <c r="P1393" s="127"/>
      <c r="Q1393" s="127"/>
      <c r="R1393" s="127"/>
    </row>
    <row r="1394" spans="7:18" x14ac:dyDescent="0.2">
      <c r="G1394" s="64"/>
      <c r="H1394" s="64"/>
      <c r="O1394" s="87"/>
      <c r="P1394" s="127"/>
      <c r="Q1394" s="127"/>
      <c r="R1394" s="127"/>
    </row>
    <row r="1395" spans="7:18" x14ac:dyDescent="0.2">
      <c r="G1395" s="64"/>
      <c r="H1395" s="64"/>
      <c r="O1395" s="87"/>
      <c r="P1395" s="127"/>
      <c r="Q1395" s="127"/>
      <c r="R1395" s="127"/>
    </row>
    <row r="1396" spans="7:18" x14ac:dyDescent="0.2">
      <c r="G1396" s="64"/>
      <c r="H1396" s="64"/>
      <c r="O1396" s="87"/>
      <c r="P1396" s="127"/>
      <c r="Q1396" s="127"/>
      <c r="R1396" s="127"/>
    </row>
    <row r="1397" spans="7:18" x14ac:dyDescent="0.2">
      <c r="G1397" s="64"/>
      <c r="H1397" s="64"/>
      <c r="O1397" s="87"/>
      <c r="P1397" s="127"/>
      <c r="Q1397" s="127"/>
      <c r="R1397" s="127"/>
    </row>
    <row r="1398" spans="7:18" x14ac:dyDescent="0.2">
      <c r="G1398" s="64"/>
      <c r="H1398" s="64"/>
      <c r="O1398" s="87"/>
      <c r="P1398" s="127"/>
      <c r="Q1398" s="127"/>
      <c r="R1398" s="127"/>
    </row>
    <row r="1399" spans="7:18" x14ac:dyDescent="0.2">
      <c r="G1399" s="64"/>
      <c r="H1399" s="64"/>
      <c r="O1399" s="87"/>
      <c r="P1399" s="127"/>
      <c r="Q1399" s="127"/>
      <c r="R1399" s="127"/>
    </row>
    <row r="1400" spans="7:18" x14ac:dyDescent="0.2">
      <c r="G1400" s="64"/>
      <c r="H1400" s="64"/>
      <c r="O1400" s="87"/>
      <c r="P1400" s="127"/>
      <c r="Q1400" s="127"/>
      <c r="R1400" s="127"/>
    </row>
    <row r="1401" spans="7:18" x14ac:dyDescent="0.2">
      <c r="G1401" s="64"/>
      <c r="H1401" s="64"/>
      <c r="O1401" s="87"/>
      <c r="P1401" s="127"/>
      <c r="Q1401" s="127"/>
      <c r="R1401" s="127"/>
    </row>
    <row r="1402" spans="7:18" x14ac:dyDescent="0.2">
      <c r="G1402" s="64"/>
      <c r="H1402" s="64"/>
      <c r="O1402" s="87"/>
      <c r="P1402" s="127"/>
      <c r="Q1402" s="127"/>
      <c r="R1402" s="127"/>
    </row>
    <row r="1403" spans="7:18" x14ac:dyDescent="0.2">
      <c r="G1403" s="64"/>
      <c r="H1403" s="64"/>
      <c r="O1403" s="87"/>
      <c r="P1403" s="127"/>
      <c r="Q1403" s="127"/>
      <c r="R1403" s="127"/>
    </row>
    <row r="1404" spans="7:18" x14ac:dyDescent="0.2">
      <c r="G1404" s="64"/>
      <c r="H1404" s="64"/>
      <c r="O1404" s="87"/>
      <c r="P1404" s="127"/>
      <c r="Q1404" s="127"/>
      <c r="R1404" s="127"/>
    </row>
    <row r="1405" spans="7:18" x14ac:dyDescent="0.2">
      <c r="G1405" s="64"/>
      <c r="H1405" s="64"/>
      <c r="O1405" s="87"/>
      <c r="P1405" s="127"/>
      <c r="Q1405" s="127"/>
      <c r="R1405" s="127"/>
    </row>
    <row r="1406" spans="7:18" x14ac:dyDescent="0.2">
      <c r="G1406" s="64"/>
      <c r="H1406" s="64"/>
      <c r="O1406" s="87"/>
      <c r="P1406" s="127"/>
      <c r="Q1406" s="127"/>
      <c r="R1406" s="127"/>
    </row>
    <row r="1407" spans="7:18" x14ac:dyDescent="0.2">
      <c r="G1407" s="64"/>
      <c r="H1407" s="64"/>
      <c r="O1407" s="87"/>
      <c r="P1407" s="127"/>
      <c r="Q1407" s="127"/>
      <c r="R1407" s="127"/>
    </row>
    <row r="1408" spans="7:18" x14ac:dyDescent="0.2">
      <c r="G1408" s="64"/>
      <c r="H1408" s="64"/>
      <c r="O1408" s="87"/>
      <c r="P1408" s="127"/>
      <c r="Q1408" s="127"/>
      <c r="R1408" s="127"/>
    </row>
    <row r="1409" spans="7:18" x14ac:dyDescent="0.2">
      <c r="G1409" s="64"/>
      <c r="H1409" s="64"/>
      <c r="O1409" s="87"/>
      <c r="P1409" s="127"/>
      <c r="Q1409" s="127"/>
      <c r="R1409" s="127"/>
    </row>
    <row r="1410" spans="7:18" x14ac:dyDescent="0.2">
      <c r="G1410" s="64"/>
      <c r="H1410" s="64"/>
      <c r="O1410" s="87"/>
      <c r="P1410" s="127"/>
      <c r="Q1410" s="127"/>
      <c r="R1410" s="127"/>
    </row>
    <row r="1411" spans="7:18" x14ac:dyDescent="0.2">
      <c r="G1411" s="64"/>
      <c r="H1411" s="64"/>
      <c r="O1411" s="87"/>
      <c r="P1411" s="127"/>
      <c r="Q1411" s="127"/>
      <c r="R1411" s="127"/>
    </row>
    <row r="1412" spans="7:18" x14ac:dyDescent="0.2">
      <c r="G1412" s="64"/>
      <c r="H1412" s="64"/>
      <c r="O1412" s="87"/>
      <c r="P1412" s="127"/>
      <c r="Q1412" s="127"/>
      <c r="R1412" s="127"/>
    </row>
    <row r="1413" spans="7:18" x14ac:dyDescent="0.2">
      <c r="G1413" s="64"/>
      <c r="H1413" s="64"/>
      <c r="O1413" s="87"/>
      <c r="P1413" s="127"/>
      <c r="Q1413" s="127"/>
      <c r="R1413" s="127"/>
    </row>
    <row r="1414" spans="7:18" x14ac:dyDescent="0.2">
      <c r="G1414" s="64"/>
      <c r="H1414" s="64"/>
      <c r="O1414" s="87"/>
      <c r="P1414" s="127"/>
      <c r="Q1414" s="127"/>
      <c r="R1414" s="127"/>
    </row>
    <row r="1415" spans="7:18" x14ac:dyDescent="0.2">
      <c r="G1415" s="64"/>
      <c r="H1415" s="64"/>
      <c r="O1415" s="87"/>
      <c r="P1415" s="127"/>
      <c r="Q1415" s="127"/>
      <c r="R1415" s="127"/>
    </row>
    <row r="1416" spans="7:18" x14ac:dyDescent="0.2">
      <c r="G1416" s="64"/>
      <c r="H1416" s="64"/>
      <c r="O1416" s="87"/>
      <c r="P1416" s="127"/>
      <c r="Q1416" s="127"/>
      <c r="R1416" s="127"/>
    </row>
    <row r="1417" spans="7:18" x14ac:dyDescent="0.2">
      <c r="G1417" s="64"/>
      <c r="H1417" s="64"/>
      <c r="O1417" s="87"/>
      <c r="P1417" s="127"/>
      <c r="Q1417" s="127"/>
      <c r="R1417" s="127"/>
    </row>
    <row r="1418" spans="7:18" x14ac:dyDescent="0.2">
      <c r="G1418" s="64"/>
      <c r="H1418" s="64"/>
      <c r="O1418" s="87"/>
      <c r="P1418" s="127"/>
      <c r="Q1418" s="127"/>
      <c r="R1418" s="127"/>
    </row>
    <row r="1419" spans="7:18" x14ac:dyDescent="0.2">
      <c r="G1419" s="64"/>
      <c r="H1419" s="64"/>
      <c r="O1419" s="87"/>
      <c r="P1419" s="127"/>
      <c r="Q1419" s="127"/>
      <c r="R1419" s="127"/>
    </row>
    <row r="1420" spans="7:18" x14ac:dyDescent="0.2">
      <c r="G1420" s="64"/>
      <c r="H1420" s="64"/>
      <c r="O1420" s="87"/>
      <c r="P1420" s="127"/>
      <c r="Q1420" s="127"/>
      <c r="R1420" s="127"/>
    </row>
    <row r="1421" spans="7:18" x14ac:dyDescent="0.2">
      <c r="G1421" s="64"/>
      <c r="H1421" s="64"/>
      <c r="O1421" s="87"/>
      <c r="P1421" s="127"/>
      <c r="Q1421" s="127"/>
      <c r="R1421" s="127"/>
    </row>
    <row r="1422" spans="7:18" x14ac:dyDescent="0.2">
      <c r="G1422" s="64"/>
      <c r="H1422" s="64"/>
      <c r="O1422" s="87"/>
      <c r="P1422" s="127"/>
      <c r="Q1422" s="127"/>
      <c r="R1422" s="127"/>
    </row>
    <row r="1423" spans="7:18" x14ac:dyDescent="0.2">
      <c r="G1423" s="64"/>
      <c r="H1423" s="64"/>
      <c r="O1423" s="87"/>
      <c r="P1423" s="127"/>
      <c r="Q1423" s="127"/>
      <c r="R1423" s="127"/>
    </row>
    <row r="1424" spans="7:18" x14ac:dyDescent="0.2">
      <c r="G1424" s="64"/>
      <c r="H1424" s="64"/>
      <c r="O1424" s="87"/>
      <c r="P1424" s="127"/>
      <c r="Q1424" s="127"/>
      <c r="R1424" s="127"/>
    </row>
    <row r="1425" spans="7:18" x14ac:dyDescent="0.2">
      <c r="G1425" s="64"/>
      <c r="H1425" s="64"/>
      <c r="O1425" s="87"/>
      <c r="P1425" s="127"/>
      <c r="Q1425" s="127"/>
      <c r="R1425" s="127"/>
    </row>
    <row r="1426" spans="7:18" x14ac:dyDescent="0.2">
      <c r="G1426" s="64"/>
      <c r="H1426" s="64"/>
      <c r="O1426" s="87"/>
      <c r="P1426" s="127"/>
      <c r="Q1426" s="127"/>
      <c r="R1426" s="127"/>
    </row>
    <row r="1427" spans="7:18" x14ac:dyDescent="0.2">
      <c r="G1427" s="64"/>
      <c r="H1427" s="64"/>
      <c r="O1427" s="87"/>
      <c r="P1427" s="127"/>
      <c r="Q1427" s="127"/>
      <c r="R1427" s="127"/>
    </row>
    <row r="1428" spans="7:18" x14ac:dyDescent="0.2">
      <c r="G1428" s="64"/>
      <c r="H1428" s="64"/>
      <c r="O1428" s="87"/>
      <c r="P1428" s="127"/>
      <c r="Q1428" s="127"/>
      <c r="R1428" s="127"/>
    </row>
    <row r="1429" spans="7:18" x14ac:dyDescent="0.2">
      <c r="G1429" s="64"/>
      <c r="H1429" s="64"/>
      <c r="O1429" s="87"/>
      <c r="P1429" s="127"/>
      <c r="Q1429" s="127"/>
      <c r="R1429" s="127"/>
    </row>
    <row r="1430" spans="7:18" x14ac:dyDescent="0.2">
      <c r="G1430" s="64"/>
      <c r="H1430" s="64"/>
      <c r="O1430" s="87"/>
      <c r="P1430" s="127"/>
      <c r="Q1430" s="127"/>
      <c r="R1430" s="127"/>
    </row>
    <row r="1431" spans="7:18" x14ac:dyDescent="0.2">
      <c r="G1431" s="64"/>
      <c r="H1431" s="64"/>
      <c r="O1431" s="87"/>
      <c r="P1431" s="127"/>
      <c r="Q1431" s="127"/>
      <c r="R1431" s="127"/>
    </row>
    <row r="1432" spans="7:18" x14ac:dyDescent="0.2">
      <c r="G1432" s="64"/>
      <c r="H1432" s="64"/>
      <c r="O1432" s="87"/>
      <c r="P1432" s="127"/>
      <c r="Q1432" s="127"/>
      <c r="R1432" s="127"/>
    </row>
    <row r="1433" spans="7:18" x14ac:dyDescent="0.2">
      <c r="G1433" s="64"/>
      <c r="H1433" s="64"/>
      <c r="O1433" s="87"/>
      <c r="P1433" s="127"/>
      <c r="Q1433" s="127"/>
      <c r="R1433" s="127"/>
    </row>
    <row r="1434" spans="7:18" x14ac:dyDescent="0.2">
      <c r="G1434" s="64"/>
      <c r="H1434" s="64"/>
      <c r="O1434" s="87"/>
      <c r="P1434" s="127"/>
      <c r="Q1434" s="127"/>
      <c r="R1434" s="127"/>
    </row>
    <row r="1435" spans="7:18" x14ac:dyDescent="0.2">
      <c r="G1435" s="64"/>
      <c r="H1435" s="64"/>
      <c r="O1435" s="87"/>
      <c r="P1435" s="127"/>
      <c r="Q1435" s="127"/>
      <c r="R1435" s="127"/>
    </row>
    <row r="1436" spans="7:18" x14ac:dyDescent="0.2">
      <c r="G1436" s="64"/>
      <c r="H1436" s="64"/>
      <c r="O1436" s="87"/>
      <c r="P1436" s="127"/>
      <c r="Q1436" s="127"/>
      <c r="R1436" s="127"/>
    </row>
    <row r="1437" spans="7:18" x14ac:dyDescent="0.2">
      <c r="G1437" s="64"/>
      <c r="H1437" s="64"/>
      <c r="O1437" s="87"/>
      <c r="P1437" s="127"/>
      <c r="Q1437" s="127"/>
      <c r="R1437" s="127"/>
    </row>
    <row r="1438" spans="7:18" x14ac:dyDescent="0.2">
      <c r="G1438" s="64"/>
      <c r="H1438" s="64"/>
      <c r="O1438" s="87"/>
      <c r="P1438" s="127"/>
      <c r="Q1438" s="127"/>
      <c r="R1438" s="127"/>
    </row>
    <row r="1439" spans="7:18" x14ac:dyDescent="0.2">
      <c r="G1439" s="64"/>
      <c r="H1439" s="64"/>
      <c r="O1439" s="87"/>
      <c r="P1439" s="127"/>
      <c r="Q1439" s="127"/>
      <c r="R1439" s="127"/>
    </row>
    <row r="1440" spans="7:18" x14ac:dyDescent="0.2">
      <c r="G1440" s="64"/>
      <c r="H1440" s="64"/>
      <c r="O1440" s="87"/>
      <c r="P1440" s="127"/>
      <c r="Q1440" s="127"/>
      <c r="R1440" s="127"/>
    </row>
    <row r="1441" spans="7:18" x14ac:dyDescent="0.2">
      <c r="G1441" s="64"/>
      <c r="H1441" s="64"/>
      <c r="O1441" s="87"/>
      <c r="P1441" s="127"/>
      <c r="Q1441" s="127"/>
      <c r="R1441" s="127"/>
    </row>
    <row r="1442" spans="7:18" x14ac:dyDescent="0.2">
      <c r="G1442" s="64"/>
      <c r="H1442" s="64"/>
      <c r="O1442" s="87"/>
      <c r="P1442" s="127"/>
      <c r="Q1442" s="127"/>
      <c r="R1442" s="127"/>
    </row>
    <row r="1443" spans="7:18" x14ac:dyDescent="0.2">
      <c r="G1443" s="64"/>
      <c r="H1443" s="64"/>
      <c r="O1443" s="87"/>
      <c r="P1443" s="127"/>
      <c r="Q1443" s="127"/>
      <c r="R1443" s="127"/>
    </row>
    <row r="1444" spans="7:18" x14ac:dyDescent="0.2">
      <c r="G1444" s="64"/>
      <c r="H1444" s="64"/>
      <c r="O1444" s="87"/>
      <c r="P1444" s="127"/>
      <c r="Q1444" s="127"/>
      <c r="R1444" s="127"/>
    </row>
    <row r="1445" spans="7:18" x14ac:dyDescent="0.2">
      <c r="G1445" s="64"/>
      <c r="H1445" s="64"/>
      <c r="O1445" s="87"/>
      <c r="P1445" s="127"/>
      <c r="Q1445" s="127"/>
      <c r="R1445" s="127"/>
    </row>
    <row r="1446" spans="7:18" x14ac:dyDescent="0.2">
      <c r="G1446" s="64"/>
      <c r="H1446" s="64"/>
      <c r="O1446" s="87"/>
      <c r="P1446" s="127"/>
      <c r="Q1446" s="127"/>
      <c r="R1446" s="127"/>
    </row>
    <row r="1447" spans="7:18" x14ac:dyDescent="0.2">
      <c r="G1447" s="64"/>
      <c r="H1447" s="64"/>
      <c r="O1447" s="87"/>
      <c r="P1447" s="127"/>
      <c r="Q1447" s="127"/>
      <c r="R1447" s="127"/>
    </row>
    <row r="1448" spans="7:18" x14ac:dyDescent="0.2">
      <c r="G1448" s="64"/>
      <c r="H1448" s="64"/>
      <c r="O1448" s="87"/>
      <c r="P1448" s="127"/>
      <c r="Q1448" s="127"/>
      <c r="R1448" s="127"/>
    </row>
    <row r="1449" spans="7:18" x14ac:dyDescent="0.2">
      <c r="G1449" s="64"/>
      <c r="H1449" s="64"/>
      <c r="O1449" s="87"/>
      <c r="P1449" s="127"/>
      <c r="Q1449" s="127"/>
      <c r="R1449" s="127"/>
    </row>
    <row r="1450" spans="7:18" x14ac:dyDescent="0.2">
      <c r="G1450" s="64"/>
      <c r="H1450" s="64"/>
      <c r="O1450" s="87"/>
      <c r="P1450" s="127"/>
      <c r="Q1450" s="127"/>
      <c r="R1450" s="127"/>
    </row>
    <row r="1451" spans="7:18" x14ac:dyDescent="0.2">
      <c r="G1451" s="64"/>
      <c r="H1451" s="64"/>
      <c r="O1451" s="87"/>
      <c r="P1451" s="127"/>
      <c r="Q1451" s="127"/>
      <c r="R1451" s="127"/>
    </row>
    <row r="1452" spans="7:18" x14ac:dyDescent="0.2">
      <c r="G1452" s="64"/>
      <c r="H1452" s="64"/>
      <c r="O1452" s="87"/>
      <c r="P1452" s="127"/>
      <c r="Q1452" s="127"/>
      <c r="R1452" s="127"/>
    </row>
    <row r="1453" spans="7:18" x14ac:dyDescent="0.2">
      <c r="G1453" s="64"/>
      <c r="H1453" s="64"/>
      <c r="O1453" s="87"/>
      <c r="P1453" s="127"/>
      <c r="Q1453" s="127"/>
      <c r="R1453" s="127"/>
    </row>
    <row r="1454" spans="7:18" x14ac:dyDescent="0.2">
      <c r="G1454" s="64"/>
      <c r="H1454" s="64"/>
      <c r="O1454" s="87"/>
      <c r="P1454" s="127"/>
      <c r="Q1454" s="127"/>
      <c r="R1454" s="127"/>
    </row>
    <row r="1455" spans="7:18" x14ac:dyDescent="0.2">
      <c r="G1455" s="64"/>
      <c r="H1455" s="64"/>
      <c r="O1455" s="87"/>
      <c r="P1455" s="127"/>
      <c r="Q1455" s="127"/>
      <c r="R1455" s="127"/>
    </row>
    <row r="1456" spans="7:18" x14ac:dyDescent="0.2">
      <c r="G1456" s="64"/>
      <c r="H1456" s="64"/>
      <c r="O1456" s="87"/>
      <c r="P1456" s="127"/>
      <c r="Q1456" s="127"/>
      <c r="R1456" s="127"/>
    </row>
    <row r="1457" spans="7:18" x14ac:dyDescent="0.2">
      <c r="G1457" s="64"/>
      <c r="H1457" s="64"/>
      <c r="O1457" s="87"/>
      <c r="P1457" s="127"/>
      <c r="Q1457" s="127"/>
      <c r="R1457" s="127"/>
    </row>
    <row r="1458" spans="7:18" x14ac:dyDescent="0.2">
      <c r="G1458" s="64"/>
      <c r="H1458" s="64"/>
      <c r="O1458" s="87"/>
      <c r="P1458" s="127"/>
      <c r="Q1458" s="127"/>
      <c r="R1458" s="127"/>
    </row>
    <row r="1459" spans="7:18" x14ac:dyDescent="0.2">
      <c r="G1459" s="64"/>
      <c r="H1459" s="64"/>
      <c r="O1459" s="87"/>
      <c r="P1459" s="127"/>
      <c r="Q1459" s="127"/>
      <c r="R1459" s="127"/>
    </row>
    <row r="1460" spans="7:18" x14ac:dyDescent="0.2">
      <c r="G1460" s="64"/>
      <c r="H1460" s="64"/>
      <c r="O1460" s="87"/>
      <c r="P1460" s="127"/>
      <c r="Q1460" s="127"/>
      <c r="R1460" s="127"/>
    </row>
    <row r="1461" spans="7:18" x14ac:dyDescent="0.2">
      <c r="G1461" s="64"/>
      <c r="H1461" s="64"/>
      <c r="O1461" s="87"/>
      <c r="P1461" s="127"/>
      <c r="Q1461" s="127"/>
      <c r="R1461" s="127"/>
    </row>
    <row r="1462" spans="7:18" x14ac:dyDescent="0.2">
      <c r="G1462" s="64"/>
      <c r="H1462" s="64"/>
      <c r="O1462" s="87"/>
      <c r="P1462" s="127"/>
      <c r="Q1462" s="127"/>
      <c r="R1462" s="127"/>
    </row>
    <row r="1463" spans="7:18" x14ac:dyDescent="0.2">
      <c r="G1463" s="64"/>
      <c r="H1463" s="64"/>
      <c r="O1463" s="87"/>
      <c r="P1463" s="127"/>
      <c r="Q1463" s="127"/>
      <c r="R1463" s="127"/>
    </row>
    <row r="1464" spans="7:18" x14ac:dyDescent="0.2">
      <c r="G1464" s="64"/>
      <c r="H1464" s="64"/>
      <c r="O1464" s="87"/>
      <c r="P1464" s="127"/>
      <c r="Q1464" s="127"/>
      <c r="R1464" s="127"/>
    </row>
    <row r="1465" spans="7:18" x14ac:dyDescent="0.2">
      <c r="G1465" s="64"/>
      <c r="H1465" s="64"/>
      <c r="O1465" s="87"/>
      <c r="P1465" s="127"/>
      <c r="Q1465" s="127"/>
      <c r="R1465" s="127"/>
    </row>
    <row r="1466" spans="7:18" x14ac:dyDescent="0.2">
      <c r="G1466" s="64"/>
      <c r="H1466" s="64"/>
      <c r="O1466" s="87"/>
      <c r="P1466" s="127"/>
      <c r="Q1466" s="127"/>
      <c r="R1466" s="127"/>
    </row>
    <row r="1467" spans="7:18" x14ac:dyDescent="0.2">
      <c r="G1467" s="64"/>
      <c r="H1467" s="64"/>
      <c r="O1467" s="87"/>
      <c r="P1467" s="127"/>
      <c r="Q1467" s="127"/>
      <c r="R1467" s="127"/>
    </row>
    <row r="1468" spans="7:18" x14ac:dyDescent="0.2">
      <c r="G1468" s="64"/>
      <c r="H1468" s="64"/>
      <c r="O1468" s="87"/>
      <c r="P1468" s="127"/>
      <c r="Q1468" s="127"/>
      <c r="R1468" s="127"/>
    </row>
    <row r="1469" spans="7:18" x14ac:dyDescent="0.2">
      <c r="G1469" s="64"/>
      <c r="H1469" s="64"/>
      <c r="O1469" s="87"/>
      <c r="P1469" s="127"/>
      <c r="Q1469" s="127"/>
      <c r="R1469" s="127"/>
    </row>
    <row r="1470" spans="7:18" x14ac:dyDescent="0.2">
      <c r="G1470" s="64"/>
      <c r="H1470" s="64"/>
      <c r="O1470" s="87"/>
      <c r="P1470" s="127"/>
      <c r="Q1470" s="127"/>
      <c r="R1470" s="127"/>
    </row>
    <row r="1471" spans="7:18" x14ac:dyDescent="0.2">
      <c r="G1471" s="64"/>
      <c r="H1471" s="64"/>
      <c r="O1471" s="87"/>
      <c r="P1471" s="127"/>
      <c r="Q1471" s="127"/>
      <c r="R1471" s="127"/>
    </row>
    <row r="1472" spans="7:18" x14ac:dyDescent="0.2">
      <c r="G1472" s="64"/>
      <c r="H1472" s="64"/>
      <c r="O1472" s="87"/>
      <c r="P1472" s="127"/>
      <c r="Q1472" s="127"/>
      <c r="R1472" s="127"/>
    </row>
    <row r="1473" spans="7:18" x14ac:dyDescent="0.2">
      <c r="G1473" s="64"/>
      <c r="H1473" s="64"/>
      <c r="O1473" s="87"/>
      <c r="P1473" s="127"/>
      <c r="Q1473" s="127"/>
      <c r="R1473" s="127"/>
    </row>
    <row r="1474" spans="7:18" x14ac:dyDescent="0.2">
      <c r="G1474" s="64"/>
      <c r="H1474" s="64"/>
      <c r="O1474" s="87"/>
      <c r="P1474" s="127"/>
      <c r="Q1474" s="127"/>
      <c r="R1474" s="127"/>
    </row>
    <row r="1475" spans="7:18" x14ac:dyDescent="0.2">
      <c r="G1475" s="64"/>
      <c r="H1475" s="64"/>
      <c r="O1475" s="87"/>
      <c r="P1475" s="127"/>
      <c r="Q1475" s="127"/>
      <c r="R1475" s="127"/>
    </row>
    <row r="1476" spans="7:18" x14ac:dyDescent="0.2">
      <c r="G1476" s="64"/>
      <c r="H1476" s="64"/>
      <c r="O1476" s="87"/>
      <c r="P1476" s="127"/>
      <c r="Q1476" s="127"/>
      <c r="R1476" s="127"/>
    </row>
    <row r="1477" spans="7:18" x14ac:dyDescent="0.2">
      <c r="G1477" s="64"/>
      <c r="H1477" s="64"/>
      <c r="O1477" s="87"/>
      <c r="P1477" s="127"/>
      <c r="Q1477" s="127"/>
      <c r="R1477" s="127"/>
    </row>
    <row r="1478" spans="7:18" x14ac:dyDescent="0.2">
      <c r="G1478" s="64"/>
      <c r="H1478" s="64"/>
      <c r="O1478" s="87"/>
      <c r="P1478" s="127"/>
      <c r="Q1478" s="127"/>
      <c r="R1478" s="127"/>
    </row>
    <row r="1479" spans="7:18" x14ac:dyDescent="0.2">
      <c r="G1479" s="64"/>
      <c r="H1479" s="64"/>
      <c r="O1479" s="87"/>
      <c r="P1479" s="127"/>
      <c r="Q1479" s="127"/>
      <c r="R1479" s="127"/>
    </row>
    <row r="1480" spans="7:18" x14ac:dyDescent="0.2">
      <c r="G1480" s="64"/>
      <c r="H1480" s="64"/>
      <c r="O1480" s="87"/>
      <c r="P1480" s="127"/>
      <c r="Q1480" s="127"/>
      <c r="R1480" s="127"/>
    </row>
    <row r="1481" spans="7:18" x14ac:dyDescent="0.2">
      <c r="G1481" s="64"/>
      <c r="H1481" s="64"/>
      <c r="O1481" s="87"/>
      <c r="P1481" s="127"/>
      <c r="Q1481" s="127"/>
      <c r="R1481" s="127"/>
    </row>
    <row r="1482" spans="7:18" x14ac:dyDescent="0.2">
      <c r="G1482" s="64"/>
      <c r="H1482" s="64"/>
      <c r="O1482" s="87"/>
      <c r="P1482" s="127"/>
      <c r="Q1482" s="127"/>
      <c r="R1482" s="127"/>
    </row>
    <row r="1483" spans="7:18" x14ac:dyDescent="0.2">
      <c r="G1483" s="64"/>
      <c r="H1483" s="64"/>
      <c r="O1483" s="87"/>
      <c r="P1483" s="127"/>
      <c r="Q1483" s="127"/>
      <c r="R1483" s="127"/>
    </row>
    <row r="1484" spans="7:18" x14ac:dyDescent="0.2">
      <c r="G1484" s="64"/>
      <c r="H1484" s="64"/>
      <c r="O1484" s="87"/>
      <c r="P1484" s="127"/>
      <c r="Q1484" s="127"/>
      <c r="R1484" s="127"/>
    </row>
    <row r="1485" spans="7:18" x14ac:dyDescent="0.2">
      <c r="G1485" s="64"/>
      <c r="H1485" s="64"/>
      <c r="O1485" s="87"/>
      <c r="P1485" s="127"/>
      <c r="Q1485" s="127"/>
      <c r="R1485" s="127"/>
    </row>
    <row r="1486" spans="7:18" x14ac:dyDescent="0.2">
      <c r="G1486" s="64"/>
      <c r="H1486" s="64"/>
      <c r="O1486" s="87"/>
      <c r="P1486" s="127"/>
      <c r="Q1486" s="127"/>
      <c r="R1486" s="127"/>
    </row>
    <row r="1487" spans="7:18" x14ac:dyDescent="0.2">
      <c r="G1487" s="64"/>
      <c r="H1487" s="64"/>
      <c r="O1487" s="87"/>
      <c r="P1487" s="127"/>
      <c r="Q1487" s="127"/>
      <c r="R1487" s="127"/>
    </row>
    <row r="1488" spans="7:18" x14ac:dyDescent="0.2">
      <c r="G1488" s="64"/>
      <c r="H1488" s="64"/>
      <c r="O1488" s="87"/>
      <c r="P1488" s="127"/>
      <c r="Q1488" s="127"/>
      <c r="R1488" s="127"/>
    </row>
    <row r="1489" spans="7:18" x14ac:dyDescent="0.2">
      <c r="G1489" s="64"/>
      <c r="H1489" s="64"/>
      <c r="O1489" s="87"/>
      <c r="P1489" s="127"/>
      <c r="Q1489" s="127"/>
      <c r="R1489" s="127"/>
    </row>
    <row r="1490" spans="7:18" x14ac:dyDescent="0.2">
      <c r="G1490" s="64"/>
      <c r="H1490" s="64"/>
      <c r="O1490" s="87"/>
      <c r="P1490" s="127"/>
      <c r="Q1490" s="127"/>
      <c r="R1490" s="127"/>
    </row>
    <row r="1491" spans="7:18" x14ac:dyDescent="0.2">
      <c r="G1491" s="64"/>
      <c r="H1491" s="64"/>
      <c r="O1491" s="87"/>
      <c r="P1491" s="127"/>
      <c r="Q1491" s="127"/>
      <c r="R1491" s="127"/>
    </row>
    <row r="1492" spans="7:18" x14ac:dyDescent="0.2">
      <c r="G1492" s="64"/>
      <c r="H1492" s="64"/>
      <c r="O1492" s="87"/>
      <c r="P1492" s="127"/>
      <c r="Q1492" s="127"/>
      <c r="R1492" s="127"/>
    </row>
    <row r="1493" spans="7:18" x14ac:dyDescent="0.2">
      <c r="G1493" s="64"/>
      <c r="H1493" s="64"/>
      <c r="O1493" s="87"/>
      <c r="P1493" s="127"/>
      <c r="Q1493" s="127"/>
      <c r="R1493" s="127"/>
    </row>
    <row r="1494" spans="7:18" x14ac:dyDescent="0.2">
      <c r="G1494" s="64"/>
      <c r="H1494" s="64"/>
      <c r="O1494" s="87"/>
      <c r="P1494" s="127"/>
      <c r="Q1494" s="127"/>
      <c r="R1494" s="127"/>
    </row>
    <row r="1495" spans="7:18" x14ac:dyDescent="0.2">
      <c r="G1495" s="64"/>
      <c r="H1495" s="64"/>
      <c r="O1495" s="87"/>
      <c r="P1495" s="127"/>
      <c r="Q1495" s="127"/>
      <c r="R1495" s="127"/>
    </row>
    <row r="1496" spans="7:18" x14ac:dyDescent="0.2">
      <c r="G1496" s="64"/>
      <c r="H1496" s="64"/>
      <c r="O1496" s="87"/>
      <c r="P1496" s="127"/>
      <c r="Q1496" s="127"/>
      <c r="R1496" s="127"/>
    </row>
    <row r="1497" spans="7:18" x14ac:dyDescent="0.2">
      <c r="G1497" s="64"/>
      <c r="H1497" s="64"/>
      <c r="O1497" s="87"/>
      <c r="P1497" s="127"/>
      <c r="Q1497" s="127"/>
      <c r="R1497" s="127"/>
    </row>
    <row r="1498" spans="7:18" x14ac:dyDescent="0.2">
      <c r="G1498" s="64"/>
      <c r="H1498" s="64"/>
      <c r="O1498" s="87"/>
      <c r="P1498" s="127"/>
      <c r="Q1498" s="127"/>
      <c r="R1498" s="127"/>
    </row>
    <row r="1499" spans="7:18" x14ac:dyDescent="0.2">
      <c r="G1499" s="64"/>
      <c r="H1499" s="64"/>
      <c r="O1499" s="87"/>
      <c r="P1499" s="127"/>
      <c r="Q1499" s="127"/>
      <c r="R1499" s="127"/>
    </row>
    <row r="1500" spans="7:18" x14ac:dyDescent="0.2">
      <c r="G1500" s="64"/>
      <c r="H1500" s="64"/>
      <c r="O1500" s="87"/>
      <c r="P1500" s="127"/>
      <c r="Q1500" s="127"/>
      <c r="R1500" s="127"/>
    </row>
    <row r="1501" spans="7:18" x14ac:dyDescent="0.2">
      <c r="G1501" s="64"/>
      <c r="H1501" s="64"/>
      <c r="O1501" s="87"/>
      <c r="P1501" s="127"/>
      <c r="Q1501" s="127"/>
      <c r="R1501" s="127"/>
    </row>
    <row r="1502" spans="7:18" x14ac:dyDescent="0.2">
      <c r="G1502" s="64"/>
      <c r="H1502" s="64"/>
      <c r="O1502" s="87"/>
      <c r="P1502" s="127"/>
      <c r="Q1502" s="127"/>
      <c r="R1502" s="127"/>
    </row>
    <row r="1503" spans="7:18" x14ac:dyDescent="0.2">
      <c r="G1503" s="64"/>
      <c r="H1503" s="64"/>
      <c r="O1503" s="87"/>
      <c r="P1503" s="127"/>
      <c r="Q1503" s="127"/>
      <c r="R1503" s="127"/>
    </row>
    <row r="1504" spans="7:18" x14ac:dyDescent="0.2">
      <c r="G1504" s="64"/>
      <c r="H1504" s="64"/>
      <c r="O1504" s="87"/>
      <c r="P1504" s="127"/>
      <c r="Q1504" s="127"/>
      <c r="R1504" s="127"/>
    </row>
    <row r="1505" spans="7:18" x14ac:dyDescent="0.2">
      <c r="G1505" s="64"/>
      <c r="H1505" s="64"/>
      <c r="O1505" s="87"/>
      <c r="P1505" s="127"/>
      <c r="Q1505" s="127"/>
      <c r="R1505" s="127"/>
    </row>
    <row r="1506" spans="7:18" x14ac:dyDescent="0.2">
      <c r="G1506" s="64"/>
      <c r="H1506" s="64"/>
      <c r="O1506" s="87"/>
      <c r="P1506" s="127"/>
      <c r="Q1506" s="127"/>
      <c r="R1506" s="127"/>
    </row>
    <row r="1507" spans="7:18" x14ac:dyDescent="0.2">
      <c r="G1507" s="64"/>
      <c r="H1507" s="64"/>
      <c r="O1507" s="87"/>
      <c r="P1507" s="127"/>
      <c r="Q1507" s="127"/>
      <c r="R1507" s="127"/>
    </row>
    <row r="1508" spans="7:18" x14ac:dyDescent="0.2">
      <c r="G1508" s="64"/>
      <c r="H1508" s="64"/>
      <c r="O1508" s="87"/>
      <c r="P1508" s="127"/>
      <c r="Q1508" s="127"/>
      <c r="R1508" s="127"/>
    </row>
    <row r="1509" spans="7:18" x14ac:dyDescent="0.2">
      <c r="G1509" s="64"/>
      <c r="H1509" s="64"/>
      <c r="O1509" s="87"/>
      <c r="P1509" s="127"/>
      <c r="Q1509" s="127"/>
      <c r="R1509" s="127"/>
    </row>
    <row r="1510" spans="7:18" x14ac:dyDescent="0.2">
      <c r="G1510" s="64"/>
      <c r="H1510" s="64"/>
      <c r="O1510" s="87"/>
      <c r="P1510" s="127"/>
      <c r="Q1510" s="127"/>
      <c r="R1510" s="127"/>
    </row>
    <row r="1511" spans="7:18" x14ac:dyDescent="0.2">
      <c r="G1511" s="64"/>
      <c r="H1511" s="64"/>
      <c r="O1511" s="87"/>
      <c r="P1511" s="127"/>
      <c r="Q1511" s="127"/>
      <c r="R1511" s="127"/>
    </row>
    <row r="1512" spans="7:18" x14ac:dyDescent="0.2">
      <c r="G1512" s="64"/>
      <c r="H1512" s="64"/>
      <c r="O1512" s="87"/>
      <c r="P1512" s="127"/>
      <c r="Q1512" s="127"/>
      <c r="R1512" s="127"/>
    </row>
    <row r="1513" spans="7:18" x14ac:dyDescent="0.2">
      <c r="G1513" s="64"/>
      <c r="H1513" s="64"/>
      <c r="O1513" s="87"/>
      <c r="P1513" s="127"/>
      <c r="Q1513" s="127"/>
      <c r="R1513" s="127"/>
    </row>
    <row r="1514" spans="7:18" x14ac:dyDescent="0.2">
      <c r="G1514" s="64"/>
      <c r="H1514" s="64"/>
      <c r="O1514" s="87"/>
      <c r="P1514" s="127"/>
      <c r="Q1514" s="127"/>
      <c r="R1514" s="127"/>
    </row>
    <row r="1515" spans="7:18" x14ac:dyDescent="0.2">
      <c r="G1515" s="64"/>
      <c r="H1515" s="64"/>
      <c r="O1515" s="87"/>
      <c r="P1515" s="127"/>
      <c r="Q1515" s="127"/>
      <c r="R1515" s="127"/>
    </row>
    <row r="1516" spans="7:18" x14ac:dyDescent="0.2">
      <c r="G1516" s="64"/>
      <c r="H1516" s="64"/>
      <c r="O1516" s="87"/>
      <c r="P1516" s="127"/>
      <c r="Q1516" s="127"/>
      <c r="R1516" s="127"/>
    </row>
    <row r="1517" spans="7:18" x14ac:dyDescent="0.2">
      <c r="G1517" s="64"/>
      <c r="H1517" s="64"/>
      <c r="O1517" s="87"/>
      <c r="P1517" s="127"/>
      <c r="Q1517" s="127"/>
      <c r="R1517" s="127"/>
    </row>
    <row r="1518" spans="7:18" x14ac:dyDescent="0.2">
      <c r="G1518" s="64"/>
      <c r="H1518" s="64"/>
      <c r="O1518" s="87"/>
      <c r="P1518" s="127"/>
      <c r="Q1518" s="127"/>
      <c r="R1518" s="127"/>
    </row>
    <row r="1519" spans="7:18" x14ac:dyDescent="0.2">
      <c r="G1519" s="64"/>
      <c r="H1519" s="64"/>
      <c r="O1519" s="87"/>
      <c r="P1519" s="127"/>
      <c r="Q1519" s="127"/>
      <c r="R1519" s="127"/>
    </row>
    <row r="1520" spans="7:18" x14ac:dyDescent="0.2">
      <c r="G1520" s="64"/>
      <c r="H1520" s="64"/>
      <c r="O1520" s="87"/>
      <c r="P1520" s="127"/>
      <c r="Q1520" s="127"/>
      <c r="R1520" s="127"/>
    </row>
    <row r="1521" spans="7:18" x14ac:dyDescent="0.2">
      <c r="G1521" s="64"/>
      <c r="H1521" s="64"/>
      <c r="O1521" s="87"/>
      <c r="P1521" s="127"/>
      <c r="Q1521" s="127"/>
      <c r="R1521" s="127"/>
    </row>
    <row r="1522" spans="7:18" x14ac:dyDescent="0.2">
      <c r="G1522" s="64"/>
      <c r="H1522" s="64"/>
      <c r="O1522" s="87"/>
      <c r="P1522" s="127"/>
      <c r="Q1522" s="127"/>
      <c r="R1522" s="127"/>
    </row>
    <row r="1523" spans="7:18" x14ac:dyDescent="0.2">
      <c r="G1523" s="64"/>
      <c r="H1523" s="64"/>
      <c r="O1523" s="87"/>
      <c r="P1523" s="127"/>
      <c r="Q1523" s="127"/>
      <c r="R1523" s="127"/>
    </row>
    <row r="1524" spans="7:18" x14ac:dyDescent="0.2">
      <c r="G1524" s="64"/>
      <c r="H1524" s="64"/>
      <c r="O1524" s="87"/>
      <c r="P1524" s="127"/>
      <c r="Q1524" s="127"/>
      <c r="R1524" s="127"/>
    </row>
    <row r="1525" spans="7:18" x14ac:dyDescent="0.2">
      <c r="G1525" s="64"/>
      <c r="H1525" s="64"/>
      <c r="O1525" s="87"/>
      <c r="P1525" s="127"/>
      <c r="Q1525" s="127"/>
      <c r="R1525" s="127"/>
    </row>
    <row r="1526" spans="7:18" x14ac:dyDescent="0.2">
      <c r="G1526" s="64"/>
      <c r="H1526" s="64"/>
      <c r="O1526" s="87"/>
      <c r="P1526" s="127"/>
      <c r="Q1526" s="127"/>
      <c r="R1526" s="127"/>
    </row>
    <row r="1527" spans="7:18" x14ac:dyDescent="0.2">
      <c r="G1527" s="64"/>
      <c r="H1527" s="64"/>
      <c r="O1527" s="87"/>
      <c r="P1527" s="127"/>
      <c r="Q1527" s="127"/>
      <c r="R1527" s="127"/>
    </row>
    <row r="1528" spans="7:18" x14ac:dyDescent="0.2">
      <c r="G1528" s="64"/>
      <c r="H1528" s="64"/>
      <c r="O1528" s="87"/>
      <c r="P1528" s="127"/>
      <c r="Q1528" s="127"/>
      <c r="R1528" s="127"/>
    </row>
    <row r="1529" spans="7:18" x14ac:dyDescent="0.2">
      <c r="G1529" s="64"/>
      <c r="H1529" s="64"/>
      <c r="O1529" s="87"/>
      <c r="P1529" s="127"/>
      <c r="Q1529" s="127"/>
      <c r="R1529" s="127"/>
    </row>
    <row r="1530" spans="7:18" x14ac:dyDescent="0.2">
      <c r="G1530" s="64"/>
      <c r="H1530" s="64"/>
      <c r="O1530" s="87"/>
      <c r="P1530" s="127"/>
      <c r="Q1530" s="127"/>
      <c r="R1530" s="127"/>
    </row>
    <row r="1531" spans="7:18" x14ac:dyDescent="0.2">
      <c r="G1531" s="64"/>
      <c r="H1531" s="64"/>
      <c r="O1531" s="87"/>
      <c r="P1531" s="127"/>
      <c r="Q1531" s="127"/>
      <c r="R1531" s="127"/>
    </row>
    <row r="1532" spans="7:18" x14ac:dyDescent="0.2">
      <c r="G1532" s="64"/>
      <c r="H1532" s="64"/>
      <c r="O1532" s="87"/>
      <c r="P1532" s="127"/>
      <c r="Q1532" s="127"/>
      <c r="R1532" s="127"/>
    </row>
    <row r="1533" spans="7:18" x14ac:dyDescent="0.2">
      <c r="G1533" s="64"/>
      <c r="H1533" s="64"/>
      <c r="O1533" s="87"/>
      <c r="P1533" s="127"/>
      <c r="Q1533" s="127"/>
      <c r="R1533" s="127"/>
    </row>
    <row r="1534" spans="7:18" x14ac:dyDescent="0.2">
      <c r="G1534" s="64"/>
      <c r="H1534" s="64"/>
      <c r="O1534" s="87"/>
      <c r="P1534" s="127"/>
      <c r="Q1534" s="127"/>
      <c r="R1534" s="127"/>
    </row>
    <row r="1535" spans="7:18" x14ac:dyDescent="0.2">
      <c r="G1535" s="64"/>
      <c r="H1535" s="64"/>
      <c r="O1535" s="87"/>
      <c r="P1535" s="127"/>
      <c r="Q1535" s="127"/>
      <c r="R1535" s="127"/>
    </row>
    <row r="1536" spans="7:18" x14ac:dyDescent="0.2">
      <c r="G1536" s="64"/>
      <c r="H1536" s="64"/>
      <c r="O1536" s="87"/>
      <c r="P1536" s="127"/>
      <c r="Q1536" s="127"/>
      <c r="R1536" s="127"/>
    </row>
    <row r="1537" spans="7:18" x14ac:dyDescent="0.2">
      <c r="G1537" s="64"/>
      <c r="H1537" s="64"/>
      <c r="O1537" s="87"/>
      <c r="P1537" s="127"/>
      <c r="Q1537" s="127"/>
      <c r="R1537" s="127"/>
    </row>
    <row r="1538" spans="7:18" x14ac:dyDescent="0.2">
      <c r="G1538" s="64"/>
      <c r="H1538" s="64"/>
      <c r="O1538" s="87"/>
      <c r="P1538" s="127"/>
      <c r="Q1538" s="127"/>
      <c r="R1538" s="127"/>
    </row>
    <row r="1539" spans="7:18" x14ac:dyDescent="0.2">
      <c r="G1539" s="64"/>
      <c r="H1539" s="64"/>
      <c r="O1539" s="87"/>
      <c r="P1539" s="127"/>
      <c r="Q1539" s="127"/>
      <c r="R1539" s="127"/>
    </row>
    <row r="1540" spans="7:18" x14ac:dyDescent="0.2">
      <c r="G1540" s="64"/>
      <c r="H1540" s="64"/>
      <c r="O1540" s="87"/>
      <c r="P1540" s="127"/>
      <c r="Q1540" s="127"/>
      <c r="R1540" s="127"/>
    </row>
    <row r="1541" spans="7:18" x14ac:dyDescent="0.2">
      <c r="G1541" s="64"/>
      <c r="H1541" s="64"/>
      <c r="O1541" s="87"/>
      <c r="P1541" s="127"/>
      <c r="Q1541" s="127"/>
      <c r="R1541" s="127"/>
    </row>
    <row r="1542" spans="7:18" x14ac:dyDescent="0.2">
      <c r="G1542" s="64"/>
      <c r="H1542" s="64"/>
      <c r="O1542" s="87"/>
      <c r="P1542" s="127"/>
      <c r="Q1542" s="127"/>
      <c r="R1542" s="127"/>
    </row>
    <row r="1543" spans="7:18" x14ac:dyDescent="0.2">
      <c r="G1543" s="64"/>
      <c r="H1543" s="64"/>
      <c r="O1543" s="87"/>
      <c r="P1543" s="127"/>
      <c r="Q1543" s="127"/>
      <c r="R1543" s="127"/>
    </row>
    <row r="1544" spans="7:18" x14ac:dyDescent="0.2">
      <c r="G1544" s="64"/>
      <c r="H1544" s="64"/>
      <c r="O1544" s="87"/>
      <c r="P1544" s="127"/>
      <c r="Q1544" s="127"/>
      <c r="R1544" s="127"/>
    </row>
    <row r="1545" spans="7:18" x14ac:dyDescent="0.2">
      <c r="G1545" s="64"/>
      <c r="H1545" s="64"/>
      <c r="O1545" s="87"/>
      <c r="P1545" s="127"/>
      <c r="Q1545" s="127"/>
      <c r="R1545" s="127"/>
    </row>
    <row r="1546" spans="7:18" x14ac:dyDescent="0.2">
      <c r="G1546" s="64"/>
      <c r="H1546" s="64"/>
      <c r="O1546" s="87"/>
      <c r="P1546" s="127"/>
      <c r="Q1546" s="127"/>
      <c r="R1546" s="127"/>
    </row>
    <row r="1547" spans="7:18" x14ac:dyDescent="0.2">
      <c r="G1547" s="64"/>
      <c r="H1547" s="64"/>
      <c r="O1547" s="87"/>
      <c r="P1547" s="127"/>
      <c r="Q1547" s="127"/>
      <c r="R1547" s="127"/>
    </row>
    <row r="1548" spans="7:18" x14ac:dyDescent="0.2">
      <c r="G1548" s="64"/>
      <c r="H1548" s="64"/>
      <c r="O1548" s="87"/>
      <c r="P1548" s="127"/>
      <c r="Q1548" s="127"/>
      <c r="R1548" s="127"/>
    </row>
    <row r="1549" spans="7:18" x14ac:dyDescent="0.2">
      <c r="G1549" s="64"/>
      <c r="H1549" s="64"/>
      <c r="O1549" s="87"/>
      <c r="P1549" s="127"/>
      <c r="Q1549" s="127"/>
      <c r="R1549" s="127"/>
    </row>
    <row r="1550" spans="7:18" x14ac:dyDescent="0.2">
      <c r="G1550" s="64"/>
      <c r="H1550" s="64"/>
      <c r="O1550" s="87"/>
      <c r="P1550" s="127"/>
      <c r="Q1550" s="127"/>
      <c r="R1550" s="127"/>
    </row>
    <row r="1551" spans="7:18" x14ac:dyDescent="0.2">
      <c r="G1551" s="64"/>
      <c r="H1551" s="64"/>
      <c r="O1551" s="87"/>
      <c r="P1551" s="127"/>
      <c r="Q1551" s="127"/>
      <c r="R1551" s="127"/>
    </row>
    <row r="1552" spans="7:18" x14ac:dyDescent="0.2">
      <c r="G1552" s="64"/>
      <c r="H1552" s="64"/>
      <c r="O1552" s="87"/>
      <c r="P1552" s="127"/>
      <c r="Q1552" s="127"/>
      <c r="R1552" s="127"/>
    </row>
    <row r="1553" spans="7:18" x14ac:dyDescent="0.2">
      <c r="G1553" s="64"/>
      <c r="H1553" s="64"/>
      <c r="O1553" s="87"/>
      <c r="P1553" s="127"/>
      <c r="Q1553" s="127"/>
      <c r="R1553" s="127"/>
    </row>
    <row r="1554" spans="7:18" x14ac:dyDescent="0.2">
      <c r="G1554" s="64"/>
      <c r="H1554" s="64"/>
      <c r="O1554" s="87"/>
      <c r="P1554" s="127"/>
      <c r="Q1554" s="127"/>
      <c r="R1554" s="127"/>
    </row>
    <row r="1555" spans="7:18" x14ac:dyDescent="0.2">
      <c r="G1555" s="64"/>
      <c r="H1555" s="64"/>
      <c r="O1555" s="87"/>
      <c r="P1555" s="127"/>
      <c r="Q1555" s="127"/>
      <c r="R1555" s="127"/>
    </row>
    <row r="1556" spans="7:18" x14ac:dyDescent="0.2">
      <c r="G1556" s="64"/>
      <c r="H1556" s="64"/>
      <c r="O1556" s="87"/>
      <c r="P1556" s="127"/>
      <c r="Q1556" s="127"/>
      <c r="R1556" s="127"/>
    </row>
    <row r="1557" spans="7:18" x14ac:dyDescent="0.2">
      <c r="G1557" s="64"/>
      <c r="H1557" s="64"/>
      <c r="O1557" s="87"/>
      <c r="P1557" s="127"/>
      <c r="Q1557" s="127"/>
      <c r="R1557" s="127"/>
    </row>
    <row r="1558" spans="7:18" x14ac:dyDescent="0.2">
      <c r="G1558" s="64"/>
      <c r="H1558" s="64"/>
      <c r="O1558" s="87"/>
      <c r="P1558" s="127"/>
      <c r="Q1558" s="127"/>
      <c r="R1558" s="127"/>
    </row>
    <row r="1559" spans="7:18" x14ac:dyDescent="0.2">
      <c r="G1559" s="64"/>
      <c r="H1559" s="64"/>
      <c r="O1559" s="87"/>
      <c r="P1559" s="127"/>
      <c r="Q1559" s="127"/>
      <c r="R1559" s="127"/>
    </row>
    <row r="1560" spans="7:18" x14ac:dyDescent="0.2">
      <c r="G1560" s="64"/>
      <c r="H1560" s="64"/>
      <c r="O1560" s="87"/>
      <c r="P1560" s="127"/>
      <c r="Q1560" s="127"/>
      <c r="R1560" s="127"/>
    </row>
    <row r="1561" spans="7:18" x14ac:dyDescent="0.2">
      <c r="G1561" s="64"/>
      <c r="H1561" s="64"/>
      <c r="O1561" s="87"/>
      <c r="P1561" s="127"/>
      <c r="Q1561" s="127"/>
      <c r="R1561" s="127"/>
    </row>
    <row r="1562" spans="7:18" x14ac:dyDescent="0.2">
      <c r="G1562" s="64"/>
      <c r="H1562" s="64"/>
      <c r="O1562" s="87"/>
      <c r="P1562" s="127"/>
      <c r="Q1562" s="127"/>
      <c r="R1562" s="127"/>
    </row>
    <row r="1563" spans="7:18" x14ac:dyDescent="0.2">
      <c r="G1563" s="64"/>
      <c r="H1563" s="64"/>
      <c r="O1563" s="87"/>
      <c r="P1563" s="127"/>
      <c r="Q1563" s="127"/>
      <c r="R1563" s="127"/>
    </row>
    <row r="1564" spans="7:18" x14ac:dyDescent="0.2">
      <c r="G1564" s="64"/>
      <c r="H1564" s="64"/>
      <c r="O1564" s="87"/>
      <c r="P1564" s="127"/>
      <c r="Q1564" s="127"/>
      <c r="R1564" s="127"/>
    </row>
    <row r="1565" spans="7:18" x14ac:dyDescent="0.2">
      <c r="G1565" s="64"/>
      <c r="H1565" s="64"/>
      <c r="O1565" s="87"/>
      <c r="P1565" s="127"/>
      <c r="Q1565" s="127"/>
      <c r="R1565" s="127"/>
    </row>
    <row r="1566" spans="7:18" x14ac:dyDescent="0.2">
      <c r="G1566" s="64"/>
      <c r="H1566" s="64"/>
      <c r="O1566" s="87"/>
      <c r="P1566" s="127"/>
      <c r="Q1566" s="127"/>
      <c r="R1566" s="127"/>
    </row>
    <row r="1567" spans="7:18" x14ac:dyDescent="0.2">
      <c r="G1567" s="64"/>
      <c r="H1567" s="64"/>
      <c r="O1567" s="87"/>
      <c r="P1567" s="127"/>
      <c r="Q1567" s="127"/>
      <c r="R1567" s="127"/>
    </row>
    <row r="1568" spans="7:18" x14ac:dyDescent="0.2">
      <c r="G1568" s="64"/>
      <c r="H1568" s="64"/>
      <c r="O1568" s="87"/>
      <c r="P1568" s="127"/>
      <c r="Q1568" s="127"/>
      <c r="R1568" s="127"/>
    </row>
    <row r="1569" spans="7:18" x14ac:dyDescent="0.2">
      <c r="G1569" s="64"/>
      <c r="H1569" s="64"/>
      <c r="O1569" s="87"/>
      <c r="P1569" s="127"/>
      <c r="Q1569" s="127"/>
      <c r="R1569" s="127"/>
    </row>
    <row r="1570" spans="7:18" x14ac:dyDescent="0.2">
      <c r="G1570" s="64"/>
      <c r="H1570" s="64"/>
      <c r="O1570" s="87"/>
      <c r="P1570" s="127"/>
      <c r="Q1570" s="127"/>
      <c r="R1570" s="127"/>
    </row>
    <row r="1571" spans="7:18" x14ac:dyDescent="0.2">
      <c r="G1571" s="64"/>
      <c r="H1571" s="64"/>
      <c r="O1571" s="87"/>
      <c r="P1571" s="127"/>
      <c r="Q1571" s="127"/>
      <c r="R1571" s="127"/>
    </row>
    <row r="1572" spans="7:18" x14ac:dyDescent="0.2">
      <c r="G1572" s="64"/>
      <c r="H1572" s="64"/>
      <c r="O1572" s="87"/>
      <c r="P1572" s="127"/>
      <c r="Q1572" s="127"/>
      <c r="R1572" s="127"/>
    </row>
    <row r="1573" spans="7:18" x14ac:dyDescent="0.2">
      <c r="G1573" s="64"/>
      <c r="H1573" s="64"/>
      <c r="O1573" s="87"/>
      <c r="P1573" s="127"/>
      <c r="Q1573" s="127"/>
      <c r="R1573" s="127"/>
    </row>
    <row r="1574" spans="7:18" x14ac:dyDescent="0.2">
      <c r="G1574" s="64"/>
      <c r="H1574" s="64"/>
      <c r="O1574" s="87"/>
      <c r="P1574" s="127"/>
      <c r="Q1574" s="127"/>
      <c r="R1574" s="127"/>
    </row>
    <row r="1575" spans="7:18" x14ac:dyDescent="0.2">
      <c r="G1575" s="64"/>
      <c r="H1575" s="64"/>
      <c r="O1575" s="87"/>
      <c r="P1575" s="127"/>
      <c r="Q1575" s="127"/>
      <c r="R1575" s="127"/>
    </row>
    <row r="1576" spans="7:18" x14ac:dyDescent="0.2">
      <c r="G1576" s="64"/>
      <c r="H1576" s="64"/>
      <c r="O1576" s="87"/>
      <c r="P1576" s="127"/>
      <c r="Q1576" s="127"/>
      <c r="R1576" s="127"/>
    </row>
    <row r="1577" spans="7:18" x14ac:dyDescent="0.2">
      <c r="G1577" s="64"/>
      <c r="H1577" s="64"/>
      <c r="O1577" s="87"/>
      <c r="P1577" s="127"/>
      <c r="Q1577" s="127"/>
      <c r="R1577" s="127"/>
    </row>
    <row r="1578" spans="7:18" x14ac:dyDescent="0.2">
      <c r="G1578" s="64"/>
      <c r="H1578" s="64"/>
      <c r="O1578" s="87"/>
      <c r="P1578" s="127"/>
      <c r="Q1578" s="127"/>
      <c r="R1578" s="127"/>
    </row>
    <row r="1579" spans="7:18" x14ac:dyDescent="0.2">
      <c r="G1579" s="64"/>
      <c r="H1579" s="64"/>
      <c r="O1579" s="87"/>
      <c r="P1579" s="127"/>
      <c r="Q1579" s="127"/>
      <c r="R1579" s="127"/>
    </row>
    <row r="1580" spans="7:18" x14ac:dyDescent="0.2">
      <c r="G1580" s="64"/>
      <c r="H1580" s="64"/>
      <c r="O1580" s="87"/>
      <c r="P1580" s="127"/>
      <c r="Q1580" s="127"/>
      <c r="R1580" s="127"/>
    </row>
    <row r="1581" spans="7:18" x14ac:dyDescent="0.2">
      <c r="G1581" s="64"/>
      <c r="H1581" s="64"/>
      <c r="O1581" s="87"/>
      <c r="P1581" s="127"/>
      <c r="Q1581" s="127"/>
      <c r="R1581" s="127"/>
    </row>
    <row r="1582" spans="7:18" x14ac:dyDescent="0.2">
      <c r="G1582" s="64"/>
      <c r="H1582" s="64"/>
      <c r="O1582" s="87"/>
      <c r="P1582" s="127"/>
      <c r="Q1582" s="127"/>
      <c r="R1582" s="127"/>
    </row>
    <row r="1583" spans="7:18" x14ac:dyDescent="0.2">
      <c r="G1583" s="64"/>
      <c r="H1583" s="64"/>
      <c r="O1583" s="87"/>
      <c r="P1583" s="127"/>
      <c r="Q1583" s="127"/>
      <c r="R1583" s="127"/>
    </row>
    <row r="1584" spans="7:18" x14ac:dyDescent="0.2">
      <c r="G1584" s="64"/>
      <c r="H1584" s="64"/>
      <c r="O1584" s="87"/>
      <c r="P1584" s="127"/>
      <c r="Q1584" s="127"/>
      <c r="R1584" s="127"/>
    </row>
    <row r="1585" spans="7:18" x14ac:dyDescent="0.2">
      <c r="G1585" s="64"/>
      <c r="H1585" s="64"/>
      <c r="O1585" s="87"/>
      <c r="P1585" s="127"/>
      <c r="Q1585" s="127"/>
      <c r="R1585" s="127"/>
    </row>
    <row r="1586" spans="7:18" x14ac:dyDescent="0.2">
      <c r="G1586" s="64"/>
      <c r="H1586" s="64"/>
      <c r="O1586" s="87"/>
      <c r="P1586" s="127"/>
      <c r="Q1586" s="127"/>
      <c r="R1586" s="127"/>
    </row>
    <row r="1587" spans="7:18" x14ac:dyDescent="0.2">
      <c r="G1587" s="64"/>
      <c r="H1587" s="64"/>
      <c r="O1587" s="87"/>
      <c r="P1587" s="127"/>
      <c r="Q1587" s="127"/>
      <c r="R1587" s="127"/>
    </row>
    <row r="1588" spans="7:18" x14ac:dyDescent="0.2">
      <c r="G1588" s="64"/>
      <c r="H1588" s="64"/>
      <c r="O1588" s="87"/>
      <c r="P1588" s="127"/>
      <c r="Q1588" s="127"/>
      <c r="R1588" s="127"/>
    </row>
    <row r="1589" spans="7:18" x14ac:dyDescent="0.2">
      <c r="G1589" s="64"/>
      <c r="H1589" s="64"/>
      <c r="O1589" s="87"/>
      <c r="P1589" s="127"/>
      <c r="Q1589" s="127"/>
      <c r="R1589" s="127"/>
    </row>
    <row r="1590" spans="7:18" x14ac:dyDescent="0.2">
      <c r="G1590" s="64"/>
      <c r="H1590" s="64"/>
      <c r="O1590" s="87"/>
      <c r="P1590" s="127"/>
      <c r="Q1590" s="127"/>
      <c r="R1590" s="127"/>
    </row>
    <row r="1591" spans="7:18" x14ac:dyDescent="0.2">
      <c r="G1591" s="64"/>
      <c r="H1591" s="64"/>
      <c r="O1591" s="87"/>
      <c r="P1591" s="127"/>
      <c r="Q1591" s="127"/>
      <c r="R1591" s="127"/>
    </row>
    <row r="1592" spans="7:18" x14ac:dyDescent="0.2">
      <c r="G1592" s="64"/>
      <c r="H1592" s="64"/>
      <c r="O1592" s="87"/>
      <c r="P1592" s="127"/>
      <c r="Q1592" s="127"/>
      <c r="R1592" s="127"/>
    </row>
    <row r="1593" spans="7:18" x14ac:dyDescent="0.2">
      <c r="G1593" s="64"/>
      <c r="H1593" s="64"/>
      <c r="O1593" s="87"/>
      <c r="P1593" s="127"/>
      <c r="Q1593" s="127"/>
      <c r="R1593" s="127"/>
    </row>
    <row r="1594" spans="7:18" x14ac:dyDescent="0.2">
      <c r="G1594" s="64"/>
      <c r="H1594" s="64"/>
      <c r="O1594" s="87"/>
      <c r="P1594" s="127"/>
      <c r="Q1594" s="127"/>
      <c r="R1594" s="127"/>
    </row>
    <row r="1595" spans="7:18" x14ac:dyDescent="0.2">
      <c r="G1595" s="64"/>
      <c r="H1595" s="64"/>
      <c r="O1595" s="87"/>
      <c r="P1595" s="127"/>
      <c r="Q1595" s="127"/>
      <c r="R1595" s="127"/>
    </row>
    <row r="1596" spans="7:18" x14ac:dyDescent="0.2">
      <c r="G1596" s="64"/>
      <c r="H1596" s="64"/>
      <c r="O1596" s="87"/>
      <c r="P1596" s="127"/>
      <c r="Q1596" s="127"/>
      <c r="R1596" s="127"/>
    </row>
    <row r="1597" spans="7:18" x14ac:dyDescent="0.2">
      <c r="G1597" s="64"/>
      <c r="H1597" s="64"/>
      <c r="O1597" s="87"/>
      <c r="P1597" s="127"/>
      <c r="Q1597" s="127"/>
      <c r="R1597" s="127"/>
    </row>
    <row r="1598" spans="7:18" x14ac:dyDescent="0.2">
      <c r="G1598" s="64"/>
      <c r="H1598" s="64"/>
      <c r="O1598" s="87"/>
      <c r="P1598" s="127"/>
      <c r="Q1598" s="127"/>
      <c r="R1598" s="127"/>
    </row>
    <row r="1599" spans="7:18" x14ac:dyDescent="0.2">
      <c r="G1599" s="64"/>
      <c r="H1599" s="64"/>
      <c r="O1599" s="87"/>
      <c r="P1599" s="127"/>
      <c r="Q1599" s="127"/>
      <c r="R1599" s="127"/>
    </row>
    <row r="1600" spans="7:18" x14ac:dyDescent="0.2">
      <c r="G1600" s="64"/>
      <c r="H1600" s="64"/>
      <c r="O1600" s="87"/>
      <c r="P1600" s="127"/>
      <c r="Q1600" s="127"/>
      <c r="R1600" s="127"/>
    </row>
    <row r="1601" spans="7:18" x14ac:dyDescent="0.2">
      <c r="G1601" s="64"/>
      <c r="H1601" s="64"/>
      <c r="O1601" s="87"/>
      <c r="P1601" s="127"/>
      <c r="Q1601" s="127"/>
      <c r="R1601" s="127"/>
    </row>
    <row r="1602" spans="7:18" x14ac:dyDescent="0.2">
      <c r="G1602" s="64"/>
      <c r="H1602" s="64"/>
      <c r="O1602" s="87"/>
      <c r="P1602" s="127"/>
      <c r="Q1602" s="127"/>
      <c r="R1602" s="127"/>
    </row>
    <row r="1603" spans="7:18" x14ac:dyDescent="0.2">
      <c r="G1603" s="64"/>
      <c r="H1603" s="64"/>
      <c r="O1603" s="87"/>
      <c r="P1603" s="127"/>
      <c r="Q1603" s="127"/>
      <c r="R1603" s="127"/>
    </row>
    <row r="1604" spans="7:18" x14ac:dyDescent="0.2">
      <c r="G1604" s="64"/>
      <c r="H1604" s="64"/>
      <c r="O1604" s="87"/>
      <c r="P1604" s="127"/>
      <c r="Q1604" s="127"/>
      <c r="R1604" s="127"/>
    </row>
    <row r="1605" spans="7:18" x14ac:dyDescent="0.2">
      <c r="G1605" s="64"/>
      <c r="H1605" s="64"/>
      <c r="O1605" s="87"/>
      <c r="P1605" s="127"/>
      <c r="Q1605" s="127"/>
      <c r="R1605" s="127"/>
    </row>
    <row r="1606" spans="7:18" x14ac:dyDescent="0.2">
      <c r="G1606" s="64"/>
      <c r="H1606" s="64"/>
      <c r="O1606" s="87"/>
      <c r="P1606" s="127"/>
      <c r="Q1606" s="127"/>
      <c r="R1606" s="127"/>
    </row>
    <row r="1607" spans="7:18" x14ac:dyDescent="0.2">
      <c r="G1607" s="64"/>
      <c r="H1607" s="64"/>
      <c r="O1607" s="87"/>
      <c r="P1607" s="127"/>
      <c r="Q1607" s="127"/>
      <c r="R1607" s="127"/>
    </row>
    <row r="1608" spans="7:18" x14ac:dyDescent="0.2">
      <c r="G1608" s="64"/>
      <c r="H1608" s="64"/>
      <c r="O1608" s="87"/>
      <c r="P1608" s="127"/>
      <c r="Q1608" s="127"/>
      <c r="R1608" s="127"/>
    </row>
    <row r="1609" spans="7:18" x14ac:dyDescent="0.2">
      <c r="G1609" s="64"/>
      <c r="H1609" s="64"/>
      <c r="O1609" s="87"/>
      <c r="P1609" s="127"/>
      <c r="Q1609" s="127"/>
      <c r="R1609" s="127"/>
    </row>
    <row r="1610" spans="7:18" x14ac:dyDescent="0.2">
      <c r="G1610" s="64"/>
      <c r="H1610" s="64"/>
      <c r="O1610" s="87"/>
      <c r="P1610" s="127"/>
      <c r="Q1610" s="127"/>
      <c r="R1610" s="127"/>
    </row>
    <row r="1611" spans="7:18" x14ac:dyDescent="0.2">
      <c r="G1611" s="64"/>
      <c r="H1611" s="64"/>
      <c r="O1611" s="87"/>
      <c r="P1611" s="127"/>
      <c r="Q1611" s="127"/>
      <c r="R1611" s="127"/>
    </row>
    <row r="1612" spans="7:18" x14ac:dyDescent="0.2">
      <c r="G1612" s="64"/>
      <c r="H1612" s="64"/>
      <c r="O1612" s="87"/>
      <c r="P1612" s="127"/>
      <c r="Q1612" s="127"/>
      <c r="R1612" s="127"/>
    </row>
    <row r="1613" spans="7:18" x14ac:dyDescent="0.2">
      <c r="G1613" s="64"/>
      <c r="H1613" s="64"/>
      <c r="O1613" s="87"/>
      <c r="P1613" s="127"/>
      <c r="Q1613" s="127"/>
      <c r="R1613" s="127"/>
    </row>
    <row r="1614" spans="7:18" x14ac:dyDescent="0.2">
      <c r="G1614" s="64"/>
      <c r="H1614" s="64"/>
      <c r="O1614" s="87"/>
      <c r="P1614" s="127"/>
      <c r="Q1614" s="127"/>
      <c r="R1614" s="127"/>
    </row>
    <row r="1615" spans="7:18" x14ac:dyDescent="0.2">
      <c r="G1615" s="64"/>
      <c r="H1615" s="64"/>
      <c r="O1615" s="87"/>
      <c r="P1615" s="127"/>
      <c r="Q1615" s="127"/>
      <c r="R1615" s="127"/>
    </row>
    <row r="1616" spans="7:18" x14ac:dyDescent="0.2">
      <c r="G1616" s="64"/>
      <c r="H1616" s="64"/>
      <c r="O1616" s="87"/>
      <c r="P1616" s="127"/>
      <c r="Q1616" s="127"/>
      <c r="R1616" s="127"/>
    </row>
    <row r="1617" spans="7:18" x14ac:dyDescent="0.2">
      <c r="G1617" s="64"/>
      <c r="H1617" s="64"/>
      <c r="O1617" s="87"/>
      <c r="P1617" s="127"/>
      <c r="Q1617" s="127"/>
      <c r="R1617" s="127"/>
    </row>
    <row r="1618" spans="7:18" x14ac:dyDescent="0.2">
      <c r="G1618" s="64"/>
      <c r="H1618" s="64"/>
      <c r="O1618" s="87"/>
      <c r="P1618" s="127"/>
      <c r="Q1618" s="127"/>
      <c r="R1618" s="127"/>
    </row>
    <row r="1619" spans="7:18" x14ac:dyDescent="0.2">
      <c r="G1619" s="64"/>
      <c r="H1619" s="64"/>
      <c r="O1619" s="87"/>
      <c r="P1619" s="127"/>
      <c r="Q1619" s="127"/>
      <c r="R1619" s="127"/>
    </row>
    <row r="1620" spans="7:18" x14ac:dyDescent="0.2">
      <c r="G1620" s="64"/>
      <c r="H1620" s="64"/>
      <c r="O1620" s="87"/>
      <c r="P1620" s="127"/>
      <c r="Q1620" s="127"/>
      <c r="R1620" s="127"/>
    </row>
    <row r="1621" spans="7:18" x14ac:dyDescent="0.2">
      <c r="G1621" s="64"/>
      <c r="H1621" s="64"/>
      <c r="O1621" s="87"/>
      <c r="P1621" s="127"/>
      <c r="Q1621" s="127"/>
      <c r="R1621" s="127"/>
    </row>
    <row r="1622" spans="7:18" x14ac:dyDescent="0.2">
      <c r="G1622" s="64"/>
      <c r="H1622" s="64"/>
      <c r="O1622" s="87"/>
      <c r="P1622" s="127"/>
      <c r="Q1622" s="127"/>
      <c r="R1622" s="127"/>
    </row>
    <row r="1623" spans="7:18" x14ac:dyDescent="0.2">
      <c r="G1623" s="64"/>
      <c r="H1623" s="64"/>
      <c r="O1623" s="87"/>
      <c r="P1623" s="127"/>
      <c r="Q1623" s="127"/>
      <c r="R1623" s="127"/>
    </row>
    <row r="1624" spans="7:18" x14ac:dyDescent="0.2">
      <c r="G1624" s="64"/>
      <c r="H1624" s="64"/>
      <c r="O1624" s="87"/>
      <c r="P1624" s="127"/>
      <c r="Q1624" s="127"/>
      <c r="R1624" s="127"/>
    </row>
    <row r="1625" spans="7:18" x14ac:dyDescent="0.2">
      <c r="G1625" s="64"/>
      <c r="H1625" s="64"/>
      <c r="O1625" s="87"/>
      <c r="P1625" s="127"/>
      <c r="Q1625" s="127"/>
      <c r="R1625" s="127"/>
    </row>
    <row r="1626" spans="7:18" x14ac:dyDescent="0.2">
      <c r="G1626" s="64"/>
      <c r="H1626" s="64"/>
      <c r="O1626" s="87"/>
      <c r="P1626" s="127"/>
      <c r="Q1626" s="127"/>
      <c r="R1626" s="127"/>
    </row>
    <row r="1627" spans="7:18" x14ac:dyDescent="0.2">
      <c r="G1627" s="64"/>
      <c r="H1627" s="64"/>
      <c r="O1627" s="87"/>
      <c r="P1627" s="127"/>
      <c r="Q1627" s="127"/>
      <c r="R1627" s="127"/>
    </row>
    <row r="1628" spans="7:18" x14ac:dyDescent="0.2">
      <c r="G1628" s="64"/>
      <c r="H1628" s="64"/>
      <c r="O1628" s="87"/>
      <c r="P1628" s="127"/>
      <c r="Q1628" s="127"/>
      <c r="R1628" s="127"/>
    </row>
    <row r="1629" spans="7:18" x14ac:dyDescent="0.2">
      <c r="G1629" s="64"/>
      <c r="H1629" s="64"/>
      <c r="O1629" s="87"/>
      <c r="P1629" s="127"/>
      <c r="Q1629" s="127"/>
      <c r="R1629" s="127"/>
    </row>
    <row r="1630" spans="7:18" x14ac:dyDescent="0.2">
      <c r="G1630" s="64"/>
      <c r="H1630" s="64"/>
      <c r="O1630" s="87"/>
      <c r="P1630" s="127"/>
      <c r="Q1630" s="127"/>
      <c r="R1630" s="127"/>
    </row>
    <row r="1631" spans="7:18" x14ac:dyDescent="0.2">
      <c r="G1631" s="64"/>
      <c r="H1631" s="64"/>
      <c r="O1631" s="87"/>
      <c r="P1631" s="127"/>
      <c r="Q1631" s="127"/>
      <c r="R1631" s="127"/>
    </row>
    <row r="1632" spans="7:18" x14ac:dyDescent="0.2">
      <c r="G1632" s="64"/>
      <c r="H1632" s="64"/>
      <c r="O1632" s="87"/>
      <c r="P1632" s="127"/>
      <c r="Q1632" s="127"/>
      <c r="R1632" s="127"/>
    </row>
    <row r="1633" spans="7:18" x14ac:dyDescent="0.2">
      <c r="G1633" s="64"/>
      <c r="H1633" s="64"/>
      <c r="O1633" s="87"/>
      <c r="P1633" s="127"/>
      <c r="Q1633" s="127"/>
      <c r="R1633" s="127"/>
    </row>
    <row r="1634" spans="7:18" x14ac:dyDescent="0.2">
      <c r="G1634" s="64"/>
      <c r="H1634" s="64"/>
      <c r="O1634" s="87"/>
      <c r="P1634" s="127"/>
      <c r="Q1634" s="127"/>
      <c r="R1634" s="127"/>
    </row>
    <row r="1635" spans="7:18" x14ac:dyDescent="0.2">
      <c r="G1635" s="64"/>
      <c r="H1635" s="64"/>
      <c r="O1635" s="87"/>
      <c r="P1635" s="127"/>
      <c r="Q1635" s="127"/>
      <c r="R1635" s="127"/>
    </row>
    <row r="1636" spans="7:18" x14ac:dyDescent="0.2">
      <c r="G1636" s="64"/>
      <c r="H1636" s="64"/>
      <c r="O1636" s="87"/>
      <c r="P1636" s="127"/>
      <c r="Q1636" s="127"/>
      <c r="R1636" s="127"/>
    </row>
    <row r="1637" spans="7:18" x14ac:dyDescent="0.2">
      <c r="G1637" s="64"/>
      <c r="H1637" s="64"/>
      <c r="O1637" s="87"/>
      <c r="P1637" s="127"/>
      <c r="Q1637" s="127"/>
      <c r="R1637" s="127"/>
    </row>
    <row r="1638" spans="7:18" x14ac:dyDescent="0.2">
      <c r="G1638" s="64"/>
      <c r="H1638" s="64"/>
      <c r="O1638" s="87"/>
      <c r="P1638" s="127"/>
      <c r="Q1638" s="127"/>
      <c r="R1638" s="127"/>
    </row>
    <row r="1639" spans="7:18" x14ac:dyDescent="0.2">
      <c r="G1639" s="64"/>
      <c r="H1639" s="64"/>
      <c r="O1639" s="87"/>
      <c r="P1639" s="127"/>
      <c r="Q1639" s="127"/>
      <c r="R1639" s="127"/>
    </row>
    <row r="1640" spans="7:18" x14ac:dyDescent="0.2">
      <c r="G1640" s="64"/>
      <c r="H1640" s="64"/>
      <c r="O1640" s="87"/>
      <c r="P1640" s="127"/>
      <c r="Q1640" s="127"/>
      <c r="R1640" s="127"/>
    </row>
    <row r="1641" spans="7:18" x14ac:dyDescent="0.2">
      <c r="G1641" s="64"/>
      <c r="H1641" s="64"/>
      <c r="O1641" s="87"/>
      <c r="P1641" s="127"/>
      <c r="Q1641" s="127"/>
      <c r="R1641" s="127"/>
    </row>
    <row r="1642" spans="7:18" x14ac:dyDescent="0.2">
      <c r="G1642" s="64"/>
      <c r="H1642" s="64"/>
      <c r="O1642" s="87"/>
      <c r="P1642" s="127"/>
      <c r="Q1642" s="127"/>
      <c r="R1642" s="127"/>
    </row>
    <row r="1643" spans="7:18" x14ac:dyDescent="0.2">
      <c r="G1643" s="64"/>
      <c r="H1643" s="64"/>
      <c r="O1643" s="87"/>
      <c r="P1643" s="127"/>
      <c r="Q1643" s="127"/>
      <c r="R1643" s="127"/>
    </row>
    <row r="1644" spans="7:18" x14ac:dyDescent="0.2">
      <c r="G1644" s="64"/>
      <c r="H1644" s="64"/>
      <c r="O1644" s="87"/>
      <c r="P1644" s="127"/>
      <c r="Q1644" s="127"/>
      <c r="R1644" s="127"/>
    </row>
    <row r="1645" spans="7:18" x14ac:dyDescent="0.2">
      <c r="G1645" s="64"/>
      <c r="H1645" s="64"/>
      <c r="O1645" s="87"/>
      <c r="P1645" s="127"/>
      <c r="Q1645" s="127"/>
      <c r="R1645" s="127"/>
    </row>
    <row r="1646" spans="7:18" x14ac:dyDescent="0.2">
      <c r="G1646" s="64"/>
      <c r="H1646" s="64"/>
      <c r="O1646" s="87"/>
      <c r="P1646" s="127"/>
      <c r="Q1646" s="127"/>
      <c r="R1646" s="127"/>
    </row>
    <row r="1647" spans="7:18" x14ac:dyDescent="0.2">
      <c r="G1647" s="64"/>
      <c r="H1647" s="64"/>
      <c r="O1647" s="87"/>
      <c r="P1647" s="127"/>
      <c r="Q1647" s="127"/>
      <c r="R1647" s="127"/>
    </row>
    <row r="1648" spans="7:18" x14ac:dyDescent="0.2">
      <c r="G1648" s="64"/>
      <c r="H1648" s="64"/>
      <c r="O1648" s="87"/>
      <c r="P1648" s="127"/>
      <c r="Q1648" s="127"/>
      <c r="R1648" s="127"/>
    </row>
    <row r="1649" spans="7:18" x14ac:dyDescent="0.2">
      <c r="G1649" s="64"/>
      <c r="H1649" s="64"/>
      <c r="O1649" s="87"/>
      <c r="P1649" s="127"/>
      <c r="Q1649" s="127"/>
      <c r="R1649" s="127"/>
    </row>
    <row r="1650" spans="7:18" x14ac:dyDescent="0.2">
      <c r="G1650" s="64"/>
      <c r="H1650" s="64"/>
      <c r="O1650" s="87"/>
      <c r="P1650" s="127"/>
      <c r="Q1650" s="127"/>
      <c r="R1650" s="127"/>
    </row>
    <row r="1651" spans="7:18" x14ac:dyDescent="0.2">
      <c r="G1651" s="64"/>
      <c r="H1651" s="64"/>
      <c r="O1651" s="87"/>
      <c r="P1651" s="127"/>
      <c r="Q1651" s="127"/>
      <c r="R1651" s="127"/>
    </row>
    <row r="1652" spans="7:18" x14ac:dyDescent="0.2">
      <c r="G1652" s="64"/>
      <c r="H1652" s="64"/>
      <c r="O1652" s="87"/>
      <c r="P1652" s="127"/>
      <c r="Q1652" s="127"/>
      <c r="R1652" s="127"/>
    </row>
    <row r="1653" spans="7:18" x14ac:dyDescent="0.2">
      <c r="G1653" s="64"/>
      <c r="H1653" s="64"/>
      <c r="O1653" s="87"/>
      <c r="P1653" s="127"/>
      <c r="Q1653" s="127"/>
      <c r="R1653" s="127"/>
    </row>
    <row r="1654" spans="7:18" x14ac:dyDescent="0.2">
      <c r="G1654" s="64"/>
      <c r="H1654" s="64"/>
      <c r="O1654" s="87"/>
      <c r="P1654" s="127"/>
      <c r="Q1654" s="127"/>
      <c r="R1654" s="127"/>
    </row>
    <row r="1655" spans="7:18" x14ac:dyDescent="0.2">
      <c r="G1655" s="64"/>
      <c r="H1655" s="64"/>
      <c r="O1655" s="87"/>
      <c r="P1655" s="127"/>
      <c r="Q1655" s="127"/>
      <c r="R1655" s="127"/>
    </row>
    <row r="1656" spans="7:18" x14ac:dyDescent="0.2">
      <c r="G1656" s="64"/>
      <c r="H1656" s="64"/>
      <c r="O1656" s="87"/>
      <c r="P1656" s="127"/>
      <c r="Q1656" s="127"/>
      <c r="R1656" s="127"/>
    </row>
    <row r="1657" spans="7:18" x14ac:dyDescent="0.2">
      <c r="G1657" s="64"/>
      <c r="H1657" s="64"/>
      <c r="O1657" s="87"/>
      <c r="P1657" s="127"/>
      <c r="Q1657" s="127"/>
      <c r="R1657" s="127"/>
    </row>
    <row r="1658" spans="7:18" x14ac:dyDescent="0.2">
      <c r="G1658" s="64"/>
      <c r="H1658" s="64"/>
      <c r="O1658" s="87"/>
      <c r="P1658" s="127"/>
      <c r="Q1658" s="127"/>
      <c r="R1658" s="127"/>
    </row>
    <row r="1659" spans="7:18" x14ac:dyDescent="0.2">
      <c r="G1659" s="64"/>
      <c r="H1659" s="64"/>
      <c r="O1659" s="87"/>
      <c r="P1659" s="127"/>
      <c r="Q1659" s="127"/>
      <c r="R1659" s="127"/>
    </row>
    <row r="1660" spans="7:18" x14ac:dyDescent="0.2">
      <c r="G1660" s="64"/>
      <c r="H1660" s="64"/>
      <c r="O1660" s="87"/>
      <c r="P1660" s="127"/>
      <c r="Q1660" s="127"/>
      <c r="R1660" s="127"/>
    </row>
    <row r="1661" spans="7:18" x14ac:dyDescent="0.2">
      <c r="G1661" s="64"/>
      <c r="H1661" s="64"/>
      <c r="O1661" s="87"/>
      <c r="P1661" s="127"/>
      <c r="Q1661" s="127"/>
      <c r="R1661" s="127"/>
    </row>
    <row r="1662" spans="7:18" x14ac:dyDescent="0.2">
      <c r="G1662" s="64"/>
      <c r="H1662" s="64"/>
      <c r="O1662" s="87"/>
      <c r="P1662" s="127"/>
      <c r="Q1662" s="127"/>
      <c r="R1662" s="127"/>
    </row>
    <row r="1663" spans="7:18" x14ac:dyDescent="0.2">
      <c r="G1663" s="64"/>
      <c r="H1663" s="64"/>
      <c r="O1663" s="87"/>
      <c r="P1663" s="127"/>
      <c r="Q1663" s="127"/>
      <c r="R1663" s="127"/>
    </row>
    <row r="1664" spans="7:18" x14ac:dyDescent="0.2">
      <c r="G1664" s="64"/>
      <c r="H1664" s="64"/>
      <c r="O1664" s="87"/>
      <c r="P1664" s="127"/>
      <c r="Q1664" s="127"/>
      <c r="R1664" s="127"/>
    </row>
    <row r="1665" spans="7:18" x14ac:dyDescent="0.2">
      <c r="G1665" s="64"/>
      <c r="H1665" s="64"/>
      <c r="O1665" s="87"/>
      <c r="P1665" s="127"/>
      <c r="Q1665" s="127"/>
      <c r="R1665" s="127"/>
    </row>
    <row r="1666" spans="7:18" x14ac:dyDescent="0.2">
      <c r="G1666" s="64"/>
      <c r="H1666" s="64"/>
      <c r="O1666" s="87"/>
      <c r="P1666" s="127"/>
      <c r="Q1666" s="127"/>
      <c r="R1666" s="127"/>
    </row>
    <row r="1667" spans="7:18" x14ac:dyDescent="0.2">
      <c r="G1667" s="64"/>
      <c r="H1667" s="64"/>
      <c r="O1667" s="87"/>
      <c r="P1667" s="127"/>
      <c r="Q1667" s="127"/>
      <c r="R1667" s="127"/>
    </row>
    <row r="1668" spans="7:18" x14ac:dyDescent="0.2">
      <c r="G1668" s="64"/>
      <c r="H1668" s="64"/>
      <c r="O1668" s="87"/>
      <c r="P1668" s="127"/>
      <c r="Q1668" s="127"/>
      <c r="R1668" s="127"/>
    </row>
    <row r="1669" spans="7:18" x14ac:dyDescent="0.2">
      <c r="G1669" s="64"/>
      <c r="H1669" s="64"/>
      <c r="O1669" s="87"/>
      <c r="P1669" s="127"/>
      <c r="Q1669" s="127"/>
      <c r="R1669" s="127"/>
    </row>
    <row r="1670" spans="7:18" x14ac:dyDescent="0.2">
      <c r="G1670" s="64"/>
      <c r="H1670" s="64"/>
      <c r="O1670" s="87"/>
      <c r="P1670" s="127"/>
      <c r="Q1670" s="127"/>
      <c r="R1670" s="127"/>
    </row>
    <row r="1671" spans="7:18" x14ac:dyDescent="0.2">
      <c r="G1671" s="64"/>
      <c r="H1671" s="64"/>
      <c r="O1671" s="87"/>
      <c r="P1671" s="127"/>
      <c r="Q1671" s="127"/>
      <c r="R1671" s="127"/>
    </row>
    <row r="1672" spans="7:18" x14ac:dyDescent="0.2">
      <c r="G1672" s="64"/>
      <c r="H1672" s="64"/>
      <c r="O1672" s="87"/>
      <c r="P1672" s="127"/>
      <c r="Q1672" s="127"/>
      <c r="R1672" s="127"/>
    </row>
    <row r="1673" spans="7:18" x14ac:dyDescent="0.2">
      <c r="G1673" s="64"/>
      <c r="H1673" s="64"/>
      <c r="O1673" s="87"/>
      <c r="P1673" s="127"/>
      <c r="Q1673" s="127"/>
      <c r="R1673" s="127"/>
    </row>
    <row r="1674" spans="7:18" x14ac:dyDescent="0.2">
      <c r="G1674" s="64"/>
      <c r="H1674" s="64"/>
      <c r="O1674" s="87"/>
      <c r="P1674" s="127"/>
      <c r="Q1674" s="127"/>
      <c r="R1674" s="127"/>
    </row>
    <row r="1675" spans="7:18" x14ac:dyDescent="0.2">
      <c r="G1675" s="64"/>
      <c r="H1675" s="64"/>
      <c r="O1675" s="87"/>
      <c r="P1675" s="127"/>
      <c r="Q1675" s="127"/>
      <c r="R1675" s="127"/>
    </row>
    <row r="1676" spans="7:18" x14ac:dyDescent="0.2">
      <c r="G1676" s="64"/>
      <c r="H1676" s="64"/>
      <c r="O1676" s="87"/>
      <c r="P1676" s="127"/>
      <c r="Q1676" s="127"/>
      <c r="R1676" s="127"/>
    </row>
    <row r="1677" spans="7:18" x14ac:dyDescent="0.2">
      <c r="G1677" s="64"/>
      <c r="H1677" s="64"/>
      <c r="O1677" s="87"/>
      <c r="P1677" s="127"/>
      <c r="Q1677" s="127"/>
      <c r="R1677" s="127"/>
    </row>
    <row r="1678" spans="7:18" x14ac:dyDescent="0.2">
      <c r="G1678" s="64"/>
      <c r="H1678" s="64"/>
      <c r="O1678" s="87"/>
      <c r="P1678" s="127"/>
      <c r="Q1678" s="127"/>
      <c r="R1678" s="127"/>
    </row>
    <row r="1679" spans="7:18" x14ac:dyDescent="0.2">
      <c r="G1679" s="64"/>
      <c r="H1679" s="64"/>
      <c r="O1679" s="87"/>
      <c r="P1679" s="127"/>
      <c r="Q1679" s="127"/>
      <c r="R1679" s="127"/>
    </row>
    <row r="1680" spans="7:18" x14ac:dyDescent="0.2">
      <c r="G1680" s="64"/>
      <c r="H1680" s="64"/>
      <c r="O1680" s="87"/>
      <c r="P1680" s="127"/>
      <c r="Q1680" s="127"/>
      <c r="R1680" s="127"/>
    </row>
    <row r="1681" spans="7:18" x14ac:dyDescent="0.2">
      <c r="G1681" s="64"/>
      <c r="H1681" s="64"/>
      <c r="O1681" s="87"/>
      <c r="P1681" s="127"/>
      <c r="Q1681" s="127"/>
      <c r="R1681" s="127"/>
    </row>
    <row r="1682" spans="7:18" x14ac:dyDescent="0.2">
      <c r="G1682" s="64"/>
      <c r="H1682" s="64"/>
      <c r="O1682" s="87"/>
      <c r="P1682" s="127"/>
      <c r="Q1682" s="127"/>
      <c r="R1682" s="127"/>
    </row>
    <row r="1683" spans="7:18" x14ac:dyDescent="0.2">
      <c r="G1683" s="64"/>
      <c r="H1683" s="64"/>
      <c r="O1683" s="87"/>
      <c r="P1683" s="127"/>
      <c r="Q1683" s="127"/>
      <c r="R1683" s="127"/>
    </row>
    <row r="1684" spans="7:18" x14ac:dyDescent="0.2">
      <c r="G1684" s="64"/>
      <c r="H1684" s="64"/>
      <c r="O1684" s="87"/>
      <c r="P1684" s="127"/>
      <c r="Q1684" s="127"/>
      <c r="R1684" s="127"/>
    </row>
    <row r="1685" spans="7:18" x14ac:dyDescent="0.2">
      <c r="G1685" s="64"/>
      <c r="H1685" s="64"/>
      <c r="O1685" s="87"/>
      <c r="P1685" s="127"/>
      <c r="Q1685" s="127"/>
      <c r="R1685" s="127"/>
    </row>
    <row r="1686" spans="7:18" x14ac:dyDescent="0.2">
      <c r="G1686" s="64"/>
      <c r="H1686" s="64"/>
      <c r="O1686" s="87"/>
      <c r="P1686" s="127"/>
      <c r="Q1686" s="127"/>
      <c r="R1686" s="127"/>
    </row>
    <row r="1687" spans="7:18" x14ac:dyDescent="0.2">
      <c r="G1687" s="64"/>
      <c r="H1687" s="64"/>
      <c r="O1687" s="87"/>
      <c r="P1687" s="127"/>
      <c r="Q1687" s="127"/>
      <c r="R1687" s="127"/>
    </row>
    <row r="1688" spans="7:18" x14ac:dyDescent="0.2">
      <c r="G1688" s="64"/>
      <c r="H1688" s="64"/>
      <c r="O1688" s="87"/>
      <c r="P1688" s="127"/>
      <c r="Q1688" s="127"/>
      <c r="R1688" s="127"/>
    </row>
    <row r="1689" spans="7:18" x14ac:dyDescent="0.2">
      <c r="G1689" s="64"/>
      <c r="H1689" s="64"/>
      <c r="O1689" s="87"/>
      <c r="P1689" s="127"/>
      <c r="Q1689" s="127"/>
      <c r="R1689" s="127"/>
    </row>
    <row r="1690" spans="7:18" x14ac:dyDescent="0.2">
      <c r="G1690" s="64"/>
      <c r="H1690" s="64"/>
      <c r="O1690" s="87"/>
      <c r="P1690" s="127"/>
      <c r="Q1690" s="127"/>
      <c r="R1690" s="127"/>
    </row>
    <row r="1691" spans="7:18" x14ac:dyDescent="0.2">
      <c r="G1691" s="64"/>
      <c r="H1691" s="64"/>
      <c r="O1691" s="87"/>
      <c r="P1691" s="127"/>
      <c r="Q1691" s="127"/>
      <c r="R1691" s="127"/>
    </row>
    <row r="1692" spans="7:18" x14ac:dyDescent="0.2">
      <c r="G1692" s="64"/>
      <c r="H1692" s="64"/>
      <c r="O1692" s="87"/>
      <c r="P1692" s="127"/>
      <c r="Q1692" s="127"/>
      <c r="R1692" s="127"/>
    </row>
    <row r="1693" spans="7:18" x14ac:dyDescent="0.2">
      <c r="G1693" s="64"/>
      <c r="H1693" s="64"/>
      <c r="O1693" s="87"/>
      <c r="P1693" s="127"/>
      <c r="Q1693" s="127"/>
      <c r="R1693" s="127"/>
    </row>
    <row r="1694" spans="7:18" x14ac:dyDescent="0.2">
      <c r="G1694" s="64"/>
      <c r="H1694" s="64"/>
      <c r="O1694" s="87"/>
      <c r="P1694" s="127"/>
      <c r="Q1694" s="127"/>
      <c r="R1694" s="127"/>
    </row>
    <row r="1695" spans="7:18" x14ac:dyDescent="0.2">
      <c r="G1695" s="64"/>
      <c r="H1695" s="64"/>
      <c r="O1695" s="87"/>
      <c r="P1695" s="127"/>
      <c r="Q1695" s="127"/>
      <c r="R1695" s="127"/>
    </row>
    <row r="1696" spans="7:18" x14ac:dyDescent="0.2">
      <c r="G1696" s="64"/>
      <c r="H1696" s="64"/>
      <c r="O1696" s="87"/>
      <c r="P1696" s="127"/>
      <c r="Q1696" s="127"/>
      <c r="R1696" s="127"/>
    </row>
    <row r="1697" spans="7:18" x14ac:dyDescent="0.2">
      <c r="G1697" s="64"/>
      <c r="H1697" s="64"/>
      <c r="O1697" s="87"/>
      <c r="P1697" s="127"/>
      <c r="Q1697" s="127"/>
      <c r="R1697" s="127"/>
    </row>
    <row r="1698" spans="7:18" x14ac:dyDescent="0.2">
      <c r="G1698" s="64"/>
      <c r="H1698" s="64"/>
      <c r="O1698" s="87"/>
      <c r="P1698" s="127"/>
      <c r="Q1698" s="127"/>
      <c r="R1698" s="127"/>
    </row>
    <row r="1699" spans="7:18" x14ac:dyDescent="0.2">
      <c r="G1699" s="64"/>
      <c r="H1699" s="64"/>
      <c r="O1699" s="87"/>
      <c r="P1699" s="127"/>
      <c r="Q1699" s="127"/>
      <c r="R1699" s="127"/>
    </row>
    <row r="1700" spans="7:18" x14ac:dyDescent="0.2">
      <c r="G1700" s="64"/>
      <c r="H1700" s="64"/>
      <c r="O1700" s="87"/>
      <c r="P1700" s="127"/>
      <c r="Q1700" s="127"/>
      <c r="R1700" s="127"/>
    </row>
    <row r="1701" spans="7:18" x14ac:dyDescent="0.2">
      <c r="G1701" s="64"/>
      <c r="H1701" s="64"/>
      <c r="O1701" s="87"/>
      <c r="P1701" s="127"/>
      <c r="Q1701" s="127"/>
      <c r="R1701" s="127"/>
    </row>
    <row r="1702" spans="7:18" x14ac:dyDescent="0.2">
      <c r="G1702" s="64"/>
      <c r="H1702" s="64"/>
      <c r="O1702" s="87"/>
      <c r="P1702" s="127"/>
      <c r="Q1702" s="127"/>
      <c r="R1702" s="127"/>
    </row>
    <row r="1703" spans="7:18" x14ac:dyDescent="0.2">
      <c r="G1703" s="64"/>
      <c r="H1703" s="64"/>
      <c r="O1703" s="87"/>
      <c r="P1703" s="127"/>
      <c r="Q1703" s="127"/>
      <c r="R1703" s="127"/>
    </row>
    <row r="1704" spans="7:18" x14ac:dyDescent="0.2">
      <c r="G1704" s="64"/>
      <c r="H1704" s="64"/>
      <c r="O1704" s="87"/>
      <c r="P1704" s="127"/>
      <c r="Q1704" s="127"/>
      <c r="R1704" s="127"/>
    </row>
    <row r="1705" spans="7:18" x14ac:dyDescent="0.2">
      <c r="G1705" s="64"/>
      <c r="H1705" s="64"/>
      <c r="O1705" s="87"/>
      <c r="P1705" s="127"/>
      <c r="Q1705" s="127"/>
      <c r="R1705" s="127"/>
    </row>
    <row r="1706" spans="7:18" x14ac:dyDescent="0.2">
      <c r="G1706" s="64"/>
      <c r="H1706" s="64"/>
      <c r="O1706" s="87"/>
      <c r="P1706" s="127"/>
      <c r="Q1706" s="127"/>
      <c r="R1706" s="127"/>
    </row>
    <row r="1707" spans="7:18" x14ac:dyDescent="0.2">
      <c r="G1707" s="64"/>
      <c r="H1707" s="64"/>
      <c r="O1707" s="87"/>
      <c r="P1707" s="127"/>
      <c r="Q1707" s="127"/>
      <c r="R1707" s="127"/>
    </row>
    <row r="1708" spans="7:18" x14ac:dyDescent="0.2">
      <c r="G1708" s="64"/>
      <c r="H1708" s="64"/>
      <c r="O1708" s="87"/>
      <c r="P1708" s="127"/>
      <c r="Q1708" s="127"/>
      <c r="R1708" s="127"/>
    </row>
    <row r="1709" spans="7:18" x14ac:dyDescent="0.2">
      <c r="G1709" s="64"/>
      <c r="H1709" s="64"/>
      <c r="O1709" s="87"/>
      <c r="P1709" s="127"/>
      <c r="Q1709" s="127"/>
      <c r="R1709" s="127"/>
    </row>
    <row r="1710" spans="7:18" x14ac:dyDescent="0.2">
      <c r="G1710" s="64"/>
      <c r="H1710" s="64"/>
      <c r="O1710" s="87"/>
      <c r="P1710" s="127"/>
      <c r="Q1710" s="127"/>
      <c r="R1710" s="127"/>
    </row>
    <row r="1711" spans="7:18" x14ac:dyDescent="0.2">
      <c r="G1711" s="64"/>
      <c r="H1711" s="64"/>
      <c r="O1711" s="87"/>
      <c r="P1711" s="127"/>
      <c r="Q1711" s="127"/>
      <c r="R1711" s="127"/>
    </row>
    <row r="1712" spans="7:18" x14ac:dyDescent="0.2">
      <c r="G1712" s="64"/>
      <c r="H1712" s="64"/>
      <c r="O1712" s="87"/>
      <c r="P1712" s="127"/>
      <c r="Q1712" s="127"/>
      <c r="R1712" s="127"/>
    </row>
    <row r="1713" spans="7:18" x14ac:dyDescent="0.2">
      <c r="G1713" s="64"/>
      <c r="H1713" s="64"/>
      <c r="O1713" s="87"/>
      <c r="P1713" s="127"/>
      <c r="Q1713" s="127"/>
      <c r="R1713" s="127"/>
    </row>
    <row r="1714" spans="7:18" x14ac:dyDescent="0.2">
      <c r="G1714" s="64"/>
      <c r="H1714" s="64"/>
      <c r="O1714" s="87"/>
      <c r="P1714" s="127"/>
      <c r="Q1714" s="127"/>
      <c r="R1714" s="127"/>
    </row>
    <row r="1715" spans="7:18" x14ac:dyDescent="0.2">
      <c r="G1715" s="64"/>
      <c r="H1715" s="64"/>
      <c r="O1715" s="87"/>
      <c r="P1715" s="127"/>
      <c r="Q1715" s="127"/>
      <c r="R1715" s="127"/>
    </row>
    <row r="1716" spans="7:18" x14ac:dyDescent="0.2">
      <c r="G1716" s="64"/>
      <c r="H1716" s="64"/>
      <c r="O1716" s="87"/>
      <c r="P1716" s="127"/>
      <c r="Q1716" s="127"/>
      <c r="R1716" s="127"/>
    </row>
    <row r="1717" spans="7:18" x14ac:dyDescent="0.2">
      <c r="G1717" s="64"/>
      <c r="H1717" s="64"/>
      <c r="O1717" s="87"/>
      <c r="P1717" s="127"/>
      <c r="Q1717" s="127"/>
      <c r="R1717" s="127"/>
    </row>
    <row r="1718" spans="7:18" x14ac:dyDescent="0.2">
      <c r="G1718" s="64"/>
      <c r="H1718" s="64"/>
      <c r="O1718" s="87"/>
      <c r="P1718" s="127"/>
      <c r="Q1718" s="127"/>
      <c r="R1718" s="127"/>
    </row>
    <row r="1719" spans="7:18" x14ac:dyDescent="0.2">
      <c r="G1719" s="64"/>
      <c r="H1719" s="64"/>
      <c r="O1719" s="87"/>
      <c r="P1719" s="127"/>
      <c r="Q1719" s="127"/>
      <c r="R1719" s="127"/>
    </row>
    <row r="1720" spans="7:18" x14ac:dyDescent="0.2">
      <c r="G1720" s="64"/>
      <c r="H1720" s="64"/>
      <c r="O1720" s="87"/>
      <c r="P1720" s="127"/>
      <c r="Q1720" s="127"/>
      <c r="R1720" s="127"/>
    </row>
    <row r="1721" spans="7:18" x14ac:dyDescent="0.2">
      <c r="G1721" s="64"/>
      <c r="H1721" s="64"/>
      <c r="O1721" s="87"/>
      <c r="P1721" s="127"/>
      <c r="Q1721" s="127"/>
      <c r="R1721" s="127"/>
    </row>
    <row r="1722" spans="7:18" x14ac:dyDescent="0.2">
      <c r="G1722" s="64"/>
      <c r="H1722" s="64"/>
      <c r="O1722" s="87"/>
      <c r="P1722" s="127"/>
      <c r="Q1722" s="127"/>
      <c r="R1722" s="127"/>
    </row>
    <row r="1723" spans="7:18" x14ac:dyDescent="0.2">
      <c r="G1723" s="64"/>
      <c r="H1723" s="64"/>
      <c r="O1723" s="87"/>
      <c r="P1723" s="127"/>
      <c r="Q1723" s="127"/>
      <c r="R1723" s="127"/>
    </row>
    <row r="1724" spans="7:18" x14ac:dyDescent="0.2">
      <c r="G1724" s="64"/>
      <c r="H1724" s="64"/>
      <c r="O1724" s="87"/>
      <c r="P1724" s="127"/>
      <c r="Q1724" s="127"/>
      <c r="R1724" s="127"/>
    </row>
    <row r="1725" spans="7:18" x14ac:dyDescent="0.2">
      <c r="G1725" s="64"/>
      <c r="H1725" s="64"/>
      <c r="O1725" s="87"/>
      <c r="P1725" s="127"/>
      <c r="Q1725" s="127"/>
      <c r="R1725" s="127"/>
    </row>
    <row r="1726" spans="7:18" x14ac:dyDescent="0.2">
      <c r="G1726" s="64"/>
      <c r="H1726" s="64"/>
      <c r="O1726" s="87"/>
      <c r="P1726" s="127"/>
      <c r="Q1726" s="127"/>
      <c r="R1726" s="127"/>
    </row>
    <row r="1727" spans="7:18" x14ac:dyDescent="0.2">
      <c r="G1727" s="64"/>
      <c r="H1727" s="64"/>
      <c r="O1727" s="87"/>
      <c r="P1727" s="127"/>
      <c r="Q1727" s="127"/>
      <c r="R1727" s="127"/>
    </row>
    <row r="1728" spans="7:18" x14ac:dyDescent="0.2">
      <c r="G1728" s="64"/>
      <c r="H1728" s="64"/>
      <c r="O1728" s="87"/>
      <c r="P1728" s="127"/>
      <c r="Q1728" s="127"/>
      <c r="R1728" s="127"/>
    </row>
    <row r="1729" spans="7:18" x14ac:dyDescent="0.2">
      <c r="G1729" s="64"/>
      <c r="H1729" s="64"/>
      <c r="O1729" s="87"/>
      <c r="P1729" s="127"/>
      <c r="Q1729" s="127"/>
      <c r="R1729" s="127"/>
    </row>
    <row r="1730" spans="7:18" x14ac:dyDescent="0.2">
      <c r="G1730" s="64"/>
      <c r="H1730" s="64"/>
      <c r="O1730" s="87"/>
      <c r="P1730" s="127"/>
      <c r="Q1730" s="127"/>
      <c r="R1730" s="127"/>
    </row>
    <row r="1731" spans="7:18" x14ac:dyDescent="0.2">
      <c r="G1731" s="64"/>
      <c r="H1731" s="64"/>
      <c r="O1731" s="87"/>
      <c r="P1731" s="127"/>
      <c r="Q1731" s="127"/>
      <c r="R1731" s="127"/>
    </row>
    <row r="1732" spans="7:18" x14ac:dyDescent="0.2">
      <c r="G1732" s="64"/>
      <c r="H1732" s="64"/>
      <c r="O1732" s="87"/>
      <c r="P1732" s="127"/>
      <c r="Q1732" s="127"/>
      <c r="R1732" s="127"/>
    </row>
    <row r="1733" spans="7:18" x14ac:dyDescent="0.2">
      <c r="G1733" s="64"/>
      <c r="H1733" s="64"/>
      <c r="O1733" s="87"/>
      <c r="P1733" s="127"/>
      <c r="Q1733" s="127"/>
      <c r="R1733" s="127"/>
    </row>
    <row r="1734" spans="7:18" x14ac:dyDescent="0.2">
      <c r="G1734" s="64"/>
      <c r="H1734" s="64"/>
      <c r="O1734" s="87"/>
      <c r="P1734" s="127"/>
      <c r="Q1734" s="127"/>
      <c r="R1734" s="127"/>
    </row>
    <row r="1735" spans="7:18" x14ac:dyDescent="0.2">
      <c r="G1735" s="64"/>
      <c r="H1735" s="64"/>
      <c r="O1735" s="87"/>
      <c r="P1735" s="127"/>
      <c r="Q1735" s="127"/>
      <c r="R1735" s="127"/>
    </row>
    <row r="1736" spans="7:18" x14ac:dyDescent="0.2">
      <c r="G1736" s="64"/>
      <c r="H1736" s="64"/>
      <c r="O1736" s="87"/>
      <c r="P1736" s="127"/>
      <c r="Q1736" s="127"/>
      <c r="R1736" s="127"/>
    </row>
    <row r="1737" spans="7:18" x14ac:dyDescent="0.2">
      <c r="G1737" s="64"/>
      <c r="H1737" s="64"/>
      <c r="O1737" s="87"/>
      <c r="P1737" s="127"/>
      <c r="Q1737" s="127"/>
      <c r="R1737" s="127"/>
    </row>
    <row r="1738" spans="7:18" x14ac:dyDescent="0.2">
      <c r="G1738" s="64"/>
      <c r="H1738" s="64"/>
      <c r="O1738" s="87"/>
      <c r="P1738" s="127"/>
      <c r="Q1738" s="127"/>
      <c r="R1738" s="127"/>
    </row>
    <row r="1739" spans="7:18" x14ac:dyDescent="0.2">
      <c r="G1739" s="64"/>
      <c r="H1739" s="64"/>
      <c r="O1739" s="87"/>
      <c r="P1739" s="127"/>
      <c r="Q1739" s="127"/>
      <c r="R1739" s="127"/>
    </row>
    <row r="1740" spans="7:18" x14ac:dyDescent="0.2">
      <c r="G1740" s="64"/>
      <c r="H1740" s="64"/>
      <c r="O1740" s="87"/>
      <c r="P1740" s="127"/>
      <c r="Q1740" s="127"/>
      <c r="R1740" s="127"/>
    </row>
    <row r="1741" spans="7:18" x14ac:dyDescent="0.2">
      <c r="G1741" s="64"/>
      <c r="H1741" s="64"/>
      <c r="O1741" s="87"/>
      <c r="P1741" s="127"/>
      <c r="Q1741" s="127"/>
      <c r="R1741" s="127"/>
    </row>
    <row r="1742" spans="7:18" x14ac:dyDescent="0.2">
      <c r="G1742" s="64"/>
      <c r="H1742" s="64"/>
      <c r="O1742" s="87"/>
      <c r="P1742" s="127"/>
      <c r="Q1742" s="127"/>
      <c r="R1742" s="127"/>
    </row>
    <row r="1743" spans="7:18" x14ac:dyDescent="0.2">
      <c r="G1743" s="64"/>
      <c r="H1743" s="64"/>
      <c r="O1743" s="87"/>
      <c r="P1743" s="127"/>
      <c r="Q1743" s="127"/>
      <c r="R1743" s="127"/>
    </row>
    <row r="1744" spans="7:18" x14ac:dyDescent="0.2">
      <c r="G1744" s="64"/>
      <c r="H1744" s="64"/>
      <c r="O1744" s="87"/>
      <c r="P1744" s="127"/>
      <c r="Q1744" s="127"/>
      <c r="R1744" s="127"/>
    </row>
    <row r="1745" spans="7:18" x14ac:dyDescent="0.2">
      <c r="G1745" s="64"/>
      <c r="H1745" s="64"/>
      <c r="O1745" s="87"/>
      <c r="P1745" s="127"/>
      <c r="Q1745" s="127"/>
      <c r="R1745" s="127"/>
    </row>
    <row r="1746" spans="7:18" x14ac:dyDescent="0.2">
      <c r="G1746" s="64"/>
      <c r="H1746" s="64"/>
      <c r="O1746" s="87"/>
      <c r="P1746" s="127"/>
      <c r="Q1746" s="127"/>
      <c r="R1746" s="127"/>
    </row>
    <row r="1747" spans="7:18" x14ac:dyDescent="0.2">
      <c r="G1747" s="64"/>
      <c r="H1747" s="64"/>
      <c r="O1747" s="87"/>
      <c r="P1747" s="127"/>
      <c r="Q1747" s="127"/>
      <c r="R1747" s="127"/>
    </row>
    <row r="1748" spans="7:18" x14ac:dyDescent="0.2">
      <c r="G1748" s="64"/>
      <c r="H1748" s="64"/>
      <c r="O1748" s="87"/>
      <c r="P1748" s="127"/>
      <c r="Q1748" s="127"/>
      <c r="R1748" s="127"/>
    </row>
    <row r="1749" spans="7:18" x14ac:dyDescent="0.2">
      <c r="G1749" s="64"/>
      <c r="H1749" s="64"/>
      <c r="O1749" s="87"/>
      <c r="P1749" s="127"/>
      <c r="Q1749" s="127"/>
      <c r="R1749" s="127"/>
    </row>
    <row r="1750" spans="7:18" x14ac:dyDescent="0.2">
      <c r="G1750" s="64"/>
      <c r="H1750" s="64"/>
      <c r="O1750" s="87"/>
      <c r="P1750" s="127"/>
      <c r="Q1750" s="127"/>
      <c r="R1750" s="127"/>
    </row>
    <row r="1751" spans="7:18" x14ac:dyDescent="0.2">
      <c r="G1751" s="64"/>
      <c r="H1751" s="64"/>
      <c r="O1751" s="87"/>
      <c r="P1751" s="127"/>
      <c r="Q1751" s="127"/>
      <c r="R1751" s="127"/>
    </row>
    <row r="1752" spans="7:18" x14ac:dyDescent="0.2">
      <c r="G1752" s="64"/>
      <c r="H1752" s="64"/>
      <c r="O1752" s="87"/>
      <c r="P1752" s="127"/>
      <c r="Q1752" s="127"/>
      <c r="R1752" s="127"/>
    </row>
    <row r="1753" spans="7:18" x14ac:dyDescent="0.2">
      <c r="G1753" s="64"/>
      <c r="H1753" s="64"/>
      <c r="O1753" s="87"/>
      <c r="P1753" s="127"/>
      <c r="Q1753" s="127"/>
      <c r="R1753" s="127"/>
    </row>
    <row r="1754" spans="7:18" x14ac:dyDescent="0.2">
      <c r="G1754" s="64"/>
      <c r="H1754" s="64"/>
      <c r="O1754" s="87"/>
      <c r="P1754" s="127"/>
      <c r="Q1754" s="127"/>
      <c r="R1754" s="127"/>
    </row>
    <row r="1755" spans="7:18" x14ac:dyDescent="0.2">
      <c r="G1755" s="64"/>
      <c r="H1755" s="64"/>
      <c r="O1755" s="87"/>
      <c r="P1755" s="127"/>
      <c r="Q1755" s="127"/>
      <c r="R1755" s="127"/>
    </row>
    <row r="1756" spans="7:18" x14ac:dyDescent="0.2">
      <c r="G1756" s="64"/>
      <c r="H1756" s="64"/>
      <c r="O1756" s="87"/>
      <c r="P1756" s="127"/>
      <c r="Q1756" s="127"/>
      <c r="R1756" s="127"/>
    </row>
    <row r="1757" spans="7:18" x14ac:dyDescent="0.2">
      <c r="G1757" s="64"/>
      <c r="H1757" s="64"/>
      <c r="O1757" s="87"/>
      <c r="P1757" s="127"/>
      <c r="Q1757" s="127"/>
      <c r="R1757" s="127"/>
    </row>
    <row r="1758" spans="7:18" x14ac:dyDescent="0.2">
      <c r="G1758" s="64"/>
      <c r="H1758" s="64"/>
      <c r="O1758" s="87"/>
      <c r="P1758" s="127"/>
      <c r="Q1758" s="127"/>
      <c r="R1758" s="127"/>
    </row>
    <row r="1759" spans="7:18" x14ac:dyDescent="0.2">
      <c r="G1759" s="64"/>
      <c r="H1759" s="64"/>
      <c r="O1759" s="87"/>
      <c r="P1759" s="127"/>
      <c r="Q1759" s="127"/>
      <c r="R1759" s="127"/>
    </row>
    <row r="1760" spans="7:18" x14ac:dyDescent="0.2">
      <c r="G1760" s="64"/>
      <c r="H1760" s="64"/>
      <c r="O1760" s="87"/>
      <c r="P1760" s="127"/>
      <c r="Q1760" s="127"/>
      <c r="R1760" s="127"/>
    </row>
    <row r="1761" spans="7:18" x14ac:dyDescent="0.2">
      <c r="G1761" s="64"/>
      <c r="H1761" s="64"/>
      <c r="O1761" s="87"/>
      <c r="P1761" s="127"/>
      <c r="Q1761" s="127"/>
      <c r="R1761" s="127"/>
    </row>
    <row r="1762" spans="7:18" x14ac:dyDescent="0.2">
      <c r="G1762" s="64"/>
      <c r="H1762" s="64"/>
      <c r="O1762" s="87"/>
      <c r="P1762" s="127"/>
      <c r="Q1762" s="127"/>
      <c r="R1762" s="127"/>
    </row>
    <row r="1763" spans="7:18" x14ac:dyDescent="0.2">
      <c r="G1763" s="64"/>
      <c r="H1763" s="64"/>
      <c r="O1763" s="87"/>
      <c r="P1763" s="127"/>
      <c r="Q1763" s="127"/>
      <c r="R1763" s="127"/>
    </row>
    <row r="1764" spans="7:18" x14ac:dyDescent="0.2">
      <c r="G1764" s="64"/>
      <c r="H1764" s="64"/>
      <c r="O1764" s="87"/>
      <c r="P1764" s="127"/>
      <c r="Q1764" s="127"/>
      <c r="R1764" s="127"/>
    </row>
    <row r="1765" spans="7:18" x14ac:dyDescent="0.2">
      <c r="G1765" s="64"/>
      <c r="H1765" s="64"/>
      <c r="O1765" s="87"/>
      <c r="P1765" s="127"/>
      <c r="Q1765" s="127"/>
      <c r="R1765" s="127"/>
    </row>
    <row r="1766" spans="7:18" x14ac:dyDescent="0.2">
      <c r="G1766" s="64"/>
      <c r="H1766" s="64"/>
      <c r="O1766" s="87"/>
      <c r="P1766" s="127"/>
      <c r="Q1766" s="127"/>
      <c r="R1766" s="127"/>
    </row>
    <row r="1767" spans="7:18" x14ac:dyDescent="0.2">
      <c r="G1767" s="64"/>
      <c r="H1767" s="64"/>
      <c r="O1767" s="87"/>
      <c r="P1767" s="127"/>
      <c r="Q1767" s="127"/>
      <c r="R1767" s="127"/>
    </row>
    <row r="1768" spans="7:18" x14ac:dyDescent="0.2">
      <c r="G1768" s="64"/>
      <c r="H1768" s="64"/>
      <c r="O1768" s="87"/>
      <c r="P1768" s="127"/>
      <c r="Q1768" s="127"/>
      <c r="R1768" s="127"/>
    </row>
    <row r="1769" spans="7:18" x14ac:dyDescent="0.2">
      <c r="G1769" s="64"/>
      <c r="H1769" s="64"/>
      <c r="O1769" s="87"/>
      <c r="P1769" s="127"/>
      <c r="Q1769" s="127"/>
      <c r="R1769" s="127"/>
    </row>
    <row r="1770" spans="7:18" x14ac:dyDescent="0.2">
      <c r="G1770" s="64"/>
      <c r="H1770" s="64"/>
      <c r="O1770" s="87"/>
      <c r="P1770" s="127"/>
      <c r="Q1770" s="127"/>
      <c r="R1770" s="127"/>
    </row>
    <row r="1771" spans="7:18" x14ac:dyDescent="0.2">
      <c r="G1771" s="64"/>
      <c r="H1771" s="64"/>
      <c r="O1771" s="87"/>
      <c r="P1771" s="127"/>
      <c r="Q1771" s="127"/>
      <c r="R1771" s="127"/>
    </row>
    <row r="1772" spans="7:18" x14ac:dyDescent="0.2">
      <c r="G1772" s="64"/>
      <c r="H1772" s="64"/>
      <c r="O1772" s="87"/>
      <c r="P1772" s="127"/>
      <c r="Q1772" s="127"/>
      <c r="R1772" s="127"/>
    </row>
    <row r="1773" spans="7:18" x14ac:dyDescent="0.2">
      <c r="G1773" s="64"/>
      <c r="H1773" s="64"/>
      <c r="O1773" s="87"/>
      <c r="P1773" s="127"/>
      <c r="Q1773" s="127"/>
      <c r="R1773" s="127"/>
    </row>
    <row r="1774" spans="7:18" x14ac:dyDescent="0.2">
      <c r="G1774" s="64"/>
      <c r="H1774" s="64"/>
      <c r="O1774" s="87"/>
      <c r="P1774" s="127"/>
      <c r="Q1774" s="127"/>
      <c r="R1774" s="127"/>
    </row>
    <row r="1775" spans="7:18" x14ac:dyDescent="0.2">
      <c r="G1775" s="64"/>
      <c r="H1775" s="64"/>
      <c r="O1775" s="87"/>
      <c r="P1775" s="127"/>
      <c r="Q1775" s="127"/>
      <c r="R1775" s="127"/>
    </row>
    <row r="1776" spans="7:18" x14ac:dyDescent="0.2">
      <c r="G1776" s="64"/>
      <c r="H1776" s="64"/>
      <c r="O1776" s="87"/>
      <c r="P1776" s="127"/>
      <c r="Q1776" s="127"/>
      <c r="R1776" s="127"/>
    </row>
    <row r="1777" spans="7:18" x14ac:dyDescent="0.2">
      <c r="G1777" s="64"/>
      <c r="H1777" s="64"/>
      <c r="O1777" s="87"/>
      <c r="P1777" s="127"/>
      <c r="Q1777" s="127"/>
      <c r="R1777" s="127"/>
    </row>
    <row r="1778" spans="7:18" x14ac:dyDescent="0.2">
      <c r="G1778" s="64"/>
      <c r="H1778" s="64"/>
      <c r="O1778" s="87"/>
      <c r="P1778" s="127"/>
      <c r="Q1778" s="127"/>
      <c r="R1778" s="127"/>
    </row>
    <row r="1779" spans="7:18" x14ac:dyDescent="0.2">
      <c r="G1779" s="64"/>
      <c r="H1779" s="64"/>
      <c r="O1779" s="87"/>
      <c r="P1779" s="127"/>
      <c r="Q1779" s="127"/>
      <c r="R1779" s="127"/>
    </row>
    <row r="1780" spans="7:18" x14ac:dyDescent="0.2">
      <c r="G1780" s="64"/>
      <c r="H1780" s="64"/>
      <c r="O1780" s="87"/>
      <c r="P1780" s="127"/>
      <c r="Q1780" s="127"/>
      <c r="R1780" s="127"/>
    </row>
    <row r="1781" spans="7:18" x14ac:dyDescent="0.2">
      <c r="G1781" s="64"/>
      <c r="H1781" s="64"/>
      <c r="O1781" s="87"/>
      <c r="P1781" s="127"/>
      <c r="Q1781" s="127"/>
      <c r="R1781" s="127"/>
    </row>
    <row r="1782" spans="7:18" x14ac:dyDescent="0.2">
      <c r="G1782" s="64"/>
      <c r="H1782" s="64"/>
      <c r="O1782" s="87"/>
      <c r="P1782" s="127"/>
      <c r="Q1782" s="127"/>
      <c r="R1782" s="127"/>
    </row>
    <row r="1783" spans="7:18" x14ac:dyDescent="0.2">
      <c r="G1783" s="64"/>
      <c r="H1783" s="64"/>
      <c r="O1783" s="87"/>
      <c r="P1783" s="127"/>
      <c r="Q1783" s="127"/>
      <c r="R1783" s="127"/>
    </row>
    <row r="1784" spans="7:18" x14ac:dyDescent="0.2">
      <c r="G1784" s="64"/>
      <c r="H1784" s="64"/>
      <c r="O1784" s="87"/>
      <c r="P1784" s="127"/>
      <c r="Q1784" s="127"/>
      <c r="R1784" s="127"/>
    </row>
    <row r="1785" spans="7:18" x14ac:dyDescent="0.2">
      <c r="G1785" s="64"/>
      <c r="H1785" s="64"/>
      <c r="O1785" s="87"/>
      <c r="P1785" s="127"/>
      <c r="Q1785" s="127"/>
      <c r="R1785" s="127"/>
    </row>
    <row r="1786" spans="7:18" x14ac:dyDescent="0.2">
      <c r="G1786" s="64"/>
      <c r="H1786" s="64"/>
      <c r="O1786" s="87"/>
      <c r="P1786" s="127"/>
      <c r="Q1786" s="127"/>
      <c r="R1786" s="127"/>
    </row>
    <row r="1787" spans="7:18" x14ac:dyDescent="0.2">
      <c r="G1787" s="64"/>
      <c r="H1787" s="64"/>
      <c r="O1787" s="87"/>
      <c r="P1787" s="127"/>
      <c r="Q1787" s="127"/>
      <c r="R1787" s="127"/>
    </row>
    <row r="1788" spans="7:18" x14ac:dyDescent="0.2">
      <c r="G1788" s="64"/>
      <c r="H1788" s="64"/>
      <c r="O1788" s="87"/>
      <c r="P1788" s="127"/>
      <c r="Q1788" s="127"/>
      <c r="R1788" s="127"/>
    </row>
    <row r="1789" spans="7:18" x14ac:dyDescent="0.2">
      <c r="G1789" s="64"/>
      <c r="H1789" s="64"/>
      <c r="O1789" s="87"/>
      <c r="P1789" s="127"/>
      <c r="Q1789" s="127"/>
      <c r="R1789" s="127"/>
    </row>
    <row r="1790" spans="7:18" x14ac:dyDescent="0.2">
      <c r="G1790" s="64"/>
      <c r="H1790" s="64"/>
      <c r="O1790" s="87"/>
      <c r="P1790" s="127"/>
      <c r="Q1790" s="127"/>
      <c r="R1790" s="127"/>
    </row>
    <row r="1791" spans="7:18" x14ac:dyDescent="0.2">
      <c r="G1791" s="64"/>
      <c r="H1791" s="64"/>
      <c r="O1791" s="87"/>
      <c r="P1791" s="127"/>
      <c r="Q1791" s="127"/>
      <c r="R1791" s="127"/>
    </row>
    <row r="1792" spans="7:18" x14ac:dyDescent="0.2">
      <c r="G1792" s="64"/>
      <c r="H1792" s="64"/>
      <c r="O1792" s="87"/>
      <c r="P1792" s="127"/>
      <c r="Q1792" s="127"/>
      <c r="R1792" s="127"/>
    </row>
    <row r="1793" spans="7:18" x14ac:dyDescent="0.2">
      <c r="G1793" s="64"/>
      <c r="H1793" s="64"/>
      <c r="O1793" s="87"/>
      <c r="P1793" s="127"/>
      <c r="Q1793" s="127"/>
      <c r="R1793" s="127"/>
    </row>
    <row r="1794" spans="7:18" x14ac:dyDescent="0.2">
      <c r="G1794" s="64"/>
      <c r="H1794" s="64"/>
      <c r="O1794" s="87"/>
      <c r="P1794" s="127"/>
      <c r="Q1794" s="127"/>
      <c r="R1794" s="127"/>
    </row>
    <row r="1795" spans="7:18" x14ac:dyDescent="0.2">
      <c r="G1795" s="64"/>
      <c r="H1795" s="64"/>
      <c r="O1795" s="87"/>
      <c r="P1795" s="127"/>
      <c r="Q1795" s="127"/>
      <c r="R1795" s="127"/>
    </row>
    <row r="1796" spans="7:18" x14ac:dyDescent="0.2">
      <c r="G1796" s="64"/>
      <c r="H1796" s="64"/>
      <c r="O1796" s="87"/>
      <c r="P1796" s="127"/>
      <c r="Q1796" s="127"/>
      <c r="R1796" s="127"/>
    </row>
    <row r="1797" spans="7:18" x14ac:dyDescent="0.2">
      <c r="G1797" s="64"/>
      <c r="H1797" s="64"/>
      <c r="O1797" s="87"/>
      <c r="P1797" s="127"/>
      <c r="Q1797" s="127"/>
      <c r="R1797" s="127"/>
    </row>
    <row r="1798" spans="7:18" x14ac:dyDescent="0.2">
      <c r="G1798" s="64"/>
      <c r="H1798" s="64"/>
      <c r="O1798" s="87"/>
      <c r="P1798" s="127"/>
      <c r="Q1798" s="127"/>
      <c r="R1798" s="127"/>
    </row>
    <row r="1799" spans="7:18" x14ac:dyDescent="0.2">
      <c r="G1799" s="64"/>
      <c r="H1799" s="64"/>
      <c r="O1799" s="87"/>
      <c r="P1799" s="127"/>
      <c r="Q1799" s="127"/>
      <c r="R1799" s="127"/>
    </row>
    <row r="1800" spans="7:18" x14ac:dyDescent="0.2">
      <c r="G1800" s="64"/>
      <c r="H1800" s="64"/>
      <c r="O1800" s="87"/>
      <c r="P1800" s="127"/>
      <c r="Q1800" s="127"/>
      <c r="R1800" s="127"/>
    </row>
    <row r="1801" spans="7:18" x14ac:dyDescent="0.2">
      <c r="G1801" s="64"/>
      <c r="H1801" s="64"/>
      <c r="O1801" s="87"/>
      <c r="P1801" s="127"/>
      <c r="Q1801" s="127"/>
      <c r="R1801" s="127"/>
    </row>
    <row r="1802" spans="7:18" x14ac:dyDescent="0.2">
      <c r="G1802" s="64"/>
      <c r="H1802" s="64"/>
      <c r="O1802" s="87"/>
      <c r="P1802" s="127"/>
      <c r="Q1802" s="127"/>
      <c r="R1802" s="127"/>
    </row>
    <row r="1803" spans="7:18" x14ac:dyDescent="0.2">
      <c r="G1803" s="64"/>
      <c r="H1803" s="64"/>
      <c r="O1803" s="87"/>
      <c r="P1803" s="127"/>
      <c r="Q1803" s="127"/>
      <c r="R1803" s="127"/>
    </row>
    <row r="1804" spans="7:18" x14ac:dyDescent="0.2">
      <c r="G1804" s="64"/>
      <c r="H1804" s="64"/>
      <c r="O1804" s="87"/>
      <c r="P1804" s="127"/>
      <c r="Q1804" s="127"/>
      <c r="R1804" s="127"/>
    </row>
    <row r="1805" spans="7:18" x14ac:dyDescent="0.2">
      <c r="G1805" s="64"/>
      <c r="H1805" s="64"/>
      <c r="O1805" s="87"/>
      <c r="P1805" s="127"/>
      <c r="Q1805" s="127"/>
      <c r="R1805" s="127"/>
    </row>
    <row r="1806" spans="7:18" x14ac:dyDescent="0.2">
      <c r="G1806" s="64"/>
      <c r="H1806" s="64"/>
      <c r="O1806" s="87"/>
      <c r="P1806" s="127"/>
      <c r="Q1806" s="127"/>
      <c r="R1806" s="127"/>
    </row>
    <row r="1807" spans="7:18" x14ac:dyDescent="0.2">
      <c r="G1807" s="64"/>
      <c r="H1807" s="64"/>
      <c r="O1807" s="87"/>
      <c r="P1807" s="127"/>
      <c r="Q1807" s="127"/>
      <c r="R1807" s="127"/>
    </row>
    <row r="1808" spans="7:18" x14ac:dyDescent="0.2">
      <c r="G1808" s="64"/>
      <c r="H1808" s="64"/>
      <c r="O1808" s="87"/>
      <c r="P1808" s="127"/>
      <c r="Q1808" s="127"/>
      <c r="R1808" s="127"/>
    </row>
    <row r="1809" spans="7:18" x14ac:dyDescent="0.2">
      <c r="G1809" s="64"/>
      <c r="H1809" s="64"/>
      <c r="O1809" s="87"/>
      <c r="P1809" s="127"/>
      <c r="Q1809" s="127"/>
      <c r="R1809" s="127"/>
    </row>
    <row r="1810" spans="7:18" x14ac:dyDescent="0.2">
      <c r="G1810" s="64"/>
      <c r="H1810" s="64"/>
      <c r="O1810" s="87"/>
      <c r="P1810" s="127"/>
      <c r="Q1810" s="127"/>
      <c r="R1810" s="127"/>
    </row>
    <row r="1811" spans="7:18" x14ac:dyDescent="0.2">
      <c r="G1811" s="64"/>
      <c r="H1811" s="64"/>
      <c r="O1811" s="87"/>
      <c r="P1811" s="127"/>
      <c r="Q1811" s="127"/>
      <c r="R1811" s="127"/>
    </row>
    <row r="1812" spans="7:18" x14ac:dyDescent="0.2">
      <c r="G1812" s="64"/>
      <c r="H1812" s="64"/>
      <c r="O1812" s="87"/>
      <c r="P1812" s="127"/>
      <c r="Q1812" s="127"/>
      <c r="R1812" s="127"/>
    </row>
    <row r="1813" spans="7:18" x14ac:dyDescent="0.2">
      <c r="G1813" s="64"/>
      <c r="H1813" s="64"/>
      <c r="O1813" s="87"/>
      <c r="P1813" s="127"/>
      <c r="Q1813" s="127"/>
      <c r="R1813" s="127"/>
    </row>
    <row r="1814" spans="7:18" x14ac:dyDescent="0.2">
      <c r="G1814" s="64"/>
      <c r="H1814" s="64"/>
      <c r="O1814" s="87"/>
      <c r="P1814" s="127"/>
      <c r="Q1814" s="127"/>
      <c r="R1814" s="127"/>
    </row>
    <row r="1815" spans="7:18" x14ac:dyDescent="0.2">
      <c r="G1815" s="64"/>
      <c r="H1815" s="64"/>
      <c r="O1815" s="87"/>
      <c r="P1815" s="127"/>
      <c r="Q1815" s="127"/>
      <c r="R1815" s="127"/>
    </row>
    <row r="1816" spans="7:18" x14ac:dyDescent="0.2">
      <c r="G1816" s="64"/>
      <c r="H1816" s="64"/>
      <c r="O1816" s="87"/>
      <c r="P1816" s="127"/>
      <c r="Q1816" s="127"/>
      <c r="R1816" s="127"/>
    </row>
    <row r="1817" spans="7:18" x14ac:dyDescent="0.2">
      <c r="G1817" s="64"/>
      <c r="H1817" s="64"/>
      <c r="O1817" s="87"/>
      <c r="P1817" s="127"/>
      <c r="Q1817" s="127"/>
      <c r="R1817" s="127"/>
    </row>
    <row r="1818" spans="7:18" x14ac:dyDescent="0.2">
      <c r="G1818" s="64"/>
      <c r="H1818" s="64"/>
      <c r="O1818" s="87"/>
      <c r="P1818" s="127"/>
      <c r="Q1818" s="127"/>
      <c r="R1818" s="127"/>
    </row>
    <row r="1819" spans="7:18" x14ac:dyDescent="0.2">
      <c r="G1819" s="64"/>
      <c r="H1819" s="64"/>
      <c r="O1819" s="87"/>
      <c r="P1819" s="127"/>
      <c r="Q1819" s="127"/>
      <c r="R1819" s="127"/>
    </row>
    <row r="1820" spans="7:18" x14ac:dyDescent="0.2">
      <c r="G1820" s="64"/>
      <c r="H1820" s="64"/>
      <c r="O1820" s="87"/>
      <c r="P1820" s="127"/>
      <c r="Q1820" s="127"/>
      <c r="R1820" s="127"/>
    </row>
    <row r="1821" spans="7:18" x14ac:dyDescent="0.2">
      <c r="G1821" s="64"/>
      <c r="H1821" s="64"/>
      <c r="O1821" s="87"/>
      <c r="P1821" s="127"/>
      <c r="Q1821" s="127"/>
      <c r="R1821" s="127"/>
    </row>
    <row r="1822" spans="7:18" x14ac:dyDescent="0.2">
      <c r="G1822" s="64"/>
      <c r="H1822" s="64"/>
      <c r="O1822" s="87"/>
      <c r="P1822" s="127"/>
      <c r="Q1822" s="127"/>
      <c r="R1822" s="127"/>
    </row>
    <row r="1823" spans="7:18" x14ac:dyDescent="0.2">
      <c r="G1823" s="64"/>
      <c r="H1823" s="64"/>
      <c r="O1823" s="87"/>
      <c r="P1823" s="127"/>
      <c r="Q1823" s="127"/>
      <c r="R1823" s="127"/>
    </row>
    <row r="1824" spans="7:18" x14ac:dyDescent="0.2">
      <c r="G1824" s="64"/>
      <c r="H1824" s="64"/>
      <c r="O1824" s="87"/>
      <c r="P1824" s="127"/>
      <c r="Q1824" s="127"/>
      <c r="R1824" s="127"/>
    </row>
    <row r="1825" spans="7:18" x14ac:dyDescent="0.2">
      <c r="G1825" s="64"/>
      <c r="H1825" s="64"/>
      <c r="O1825" s="87"/>
      <c r="P1825" s="127"/>
      <c r="Q1825" s="127"/>
      <c r="R1825" s="127"/>
    </row>
    <row r="1826" spans="7:18" x14ac:dyDescent="0.2">
      <c r="G1826" s="64"/>
      <c r="H1826" s="64"/>
      <c r="O1826" s="87"/>
      <c r="P1826" s="127"/>
      <c r="Q1826" s="127"/>
      <c r="R1826" s="127"/>
    </row>
    <row r="1827" spans="7:18" x14ac:dyDescent="0.2">
      <c r="G1827" s="64"/>
      <c r="H1827" s="64"/>
      <c r="O1827" s="87"/>
      <c r="P1827" s="127"/>
      <c r="Q1827" s="127"/>
      <c r="R1827" s="127"/>
    </row>
    <row r="1828" spans="7:18" x14ac:dyDescent="0.2">
      <c r="G1828" s="64"/>
      <c r="H1828" s="64"/>
      <c r="O1828" s="87"/>
      <c r="P1828" s="127"/>
      <c r="Q1828" s="127"/>
      <c r="R1828" s="127"/>
    </row>
    <row r="1829" spans="7:18" x14ac:dyDescent="0.2">
      <c r="G1829" s="64"/>
      <c r="H1829" s="64"/>
      <c r="O1829" s="87"/>
      <c r="P1829" s="127"/>
      <c r="Q1829" s="127"/>
      <c r="R1829" s="127"/>
    </row>
    <row r="1830" spans="7:18" x14ac:dyDescent="0.2">
      <c r="G1830" s="64"/>
      <c r="H1830" s="64"/>
      <c r="O1830" s="87"/>
      <c r="P1830" s="127"/>
      <c r="Q1830" s="127"/>
      <c r="R1830" s="127"/>
    </row>
    <row r="1831" spans="7:18" x14ac:dyDescent="0.2">
      <c r="G1831" s="64"/>
      <c r="H1831" s="64"/>
      <c r="O1831" s="87"/>
      <c r="P1831" s="127"/>
      <c r="Q1831" s="127"/>
      <c r="R1831" s="127"/>
    </row>
    <row r="1832" spans="7:18" x14ac:dyDescent="0.2">
      <c r="G1832" s="64"/>
      <c r="H1832" s="64"/>
      <c r="O1832" s="87"/>
      <c r="P1832" s="127"/>
      <c r="Q1832" s="127"/>
      <c r="R1832" s="127"/>
    </row>
    <row r="1833" spans="7:18" x14ac:dyDescent="0.2">
      <c r="G1833" s="64"/>
      <c r="H1833" s="64"/>
      <c r="O1833" s="87"/>
      <c r="P1833" s="127"/>
      <c r="Q1833" s="127"/>
      <c r="R1833" s="127"/>
    </row>
    <row r="1834" spans="7:18" x14ac:dyDescent="0.2">
      <c r="G1834" s="64"/>
      <c r="H1834" s="64"/>
      <c r="O1834" s="87"/>
      <c r="P1834" s="127"/>
      <c r="Q1834" s="127"/>
      <c r="R1834" s="127"/>
    </row>
    <row r="1835" spans="7:18" x14ac:dyDescent="0.2">
      <c r="G1835" s="64"/>
      <c r="H1835" s="64"/>
      <c r="O1835" s="87"/>
      <c r="P1835" s="127"/>
      <c r="Q1835" s="127"/>
      <c r="R1835" s="127"/>
    </row>
    <row r="1836" spans="7:18" x14ac:dyDescent="0.2">
      <c r="G1836" s="64"/>
      <c r="H1836" s="64"/>
      <c r="O1836" s="87"/>
      <c r="P1836" s="127"/>
      <c r="Q1836" s="127"/>
      <c r="R1836" s="127"/>
    </row>
    <row r="1837" spans="7:18" x14ac:dyDescent="0.2">
      <c r="G1837" s="64"/>
      <c r="H1837" s="64"/>
      <c r="O1837" s="87"/>
      <c r="P1837" s="127"/>
      <c r="Q1837" s="127"/>
      <c r="R1837" s="127"/>
    </row>
    <row r="1838" spans="7:18" x14ac:dyDescent="0.2">
      <c r="G1838" s="64"/>
      <c r="H1838" s="64"/>
      <c r="O1838" s="87"/>
      <c r="P1838" s="127"/>
      <c r="Q1838" s="127"/>
      <c r="R1838" s="127"/>
    </row>
    <row r="1839" spans="7:18" x14ac:dyDescent="0.2">
      <c r="G1839" s="64"/>
      <c r="H1839" s="64"/>
      <c r="O1839" s="87"/>
      <c r="P1839" s="127"/>
      <c r="Q1839" s="127"/>
      <c r="R1839" s="127"/>
    </row>
    <row r="1840" spans="7:18" x14ac:dyDescent="0.2">
      <c r="G1840" s="64"/>
      <c r="H1840" s="64"/>
      <c r="O1840" s="87"/>
      <c r="P1840" s="127"/>
      <c r="Q1840" s="127"/>
      <c r="R1840" s="127"/>
    </row>
    <row r="1841" spans="7:18" x14ac:dyDescent="0.2">
      <c r="G1841" s="64"/>
      <c r="H1841" s="64"/>
      <c r="O1841" s="87"/>
      <c r="P1841" s="127"/>
      <c r="Q1841" s="127"/>
      <c r="R1841" s="127"/>
    </row>
    <row r="1842" spans="7:18" x14ac:dyDescent="0.2">
      <c r="G1842" s="64"/>
      <c r="H1842" s="64"/>
      <c r="O1842" s="87"/>
      <c r="P1842" s="127"/>
      <c r="Q1842" s="127"/>
      <c r="R1842" s="127"/>
    </row>
    <row r="1843" spans="7:18" x14ac:dyDescent="0.2">
      <c r="G1843" s="64"/>
      <c r="H1843" s="64"/>
      <c r="O1843" s="87"/>
      <c r="P1843" s="127"/>
      <c r="Q1843" s="127"/>
      <c r="R1843" s="127"/>
    </row>
    <row r="1844" spans="7:18" x14ac:dyDescent="0.2">
      <c r="G1844" s="64"/>
      <c r="H1844" s="64"/>
      <c r="O1844" s="87"/>
      <c r="P1844" s="127"/>
      <c r="Q1844" s="127"/>
      <c r="R1844" s="127"/>
    </row>
    <row r="1845" spans="7:18" x14ac:dyDescent="0.2">
      <c r="G1845" s="64"/>
      <c r="H1845" s="64"/>
      <c r="O1845" s="87"/>
      <c r="P1845" s="127"/>
      <c r="Q1845" s="127"/>
      <c r="R1845" s="127"/>
    </row>
    <row r="1846" spans="7:18" x14ac:dyDescent="0.2">
      <c r="G1846" s="64"/>
      <c r="H1846" s="64"/>
      <c r="O1846" s="87"/>
      <c r="P1846" s="127"/>
      <c r="Q1846" s="127"/>
      <c r="R1846" s="127"/>
    </row>
    <row r="1847" spans="7:18" x14ac:dyDescent="0.2">
      <c r="G1847" s="64"/>
      <c r="H1847" s="64"/>
      <c r="O1847" s="87"/>
      <c r="P1847" s="127"/>
      <c r="Q1847" s="127"/>
      <c r="R1847" s="127"/>
    </row>
    <row r="1848" spans="7:18" x14ac:dyDescent="0.2">
      <c r="G1848" s="64"/>
      <c r="H1848" s="64"/>
      <c r="O1848" s="87"/>
      <c r="P1848" s="127"/>
      <c r="Q1848" s="127"/>
      <c r="R1848" s="127"/>
    </row>
    <row r="1849" spans="7:18" x14ac:dyDescent="0.2">
      <c r="G1849" s="64"/>
      <c r="H1849" s="64"/>
      <c r="O1849" s="87"/>
      <c r="P1849" s="127"/>
      <c r="Q1849" s="127"/>
      <c r="R1849" s="127"/>
    </row>
    <row r="1850" spans="7:18" x14ac:dyDescent="0.2">
      <c r="G1850" s="64"/>
      <c r="H1850" s="64"/>
      <c r="O1850" s="87"/>
      <c r="P1850" s="127"/>
      <c r="Q1850" s="127"/>
      <c r="R1850" s="127"/>
    </row>
    <row r="1851" spans="7:18" x14ac:dyDescent="0.2">
      <c r="G1851" s="64"/>
      <c r="H1851" s="64"/>
      <c r="O1851" s="87"/>
      <c r="P1851" s="127"/>
      <c r="Q1851" s="127"/>
      <c r="R1851" s="127"/>
    </row>
    <row r="1852" spans="7:18" x14ac:dyDescent="0.2">
      <c r="G1852" s="64"/>
      <c r="H1852" s="64"/>
      <c r="O1852" s="87"/>
      <c r="P1852" s="127"/>
      <c r="Q1852" s="127"/>
      <c r="R1852" s="127"/>
    </row>
    <row r="1853" spans="7:18" x14ac:dyDescent="0.2">
      <c r="G1853" s="64"/>
      <c r="H1853" s="64"/>
      <c r="O1853" s="87"/>
      <c r="P1853" s="127"/>
      <c r="Q1853" s="127"/>
      <c r="R1853" s="127"/>
    </row>
    <row r="1854" spans="7:18" x14ac:dyDescent="0.2">
      <c r="G1854" s="64"/>
      <c r="H1854" s="64"/>
      <c r="O1854" s="87"/>
      <c r="P1854" s="127"/>
      <c r="Q1854" s="127"/>
      <c r="R1854" s="127"/>
    </row>
    <row r="1855" spans="7:18" x14ac:dyDescent="0.2">
      <c r="G1855" s="64"/>
      <c r="H1855" s="64"/>
      <c r="O1855" s="87"/>
      <c r="P1855" s="127"/>
      <c r="Q1855" s="127"/>
      <c r="R1855" s="127"/>
    </row>
    <row r="1856" spans="7:18" x14ac:dyDescent="0.2">
      <c r="G1856" s="64"/>
      <c r="H1856" s="64"/>
      <c r="O1856" s="87"/>
      <c r="P1856" s="127"/>
      <c r="Q1856" s="127"/>
      <c r="R1856" s="127"/>
    </row>
    <row r="1857" spans="7:18" x14ac:dyDescent="0.2">
      <c r="G1857" s="64"/>
      <c r="H1857" s="64"/>
      <c r="O1857" s="87"/>
      <c r="P1857" s="127"/>
      <c r="Q1857" s="127"/>
      <c r="R1857" s="127"/>
    </row>
    <row r="1858" spans="7:18" x14ac:dyDescent="0.2">
      <c r="G1858" s="64"/>
      <c r="H1858" s="64"/>
      <c r="O1858" s="87"/>
      <c r="P1858" s="127"/>
      <c r="Q1858" s="127"/>
      <c r="R1858" s="127"/>
    </row>
    <row r="1859" spans="7:18" x14ac:dyDescent="0.2">
      <c r="G1859" s="64"/>
      <c r="H1859" s="64"/>
      <c r="O1859" s="87"/>
      <c r="P1859" s="127"/>
      <c r="Q1859" s="127"/>
      <c r="R1859" s="127"/>
    </row>
    <row r="1860" spans="7:18" x14ac:dyDescent="0.2">
      <c r="G1860" s="64"/>
      <c r="H1860" s="64"/>
      <c r="O1860" s="87"/>
      <c r="P1860" s="127"/>
      <c r="Q1860" s="127"/>
      <c r="R1860" s="127"/>
    </row>
    <row r="1861" spans="7:18" x14ac:dyDescent="0.2">
      <c r="G1861" s="64"/>
      <c r="H1861" s="64"/>
      <c r="O1861" s="87"/>
      <c r="P1861" s="127"/>
      <c r="Q1861" s="127"/>
      <c r="R1861" s="127"/>
    </row>
    <row r="1862" spans="7:18" x14ac:dyDescent="0.2">
      <c r="G1862" s="64"/>
      <c r="H1862" s="64"/>
      <c r="O1862" s="87"/>
      <c r="P1862" s="127"/>
      <c r="Q1862" s="127"/>
      <c r="R1862" s="127"/>
    </row>
    <row r="1863" spans="7:18" x14ac:dyDescent="0.2">
      <c r="G1863" s="64"/>
      <c r="H1863" s="64"/>
      <c r="O1863" s="87"/>
      <c r="P1863" s="127"/>
      <c r="Q1863" s="127"/>
      <c r="R1863" s="127"/>
    </row>
    <row r="1864" spans="7:18" x14ac:dyDescent="0.2">
      <c r="G1864" s="64"/>
      <c r="H1864" s="64"/>
      <c r="O1864" s="87"/>
      <c r="P1864" s="127"/>
      <c r="Q1864" s="127"/>
      <c r="R1864" s="127"/>
    </row>
    <row r="1865" spans="7:18" x14ac:dyDescent="0.2">
      <c r="G1865" s="64"/>
      <c r="H1865" s="64"/>
      <c r="O1865" s="87"/>
      <c r="P1865" s="127"/>
      <c r="Q1865" s="127"/>
      <c r="R1865" s="127"/>
    </row>
    <row r="1866" spans="7:18" x14ac:dyDescent="0.2">
      <c r="G1866" s="64"/>
      <c r="H1866" s="64"/>
      <c r="O1866" s="87"/>
      <c r="P1866" s="127"/>
      <c r="Q1866" s="127"/>
      <c r="R1866" s="127"/>
    </row>
    <row r="1867" spans="7:18" x14ac:dyDescent="0.2">
      <c r="G1867" s="64"/>
      <c r="H1867" s="64"/>
      <c r="O1867" s="87"/>
      <c r="P1867" s="127"/>
      <c r="Q1867" s="127"/>
      <c r="R1867" s="127"/>
    </row>
    <row r="1868" spans="7:18" x14ac:dyDescent="0.2">
      <c r="G1868" s="64"/>
      <c r="H1868" s="64"/>
      <c r="O1868" s="87"/>
      <c r="P1868" s="127"/>
      <c r="Q1868" s="127"/>
      <c r="R1868" s="127"/>
    </row>
    <row r="1869" spans="7:18" x14ac:dyDescent="0.2">
      <c r="G1869" s="64"/>
      <c r="H1869" s="64"/>
      <c r="O1869" s="87"/>
      <c r="P1869" s="127"/>
      <c r="Q1869" s="127"/>
      <c r="R1869" s="127"/>
    </row>
    <row r="1870" spans="7:18" x14ac:dyDescent="0.2">
      <c r="G1870" s="64"/>
      <c r="H1870" s="64"/>
      <c r="O1870" s="87"/>
      <c r="P1870" s="127"/>
      <c r="Q1870" s="127"/>
      <c r="R1870" s="127"/>
    </row>
    <row r="1871" spans="7:18" x14ac:dyDescent="0.2">
      <c r="G1871" s="64"/>
      <c r="H1871" s="64"/>
      <c r="O1871" s="87"/>
      <c r="P1871" s="127"/>
      <c r="Q1871" s="127"/>
      <c r="R1871" s="127"/>
    </row>
    <row r="1872" spans="7:18" x14ac:dyDescent="0.2">
      <c r="G1872" s="64"/>
      <c r="H1872" s="64"/>
      <c r="O1872" s="87"/>
      <c r="P1872" s="127"/>
      <c r="Q1872" s="127"/>
      <c r="R1872" s="127"/>
    </row>
    <row r="1873" spans="7:18" x14ac:dyDescent="0.2">
      <c r="G1873" s="64"/>
      <c r="H1873" s="64"/>
      <c r="O1873" s="87"/>
      <c r="P1873" s="127"/>
      <c r="Q1873" s="127"/>
      <c r="R1873" s="127"/>
    </row>
    <row r="1874" spans="7:18" x14ac:dyDescent="0.2">
      <c r="G1874" s="64"/>
      <c r="H1874" s="64"/>
      <c r="O1874" s="87"/>
      <c r="P1874" s="127"/>
      <c r="Q1874" s="127"/>
      <c r="R1874" s="127"/>
    </row>
    <row r="1875" spans="7:18" x14ac:dyDescent="0.2">
      <c r="G1875" s="64"/>
      <c r="H1875" s="64"/>
      <c r="O1875" s="87"/>
      <c r="P1875" s="127"/>
      <c r="Q1875" s="127"/>
      <c r="R1875" s="127"/>
    </row>
    <row r="1876" spans="7:18" x14ac:dyDescent="0.2">
      <c r="G1876" s="64"/>
      <c r="H1876" s="64"/>
      <c r="O1876" s="87"/>
      <c r="P1876" s="127"/>
      <c r="Q1876" s="127"/>
      <c r="R1876" s="127"/>
    </row>
    <row r="1877" spans="7:18" x14ac:dyDescent="0.2">
      <c r="G1877" s="64"/>
      <c r="H1877" s="64"/>
      <c r="O1877" s="87"/>
      <c r="P1877" s="127"/>
      <c r="Q1877" s="127"/>
      <c r="R1877" s="127"/>
    </row>
    <row r="1878" spans="7:18" x14ac:dyDescent="0.2">
      <c r="G1878" s="64"/>
      <c r="H1878" s="64"/>
      <c r="O1878" s="87"/>
      <c r="P1878" s="127"/>
      <c r="Q1878" s="127"/>
      <c r="R1878" s="127"/>
    </row>
    <row r="1879" spans="7:18" x14ac:dyDescent="0.2">
      <c r="G1879" s="64"/>
      <c r="H1879" s="64"/>
      <c r="O1879" s="87"/>
      <c r="P1879" s="127"/>
      <c r="Q1879" s="127"/>
      <c r="R1879" s="127"/>
    </row>
    <row r="1880" spans="7:18" x14ac:dyDescent="0.2">
      <c r="G1880" s="64"/>
      <c r="H1880" s="64"/>
      <c r="O1880" s="87"/>
      <c r="P1880" s="127"/>
      <c r="Q1880" s="127"/>
      <c r="R1880" s="127"/>
    </row>
    <row r="1881" spans="7:18" x14ac:dyDescent="0.2">
      <c r="G1881" s="64"/>
      <c r="H1881" s="64"/>
      <c r="O1881" s="87"/>
      <c r="P1881" s="127"/>
      <c r="Q1881" s="127"/>
      <c r="R1881" s="127"/>
    </row>
    <row r="1882" spans="7:18" x14ac:dyDescent="0.2">
      <c r="G1882" s="64"/>
      <c r="H1882" s="64"/>
      <c r="O1882" s="87"/>
      <c r="P1882" s="127"/>
      <c r="Q1882" s="127"/>
      <c r="R1882" s="127"/>
    </row>
    <row r="1883" spans="7:18" x14ac:dyDescent="0.2">
      <c r="G1883" s="64"/>
      <c r="H1883" s="64"/>
      <c r="O1883" s="87"/>
      <c r="P1883" s="127"/>
      <c r="Q1883" s="127"/>
      <c r="R1883" s="127"/>
    </row>
    <row r="1884" spans="7:18" x14ac:dyDescent="0.2">
      <c r="G1884" s="64"/>
      <c r="H1884" s="64"/>
      <c r="O1884" s="87"/>
      <c r="P1884" s="127"/>
      <c r="Q1884" s="127"/>
      <c r="R1884" s="127"/>
    </row>
    <row r="1885" spans="7:18" x14ac:dyDescent="0.2">
      <c r="G1885" s="64"/>
      <c r="H1885" s="64"/>
      <c r="O1885" s="87"/>
      <c r="P1885" s="127"/>
      <c r="Q1885" s="127"/>
      <c r="R1885" s="127"/>
    </row>
    <row r="1886" spans="7:18" x14ac:dyDescent="0.2">
      <c r="G1886" s="64"/>
      <c r="H1886" s="64"/>
      <c r="O1886" s="87"/>
      <c r="P1886" s="127"/>
      <c r="Q1886" s="127"/>
      <c r="R1886" s="127"/>
    </row>
    <row r="1887" spans="7:18" x14ac:dyDescent="0.2">
      <c r="G1887" s="64"/>
      <c r="H1887" s="64"/>
      <c r="O1887" s="87"/>
      <c r="P1887" s="127"/>
      <c r="Q1887" s="127"/>
      <c r="R1887" s="127"/>
    </row>
    <row r="1888" spans="7:18" x14ac:dyDescent="0.2">
      <c r="G1888" s="64"/>
      <c r="H1888" s="64"/>
      <c r="O1888" s="87"/>
      <c r="P1888" s="127"/>
      <c r="Q1888" s="127"/>
      <c r="R1888" s="127"/>
    </row>
    <row r="1889" spans="7:18" x14ac:dyDescent="0.2">
      <c r="G1889" s="64"/>
      <c r="H1889" s="64"/>
      <c r="O1889" s="87"/>
      <c r="P1889" s="127"/>
      <c r="Q1889" s="127"/>
      <c r="R1889" s="127"/>
    </row>
    <row r="1890" spans="7:18" x14ac:dyDescent="0.2">
      <c r="G1890" s="64"/>
      <c r="H1890" s="64"/>
      <c r="O1890" s="87"/>
      <c r="P1890" s="127"/>
      <c r="Q1890" s="127"/>
      <c r="R1890" s="127"/>
    </row>
    <row r="1891" spans="7:18" x14ac:dyDescent="0.2">
      <c r="G1891" s="64"/>
      <c r="H1891" s="64"/>
      <c r="O1891" s="87"/>
      <c r="P1891" s="127"/>
      <c r="Q1891" s="127"/>
      <c r="R1891" s="127"/>
    </row>
    <row r="1892" spans="7:18" x14ac:dyDescent="0.2">
      <c r="G1892" s="64"/>
      <c r="H1892" s="64"/>
      <c r="O1892" s="87"/>
      <c r="P1892" s="127"/>
      <c r="Q1892" s="127"/>
      <c r="R1892" s="127"/>
    </row>
    <row r="1893" spans="7:18" x14ac:dyDescent="0.2">
      <c r="G1893" s="64"/>
      <c r="H1893" s="64"/>
      <c r="O1893" s="87"/>
      <c r="P1893" s="127"/>
      <c r="Q1893" s="127"/>
      <c r="R1893" s="127"/>
    </row>
    <row r="1894" spans="7:18" x14ac:dyDescent="0.2">
      <c r="G1894" s="64"/>
      <c r="H1894" s="64"/>
      <c r="O1894" s="87"/>
      <c r="P1894" s="127"/>
      <c r="Q1894" s="127"/>
      <c r="R1894" s="127"/>
    </row>
    <row r="1895" spans="7:18" x14ac:dyDescent="0.2">
      <c r="G1895" s="64"/>
      <c r="H1895" s="64"/>
      <c r="O1895" s="87"/>
      <c r="P1895" s="127"/>
      <c r="Q1895" s="127"/>
      <c r="R1895" s="127"/>
    </row>
    <row r="1896" spans="7:18" x14ac:dyDescent="0.2">
      <c r="G1896" s="64"/>
      <c r="H1896" s="64"/>
      <c r="O1896" s="87"/>
      <c r="P1896" s="127"/>
      <c r="Q1896" s="127"/>
      <c r="R1896" s="127"/>
    </row>
    <row r="1897" spans="7:18" x14ac:dyDescent="0.2">
      <c r="G1897" s="64"/>
      <c r="H1897" s="64"/>
      <c r="O1897" s="87"/>
      <c r="P1897" s="127"/>
      <c r="Q1897" s="127"/>
      <c r="R1897" s="127"/>
    </row>
    <row r="1898" spans="7:18" x14ac:dyDescent="0.2">
      <c r="G1898" s="64"/>
      <c r="H1898" s="64"/>
      <c r="O1898" s="87"/>
      <c r="P1898" s="127"/>
      <c r="Q1898" s="127"/>
      <c r="R1898" s="127"/>
    </row>
    <row r="1899" spans="7:18" x14ac:dyDescent="0.2">
      <c r="G1899" s="64"/>
      <c r="H1899" s="64"/>
      <c r="O1899" s="87"/>
      <c r="P1899" s="127"/>
      <c r="Q1899" s="127"/>
      <c r="R1899" s="127"/>
    </row>
    <row r="1900" spans="7:18" x14ac:dyDescent="0.2">
      <c r="G1900" s="64"/>
      <c r="H1900" s="64"/>
      <c r="O1900" s="87"/>
      <c r="P1900" s="127"/>
      <c r="Q1900" s="127"/>
      <c r="R1900" s="127"/>
    </row>
    <row r="1901" spans="7:18" x14ac:dyDescent="0.2">
      <c r="G1901" s="64"/>
      <c r="H1901" s="64"/>
      <c r="O1901" s="87"/>
      <c r="P1901" s="127"/>
      <c r="Q1901" s="127"/>
      <c r="R1901" s="127"/>
    </row>
    <row r="1902" spans="7:18" x14ac:dyDescent="0.2">
      <c r="G1902" s="64"/>
      <c r="H1902" s="64"/>
      <c r="O1902" s="87"/>
      <c r="P1902" s="127"/>
      <c r="Q1902" s="127"/>
      <c r="R1902" s="127"/>
    </row>
    <row r="1903" spans="7:18" x14ac:dyDescent="0.2">
      <c r="G1903" s="64"/>
      <c r="H1903" s="64"/>
      <c r="O1903" s="87"/>
      <c r="P1903" s="127"/>
      <c r="Q1903" s="127"/>
      <c r="R1903" s="127"/>
    </row>
    <row r="1904" spans="7:18" x14ac:dyDescent="0.2">
      <c r="G1904" s="64"/>
      <c r="H1904" s="64"/>
      <c r="O1904" s="87"/>
      <c r="P1904" s="127"/>
      <c r="Q1904" s="127"/>
      <c r="R1904" s="127"/>
    </row>
    <row r="1905" spans="7:18" x14ac:dyDescent="0.2">
      <c r="G1905" s="64"/>
      <c r="H1905" s="64"/>
      <c r="O1905" s="87"/>
      <c r="P1905" s="127"/>
      <c r="Q1905" s="127"/>
      <c r="R1905" s="127"/>
    </row>
    <row r="1906" spans="7:18" x14ac:dyDescent="0.2">
      <c r="G1906" s="64"/>
      <c r="H1906" s="64"/>
      <c r="O1906" s="87"/>
      <c r="P1906" s="127"/>
      <c r="Q1906" s="127"/>
      <c r="R1906" s="127"/>
    </row>
    <row r="1907" spans="7:18" x14ac:dyDescent="0.2">
      <c r="G1907" s="64"/>
      <c r="H1907" s="64"/>
      <c r="O1907" s="87"/>
      <c r="P1907" s="127"/>
      <c r="Q1907" s="127"/>
      <c r="R1907" s="127"/>
    </row>
    <row r="1908" spans="7:18" x14ac:dyDescent="0.2">
      <c r="G1908" s="64"/>
      <c r="H1908" s="64"/>
      <c r="O1908" s="87"/>
      <c r="P1908" s="127"/>
      <c r="Q1908" s="127"/>
      <c r="R1908" s="127"/>
    </row>
    <row r="1909" spans="7:18" x14ac:dyDescent="0.2">
      <c r="G1909" s="64"/>
      <c r="H1909" s="64"/>
      <c r="O1909" s="87"/>
      <c r="P1909" s="127"/>
      <c r="Q1909" s="127"/>
      <c r="R1909" s="127"/>
    </row>
    <row r="1910" spans="7:18" x14ac:dyDescent="0.2">
      <c r="G1910" s="64"/>
      <c r="H1910" s="64"/>
      <c r="O1910" s="87"/>
      <c r="P1910" s="127"/>
      <c r="Q1910" s="127"/>
      <c r="R1910" s="127"/>
    </row>
    <row r="1911" spans="7:18" x14ac:dyDescent="0.2">
      <c r="G1911" s="64"/>
      <c r="H1911" s="64"/>
      <c r="O1911" s="87"/>
      <c r="P1911" s="127"/>
      <c r="Q1911" s="127"/>
      <c r="R1911" s="127"/>
    </row>
    <row r="1912" spans="7:18" x14ac:dyDescent="0.2">
      <c r="G1912" s="64"/>
      <c r="H1912" s="64"/>
      <c r="O1912" s="87"/>
      <c r="P1912" s="127"/>
      <c r="Q1912" s="127"/>
      <c r="R1912" s="127"/>
    </row>
    <row r="1913" spans="7:18" x14ac:dyDescent="0.2">
      <c r="G1913" s="64"/>
      <c r="H1913" s="64"/>
      <c r="O1913" s="87"/>
      <c r="P1913" s="127"/>
      <c r="Q1913" s="127"/>
      <c r="R1913" s="127"/>
    </row>
    <row r="1914" spans="7:18" x14ac:dyDescent="0.2">
      <c r="G1914" s="64"/>
      <c r="H1914" s="64"/>
      <c r="O1914" s="87"/>
      <c r="P1914" s="127"/>
      <c r="Q1914" s="127"/>
      <c r="R1914" s="127"/>
    </row>
    <row r="1915" spans="7:18" x14ac:dyDescent="0.2">
      <c r="G1915" s="64"/>
      <c r="H1915" s="64"/>
      <c r="O1915" s="87"/>
      <c r="P1915" s="127"/>
      <c r="Q1915" s="127"/>
      <c r="R1915" s="127"/>
    </row>
    <row r="1916" spans="7:18" x14ac:dyDescent="0.2">
      <c r="G1916" s="64"/>
      <c r="H1916" s="64"/>
      <c r="O1916" s="87"/>
      <c r="P1916" s="127"/>
      <c r="Q1916" s="127"/>
      <c r="R1916" s="127"/>
    </row>
    <row r="1917" spans="7:18" x14ac:dyDescent="0.2">
      <c r="G1917" s="64"/>
      <c r="H1917" s="64"/>
      <c r="O1917" s="87"/>
      <c r="P1917" s="127"/>
      <c r="Q1917" s="127"/>
      <c r="R1917" s="127"/>
    </row>
    <row r="1918" spans="7:18" x14ac:dyDescent="0.2">
      <c r="G1918" s="64"/>
      <c r="H1918" s="64"/>
      <c r="O1918" s="87"/>
      <c r="P1918" s="127"/>
      <c r="Q1918" s="127"/>
      <c r="R1918" s="127"/>
    </row>
    <row r="1919" spans="7:18" x14ac:dyDescent="0.2">
      <c r="G1919" s="64"/>
      <c r="H1919" s="64"/>
      <c r="O1919" s="87"/>
      <c r="P1919" s="127"/>
      <c r="Q1919" s="127"/>
      <c r="R1919" s="127"/>
    </row>
    <row r="1920" spans="7:18" x14ac:dyDescent="0.2">
      <c r="G1920" s="64"/>
      <c r="H1920" s="64"/>
      <c r="O1920" s="87"/>
      <c r="P1920" s="127"/>
      <c r="Q1920" s="127"/>
      <c r="R1920" s="127"/>
    </row>
    <row r="1921" spans="7:18" x14ac:dyDescent="0.2">
      <c r="G1921" s="64"/>
      <c r="H1921" s="64"/>
      <c r="O1921" s="87"/>
      <c r="P1921" s="127"/>
      <c r="Q1921" s="127"/>
      <c r="R1921" s="127"/>
    </row>
    <row r="1922" spans="7:18" x14ac:dyDescent="0.2">
      <c r="G1922" s="64"/>
      <c r="H1922" s="64"/>
      <c r="O1922" s="87"/>
      <c r="P1922" s="127"/>
      <c r="Q1922" s="127"/>
      <c r="R1922" s="127"/>
    </row>
    <row r="1923" spans="7:18" x14ac:dyDescent="0.2">
      <c r="G1923" s="64"/>
      <c r="H1923" s="64"/>
      <c r="O1923" s="87"/>
      <c r="P1923" s="127"/>
      <c r="Q1923" s="127"/>
      <c r="R1923" s="127"/>
    </row>
    <row r="1924" spans="7:18" x14ac:dyDescent="0.2">
      <c r="G1924" s="64"/>
      <c r="H1924" s="64"/>
      <c r="O1924" s="87"/>
      <c r="P1924" s="127"/>
      <c r="Q1924" s="127"/>
      <c r="R1924" s="127"/>
    </row>
    <row r="1925" spans="7:18" x14ac:dyDescent="0.2">
      <c r="G1925" s="64"/>
      <c r="H1925" s="64"/>
      <c r="O1925" s="87"/>
      <c r="P1925" s="127"/>
      <c r="Q1925" s="127"/>
      <c r="R1925" s="127"/>
    </row>
    <row r="1926" spans="7:18" x14ac:dyDescent="0.2">
      <c r="G1926" s="64"/>
      <c r="H1926" s="64"/>
      <c r="O1926" s="87"/>
      <c r="P1926" s="127"/>
      <c r="Q1926" s="127"/>
      <c r="R1926" s="127"/>
    </row>
    <row r="1927" spans="7:18" x14ac:dyDescent="0.2">
      <c r="G1927" s="64"/>
      <c r="H1927" s="64"/>
      <c r="O1927" s="87"/>
      <c r="P1927" s="127"/>
      <c r="Q1927" s="127"/>
      <c r="R1927" s="127"/>
    </row>
    <row r="1928" spans="7:18" x14ac:dyDescent="0.2">
      <c r="G1928" s="64"/>
      <c r="H1928" s="64"/>
      <c r="O1928" s="87"/>
      <c r="P1928" s="127"/>
      <c r="Q1928" s="127"/>
      <c r="R1928" s="127"/>
    </row>
    <row r="1929" spans="7:18" x14ac:dyDescent="0.2">
      <c r="G1929" s="64"/>
      <c r="H1929" s="64"/>
      <c r="O1929" s="87"/>
      <c r="P1929" s="127"/>
      <c r="Q1929" s="127"/>
      <c r="R1929" s="127"/>
    </row>
    <row r="1930" spans="7:18" x14ac:dyDescent="0.2">
      <c r="G1930" s="64"/>
      <c r="H1930" s="64"/>
      <c r="O1930" s="87"/>
      <c r="P1930" s="127"/>
      <c r="Q1930" s="127"/>
      <c r="R1930" s="127"/>
    </row>
    <row r="1931" spans="7:18" x14ac:dyDescent="0.2">
      <c r="G1931" s="64"/>
      <c r="H1931" s="64"/>
      <c r="O1931" s="87"/>
      <c r="P1931" s="127"/>
      <c r="Q1931" s="127"/>
      <c r="R1931" s="127"/>
    </row>
    <row r="1932" spans="7:18" x14ac:dyDescent="0.2">
      <c r="G1932" s="64"/>
      <c r="H1932" s="64"/>
      <c r="O1932" s="87"/>
      <c r="P1932" s="127"/>
      <c r="Q1932" s="127"/>
      <c r="R1932" s="127"/>
    </row>
    <row r="1933" spans="7:18" x14ac:dyDescent="0.2">
      <c r="G1933" s="64"/>
      <c r="H1933" s="64"/>
      <c r="O1933" s="87"/>
      <c r="P1933" s="127"/>
      <c r="Q1933" s="127"/>
      <c r="R1933" s="127"/>
    </row>
    <row r="1934" spans="7:18" x14ac:dyDescent="0.2">
      <c r="G1934" s="64"/>
      <c r="H1934" s="64"/>
      <c r="O1934" s="87"/>
      <c r="P1934" s="127"/>
      <c r="Q1934" s="127"/>
      <c r="R1934" s="127"/>
    </row>
    <row r="1935" spans="7:18" x14ac:dyDescent="0.2">
      <c r="G1935" s="64"/>
      <c r="H1935" s="64"/>
      <c r="O1935" s="87"/>
      <c r="P1935" s="127"/>
      <c r="Q1935" s="127"/>
      <c r="R1935" s="127"/>
    </row>
    <row r="1936" spans="7:18" x14ac:dyDescent="0.2">
      <c r="G1936" s="64"/>
      <c r="H1936" s="64"/>
      <c r="O1936" s="87"/>
      <c r="P1936" s="127"/>
      <c r="Q1936" s="127"/>
      <c r="R1936" s="127"/>
    </row>
    <row r="1937" spans="7:18" x14ac:dyDescent="0.2">
      <c r="G1937" s="64"/>
      <c r="H1937" s="64"/>
      <c r="O1937" s="87"/>
      <c r="P1937" s="127"/>
      <c r="Q1937" s="127"/>
      <c r="R1937" s="127"/>
    </row>
    <row r="1938" spans="7:18" x14ac:dyDescent="0.2">
      <c r="G1938" s="64"/>
      <c r="H1938" s="64"/>
      <c r="O1938" s="87"/>
      <c r="P1938" s="127"/>
      <c r="Q1938" s="127"/>
      <c r="R1938" s="127"/>
    </row>
    <row r="1939" spans="7:18" x14ac:dyDescent="0.2">
      <c r="G1939" s="64"/>
      <c r="H1939" s="64"/>
      <c r="O1939" s="87"/>
      <c r="P1939" s="127"/>
      <c r="Q1939" s="127"/>
      <c r="R1939" s="127"/>
    </row>
    <row r="1940" spans="7:18" x14ac:dyDescent="0.2">
      <c r="G1940" s="64"/>
      <c r="H1940" s="64"/>
      <c r="O1940" s="87"/>
      <c r="P1940" s="127"/>
      <c r="Q1940" s="127"/>
      <c r="R1940" s="127"/>
    </row>
    <row r="1941" spans="7:18" x14ac:dyDescent="0.2">
      <c r="G1941" s="64"/>
      <c r="H1941" s="64"/>
      <c r="O1941" s="87"/>
      <c r="P1941" s="127"/>
      <c r="Q1941" s="127"/>
      <c r="R1941" s="127"/>
    </row>
    <row r="1942" spans="7:18" x14ac:dyDescent="0.2">
      <c r="G1942" s="64"/>
      <c r="H1942" s="64"/>
      <c r="O1942" s="87"/>
      <c r="P1942" s="127"/>
      <c r="Q1942" s="127"/>
      <c r="R1942" s="127"/>
    </row>
    <row r="1943" spans="7:18" x14ac:dyDescent="0.2">
      <c r="G1943" s="64"/>
      <c r="H1943" s="64"/>
      <c r="O1943" s="87"/>
      <c r="P1943" s="127"/>
      <c r="Q1943" s="127"/>
      <c r="R1943" s="127"/>
    </row>
    <row r="1944" spans="7:18" x14ac:dyDescent="0.2">
      <c r="G1944" s="64"/>
      <c r="H1944" s="64"/>
      <c r="O1944" s="87"/>
      <c r="P1944" s="127"/>
      <c r="Q1944" s="127"/>
      <c r="R1944" s="127"/>
    </row>
    <row r="1945" spans="7:18" x14ac:dyDescent="0.2">
      <c r="G1945" s="64"/>
      <c r="H1945" s="64"/>
      <c r="O1945" s="87"/>
      <c r="P1945" s="127"/>
      <c r="Q1945" s="127"/>
      <c r="R1945" s="127"/>
    </row>
    <row r="1946" spans="7:18" x14ac:dyDescent="0.2">
      <c r="G1946" s="64"/>
      <c r="H1946" s="64"/>
      <c r="O1946" s="87"/>
      <c r="P1946" s="127"/>
      <c r="Q1946" s="127"/>
      <c r="R1946" s="127"/>
    </row>
    <row r="1947" spans="7:18" x14ac:dyDescent="0.2">
      <c r="G1947" s="64"/>
      <c r="H1947" s="64"/>
      <c r="O1947" s="87"/>
      <c r="P1947" s="127"/>
      <c r="Q1947" s="127"/>
      <c r="R1947" s="127"/>
    </row>
    <row r="1948" spans="7:18" x14ac:dyDescent="0.2">
      <c r="G1948" s="64"/>
      <c r="H1948" s="64"/>
      <c r="O1948" s="87"/>
      <c r="P1948" s="127"/>
      <c r="Q1948" s="127"/>
      <c r="R1948" s="127"/>
    </row>
    <row r="1949" spans="7:18" x14ac:dyDescent="0.2">
      <c r="G1949" s="64"/>
      <c r="H1949" s="64"/>
      <c r="O1949" s="87"/>
      <c r="P1949" s="127"/>
      <c r="Q1949" s="127"/>
      <c r="R1949" s="127"/>
    </row>
    <row r="1950" spans="7:18" x14ac:dyDescent="0.2">
      <c r="G1950" s="64"/>
      <c r="H1950" s="64"/>
      <c r="O1950" s="87"/>
      <c r="P1950" s="127"/>
      <c r="Q1950" s="127"/>
      <c r="R1950" s="127"/>
    </row>
    <row r="1951" spans="7:18" x14ac:dyDescent="0.2">
      <c r="G1951" s="64"/>
      <c r="H1951" s="64"/>
      <c r="O1951" s="87"/>
      <c r="P1951" s="127"/>
      <c r="Q1951" s="127"/>
      <c r="R1951" s="127"/>
    </row>
    <row r="1952" spans="7:18" x14ac:dyDescent="0.2">
      <c r="G1952" s="64"/>
      <c r="H1952" s="64"/>
      <c r="O1952" s="87"/>
      <c r="P1952" s="127"/>
      <c r="Q1952" s="127"/>
      <c r="R1952" s="127"/>
    </row>
    <row r="1953" spans="7:18" x14ac:dyDescent="0.2">
      <c r="G1953" s="64"/>
      <c r="H1953" s="64"/>
      <c r="O1953" s="87"/>
      <c r="P1953" s="127"/>
      <c r="Q1953" s="127"/>
      <c r="R1953" s="127"/>
    </row>
    <row r="1954" spans="7:18" x14ac:dyDescent="0.2">
      <c r="G1954" s="64"/>
      <c r="H1954" s="64"/>
      <c r="O1954" s="87"/>
      <c r="P1954" s="127"/>
      <c r="Q1954" s="127"/>
      <c r="R1954" s="127"/>
    </row>
    <row r="1955" spans="7:18" x14ac:dyDescent="0.2">
      <c r="G1955" s="64"/>
      <c r="H1955" s="64"/>
      <c r="O1955" s="87"/>
      <c r="P1955" s="127"/>
      <c r="Q1955" s="127"/>
      <c r="R1955" s="127"/>
    </row>
    <row r="1956" spans="7:18" x14ac:dyDescent="0.2">
      <c r="G1956" s="64"/>
      <c r="H1956" s="64"/>
      <c r="O1956" s="87"/>
      <c r="P1956" s="127"/>
      <c r="Q1956" s="127"/>
      <c r="R1956" s="127"/>
    </row>
    <row r="1957" spans="7:18" x14ac:dyDescent="0.2">
      <c r="G1957" s="64"/>
      <c r="H1957" s="64"/>
      <c r="O1957" s="87"/>
      <c r="P1957" s="127"/>
      <c r="Q1957" s="127"/>
      <c r="R1957" s="127"/>
    </row>
    <row r="1958" spans="7:18" x14ac:dyDescent="0.2">
      <c r="G1958" s="64"/>
      <c r="H1958" s="64"/>
      <c r="O1958" s="87"/>
      <c r="P1958" s="127"/>
      <c r="Q1958" s="127"/>
      <c r="R1958" s="127"/>
    </row>
    <row r="1959" spans="7:18" x14ac:dyDescent="0.2">
      <c r="G1959" s="64"/>
      <c r="H1959" s="64"/>
      <c r="O1959" s="87"/>
      <c r="P1959" s="127"/>
      <c r="Q1959" s="127"/>
      <c r="R1959" s="127"/>
    </row>
    <row r="1960" spans="7:18" x14ac:dyDescent="0.2">
      <c r="G1960" s="64"/>
      <c r="H1960" s="64"/>
      <c r="O1960" s="87"/>
      <c r="P1960" s="127"/>
      <c r="Q1960" s="127"/>
      <c r="R1960" s="127"/>
    </row>
    <row r="1961" spans="7:18" x14ac:dyDescent="0.2">
      <c r="G1961" s="64"/>
      <c r="H1961" s="64"/>
      <c r="O1961" s="87"/>
      <c r="P1961" s="127"/>
      <c r="Q1961" s="127"/>
      <c r="R1961" s="127"/>
    </row>
    <row r="1962" spans="7:18" x14ac:dyDescent="0.2">
      <c r="G1962" s="64"/>
      <c r="H1962" s="64"/>
      <c r="O1962" s="87"/>
      <c r="P1962" s="127"/>
      <c r="Q1962" s="127"/>
      <c r="R1962" s="127"/>
    </row>
    <row r="1963" spans="7:18" x14ac:dyDescent="0.2">
      <c r="G1963" s="64"/>
      <c r="H1963" s="64"/>
      <c r="O1963" s="87"/>
      <c r="P1963" s="127"/>
      <c r="Q1963" s="127"/>
      <c r="R1963" s="127"/>
    </row>
    <row r="1964" spans="7:18" x14ac:dyDescent="0.2">
      <c r="G1964" s="64"/>
      <c r="H1964" s="64"/>
      <c r="O1964" s="87"/>
      <c r="P1964" s="127"/>
      <c r="Q1964" s="127"/>
      <c r="R1964" s="127"/>
    </row>
    <row r="1965" spans="7:18" x14ac:dyDescent="0.2">
      <c r="G1965" s="64"/>
      <c r="H1965" s="64"/>
      <c r="O1965" s="87"/>
      <c r="P1965" s="127"/>
      <c r="Q1965" s="127"/>
      <c r="R1965" s="127"/>
    </row>
    <row r="1966" spans="7:18" x14ac:dyDescent="0.2">
      <c r="G1966" s="64"/>
      <c r="H1966" s="64"/>
      <c r="O1966" s="87"/>
      <c r="P1966" s="127"/>
      <c r="Q1966" s="127"/>
      <c r="R1966" s="127"/>
    </row>
    <row r="1967" spans="7:18" x14ac:dyDescent="0.2">
      <c r="G1967" s="64"/>
      <c r="H1967" s="64"/>
      <c r="O1967" s="87"/>
      <c r="P1967" s="127"/>
      <c r="Q1967" s="127"/>
      <c r="R1967" s="127"/>
    </row>
    <row r="1968" spans="7:18" x14ac:dyDescent="0.2">
      <c r="G1968" s="64"/>
      <c r="H1968" s="64"/>
      <c r="O1968" s="87"/>
      <c r="P1968" s="127"/>
      <c r="Q1968" s="127"/>
      <c r="R1968" s="127"/>
    </row>
    <row r="1969" spans="7:18" x14ac:dyDescent="0.2">
      <c r="G1969" s="64"/>
      <c r="H1969" s="64"/>
      <c r="O1969" s="87"/>
      <c r="P1969" s="127"/>
      <c r="Q1969" s="127"/>
      <c r="R1969" s="127"/>
    </row>
    <row r="1970" spans="7:18" x14ac:dyDescent="0.2">
      <c r="G1970" s="64"/>
      <c r="H1970" s="64"/>
      <c r="O1970" s="87"/>
      <c r="P1970" s="127"/>
      <c r="Q1970" s="127"/>
      <c r="R1970" s="127"/>
    </row>
    <row r="1971" spans="7:18" x14ac:dyDescent="0.2">
      <c r="G1971" s="64"/>
      <c r="H1971" s="64"/>
      <c r="O1971" s="87"/>
      <c r="P1971" s="127"/>
      <c r="Q1971" s="127"/>
      <c r="R1971" s="127"/>
    </row>
    <row r="1972" spans="7:18" x14ac:dyDescent="0.2">
      <c r="G1972" s="64"/>
      <c r="H1972" s="64"/>
      <c r="O1972" s="87"/>
      <c r="P1972" s="127"/>
      <c r="Q1972" s="127"/>
      <c r="R1972" s="127"/>
    </row>
    <row r="1973" spans="7:18" x14ac:dyDescent="0.2">
      <c r="G1973" s="64"/>
      <c r="H1973" s="64"/>
      <c r="O1973" s="87"/>
      <c r="P1973" s="127"/>
      <c r="Q1973" s="127"/>
      <c r="R1973" s="127"/>
    </row>
    <row r="1974" spans="7:18" x14ac:dyDescent="0.2">
      <c r="G1974" s="64"/>
      <c r="H1974" s="64"/>
      <c r="O1974" s="87"/>
      <c r="P1974" s="127"/>
      <c r="Q1974" s="127"/>
      <c r="R1974" s="127"/>
    </row>
    <row r="1975" spans="7:18" x14ac:dyDescent="0.2">
      <c r="G1975" s="64"/>
      <c r="H1975" s="64"/>
      <c r="O1975" s="87"/>
      <c r="P1975" s="127"/>
      <c r="Q1975" s="127"/>
      <c r="R1975" s="127"/>
    </row>
    <row r="1976" spans="7:18" x14ac:dyDescent="0.2">
      <c r="G1976" s="64"/>
      <c r="H1976" s="64"/>
      <c r="O1976" s="87"/>
      <c r="P1976" s="127"/>
      <c r="Q1976" s="127"/>
      <c r="R1976" s="127"/>
    </row>
    <row r="1977" spans="7:18" x14ac:dyDescent="0.2">
      <c r="G1977" s="64"/>
      <c r="H1977" s="64"/>
      <c r="O1977" s="87"/>
      <c r="P1977" s="127"/>
      <c r="Q1977" s="127"/>
      <c r="R1977" s="127"/>
    </row>
    <row r="1978" spans="7:18" x14ac:dyDescent="0.2">
      <c r="G1978" s="64"/>
      <c r="H1978" s="64"/>
      <c r="O1978" s="87"/>
      <c r="P1978" s="127"/>
      <c r="Q1978" s="127"/>
      <c r="R1978" s="127"/>
    </row>
    <row r="1979" spans="7:18" x14ac:dyDescent="0.2">
      <c r="G1979" s="64"/>
      <c r="H1979" s="64"/>
      <c r="O1979" s="87"/>
      <c r="P1979" s="127"/>
      <c r="Q1979" s="127"/>
      <c r="R1979" s="127"/>
    </row>
    <row r="1980" spans="7:18" x14ac:dyDescent="0.2">
      <c r="G1980" s="64"/>
      <c r="H1980" s="64"/>
      <c r="O1980" s="87"/>
      <c r="P1980" s="127"/>
      <c r="Q1980" s="127"/>
      <c r="R1980" s="127"/>
    </row>
    <row r="1981" spans="7:18" x14ac:dyDescent="0.2">
      <c r="G1981" s="64"/>
      <c r="H1981" s="64"/>
      <c r="O1981" s="87"/>
      <c r="P1981" s="127"/>
      <c r="Q1981" s="127"/>
      <c r="R1981" s="127"/>
    </row>
    <row r="1982" spans="7:18" x14ac:dyDescent="0.2">
      <c r="G1982" s="64"/>
      <c r="H1982" s="64"/>
      <c r="O1982" s="87"/>
      <c r="P1982" s="127"/>
      <c r="Q1982" s="127"/>
      <c r="R1982" s="127"/>
    </row>
    <row r="1983" spans="7:18" x14ac:dyDescent="0.2">
      <c r="G1983" s="64"/>
      <c r="H1983" s="64"/>
      <c r="O1983" s="87"/>
      <c r="P1983" s="127"/>
      <c r="Q1983" s="127"/>
      <c r="R1983" s="127"/>
    </row>
    <row r="1984" spans="7:18" x14ac:dyDescent="0.2">
      <c r="G1984" s="64"/>
      <c r="H1984" s="64"/>
      <c r="O1984" s="87"/>
      <c r="P1984" s="127"/>
      <c r="Q1984" s="127"/>
      <c r="R1984" s="127"/>
    </row>
    <row r="1985" spans="7:18" x14ac:dyDescent="0.2">
      <c r="G1985" s="64"/>
      <c r="H1985" s="64"/>
      <c r="O1985" s="87"/>
      <c r="P1985" s="127"/>
      <c r="Q1985" s="127"/>
      <c r="R1985" s="127"/>
    </row>
    <row r="1986" spans="7:18" x14ac:dyDescent="0.2">
      <c r="G1986" s="64"/>
      <c r="H1986" s="64"/>
      <c r="O1986" s="87"/>
      <c r="P1986" s="127"/>
      <c r="Q1986" s="127"/>
      <c r="R1986" s="127"/>
    </row>
    <row r="1987" spans="7:18" x14ac:dyDescent="0.2">
      <c r="G1987" s="64"/>
      <c r="H1987" s="64"/>
      <c r="O1987" s="87"/>
      <c r="P1987" s="127"/>
      <c r="Q1987" s="127"/>
      <c r="R1987" s="127"/>
    </row>
    <row r="1988" spans="7:18" x14ac:dyDescent="0.2">
      <c r="G1988" s="64"/>
      <c r="H1988" s="64"/>
      <c r="O1988" s="87"/>
      <c r="P1988" s="127"/>
      <c r="Q1988" s="127"/>
      <c r="R1988" s="127"/>
    </row>
    <row r="1989" spans="7:18" x14ac:dyDescent="0.2">
      <c r="G1989" s="64"/>
      <c r="H1989" s="64"/>
      <c r="O1989" s="87"/>
      <c r="P1989" s="127"/>
      <c r="Q1989" s="127"/>
      <c r="R1989" s="127"/>
    </row>
    <row r="1990" spans="7:18" x14ac:dyDescent="0.2">
      <c r="G1990" s="64"/>
      <c r="H1990" s="64"/>
      <c r="O1990" s="87"/>
      <c r="P1990" s="127"/>
      <c r="Q1990" s="127"/>
      <c r="R1990" s="127"/>
    </row>
    <row r="1991" spans="7:18" x14ac:dyDescent="0.2">
      <c r="G1991" s="64"/>
      <c r="H1991" s="64"/>
      <c r="O1991" s="87"/>
      <c r="P1991" s="127"/>
      <c r="Q1991" s="127"/>
      <c r="R1991" s="127"/>
    </row>
    <row r="1992" spans="7:18" x14ac:dyDescent="0.2">
      <c r="G1992" s="64"/>
      <c r="H1992" s="64"/>
      <c r="O1992" s="87"/>
      <c r="P1992" s="127"/>
      <c r="Q1992" s="127"/>
      <c r="R1992" s="127"/>
    </row>
    <row r="1993" spans="7:18" x14ac:dyDescent="0.2">
      <c r="G1993" s="64"/>
      <c r="H1993" s="64"/>
      <c r="O1993" s="87"/>
      <c r="P1993" s="127"/>
      <c r="Q1993" s="127"/>
      <c r="R1993" s="127"/>
    </row>
    <row r="1994" spans="7:18" x14ac:dyDescent="0.2">
      <c r="G1994" s="64"/>
      <c r="H1994" s="64"/>
      <c r="O1994" s="87"/>
      <c r="P1994" s="127"/>
      <c r="Q1994" s="127"/>
      <c r="R1994" s="127"/>
    </row>
    <row r="1995" spans="7:18" x14ac:dyDescent="0.2">
      <c r="G1995" s="64"/>
      <c r="H1995" s="64"/>
      <c r="O1995" s="87"/>
      <c r="P1995" s="127"/>
      <c r="Q1995" s="127"/>
      <c r="R1995" s="127"/>
    </row>
    <row r="1996" spans="7:18" x14ac:dyDescent="0.2">
      <c r="G1996" s="64"/>
      <c r="H1996" s="64"/>
      <c r="O1996" s="87"/>
      <c r="P1996" s="127"/>
      <c r="Q1996" s="127"/>
      <c r="R1996" s="127"/>
    </row>
    <row r="1997" spans="7:18" x14ac:dyDescent="0.2">
      <c r="G1997" s="64"/>
      <c r="H1997" s="64"/>
      <c r="O1997" s="87"/>
      <c r="P1997" s="127"/>
      <c r="Q1997" s="127"/>
      <c r="R1997" s="127"/>
    </row>
    <row r="1998" spans="7:18" x14ac:dyDescent="0.2">
      <c r="G1998" s="64"/>
      <c r="H1998" s="64"/>
      <c r="O1998" s="87"/>
      <c r="P1998" s="127"/>
      <c r="Q1998" s="127"/>
      <c r="R1998" s="127"/>
    </row>
    <row r="1999" spans="7:18" x14ac:dyDescent="0.2">
      <c r="G1999" s="64"/>
      <c r="H1999" s="64"/>
      <c r="O1999" s="87"/>
      <c r="P1999" s="127"/>
      <c r="Q1999" s="127"/>
      <c r="R1999" s="127"/>
    </row>
    <row r="2000" spans="7:18" x14ac:dyDescent="0.2">
      <c r="G2000" s="64"/>
      <c r="H2000" s="64"/>
      <c r="O2000" s="87"/>
      <c r="P2000" s="127"/>
      <c r="Q2000" s="127"/>
      <c r="R2000" s="127"/>
    </row>
    <row r="2001" spans="7:18" x14ac:dyDescent="0.2">
      <c r="G2001" s="64"/>
      <c r="H2001" s="64"/>
      <c r="O2001" s="87"/>
      <c r="P2001" s="127"/>
      <c r="Q2001" s="127"/>
      <c r="R2001" s="127"/>
    </row>
    <row r="2002" spans="7:18" x14ac:dyDescent="0.2">
      <c r="G2002" s="64"/>
      <c r="H2002" s="64"/>
      <c r="O2002" s="87"/>
      <c r="P2002" s="127"/>
      <c r="Q2002" s="127"/>
      <c r="R2002" s="127"/>
    </row>
    <row r="2003" spans="7:18" x14ac:dyDescent="0.2">
      <c r="G2003" s="64"/>
      <c r="H2003" s="64"/>
      <c r="O2003" s="87"/>
      <c r="P2003" s="127"/>
      <c r="Q2003" s="127"/>
      <c r="R2003" s="127"/>
    </row>
    <row r="2004" spans="7:18" x14ac:dyDescent="0.2">
      <c r="G2004" s="64"/>
      <c r="H2004" s="64"/>
      <c r="O2004" s="87"/>
      <c r="P2004" s="127"/>
      <c r="Q2004" s="127"/>
      <c r="R2004" s="127"/>
    </row>
    <row r="2005" spans="7:18" x14ac:dyDescent="0.2">
      <c r="G2005" s="64"/>
      <c r="H2005" s="64"/>
      <c r="O2005" s="87"/>
      <c r="P2005" s="127"/>
      <c r="Q2005" s="127"/>
      <c r="R2005" s="127"/>
    </row>
    <row r="2006" spans="7:18" x14ac:dyDescent="0.2">
      <c r="G2006" s="64"/>
      <c r="H2006" s="64"/>
      <c r="O2006" s="87"/>
      <c r="P2006" s="127"/>
      <c r="Q2006" s="127"/>
      <c r="R2006" s="127"/>
    </row>
    <row r="2007" spans="7:18" x14ac:dyDescent="0.2">
      <c r="G2007" s="64"/>
      <c r="H2007" s="64"/>
      <c r="O2007" s="87"/>
      <c r="P2007" s="127"/>
      <c r="Q2007" s="127"/>
      <c r="R2007" s="127"/>
    </row>
    <row r="2008" spans="7:18" x14ac:dyDescent="0.2">
      <c r="G2008" s="64"/>
      <c r="H2008" s="64"/>
      <c r="O2008" s="87"/>
      <c r="P2008" s="127"/>
      <c r="Q2008" s="127"/>
      <c r="R2008" s="127"/>
    </row>
    <row r="2009" spans="7:18" x14ac:dyDescent="0.2">
      <c r="G2009" s="64"/>
      <c r="H2009" s="64"/>
      <c r="O2009" s="87"/>
      <c r="P2009" s="127"/>
      <c r="Q2009" s="127"/>
      <c r="R2009" s="127"/>
    </row>
    <row r="2010" spans="7:18" x14ac:dyDescent="0.2">
      <c r="G2010" s="64"/>
      <c r="H2010" s="64"/>
      <c r="O2010" s="87"/>
      <c r="P2010" s="127"/>
      <c r="Q2010" s="127"/>
      <c r="R2010" s="127"/>
    </row>
    <row r="2011" spans="7:18" x14ac:dyDescent="0.2">
      <c r="G2011" s="64"/>
      <c r="H2011" s="64"/>
      <c r="O2011" s="87"/>
      <c r="P2011" s="127"/>
      <c r="Q2011" s="127"/>
      <c r="R2011" s="127"/>
    </row>
    <row r="2012" spans="7:18" x14ac:dyDescent="0.2">
      <c r="G2012" s="64"/>
      <c r="H2012" s="64"/>
      <c r="O2012" s="87"/>
      <c r="P2012" s="127"/>
      <c r="Q2012" s="127"/>
      <c r="R2012" s="127"/>
    </row>
    <row r="2013" spans="7:18" x14ac:dyDescent="0.2">
      <c r="G2013" s="64"/>
      <c r="H2013" s="64"/>
      <c r="O2013" s="87"/>
      <c r="P2013" s="127"/>
      <c r="Q2013" s="127"/>
      <c r="R2013" s="127"/>
    </row>
    <row r="2014" spans="7:18" x14ac:dyDescent="0.2">
      <c r="G2014" s="64"/>
      <c r="H2014" s="64"/>
      <c r="O2014" s="87"/>
      <c r="P2014" s="127"/>
      <c r="Q2014" s="127"/>
      <c r="R2014" s="127"/>
    </row>
    <row r="2015" spans="7:18" x14ac:dyDescent="0.2">
      <c r="G2015" s="64"/>
      <c r="H2015" s="64"/>
      <c r="O2015" s="87"/>
      <c r="P2015" s="127"/>
      <c r="Q2015" s="127"/>
      <c r="R2015" s="127"/>
    </row>
    <row r="2016" spans="7:18" x14ac:dyDescent="0.2">
      <c r="G2016" s="64"/>
      <c r="H2016" s="64"/>
      <c r="O2016" s="87"/>
      <c r="P2016" s="127"/>
      <c r="Q2016" s="127"/>
      <c r="R2016" s="127"/>
    </row>
    <row r="2017" spans="7:18" x14ac:dyDescent="0.2">
      <c r="G2017" s="64"/>
      <c r="H2017" s="64"/>
      <c r="O2017" s="87"/>
      <c r="P2017" s="127"/>
      <c r="Q2017" s="127"/>
      <c r="R2017" s="127"/>
    </row>
    <row r="2018" spans="7:18" x14ac:dyDescent="0.2">
      <c r="G2018" s="64"/>
      <c r="H2018" s="64"/>
      <c r="O2018" s="87"/>
      <c r="P2018" s="127"/>
      <c r="Q2018" s="127"/>
      <c r="R2018" s="127"/>
    </row>
    <row r="2019" spans="7:18" x14ac:dyDescent="0.2">
      <c r="G2019" s="64"/>
      <c r="H2019" s="64"/>
      <c r="O2019" s="87"/>
      <c r="P2019" s="127"/>
      <c r="Q2019" s="127"/>
      <c r="R2019" s="127"/>
    </row>
    <row r="2020" spans="7:18" x14ac:dyDescent="0.2">
      <c r="G2020" s="64"/>
      <c r="H2020" s="64"/>
      <c r="O2020" s="87"/>
      <c r="P2020" s="127"/>
      <c r="Q2020" s="127"/>
      <c r="R2020" s="127"/>
    </row>
    <row r="2021" spans="7:18" x14ac:dyDescent="0.2">
      <c r="G2021" s="64"/>
      <c r="H2021" s="64"/>
      <c r="O2021" s="87"/>
      <c r="P2021" s="127"/>
      <c r="Q2021" s="127"/>
      <c r="R2021" s="127"/>
    </row>
    <row r="2022" spans="7:18" x14ac:dyDescent="0.2">
      <c r="G2022" s="64"/>
      <c r="H2022" s="64"/>
      <c r="O2022" s="87"/>
      <c r="P2022" s="127"/>
      <c r="Q2022" s="127"/>
      <c r="R2022" s="127"/>
    </row>
    <row r="2023" spans="7:18" x14ac:dyDescent="0.2">
      <c r="G2023" s="64"/>
      <c r="H2023" s="64"/>
      <c r="O2023" s="87"/>
      <c r="P2023" s="127"/>
      <c r="Q2023" s="127"/>
      <c r="R2023" s="127"/>
    </row>
    <row r="2024" spans="7:18" x14ac:dyDescent="0.2">
      <c r="G2024" s="64"/>
      <c r="H2024" s="64"/>
      <c r="O2024" s="87"/>
      <c r="P2024" s="127"/>
      <c r="Q2024" s="127"/>
      <c r="R2024" s="127"/>
    </row>
    <row r="2025" spans="7:18" x14ac:dyDescent="0.2">
      <c r="G2025" s="64"/>
      <c r="H2025" s="64"/>
      <c r="O2025" s="87"/>
      <c r="P2025" s="127"/>
      <c r="Q2025" s="127"/>
      <c r="R2025" s="127"/>
    </row>
    <row r="2026" spans="7:18" x14ac:dyDescent="0.2">
      <c r="G2026" s="64"/>
      <c r="H2026" s="64"/>
      <c r="O2026" s="87"/>
      <c r="P2026" s="127"/>
      <c r="Q2026" s="127"/>
      <c r="R2026" s="127"/>
    </row>
    <row r="2027" spans="7:18" x14ac:dyDescent="0.2">
      <c r="G2027" s="64"/>
      <c r="H2027" s="64"/>
      <c r="O2027" s="87"/>
      <c r="P2027" s="127"/>
      <c r="Q2027" s="127"/>
      <c r="R2027" s="127"/>
    </row>
    <row r="2028" spans="7:18" x14ac:dyDescent="0.2">
      <c r="G2028" s="64"/>
      <c r="H2028" s="64"/>
      <c r="O2028" s="87"/>
      <c r="P2028" s="127"/>
      <c r="Q2028" s="127"/>
      <c r="R2028" s="127"/>
    </row>
    <row r="2029" spans="7:18" x14ac:dyDescent="0.2">
      <c r="G2029" s="64"/>
      <c r="H2029" s="64"/>
      <c r="O2029" s="87"/>
      <c r="P2029" s="127"/>
      <c r="Q2029" s="127"/>
      <c r="R2029" s="127"/>
    </row>
    <row r="2030" spans="7:18" x14ac:dyDescent="0.2">
      <c r="G2030" s="64"/>
      <c r="H2030" s="64"/>
      <c r="O2030" s="87"/>
      <c r="P2030" s="127"/>
      <c r="Q2030" s="127"/>
      <c r="R2030" s="127"/>
    </row>
    <row r="2031" spans="7:18" x14ac:dyDescent="0.2">
      <c r="G2031" s="64"/>
      <c r="H2031" s="64"/>
      <c r="O2031" s="87"/>
      <c r="P2031" s="127"/>
      <c r="Q2031" s="127"/>
      <c r="R2031" s="127"/>
    </row>
    <row r="2032" spans="7:18" x14ac:dyDescent="0.2">
      <c r="G2032" s="64"/>
      <c r="H2032" s="64"/>
      <c r="O2032" s="87"/>
      <c r="P2032" s="127"/>
      <c r="Q2032" s="127"/>
      <c r="R2032" s="127"/>
    </row>
    <row r="2033" spans="7:18" x14ac:dyDescent="0.2">
      <c r="G2033" s="64"/>
      <c r="H2033" s="64"/>
      <c r="O2033" s="87"/>
      <c r="P2033" s="127"/>
      <c r="Q2033" s="127"/>
      <c r="R2033" s="127"/>
    </row>
    <row r="2034" spans="7:18" x14ac:dyDescent="0.2">
      <c r="G2034" s="64"/>
      <c r="H2034" s="64"/>
      <c r="O2034" s="87"/>
      <c r="P2034" s="127"/>
      <c r="Q2034" s="127"/>
      <c r="R2034" s="127"/>
    </row>
    <row r="2035" spans="7:18" x14ac:dyDescent="0.2">
      <c r="G2035" s="64"/>
      <c r="H2035" s="64"/>
      <c r="O2035" s="87"/>
      <c r="P2035" s="127"/>
      <c r="Q2035" s="127"/>
      <c r="R2035" s="127"/>
    </row>
    <row r="2036" spans="7:18" x14ac:dyDescent="0.2">
      <c r="G2036" s="64"/>
      <c r="H2036" s="64"/>
      <c r="O2036" s="87"/>
      <c r="P2036" s="127"/>
      <c r="Q2036" s="127"/>
      <c r="R2036" s="127"/>
    </row>
    <row r="2037" spans="7:18" x14ac:dyDescent="0.2">
      <c r="G2037" s="64"/>
      <c r="H2037" s="64"/>
      <c r="O2037" s="87"/>
      <c r="P2037" s="127"/>
      <c r="Q2037" s="127"/>
      <c r="R2037" s="127"/>
    </row>
    <row r="2038" spans="7:18" x14ac:dyDescent="0.2">
      <c r="G2038" s="64"/>
      <c r="H2038" s="64"/>
      <c r="O2038" s="87"/>
      <c r="P2038" s="127"/>
      <c r="Q2038" s="127"/>
      <c r="R2038" s="127"/>
    </row>
    <row r="2039" spans="7:18" x14ac:dyDescent="0.2">
      <c r="G2039" s="64"/>
      <c r="H2039" s="64"/>
      <c r="O2039" s="87"/>
      <c r="P2039" s="127"/>
      <c r="Q2039" s="127"/>
      <c r="R2039" s="127"/>
    </row>
    <row r="2040" spans="7:18" x14ac:dyDescent="0.2">
      <c r="G2040" s="64"/>
      <c r="H2040" s="64"/>
      <c r="O2040" s="87"/>
      <c r="P2040" s="127"/>
      <c r="Q2040" s="127"/>
      <c r="R2040" s="127"/>
    </row>
    <row r="2041" spans="7:18" x14ac:dyDescent="0.2">
      <c r="G2041" s="64"/>
      <c r="H2041" s="64"/>
      <c r="O2041" s="87"/>
      <c r="P2041" s="127"/>
      <c r="Q2041" s="127"/>
      <c r="R2041" s="127"/>
    </row>
    <row r="2042" spans="7:18" x14ac:dyDescent="0.2">
      <c r="G2042" s="64"/>
      <c r="H2042" s="64"/>
      <c r="O2042" s="87"/>
      <c r="P2042" s="127"/>
      <c r="Q2042" s="127"/>
      <c r="R2042" s="127"/>
    </row>
    <row r="2043" spans="7:18" x14ac:dyDescent="0.2">
      <c r="G2043" s="64"/>
      <c r="H2043" s="64"/>
      <c r="O2043" s="87"/>
      <c r="P2043" s="127"/>
      <c r="Q2043" s="127"/>
      <c r="R2043" s="127"/>
    </row>
    <row r="2044" spans="7:18" x14ac:dyDescent="0.2">
      <c r="G2044" s="64"/>
      <c r="H2044" s="64"/>
      <c r="O2044" s="87"/>
      <c r="P2044" s="127"/>
      <c r="Q2044" s="127"/>
      <c r="R2044" s="127"/>
    </row>
    <row r="2045" spans="7:18" x14ac:dyDescent="0.2">
      <c r="G2045" s="64"/>
      <c r="H2045" s="64"/>
      <c r="O2045" s="87"/>
      <c r="P2045" s="127"/>
      <c r="Q2045" s="127"/>
      <c r="R2045" s="127"/>
    </row>
    <row r="2046" spans="7:18" x14ac:dyDescent="0.2">
      <c r="G2046" s="64"/>
      <c r="H2046" s="64"/>
      <c r="O2046" s="87"/>
      <c r="P2046" s="127"/>
      <c r="Q2046" s="127"/>
      <c r="R2046" s="127"/>
    </row>
    <row r="2047" spans="7:18" x14ac:dyDescent="0.2">
      <c r="G2047" s="64"/>
      <c r="H2047" s="64"/>
      <c r="O2047" s="87"/>
      <c r="P2047" s="127"/>
      <c r="Q2047" s="127"/>
      <c r="R2047" s="127"/>
    </row>
    <row r="2048" spans="7:18" x14ac:dyDescent="0.2">
      <c r="G2048" s="64"/>
      <c r="H2048" s="64"/>
      <c r="O2048" s="87"/>
      <c r="P2048" s="127"/>
      <c r="Q2048" s="127"/>
      <c r="R2048" s="127"/>
    </row>
    <row r="2049" spans="7:18" x14ac:dyDescent="0.2">
      <c r="G2049" s="64"/>
      <c r="H2049" s="64"/>
      <c r="O2049" s="87"/>
      <c r="P2049" s="127"/>
      <c r="Q2049" s="127"/>
      <c r="R2049" s="127"/>
    </row>
    <row r="2050" spans="7:18" x14ac:dyDescent="0.2">
      <c r="G2050" s="64"/>
      <c r="H2050" s="64"/>
      <c r="O2050" s="87"/>
      <c r="P2050" s="127"/>
      <c r="Q2050" s="127"/>
      <c r="R2050" s="127"/>
    </row>
    <row r="2051" spans="7:18" x14ac:dyDescent="0.2">
      <c r="G2051" s="64"/>
      <c r="H2051" s="64"/>
      <c r="O2051" s="87"/>
      <c r="P2051" s="127"/>
      <c r="Q2051" s="127"/>
      <c r="R2051" s="127"/>
    </row>
    <row r="2052" spans="7:18" x14ac:dyDescent="0.2">
      <c r="G2052" s="64"/>
      <c r="H2052" s="64"/>
      <c r="O2052" s="87"/>
      <c r="P2052" s="127"/>
      <c r="Q2052" s="127"/>
      <c r="R2052" s="127"/>
    </row>
    <row r="2053" spans="7:18" x14ac:dyDescent="0.2">
      <c r="G2053" s="64"/>
      <c r="H2053" s="64"/>
      <c r="O2053" s="87"/>
      <c r="P2053" s="127"/>
      <c r="Q2053" s="127"/>
      <c r="R2053" s="127"/>
    </row>
    <row r="2054" spans="7:18" x14ac:dyDescent="0.2">
      <c r="G2054" s="64"/>
      <c r="H2054" s="64"/>
      <c r="O2054" s="87"/>
      <c r="P2054" s="127"/>
      <c r="Q2054" s="127"/>
      <c r="R2054" s="127"/>
    </row>
    <row r="2055" spans="7:18" x14ac:dyDescent="0.2">
      <c r="G2055" s="64"/>
      <c r="H2055" s="64"/>
      <c r="O2055" s="87"/>
      <c r="P2055" s="127"/>
      <c r="Q2055" s="127"/>
      <c r="R2055" s="127"/>
    </row>
    <row r="2056" spans="7:18" x14ac:dyDescent="0.2">
      <c r="G2056" s="64"/>
      <c r="H2056" s="64"/>
      <c r="O2056" s="87"/>
      <c r="P2056" s="127"/>
      <c r="Q2056" s="127"/>
      <c r="R2056" s="127"/>
    </row>
    <row r="2057" spans="7:18" x14ac:dyDescent="0.2">
      <c r="G2057" s="64"/>
      <c r="H2057" s="64"/>
      <c r="O2057" s="87"/>
      <c r="P2057" s="127"/>
      <c r="Q2057" s="127"/>
      <c r="R2057" s="127"/>
    </row>
    <row r="2058" spans="7:18" x14ac:dyDescent="0.2">
      <c r="G2058" s="64"/>
      <c r="H2058" s="64"/>
      <c r="O2058" s="87"/>
      <c r="P2058" s="127"/>
      <c r="Q2058" s="127"/>
      <c r="R2058" s="127"/>
    </row>
    <row r="2059" spans="7:18" x14ac:dyDescent="0.2">
      <c r="G2059" s="64"/>
      <c r="H2059" s="64"/>
      <c r="O2059" s="87"/>
      <c r="P2059" s="127"/>
      <c r="Q2059" s="127"/>
      <c r="R2059" s="127"/>
    </row>
    <row r="2060" spans="7:18" x14ac:dyDescent="0.2">
      <c r="G2060" s="64"/>
      <c r="H2060" s="64"/>
      <c r="O2060" s="87"/>
      <c r="P2060" s="127"/>
      <c r="Q2060" s="127"/>
      <c r="R2060" s="127"/>
    </row>
    <row r="2061" spans="7:18" x14ac:dyDescent="0.2">
      <c r="G2061" s="64"/>
      <c r="H2061" s="64"/>
      <c r="O2061" s="87"/>
      <c r="P2061" s="127"/>
      <c r="Q2061" s="127"/>
      <c r="R2061" s="127"/>
    </row>
    <row r="2062" spans="7:18" x14ac:dyDescent="0.2">
      <c r="G2062" s="64"/>
      <c r="H2062" s="64"/>
      <c r="O2062" s="87"/>
      <c r="P2062" s="127"/>
      <c r="Q2062" s="127"/>
      <c r="R2062" s="127"/>
    </row>
    <row r="2063" spans="7:18" x14ac:dyDescent="0.2">
      <c r="G2063" s="64"/>
      <c r="H2063" s="64"/>
      <c r="O2063" s="87"/>
      <c r="P2063" s="127"/>
      <c r="Q2063" s="127"/>
      <c r="R2063" s="127"/>
    </row>
    <row r="2064" spans="7:18" x14ac:dyDescent="0.2">
      <c r="G2064" s="64"/>
      <c r="H2064" s="64"/>
      <c r="O2064" s="87"/>
      <c r="P2064" s="127"/>
      <c r="Q2064" s="127"/>
      <c r="R2064" s="127"/>
    </row>
    <row r="2065" spans="7:18" x14ac:dyDescent="0.2">
      <c r="G2065" s="64"/>
      <c r="H2065" s="64"/>
      <c r="O2065" s="87"/>
      <c r="P2065" s="127"/>
      <c r="Q2065" s="127"/>
      <c r="R2065" s="127"/>
    </row>
    <row r="2066" spans="7:18" x14ac:dyDescent="0.2">
      <c r="G2066" s="64"/>
      <c r="H2066" s="64"/>
      <c r="O2066" s="87"/>
      <c r="P2066" s="127"/>
      <c r="Q2066" s="127"/>
      <c r="R2066" s="127"/>
    </row>
    <row r="2067" spans="7:18" x14ac:dyDescent="0.2">
      <c r="G2067" s="64"/>
      <c r="H2067" s="64"/>
      <c r="O2067" s="87"/>
      <c r="P2067" s="127"/>
      <c r="Q2067" s="127"/>
      <c r="R2067" s="127"/>
    </row>
    <row r="2068" spans="7:18" x14ac:dyDescent="0.2">
      <c r="G2068" s="64"/>
      <c r="H2068" s="64"/>
      <c r="O2068" s="87"/>
      <c r="P2068" s="127"/>
      <c r="Q2068" s="127"/>
      <c r="R2068" s="127"/>
    </row>
    <row r="2069" spans="7:18" x14ac:dyDescent="0.2">
      <c r="G2069" s="64"/>
      <c r="H2069" s="64"/>
      <c r="O2069" s="87"/>
      <c r="P2069" s="127"/>
      <c r="Q2069" s="127"/>
      <c r="R2069" s="127"/>
    </row>
    <row r="2070" spans="7:18" x14ac:dyDescent="0.2">
      <c r="G2070" s="64"/>
      <c r="H2070" s="64"/>
      <c r="O2070" s="87"/>
      <c r="P2070" s="127"/>
      <c r="Q2070" s="127"/>
      <c r="R2070" s="127"/>
    </row>
    <row r="2071" spans="7:18" x14ac:dyDescent="0.2">
      <c r="G2071" s="64"/>
      <c r="H2071" s="64"/>
      <c r="O2071" s="87"/>
      <c r="P2071" s="127"/>
      <c r="Q2071" s="127"/>
      <c r="R2071" s="127"/>
    </row>
    <row r="2072" spans="7:18" x14ac:dyDescent="0.2">
      <c r="G2072" s="64"/>
      <c r="H2072" s="64"/>
      <c r="O2072" s="87"/>
      <c r="P2072" s="127"/>
      <c r="Q2072" s="127"/>
      <c r="R2072" s="127"/>
    </row>
    <row r="2073" spans="7:18" x14ac:dyDescent="0.2">
      <c r="G2073" s="64"/>
      <c r="H2073" s="64"/>
      <c r="O2073" s="87"/>
      <c r="P2073" s="127"/>
      <c r="Q2073" s="127"/>
      <c r="R2073" s="127"/>
    </row>
    <row r="2074" spans="7:18" x14ac:dyDescent="0.2">
      <c r="G2074" s="64"/>
      <c r="H2074" s="64"/>
      <c r="O2074" s="87"/>
      <c r="P2074" s="127"/>
      <c r="Q2074" s="127"/>
      <c r="R2074" s="127"/>
    </row>
    <row r="2075" spans="7:18" x14ac:dyDescent="0.2">
      <c r="G2075" s="64"/>
      <c r="H2075" s="64"/>
      <c r="O2075" s="87"/>
      <c r="P2075" s="127"/>
      <c r="Q2075" s="127"/>
      <c r="R2075" s="127"/>
    </row>
    <row r="2076" spans="7:18" x14ac:dyDescent="0.2">
      <c r="G2076" s="64"/>
      <c r="H2076" s="64"/>
      <c r="O2076" s="87"/>
      <c r="P2076" s="127"/>
      <c r="Q2076" s="127"/>
      <c r="R2076" s="127"/>
    </row>
    <row r="2077" spans="7:18" x14ac:dyDescent="0.2">
      <c r="G2077" s="64"/>
      <c r="H2077" s="64"/>
      <c r="O2077" s="87"/>
      <c r="P2077" s="127"/>
      <c r="Q2077" s="127"/>
      <c r="R2077" s="127"/>
    </row>
    <row r="2078" spans="7:18" x14ac:dyDescent="0.2">
      <c r="G2078" s="64"/>
      <c r="H2078" s="64"/>
      <c r="O2078" s="87"/>
      <c r="P2078" s="127"/>
      <c r="Q2078" s="127"/>
      <c r="R2078" s="127"/>
    </row>
    <row r="2079" spans="7:18" x14ac:dyDescent="0.2">
      <c r="G2079" s="64"/>
      <c r="H2079" s="64"/>
      <c r="O2079" s="87"/>
      <c r="P2079" s="127"/>
      <c r="Q2079" s="127"/>
      <c r="R2079" s="127"/>
    </row>
    <row r="2080" spans="7:18" x14ac:dyDescent="0.2">
      <c r="G2080" s="64"/>
      <c r="H2080" s="64"/>
      <c r="O2080" s="87"/>
      <c r="P2080" s="127"/>
      <c r="Q2080" s="127"/>
      <c r="R2080" s="127"/>
    </row>
    <row r="2081" spans="7:18" x14ac:dyDescent="0.2">
      <c r="G2081" s="64"/>
      <c r="H2081" s="64"/>
      <c r="O2081" s="87"/>
      <c r="P2081" s="127"/>
      <c r="Q2081" s="127"/>
      <c r="R2081" s="127"/>
    </row>
    <row r="2082" spans="7:18" x14ac:dyDescent="0.2">
      <c r="G2082" s="64"/>
      <c r="H2082" s="64"/>
      <c r="O2082" s="87"/>
      <c r="P2082" s="127"/>
      <c r="Q2082" s="127"/>
      <c r="R2082" s="127"/>
    </row>
    <row r="2083" spans="7:18" x14ac:dyDescent="0.2">
      <c r="G2083" s="64"/>
      <c r="H2083" s="64"/>
      <c r="O2083" s="87"/>
      <c r="P2083" s="127"/>
      <c r="Q2083" s="127"/>
      <c r="R2083" s="127"/>
    </row>
    <row r="2084" spans="7:18" x14ac:dyDescent="0.2">
      <c r="G2084" s="64"/>
      <c r="H2084" s="64"/>
      <c r="O2084" s="87"/>
      <c r="P2084" s="127"/>
      <c r="Q2084" s="127"/>
      <c r="R2084" s="127"/>
    </row>
    <row r="2085" spans="7:18" x14ac:dyDescent="0.2">
      <c r="G2085" s="64"/>
      <c r="H2085" s="64"/>
      <c r="O2085" s="87"/>
      <c r="P2085" s="127"/>
      <c r="Q2085" s="127"/>
      <c r="R2085" s="127"/>
    </row>
    <row r="2086" spans="7:18" x14ac:dyDescent="0.2">
      <c r="G2086" s="64"/>
      <c r="H2086" s="64"/>
      <c r="O2086" s="87"/>
      <c r="P2086" s="127"/>
      <c r="Q2086" s="127"/>
      <c r="R2086" s="127"/>
    </row>
    <row r="2087" spans="7:18" x14ac:dyDescent="0.2">
      <c r="G2087" s="64"/>
      <c r="H2087" s="64"/>
      <c r="O2087" s="87"/>
      <c r="P2087" s="127"/>
      <c r="Q2087" s="127"/>
      <c r="R2087" s="127"/>
    </row>
    <row r="2088" spans="7:18" x14ac:dyDescent="0.2">
      <c r="G2088" s="64"/>
      <c r="H2088" s="64"/>
      <c r="O2088" s="87"/>
      <c r="P2088" s="127"/>
      <c r="Q2088" s="127"/>
      <c r="R2088" s="127"/>
    </row>
    <row r="2089" spans="7:18" x14ac:dyDescent="0.2">
      <c r="G2089" s="64"/>
      <c r="H2089" s="64"/>
      <c r="O2089" s="87"/>
      <c r="P2089" s="127"/>
      <c r="Q2089" s="127"/>
      <c r="R2089" s="127"/>
    </row>
    <row r="2090" spans="7:18" x14ac:dyDescent="0.2">
      <c r="G2090" s="64"/>
      <c r="H2090" s="64"/>
      <c r="O2090" s="87"/>
      <c r="P2090" s="127"/>
      <c r="Q2090" s="127"/>
      <c r="R2090" s="127"/>
    </row>
    <row r="2091" spans="7:18" x14ac:dyDescent="0.2">
      <c r="G2091" s="64"/>
      <c r="H2091" s="64"/>
      <c r="O2091" s="87"/>
      <c r="P2091" s="127"/>
      <c r="Q2091" s="127"/>
      <c r="R2091" s="127"/>
    </row>
    <row r="2092" spans="7:18" x14ac:dyDescent="0.2">
      <c r="G2092" s="64"/>
      <c r="H2092" s="64"/>
      <c r="O2092" s="87"/>
      <c r="P2092" s="127"/>
      <c r="Q2092" s="127"/>
      <c r="R2092" s="127"/>
    </row>
    <row r="2093" spans="7:18" x14ac:dyDescent="0.2">
      <c r="G2093" s="64"/>
      <c r="H2093" s="64"/>
      <c r="O2093" s="87"/>
      <c r="P2093" s="127"/>
      <c r="Q2093" s="127"/>
      <c r="R2093" s="127"/>
    </row>
    <row r="2094" spans="7:18" x14ac:dyDescent="0.2">
      <c r="G2094" s="64"/>
      <c r="H2094" s="64"/>
      <c r="O2094" s="87"/>
      <c r="P2094" s="127"/>
      <c r="Q2094" s="127"/>
      <c r="R2094" s="127"/>
    </row>
    <row r="2095" spans="7:18" x14ac:dyDescent="0.2">
      <c r="G2095" s="64"/>
      <c r="H2095" s="64"/>
      <c r="O2095" s="87"/>
      <c r="P2095" s="127"/>
      <c r="Q2095" s="127"/>
      <c r="R2095" s="127"/>
    </row>
    <row r="2096" spans="7:18" x14ac:dyDescent="0.2">
      <c r="G2096" s="64"/>
      <c r="H2096" s="64"/>
      <c r="O2096" s="87"/>
      <c r="P2096" s="127"/>
      <c r="Q2096" s="127"/>
      <c r="R2096" s="127"/>
    </row>
    <row r="2097" spans="7:18" x14ac:dyDescent="0.2">
      <c r="G2097" s="64"/>
      <c r="H2097" s="64"/>
      <c r="O2097" s="87"/>
      <c r="P2097" s="127"/>
      <c r="Q2097" s="127"/>
      <c r="R2097" s="127"/>
    </row>
    <row r="2098" spans="7:18" x14ac:dyDescent="0.2">
      <c r="G2098" s="64"/>
      <c r="H2098" s="64"/>
      <c r="O2098" s="87"/>
      <c r="P2098" s="127"/>
      <c r="Q2098" s="127"/>
      <c r="R2098" s="127"/>
    </row>
    <row r="2099" spans="7:18" x14ac:dyDescent="0.2">
      <c r="G2099" s="64"/>
      <c r="H2099" s="64"/>
      <c r="O2099" s="87"/>
      <c r="P2099" s="127"/>
      <c r="Q2099" s="127"/>
      <c r="R2099" s="127"/>
    </row>
    <row r="2100" spans="7:18" x14ac:dyDescent="0.2">
      <c r="G2100" s="64"/>
      <c r="H2100" s="64"/>
      <c r="O2100" s="87"/>
      <c r="P2100" s="127"/>
      <c r="Q2100" s="127"/>
      <c r="R2100" s="127"/>
    </row>
    <row r="2101" spans="7:18" x14ac:dyDescent="0.2">
      <c r="G2101" s="64"/>
      <c r="H2101" s="64"/>
      <c r="O2101" s="87"/>
      <c r="P2101" s="127"/>
      <c r="Q2101" s="127"/>
      <c r="R2101" s="127"/>
    </row>
    <row r="2102" spans="7:18" x14ac:dyDescent="0.2">
      <c r="G2102" s="64"/>
      <c r="H2102" s="64"/>
      <c r="O2102" s="87"/>
      <c r="P2102" s="127"/>
      <c r="Q2102" s="127"/>
      <c r="R2102" s="127"/>
    </row>
    <row r="2103" spans="7:18" x14ac:dyDescent="0.2">
      <c r="G2103" s="64"/>
      <c r="H2103" s="64"/>
      <c r="O2103" s="87"/>
      <c r="P2103" s="127"/>
      <c r="Q2103" s="127"/>
      <c r="R2103" s="127"/>
    </row>
    <row r="2104" spans="7:18" x14ac:dyDescent="0.2">
      <c r="G2104" s="64"/>
      <c r="H2104" s="64"/>
      <c r="O2104" s="87"/>
      <c r="P2104" s="127"/>
      <c r="Q2104" s="127"/>
      <c r="R2104" s="127"/>
    </row>
    <row r="2105" spans="7:18" x14ac:dyDescent="0.2">
      <c r="G2105" s="64"/>
      <c r="H2105" s="64"/>
      <c r="O2105" s="87"/>
      <c r="P2105" s="127"/>
      <c r="Q2105" s="127"/>
      <c r="R2105" s="127"/>
    </row>
    <row r="2106" spans="7:18" x14ac:dyDescent="0.2">
      <c r="G2106" s="64"/>
      <c r="H2106" s="64"/>
      <c r="O2106" s="87"/>
      <c r="P2106" s="127"/>
      <c r="Q2106" s="127"/>
      <c r="R2106" s="127"/>
    </row>
    <row r="2107" spans="7:18" x14ac:dyDescent="0.2">
      <c r="G2107" s="64"/>
      <c r="H2107" s="64"/>
      <c r="O2107" s="87"/>
      <c r="P2107" s="127"/>
      <c r="Q2107" s="127"/>
      <c r="R2107" s="127"/>
    </row>
    <row r="2108" spans="7:18" x14ac:dyDescent="0.2">
      <c r="G2108" s="64"/>
      <c r="H2108" s="64"/>
      <c r="O2108" s="87"/>
      <c r="P2108" s="127"/>
      <c r="Q2108" s="127"/>
      <c r="R2108" s="127"/>
    </row>
    <row r="2109" spans="7:18" x14ac:dyDescent="0.2">
      <c r="G2109" s="64"/>
      <c r="H2109" s="64"/>
      <c r="O2109" s="87"/>
      <c r="P2109" s="127"/>
      <c r="Q2109" s="127"/>
      <c r="R2109" s="127"/>
    </row>
    <row r="2110" spans="7:18" x14ac:dyDescent="0.2">
      <c r="G2110" s="64"/>
      <c r="H2110" s="64"/>
      <c r="O2110" s="87"/>
      <c r="P2110" s="127"/>
      <c r="Q2110" s="127"/>
      <c r="R2110" s="127"/>
    </row>
    <row r="2111" spans="7:18" x14ac:dyDescent="0.2">
      <c r="G2111" s="64"/>
      <c r="H2111" s="64"/>
      <c r="O2111" s="87"/>
      <c r="P2111" s="127"/>
      <c r="Q2111" s="127"/>
      <c r="R2111" s="127"/>
    </row>
    <row r="2112" spans="7:18" x14ac:dyDescent="0.2">
      <c r="G2112" s="64"/>
      <c r="H2112" s="64"/>
      <c r="O2112" s="87"/>
      <c r="P2112" s="127"/>
      <c r="Q2112" s="127"/>
      <c r="R2112" s="127"/>
    </row>
    <row r="2113" spans="7:18" x14ac:dyDescent="0.2">
      <c r="G2113" s="64"/>
      <c r="H2113" s="64"/>
      <c r="O2113" s="87"/>
      <c r="P2113" s="127"/>
      <c r="Q2113" s="127"/>
      <c r="R2113" s="127"/>
    </row>
    <row r="2114" spans="7:18" x14ac:dyDescent="0.2">
      <c r="G2114" s="64"/>
      <c r="H2114" s="64"/>
      <c r="O2114" s="87"/>
      <c r="P2114" s="127"/>
      <c r="Q2114" s="127"/>
      <c r="R2114" s="127"/>
    </row>
    <row r="2115" spans="7:18" x14ac:dyDescent="0.2">
      <c r="G2115" s="64"/>
      <c r="H2115" s="64"/>
      <c r="O2115" s="87"/>
      <c r="P2115" s="127"/>
      <c r="Q2115" s="127"/>
      <c r="R2115" s="127"/>
    </row>
    <row r="2116" spans="7:18" x14ac:dyDescent="0.2">
      <c r="G2116" s="64"/>
      <c r="H2116" s="64"/>
      <c r="O2116" s="87"/>
      <c r="P2116" s="127"/>
      <c r="Q2116" s="127"/>
      <c r="R2116" s="127"/>
    </row>
    <row r="2117" spans="7:18" x14ac:dyDescent="0.2">
      <c r="G2117" s="64"/>
      <c r="H2117" s="64"/>
      <c r="O2117" s="87"/>
      <c r="P2117" s="127"/>
      <c r="Q2117" s="127"/>
      <c r="R2117" s="127"/>
    </row>
    <row r="2118" spans="7:18" x14ac:dyDescent="0.2">
      <c r="G2118" s="64"/>
      <c r="H2118" s="64"/>
      <c r="O2118" s="87"/>
      <c r="P2118" s="127"/>
      <c r="Q2118" s="127"/>
      <c r="R2118" s="127"/>
    </row>
    <row r="2119" spans="7:18" x14ac:dyDescent="0.2">
      <c r="G2119" s="64"/>
      <c r="H2119" s="64"/>
      <c r="O2119" s="87"/>
      <c r="P2119" s="127"/>
      <c r="Q2119" s="127"/>
      <c r="R2119" s="127"/>
    </row>
    <row r="2120" spans="7:18" x14ac:dyDescent="0.2">
      <c r="G2120" s="64"/>
      <c r="H2120" s="64"/>
      <c r="O2120" s="87"/>
      <c r="P2120" s="127"/>
      <c r="Q2120" s="127"/>
      <c r="R2120" s="127"/>
    </row>
    <row r="2121" spans="7:18" x14ac:dyDescent="0.2">
      <c r="G2121" s="64"/>
      <c r="H2121" s="64"/>
      <c r="O2121" s="87"/>
      <c r="P2121" s="127"/>
      <c r="Q2121" s="127"/>
      <c r="R2121" s="127"/>
    </row>
    <row r="2122" spans="7:18" x14ac:dyDescent="0.2">
      <c r="G2122" s="64"/>
      <c r="H2122" s="64"/>
      <c r="O2122" s="87"/>
      <c r="P2122" s="127"/>
      <c r="Q2122" s="127"/>
      <c r="R2122" s="127"/>
    </row>
    <row r="2123" spans="7:18" x14ac:dyDescent="0.2">
      <c r="G2123" s="64"/>
      <c r="H2123" s="64"/>
      <c r="O2123" s="87"/>
      <c r="P2123" s="127"/>
      <c r="Q2123" s="127"/>
      <c r="R2123" s="127"/>
    </row>
    <row r="2124" spans="7:18" x14ac:dyDescent="0.2">
      <c r="G2124" s="64"/>
      <c r="H2124" s="64"/>
      <c r="O2124" s="87"/>
      <c r="P2124" s="127"/>
      <c r="Q2124" s="127"/>
      <c r="R2124" s="127"/>
    </row>
    <row r="2125" spans="7:18" x14ac:dyDescent="0.2">
      <c r="G2125" s="64"/>
      <c r="H2125" s="64"/>
      <c r="O2125" s="87"/>
      <c r="P2125" s="127"/>
      <c r="Q2125" s="127"/>
      <c r="R2125" s="127"/>
    </row>
    <row r="2126" spans="7:18" x14ac:dyDescent="0.2">
      <c r="G2126" s="64"/>
      <c r="H2126" s="64"/>
      <c r="O2126" s="87"/>
      <c r="P2126" s="127"/>
      <c r="Q2126" s="127"/>
      <c r="R2126" s="127"/>
    </row>
    <row r="2127" spans="7:18" x14ac:dyDescent="0.2">
      <c r="G2127" s="64"/>
      <c r="H2127" s="64"/>
      <c r="O2127" s="87"/>
      <c r="P2127" s="127"/>
      <c r="Q2127" s="127"/>
      <c r="R2127" s="127"/>
    </row>
    <row r="2128" spans="7:18" x14ac:dyDescent="0.2">
      <c r="G2128" s="64"/>
      <c r="H2128" s="64"/>
      <c r="O2128" s="87"/>
      <c r="P2128" s="127"/>
      <c r="Q2128" s="127"/>
      <c r="R2128" s="127"/>
    </row>
    <row r="2129" spans="7:18" x14ac:dyDescent="0.2">
      <c r="G2129" s="64"/>
      <c r="H2129" s="64"/>
      <c r="O2129" s="87"/>
      <c r="P2129" s="127"/>
      <c r="Q2129" s="127"/>
      <c r="R2129" s="127"/>
    </row>
    <row r="2130" spans="7:18" x14ac:dyDescent="0.2">
      <c r="G2130" s="64"/>
      <c r="H2130" s="64"/>
      <c r="O2130" s="87"/>
      <c r="P2130" s="127"/>
      <c r="Q2130" s="127"/>
      <c r="R2130" s="127"/>
    </row>
    <row r="2131" spans="7:18" x14ac:dyDescent="0.2">
      <c r="G2131" s="64"/>
      <c r="H2131" s="64"/>
      <c r="O2131" s="87"/>
      <c r="P2131" s="127"/>
      <c r="Q2131" s="127"/>
      <c r="R2131" s="127"/>
    </row>
    <row r="2132" spans="7:18" x14ac:dyDescent="0.2">
      <c r="G2132" s="64"/>
      <c r="H2132" s="64"/>
      <c r="O2132" s="87"/>
      <c r="P2132" s="127"/>
      <c r="Q2132" s="127"/>
      <c r="R2132" s="127"/>
    </row>
    <row r="2133" spans="7:18" x14ac:dyDescent="0.2">
      <c r="G2133" s="64"/>
      <c r="H2133" s="64"/>
      <c r="O2133" s="87"/>
      <c r="P2133" s="127"/>
      <c r="Q2133" s="127"/>
      <c r="R2133" s="127"/>
    </row>
    <row r="2134" spans="7:18" x14ac:dyDescent="0.2">
      <c r="G2134" s="64"/>
      <c r="H2134" s="64"/>
      <c r="O2134" s="87"/>
      <c r="P2134" s="127"/>
      <c r="Q2134" s="127"/>
      <c r="R2134" s="127"/>
    </row>
    <row r="2135" spans="7:18" x14ac:dyDescent="0.2">
      <c r="G2135" s="64"/>
      <c r="H2135" s="64"/>
      <c r="O2135" s="87"/>
      <c r="P2135" s="127"/>
      <c r="Q2135" s="127"/>
      <c r="R2135" s="127"/>
    </row>
    <row r="2136" spans="7:18" x14ac:dyDescent="0.2">
      <c r="G2136" s="64"/>
      <c r="H2136" s="64"/>
      <c r="O2136" s="87"/>
      <c r="P2136" s="127"/>
      <c r="Q2136" s="127"/>
      <c r="R2136" s="127"/>
    </row>
    <row r="2137" spans="7:18" x14ac:dyDescent="0.2">
      <c r="G2137" s="64"/>
      <c r="H2137" s="64"/>
      <c r="O2137" s="87"/>
      <c r="P2137" s="127"/>
      <c r="Q2137" s="127"/>
      <c r="R2137" s="127"/>
    </row>
    <row r="2138" spans="7:18" x14ac:dyDescent="0.2">
      <c r="G2138" s="64"/>
      <c r="H2138" s="64"/>
      <c r="O2138" s="87"/>
      <c r="P2138" s="127"/>
      <c r="Q2138" s="127"/>
      <c r="R2138" s="127"/>
    </row>
    <row r="2139" spans="7:18" x14ac:dyDescent="0.2">
      <c r="G2139" s="64"/>
      <c r="H2139" s="64"/>
      <c r="O2139" s="87"/>
      <c r="P2139" s="127"/>
      <c r="Q2139" s="127"/>
      <c r="R2139" s="127"/>
    </row>
    <row r="2140" spans="7:18" x14ac:dyDescent="0.2">
      <c r="G2140" s="64"/>
      <c r="H2140" s="64"/>
      <c r="O2140" s="87"/>
      <c r="P2140" s="127"/>
      <c r="Q2140" s="127"/>
      <c r="R2140" s="127"/>
    </row>
    <row r="2141" spans="7:18" x14ac:dyDescent="0.2">
      <c r="G2141" s="64"/>
      <c r="H2141" s="64"/>
      <c r="O2141" s="87"/>
      <c r="P2141" s="127"/>
      <c r="Q2141" s="127"/>
      <c r="R2141" s="127"/>
    </row>
    <row r="2142" spans="7:18" x14ac:dyDescent="0.2">
      <c r="G2142" s="64"/>
      <c r="H2142" s="64"/>
      <c r="O2142" s="87"/>
      <c r="P2142" s="127"/>
      <c r="Q2142" s="127"/>
      <c r="R2142" s="127"/>
    </row>
    <row r="2143" spans="7:18" x14ac:dyDescent="0.2">
      <c r="G2143" s="64"/>
      <c r="H2143" s="64"/>
      <c r="O2143" s="87"/>
      <c r="P2143" s="127"/>
      <c r="Q2143" s="127"/>
      <c r="R2143" s="127"/>
    </row>
    <row r="2144" spans="7:18" x14ac:dyDescent="0.2">
      <c r="G2144" s="64"/>
      <c r="H2144" s="64"/>
      <c r="O2144" s="87"/>
      <c r="P2144" s="127"/>
      <c r="Q2144" s="127"/>
      <c r="R2144" s="127"/>
    </row>
    <row r="2145" spans="7:18" x14ac:dyDescent="0.2">
      <c r="G2145" s="64"/>
      <c r="H2145" s="64"/>
      <c r="O2145" s="87"/>
      <c r="P2145" s="127"/>
      <c r="Q2145" s="127"/>
      <c r="R2145" s="127"/>
    </row>
    <row r="2146" spans="7:18" x14ac:dyDescent="0.2">
      <c r="G2146" s="64"/>
      <c r="H2146" s="64"/>
      <c r="O2146" s="87"/>
      <c r="P2146" s="127"/>
      <c r="Q2146" s="127"/>
      <c r="R2146" s="127"/>
    </row>
    <row r="2147" spans="7:18" x14ac:dyDescent="0.2">
      <c r="G2147" s="64"/>
      <c r="H2147" s="64"/>
      <c r="O2147" s="87"/>
      <c r="P2147" s="127"/>
      <c r="Q2147" s="127"/>
      <c r="R2147" s="127"/>
    </row>
    <row r="2148" spans="7:18" x14ac:dyDescent="0.2">
      <c r="G2148" s="64"/>
      <c r="H2148" s="64"/>
      <c r="O2148" s="87"/>
      <c r="P2148" s="127"/>
      <c r="Q2148" s="127"/>
      <c r="R2148" s="127"/>
    </row>
    <row r="2149" spans="7:18" x14ac:dyDescent="0.2">
      <c r="G2149" s="64"/>
      <c r="H2149" s="64"/>
      <c r="O2149" s="87"/>
      <c r="P2149" s="127"/>
      <c r="Q2149" s="127"/>
      <c r="R2149" s="127"/>
    </row>
    <row r="2150" spans="7:18" x14ac:dyDescent="0.2">
      <c r="G2150" s="64"/>
      <c r="H2150" s="64"/>
      <c r="O2150" s="87"/>
      <c r="P2150" s="127"/>
      <c r="Q2150" s="127"/>
      <c r="R2150" s="127"/>
    </row>
    <row r="2151" spans="7:18" x14ac:dyDescent="0.2">
      <c r="G2151" s="64"/>
      <c r="H2151" s="64"/>
      <c r="O2151" s="87"/>
      <c r="P2151" s="127"/>
      <c r="Q2151" s="127"/>
      <c r="R2151" s="127"/>
    </row>
    <row r="2152" spans="7:18" x14ac:dyDescent="0.2">
      <c r="G2152" s="64"/>
      <c r="H2152" s="64"/>
      <c r="O2152" s="87"/>
      <c r="P2152" s="127"/>
      <c r="Q2152" s="127"/>
      <c r="R2152" s="127"/>
    </row>
    <row r="2153" spans="7:18" x14ac:dyDescent="0.2">
      <c r="G2153" s="64"/>
      <c r="H2153" s="64"/>
      <c r="O2153" s="87"/>
      <c r="P2153" s="127"/>
      <c r="Q2153" s="127"/>
      <c r="R2153" s="127"/>
    </row>
    <row r="2154" spans="7:18" x14ac:dyDescent="0.2">
      <c r="G2154" s="64"/>
      <c r="H2154" s="64"/>
      <c r="O2154" s="87"/>
      <c r="P2154" s="127"/>
      <c r="Q2154" s="127"/>
      <c r="R2154" s="127"/>
    </row>
    <row r="2155" spans="7:18" x14ac:dyDescent="0.2">
      <c r="G2155" s="64"/>
      <c r="H2155" s="64"/>
      <c r="O2155" s="87"/>
      <c r="P2155" s="127"/>
      <c r="Q2155" s="127"/>
      <c r="R2155" s="127"/>
    </row>
    <row r="2156" spans="7:18" x14ac:dyDescent="0.2">
      <c r="G2156" s="64"/>
      <c r="H2156" s="64"/>
      <c r="O2156" s="87"/>
      <c r="P2156" s="127"/>
      <c r="Q2156" s="127"/>
      <c r="R2156" s="127"/>
    </row>
    <row r="2157" spans="7:18" x14ac:dyDescent="0.2">
      <c r="G2157" s="64"/>
      <c r="H2157" s="64"/>
      <c r="O2157" s="87"/>
      <c r="P2157" s="127"/>
      <c r="Q2157" s="127"/>
      <c r="R2157" s="127"/>
    </row>
    <row r="2158" spans="7:18" x14ac:dyDescent="0.2">
      <c r="G2158" s="64"/>
      <c r="H2158" s="64"/>
      <c r="O2158" s="87"/>
      <c r="P2158" s="127"/>
      <c r="Q2158" s="127"/>
      <c r="R2158" s="127"/>
    </row>
    <row r="2159" spans="7:18" x14ac:dyDescent="0.2">
      <c r="G2159" s="64"/>
      <c r="H2159" s="64"/>
      <c r="O2159" s="87"/>
      <c r="P2159" s="127"/>
      <c r="Q2159" s="127"/>
      <c r="R2159" s="127"/>
    </row>
    <row r="2160" spans="7:18" x14ac:dyDescent="0.2">
      <c r="G2160" s="64"/>
      <c r="H2160" s="64"/>
      <c r="O2160" s="87"/>
      <c r="P2160" s="127"/>
      <c r="Q2160" s="127"/>
      <c r="R2160" s="127"/>
    </row>
    <row r="2161" spans="7:18" x14ac:dyDescent="0.2">
      <c r="G2161" s="64"/>
      <c r="H2161" s="64"/>
      <c r="O2161" s="87"/>
      <c r="P2161" s="127"/>
      <c r="Q2161" s="127"/>
      <c r="R2161" s="127"/>
    </row>
    <row r="2162" spans="7:18" x14ac:dyDescent="0.2">
      <c r="G2162" s="64"/>
      <c r="H2162" s="64"/>
      <c r="O2162" s="87"/>
      <c r="P2162" s="127"/>
      <c r="Q2162" s="127"/>
      <c r="R2162" s="127"/>
    </row>
    <row r="2163" spans="7:18" x14ac:dyDescent="0.2">
      <c r="G2163" s="64"/>
      <c r="H2163" s="64"/>
      <c r="O2163" s="87"/>
      <c r="P2163" s="127"/>
      <c r="Q2163" s="127"/>
      <c r="R2163" s="127"/>
    </row>
    <row r="2164" spans="7:18" x14ac:dyDescent="0.2">
      <c r="G2164" s="64"/>
      <c r="H2164" s="64"/>
      <c r="O2164" s="87"/>
      <c r="P2164" s="127"/>
      <c r="Q2164" s="127"/>
      <c r="R2164" s="127"/>
    </row>
    <row r="2165" spans="7:18" x14ac:dyDescent="0.2">
      <c r="G2165" s="64"/>
      <c r="H2165" s="64"/>
      <c r="O2165" s="87"/>
      <c r="P2165" s="127"/>
      <c r="Q2165" s="127"/>
      <c r="R2165" s="127"/>
    </row>
    <row r="2166" spans="7:18" x14ac:dyDescent="0.2">
      <c r="G2166" s="64"/>
      <c r="H2166" s="64"/>
      <c r="O2166" s="87"/>
      <c r="P2166" s="127"/>
      <c r="Q2166" s="127"/>
      <c r="R2166" s="127"/>
    </row>
    <row r="2167" spans="7:18" x14ac:dyDescent="0.2">
      <c r="G2167" s="64"/>
      <c r="H2167" s="64"/>
      <c r="O2167" s="87"/>
      <c r="P2167" s="127"/>
      <c r="Q2167" s="127"/>
      <c r="R2167" s="127"/>
    </row>
    <row r="2168" spans="7:18" x14ac:dyDescent="0.2">
      <c r="G2168" s="64"/>
      <c r="H2168" s="64"/>
      <c r="O2168" s="87"/>
      <c r="P2168" s="127"/>
      <c r="Q2168" s="127"/>
      <c r="R2168" s="127"/>
    </row>
    <row r="2169" spans="7:18" x14ac:dyDescent="0.2">
      <c r="G2169" s="64"/>
      <c r="H2169" s="64"/>
      <c r="O2169" s="87"/>
      <c r="P2169" s="127"/>
      <c r="Q2169" s="127"/>
      <c r="R2169" s="127"/>
    </row>
    <row r="2170" spans="7:18" x14ac:dyDescent="0.2">
      <c r="G2170" s="64"/>
      <c r="H2170" s="64"/>
      <c r="O2170" s="87"/>
      <c r="P2170" s="127"/>
      <c r="Q2170" s="127"/>
      <c r="R2170" s="127"/>
    </row>
    <row r="2171" spans="7:18" x14ac:dyDescent="0.2">
      <c r="G2171" s="64"/>
      <c r="H2171" s="64"/>
      <c r="O2171" s="87"/>
      <c r="P2171" s="127"/>
      <c r="Q2171" s="127"/>
      <c r="R2171" s="127"/>
    </row>
    <row r="2172" spans="7:18" x14ac:dyDescent="0.2">
      <c r="G2172" s="64"/>
      <c r="H2172" s="64"/>
      <c r="O2172" s="87"/>
      <c r="P2172" s="127"/>
      <c r="Q2172" s="127"/>
      <c r="R2172" s="127"/>
    </row>
    <row r="2173" spans="7:18" x14ac:dyDescent="0.2">
      <c r="G2173" s="64"/>
      <c r="H2173" s="64"/>
      <c r="O2173" s="87"/>
      <c r="P2173" s="127"/>
      <c r="Q2173" s="127"/>
      <c r="R2173" s="127"/>
    </row>
    <row r="2174" spans="7:18" x14ac:dyDescent="0.2">
      <c r="G2174" s="64"/>
      <c r="H2174" s="64"/>
      <c r="O2174" s="87"/>
      <c r="P2174" s="127"/>
      <c r="Q2174" s="127"/>
      <c r="R2174" s="127"/>
    </row>
    <row r="2175" spans="7:18" x14ac:dyDescent="0.2">
      <c r="G2175" s="64"/>
      <c r="H2175" s="64"/>
      <c r="O2175" s="87"/>
      <c r="P2175" s="127"/>
      <c r="Q2175" s="127"/>
      <c r="R2175" s="127"/>
    </row>
    <row r="2176" spans="7:18" x14ac:dyDescent="0.2">
      <c r="G2176" s="64"/>
      <c r="H2176" s="64"/>
      <c r="O2176" s="87"/>
      <c r="P2176" s="127"/>
      <c r="Q2176" s="127"/>
      <c r="R2176" s="127"/>
    </row>
    <row r="2177" spans="7:18" x14ac:dyDescent="0.2">
      <c r="G2177" s="64"/>
      <c r="H2177" s="64"/>
      <c r="O2177" s="87"/>
      <c r="P2177" s="127"/>
      <c r="Q2177" s="127"/>
      <c r="R2177" s="127"/>
    </row>
    <row r="2178" spans="7:18" x14ac:dyDescent="0.2">
      <c r="G2178" s="64"/>
      <c r="H2178" s="64"/>
      <c r="O2178" s="87"/>
      <c r="P2178" s="127"/>
      <c r="Q2178" s="127"/>
      <c r="R2178" s="127"/>
    </row>
    <row r="2179" spans="7:18" x14ac:dyDescent="0.2">
      <c r="G2179" s="64"/>
      <c r="H2179" s="64"/>
      <c r="O2179" s="87"/>
      <c r="P2179" s="127"/>
      <c r="Q2179" s="127"/>
      <c r="R2179" s="127"/>
    </row>
    <row r="2180" spans="7:18" x14ac:dyDescent="0.2">
      <c r="G2180" s="64"/>
      <c r="H2180" s="64"/>
      <c r="O2180" s="87"/>
      <c r="P2180" s="127"/>
      <c r="Q2180" s="127"/>
      <c r="R2180" s="127"/>
    </row>
    <row r="2181" spans="7:18" x14ac:dyDescent="0.2">
      <c r="G2181" s="64"/>
      <c r="H2181" s="64"/>
      <c r="O2181" s="87"/>
      <c r="P2181" s="127"/>
      <c r="Q2181" s="127"/>
      <c r="R2181" s="127"/>
    </row>
    <row r="2182" spans="7:18" x14ac:dyDescent="0.2">
      <c r="G2182" s="64"/>
      <c r="H2182" s="64"/>
      <c r="O2182" s="87"/>
      <c r="P2182" s="127"/>
      <c r="Q2182" s="127"/>
      <c r="R2182" s="127"/>
    </row>
    <row r="2183" spans="7:18" x14ac:dyDescent="0.2">
      <c r="G2183" s="64"/>
      <c r="H2183" s="64"/>
      <c r="O2183" s="87"/>
      <c r="P2183" s="127"/>
      <c r="Q2183" s="127"/>
      <c r="R2183" s="127"/>
    </row>
    <row r="2184" spans="7:18" x14ac:dyDescent="0.2">
      <c r="G2184" s="64"/>
      <c r="H2184" s="64"/>
      <c r="O2184" s="87"/>
      <c r="P2184" s="127"/>
      <c r="Q2184" s="127"/>
      <c r="R2184" s="127"/>
    </row>
    <row r="2185" spans="7:18" x14ac:dyDescent="0.2">
      <c r="G2185" s="64"/>
      <c r="H2185" s="64"/>
      <c r="O2185" s="87"/>
      <c r="P2185" s="127"/>
      <c r="Q2185" s="127"/>
      <c r="R2185" s="127"/>
    </row>
    <row r="2186" spans="7:18" x14ac:dyDescent="0.2">
      <c r="G2186" s="64"/>
      <c r="H2186" s="64"/>
      <c r="O2186" s="87"/>
      <c r="P2186" s="127"/>
      <c r="Q2186" s="127"/>
      <c r="R2186" s="127"/>
    </row>
    <row r="2187" spans="7:18" x14ac:dyDescent="0.2">
      <c r="G2187" s="64"/>
      <c r="H2187" s="64"/>
      <c r="O2187" s="87"/>
      <c r="P2187" s="127"/>
      <c r="Q2187" s="127"/>
      <c r="R2187" s="127"/>
    </row>
    <row r="2188" spans="7:18" x14ac:dyDescent="0.2">
      <c r="G2188" s="64"/>
      <c r="H2188" s="64"/>
      <c r="O2188" s="87"/>
      <c r="P2188" s="127"/>
      <c r="Q2188" s="127"/>
      <c r="R2188" s="127"/>
    </row>
    <row r="2189" spans="7:18" x14ac:dyDescent="0.2">
      <c r="G2189" s="64"/>
      <c r="H2189" s="64"/>
      <c r="O2189" s="87"/>
      <c r="P2189" s="127"/>
      <c r="Q2189" s="127"/>
      <c r="R2189" s="127"/>
    </row>
    <row r="2190" spans="7:18" x14ac:dyDescent="0.2">
      <c r="G2190" s="64"/>
      <c r="H2190" s="64"/>
      <c r="O2190" s="87"/>
      <c r="P2190" s="127"/>
      <c r="Q2190" s="127"/>
      <c r="R2190" s="127"/>
    </row>
    <row r="2191" spans="7:18" x14ac:dyDescent="0.2">
      <c r="G2191" s="64"/>
      <c r="H2191" s="64"/>
      <c r="O2191" s="87"/>
      <c r="P2191" s="127"/>
      <c r="Q2191" s="127"/>
      <c r="R2191" s="127"/>
    </row>
    <row r="2192" spans="7:18" x14ac:dyDescent="0.2">
      <c r="G2192" s="64"/>
      <c r="H2192" s="64"/>
      <c r="O2192" s="87"/>
      <c r="P2192" s="127"/>
      <c r="Q2192" s="127"/>
      <c r="R2192" s="127"/>
    </row>
    <row r="2193" spans="7:18" x14ac:dyDescent="0.2">
      <c r="G2193" s="64"/>
      <c r="H2193" s="64"/>
      <c r="O2193" s="87"/>
      <c r="P2193" s="127"/>
      <c r="Q2193" s="127"/>
      <c r="R2193" s="127"/>
    </row>
    <row r="2194" spans="7:18" x14ac:dyDescent="0.2">
      <c r="G2194" s="64"/>
      <c r="H2194" s="64"/>
      <c r="O2194" s="87"/>
      <c r="P2194" s="127"/>
      <c r="Q2194" s="127"/>
      <c r="R2194" s="127"/>
    </row>
    <row r="2195" spans="7:18" x14ac:dyDescent="0.2">
      <c r="G2195" s="64"/>
      <c r="H2195" s="64"/>
      <c r="O2195" s="87"/>
      <c r="P2195" s="127"/>
      <c r="Q2195" s="127"/>
      <c r="R2195" s="127"/>
    </row>
    <row r="2196" spans="7:18" x14ac:dyDescent="0.2">
      <c r="G2196" s="64"/>
      <c r="H2196" s="64"/>
      <c r="O2196" s="87"/>
      <c r="P2196" s="127"/>
      <c r="Q2196" s="127"/>
      <c r="R2196" s="127"/>
    </row>
    <row r="2197" spans="7:18" x14ac:dyDescent="0.2">
      <c r="G2197" s="64"/>
      <c r="H2197" s="64"/>
      <c r="O2197" s="87"/>
      <c r="P2197" s="127"/>
      <c r="Q2197" s="127"/>
      <c r="R2197" s="127"/>
    </row>
    <row r="2198" spans="7:18" x14ac:dyDescent="0.2">
      <c r="G2198" s="64"/>
      <c r="H2198" s="64"/>
      <c r="O2198" s="87"/>
      <c r="P2198" s="127"/>
      <c r="Q2198" s="127"/>
      <c r="R2198" s="127"/>
    </row>
    <row r="2199" spans="7:18" x14ac:dyDescent="0.2">
      <c r="G2199" s="64"/>
      <c r="H2199" s="64"/>
      <c r="O2199" s="87"/>
      <c r="P2199" s="127"/>
      <c r="Q2199" s="127"/>
      <c r="R2199" s="127"/>
    </row>
    <row r="2200" spans="7:18" x14ac:dyDescent="0.2">
      <c r="G2200" s="64"/>
      <c r="H2200" s="64"/>
      <c r="O2200" s="87"/>
      <c r="P2200" s="127"/>
      <c r="Q2200" s="127"/>
      <c r="R2200" s="127"/>
    </row>
    <row r="2201" spans="7:18" x14ac:dyDescent="0.2">
      <c r="G2201" s="64"/>
      <c r="H2201" s="64"/>
      <c r="O2201" s="87"/>
      <c r="P2201" s="127"/>
      <c r="Q2201" s="127"/>
      <c r="R2201" s="127"/>
    </row>
    <row r="2202" spans="7:18" x14ac:dyDescent="0.2">
      <c r="G2202" s="64"/>
      <c r="H2202" s="64"/>
      <c r="O2202" s="87"/>
      <c r="P2202" s="127"/>
      <c r="Q2202" s="127"/>
      <c r="R2202" s="127"/>
    </row>
    <row r="2203" spans="7:18" x14ac:dyDescent="0.2">
      <c r="G2203" s="64"/>
      <c r="H2203" s="64"/>
      <c r="O2203" s="87"/>
      <c r="P2203" s="127"/>
      <c r="Q2203" s="127"/>
      <c r="R2203" s="127"/>
    </row>
    <row r="2204" spans="7:18" x14ac:dyDescent="0.2">
      <c r="G2204" s="64"/>
      <c r="H2204" s="64"/>
      <c r="O2204" s="87"/>
      <c r="P2204" s="127"/>
      <c r="Q2204" s="127"/>
      <c r="R2204" s="127"/>
    </row>
    <row r="2205" spans="7:18" x14ac:dyDescent="0.2">
      <c r="G2205" s="64"/>
      <c r="H2205" s="64"/>
      <c r="O2205" s="87"/>
      <c r="P2205" s="127"/>
      <c r="Q2205" s="127"/>
      <c r="R2205" s="127"/>
    </row>
    <row r="2206" spans="7:18" x14ac:dyDescent="0.2">
      <c r="G2206" s="64"/>
      <c r="H2206" s="64"/>
      <c r="O2206" s="87"/>
      <c r="P2206" s="127"/>
      <c r="Q2206" s="127"/>
      <c r="R2206" s="127"/>
    </row>
    <row r="2207" spans="7:18" x14ac:dyDescent="0.2">
      <c r="G2207" s="64"/>
      <c r="H2207" s="64"/>
      <c r="O2207" s="87"/>
      <c r="P2207" s="127"/>
      <c r="Q2207" s="127"/>
      <c r="R2207" s="127"/>
    </row>
    <row r="2208" spans="7:18" x14ac:dyDescent="0.2">
      <c r="G2208" s="64"/>
      <c r="H2208" s="64"/>
      <c r="O2208" s="87"/>
      <c r="P2208" s="127"/>
      <c r="Q2208" s="127"/>
      <c r="R2208" s="127"/>
    </row>
    <row r="2209" spans="7:18" x14ac:dyDescent="0.2">
      <c r="G2209" s="64"/>
      <c r="H2209" s="64"/>
      <c r="O2209" s="87"/>
      <c r="P2209" s="127"/>
      <c r="Q2209" s="127"/>
      <c r="R2209" s="127"/>
    </row>
    <row r="2210" spans="7:18" x14ac:dyDescent="0.2">
      <c r="G2210" s="64"/>
      <c r="H2210" s="64"/>
      <c r="O2210" s="87"/>
      <c r="P2210" s="127"/>
      <c r="Q2210" s="127"/>
      <c r="R2210" s="127"/>
    </row>
    <row r="2211" spans="7:18" x14ac:dyDescent="0.2">
      <c r="G2211" s="64"/>
      <c r="H2211" s="64"/>
      <c r="O2211" s="87"/>
      <c r="P2211" s="127"/>
      <c r="Q2211" s="127"/>
      <c r="R2211" s="127"/>
    </row>
    <row r="2212" spans="7:18" x14ac:dyDescent="0.2">
      <c r="G2212" s="64"/>
      <c r="H2212" s="64"/>
      <c r="O2212" s="87"/>
      <c r="P2212" s="127"/>
      <c r="Q2212" s="127"/>
      <c r="R2212" s="127"/>
    </row>
    <row r="2213" spans="7:18" x14ac:dyDescent="0.2">
      <c r="G2213" s="64"/>
      <c r="H2213" s="64"/>
      <c r="O2213" s="87"/>
      <c r="P2213" s="127"/>
      <c r="Q2213" s="127"/>
      <c r="R2213" s="127"/>
    </row>
    <row r="2214" spans="7:18" x14ac:dyDescent="0.2">
      <c r="G2214" s="64"/>
      <c r="H2214" s="64"/>
      <c r="O2214" s="87"/>
      <c r="P2214" s="127"/>
      <c r="Q2214" s="127"/>
      <c r="R2214" s="127"/>
    </row>
    <row r="2215" spans="7:18" x14ac:dyDescent="0.2">
      <c r="G2215" s="64"/>
      <c r="H2215" s="64"/>
      <c r="O2215" s="87"/>
      <c r="P2215" s="127"/>
      <c r="Q2215" s="127"/>
      <c r="R2215" s="127"/>
    </row>
    <row r="2216" spans="7:18" x14ac:dyDescent="0.2">
      <c r="G2216" s="64"/>
      <c r="H2216" s="64"/>
      <c r="O2216" s="87"/>
      <c r="P2216" s="127"/>
      <c r="Q2216" s="127"/>
      <c r="R2216" s="127"/>
    </row>
    <row r="2217" spans="7:18" x14ac:dyDescent="0.2">
      <c r="G2217" s="64"/>
      <c r="H2217" s="64"/>
      <c r="O2217" s="87"/>
      <c r="P2217" s="127"/>
      <c r="Q2217" s="127"/>
      <c r="R2217" s="127"/>
    </row>
    <row r="2218" spans="7:18" x14ac:dyDescent="0.2">
      <c r="G2218" s="64"/>
      <c r="H2218" s="64"/>
      <c r="O2218" s="87"/>
      <c r="P2218" s="127"/>
      <c r="Q2218" s="127"/>
      <c r="R2218" s="127"/>
    </row>
    <row r="2219" spans="7:18" x14ac:dyDescent="0.2">
      <c r="G2219" s="64"/>
      <c r="H2219" s="64"/>
      <c r="O2219" s="87"/>
      <c r="P2219" s="127"/>
      <c r="Q2219" s="127"/>
      <c r="R2219" s="127"/>
    </row>
    <row r="2220" spans="7:18" x14ac:dyDescent="0.2">
      <c r="G2220" s="64"/>
      <c r="H2220" s="64"/>
      <c r="O2220" s="87"/>
      <c r="P2220" s="127"/>
      <c r="Q2220" s="127"/>
      <c r="R2220" s="127"/>
    </row>
    <row r="2221" spans="7:18" x14ac:dyDescent="0.2">
      <c r="G2221" s="64"/>
      <c r="H2221" s="64"/>
      <c r="O2221" s="87"/>
      <c r="P2221" s="127"/>
      <c r="Q2221" s="127"/>
      <c r="R2221" s="127"/>
    </row>
    <row r="2222" spans="7:18" x14ac:dyDescent="0.2">
      <c r="G2222" s="64"/>
      <c r="H2222" s="64"/>
      <c r="O2222" s="87"/>
      <c r="P2222" s="127"/>
      <c r="Q2222" s="127"/>
      <c r="R2222" s="127"/>
    </row>
    <row r="2223" spans="7:18" x14ac:dyDescent="0.2">
      <c r="G2223" s="64"/>
      <c r="H2223" s="64"/>
      <c r="O2223" s="87"/>
      <c r="P2223" s="127"/>
      <c r="Q2223" s="127"/>
      <c r="R2223" s="127"/>
    </row>
    <row r="2224" spans="7:18" x14ac:dyDescent="0.2">
      <c r="G2224" s="64"/>
      <c r="H2224" s="64"/>
      <c r="O2224" s="87"/>
      <c r="P2224" s="127"/>
      <c r="Q2224" s="127"/>
      <c r="R2224" s="127"/>
    </row>
    <row r="2225" spans="7:18" x14ac:dyDescent="0.2">
      <c r="G2225" s="64"/>
      <c r="H2225" s="64"/>
      <c r="O2225" s="87"/>
      <c r="P2225" s="127"/>
      <c r="Q2225" s="127"/>
      <c r="R2225" s="127"/>
    </row>
    <row r="2226" spans="7:18" x14ac:dyDescent="0.2">
      <c r="G2226" s="64"/>
      <c r="H2226" s="64"/>
      <c r="O2226" s="87"/>
      <c r="P2226" s="127"/>
      <c r="Q2226" s="127"/>
      <c r="R2226" s="127"/>
    </row>
    <row r="2227" spans="7:18" x14ac:dyDescent="0.2">
      <c r="G2227" s="64"/>
      <c r="H2227" s="64"/>
      <c r="O2227" s="87"/>
      <c r="P2227" s="127"/>
      <c r="Q2227" s="127"/>
      <c r="R2227" s="127"/>
    </row>
    <row r="2228" spans="7:18" x14ac:dyDescent="0.2">
      <c r="G2228" s="64"/>
      <c r="H2228" s="64"/>
      <c r="O2228" s="87"/>
      <c r="P2228" s="127"/>
      <c r="Q2228" s="127"/>
      <c r="R2228" s="127"/>
    </row>
    <row r="2229" spans="7:18" x14ac:dyDescent="0.2">
      <c r="G2229" s="64"/>
      <c r="H2229" s="64"/>
      <c r="O2229" s="87"/>
      <c r="P2229" s="127"/>
      <c r="Q2229" s="127"/>
      <c r="R2229" s="127"/>
    </row>
    <row r="2230" spans="7:18" x14ac:dyDescent="0.2">
      <c r="G2230" s="64"/>
      <c r="H2230" s="64"/>
      <c r="O2230" s="87"/>
      <c r="P2230" s="127"/>
      <c r="Q2230" s="127"/>
      <c r="R2230" s="127"/>
    </row>
    <row r="2231" spans="7:18" x14ac:dyDescent="0.2">
      <c r="G2231" s="64"/>
      <c r="H2231" s="64"/>
      <c r="O2231" s="87"/>
      <c r="P2231" s="127"/>
      <c r="Q2231" s="127"/>
      <c r="R2231" s="127"/>
    </row>
    <row r="2232" spans="7:18" x14ac:dyDescent="0.2">
      <c r="G2232" s="64"/>
      <c r="H2232" s="64"/>
      <c r="O2232" s="87"/>
      <c r="P2232" s="127"/>
      <c r="Q2232" s="127"/>
      <c r="R2232" s="127"/>
    </row>
    <row r="2233" spans="7:18" x14ac:dyDescent="0.2">
      <c r="G2233" s="64"/>
      <c r="H2233" s="64"/>
      <c r="O2233" s="87"/>
      <c r="P2233" s="127"/>
      <c r="Q2233" s="127"/>
      <c r="R2233" s="127"/>
    </row>
    <row r="2234" spans="7:18" x14ac:dyDescent="0.2">
      <c r="G2234" s="64"/>
      <c r="H2234" s="64"/>
      <c r="O2234" s="87"/>
      <c r="P2234" s="127"/>
      <c r="Q2234" s="127"/>
      <c r="R2234" s="127"/>
    </row>
    <row r="2235" spans="7:18" x14ac:dyDescent="0.2">
      <c r="G2235" s="64"/>
      <c r="H2235" s="64"/>
      <c r="O2235" s="87"/>
      <c r="P2235" s="127"/>
      <c r="Q2235" s="127"/>
      <c r="R2235" s="127"/>
    </row>
    <row r="2236" spans="7:18" x14ac:dyDescent="0.2">
      <c r="G2236" s="64"/>
      <c r="H2236" s="64"/>
      <c r="O2236" s="87"/>
      <c r="P2236" s="127"/>
      <c r="Q2236" s="127"/>
      <c r="R2236" s="127"/>
    </row>
    <row r="2237" spans="7:18" x14ac:dyDescent="0.2">
      <c r="G2237" s="64"/>
      <c r="H2237" s="64"/>
      <c r="O2237" s="87"/>
      <c r="P2237" s="127"/>
      <c r="Q2237" s="127"/>
      <c r="R2237" s="127"/>
    </row>
    <row r="2238" spans="7:18" x14ac:dyDescent="0.2">
      <c r="G2238" s="64"/>
      <c r="H2238" s="64"/>
      <c r="O2238" s="87"/>
      <c r="P2238" s="127"/>
      <c r="Q2238" s="127"/>
      <c r="R2238" s="127"/>
    </row>
    <row r="2239" spans="7:18" x14ac:dyDescent="0.2">
      <c r="G2239" s="64"/>
      <c r="H2239" s="64"/>
      <c r="O2239" s="87"/>
      <c r="P2239" s="127"/>
      <c r="Q2239" s="127"/>
      <c r="R2239" s="127"/>
    </row>
    <row r="2240" spans="7:18" x14ac:dyDescent="0.2">
      <c r="G2240" s="64"/>
      <c r="H2240" s="64"/>
      <c r="O2240" s="87"/>
      <c r="P2240" s="127"/>
      <c r="Q2240" s="127"/>
      <c r="R2240" s="127"/>
    </row>
    <row r="2241" spans="7:18" x14ac:dyDescent="0.2">
      <c r="G2241" s="64"/>
      <c r="H2241" s="64"/>
      <c r="O2241" s="87"/>
      <c r="P2241" s="127"/>
      <c r="Q2241" s="127"/>
      <c r="R2241" s="127"/>
    </row>
    <row r="2242" spans="7:18" x14ac:dyDescent="0.2">
      <c r="G2242" s="64"/>
      <c r="H2242" s="64"/>
      <c r="O2242" s="87"/>
      <c r="P2242" s="127"/>
      <c r="Q2242" s="127"/>
      <c r="R2242" s="127"/>
    </row>
    <row r="2243" spans="7:18" x14ac:dyDescent="0.2">
      <c r="G2243" s="64"/>
      <c r="H2243" s="64"/>
      <c r="O2243" s="87"/>
      <c r="P2243" s="127"/>
      <c r="Q2243" s="127"/>
      <c r="R2243" s="127"/>
    </row>
    <row r="2244" spans="7:18" x14ac:dyDescent="0.2">
      <c r="G2244" s="64"/>
      <c r="H2244" s="64"/>
      <c r="O2244" s="87"/>
      <c r="P2244" s="127"/>
      <c r="Q2244" s="127"/>
      <c r="R2244" s="127"/>
    </row>
    <row r="2245" spans="7:18" x14ac:dyDescent="0.2">
      <c r="G2245" s="64"/>
      <c r="H2245" s="64"/>
      <c r="O2245" s="87"/>
      <c r="P2245" s="127"/>
      <c r="Q2245" s="127"/>
      <c r="R2245" s="127"/>
    </row>
    <row r="2246" spans="7:18" x14ac:dyDescent="0.2">
      <c r="G2246" s="64"/>
      <c r="H2246" s="64"/>
      <c r="O2246" s="87"/>
      <c r="P2246" s="127"/>
      <c r="Q2246" s="127"/>
      <c r="R2246" s="127"/>
    </row>
    <row r="2247" spans="7:18" x14ac:dyDescent="0.2">
      <c r="G2247" s="64"/>
      <c r="H2247" s="64"/>
      <c r="O2247" s="87"/>
      <c r="P2247" s="127"/>
      <c r="Q2247" s="127"/>
      <c r="R2247" s="127"/>
    </row>
    <row r="2248" spans="7:18" x14ac:dyDescent="0.2">
      <c r="G2248" s="64"/>
      <c r="H2248" s="64"/>
      <c r="O2248" s="87"/>
      <c r="P2248" s="127"/>
      <c r="Q2248" s="127"/>
      <c r="R2248" s="127"/>
    </row>
    <row r="2249" spans="7:18" x14ac:dyDescent="0.2">
      <c r="G2249" s="64"/>
      <c r="H2249" s="64"/>
      <c r="O2249" s="87"/>
      <c r="P2249" s="127"/>
      <c r="Q2249" s="127"/>
      <c r="R2249" s="127"/>
    </row>
    <row r="2250" spans="7:18" x14ac:dyDescent="0.2">
      <c r="G2250" s="64"/>
      <c r="H2250" s="64"/>
      <c r="O2250" s="87"/>
      <c r="P2250" s="127"/>
      <c r="Q2250" s="127"/>
      <c r="R2250" s="127"/>
    </row>
    <row r="2251" spans="7:18" x14ac:dyDescent="0.2">
      <c r="G2251" s="64"/>
      <c r="H2251" s="64"/>
      <c r="O2251" s="87"/>
      <c r="P2251" s="127"/>
      <c r="Q2251" s="127"/>
      <c r="R2251" s="127"/>
    </row>
    <row r="2252" spans="7:18" x14ac:dyDescent="0.2">
      <c r="G2252" s="64"/>
      <c r="H2252" s="64"/>
      <c r="O2252" s="87"/>
      <c r="P2252" s="127"/>
      <c r="Q2252" s="127"/>
      <c r="R2252" s="127"/>
    </row>
    <row r="2253" spans="7:18" x14ac:dyDescent="0.2">
      <c r="G2253" s="64"/>
      <c r="H2253" s="64"/>
      <c r="O2253" s="87"/>
      <c r="P2253" s="127"/>
      <c r="Q2253" s="127"/>
      <c r="R2253" s="127"/>
    </row>
    <row r="2254" spans="7:18" x14ac:dyDescent="0.2">
      <c r="G2254" s="64"/>
      <c r="H2254" s="64"/>
      <c r="O2254" s="87"/>
      <c r="P2254" s="127"/>
      <c r="Q2254" s="127"/>
      <c r="R2254" s="127"/>
    </row>
    <row r="2255" spans="7:18" x14ac:dyDescent="0.2">
      <c r="G2255" s="64"/>
      <c r="H2255" s="64"/>
      <c r="O2255" s="87"/>
      <c r="P2255" s="127"/>
      <c r="Q2255" s="127"/>
      <c r="R2255" s="127"/>
    </row>
    <row r="2256" spans="7:18" x14ac:dyDescent="0.2">
      <c r="G2256" s="64"/>
      <c r="H2256" s="64"/>
      <c r="O2256" s="87"/>
      <c r="P2256" s="127"/>
      <c r="Q2256" s="127"/>
      <c r="R2256" s="127"/>
    </row>
    <row r="2257" spans="7:18" x14ac:dyDescent="0.2">
      <c r="G2257" s="64"/>
      <c r="H2257" s="64"/>
      <c r="O2257" s="87"/>
      <c r="P2257" s="127"/>
      <c r="Q2257" s="127"/>
      <c r="R2257" s="127"/>
    </row>
    <row r="2258" spans="7:18" x14ac:dyDescent="0.2">
      <c r="G2258" s="64"/>
      <c r="H2258" s="64"/>
      <c r="O2258" s="87"/>
      <c r="P2258" s="127"/>
      <c r="Q2258" s="127"/>
      <c r="R2258" s="127"/>
    </row>
    <row r="2259" spans="7:18" x14ac:dyDescent="0.2">
      <c r="G2259" s="64"/>
      <c r="H2259" s="64"/>
      <c r="O2259" s="87"/>
      <c r="P2259" s="127"/>
      <c r="Q2259" s="127"/>
      <c r="R2259" s="127"/>
    </row>
    <row r="2260" spans="7:18" x14ac:dyDescent="0.2">
      <c r="G2260" s="64"/>
      <c r="H2260" s="64"/>
      <c r="O2260" s="87"/>
      <c r="P2260" s="127"/>
      <c r="Q2260" s="127"/>
      <c r="R2260" s="127"/>
    </row>
    <row r="2261" spans="7:18" x14ac:dyDescent="0.2">
      <c r="G2261" s="64"/>
      <c r="H2261" s="64"/>
      <c r="O2261" s="87"/>
      <c r="P2261" s="127"/>
      <c r="Q2261" s="127"/>
      <c r="R2261" s="127"/>
    </row>
    <row r="2262" spans="7:18" x14ac:dyDescent="0.2">
      <c r="G2262" s="64"/>
      <c r="H2262" s="64"/>
      <c r="O2262" s="87"/>
      <c r="P2262" s="127"/>
      <c r="Q2262" s="127"/>
      <c r="R2262" s="127"/>
    </row>
    <row r="2263" spans="7:18" x14ac:dyDescent="0.2">
      <c r="G2263" s="64"/>
      <c r="H2263" s="64"/>
      <c r="O2263" s="87"/>
      <c r="P2263" s="127"/>
      <c r="Q2263" s="127"/>
      <c r="R2263" s="127"/>
    </row>
    <row r="2264" spans="7:18" x14ac:dyDescent="0.2">
      <c r="G2264" s="64"/>
      <c r="H2264" s="64"/>
      <c r="O2264" s="87"/>
      <c r="P2264" s="127"/>
      <c r="Q2264" s="127"/>
      <c r="R2264" s="127"/>
    </row>
    <row r="2265" spans="7:18" x14ac:dyDescent="0.2">
      <c r="G2265" s="64"/>
      <c r="H2265" s="64"/>
      <c r="O2265" s="87"/>
      <c r="P2265" s="127"/>
      <c r="Q2265" s="127"/>
      <c r="R2265" s="127"/>
    </row>
    <row r="2266" spans="7:18" x14ac:dyDescent="0.2">
      <c r="G2266" s="64"/>
      <c r="H2266" s="64"/>
      <c r="O2266" s="87"/>
      <c r="P2266" s="127"/>
      <c r="Q2266" s="127"/>
      <c r="R2266" s="127"/>
    </row>
    <row r="2267" spans="7:18" x14ac:dyDescent="0.2">
      <c r="G2267" s="64"/>
      <c r="H2267" s="64"/>
      <c r="O2267" s="87"/>
      <c r="P2267" s="127"/>
      <c r="Q2267" s="127"/>
      <c r="R2267" s="127"/>
    </row>
    <row r="2268" spans="7:18" x14ac:dyDescent="0.2">
      <c r="G2268" s="64"/>
      <c r="H2268" s="64"/>
      <c r="O2268" s="87"/>
      <c r="P2268" s="127"/>
      <c r="Q2268" s="127"/>
      <c r="R2268" s="127"/>
    </row>
    <row r="2269" spans="7:18" x14ac:dyDescent="0.2">
      <c r="G2269" s="64"/>
      <c r="H2269" s="64"/>
      <c r="O2269" s="87"/>
      <c r="P2269" s="127"/>
      <c r="Q2269" s="127"/>
      <c r="R2269" s="127"/>
    </row>
    <row r="2270" spans="7:18" x14ac:dyDescent="0.2">
      <c r="G2270" s="64"/>
      <c r="H2270" s="64"/>
      <c r="O2270" s="87"/>
      <c r="P2270" s="127"/>
      <c r="Q2270" s="127"/>
      <c r="R2270" s="127"/>
    </row>
    <row r="2271" spans="7:18" x14ac:dyDescent="0.2">
      <c r="G2271" s="64"/>
      <c r="H2271" s="64"/>
      <c r="O2271" s="87"/>
      <c r="P2271" s="127"/>
      <c r="Q2271" s="127"/>
      <c r="R2271" s="127"/>
    </row>
    <row r="2272" spans="7:18" x14ac:dyDescent="0.2">
      <c r="G2272" s="64"/>
      <c r="H2272" s="64"/>
      <c r="O2272" s="87"/>
      <c r="P2272" s="127"/>
      <c r="Q2272" s="127"/>
      <c r="R2272" s="127"/>
    </row>
    <row r="2273" spans="7:18" x14ac:dyDescent="0.2">
      <c r="G2273" s="64"/>
      <c r="H2273" s="64"/>
      <c r="O2273" s="87"/>
      <c r="P2273" s="127"/>
      <c r="Q2273" s="127"/>
      <c r="R2273" s="127"/>
    </row>
    <row r="2274" spans="7:18" x14ac:dyDescent="0.2">
      <c r="G2274" s="64"/>
      <c r="H2274" s="64"/>
      <c r="O2274" s="87"/>
      <c r="P2274" s="127"/>
      <c r="Q2274" s="127"/>
      <c r="R2274" s="127"/>
    </row>
    <row r="2275" spans="7:18" x14ac:dyDescent="0.2">
      <c r="G2275" s="64"/>
      <c r="H2275" s="64"/>
      <c r="O2275" s="87"/>
      <c r="P2275" s="127"/>
      <c r="Q2275" s="127"/>
      <c r="R2275" s="127"/>
    </row>
    <row r="2276" spans="7:18" x14ac:dyDescent="0.2">
      <c r="G2276" s="64"/>
      <c r="H2276" s="64"/>
      <c r="O2276" s="87"/>
      <c r="P2276" s="127"/>
      <c r="Q2276" s="127"/>
      <c r="R2276" s="127"/>
    </row>
    <row r="2277" spans="7:18" x14ac:dyDescent="0.2">
      <c r="G2277" s="64"/>
      <c r="H2277" s="64"/>
      <c r="O2277" s="87"/>
      <c r="P2277" s="127"/>
      <c r="Q2277" s="127"/>
      <c r="R2277" s="127"/>
    </row>
    <row r="2278" spans="7:18" x14ac:dyDescent="0.2">
      <c r="G2278" s="64"/>
      <c r="H2278" s="64"/>
      <c r="O2278" s="87"/>
      <c r="P2278" s="127"/>
      <c r="Q2278" s="127"/>
      <c r="R2278" s="127"/>
    </row>
    <row r="2279" spans="7:18" x14ac:dyDescent="0.2">
      <c r="G2279" s="64"/>
      <c r="H2279" s="64"/>
      <c r="O2279" s="87"/>
      <c r="P2279" s="127"/>
      <c r="Q2279" s="127"/>
      <c r="R2279" s="127"/>
    </row>
    <row r="2280" spans="7:18" x14ac:dyDescent="0.2">
      <c r="G2280" s="64"/>
      <c r="H2280" s="64"/>
      <c r="O2280" s="87"/>
      <c r="P2280" s="127"/>
      <c r="Q2280" s="127"/>
      <c r="R2280" s="127"/>
    </row>
    <row r="2281" spans="7:18" x14ac:dyDescent="0.2">
      <c r="G2281" s="64"/>
      <c r="H2281" s="64"/>
      <c r="O2281" s="87"/>
      <c r="P2281" s="127"/>
      <c r="Q2281" s="127"/>
      <c r="R2281" s="127"/>
    </row>
    <row r="2282" spans="7:18" x14ac:dyDescent="0.2">
      <c r="G2282" s="64"/>
      <c r="H2282" s="64"/>
      <c r="O2282" s="87"/>
      <c r="P2282" s="127"/>
      <c r="Q2282" s="127"/>
      <c r="R2282" s="127"/>
    </row>
    <row r="2283" spans="7:18" x14ac:dyDescent="0.2">
      <c r="G2283" s="64"/>
      <c r="H2283" s="64"/>
      <c r="O2283" s="87"/>
      <c r="P2283" s="127"/>
      <c r="Q2283" s="127"/>
      <c r="R2283" s="127"/>
    </row>
    <row r="2284" spans="7:18" x14ac:dyDescent="0.2">
      <c r="G2284" s="64"/>
      <c r="H2284" s="64"/>
      <c r="O2284" s="87"/>
      <c r="P2284" s="127"/>
      <c r="Q2284" s="127"/>
      <c r="R2284" s="127"/>
    </row>
    <row r="2285" spans="7:18" x14ac:dyDescent="0.2">
      <c r="G2285" s="64"/>
      <c r="H2285" s="64"/>
      <c r="O2285" s="87"/>
      <c r="P2285" s="127"/>
      <c r="Q2285" s="127"/>
      <c r="R2285" s="127"/>
    </row>
    <row r="2286" spans="7:18" x14ac:dyDescent="0.2">
      <c r="G2286" s="64"/>
      <c r="H2286" s="64"/>
      <c r="O2286" s="87"/>
      <c r="P2286" s="127"/>
      <c r="Q2286" s="127"/>
      <c r="R2286" s="127"/>
    </row>
    <row r="2287" spans="7:18" x14ac:dyDescent="0.2">
      <c r="G2287" s="64"/>
      <c r="H2287" s="64"/>
      <c r="O2287" s="87"/>
      <c r="P2287" s="127"/>
      <c r="Q2287" s="127"/>
      <c r="R2287" s="127"/>
    </row>
    <row r="2288" spans="7:18" x14ac:dyDescent="0.2">
      <c r="G2288" s="64"/>
      <c r="H2288" s="64"/>
      <c r="O2288" s="87"/>
      <c r="P2288" s="127"/>
      <c r="Q2288" s="127"/>
      <c r="R2288" s="127"/>
    </row>
    <row r="2289" spans="7:18" x14ac:dyDescent="0.2">
      <c r="G2289" s="64"/>
      <c r="H2289" s="64"/>
      <c r="O2289" s="87"/>
      <c r="P2289" s="127"/>
      <c r="Q2289" s="127"/>
      <c r="R2289" s="127"/>
    </row>
    <row r="2290" spans="7:18" x14ac:dyDescent="0.2">
      <c r="G2290" s="64"/>
      <c r="H2290" s="64"/>
      <c r="O2290" s="87"/>
      <c r="P2290" s="127"/>
      <c r="Q2290" s="127"/>
      <c r="R2290" s="127"/>
    </row>
    <row r="2291" spans="7:18" x14ac:dyDescent="0.2">
      <c r="G2291" s="64"/>
      <c r="H2291" s="64"/>
      <c r="O2291" s="87"/>
      <c r="P2291" s="127"/>
      <c r="Q2291" s="127"/>
      <c r="R2291" s="127"/>
    </row>
    <row r="2292" spans="7:18" x14ac:dyDescent="0.2">
      <c r="G2292" s="64"/>
      <c r="H2292" s="64"/>
      <c r="O2292" s="87"/>
      <c r="P2292" s="127"/>
      <c r="Q2292" s="127"/>
      <c r="R2292" s="127"/>
    </row>
    <row r="2293" spans="7:18" x14ac:dyDescent="0.2">
      <c r="G2293" s="64"/>
      <c r="H2293" s="64"/>
      <c r="O2293" s="87"/>
      <c r="P2293" s="127"/>
      <c r="Q2293" s="127"/>
      <c r="R2293" s="127"/>
    </row>
    <row r="2294" spans="7:18" x14ac:dyDescent="0.2">
      <c r="G2294" s="64"/>
      <c r="H2294" s="64"/>
      <c r="O2294" s="87"/>
      <c r="P2294" s="127"/>
      <c r="Q2294" s="127"/>
      <c r="R2294" s="127"/>
    </row>
    <row r="2295" spans="7:18" x14ac:dyDescent="0.2">
      <c r="G2295" s="64"/>
      <c r="H2295" s="64"/>
      <c r="O2295" s="87"/>
      <c r="P2295" s="127"/>
      <c r="Q2295" s="127"/>
      <c r="R2295" s="127"/>
    </row>
    <row r="2296" spans="7:18" x14ac:dyDescent="0.2">
      <c r="G2296" s="64"/>
      <c r="H2296" s="64"/>
      <c r="O2296" s="87"/>
      <c r="P2296" s="127"/>
      <c r="Q2296" s="127"/>
      <c r="R2296" s="127"/>
    </row>
    <row r="2297" spans="7:18" x14ac:dyDescent="0.2">
      <c r="G2297" s="64"/>
      <c r="H2297" s="64"/>
      <c r="O2297" s="87"/>
      <c r="P2297" s="127"/>
      <c r="Q2297" s="127"/>
      <c r="R2297" s="127"/>
    </row>
    <row r="2298" spans="7:18" x14ac:dyDescent="0.2">
      <c r="G2298" s="64"/>
      <c r="H2298" s="64"/>
      <c r="O2298" s="87"/>
      <c r="P2298" s="127"/>
      <c r="Q2298" s="127"/>
      <c r="R2298" s="127"/>
    </row>
    <row r="2299" spans="7:18" x14ac:dyDescent="0.2">
      <c r="G2299" s="64"/>
      <c r="H2299" s="64"/>
      <c r="O2299" s="87"/>
      <c r="P2299" s="127"/>
      <c r="Q2299" s="127"/>
      <c r="R2299" s="127"/>
    </row>
    <row r="2300" spans="7:18" x14ac:dyDescent="0.2">
      <c r="G2300" s="64"/>
      <c r="H2300" s="64"/>
      <c r="O2300" s="87"/>
      <c r="P2300" s="127"/>
      <c r="Q2300" s="127"/>
      <c r="R2300" s="127"/>
    </row>
    <row r="2301" spans="7:18" x14ac:dyDescent="0.2">
      <c r="G2301" s="64"/>
      <c r="H2301" s="64"/>
      <c r="O2301" s="87"/>
      <c r="P2301" s="127"/>
      <c r="Q2301" s="127"/>
      <c r="R2301" s="127"/>
    </row>
    <row r="2302" spans="7:18" x14ac:dyDescent="0.2">
      <c r="G2302" s="64"/>
      <c r="H2302" s="64"/>
      <c r="O2302" s="87"/>
      <c r="P2302" s="127"/>
      <c r="Q2302" s="127"/>
      <c r="R2302" s="127"/>
    </row>
    <row r="2303" spans="7:18" x14ac:dyDescent="0.2">
      <c r="G2303" s="64"/>
      <c r="H2303" s="64"/>
      <c r="O2303" s="87"/>
      <c r="P2303" s="127"/>
      <c r="Q2303" s="127"/>
      <c r="R2303" s="127"/>
    </row>
    <row r="2304" spans="7:18" x14ac:dyDescent="0.2">
      <c r="G2304" s="64"/>
      <c r="H2304" s="64"/>
      <c r="O2304" s="87"/>
      <c r="P2304" s="127"/>
      <c r="Q2304" s="127"/>
      <c r="R2304" s="127"/>
    </row>
    <row r="2305" spans="7:18" x14ac:dyDescent="0.2">
      <c r="G2305" s="64"/>
      <c r="H2305" s="64"/>
      <c r="O2305" s="87"/>
      <c r="P2305" s="127"/>
      <c r="Q2305" s="127"/>
      <c r="R2305" s="127"/>
    </row>
    <row r="2306" spans="7:18" x14ac:dyDescent="0.2">
      <c r="G2306" s="64"/>
      <c r="H2306" s="64"/>
      <c r="O2306" s="87"/>
      <c r="P2306" s="127"/>
      <c r="Q2306" s="127"/>
      <c r="R2306" s="127"/>
    </row>
    <row r="2307" spans="7:18" x14ac:dyDescent="0.2">
      <c r="G2307" s="64"/>
      <c r="H2307" s="64"/>
      <c r="O2307" s="87"/>
      <c r="P2307" s="127"/>
      <c r="Q2307" s="127"/>
      <c r="R2307" s="127"/>
    </row>
    <row r="2308" spans="7:18" x14ac:dyDescent="0.2">
      <c r="G2308" s="64"/>
      <c r="H2308" s="64"/>
      <c r="O2308" s="87"/>
      <c r="P2308" s="127"/>
      <c r="Q2308" s="127"/>
      <c r="R2308" s="127"/>
    </row>
    <row r="2309" spans="7:18" x14ac:dyDescent="0.2">
      <c r="G2309" s="64"/>
      <c r="H2309" s="64"/>
      <c r="O2309" s="87"/>
      <c r="P2309" s="127"/>
      <c r="Q2309" s="127"/>
      <c r="R2309" s="127"/>
    </row>
    <row r="2310" spans="7:18" x14ac:dyDescent="0.2">
      <c r="G2310" s="64"/>
      <c r="H2310" s="64"/>
      <c r="O2310" s="87"/>
      <c r="P2310" s="127"/>
      <c r="Q2310" s="127"/>
      <c r="R2310" s="127"/>
    </row>
    <row r="2311" spans="7:18" x14ac:dyDescent="0.2">
      <c r="G2311" s="64"/>
      <c r="H2311" s="64"/>
      <c r="O2311" s="87"/>
      <c r="P2311" s="127"/>
      <c r="Q2311" s="127"/>
      <c r="R2311" s="127"/>
    </row>
    <row r="2312" spans="7:18" x14ac:dyDescent="0.2">
      <c r="G2312" s="64"/>
      <c r="H2312" s="64"/>
      <c r="O2312" s="87"/>
      <c r="P2312" s="127"/>
      <c r="Q2312" s="127"/>
      <c r="R2312" s="127"/>
    </row>
    <row r="2313" spans="7:18" x14ac:dyDescent="0.2">
      <c r="G2313" s="64"/>
      <c r="H2313" s="64"/>
      <c r="O2313" s="87"/>
      <c r="P2313" s="127"/>
      <c r="Q2313" s="127"/>
      <c r="R2313" s="127"/>
    </row>
    <row r="2314" spans="7:18" x14ac:dyDescent="0.2">
      <c r="G2314" s="64"/>
      <c r="H2314" s="64"/>
      <c r="O2314" s="87"/>
      <c r="P2314" s="127"/>
      <c r="Q2314" s="127"/>
      <c r="R2314" s="127"/>
    </row>
    <row r="2315" spans="7:18" x14ac:dyDescent="0.2">
      <c r="G2315" s="64"/>
      <c r="H2315" s="64"/>
      <c r="O2315" s="87"/>
      <c r="P2315" s="127"/>
      <c r="Q2315" s="127"/>
      <c r="R2315" s="127"/>
    </row>
    <row r="2316" spans="7:18" x14ac:dyDescent="0.2">
      <c r="G2316" s="64"/>
      <c r="H2316" s="64"/>
      <c r="O2316" s="87"/>
      <c r="P2316" s="127"/>
      <c r="Q2316" s="127"/>
      <c r="R2316" s="127"/>
    </row>
    <row r="2317" spans="7:18" x14ac:dyDescent="0.2">
      <c r="G2317" s="64"/>
      <c r="H2317" s="64"/>
      <c r="O2317" s="87"/>
      <c r="P2317" s="127"/>
      <c r="Q2317" s="127"/>
      <c r="R2317" s="127"/>
    </row>
    <row r="2318" spans="7:18" x14ac:dyDescent="0.2">
      <c r="G2318" s="64"/>
      <c r="H2318" s="64"/>
      <c r="O2318" s="87"/>
      <c r="P2318" s="127"/>
      <c r="Q2318" s="127"/>
      <c r="R2318" s="127"/>
    </row>
    <row r="2319" spans="7:18" x14ac:dyDescent="0.2">
      <c r="G2319" s="64"/>
      <c r="H2319" s="64"/>
      <c r="O2319" s="87"/>
      <c r="P2319" s="127"/>
      <c r="Q2319" s="127"/>
      <c r="R2319" s="127"/>
    </row>
    <row r="2320" spans="7:18" x14ac:dyDescent="0.2">
      <c r="G2320" s="64"/>
      <c r="H2320" s="64"/>
      <c r="O2320" s="87"/>
      <c r="P2320" s="127"/>
      <c r="Q2320" s="127"/>
      <c r="R2320" s="127"/>
    </row>
    <row r="2321" spans="7:18" x14ac:dyDescent="0.2">
      <c r="G2321" s="64"/>
      <c r="H2321" s="64"/>
      <c r="O2321" s="87"/>
      <c r="P2321" s="127"/>
      <c r="Q2321" s="127"/>
      <c r="R2321" s="127"/>
    </row>
    <row r="2322" spans="7:18" x14ac:dyDescent="0.2">
      <c r="G2322" s="64"/>
      <c r="H2322" s="64"/>
      <c r="O2322" s="87"/>
      <c r="P2322" s="127"/>
      <c r="Q2322" s="127"/>
      <c r="R2322" s="127"/>
    </row>
    <row r="2323" spans="7:18" x14ac:dyDescent="0.2">
      <c r="G2323" s="64"/>
      <c r="H2323" s="64"/>
      <c r="O2323" s="87"/>
      <c r="P2323" s="127"/>
      <c r="Q2323" s="127"/>
      <c r="R2323" s="127"/>
    </row>
    <row r="2324" spans="7:18" x14ac:dyDescent="0.2">
      <c r="G2324" s="64"/>
      <c r="H2324" s="64"/>
      <c r="O2324" s="87"/>
      <c r="P2324" s="127"/>
      <c r="Q2324" s="127"/>
      <c r="R2324" s="127"/>
    </row>
    <row r="2325" spans="7:18" x14ac:dyDescent="0.2">
      <c r="G2325" s="64"/>
      <c r="H2325" s="64"/>
      <c r="O2325" s="87"/>
      <c r="P2325" s="127"/>
      <c r="Q2325" s="127"/>
      <c r="R2325" s="127"/>
    </row>
    <row r="2326" spans="7:18" x14ac:dyDescent="0.2">
      <c r="G2326" s="64"/>
      <c r="H2326" s="64"/>
      <c r="O2326" s="87"/>
      <c r="P2326" s="127"/>
      <c r="Q2326" s="127"/>
      <c r="R2326" s="127"/>
    </row>
    <row r="2327" spans="7:18" x14ac:dyDescent="0.2">
      <c r="G2327" s="64"/>
      <c r="H2327" s="64"/>
      <c r="O2327" s="87"/>
      <c r="P2327" s="127"/>
      <c r="Q2327" s="127"/>
      <c r="R2327" s="127"/>
    </row>
    <row r="2328" spans="7:18" x14ac:dyDescent="0.2">
      <c r="G2328" s="64"/>
      <c r="H2328" s="64"/>
      <c r="O2328" s="87"/>
      <c r="P2328" s="127"/>
      <c r="Q2328" s="127"/>
      <c r="R2328" s="127"/>
    </row>
    <row r="2329" spans="7:18" x14ac:dyDescent="0.2">
      <c r="G2329" s="64"/>
      <c r="H2329" s="64"/>
      <c r="O2329" s="87"/>
      <c r="P2329" s="127"/>
      <c r="Q2329" s="127"/>
      <c r="R2329" s="127"/>
    </row>
    <row r="2330" spans="7:18" x14ac:dyDescent="0.2">
      <c r="G2330" s="64"/>
      <c r="H2330" s="64"/>
      <c r="O2330" s="87"/>
      <c r="P2330" s="127"/>
      <c r="Q2330" s="127"/>
      <c r="R2330" s="127"/>
    </row>
    <row r="2331" spans="7:18" x14ac:dyDescent="0.2">
      <c r="G2331" s="64"/>
      <c r="H2331" s="64"/>
      <c r="O2331" s="87"/>
      <c r="P2331" s="127"/>
      <c r="Q2331" s="127"/>
      <c r="R2331" s="127"/>
    </row>
    <row r="2332" spans="7:18" x14ac:dyDescent="0.2">
      <c r="G2332" s="64"/>
      <c r="H2332" s="64"/>
      <c r="O2332" s="87"/>
      <c r="P2332" s="127"/>
      <c r="Q2332" s="127"/>
      <c r="R2332" s="127"/>
    </row>
    <row r="2333" spans="7:18" x14ac:dyDescent="0.2">
      <c r="G2333" s="64"/>
      <c r="H2333" s="64"/>
      <c r="O2333" s="87"/>
      <c r="P2333" s="127"/>
      <c r="Q2333" s="127"/>
      <c r="R2333" s="127"/>
    </row>
    <row r="2334" spans="7:18" x14ac:dyDescent="0.2">
      <c r="G2334" s="64"/>
      <c r="H2334" s="64"/>
      <c r="O2334" s="87"/>
      <c r="P2334" s="127"/>
      <c r="Q2334" s="127"/>
      <c r="R2334" s="127"/>
    </row>
    <row r="2335" spans="7:18" x14ac:dyDescent="0.2">
      <c r="G2335" s="64"/>
      <c r="H2335" s="64"/>
      <c r="O2335" s="87"/>
      <c r="P2335" s="127"/>
      <c r="Q2335" s="127"/>
      <c r="R2335" s="127"/>
    </row>
    <row r="2336" spans="7:18" x14ac:dyDescent="0.2">
      <c r="G2336" s="64"/>
      <c r="H2336" s="64"/>
      <c r="O2336" s="87"/>
      <c r="P2336" s="127"/>
      <c r="Q2336" s="127"/>
      <c r="R2336" s="127"/>
    </row>
    <row r="2337" spans="7:18" x14ac:dyDescent="0.2">
      <c r="G2337" s="64"/>
      <c r="H2337" s="64"/>
      <c r="O2337" s="87"/>
      <c r="P2337" s="127"/>
      <c r="Q2337" s="127"/>
      <c r="R2337" s="127"/>
    </row>
    <row r="2338" spans="7:18" x14ac:dyDescent="0.2">
      <c r="G2338" s="64"/>
      <c r="H2338" s="64"/>
      <c r="O2338" s="87"/>
      <c r="P2338" s="127"/>
      <c r="Q2338" s="127"/>
      <c r="R2338" s="127"/>
    </row>
    <row r="2339" spans="7:18" x14ac:dyDescent="0.2">
      <c r="G2339" s="64"/>
      <c r="H2339" s="64"/>
      <c r="O2339" s="87"/>
      <c r="P2339" s="127"/>
      <c r="Q2339" s="127"/>
      <c r="R2339" s="127"/>
    </row>
    <row r="2340" spans="7:18" x14ac:dyDescent="0.2">
      <c r="G2340" s="64"/>
      <c r="H2340" s="64"/>
      <c r="O2340" s="87"/>
      <c r="P2340" s="127"/>
      <c r="Q2340" s="127"/>
      <c r="R2340" s="127"/>
    </row>
    <row r="2341" spans="7:18" x14ac:dyDescent="0.2">
      <c r="G2341" s="64"/>
      <c r="H2341" s="64"/>
      <c r="O2341" s="87"/>
      <c r="P2341" s="127"/>
      <c r="Q2341" s="127"/>
      <c r="R2341" s="127"/>
    </row>
    <row r="2342" spans="7:18" x14ac:dyDescent="0.2">
      <c r="G2342" s="64"/>
      <c r="H2342" s="64"/>
      <c r="O2342" s="87"/>
      <c r="P2342" s="127"/>
      <c r="Q2342" s="127"/>
      <c r="R2342" s="127"/>
    </row>
    <row r="2343" spans="7:18" x14ac:dyDescent="0.2">
      <c r="G2343" s="64"/>
      <c r="H2343" s="64"/>
      <c r="O2343" s="87"/>
      <c r="P2343" s="127"/>
      <c r="Q2343" s="127"/>
      <c r="R2343" s="127"/>
    </row>
    <row r="2344" spans="7:18" x14ac:dyDescent="0.2">
      <c r="G2344" s="64"/>
      <c r="H2344" s="64"/>
      <c r="O2344" s="87"/>
      <c r="P2344" s="127"/>
      <c r="Q2344" s="127"/>
      <c r="R2344" s="127"/>
    </row>
    <row r="2345" spans="7:18" x14ac:dyDescent="0.2">
      <c r="G2345" s="64"/>
      <c r="H2345" s="64"/>
      <c r="O2345" s="87"/>
      <c r="P2345" s="127"/>
      <c r="Q2345" s="127"/>
      <c r="R2345" s="127"/>
    </row>
    <row r="2346" spans="7:18" x14ac:dyDescent="0.2">
      <c r="G2346" s="64"/>
      <c r="H2346" s="64"/>
      <c r="O2346" s="87"/>
      <c r="P2346" s="127"/>
      <c r="Q2346" s="127"/>
      <c r="R2346" s="127"/>
    </row>
    <row r="2347" spans="7:18" x14ac:dyDescent="0.2">
      <c r="G2347" s="64"/>
      <c r="H2347" s="64"/>
      <c r="O2347" s="87"/>
      <c r="P2347" s="127"/>
      <c r="Q2347" s="127"/>
      <c r="R2347" s="127"/>
    </row>
    <row r="2348" spans="7:18" x14ac:dyDescent="0.2">
      <c r="G2348" s="64"/>
      <c r="H2348" s="64"/>
      <c r="O2348" s="87"/>
      <c r="P2348" s="127"/>
      <c r="Q2348" s="127"/>
      <c r="R2348" s="127"/>
    </row>
    <row r="2349" spans="7:18" x14ac:dyDescent="0.2">
      <c r="G2349" s="64"/>
      <c r="H2349" s="64"/>
      <c r="O2349" s="87"/>
      <c r="P2349" s="127"/>
      <c r="Q2349" s="127"/>
      <c r="R2349" s="127"/>
    </row>
    <row r="2350" spans="7:18" x14ac:dyDescent="0.2">
      <c r="G2350" s="64"/>
      <c r="H2350" s="64"/>
      <c r="O2350" s="87"/>
      <c r="P2350" s="127"/>
      <c r="Q2350" s="127"/>
      <c r="R2350" s="127"/>
    </row>
    <row r="2351" spans="7:18" x14ac:dyDescent="0.2">
      <c r="G2351" s="64"/>
      <c r="H2351" s="64"/>
      <c r="O2351" s="87"/>
      <c r="P2351" s="127"/>
      <c r="Q2351" s="127"/>
      <c r="R2351" s="127"/>
    </row>
    <row r="2352" spans="7:18" x14ac:dyDescent="0.2">
      <c r="G2352" s="64"/>
      <c r="H2352" s="64"/>
      <c r="O2352" s="87"/>
      <c r="P2352" s="127"/>
      <c r="Q2352" s="127"/>
      <c r="R2352" s="127"/>
    </row>
    <row r="2353" spans="7:18" x14ac:dyDescent="0.2">
      <c r="G2353" s="64"/>
      <c r="H2353" s="64"/>
      <c r="O2353" s="87"/>
      <c r="P2353" s="127"/>
      <c r="Q2353" s="127"/>
      <c r="R2353" s="127"/>
    </row>
    <row r="2354" spans="7:18" x14ac:dyDescent="0.2">
      <c r="G2354" s="64"/>
      <c r="H2354" s="64"/>
      <c r="O2354" s="87"/>
      <c r="P2354" s="127"/>
      <c r="Q2354" s="127"/>
      <c r="R2354" s="127"/>
    </row>
    <row r="2355" spans="7:18" x14ac:dyDescent="0.2">
      <c r="G2355" s="64"/>
      <c r="H2355" s="64"/>
      <c r="O2355" s="87"/>
      <c r="P2355" s="127"/>
      <c r="Q2355" s="127"/>
      <c r="R2355" s="127"/>
    </row>
    <row r="2356" spans="7:18" x14ac:dyDescent="0.2">
      <c r="G2356" s="64"/>
      <c r="H2356" s="64"/>
      <c r="O2356" s="87"/>
      <c r="P2356" s="127"/>
      <c r="Q2356" s="127"/>
      <c r="R2356" s="127"/>
    </row>
    <row r="2357" spans="7:18" x14ac:dyDescent="0.2">
      <c r="G2357" s="64"/>
      <c r="H2357" s="64"/>
      <c r="O2357" s="87"/>
      <c r="P2357" s="127"/>
      <c r="Q2357" s="127"/>
      <c r="R2357" s="127"/>
    </row>
    <row r="2358" spans="7:18" x14ac:dyDescent="0.2">
      <c r="G2358" s="64"/>
      <c r="H2358" s="64"/>
      <c r="O2358" s="87"/>
      <c r="P2358" s="127"/>
      <c r="Q2358" s="127"/>
      <c r="R2358" s="127"/>
    </row>
    <row r="2359" spans="7:18" x14ac:dyDescent="0.2">
      <c r="G2359" s="64"/>
      <c r="H2359" s="64"/>
      <c r="O2359" s="87"/>
      <c r="P2359" s="127"/>
      <c r="Q2359" s="127"/>
      <c r="R2359" s="127"/>
    </row>
    <row r="2360" spans="7:18" x14ac:dyDescent="0.2">
      <c r="G2360" s="64"/>
      <c r="H2360" s="64"/>
      <c r="O2360" s="87"/>
      <c r="P2360" s="127"/>
      <c r="Q2360" s="127"/>
      <c r="R2360" s="127"/>
    </row>
    <row r="2361" spans="7:18" x14ac:dyDescent="0.2">
      <c r="G2361" s="64"/>
      <c r="H2361" s="64"/>
      <c r="O2361" s="87"/>
      <c r="P2361" s="127"/>
      <c r="Q2361" s="127"/>
      <c r="R2361" s="127"/>
    </row>
    <row r="2362" spans="7:18" x14ac:dyDescent="0.2">
      <c r="G2362" s="64"/>
      <c r="H2362" s="64"/>
      <c r="O2362" s="87"/>
      <c r="P2362" s="127"/>
      <c r="Q2362" s="127"/>
      <c r="R2362" s="127"/>
    </row>
    <row r="2363" spans="7:18" x14ac:dyDescent="0.2">
      <c r="G2363" s="64"/>
      <c r="H2363" s="64"/>
      <c r="O2363" s="87"/>
      <c r="P2363" s="127"/>
      <c r="Q2363" s="127"/>
      <c r="R2363" s="127"/>
    </row>
    <row r="2364" spans="7:18" x14ac:dyDescent="0.2">
      <c r="G2364" s="64"/>
      <c r="H2364" s="64"/>
      <c r="O2364" s="87"/>
      <c r="P2364" s="127"/>
      <c r="Q2364" s="127"/>
      <c r="R2364" s="127"/>
    </row>
    <row r="2365" spans="7:18" x14ac:dyDescent="0.2">
      <c r="G2365" s="64"/>
      <c r="H2365" s="64"/>
      <c r="O2365" s="87"/>
      <c r="P2365" s="127"/>
      <c r="Q2365" s="127"/>
      <c r="R2365" s="127"/>
    </row>
    <row r="2366" spans="7:18" x14ac:dyDescent="0.2">
      <c r="G2366" s="64"/>
      <c r="H2366" s="64"/>
      <c r="O2366" s="87"/>
      <c r="P2366" s="127"/>
      <c r="Q2366" s="127"/>
      <c r="R2366" s="127"/>
    </row>
    <row r="2367" spans="7:18" x14ac:dyDescent="0.2">
      <c r="G2367" s="64"/>
      <c r="H2367" s="64"/>
      <c r="O2367" s="87"/>
      <c r="P2367" s="127"/>
      <c r="Q2367" s="127"/>
      <c r="R2367" s="127"/>
    </row>
    <row r="2368" spans="7:18" x14ac:dyDescent="0.2">
      <c r="G2368" s="64"/>
      <c r="H2368" s="64"/>
      <c r="O2368" s="87"/>
      <c r="P2368" s="127"/>
      <c r="Q2368" s="127"/>
      <c r="R2368" s="127"/>
    </row>
    <row r="2369" spans="7:18" x14ac:dyDescent="0.2">
      <c r="G2369" s="64"/>
      <c r="H2369" s="64"/>
      <c r="O2369" s="87"/>
      <c r="P2369" s="127"/>
      <c r="Q2369" s="127"/>
      <c r="R2369" s="127"/>
    </row>
    <row r="2370" spans="7:18" x14ac:dyDescent="0.2">
      <c r="G2370" s="64"/>
      <c r="H2370" s="64"/>
      <c r="O2370" s="87"/>
      <c r="P2370" s="127"/>
      <c r="Q2370" s="127"/>
      <c r="R2370" s="127"/>
    </row>
    <row r="2371" spans="7:18" x14ac:dyDescent="0.2">
      <c r="G2371" s="64"/>
      <c r="H2371" s="64"/>
      <c r="O2371" s="87"/>
      <c r="P2371" s="127"/>
      <c r="Q2371" s="127"/>
      <c r="R2371" s="127"/>
    </row>
    <row r="2372" spans="7:18" x14ac:dyDescent="0.2">
      <c r="G2372" s="64"/>
      <c r="H2372" s="64"/>
      <c r="O2372" s="87"/>
      <c r="P2372" s="127"/>
      <c r="Q2372" s="127"/>
      <c r="R2372" s="127"/>
    </row>
    <row r="2373" spans="7:18" x14ac:dyDescent="0.2">
      <c r="G2373" s="64"/>
      <c r="H2373" s="64"/>
      <c r="O2373" s="87"/>
      <c r="P2373" s="127"/>
      <c r="Q2373" s="127"/>
      <c r="R2373" s="127"/>
    </row>
    <row r="2374" spans="7:18" x14ac:dyDescent="0.2">
      <c r="G2374" s="64"/>
      <c r="H2374" s="64"/>
      <c r="O2374" s="87"/>
      <c r="P2374" s="127"/>
      <c r="Q2374" s="127"/>
      <c r="R2374" s="127"/>
    </row>
    <row r="2375" spans="7:18" x14ac:dyDescent="0.2">
      <c r="G2375" s="64"/>
      <c r="H2375" s="64"/>
      <c r="O2375" s="87"/>
      <c r="P2375" s="127"/>
      <c r="Q2375" s="127"/>
      <c r="R2375" s="127"/>
    </row>
    <row r="2376" spans="7:18" x14ac:dyDescent="0.2">
      <c r="G2376" s="64"/>
      <c r="H2376" s="64"/>
      <c r="O2376" s="87"/>
      <c r="P2376" s="127"/>
      <c r="Q2376" s="127"/>
      <c r="R2376" s="127"/>
    </row>
    <row r="2377" spans="7:18" x14ac:dyDescent="0.2">
      <c r="G2377" s="64"/>
      <c r="H2377" s="64"/>
      <c r="O2377" s="87"/>
      <c r="P2377" s="127"/>
      <c r="Q2377" s="127"/>
      <c r="R2377" s="127"/>
    </row>
    <row r="2378" spans="7:18" x14ac:dyDescent="0.2">
      <c r="G2378" s="64"/>
      <c r="H2378" s="64"/>
      <c r="O2378" s="87"/>
      <c r="P2378" s="127"/>
      <c r="Q2378" s="127"/>
      <c r="R2378" s="127"/>
    </row>
    <row r="2379" spans="7:18" x14ac:dyDescent="0.2">
      <c r="G2379" s="64"/>
      <c r="H2379" s="64"/>
      <c r="O2379" s="87"/>
      <c r="P2379" s="127"/>
      <c r="Q2379" s="127"/>
      <c r="R2379" s="127"/>
    </row>
    <row r="2380" spans="7:18" x14ac:dyDescent="0.2">
      <c r="G2380" s="64"/>
      <c r="H2380" s="64"/>
      <c r="O2380" s="87"/>
      <c r="P2380" s="127"/>
      <c r="Q2380" s="127"/>
      <c r="R2380" s="127"/>
    </row>
    <row r="2381" spans="7:18" x14ac:dyDescent="0.2">
      <c r="G2381" s="64"/>
      <c r="H2381" s="64"/>
      <c r="O2381" s="87"/>
      <c r="P2381" s="127"/>
      <c r="Q2381" s="127"/>
      <c r="R2381" s="127"/>
    </row>
    <row r="2382" spans="7:18" x14ac:dyDescent="0.2">
      <c r="G2382" s="64"/>
      <c r="H2382" s="64"/>
      <c r="O2382" s="87"/>
      <c r="P2382" s="127"/>
      <c r="Q2382" s="127"/>
      <c r="R2382" s="127"/>
    </row>
    <row r="2383" spans="7:18" x14ac:dyDescent="0.2">
      <c r="G2383" s="64"/>
      <c r="H2383" s="64"/>
      <c r="O2383" s="87"/>
      <c r="P2383" s="127"/>
      <c r="Q2383" s="127"/>
      <c r="R2383" s="127"/>
    </row>
    <row r="2384" spans="7:18" x14ac:dyDescent="0.2">
      <c r="G2384" s="64"/>
      <c r="H2384" s="64"/>
      <c r="O2384" s="87"/>
      <c r="P2384" s="127"/>
      <c r="Q2384" s="127"/>
      <c r="R2384" s="127"/>
    </row>
    <row r="2385" spans="7:18" x14ac:dyDescent="0.2">
      <c r="G2385" s="64"/>
      <c r="H2385" s="64"/>
      <c r="O2385" s="87"/>
      <c r="P2385" s="127"/>
      <c r="Q2385" s="127"/>
      <c r="R2385" s="127"/>
    </row>
    <row r="2386" spans="7:18" x14ac:dyDescent="0.2">
      <c r="G2386" s="64"/>
      <c r="H2386" s="64"/>
      <c r="O2386" s="87"/>
      <c r="P2386" s="127"/>
      <c r="Q2386" s="127"/>
      <c r="R2386" s="127"/>
    </row>
    <row r="2387" spans="7:18" x14ac:dyDescent="0.2">
      <c r="G2387" s="64"/>
      <c r="H2387" s="64"/>
      <c r="O2387" s="87"/>
      <c r="P2387" s="127"/>
      <c r="Q2387" s="127"/>
      <c r="R2387" s="127"/>
    </row>
    <row r="2388" spans="7:18" x14ac:dyDescent="0.2">
      <c r="G2388" s="64"/>
      <c r="H2388" s="64"/>
      <c r="O2388" s="87"/>
      <c r="P2388" s="127"/>
      <c r="Q2388" s="127"/>
      <c r="R2388" s="127"/>
    </row>
    <row r="2389" spans="7:18" x14ac:dyDescent="0.2">
      <c r="G2389" s="64"/>
      <c r="H2389" s="64"/>
      <c r="O2389" s="87"/>
      <c r="P2389" s="127"/>
      <c r="Q2389" s="127"/>
      <c r="R2389" s="127"/>
    </row>
    <row r="2390" spans="7:18" x14ac:dyDescent="0.2">
      <c r="G2390" s="64"/>
      <c r="H2390" s="64"/>
      <c r="O2390" s="87"/>
      <c r="P2390" s="127"/>
      <c r="Q2390" s="127"/>
      <c r="R2390" s="127"/>
    </row>
    <row r="2391" spans="7:18" x14ac:dyDescent="0.2">
      <c r="G2391" s="64"/>
      <c r="H2391" s="64"/>
      <c r="O2391" s="87"/>
      <c r="P2391" s="127"/>
      <c r="Q2391" s="127"/>
      <c r="R2391" s="127"/>
    </row>
    <row r="2392" spans="7:18" x14ac:dyDescent="0.2">
      <c r="G2392" s="64"/>
      <c r="H2392" s="64"/>
      <c r="O2392" s="87"/>
      <c r="P2392" s="127"/>
      <c r="Q2392" s="127"/>
      <c r="R2392" s="127"/>
    </row>
    <row r="2393" spans="7:18" x14ac:dyDescent="0.2">
      <c r="G2393" s="64"/>
      <c r="H2393" s="64"/>
      <c r="O2393" s="87"/>
      <c r="P2393" s="127"/>
      <c r="Q2393" s="127"/>
      <c r="R2393" s="127"/>
    </row>
    <row r="2394" spans="7:18" x14ac:dyDescent="0.2">
      <c r="G2394" s="64"/>
      <c r="H2394" s="64"/>
      <c r="O2394" s="87"/>
      <c r="P2394" s="127"/>
      <c r="Q2394" s="127"/>
      <c r="R2394" s="127"/>
    </row>
    <row r="2395" spans="7:18" x14ac:dyDescent="0.2">
      <c r="G2395" s="64"/>
      <c r="H2395" s="64"/>
      <c r="O2395" s="87"/>
      <c r="P2395" s="127"/>
      <c r="Q2395" s="127"/>
      <c r="R2395" s="127"/>
    </row>
    <row r="2396" spans="7:18" x14ac:dyDescent="0.2">
      <c r="G2396" s="64"/>
      <c r="H2396" s="64"/>
      <c r="O2396" s="87"/>
      <c r="P2396" s="127"/>
      <c r="Q2396" s="127"/>
      <c r="R2396" s="127"/>
    </row>
    <row r="2397" spans="7:18" x14ac:dyDescent="0.2">
      <c r="G2397" s="64"/>
      <c r="H2397" s="64"/>
      <c r="O2397" s="87"/>
      <c r="P2397" s="127"/>
      <c r="Q2397" s="127"/>
      <c r="R2397" s="127"/>
    </row>
    <row r="2398" spans="7:18" x14ac:dyDescent="0.2">
      <c r="G2398" s="64"/>
      <c r="H2398" s="64"/>
      <c r="O2398" s="87"/>
      <c r="P2398" s="127"/>
      <c r="Q2398" s="127"/>
      <c r="R2398" s="127"/>
    </row>
    <row r="2399" spans="7:18" x14ac:dyDescent="0.2">
      <c r="G2399" s="64"/>
      <c r="H2399" s="64"/>
      <c r="O2399" s="87"/>
      <c r="P2399" s="127"/>
      <c r="Q2399" s="127"/>
      <c r="R2399" s="127"/>
    </row>
    <row r="2400" spans="7:18" x14ac:dyDescent="0.2">
      <c r="G2400" s="64"/>
      <c r="H2400" s="64"/>
      <c r="O2400" s="87"/>
      <c r="P2400" s="127"/>
      <c r="Q2400" s="127"/>
      <c r="R2400" s="127"/>
    </row>
    <row r="2401" spans="7:18" x14ac:dyDescent="0.2">
      <c r="G2401" s="64"/>
      <c r="H2401" s="64"/>
      <c r="O2401" s="87"/>
      <c r="P2401" s="127"/>
      <c r="Q2401" s="127"/>
      <c r="R2401" s="127"/>
    </row>
    <row r="2402" spans="7:18" x14ac:dyDescent="0.2">
      <c r="G2402" s="64"/>
      <c r="H2402" s="64"/>
      <c r="O2402" s="87"/>
      <c r="P2402" s="127"/>
      <c r="Q2402" s="127"/>
      <c r="R2402" s="127"/>
    </row>
    <row r="2403" spans="7:18" x14ac:dyDescent="0.2">
      <c r="G2403" s="64"/>
      <c r="H2403" s="64"/>
      <c r="O2403" s="87"/>
      <c r="P2403" s="127"/>
      <c r="Q2403" s="127"/>
      <c r="R2403" s="127"/>
    </row>
    <row r="2404" spans="7:18" x14ac:dyDescent="0.2">
      <c r="G2404" s="64"/>
      <c r="H2404" s="64"/>
      <c r="O2404" s="87"/>
      <c r="P2404" s="127"/>
      <c r="Q2404" s="127"/>
      <c r="R2404" s="127"/>
    </row>
    <row r="2405" spans="7:18" x14ac:dyDescent="0.2">
      <c r="G2405" s="64"/>
      <c r="H2405" s="64"/>
      <c r="O2405" s="87"/>
      <c r="P2405" s="127"/>
      <c r="Q2405" s="127"/>
      <c r="R2405" s="127"/>
    </row>
    <row r="2406" spans="7:18" x14ac:dyDescent="0.2">
      <c r="G2406" s="64"/>
      <c r="H2406" s="64"/>
      <c r="O2406" s="87"/>
      <c r="P2406" s="127"/>
      <c r="Q2406" s="127"/>
      <c r="R2406" s="127"/>
    </row>
    <row r="2407" spans="7:18" x14ac:dyDescent="0.2">
      <c r="G2407" s="64"/>
      <c r="H2407" s="64"/>
      <c r="O2407" s="87"/>
      <c r="P2407" s="127"/>
      <c r="Q2407" s="127"/>
      <c r="R2407" s="127"/>
    </row>
    <row r="2408" spans="7:18" x14ac:dyDescent="0.2">
      <c r="G2408" s="64"/>
      <c r="H2408" s="64"/>
      <c r="O2408" s="87"/>
      <c r="P2408" s="127"/>
      <c r="Q2408" s="127"/>
      <c r="R2408" s="127"/>
    </row>
    <row r="2409" spans="7:18" x14ac:dyDescent="0.2">
      <c r="G2409" s="64"/>
      <c r="H2409" s="64"/>
      <c r="O2409" s="87"/>
      <c r="P2409" s="127"/>
      <c r="Q2409" s="127"/>
      <c r="R2409" s="127"/>
    </row>
    <row r="2410" spans="7:18" x14ac:dyDescent="0.2">
      <c r="G2410" s="64"/>
      <c r="H2410" s="64"/>
      <c r="O2410" s="87"/>
      <c r="P2410" s="127"/>
      <c r="Q2410" s="127"/>
      <c r="R2410" s="127"/>
    </row>
    <row r="2411" spans="7:18" x14ac:dyDescent="0.2">
      <c r="G2411" s="64"/>
      <c r="H2411" s="64"/>
      <c r="O2411" s="87"/>
      <c r="P2411" s="127"/>
      <c r="Q2411" s="127"/>
      <c r="R2411" s="127"/>
    </row>
    <row r="2412" spans="7:18" x14ac:dyDescent="0.2">
      <c r="G2412" s="64"/>
      <c r="H2412" s="64"/>
      <c r="O2412" s="87"/>
      <c r="P2412" s="127"/>
      <c r="Q2412" s="127"/>
      <c r="R2412" s="127"/>
    </row>
    <row r="2413" spans="7:18" x14ac:dyDescent="0.2">
      <c r="G2413" s="64"/>
      <c r="H2413" s="64"/>
      <c r="O2413" s="87"/>
      <c r="P2413" s="127"/>
      <c r="Q2413" s="127"/>
      <c r="R2413" s="127"/>
    </row>
    <row r="2414" spans="7:18" x14ac:dyDescent="0.2">
      <c r="G2414" s="64"/>
      <c r="H2414" s="64"/>
      <c r="O2414" s="87"/>
      <c r="P2414" s="127"/>
      <c r="Q2414" s="127"/>
      <c r="R2414" s="127"/>
    </row>
    <row r="2415" spans="7:18" x14ac:dyDescent="0.2">
      <c r="G2415" s="64"/>
      <c r="H2415" s="64"/>
      <c r="O2415" s="87"/>
      <c r="P2415" s="127"/>
      <c r="Q2415" s="127"/>
      <c r="R2415" s="127"/>
    </row>
    <row r="2416" spans="7:18" x14ac:dyDescent="0.2">
      <c r="G2416" s="64"/>
      <c r="H2416" s="64"/>
      <c r="O2416" s="87"/>
      <c r="P2416" s="127"/>
      <c r="Q2416" s="127"/>
      <c r="R2416" s="127"/>
    </row>
    <row r="2417" spans="7:18" x14ac:dyDescent="0.2">
      <c r="G2417" s="64"/>
      <c r="H2417" s="64"/>
      <c r="O2417" s="87"/>
      <c r="P2417" s="127"/>
      <c r="Q2417" s="127"/>
      <c r="R2417" s="127"/>
    </row>
    <row r="2418" spans="7:18" x14ac:dyDescent="0.2">
      <c r="G2418" s="64"/>
      <c r="H2418" s="64"/>
      <c r="O2418" s="87"/>
      <c r="P2418" s="127"/>
      <c r="Q2418" s="127"/>
      <c r="R2418" s="127"/>
    </row>
    <row r="2419" spans="7:18" x14ac:dyDescent="0.2">
      <c r="G2419" s="64"/>
      <c r="H2419" s="64"/>
      <c r="O2419" s="87"/>
      <c r="P2419" s="127"/>
      <c r="Q2419" s="127"/>
      <c r="R2419" s="127"/>
    </row>
    <row r="2420" spans="7:18" x14ac:dyDescent="0.2">
      <c r="G2420" s="64"/>
      <c r="H2420" s="64"/>
      <c r="O2420" s="87"/>
      <c r="P2420" s="127"/>
      <c r="Q2420" s="127"/>
      <c r="R2420" s="127"/>
    </row>
    <row r="2421" spans="7:18" x14ac:dyDescent="0.2">
      <c r="G2421" s="64"/>
      <c r="H2421" s="64"/>
      <c r="O2421" s="87"/>
      <c r="P2421" s="127"/>
      <c r="Q2421" s="127"/>
      <c r="R2421" s="127"/>
    </row>
    <row r="2422" spans="7:18" x14ac:dyDescent="0.2">
      <c r="G2422" s="64"/>
      <c r="H2422" s="64"/>
      <c r="O2422" s="87"/>
      <c r="P2422" s="127"/>
      <c r="Q2422" s="127"/>
      <c r="R2422" s="127"/>
    </row>
    <row r="2423" spans="7:18" x14ac:dyDescent="0.2">
      <c r="G2423" s="64"/>
      <c r="H2423" s="64"/>
      <c r="O2423" s="87"/>
      <c r="P2423" s="127"/>
      <c r="Q2423" s="127"/>
      <c r="R2423" s="127"/>
    </row>
    <row r="2424" spans="7:18" x14ac:dyDescent="0.2">
      <c r="G2424" s="64"/>
      <c r="H2424" s="64"/>
      <c r="O2424" s="87"/>
      <c r="P2424" s="127"/>
      <c r="Q2424" s="127"/>
      <c r="R2424" s="127"/>
    </row>
    <row r="2425" spans="7:18" x14ac:dyDescent="0.2">
      <c r="G2425" s="64"/>
      <c r="H2425" s="64"/>
      <c r="O2425" s="87"/>
      <c r="P2425" s="127"/>
      <c r="Q2425" s="127"/>
      <c r="R2425" s="127"/>
    </row>
    <row r="2426" spans="7:18" x14ac:dyDescent="0.2">
      <c r="G2426" s="64"/>
      <c r="H2426" s="64"/>
      <c r="O2426" s="87"/>
      <c r="P2426" s="127"/>
      <c r="Q2426" s="127"/>
      <c r="R2426" s="127"/>
    </row>
    <row r="2427" spans="7:18" x14ac:dyDescent="0.2">
      <c r="G2427" s="64"/>
      <c r="H2427" s="64"/>
      <c r="O2427" s="87"/>
      <c r="P2427" s="127"/>
      <c r="Q2427" s="127"/>
      <c r="R2427" s="127"/>
    </row>
    <row r="2428" spans="7:18" x14ac:dyDescent="0.2">
      <c r="G2428" s="64"/>
      <c r="H2428" s="64"/>
      <c r="O2428" s="87"/>
      <c r="P2428" s="127"/>
      <c r="Q2428" s="127"/>
      <c r="R2428" s="127"/>
    </row>
    <row r="2429" spans="7:18" x14ac:dyDescent="0.2">
      <c r="G2429" s="64"/>
      <c r="H2429" s="64"/>
      <c r="O2429" s="87"/>
      <c r="P2429" s="127"/>
      <c r="Q2429" s="127"/>
      <c r="R2429" s="127"/>
    </row>
    <row r="2430" spans="7:18" x14ac:dyDescent="0.2">
      <c r="G2430" s="64"/>
      <c r="H2430" s="64"/>
      <c r="O2430" s="87"/>
      <c r="P2430" s="127"/>
      <c r="Q2430" s="127"/>
      <c r="R2430" s="127"/>
    </row>
    <row r="2431" spans="7:18" x14ac:dyDescent="0.2">
      <c r="G2431" s="64"/>
      <c r="H2431" s="64"/>
      <c r="O2431" s="87"/>
      <c r="P2431" s="127"/>
      <c r="Q2431" s="127"/>
      <c r="R2431" s="127"/>
    </row>
    <row r="2432" spans="7:18" x14ac:dyDescent="0.2">
      <c r="G2432" s="64"/>
      <c r="H2432" s="64"/>
      <c r="O2432" s="87"/>
      <c r="P2432" s="127"/>
      <c r="Q2432" s="127"/>
      <c r="R2432" s="127"/>
    </row>
    <row r="2433" spans="7:18" x14ac:dyDescent="0.2">
      <c r="G2433" s="64"/>
      <c r="H2433" s="64"/>
      <c r="O2433" s="87"/>
      <c r="P2433" s="127"/>
      <c r="Q2433" s="127"/>
      <c r="R2433" s="127"/>
    </row>
    <row r="2434" spans="7:18" x14ac:dyDescent="0.2">
      <c r="G2434" s="64"/>
      <c r="H2434" s="64"/>
      <c r="O2434" s="87"/>
      <c r="P2434" s="127"/>
      <c r="Q2434" s="127"/>
      <c r="R2434" s="127"/>
    </row>
    <row r="2435" spans="7:18" x14ac:dyDescent="0.2">
      <c r="G2435" s="64"/>
      <c r="H2435" s="64"/>
      <c r="O2435" s="87"/>
      <c r="P2435" s="127"/>
      <c r="Q2435" s="127"/>
      <c r="R2435" s="127"/>
    </row>
    <row r="2436" spans="7:18" x14ac:dyDescent="0.2">
      <c r="G2436" s="64"/>
      <c r="H2436" s="64"/>
      <c r="O2436" s="87"/>
      <c r="P2436" s="127"/>
      <c r="Q2436" s="127"/>
      <c r="R2436" s="127"/>
    </row>
    <row r="2437" spans="7:18" x14ac:dyDescent="0.2">
      <c r="G2437" s="64"/>
      <c r="H2437" s="64"/>
      <c r="O2437" s="87"/>
      <c r="P2437" s="127"/>
      <c r="Q2437" s="127"/>
      <c r="R2437" s="127"/>
    </row>
    <row r="2438" spans="7:18" x14ac:dyDescent="0.2">
      <c r="G2438" s="64"/>
      <c r="H2438" s="64"/>
      <c r="O2438" s="87"/>
      <c r="P2438" s="127"/>
      <c r="Q2438" s="127"/>
      <c r="R2438" s="127"/>
    </row>
    <row r="2439" spans="7:18" x14ac:dyDescent="0.2">
      <c r="G2439" s="64"/>
      <c r="H2439" s="64"/>
      <c r="O2439" s="87"/>
      <c r="P2439" s="127"/>
      <c r="Q2439" s="127"/>
      <c r="R2439" s="127"/>
    </row>
    <row r="2440" spans="7:18" x14ac:dyDescent="0.2">
      <c r="G2440" s="64"/>
      <c r="H2440" s="64"/>
      <c r="O2440" s="87"/>
      <c r="P2440" s="127"/>
      <c r="Q2440" s="127"/>
      <c r="R2440" s="127"/>
    </row>
    <row r="2441" spans="7:18" x14ac:dyDescent="0.2">
      <c r="G2441" s="64"/>
      <c r="H2441" s="64"/>
      <c r="O2441" s="87"/>
      <c r="P2441" s="127"/>
      <c r="Q2441" s="127"/>
      <c r="R2441" s="127"/>
    </row>
    <row r="2442" spans="7:18" x14ac:dyDescent="0.2">
      <c r="G2442" s="64"/>
      <c r="H2442" s="64"/>
      <c r="O2442" s="87"/>
      <c r="P2442" s="127"/>
      <c r="Q2442" s="127"/>
      <c r="R2442" s="127"/>
    </row>
    <row r="2443" spans="7:18" x14ac:dyDescent="0.2">
      <c r="G2443" s="64"/>
      <c r="H2443" s="64"/>
      <c r="O2443" s="87"/>
      <c r="P2443" s="127"/>
      <c r="Q2443" s="127"/>
      <c r="R2443" s="127"/>
    </row>
    <row r="2444" spans="7:18" x14ac:dyDescent="0.2">
      <c r="G2444" s="64"/>
      <c r="H2444" s="64"/>
      <c r="O2444" s="87"/>
      <c r="P2444" s="127"/>
      <c r="Q2444" s="127"/>
      <c r="R2444" s="127"/>
    </row>
    <row r="2445" spans="7:18" x14ac:dyDescent="0.2">
      <c r="G2445" s="64"/>
      <c r="H2445" s="64"/>
      <c r="O2445" s="87"/>
      <c r="P2445" s="127"/>
      <c r="Q2445" s="127"/>
      <c r="R2445" s="127"/>
    </row>
    <row r="2446" spans="7:18" x14ac:dyDescent="0.2">
      <c r="G2446" s="64"/>
      <c r="H2446" s="64"/>
      <c r="O2446" s="87"/>
      <c r="P2446" s="127"/>
      <c r="Q2446" s="127"/>
      <c r="R2446" s="127"/>
    </row>
    <row r="2447" spans="7:18" x14ac:dyDescent="0.2">
      <c r="G2447" s="64"/>
      <c r="H2447" s="64"/>
      <c r="O2447" s="87"/>
      <c r="P2447" s="127"/>
      <c r="Q2447" s="127"/>
      <c r="R2447" s="127"/>
    </row>
    <row r="2448" spans="7:18" x14ac:dyDescent="0.2">
      <c r="G2448" s="64"/>
      <c r="H2448" s="64"/>
      <c r="O2448" s="87"/>
      <c r="P2448" s="127"/>
      <c r="Q2448" s="127"/>
      <c r="R2448" s="127"/>
    </row>
    <row r="2449" spans="7:18" x14ac:dyDescent="0.2">
      <c r="G2449" s="64"/>
      <c r="H2449" s="64"/>
      <c r="O2449" s="87"/>
      <c r="P2449" s="127"/>
      <c r="Q2449" s="127"/>
      <c r="R2449" s="127"/>
    </row>
    <row r="2450" spans="7:18" x14ac:dyDescent="0.2">
      <c r="G2450" s="64"/>
      <c r="H2450" s="64"/>
      <c r="O2450" s="87"/>
      <c r="P2450" s="127"/>
      <c r="Q2450" s="127"/>
      <c r="R2450" s="127"/>
    </row>
    <row r="2451" spans="7:18" x14ac:dyDescent="0.2">
      <c r="G2451" s="64"/>
      <c r="H2451" s="64"/>
      <c r="O2451" s="87"/>
      <c r="P2451" s="127"/>
      <c r="Q2451" s="127"/>
      <c r="R2451" s="127"/>
    </row>
    <row r="2452" spans="7:18" x14ac:dyDescent="0.2">
      <c r="G2452" s="64"/>
      <c r="H2452" s="64"/>
      <c r="O2452" s="87"/>
      <c r="P2452" s="127"/>
      <c r="Q2452" s="127"/>
      <c r="R2452" s="127"/>
    </row>
    <row r="2453" spans="7:18" x14ac:dyDescent="0.2">
      <c r="G2453" s="64"/>
      <c r="H2453" s="64"/>
      <c r="O2453" s="87"/>
      <c r="P2453" s="127"/>
      <c r="Q2453" s="127"/>
      <c r="R2453" s="127"/>
    </row>
    <row r="2454" spans="7:18" x14ac:dyDescent="0.2">
      <c r="G2454" s="64"/>
      <c r="H2454" s="64"/>
      <c r="O2454" s="87"/>
      <c r="P2454" s="127"/>
      <c r="Q2454" s="127"/>
      <c r="R2454" s="127"/>
    </row>
    <row r="2455" spans="7:18" x14ac:dyDescent="0.2">
      <c r="G2455" s="64"/>
      <c r="H2455" s="64"/>
      <c r="O2455" s="87"/>
      <c r="P2455" s="127"/>
      <c r="Q2455" s="127"/>
      <c r="R2455" s="127"/>
    </row>
    <row r="2456" spans="7:18" x14ac:dyDescent="0.2">
      <c r="G2456" s="64"/>
      <c r="H2456" s="64"/>
      <c r="O2456" s="87"/>
      <c r="P2456" s="127"/>
      <c r="Q2456" s="127"/>
      <c r="R2456" s="127"/>
    </row>
    <row r="2457" spans="7:18" x14ac:dyDescent="0.2">
      <c r="G2457" s="64"/>
      <c r="H2457" s="64"/>
      <c r="O2457" s="87"/>
      <c r="P2457" s="127"/>
      <c r="Q2457" s="127"/>
      <c r="R2457" s="127"/>
    </row>
    <row r="2458" spans="7:18" x14ac:dyDescent="0.2">
      <c r="G2458" s="64"/>
      <c r="H2458" s="64"/>
      <c r="O2458" s="87"/>
      <c r="P2458" s="127"/>
      <c r="Q2458" s="127"/>
      <c r="R2458" s="127"/>
    </row>
    <row r="2459" spans="7:18" x14ac:dyDescent="0.2">
      <c r="G2459" s="64"/>
      <c r="H2459" s="64"/>
      <c r="O2459" s="87"/>
      <c r="P2459" s="127"/>
      <c r="Q2459" s="127"/>
      <c r="R2459" s="127"/>
    </row>
    <row r="2460" spans="7:18" x14ac:dyDescent="0.2">
      <c r="G2460" s="64"/>
      <c r="H2460" s="64"/>
      <c r="O2460" s="87"/>
      <c r="P2460" s="127"/>
      <c r="Q2460" s="127"/>
      <c r="R2460" s="127"/>
    </row>
    <row r="2461" spans="7:18" x14ac:dyDescent="0.2">
      <c r="G2461" s="64"/>
      <c r="H2461" s="64"/>
      <c r="O2461" s="87"/>
      <c r="P2461" s="127"/>
      <c r="Q2461" s="127"/>
      <c r="R2461" s="127"/>
    </row>
    <row r="2462" spans="7:18" x14ac:dyDescent="0.2">
      <c r="G2462" s="64"/>
      <c r="H2462" s="64"/>
      <c r="O2462" s="87"/>
      <c r="P2462" s="127"/>
      <c r="Q2462" s="127"/>
      <c r="R2462" s="127"/>
    </row>
    <row r="2463" spans="7:18" x14ac:dyDescent="0.2">
      <c r="G2463" s="64"/>
      <c r="H2463" s="64"/>
      <c r="O2463" s="87"/>
      <c r="P2463" s="127"/>
      <c r="Q2463" s="127"/>
      <c r="R2463" s="127"/>
    </row>
    <row r="2464" spans="7:18" x14ac:dyDescent="0.2">
      <c r="G2464" s="64"/>
      <c r="H2464" s="64"/>
      <c r="O2464" s="87"/>
      <c r="P2464" s="127"/>
      <c r="Q2464" s="127"/>
      <c r="R2464" s="127"/>
    </row>
    <row r="2465" spans="7:18" x14ac:dyDescent="0.2">
      <c r="G2465" s="64"/>
      <c r="H2465" s="64"/>
      <c r="O2465" s="87"/>
      <c r="P2465" s="127"/>
      <c r="Q2465" s="127"/>
      <c r="R2465" s="127"/>
    </row>
    <row r="2466" spans="7:18" x14ac:dyDescent="0.2">
      <c r="G2466" s="64"/>
      <c r="H2466" s="64"/>
      <c r="O2466" s="87"/>
      <c r="P2466" s="127"/>
      <c r="Q2466" s="127"/>
      <c r="R2466" s="127"/>
    </row>
    <row r="2467" spans="7:18" x14ac:dyDescent="0.2">
      <c r="G2467" s="64"/>
      <c r="H2467" s="64"/>
      <c r="O2467" s="87"/>
      <c r="P2467" s="127"/>
      <c r="Q2467" s="127"/>
      <c r="R2467" s="127"/>
    </row>
    <row r="2468" spans="7:18" x14ac:dyDescent="0.2">
      <c r="G2468" s="64"/>
      <c r="H2468" s="64"/>
      <c r="O2468" s="87"/>
      <c r="P2468" s="127"/>
      <c r="Q2468" s="127"/>
      <c r="R2468" s="127"/>
    </row>
    <row r="2469" spans="7:18" x14ac:dyDescent="0.2">
      <c r="G2469" s="64"/>
      <c r="H2469" s="64"/>
      <c r="O2469" s="87"/>
      <c r="P2469" s="127"/>
      <c r="Q2469" s="127"/>
      <c r="R2469" s="127"/>
    </row>
    <row r="2470" spans="7:18" x14ac:dyDescent="0.2">
      <c r="G2470" s="64"/>
      <c r="H2470" s="64"/>
      <c r="O2470" s="87"/>
      <c r="P2470" s="127"/>
      <c r="Q2470" s="127"/>
      <c r="R2470" s="127"/>
    </row>
    <row r="2471" spans="7:18" x14ac:dyDescent="0.2">
      <c r="G2471" s="64"/>
      <c r="H2471" s="64"/>
      <c r="O2471" s="87"/>
      <c r="P2471" s="127"/>
      <c r="Q2471" s="127"/>
      <c r="R2471" s="127"/>
    </row>
    <row r="2472" spans="7:18" x14ac:dyDescent="0.2">
      <c r="G2472" s="64"/>
      <c r="H2472" s="64"/>
      <c r="O2472" s="87"/>
      <c r="P2472" s="127"/>
      <c r="Q2472" s="127"/>
      <c r="R2472" s="127"/>
    </row>
    <row r="2473" spans="7:18" x14ac:dyDescent="0.2">
      <c r="G2473" s="64"/>
      <c r="H2473" s="64"/>
      <c r="O2473" s="87"/>
      <c r="P2473" s="127"/>
      <c r="Q2473" s="127"/>
      <c r="R2473" s="127"/>
    </row>
    <row r="2474" spans="7:18" x14ac:dyDescent="0.2">
      <c r="G2474" s="64"/>
      <c r="H2474" s="64"/>
      <c r="O2474" s="87"/>
      <c r="P2474" s="127"/>
      <c r="Q2474" s="127"/>
      <c r="R2474" s="127"/>
    </row>
    <row r="2475" spans="7:18" x14ac:dyDescent="0.2">
      <c r="G2475" s="64"/>
      <c r="H2475" s="64"/>
      <c r="O2475" s="87"/>
      <c r="P2475" s="127"/>
      <c r="Q2475" s="127"/>
      <c r="R2475" s="127"/>
    </row>
    <row r="2476" spans="7:18" x14ac:dyDescent="0.2">
      <c r="G2476" s="64"/>
      <c r="H2476" s="64"/>
      <c r="O2476" s="87"/>
      <c r="P2476" s="127"/>
      <c r="Q2476" s="127"/>
      <c r="R2476" s="127"/>
    </row>
    <row r="2477" spans="7:18" x14ac:dyDescent="0.2">
      <c r="G2477" s="64"/>
      <c r="H2477" s="64"/>
      <c r="O2477" s="87"/>
      <c r="P2477" s="127"/>
      <c r="Q2477" s="127"/>
      <c r="R2477" s="127"/>
    </row>
    <row r="2478" spans="7:18" x14ac:dyDescent="0.2">
      <c r="G2478" s="64"/>
      <c r="H2478" s="64"/>
      <c r="O2478" s="87"/>
      <c r="P2478" s="127"/>
      <c r="Q2478" s="127"/>
      <c r="R2478" s="127"/>
    </row>
    <row r="2479" spans="7:18" x14ac:dyDescent="0.2">
      <c r="G2479" s="64"/>
      <c r="H2479" s="64"/>
      <c r="O2479" s="87"/>
      <c r="P2479" s="127"/>
      <c r="Q2479" s="127"/>
      <c r="R2479" s="127"/>
    </row>
    <row r="2480" spans="7:18" x14ac:dyDescent="0.2">
      <c r="G2480" s="64"/>
      <c r="H2480" s="64"/>
      <c r="O2480" s="87"/>
      <c r="P2480" s="127"/>
      <c r="Q2480" s="127"/>
      <c r="R2480" s="127"/>
    </row>
    <row r="2481" spans="7:18" x14ac:dyDescent="0.2">
      <c r="G2481" s="64"/>
      <c r="H2481" s="64"/>
      <c r="O2481" s="87"/>
      <c r="P2481" s="127"/>
      <c r="Q2481" s="127"/>
      <c r="R2481" s="127"/>
    </row>
    <row r="2482" spans="7:18" x14ac:dyDescent="0.2">
      <c r="G2482" s="64"/>
      <c r="H2482" s="64"/>
      <c r="O2482" s="87"/>
      <c r="P2482" s="127"/>
      <c r="Q2482" s="127"/>
      <c r="R2482" s="127"/>
    </row>
    <row r="2483" spans="7:18" x14ac:dyDescent="0.2">
      <c r="G2483" s="64"/>
      <c r="H2483" s="64"/>
      <c r="O2483" s="87"/>
      <c r="P2483" s="127"/>
      <c r="Q2483" s="127"/>
      <c r="R2483" s="127"/>
    </row>
    <row r="2484" spans="7:18" x14ac:dyDescent="0.2">
      <c r="G2484" s="64"/>
      <c r="H2484" s="64"/>
      <c r="O2484" s="87"/>
      <c r="P2484" s="127"/>
      <c r="Q2484" s="127"/>
      <c r="R2484" s="127"/>
    </row>
    <row r="2485" spans="7:18" x14ac:dyDescent="0.2">
      <c r="G2485" s="64"/>
      <c r="H2485" s="64"/>
      <c r="O2485" s="87"/>
      <c r="P2485" s="127"/>
      <c r="Q2485" s="127"/>
      <c r="R2485" s="127"/>
    </row>
    <row r="2486" spans="7:18" x14ac:dyDescent="0.2">
      <c r="G2486" s="64"/>
      <c r="H2486" s="64"/>
      <c r="O2486" s="87"/>
      <c r="P2486" s="127"/>
      <c r="Q2486" s="127"/>
      <c r="R2486" s="127"/>
    </row>
    <row r="2487" spans="7:18" x14ac:dyDescent="0.2">
      <c r="G2487" s="64"/>
      <c r="H2487" s="64"/>
      <c r="O2487" s="87"/>
      <c r="P2487" s="127"/>
      <c r="Q2487" s="127"/>
      <c r="R2487" s="127"/>
    </row>
    <row r="2488" spans="7:18" x14ac:dyDescent="0.2">
      <c r="G2488" s="64"/>
      <c r="H2488" s="64"/>
      <c r="O2488" s="87"/>
      <c r="P2488" s="127"/>
      <c r="Q2488" s="127"/>
      <c r="R2488" s="127"/>
    </row>
    <row r="2489" spans="7:18" x14ac:dyDescent="0.2">
      <c r="G2489" s="64"/>
      <c r="H2489" s="64"/>
      <c r="O2489" s="87"/>
      <c r="P2489" s="127"/>
      <c r="Q2489" s="127"/>
      <c r="R2489" s="127"/>
    </row>
    <row r="2490" spans="7:18" x14ac:dyDescent="0.2">
      <c r="G2490" s="64"/>
      <c r="H2490" s="64"/>
      <c r="O2490" s="87"/>
      <c r="P2490" s="127"/>
      <c r="Q2490" s="127"/>
      <c r="R2490" s="127"/>
    </row>
    <row r="2491" spans="7:18" x14ac:dyDescent="0.2">
      <c r="G2491" s="64"/>
      <c r="H2491" s="64"/>
      <c r="O2491" s="87"/>
      <c r="P2491" s="127"/>
      <c r="Q2491" s="127"/>
      <c r="R2491" s="127"/>
    </row>
    <row r="2492" spans="7:18" x14ac:dyDescent="0.2">
      <c r="G2492" s="64"/>
      <c r="H2492" s="64"/>
      <c r="O2492" s="87"/>
      <c r="P2492" s="127"/>
      <c r="Q2492" s="127"/>
      <c r="R2492" s="127"/>
    </row>
    <row r="2493" spans="7:18" x14ac:dyDescent="0.2">
      <c r="G2493" s="64"/>
      <c r="H2493" s="64"/>
      <c r="O2493" s="87"/>
      <c r="P2493" s="127"/>
      <c r="Q2493" s="127"/>
      <c r="R2493" s="127"/>
    </row>
    <row r="2494" spans="7:18" x14ac:dyDescent="0.2">
      <c r="G2494" s="64"/>
      <c r="H2494" s="64"/>
      <c r="O2494" s="87"/>
      <c r="P2494" s="127"/>
      <c r="Q2494" s="127"/>
      <c r="R2494" s="127"/>
    </row>
    <row r="2495" spans="7:18" x14ac:dyDescent="0.2">
      <c r="G2495" s="64"/>
      <c r="H2495" s="64"/>
      <c r="O2495" s="87"/>
      <c r="P2495" s="127"/>
      <c r="Q2495" s="127"/>
      <c r="R2495" s="127"/>
    </row>
    <row r="2496" spans="7:18" x14ac:dyDescent="0.2">
      <c r="G2496" s="64"/>
      <c r="H2496" s="64"/>
      <c r="O2496" s="87"/>
      <c r="P2496" s="127"/>
      <c r="Q2496" s="127"/>
      <c r="R2496" s="127"/>
    </row>
    <row r="2497" spans="7:18" x14ac:dyDescent="0.2">
      <c r="G2497" s="64"/>
      <c r="H2497" s="64"/>
      <c r="O2497" s="87"/>
      <c r="P2497" s="127"/>
      <c r="Q2497" s="127"/>
      <c r="R2497" s="127"/>
    </row>
    <row r="2498" spans="7:18" x14ac:dyDescent="0.2">
      <c r="G2498" s="64"/>
      <c r="H2498" s="64"/>
      <c r="O2498" s="87"/>
      <c r="P2498" s="127"/>
      <c r="Q2498" s="127"/>
      <c r="R2498" s="127"/>
    </row>
    <row r="2499" spans="7:18" x14ac:dyDescent="0.2">
      <c r="G2499" s="64"/>
      <c r="H2499" s="64"/>
      <c r="O2499" s="87"/>
      <c r="P2499" s="127"/>
      <c r="Q2499" s="127"/>
      <c r="R2499" s="127"/>
    </row>
    <row r="2500" spans="7:18" x14ac:dyDescent="0.2">
      <c r="G2500" s="64"/>
      <c r="H2500" s="64"/>
      <c r="O2500" s="87"/>
      <c r="P2500" s="127"/>
      <c r="Q2500" s="127"/>
      <c r="R2500" s="127"/>
    </row>
    <row r="2501" spans="7:18" x14ac:dyDescent="0.2">
      <c r="G2501" s="64"/>
      <c r="H2501" s="64"/>
      <c r="O2501" s="87"/>
      <c r="P2501" s="127"/>
      <c r="Q2501" s="127"/>
      <c r="R2501" s="127"/>
    </row>
    <row r="2502" spans="7:18" x14ac:dyDescent="0.2">
      <c r="G2502" s="64"/>
      <c r="H2502" s="64"/>
      <c r="O2502" s="87"/>
      <c r="P2502" s="127"/>
      <c r="Q2502" s="127"/>
      <c r="R2502" s="127"/>
    </row>
    <row r="2503" spans="7:18" x14ac:dyDescent="0.2">
      <c r="G2503" s="64"/>
      <c r="H2503" s="64"/>
      <c r="O2503" s="87"/>
      <c r="P2503" s="127"/>
      <c r="Q2503" s="127"/>
      <c r="R2503" s="127"/>
    </row>
    <row r="2504" spans="7:18" x14ac:dyDescent="0.2">
      <c r="G2504" s="64"/>
      <c r="H2504" s="64"/>
      <c r="O2504" s="87"/>
      <c r="P2504" s="127"/>
      <c r="Q2504" s="127"/>
      <c r="R2504" s="127"/>
    </row>
    <row r="2505" spans="7:18" x14ac:dyDescent="0.2">
      <c r="G2505" s="64"/>
      <c r="H2505" s="64"/>
      <c r="O2505" s="87"/>
      <c r="P2505" s="127"/>
      <c r="Q2505" s="127"/>
      <c r="R2505" s="127"/>
    </row>
    <row r="2506" spans="7:18" x14ac:dyDescent="0.2">
      <c r="G2506" s="64"/>
      <c r="H2506" s="64"/>
      <c r="O2506" s="87"/>
      <c r="P2506" s="127"/>
      <c r="Q2506" s="127"/>
      <c r="R2506" s="127"/>
    </row>
    <row r="2507" spans="7:18" x14ac:dyDescent="0.2">
      <c r="G2507" s="64"/>
      <c r="H2507" s="64"/>
      <c r="O2507" s="87"/>
      <c r="P2507" s="127"/>
      <c r="Q2507" s="127"/>
      <c r="R2507" s="127"/>
    </row>
    <row r="2508" spans="7:18" x14ac:dyDescent="0.2">
      <c r="G2508" s="64"/>
      <c r="H2508" s="64"/>
      <c r="O2508" s="87"/>
      <c r="P2508" s="127"/>
      <c r="Q2508" s="127"/>
      <c r="R2508" s="127"/>
    </row>
    <row r="2509" spans="7:18" x14ac:dyDescent="0.2">
      <c r="G2509" s="64"/>
      <c r="H2509" s="64"/>
      <c r="O2509" s="87"/>
      <c r="P2509" s="127"/>
      <c r="Q2509" s="127"/>
      <c r="R2509" s="127"/>
    </row>
    <row r="2510" spans="7:18" x14ac:dyDescent="0.2">
      <c r="G2510" s="64"/>
      <c r="H2510" s="64"/>
      <c r="O2510" s="87"/>
      <c r="P2510" s="127"/>
      <c r="Q2510" s="127"/>
      <c r="R2510" s="127"/>
    </row>
    <row r="2511" spans="7:18" x14ac:dyDescent="0.2">
      <c r="G2511" s="64"/>
      <c r="H2511" s="64"/>
      <c r="O2511" s="87"/>
      <c r="P2511" s="127"/>
      <c r="Q2511" s="127"/>
      <c r="R2511" s="127"/>
    </row>
    <row r="2512" spans="7:18" x14ac:dyDescent="0.2">
      <c r="G2512" s="64"/>
      <c r="H2512" s="64"/>
      <c r="O2512" s="87"/>
      <c r="P2512" s="127"/>
      <c r="Q2512" s="127"/>
      <c r="R2512" s="127"/>
    </row>
    <row r="2513" spans="7:18" x14ac:dyDescent="0.2">
      <c r="G2513" s="64"/>
      <c r="H2513" s="64"/>
      <c r="O2513" s="87"/>
      <c r="P2513" s="127"/>
      <c r="Q2513" s="127"/>
      <c r="R2513" s="127"/>
    </row>
    <row r="2514" spans="7:18" x14ac:dyDescent="0.2">
      <c r="G2514" s="64"/>
      <c r="H2514" s="64"/>
      <c r="O2514" s="87"/>
      <c r="P2514" s="127"/>
      <c r="Q2514" s="127"/>
      <c r="R2514" s="127"/>
    </row>
    <row r="2515" spans="7:18" x14ac:dyDescent="0.2">
      <c r="G2515" s="64"/>
      <c r="H2515" s="64"/>
      <c r="O2515" s="87"/>
      <c r="P2515" s="127"/>
      <c r="Q2515" s="127"/>
      <c r="R2515" s="127"/>
    </row>
    <row r="2516" spans="7:18" x14ac:dyDescent="0.2">
      <c r="G2516" s="64"/>
      <c r="H2516" s="64"/>
      <c r="O2516" s="87"/>
      <c r="P2516" s="127"/>
      <c r="Q2516" s="127"/>
      <c r="R2516" s="127"/>
    </row>
    <row r="2517" spans="7:18" x14ac:dyDescent="0.2">
      <c r="G2517" s="64"/>
      <c r="H2517" s="64"/>
      <c r="O2517" s="87"/>
      <c r="P2517" s="127"/>
      <c r="Q2517" s="127"/>
      <c r="R2517" s="127"/>
    </row>
    <row r="2518" spans="7:18" x14ac:dyDescent="0.2">
      <c r="G2518" s="64"/>
      <c r="H2518" s="64"/>
      <c r="O2518" s="87"/>
      <c r="P2518" s="127"/>
      <c r="Q2518" s="127"/>
      <c r="R2518" s="127"/>
    </row>
    <row r="2519" spans="7:18" x14ac:dyDescent="0.2">
      <c r="G2519" s="64"/>
      <c r="H2519" s="64"/>
      <c r="O2519" s="87"/>
      <c r="P2519" s="127"/>
      <c r="Q2519" s="127"/>
      <c r="R2519" s="127"/>
    </row>
    <row r="2520" spans="7:18" x14ac:dyDescent="0.2">
      <c r="G2520" s="64"/>
      <c r="H2520" s="64"/>
      <c r="O2520" s="87"/>
      <c r="P2520" s="127"/>
      <c r="Q2520" s="127"/>
      <c r="R2520" s="127"/>
    </row>
    <row r="2521" spans="7:18" x14ac:dyDescent="0.2">
      <c r="G2521" s="64"/>
      <c r="H2521" s="64"/>
      <c r="O2521" s="87"/>
      <c r="P2521" s="127"/>
      <c r="Q2521" s="127"/>
      <c r="R2521" s="127"/>
    </row>
    <row r="2522" spans="7:18" x14ac:dyDescent="0.2">
      <c r="G2522" s="64"/>
      <c r="H2522" s="64"/>
      <c r="O2522" s="87"/>
      <c r="P2522" s="127"/>
      <c r="Q2522" s="127"/>
      <c r="R2522" s="127"/>
    </row>
    <row r="2523" spans="7:18" x14ac:dyDescent="0.2">
      <c r="G2523" s="64"/>
      <c r="H2523" s="64"/>
      <c r="O2523" s="87"/>
      <c r="P2523" s="127"/>
      <c r="Q2523" s="127"/>
      <c r="R2523" s="127"/>
    </row>
    <row r="2524" spans="7:18" x14ac:dyDescent="0.2">
      <c r="G2524" s="64"/>
      <c r="H2524" s="64"/>
      <c r="O2524" s="87"/>
      <c r="P2524" s="127"/>
      <c r="Q2524" s="127"/>
      <c r="R2524" s="127"/>
    </row>
    <row r="2525" spans="7:18" x14ac:dyDescent="0.2">
      <c r="G2525" s="64"/>
      <c r="H2525" s="64"/>
      <c r="O2525" s="87"/>
      <c r="P2525" s="127"/>
      <c r="Q2525" s="127"/>
      <c r="R2525" s="127"/>
    </row>
    <row r="2526" spans="7:18" x14ac:dyDescent="0.2">
      <c r="G2526" s="64"/>
      <c r="H2526" s="64"/>
      <c r="O2526" s="87"/>
      <c r="P2526" s="127"/>
      <c r="Q2526" s="127"/>
      <c r="R2526" s="127"/>
    </row>
    <row r="2527" spans="7:18" x14ac:dyDescent="0.2">
      <c r="G2527" s="64"/>
      <c r="H2527" s="64"/>
      <c r="O2527" s="87"/>
      <c r="P2527" s="127"/>
      <c r="Q2527" s="127"/>
      <c r="R2527" s="127"/>
    </row>
    <row r="2528" spans="7:18" x14ac:dyDescent="0.2">
      <c r="G2528" s="64"/>
      <c r="H2528" s="64"/>
      <c r="O2528" s="87"/>
      <c r="P2528" s="127"/>
      <c r="Q2528" s="127"/>
      <c r="R2528" s="127"/>
    </row>
    <row r="2529" spans="7:18" x14ac:dyDescent="0.2">
      <c r="G2529" s="64"/>
      <c r="H2529" s="64"/>
      <c r="O2529" s="87"/>
      <c r="P2529" s="127"/>
      <c r="Q2529" s="127"/>
      <c r="R2529" s="127"/>
    </row>
    <row r="2530" spans="7:18" x14ac:dyDescent="0.2">
      <c r="G2530" s="64"/>
      <c r="H2530" s="64"/>
      <c r="O2530" s="87"/>
      <c r="P2530" s="127"/>
      <c r="Q2530" s="127"/>
      <c r="R2530" s="127"/>
    </row>
    <row r="2531" spans="7:18" x14ac:dyDescent="0.2">
      <c r="G2531" s="64"/>
      <c r="H2531" s="64"/>
      <c r="O2531" s="87"/>
      <c r="P2531" s="127"/>
      <c r="Q2531" s="127"/>
      <c r="R2531" s="127"/>
    </row>
    <row r="2532" spans="7:18" x14ac:dyDescent="0.2">
      <c r="G2532" s="64"/>
      <c r="H2532" s="64"/>
      <c r="O2532" s="87"/>
      <c r="P2532" s="127"/>
      <c r="Q2532" s="127"/>
      <c r="R2532" s="127"/>
    </row>
    <row r="2533" spans="7:18" x14ac:dyDescent="0.2">
      <c r="G2533" s="64"/>
      <c r="H2533" s="64"/>
      <c r="O2533" s="87"/>
      <c r="P2533" s="127"/>
      <c r="Q2533" s="127"/>
      <c r="R2533" s="127"/>
    </row>
    <row r="2534" spans="7:18" x14ac:dyDescent="0.2">
      <c r="G2534" s="64"/>
      <c r="H2534" s="64"/>
      <c r="O2534" s="87"/>
      <c r="P2534" s="127"/>
      <c r="Q2534" s="127"/>
      <c r="R2534" s="127"/>
    </row>
    <row r="2535" spans="7:18" x14ac:dyDescent="0.2">
      <c r="G2535" s="64"/>
      <c r="H2535" s="64"/>
      <c r="O2535" s="87"/>
      <c r="P2535" s="127"/>
      <c r="Q2535" s="127"/>
      <c r="R2535" s="127"/>
    </row>
    <row r="2536" spans="7:18" x14ac:dyDescent="0.2">
      <c r="G2536" s="64"/>
      <c r="H2536" s="64"/>
      <c r="O2536" s="87"/>
      <c r="P2536" s="127"/>
      <c r="Q2536" s="127"/>
      <c r="R2536" s="127"/>
    </row>
    <row r="2537" spans="7:18" x14ac:dyDescent="0.2">
      <c r="G2537" s="64"/>
      <c r="H2537" s="64"/>
      <c r="O2537" s="87"/>
      <c r="P2537" s="127"/>
      <c r="Q2537" s="127"/>
      <c r="R2537" s="127"/>
    </row>
    <row r="2538" spans="7:18" x14ac:dyDescent="0.2">
      <c r="G2538" s="64"/>
      <c r="H2538" s="64"/>
      <c r="O2538" s="87"/>
      <c r="P2538" s="127"/>
      <c r="Q2538" s="127"/>
      <c r="R2538" s="127"/>
    </row>
    <row r="2539" spans="7:18" x14ac:dyDescent="0.2">
      <c r="G2539" s="64"/>
      <c r="H2539" s="64"/>
      <c r="O2539" s="87"/>
      <c r="P2539" s="127"/>
      <c r="Q2539" s="127"/>
      <c r="R2539" s="127"/>
    </row>
    <row r="2540" spans="7:18" x14ac:dyDescent="0.2">
      <c r="G2540" s="64"/>
      <c r="H2540" s="64"/>
      <c r="O2540" s="87"/>
      <c r="P2540" s="127"/>
      <c r="Q2540" s="127"/>
      <c r="R2540" s="127"/>
    </row>
    <row r="2541" spans="7:18" x14ac:dyDescent="0.2">
      <c r="G2541" s="64"/>
      <c r="H2541" s="64"/>
      <c r="O2541" s="87"/>
      <c r="P2541" s="127"/>
      <c r="Q2541" s="127"/>
      <c r="R2541" s="127"/>
    </row>
    <row r="2542" spans="7:18" x14ac:dyDescent="0.2">
      <c r="G2542" s="64"/>
      <c r="H2542" s="64"/>
      <c r="O2542" s="87"/>
      <c r="P2542" s="127"/>
      <c r="Q2542" s="127"/>
      <c r="R2542" s="127"/>
    </row>
    <row r="2543" spans="7:18" x14ac:dyDescent="0.2">
      <c r="G2543" s="64"/>
      <c r="H2543" s="64"/>
      <c r="O2543" s="87"/>
      <c r="P2543" s="127"/>
      <c r="Q2543" s="127"/>
      <c r="R2543" s="127"/>
    </row>
    <row r="2544" spans="7:18" x14ac:dyDescent="0.2">
      <c r="G2544" s="64"/>
      <c r="H2544" s="64"/>
      <c r="O2544" s="87"/>
      <c r="P2544" s="127"/>
      <c r="Q2544" s="127"/>
      <c r="R2544" s="127"/>
    </row>
    <row r="2545" spans="7:18" x14ac:dyDescent="0.2">
      <c r="G2545" s="64"/>
      <c r="H2545" s="64"/>
      <c r="O2545" s="87"/>
      <c r="P2545" s="127"/>
      <c r="Q2545" s="127"/>
      <c r="R2545" s="127"/>
    </row>
    <row r="2546" spans="7:18" x14ac:dyDescent="0.2">
      <c r="G2546" s="64"/>
      <c r="H2546" s="64"/>
      <c r="O2546" s="87"/>
      <c r="P2546" s="127"/>
      <c r="Q2546" s="127"/>
      <c r="R2546" s="127"/>
    </row>
    <row r="2547" spans="7:18" x14ac:dyDescent="0.2">
      <c r="G2547" s="64"/>
      <c r="H2547" s="64"/>
      <c r="O2547" s="87"/>
      <c r="P2547" s="127"/>
      <c r="Q2547" s="127"/>
      <c r="R2547" s="127"/>
    </row>
    <row r="2548" spans="7:18" x14ac:dyDescent="0.2">
      <c r="G2548" s="64"/>
      <c r="H2548" s="64"/>
      <c r="O2548" s="87"/>
      <c r="P2548" s="127"/>
      <c r="Q2548" s="127"/>
      <c r="R2548" s="127"/>
    </row>
    <row r="2549" spans="7:18" x14ac:dyDescent="0.2">
      <c r="G2549" s="64"/>
      <c r="H2549" s="64"/>
      <c r="O2549" s="87"/>
      <c r="P2549" s="127"/>
      <c r="Q2549" s="127"/>
      <c r="R2549" s="127"/>
    </row>
    <row r="2550" spans="7:18" x14ac:dyDescent="0.2">
      <c r="G2550" s="64"/>
      <c r="H2550" s="64"/>
      <c r="O2550" s="87"/>
      <c r="P2550" s="127"/>
      <c r="Q2550" s="127"/>
      <c r="R2550" s="127"/>
    </row>
    <row r="2551" spans="7:18" x14ac:dyDescent="0.2">
      <c r="G2551" s="64"/>
      <c r="H2551" s="64"/>
      <c r="O2551" s="87"/>
      <c r="P2551" s="127"/>
      <c r="Q2551" s="127"/>
      <c r="R2551" s="127"/>
    </row>
    <row r="2552" spans="7:18" x14ac:dyDescent="0.2">
      <c r="G2552" s="64"/>
      <c r="H2552" s="64"/>
      <c r="O2552" s="87"/>
      <c r="P2552" s="127"/>
      <c r="Q2552" s="127"/>
      <c r="R2552" s="127"/>
    </row>
    <row r="2553" spans="7:18" x14ac:dyDescent="0.2">
      <c r="G2553" s="64"/>
      <c r="H2553" s="64"/>
      <c r="O2553" s="87"/>
      <c r="P2553" s="127"/>
      <c r="Q2553" s="127"/>
      <c r="R2553" s="127"/>
    </row>
    <row r="2554" spans="7:18" x14ac:dyDescent="0.2">
      <c r="G2554" s="64"/>
      <c r="H2554" s="64"/>
      <c r="O2554" s="87"/>
      <c r="P2554" s="127"/>
      <c r="Q2554" s="127"/>
      <c r="R2554" s="127"/>
    </row>
    <row r="2555" spans="7:18" x14ac:dyDescent="0.2">
      <c r="G2555" s="64"/>
      <c r="H2555" s="64"/>
      <c r="O2555" s="87"/>
      <c r="P2555" s="127"/>
      <c r="Q2555" s="127"/>
      <c r="R2555" s="127"/>
    </row>
    <row r="2556" spans="7:18" x14ac:dyDescent="0.2">
      <c r="G2556" s="64"/>
      <c r="H2556" s="64"/>
      <c r="O2556" s="87"/>
      <c r="P2556" s="127"/>
      <c r="Q2556" s="127"/>
      <c r="R2556" s="127"/>
    </row>
    <row r="2557" spans="7:18" x14ac:dyDescent="0.2">
      <c r="G2557" s="64"/>
      <c r="H2557" s="64"/>
      <c r="O2557" s="87"/>
      <c r="P2557" s="127"/>
      <c r="Q2557" s="127"/>
      <c r="R2557" s="127"/>
    </row>
    <row r="2558" spans="7:18" x14ac:dyDescent="0.2">
      <c r="G2558" s="64"/>
      <c r="H2558" s="64"/>
      <c r="O2558" s="87"/>
      <c r="P2558" s="127"/>
      <c r="Q2558" s="127"/>
      <c r="R2558" s="127"/>
    </row>
    <row r="2559" spans="7:18" x14ac:dyDescent="0.2">
      <c r="G2559" s="64"/>
      <c r="H2559" s="64"/>
      <c r="O2559" s="87"/>
      <c r="P2559" s="127"/>
      <c r="Q2559" s="127"/>
      <c r="R2559" s="127"/>
    </row>
    <row r="2560" spans="7:18" x14ac:dyDescent="0.2">
      <c r="G2560" s="64"/>
      <c r="H2560" s="64"/>
      <c r="O2560" s="87"/>
      <c r="P2560" s="127"/>
      <c r="Q2560" s="127"/>
      <c r="R2560" s="127"/>
    </row>
    <row r="2561" spans="7:18" x14ac:dyDescent="0.2">
      <c r="G2561" s="64"/>
      <c r="H2561" s="64"/>
      <c r="O2561" s="87"/>
      <c r="P2561" s="127"/>
      <c r="Q2561" s="127"/>
      <c r="R2561" s="127"/>
    </row>
    <row r="2562" spans="7:18" x14ac:dyDescent="0.2">
      <c r="G2562" s="64"/>
      <c r="H2562" s="64"/>
      <c r="O2562" s="87"/>
      <c r="P2562" s="127"/>
      <c r="Q2562" s="127"/>
      <c r="R2562" s="127"/>
    </row>
    <row r="2563" spans="7:18" x14ac:dyDescent="0.2">
      <c r="G2563" s="64"/>
      <c r="H2563" s="64"/>
      <c r="O2563" s="87"/>
      <c r="P2563" s="127"/>
      <c r="Q2563" s="127"/>
      <c r="R2563" s="127"/>
    </row>
    <row r="2564" spans="7:18" x14ac:dyDescent="0.2">
      <c r="G2564" s="64"/>
      <c r="H2564" s="64"/>
      <c r="O2564" s="87"/>
      <c r="P2564" s="127"/>
      <c r="Q2564" s="127"/>
      <c r="R2564" s="127"/>
    </row>
    <row r="2565" spans="7:18" x14ac:dyDescent="0.2">
      <c r="G2565" s="64"/>
      <c r="H2565" s="64"/>
      <c r="O2565" s="87"/>
      <c r="P2565" s="127"/>
      <c r="Q2565" s="127"/>
      <c r="R2565" s="127"/>
    </row>
    <row r="2566" spans="7:18" x14ac:dyDescent="0.2">
      <c r="G2566" s="64"/>
      <c r="H2566" s="64"/>
      <c r="O2566" s="87"/>
      <c r="P2566" s="127"/>
      <c r="Q2566" s="127"/>
      <c r="R2566" s="127"/>
    </row>
    <row r="2567" spans="7:18" x14ac:dyDescent="0.2">
      <c r="G2567" s="64"/>
      <c r="H2567" s="64"/>
      <c r="O2567" s="87"/>
      <c r="P2567" s="127"/>
      <c r="Q2567" s="127"/>
      <c r="R2567" s="127"/>
    </row>
    <row r="2568" spans="7:18" x14ac:dyDescent="0.2">
      <c r="G2568" s="64"/>
      <c r="H2568" s="64"/>
      <c r="O2568" s="87"/>
      <c r="P2568" s="127"/>
      <c r="Q2568" s="127"/>
      <c r="R2568" s="127"/>
    </row>
    <row r="2569" spans="7:18" x14ac:dyDescent="0.2">
      <c r="G2569" s="64"/>
      <c r="H2569" s="64"/>
      <c r="O2569" s="87"/>
      <c r="P2569" s="127"/>
      <c r="Q2569" s="127"/>
      <c r="R2569" s="127"/>
    </row>
    <row r="2570" spans="7:18" x14ac:dyDescent="0.2">
      <c r="G2570" s="64"/>
      <c r="H2570" s="64"/>
      <c r="O2570" s="87"/>
      <c r="P2570" s="127"/>
      <c r="Q2570" s="127"/>
      <c r="R2570" s="127"/>
    </row>
    <row r="2571" spans="7:18" x14ac:dyDescent="0.2">
      <c r="G2571" s="64"/>
      <c r="H2571" s="64"/>
      <c r="O2571" s="87"/>
      <c r="P2571" s="127"/>
      <c r="Q2571" s="127"/>
      <c r="R2571" s="127"/>
    </row>
    <row r="2572" spans="7:18" x14ac:dyDescent="0.2">
      <c r="G2572" s="64"/>
      <c r="H2572" s="64"/>
      <c r="O2572" s="87"/>
      <c r="P2572" s="127"/>
      <c r="Q2572" s="127"/>
      <c r="R2572" s="127"/>
    </row>
    <row r="2573" spans="7:18" x14ac:dyDescent="0.2">
      <c r="G2573" s="64"/>
      <c r="H2573" s="64"/>
      <c r="O2573" s="87"/>
      <c r="P2573" s="127"/>
      <c r="Q2573" s="127"/>
      <c r="R2573" s="127"/>
    </row>
    <row r="2574" spans="7:18" x14ac:dyDescent="0.2">
      <c r="G2574" s="64"/>
      <c r="H2574" s="64"/>
      <c r="O2574" s="87"/>
      <c r="P2574" s="127"/>
      <c r="Q2574" s="127"/>
      <c r="R2574" s="127"/>
    </row>
    <row r="2575" spans="7:18" x14ac:dyDescent="0.2">
      <c r="G2575" s="64"/>
      <c r="H2575" s="64"/>
      <c r="O2575" s="87"/>
      <c r="P2575" s="127"/>
      <c r="Q2575" s="127"/>
      <c r="R2575" s="127"/>
    </row>
    <row r="2576" spans="7:18" x14ac:dyDescent="0.2">
      <c r="G2576" s="64"/>
      <c r="H2576" s="64"/>
      <c r="O2576" s="87"/>
      <c r="P2576" s="127"/>
      <c r="Q2576" s="127"/>
      <c r="R2576" s="127"/>
    </row>
    <row r="2577" spans="7:18" x14ac:dyDescent="0.2">
      <c r="G2577" s="64"/>
      <c r="H2577" s="64"/>
      <c r="O2577" s="87"/>
      <c r="P2577" s="127"/>
      <c r="Q2577" s="127"/>
      <c r="R2577" s="127"/>
    </row>
    <row r="2578" spans="7:18" x14ac:dyDescent="0.2">
      <c r="G2578" s="64"/>
      <c r="H2578" s="64"/>
      <c r="O2578" s="87"/>
      <c r="P2578" s="127"/>
      <c r="Q2578" s="127"/>
      <c r="R2578" s="127"/>
    </row>
    <row r="2579" spans="7:18" x14ac:dyDescent="0.2">
      <c r="G2579" s="64"/>
      <c r="H2579" s="64"/>
      <c r="O2579" s="87"/>
      <c r="P2579" s="127"/>
      <c r="Q2579" s="127"/>
      <c r="R2579" s="127"/>
    </row>
    <row r="2580" spans="7:18" x14ac:dyDescent="0.2">
      <c r="G2580" s="64"/>
      <c r="H2580" s="64"/>
      <c r="O2580" s="87"/>
      <c r="P2580" s="127"/>
      <c r="Q2580" s="127"/>
      <c r="R2580" s="127"/>
    </row>
    <row r="2581" spans="7:18" x14ac:dyDescent="0.2">
      <c r="G2581" s="64"/>
      <c r="H2581" s="64"/>
      <c r="O2581" s="87"/>
      <c r="P2581" s="127"/>
      <c r="Q2581" s="127"/>
      <c r="R2581" s="127"/>
    </row>
    <row r="2582" spans="7:18" x14ac:dyDescent="0.2">
      <c r="G2582" s="64"/>
      <c r="H2582" s="64"/>
      <c r="O2582" s="87"/>
      <c r="P2582" s="127"/>
      <c r="Q2582" s="127"/>
      <c r="R2582" s="127"/>
    </row>
    <row r="2583" spans="7:18" x14ac:dyDescent="0.2">
      <c r="G2583" s="64"/>
      <c r="H2583" s="64"/>
      <c r="O2583" s="87"/>
      <c r="P2583" s="127"/>
      <c r="Q2583" s="127"/>
      <c r="R2583" s="127"/>
    </row>
    <row r="2584" spans="7:18" x14ac:dyDescent="0.2">
      <c r="G2584" s="64"/>
      <c r="H2584" s="64"/>
      <c r="O2584" s="87"/>
      <c r="P2584" s="127"/>
      <c r="Q2584" s="127"/>
      <c r="R2584" s="127"/>
    </row>
    <row r="2585" spans="7:18" x14ac:dyDescent="0.2">
      <c r="G2585" s="64"/>
      <c r="H2585" s="64"/>
      <c r="O2585" s="87"/>
      <c r="P2585" s="127"/>
      <c r="Q2585" s="127"/>
      <c r="R2585" s="127"/>
    </row>
    <row r="2586" spans="7:18" x14ac:dyDescent="0.2">
      <c r="G2586" s="64"/>
      <c r="H2586" s="64"/>
      <c r="O2586" s="87"/>
      <c r="P2586" s="127"/>
      <c r="Q2586" s="127"/>
      <c r="R2586" s="127"/>
    </row>
    <row r="2587" spans="7:18" x14ac:dyDescent="0.2">
      <c r="G2587" s="64"/>
      <c r="H2587" s="64"/>
      <c r="O2587" s="87"/>
      <c r="P2587" s="127"/>
      <c r="Q2587" s="127"/>
      <c r="R2587" s="127"/>
    </row>
    <row r="2588" spans="7:18" x14ac:dyDescent="0.2">
      <c r="G2588" s="64"/>
      <c r="H2588" s="64"/>
      <c r="O2588" s="87"/>
      <c r="P2588" s="127"/>
      <c r="Q2588" s="127"/>
      <c r="R2588" s="127"/>
    </row>
    <row r="2589" spans="7:18" x14ac:dyDescent="0.2">
      <c r="G2589" s="64"/>
      <c r="H2589" s="64"/>
      <c r="O2589" s="87"/>
      <c r="P2589" s="127"/>
      <c r="Q2589" s="127"/>
      <c r="R2589" s="127"/>
    </row>
    <row r="2590" spans="7:18" x14ac:dyDescent="0.2">
      <c r="G2590" s="64"/>
      <c r="H2590" s="64"/>
      <c r="O2590" s="87"/>
      <c r="P2590" s="127"/>
      <c r="Q2590" s="127"/>
      <c r="R2590" s="127"/>
    </row>
    <row r="2591" spans="7:18" x14ac:dyDescent="0.2">
      <c r="G2591" s="64"/>
      <c r="H2591" s="64"/>
      <c r="O2591" s="87"/>
      <c r="P2591" s="127"/>
      <c r="Q2591" s="127"/>
      <c r="R2591" s="127"/>
    </row>
    <row r="2592" spans="7:18" x14ac:dyDescent="0.2">
      <c r="G2592" s="64"/>
      <c r="H2592" s="64"/>
      <c r="O2592" s="87"/>
      <c r="P2592" s="127"/>
      <c r="Q2592" s="127"/>
      <c r="R2592" s="127"/>
    </row>
    <row r="2593" spans="7:18" x14ac:dyDescent="0.2">
      <c r="G2593" s="64"/>
      <c r="H2593" s="64"/>
      <c r="O2593" s="87"/>
      <c r="P2593" s="127"/>
      <c r="Q2593" s="127"/>
      <c r="R2593" s="127"/>
    </row>
    <row r="2594" spans="7:18" x14ac:dyDescent="0.2">
      <c r="G2594" s="64"/>
      <c r="H2594" s="64"/>
      <c r="O2594" s="87"/>
      <c r="P2594" s="127"/>
      <c r="Q2594" s="127"/>
      <c r="R2594" s="127"/>
    </row>
    <row r="2595" spans="7:18" x14ac:dyDescent="0.2">
      <c r="G2595" s="64"/>
      <c r="H2595" s="64"/>
      <c r="O2595" s="87"/>
      <c r="P2595" s="127"/>
      <c r="Q2595" s="127"/>
      <c r="R2595" s="127"/>
    </row>
    <row r="2596" spans="7:18" x14ac:dyDescent="0.2">
      <c r="G2596" s="64"/>
      <c r="H2596" s="64"/>
      <c r="O2596" s="87"/>
      <c r="P2596" s="127"/>
      <c r="Q2596" s="127"/>
      <c r="R2596" s="127"/>
    </row>
    <row r="2597" spans="7:18" x14ac:dyDescent="0.2">
      <c r="G2597" s="64"/>
      <c r="H2597" s="64"/>
      <c r="O2597" s="87"/>
      <c r="P2597" s="127"/>
      <c r="Q2597" s="127"/>
      <c r="R2597" s="127"/>
    </row>
    <row r="2598" spans="7:18" x14ac:dyDescent="0.2">
      <c r="G2598" s="64"/>
      <c r="H2598" s="64"/>
      <c r="O2598" s="87"/>
      <c r="P2598" s="127"/>
      <c r="Q2598" s="127"/>
      <c r="R2598" s="127"/>
    </row>
    <row r="2599" spans="7:18" x14ac:dyDescent="0.2">
      <c r="G2599" s="64"/>
      <c r="H2599" s="64"/>
      <c r="O2599" s="87"/>
      <c r="P2599" s="127"/>
      <c r="Q2599" s="127"/>
      <c r="R2599" s="127"/>
    </row>
    <row r="2600" spans="7:18" x14ac:dyDescent="0.2">
      <c r="G2600" s="64"/>
      <c r="H2600" s="64"/>
      <c r="O2600" s="87"/>
      <c r="P2600" s="127"/>
      <c r="Q2600" s="127"/>
      <c r="R2600" s="127"/>
    </row>
    <row r="2601" spans="7:18" x14ac:dyDescent="0.2">
      <c r="G2601" s="64"/>
      <c r="H2601" s="64"/>
      <c r="O2601" s="87"/>
      <c r="P2601" s="127"/>
      <c r="Q2601" s="127"/>
      <c r="R2601" s="127"/>
    </row>
    <row r="2602" spans="7:18" x14ac:dyDescent="0.2">
      <c r="G2602" s="64"/>
      <c r="H2602" s="64"/>
      <c r="O2602" s="87"/>
      <c r="P2602" s="127"/>
      <c r="Q2602" s="127"/>
      <c r="R2602" s="127"/>
    </row>
    <row r="2603" spans="7:18" x14ac:dyDescent="0.2">
      <c r="G2603" s="64"/>
      <c r="H2603" s="64"/>
      <c r="O2603" s="87"/>
      <c r="P2603" s="127"/>
      <c r="Q2603" s="127"/>
      <c r="R2603" s="127"/>
    </row>
    <row r="2604" spans="7:18" x14ac:dyDescent="0.2">
      <c r="G2604" s="64"/>
      <c r="H2604" s="64"/>
      <c r="O2604" s="87"/>
      <c r="P2604" s="127"/>
      <c r="Q2604" s="127"/>
      <c r="R2604" s="127"/>
    </row>
    <row r="2605" spans="7:18" x14ac:dyDescent="0.2">
      <c r="G2605" s="64"/>
      <c r="H2605" s="64"/>
      <c r="O2605" s="87"/>
      <c r="P2605" s="127"/>
      <c r="Q2605" s="127"/>
      <c r="R2605" s="127"/>
    </row>
    <row r="2606" spans="7:18" x14ac:dyDescent="0.2">
      <c r="G2606" s="64"/>
      <c r="H2606" s="64"/>
      <c r="O2606" s="87"/>
      <c r="P2606" s="127"/>
      <c r="Q2606" s="127"/>
      <c r="R2606" s="127"/>
    </row>
    <row r="2607" spans="7:18" x14ac:dyDescent="0.2">
      <c r="G2607" s="64"/>
      <c r="H2607" s="64"/>
      <c r="O2607" s="87"/>
      <c r="P2607" s="127"/>
      <c r="Q2607" s="127"/>
      <c r="R2607" s="127"/>
    </row>
    <row r="2608" spans="7:18" x14ac:dyDescent="0.2">
      <c r="G2608" s="64"/>
      <c r="H2608" s="64"/>
      <c r="O2608" s="87"/>
      <c r="P2608" s="127"/>
      <c r="Q2608" s="127"/>
      <c r="R2608" s="127"/>
    </row>
    <row r="2609" spans="7:18" x14ac:dyDescent="0.2">
      <c r="G2609" s="64"/>
      <c r="H2609" s="64"/>
      <c r="O2609" s="87"/>
      <c r="P2609" s="127"/>
      <c r="Q2609" s="127"/>
      <c r="R2609" s="127"/>
    </row>
    <row r="2610" spans="7:18" x14ac:dyDescent="0.2">
      <c r="G2610" s="64"/>
      <c r="H2610" s="64"/>
      <c r="O2610" s="87"/>
      <c r="P2610" s="127"/>
      <c r="Q2610" s="127"/>
      <c r="R2610" s="127"/>
    </row>
    <row r="2611" spans="7:18" x14ac:dyDescent="0.2">
      <c r="G2611" s="64"/>
      <c r="H2611" s="64"/>
      <c r="O2611" s="87"/>
      <c r="P2611" s="127"/>
      <c r="Q2611" s="127"/>
      <c r="R2611" s="127"/>
    </row>
    <row r="2612" spans="7:18" x14ac:dyDescent="0.2">
      <c r="G2612" s="64"/>
      <c r="H2612" s="64"/>
      <c r="O2612" s="87"/>
      <c r="P2612" s="127"/>
      <c r="Q2612" s="127"/>
      <c r="R2612" s="127"/>
    </row>
    <row r="2613" spans="7:18" x14ac:dyDescent="0.2">
      <c r="G2613" s="64"/>
      <c r="H2613" s="64"/>
      <c r="O2613" s="87"/>
      <c r="P2613" s="127"/>
      <c r="Q2613" s="127"/>
      <c r="R2613" s="127"/>
    </row>
    <row r="2614" spans="7:18" x14ac:dyDescent="0.2">
      <c r="G2614" s="64"/>
      <c r="H2614" s="64"/>
      <c r="O2614" s="87"/>
      <c r="P2614" s="127"/>
      <c r="Q2614" s="127"/>
      <c r="R2614" s="127"/>
    </row>
    <row r="2615" spans="7:18" x14ac:dyDescent="0.2">
      <c r="G2615" s="64"/>
      <c r="H2615" s="64"/>
      <c r="O2615" s="87"/>
      <c r="P2615" s="127"/>
      <c r="Q2615" s="127"/>
      <c r="R2615" s="127"/>
    </row>
    <row r="2616" spans="7:18" x14ac:dyDescent="0.2">
      <c r="G2616" s="64"/>
      <c r="H2616" s="64"/>
      <c r="O2616" s="87"/>
      <c r="P2616" s="127"/>
      <c r="Q2616" s="127"/>
      <c r="R2616" s="127"/>
    </row>
    <row r="2617" spans="7:18" x14ac:dyDescent="0.2">
      <c r="G2617" s="64"/>
      <c r="H2617" s="64"/>
      <c r="O2617" s="87"/>
      <c r="P2617" s="127"/>
      <c r="Q2617" s="127"/>
      <c r="R2617" s="127"/>
    </row>
    <row r="2618" spans="7:18" x14ac:dyDescent="0.2">
      <c r="G2618" s="64"/>
      <c r="H2618" s="64"/>
      <c r="O2618" s="87"/>
      <c r="P2618" s="127"/>
      <c r="Q2618" s="127"/>
      <c r="R2618" s="127"/>
    </row>
    <row r="2619" spans="7:18" x14ac:dyDescent="0.2">
      <c r="G2619" s="64"/>
      <c r="H2619" s="64"/>
      <c r="O2619" s="87"/>
      <c r="P2619" s="127"/>
      <c r="Q2619" s="127"/>
      <c r="R2619" s="127"/>
    </row>
    <row r="2620" spans="7:18" x14ac:dyDescent="0.2">
      <c r="G2620" s="64"/>
      <c r="H2620" s="64"/>
      <c r="O2620" s="87"/>
      <c r="P2620" s="127"/>
      <c r="Q2620" s="127"/>
      <c r="R2620" s="127"/>
    </row>
    <row r="2621" spans="7:18" x14ac:dyDescent="0.2">
      <c r="G2621" s="64"/>
      <c r="H2621" s="64"/>
      <c r="O2621" s="87"/>
      <c r="P2621" s="127"/>
      <c r="Q2621" s="127"/>
      <c r="R2621" s="127"/>
    </row>
    <row r="2622" spans="7:18" x14ac:dyDescent="0.2">
      <c r="G2622" s="64"/>
      <c r="H2622" s="64"/>
      <c r="O2622" s="87"/>
      <c r="P2622" s="127"/>
      <c r="Q2622" s="127"/>
      <c r="R2622" s="127"/>
    </row>
    <row r="2623" spans="7:18" x14ac:dyDescent="0.2">
      <c r="G2623" s="64"/>
      <c r="H2623" s="64"/>
      <c r="O2623" s="87"/>
      <c r="P2623" s="127"/>
      <c r="Q2623" s="127"/>
      <c r="R2623" s="127"/>
    </row>
    <row r="2624" spans="7:18" x14ac:dyDescent="0.2">
      <c r="G2624" s="64"/>
      <c r="H2624" s="64"/>
      <c r="O2624" s="87"/>
      <c r="P2624" s="127"/>
      <c r="Q2624" s="127"/>
      <c r="R2624" s="127"/>
    </row>
    <row r="2625" spans="7:18" x14ac:dyDescent="0.2">
      <c r="G2625" s="64"/>
      <c r="H2625" s="64"/>
      <c r="O2625" s="87"/>
      <c r="P2625" s="127"/>
      <c r="Q2625" s="127"/>
      <c r="R2625" s="127"/>
    </row>
    <row r="2626" spans="7:18" x14ac:dyDescent="0.2">
      <c r="G2626" s="64"/>
      <c r="H2626" s="64"/>
      <c r="O2626" s="87"/>
      <c r="P2626" s="127"/>
      <c r="Q2626" s="127"/>
      <c r="R2626" s="127"/>
    </row>
    <row r="2627" spans="7:18" x14ac:dyDescent="0.2">
      <c r="G2627" s="64"/>
      <c r="H2627" s="64"/>
      <c r="O2627" s="87"/>
      <c r="P2627" s="127"/>
      <c r="Q2627" s="127"/>
      <c r="R2627" s="127"/>
    </row>
    <row r="2628" spans="7:18" x14ac:dyDescent="0.2">
      <c r="G2628" s="64"/>
      <c r="H2628" s="64"/>
      <c r="O2628" s="87"/>
      <c r="P2628" s="127"/>
      <c r="Q2628" s="127"/>
      <c r="R2628" s="127"/>
    </row>
    <row r="2629" spans="7:18" x14ac:dyDescent="0.2">
      <c r="G2629" s="64"/>
      <c r="H2629" s="64"/>
      <c r="O2629" s="87"/>
      <c r="P2629" s="127"/>
      <c r="Q2629" s="127"/>
      <c r="R2629" s="127"/>
    </row>
    <row r="2630" spans="7:18" x14ac:dyDescent="0.2">
      <c r="G2630" s="64"/>
      <c r="H2630" s="64"/>
      <c r="O2630" s="87"/>
      <c r="P2630" s="127"/>
      <c r="Q2630" s="127"/>
      <c r="R2630" s="127"/>
    </row>
    <row r="2631" spans="7:18" x14ac:dyDescent="0.2">
      <c r="G2631" s="64"/>
      <c r="H2631" s="64"/>
      <c r="O2631" s="87"/>
      <c r="P2631" s="127"/>
      <c r="Q2631" s="127"/>
      <c r="R2631" s="127"/>
    </row>
    <row r="2632" spans="7:18" x14ac:dyDescent="0.2">
      <c r="G2632" s="64"/>
      <c r="H2632" s="64"/>
      <c r="O2632" s="87"/>
      <c r="P2632" s="127"/>
      <c r="Q2632" s="127"/>
      <c r="R2632" s="127"/>
    </row>
    <row r="2633" spans="7:18" x14ac:dyDescent="0.2">
      <c r="G2633" s="64"/>
      <c r="H2633" s="64"/>
      <c r="O2633" s="87"/>
      <c r="P2633" s="127"/>
      <c r="Q2633" s="127"/>
      <c r="R2633" s="127"/>
    </row>
    <row r="2634" spans="7:18" x14ac:dyDescent="0.2">
      <c r="G2634" s="64"/>
      <c r="H2634" s="64"/>
      <c r="O2634" s="87"/>
      <c r="P2634" s="127"/>
      <c r="Q2634" s="127"/>
      <c r="R2634" s="127"/>
    </row>
    <row r="2635" spans="7:18" x14ac:dyDescent="0.2">
      <c r="G2635" s="64"/>
      <c r="H2635" s="64"/>
      <c r="O2635" s="87"/>
      <c r="P2635" s="127"/>
      <c r="Q2635" s="127"/>
      <c r="R2635" s="127"/>
    </row>
    <row r="2636" spans="7:18" x14ac:dyDescent="0.2">
      <c r="G2636" s="64"/>
      <c r="H2636" s="64"/>
      <c r="O2636" s="87"/>
      <c r="P2636" s="127"/>
      <c r="Q2636" s="127"/>
      <c r="R2636" s="127"/>
    </row>
    <row r="2637" spans="7:18" x14ac:dyDescent="0.2">
      <c r="G2637" s="64"/>
      <c r="H2637" s="64"/>
      <c r="O2637" s="87"/>
      <c r="P2637" s="127"/>
      <c r="Q2637" s="127"/>
      <c r="R2637" s="127"/>
    </row>
    <row r="2638" spans="7:18" x14ac:dyDescent="0.2">
      <c r="G2638" s="64"/>
      <c r="H2638" s="64"/>
      <c r="O2638" s="87"/>
      <c r="P2638" s="127"/>
      <c r="Q2638" s="127"/>
      <c r="R2638" s="127"/>
    </row>
    <row r="2639" spans="7:18" x14ac:dyDescent="0.2">
      <c r="G2639" s="64"/>
      <c r="H2639" s="64"/>
      <c r="O2639" s="87"/>
      <c r="P2639" s="127"/>
      <c r="Q2639" s="127"/>
      <c r="R2639" s="127"/>
    </row>
    <row r="2640" spans="7:18" x14ac:dyDescent="0.2">
      <c r="G2640" s="64"/>
      <c r="H2640" s="64"/>
      <c r="O2640" s="87"/>
      <c r="P2640" s="127"/>
      <c r="Q2640" s="127"/>
      <c r="R2640" s="127"/>
    </row>
    <row r="2641" spans="7:18" x14ac:dyDescent="0.2">
      <c r="G2641" s="64"/>
      <c r="H2641" s="64"/>
      <c r="O2641" s="87"/>
      <c r="P2641" s="127"/>
      <c r="Q2641" s="127"/>
      <c r="R2641" s="127"/>
    </row>
    <row r="2642" spans="7:18" x14ac:dyDescent="0.2">
      <c r="G2642" s="64"/>
      <c r="H2642" s="64"/>
      <c r="O2642" s="87"/>
      <c r="P2642" s="127"/>
      <c r="Q2642" s="127"/>
      <c r="R2642" s="127"/>
    </row>
    <row r="2643" spans="7:18" x14ac:dyDescent="0.2">
      <c r="G2643" s="64"/>
      <c r="H2643" s="64"/>
      <c r="O2643" s="87"/>
      <c r="P2643" s="127"/>
      <c r="Q2643" s="127"/>
      <c r="R2643" s="127"/>
    </row>
    <row r="2644" spans="7:18" x14ac:dyDescent="0.2">
      <c r="G2644" s="64"/>
      <c r="H2644" s="64"/>
      <c r="O2644" s="87"/>
      <c r="P2644" s="127"/>
      <c r="Q2644" s="127"/>
      <c r="R2644" s="127"/>
    </row>
    <row r="2645" spans="7:18" x14ac:dyDescent="0.2">
      <c r="G2645" s="64"/>
      <c r="H2645" s="64"/>
      <c r="O2645" s="87"/>
      <c r="P2645" s="127"/>
      <c r="Q2645" s="127"/>
      <c r="R2645" s="127"/>
    </row>
    <row r="2646" spans="7:18" x14ac:dyDescent="0.2">
      <c r="G2646" s="64"/>
      <c r="H2646" s="64"/>
      <c r="O2646" s="87"/>
      <c r="P2646" s="127"/>
      <c r="Q2646" s="127"/>
      <c r="R2646" s="127"/>
    </row>
    <row r="2647" spans="7:18" x14ac:dyDescent="0.2">
      <c r="G2647" s="64"/>
      <c r="H2647" s="64"/>
      <c r="O2647" s="87"/>
      <c r="P2647" s="127"/>
      <c r="Q2647" s="127"/>
      <c r="R2647" s="127"/>
    </row>
    <row r="2648" spans="7:18" x14ac:dyDescent="0.2">
      <c r="G2648" s="64"/>
      <c r="H2648" s="64"/>
      <c r="O2648" s="87"/>
      <c r="P2648" s="127"/>
      <c r="Q2648" s="127"/>
      <c r="R2648" s="127"/>
    </row>
    <row r="2649" spans="7:18" x14ac:dyDescent="0.2">
      <c r="G2649" s="64"/>
      <c r="H2649" s="64"/>
      <c r="O2649" s="87"/>
      <c r="P2649" s="127"/>
      <c r="Q2649" s="127"/>
      <c r="R2649" s="127"/>
    </row>
    <row r="2650" spans="7:18" x14ac:dyDescent="0.2">
      <c r="G2650" s="64"/>
      <c r="H2650" s="64"/>
      <c r="O2650" s="87"/>
      <c r="P2650" s="127"/>
      <c r="Q2650" s="127"/>
      <c r="R2650" s="127"/>
    </row>
    <row r="2651" spans="7:18" x14ac:dyDescent="0.2">
      <c r="G2651" s="64"/>
      <c r="H2651" s="64"/>
      <c r="O2651" s="87"/>
      <c r="P2651" s="127"/>
      <c r="Q2651" s="127"/>
      <c r="R2651" s="127"/>
    </row>
    <row r="2652" spans="7:18" x14ac:dyDescent="0.2">
      <c r="G2652" s="64"/>
      <c r="H2652" s="64"/>
      <c r="O2652" s="87"/>
      <c r="P2652" s="127"/>
      <c r="Q2652" s="127"/>
      <c r="R2652" s="127"/>
    </row>
    <row r="2653" spans="7:18" x14ac:dyDescent="0.2">
      <c r="G2653" s="64"/>
      <c r="H2653" s="64"/>
      <c r="O2653" s="87"/>
      <c r="P2653" s="127"/>
      <c r="Q2653" s="127"/>
      <c r="R2653" s="127"/>
    </row>
    <row r="2654" spans="7:18" x14ac:dyDescent="0.2">
      <c r="G2654" s="64"/>
      <c r="H2654" s="64"/>
      <c r="O2654" s="87"/>
      <c r="P2654" s="127"/>
      <c r="Q2654" s="127"/>
      <c r="R2654" s="127"/>
    </row>
    <row r="2655" spans="7:18" x14ac:dyDescent="0.2">
      <c r="G2655" s="64"/>
      <c r="H2655" s="64"/>
      <c r="O2655" s="87"/>
      <c r="P2655" s="127"/>
      <c r="Q2655" s="127"/>
      <c r="R2655" s="127"/>
    </row>
    <row r="2656" spans="7:18" x14ac:dyDescent="0.2">
      <c r="G2656" s="64"/>
      <c r="H2656" s="64"/>
      <c r="O2656" s="87"/>
      <c r="P2656" s="127"/>
      <c r="Q2656" s="127"/>
      <c r="R2656" s="127"/>
    </row>
    <row r="2657" spans="7:18" x14ac:dyDescent="0.2">
      <c r="G2657" s="64"/>
      <c r="H2657" s="64"/>
      <c r="O2657" s="87"/>
      <c r="P2657" s="127"/>
      <c r="Q2657" s="127"/>
      <c r="R2657" s="127"/>
    </row>
    <row r="2658" spans="7:18" x14ac:dyDescent="0.2">
      <c r="G2658" s="64"/>
      <c r="H2658" s="64"/>
      <c r="O2658" s="87"/>
      <c r="P2658" s="127"/>
      <c r="Q2658" s="127"/>
      <c r="R2658" s="127"/>
    </row>
    <row r="2659" spans="7:18" x14ac:dyDescent="0.2">
      <c r="G2659" s="64"/>
      <c r="H2659" s="64"/>
      <c r="O2659" s="87"/>
      <c r="P2659" s="127"/>
      <c r="Q2659" s="127"/>
      <c r="R2659" s="127"/>
    </row>
    <row r="2660" spans="7:18" x14ac:dyDescent="0.2">
      <c r="G2660" s="64"/>
      <c r="H2660" s="64"/>
      <c r="O2660" s="87"/>
      <c r="P2660" s="127"/>
      <c r="Q2660" s="127"/>
      <c r="R2660" s="127"/>
    </row>
    <row r="2661" spans="7:18" x14ac:dyDescent="0.2">
      <c r="G2661" s="64"/>
      <c r="H2661" s="64"/>
      <c r="O2661" s="87"/>
      <c r="P2661" s="127"/>
      <c r="Q2661" s="127"/>
      <c r="R2661" s="127"/>
    </row>
    <row r="2662" spans="7:18" x14ac:dyDescent="0.2">
      <c r="G2662" s="64"/>
      <c r="H2662" s="64"/>
      <c r="O2662" s="87"/>
      <c r="P2662" s="127"/>
      <c r="Q2662" s="127"/>
      <c r="R2662" s="127"/>
    </row>
    <row r="2663" spans="7:18" x14ac:dyDescent="0.2">
      <c r="G2663" s="64"/>
      <c r="H2663" s="64"/>
      <c r="O2663" s="87"/>
      <c r="P2663" s="127"/>
      <c r="Q2663" s="127"/>
      <c r="R2663" s="127"/>
    </row>
    <row r="2664" spans="7:18" x14ac:dyDescent="0.2">
      <c r="G2664" s="64"/>
      <c r="H2664" s="64"/>
      <c r="O2664" s="87"/>
      <c r="P2664" s="127"/>
      <c r="Q2664" s="127"/>
      <c r="R2664" s="127"/>
    </row>
    <row r="2665" spans="7:18" x14ac:dyDescent="0.2">
      <c r="G2665" s="64"/>
      <c r="H2665" s="64"/>
      <c r="O2665" s="87"/>
      <c r="P2665" s="127"/>
      <c r="Q2665" s="127"/>
      <c r="R2665" s="127"/>
    </row>
    <row r="2666" spans="7:18" x14ac:dyDescent="0.2">
      <c r="G2666" s="64"/>
      <c r="H2666" s="64"/>
      <c r="O2666" s="87"/>
      <c r="P2666" s="127"/>
      <c r="Q2666" s="127"/>
      <c r="R2666" s="127"/>
    </row>
    <row r="2667" spans="7:18" x14ac:dyDescent="0.2">
      <c r="G2667" s="64"/>
      <c r="H2667" s="64"/>
      <c r="O2667" s="87"/>
      <c r="P2667" s="127"/>
      <c r="Q2667" s="127"/>
      <c r="R2667" s="127"/>
    </row>
    <row r="2668" spans="7:18" x14ac:dyDescent="0.2">
      <c r="G2668" s="64"/>
      <c r="H2668" s="64"/>
      <c r="O2668" s="87"/>
      <c r="P2668" s="127"/>
      <c r="Q2668" s="127"/>
      <c r="R2668" s="127"/>
    </row>
    <row r="2669" spans="7:18" x14ac:dyDescent="0.2">
      <c r="G2669" s="64"/>
      <c r="H2669" s="64"/>
      <c r="O2669" s="87"/>
      <c r="P2669" s="127"/>
      <c r="Q2669" s="127"/>
      <c r="R2669" s="127"/>
    </row>
    <row r="2670" spans="7:18" x14ac:dyDescent="0.2">
      <c r="G2670" s="64"/>
      <c r="H2670" s="64"/>
      <c r="O2670" s="87"/>
      <c r="P2670" s="127"/>
      <c r="Q2670" s="127"/>
      <c r="R2670" s="127"/>
    </row>
    <row r="2671" spans="7:18" x14ac:dyDescent="0.2">
      <c r="G2671" s="64"/>
      <c r="H2671" s="64"/>
      <c r="O2671" s="87"/>
      <c r="P2671" s="127"/>
      <c r="Q2671" s="127"/>
      <c r="R2671" s="127"/>
    </row>
    <row r="2672" spans="7:18" x14ac:dyDescent="0.2">
      <c r="G2672" s="64"/>
      <c r="H2672" s="64"/>
      <c r="O2672" s="87"/>
      <c r="P2672" s="127"/>
      <c r="Q2672" s="127"/>
      <c r="R2672" s="127"/>
    </row>
    <row r="2673" spans="7:18" x14ac:dyDescent="0.2">
      <c r="G2673" s="64"/>
      <c r="H2673" s="64"/>
      <c r="O2673" s="87"/>
      <c r="P2673" s="127"/>
      <c r="Q2673" s="127"/>
      <c r="R2673" s="127"/>
    </row>
    <row r="2674" spans="7:18" x14ac:dyDescent="0.2">
      <c r="G2674" s="64"/>
      <c r="H2674" s="64"/>
      <c r="O2674" s="87"/>
      <c r="P2674" s="127"/>
      <c r="Q2674" s="127"/>
      <c r="R2674" s="127"/>
    </row>
    <row r="2675" spans="7:18" x14ac:dyDescent="0.2">
      <c r="G2675" s="64"/>
      <c r="H2675" s="64"/>
      <c r="O2675" s="87"/>
      <c r="P2675" s="127"/>
      <c r="Q2675" s="127"/>
      <c r="R2675" s="127"/>
    </row>
    <row r="2676" spans="7:18" x14ac:dyDescent="0.2">
      <c r="G2676" s="64"/>
      <c r="H2676" s="64"/>
      <c r="O2676" s="87"/>
      <c r="P2676" s="127"/>
      <c r="Q2676" s="127"/>
      <c r="R2676" s="127"/>
    </row>
    <row r="2677" spans="7:18" x14ac:dyDescent="0.2">
      <c r="G2677" s="64"/>
      <c r="H2677" s="64"/>
      <c r="O2677" s="87"/>
      <c r="P2677" s="127"/>
      <c r="Q2677" s="127"/>
      <c r="R2677" s="127"/>
    </row>
    <row r="2678" spans="7:18" x14ac:dyDescent="0.2">
      <c r="G2678" s="64"/>
      <c r="H2678" s="64"/>
      <c r="O2678" s="87"/>
      <c r="P2678" s="127"/>
      <c r="Q2678" s="127"/>
      <c r="R2678" s="127"/>
    </row>
    <row r="2679" spans="7:18" x14ac:dyDescent="0.2">
      <c r="G2679" s="64"/>
      <c r="H2679" s="64"/>
      <c r="O2679" s="87"/>
      <c r="P2679" s="127"/>
      <c r="Q2679" s="127"/>
      <c r="R2679" s="127"/>
    </row>
    <row r="2680" spans="7:18" x14ac:dyDescent="0.2">
      <c r="G2680" s="64"/>
      <c r="H2680" s="64"/>
      <c r="O2680" s="87"/>
      <c r="P2680" s="127"/>
      <c r="Q2680" s="127"/>
      <c r="R2680" s="127"/>
    </row>
    <row r="2681" spans="7:18" x14ac:dyDescent="0.2">
      <c r="G2681" s="64"/>
      <c r="H2681" s="64"/>
      <c r="O2681" s="87"/>
      <c r="P2681" s="127"/>
      <c r="Q2681" s="127"/>
      <c r="R2681" s="127"/>
    </row>
    <row r="2682" spans="7:18" x14ac:dyDescent="0.2">
      <c r="G2682" s="64"/>
      <c r="H2682" s="64"/>
      <c r="O2682" s="87"/>
      <c r="P2682" s="127"/>
      <c r="Q2682" s="127"/>
      <c r="R2682" s="127"/>
    </row>
    <row r="2683" spans="7:18" x14ac:dyDescent="0.2">
      <c r="G2683" s="64"/>
      <c r="H2683" s="64"/>
      <c r="O2683" s="87"/>
      <c r="P2683" s="127"/>
      <c r="Q2683" s="127"/>
      <c r="R2683" s="127"/>
    </row>
    <row r="2684" spans="7:18" x14ac:dyDescent="0.2">
      <c r="G2684" s="64"/>
      <c r="H2684" s="64"/>
      <c r="O2684" s="87"/>
      <c r="P2684" s="127"/>
      <c r="Q2684" s="127"/>
      <c r="R2684" s="127"/>
    </row>
    <row r="2685" spans="7:18" x14ac:dyDescent="0.2">
      <c r="G2685" s="64"/>
      <c r="H2685" s="64"/>
      <c r="O2685" s="87"/>
      <c r="P2685" s="127"/>
      <c r="Q2685" s="127"/>
      <c r="R2685" s="127"/>
    </row>
    <row r="2686" spans="7:18" x14ac:dyDescent="0.2">
      <c r="G2686" s="64"/>
      <c r="H2686" s="64"/>
      <c r="O2686" s="87"/>
      <c r="P2686" s="127"/>
      <c r="Q2686" s="127"/>
      <c r="R2686" s="127"/>
    </row>
    <row r="2687" spans="7:18" x14ac:dyDescent="0.2">
      <c r="G2687" s="64"/>
      <c r="H2687" s="64"/>
      <c r="O2687" s="87"/>
      <c r="P2687" s="127"/>
      <c r="Q2687" s="127"/>
      <c r="R2687" s="127"/>
    </row>
    <row r="2688" spans="7:18" x14ac:dyDescent="0.2">
      <c r="G2688" s="64"/>
      <c r="H2688" s="64"/>
      <c r="O2688" s="87"/>
      <c r="P2688" s="127"/>
      <c r="Q2688" s="127"/>
      <c r="R2688" s="127"/>
    </row>
    <row r="2689" spans="7:18" x14ac:dyDescent="0.2">
      <c r="G2689" s="64"/>
      <c r="H2689" s="64"/>
      <c r="O2689" s="87"/>
      <c r="P2689" s="127"/>
      <c r="Q2689" s="127"/>
      <c r="R2689" s="127"/>
    </row>
    <row r="2690" spans="7:18" x14ac:dyDescent="0.2">
      <c r="G2690" s="64"/>
      <c r="H2690" s="64"/>
      <c r="O2690" s="87"/>
      <c r="P2690" s="127"/>
      <c r="Q2690" s="127"/>
      <c r="R2690" s="127"/>
    </row>
    <row r="2691" spans="7:18" x14ac:dyDescent="0.2">
      <c r="G2691" s="64"/>
      <c r="H2691" s="64"/>
      <c r="O2691" s="87"/>
      <c r="P2691" s="127"/>
      <c r="Q2691" s="127"/>
      <c r="R2691" s="127"/>
    </row>
    <row r="2692" spans="7:18" x14ac:dyDescent="0.2">
      <c r="G2692" s="64"/>
      <c r="H2692" s="64"/>
      <c r="O2692" s="87"/>
      <c r="P2692" s="127"/>
      <c r="Q2692" s="127"/>
      <c r="R2692" s="127"/>
    </row>
    <row r="2693" spans="7:18" x14ac:dyDescent="0.2">
      <c r="G2693" s="64"/>
      <c r="H2693" s="64"/>
      <c r="O2693" s="87"/>
      <c r="P2693" s="127"/>
      <c r="Q2693" s="127"/>
      <c r="R2693" s="127"/>
    </row>
    <row r="2694" spans="7:18" x14ac:dyDescent="0.2">
      <c r="G2694" s="64"/>
      <c r="H2694" s="64"/>
      <c r="O2694" s="87"/>
      <c r="P2694" s="127"/>
      <c r="Q2694" s="127"/>
      <c r="R2694" s="127"/>
    </row>
    <row r="2695" spans="7:18" x14ac:dyDescent="0.2">
      <c r="G2695" s="64"/>
      <c r="H2695" s="64"/>
      <c r="O2695" s="87"/>
      <c r="P2695" s="127"/>
      <c r="Q2695" s="127"/>
      <c r="R2695" s="127"/>
    </row>
    <row r="2696" spans="7:18" x14ac:dyDescent="0.2">
      <c r="G2696" s="64"/>
      <c r="H2696" s="64"/>
      <c r="O2696" s="87"/>
      <c r="P2696" s="127"/>
      <c r="Q2696" s="127"/>
      <c r="R2696" s="127"/>
    </row>
    <row r="2697" spans="7:18" x14ac:dyDescent="0.2">
      <c r="G2697" s="64"/>
      <c r="H2697" s="64"/>
      <c r="O2697" s="87"/>
      <c r="P2697" s="127"/>
      <c r="Q2697" s="127"/>
      <c r="R2697" s="127"/>
    </row>
    <row r="2698" spans="7:18" x14ac:dyDescent="0.2">
      <c r="G2698" s="64"/>
      <c r="H2698" s="64"/>
      <c r="O2698" s="87"/>
      <c r="P2698" s="127"/>
      <c r="Q2698" s="127"/>
      <c r="R2698" s="127"/>
    </row>
    <row r="2699" spans="7:18" x14ac:dyDescent="0.2">
      <c r="G2699" s="64"/>
      <c r="H2699" s="64"/>
      <c r="O2699" s="87"/>
      <c r="P2699" s="127"/>
      <c r="Q2699" s="127"/>
      <c r="R2699" s="127"/>
    </row>
    <row r="2700" spans="7:18" x14ac:dyDescent="0.2">
      <c r="G2700" s="64"/>
      <c r="H2700" s="64"/>
      <c r="O2700" s="87"/>
      <c r="P2700" s="127"/>
      <c r="Q2700" s="127"/>
      <c r="R2700" s="127"/>
    </row>
    <row r="2701" spans="7:18" x14ac:dyDescent="0.2">
      <c r="G2701" s="64"/>
      <c r="H2701" s="64"/>
      <c r="O2701" s="87"/>
      <c r="P2701" s="127"/>
      <c r="Q2701" s="127"/>
      <c r="R2701" s="127"/>
    </row>
    <row r="2702" spans="7:18" x14ac:dyDescent="0.2">
      <c r="G2702" s="64"/>
      <c r="H2702" s="64"/>
      <c r="O2702" s="87"/>
      <c r="P2702" s="127"/>
      <c r="Q2702" s="127"/>
      <c r="R2702" s="127"/>
    </row>
    <row r="2703" spans="7:18" x14ac:dyDescent="0.2">
      <c r="G2703" s="64"/>
      <c r="H2703" s="64"/>
      <c r="O2703" s="87"/>
      <c r="P2703" s="127"/>
      <c r="Q2703" s="127"/>
      <c r="R2703" s="127"/>
    </row>
    <row r="2704" spans="7:18" x14ac:dyDescent="0.2">
      <c r="G2704" s="64"/>
      <c r="H2704" s="64"/>
      <c r="O2704" s="87"/>
      <c r="P2704" s="127"/>
      <c r="Q2704" s="127"/>
      <c r="R2704" s="127"/>
    </row>
    <row r="2705" spans="7:18" x14ac:dyDescent="0.2">
      <c r="G2705" s="64"/>
      <c r="H2705" s="64"/>
      <c r="O2705" s="87"/>
      <c r="P2705" s="127"/>
      <c r="Q2705" s="127"/>
      <c r="R2705" s="127"/>
    </row>
    <row r="2706" spans="7:18" x14ac:dyDescent="0.2">
      <c r="G2706" s="64"/>
      <c r="H2706" s="64"/>
      <c r="O2706" s="87"/>
      <c r="P2706" s="127"/>
      <c r="Q2706" s="127"/>
      <c r="R2706" s="127"/>
    </row>
    <row r="2707" spans="7:18" x14ac:dyDescent="0.2">
      <c r="G2707" s="64"/>
      <c r="H2707" s="64"/>
      <c r="O2707" s="87"/>
      <c r="P2707" s="127"/>
      <c r="Q2707" s="127"/>
      <c r="R2707" s="127"/>
    </row>
    <row r="2708" spans="7:18" x14ac:dyDescent="0.2">
      <c r="G2708" s="64"/>
      <c r="H2708" s="64"/>
      <c r="O2708" s="87"/>
      <c r="P2708" s="127"/>
      <c r="Q2708" s="127"/>
      <c r="R2708" s="127"/>
    </row>
    <row r="2709" spans="7:18" x14ac:dyDescent="0.2">
      <c r="G2709" s="64"/>
      <c r="H2709" s="64"/>
      <c r="O2709" s="87"/>
      <c r="P2709" s="127"/>
      <c r="Q2709" s="127"/>
      <c r="R2709" s="127"/>
    </row>
    <row r="2710" spans="7:18" x14ac:dyDescent="0.2">
      <c r="G2710" s="64"/>
      <c r="H2710" s="64"/>
      <c r="O2710" s="87"/>
      <c r="P2710" s="127"/>
      <c r="Q2710" s="127"/>
      <c r="R2710" s="127"/>
    </row>
    <row r="2711" spans="7:18" x14ac:dyDescent="0.2">
      <c r="G2711" s="64"/>
      <c r="H2711" s="64"/>
      <c r="O2711" s="87"/>
      <c r="P2711" s="127"/>
      <c r="Q2711" s="127"/>
      <c r="R2711" s="127"/>
    </row>
    <row r="2712" spans="7:18" x14ac:dyDescent="0.2">
      <c r="G2712" s="64"/>
      <c r="H2712" s="64"/>
      <c r="O2712" s="87"/>
      <c r="P2712" s="127"/>
      <c r="Q2712" s="127"/>
      <c r="R2712" s="127"/>
    </row>
    <row r="2713" spans="7:18" x14ac:dyDescent="0.2">
      <c r="G2713" s="64"/>
      <c r="H2713" s="64"/>
      <c r="O2713" s="87"/>
      <c r="P2713" s="127"/>
      <c r="Q2713" s="127"/>
      <c r="R2713" s="127"/>
    </row>
    <row r="2714" spans="7:18" x14ac:dyDescent="0.2">
      <c r="G2714" s="64"/>
      <c r="H2714" s="64"/>
      <c r="O2714" s="87"/>
      <c r="P2714" s="127"/>
      <c r="Q2714" s="127"/>
      <c r="R2714" s="127"/>
    </row>
    <row r="2715" spans="7:18" x14ac:dyDescent="0.2">
      <c r="G2715" s="64"/>
      <c r="H2715" s="64"/>
      <c r="O2715" s="87"/>
      <c r="P2715" s="127"/>
      <c r="Q2715" s="127"/>
      <c r="R2715" s="127"/>
    </row>
    <row r="2716" spans="7:18" x14ac:dyDescent="0.2">
      <c r="G2716" s="64"/>
      <c r="H2716" s="64"/>
      <c r="O2716" s="87"/>
      <c r="P2716" s="127"/>
      <c r="Q2716" s="127"/>
      <c r="R2716" s="127"/>
    </row>
    <row r="2717" spans="7:18" x14ac:dyDescent="0.2">
      <c r="G2717" s="64"/>
      <c r="H2717" s="64"/>
      <c r="O2717" s="87"/>
      <c r="P2717" s="127"/>
      <c r="Q2717" s="127"/>
      <c r="R2717" s="127"/>
    </row>
    <row r="2718" spans="7:18" x14ac:dyDescent="0.2">
      <c r="G2718" s="64"/>
      <c r="H2718" s="64"/>
      <c r="O2718" s="87"/>
      <c r="P2718" s="127"/>
      <c r="Q2718" s="127"/>
      <c r="R2718" s="127"/>
    </row>
    <row r="2719" spans="7:18" x14ac:dyDescent="0.2">
      <c r="G2719" s="64"/>
      <c r="H2719" s="64"/>
      <c r="O2719" s="87"/>
      <c r="P2719" s="127"/>
      <c r="Q2719" s="127"/>
      <c r="R2719" s="127"/>
    </row>
    <row r="2720" spans="7:18" x14ac:dyDescent="0.2">
      <c r="G2720" s="64"/>
      <c r="H2720" s="64"/>
      <c r="O2720" s="87"/>
      <c r="P2720" s="127"/>
      <c r="Q2720" s="127"/>
      <c r="R2720" s="127"/>
    </row>
    <row r="2721" spans="7:18" x14ac:dyDescent="0.2">
      <c r="G2721" s="64"/>
      <c r="H2721" s="64"/>
      <c r="O2721" s="87"/>
      <c r="P2721" s="127"/>
      <c r="Q2721" s="127"/>
      <c r="R2721" s="127"/>
    </row>
    <row r="2722" spans="7:18" x14ac:dyDescent="0.2">
      <c r="G2722" s="64"/>
      <c r="H2722" s="64"/>
      <c r="O2722" s="87"/>
      <c r="P2722" s="127"/>
      <c r="Q2722" s="127"/>
      <c r="R2722" s="127"/>
    </row>
    <row r="2723" spans="7:18" x14ac:dyDescent="0.2">
      <c r="G2723" s="64"/>
      <c r="H2723" s="64"/>
      <c r="O2723" s="87"/>
      <c r="P2723" s="127"/>
      <c r="Q2723" s="127"/>
      <c r="R2723" s="127"/>
    </row>
    <row r="2724" spans="7:18" x14ac:dyDescent="0.2">
      <c r="G2724" s="64"/>
      <c r="H2724" s="64"/>
      <c r="O2724" s="87"/>
      <c r="P2724" s="127"/>
      <c r="Q2724" s="127"/>
      <c r="R2724" s="127"/>
    </row>
    <row r="2725" spans="7:18" x14ac:dyDescent="0.2">
      <c r="G2725" s="64"/>
      <c r="H2725" s="64"/>
      <c r="O2725" s="87"/>
      <c r="P2725" s="127"/>
      <c r="Q2725" s="127"/>
      <c r="R2725" s="127"/>
    </row>
    <row r="2726" spans="7:18" x14ac:dyDescent="0.2">
      <c r="G2726" s="64"/>
      <c r="H2726" s="64"/>
      <c r="O2726" s="87"/>
      <c r="P2726" s="127"/>
      <c r="Q2726" s="127"/>
      <c r="R2726" s="127"/>
    </row>
    <row r="2727" spans="7:18" x14ac:dyDescent="0.2">
      <c r="G2727" s="64"/>
      <c r="H2727" s="64"/>
      <c r="O2727" s="87"/>
      <c r="P2727" s="127"/>
      <c r="Q2727" s="127"/>
      <c r="R2727" s="127"/>
    </row>
    <row r="2728" spans="7:18" x14ac:dyDescent="0.2">
      <c r="G2728" s="64"/>
      <c r="H2728" s="64"/>
      <c r="O2728" s="87"/>
      <c r="P2728" s="127"/>
      <c r="Q2728" s="127"/>
      <c r="R2728" s="127"/>
    </row>
    <row r="2729" spans="7:18" x14ac:dyDescent="0.2">
      <c r="G2729" s="64"/>
      <c r="H2729" s="64"/>
      <c r="O2729" s="87"/>
      <c r="P2729" s="127"/>
      <c r="Q2729" s="127"/>
      <c r="R2729" s="127"/>
    </row>
    <row r="2730" spans="7:18" x14ac:dyDescent="0.2">
      <c r="G2730" s="64"/>
      <c r="H2730" s="64"/>
      <c r="O2730" s="87"/>
      <c r="P2730" s="127"/>
      <c r="Q2730" s="127"/>
      <c r="R2730" s="127"/>
    </row>
    <row r="2731" spans="7:18" x14ac:dyDescent="0.2">
      <c r="G2731" s="64"/>
      <c r="H2731" s="64"/>
      <c r="O2731" s="87"/>
      <c r="P2731" s="127"/>
      <c r="Q2731" s="127"/>
      <c r="R2731" s="127"/>
    </row>
    <row r="2732" spans="7:18" x14ac:dyDescent="0.2">
      <c r="G2732" s="64"/>
      <c r="H2732" s="64"/>
      <c r="O2732" s="87"/>
      <c r="P2732" s="127"/>
      <c r="Q2732" s="127"/>
      <c r="R2732" s="127"/>
    </row>
    <row r="2733" spans="7:18" x14ac:dyDescent="0.2">
      <c r="G2733" s="64"/>
      <c r="H2733" s="64"/>
      <c r="O2733" s="87"/>
      <c r="P2733" s="127"/>
      <c r="Q2733" s="127"/>
      <c r="R2733" s="127"/>
    </row>
    <row r="2734" spans="7:18" x14ac:dyDescent="0.2">
      <c r="G2734" s="64"/>
      <c r="H2734" s="64"/>
      <c r="O2734" s="87"/>
      <c r="P2734" s="127"/>
      <c r="Q2734" s="127"/>
      <c r="R2734" s="127"/>
    </row>
    <row r="2735" spans="7:18" x14ac:dyDescent="0.2">
      <c r="G2735" s="64"/>
      <c r="H2735" s="64"/>
      <c r="O2735" s="87"/>
      <c r="P2735" s="127"/>
      <c r="Q2735" s="127"/>
      <c r="R2735" s="127"/>
    </row>
    <row r="2736" spans="7:18" x14ac:dyDescent="0.2">
      <c r="G2736" s="64"/>
      <c r="H2736" s="64"/>
      <c r="O2736" s="87"/>
      <c r="P2736" s="127"/>
      <c r="Q2736" s="127"/>
      <c r="R2736" s="127"/>
    </row>
    <row r="2737" spans="7:18" x14ac:dyDescent="0.2">
      <c r="G2737" s="64"/>
      <c r="H2737" s="64"/>
      <c r="O2737" s="87"/>
      <c r="P2737" s="127"/>
      <c r="Q2737" s="127"/>
      <c r="R2737" s="127"/>
    </row>
    <row r="2738" spans="7:18" x14ac:dyDescent="0.2">
      <c r="G2738" s="64"/>
      <c r="H2738" s="64"/>
      <c r="O2738" s="87"/>
      <c r="P2738" s="127"/>
      <c r="Q2738" s="127"/>
      <c r="R2738" s="127"/>
    </row>
    <row r="2739" spans="7:18" x14ac:dyDescent="0.2">
      <c r="G2739" s="64"/>
      <c r="H2739" s="64"/>
      <c r="O2739" s="87"/>
      <c r="P2739" s="127"/>
      <c r="Q2739" s="127"/>
      <c r="R2739" s="127"/>
    </row>
    <row r="2740" spans="7:18" x14ac:dyDescent="0.2">
      <c r="G2740" s="64"/>
      <c r="H2740" s="64"/>
      <c r="O2740" s="87"/>
      <c r="P2740" s="127"/>
      <c r="Q2740" s="127"/>
      <c r="R2740" s="127"/>
    </row>
    <row r="2741" spans="7:18" x14ac:dyDescent="0.2">
      <c r="G2741" s="64"/>
      <c r="H2741" s="64"/>
      <c r="O2741" s="87"/>
      <c r="P2741" s="127"/>
      <c r="Q2741" s="127"/>
      <c r="R2741" s="127"/>
    </row>
    <row r="2742" spans="7:18" x14ac:dyDescent="0.2">
      <c r="G2742" s="64"/>
      <c r="H2742" s="64"/>
      <c r="O2742" s="87"/>
      <c r="P2742" s="127"/>
      <c r="Q2742" s="127"/>
      <c r="R2742" s="127"/>
    </row>
    <row r="2743" spans="7:18" x14ac:dyDescent="0.2">
      <c r="G2743" s="64"/>
      <c r="H2743" s="64"/>
      <c r="O2743" s="87"/>
      <c r="P2743" s="127"/>
      <c r="Q2743" s="127"/>
      <c r="R2743" s="127"/>
    </row>
    <row r="2744" spans="7:18" x14ac:dyDescent="0.2">
      <c r="G2744" s="64"/>
      <c r="H2744" s="64"/>
      <c r="O2744" s="87"/>
      <c r="P2744" s="127"/>
      <c r="Q2744" s="127"/>
      <c r="R2744" s="127"/>
    </row>
    <row r="2745" spans="7:18" x14ac:dyDescent="0.2">
      <c r="G2745" s="64"/>
      <c r="H2745" s="64"/>
      <c r="O2745" s="87"/>
      <c r="P2745" s="127"/>
      <c r="Q2745" s="127"/>
      <c r="R2745" s="127"/>
    </row>
    <row r="2746" spans="7:18" x14ac:dyDescent="0.2">
      <c r="G2746" s="64"/>
      <c r="H2746" s="64"/>
      <c r="O2746" s="87"/>
      <c r="P2746" s="127"/>
      <c r="Q2746" s="127"/>
      <c r="R2746" s="127"/>
    </row>
    <row r="2747" spans="7:18" x14ac:dyDescent="0.2">
      <c r="G2747" s="64"/>
      <c r="H2747" s="64"/>
      <c r="O2747" s="87"/>
      <c r="P2747" s="127"/>
      <c r="Q2747" s="127"/>
      <c r="R2747" s="127"/>
    </row>
    <row r="2748" spans="7:18" x14ac:dyDescent="0.2">
      <c r="G2748" s="64"/>
      <c r="H2748" s="64"/>
      <c r="O2748" s="87"/>
      <c r="P2748" s="127"/>
      <c r="Q2748" s="127"/>
      <c r="R2748" s="127"/>
    </row>
    <row r="2749" spans="7:18" x14ac:dyDescent="0.2">
      <c r="G2749" s="64"/>
      <c r="H2749" s="64"/>
      <c r="O2749" s="87"/>
      <c r="P2749" s="127"/>
      <c r="Q2749" s="127"/>
      <c r="R2749" s="127"/>
    </row>
    <row r="2750" spans="7:18" x14ac:dyDescent="0.2">
      <c r="G2750" s="64"/>
      <c r="H2750" s="64"/>
      <c r="O2750" s="87"/>
      <c r="P2750" s="127"/>
      <c r="Q2750" s="127"/>
      <c r="R2750" s="127"/>
    </row>
    <row r="2751" spans="7:18" x14ac:dyDescent="0.2">
      <c r="G2751" s="64"/>
      <c r="H2751" s="64"/>
      <c r="O2751" s="87"/>
      <c r="P2751" s="127"/>
      <c r="Q2751" s="127"/>
      <c r="R2751" s="127"/>
    </row>
    <row r="2752" spans="7:18" x14ac:dyDescent="0.2">
      <c r="G2752" s="64"/>
      <c r="H2752" s="64"/>
      <c r="O2752" s="87"/>
      <c r="P2752" s="127"/>
      <c r="Q2752" s="127"/>
      <c r="R2752" s="127"/>
    </row>
    <row r="2753" spans="7:18" x14ac:dyDescent="0.2">
      <c r="G2753" s="64"/>
      <c r="H2753" s="64"/>
      <c r="O2753" s="87"/>
      <c r="P2753" s="127"/>
      <c r="Q2753" s="127"/>
      <c r="R2753" s="127"/>
    </row>
    <row r="2754" spans="7:18" x14ac:dyDescent="0.2">
      <c r="G2754" s="64"/>
      <c r="H2754" s="64"/>
      <c r="O2754" s="87"/>
      <c r="P2754" s="127"/>
      <c r="Q2754" s="127"/>
      <c r="R2754" s="127"/>
    </row>
    <row r="2755" spans="7:18" x14ac:dyDescent="0.2">
      <c r="G2755" s="64"/>
      <c r="H2755" s="64"/>
      <c r="O2755" s="87"/>
      <c r="P2755" s="127"/>
      <c r="Q2755" s="127"/>
      <c r="R2755" s="127"/>
    </row>
    <row r="2756" spans="7:18" x14ac:dyDescent="0.2">
      <c r="G2756" s="64"/>
      <c r="H2756" s="64"/>
      <c r="O2756" s="87"/>
      <c r="P2756" s="127"/>
      <c r="Q2756" s="127"/>
      <c r="R2756" s="127"/>
    </row>
    <row r="2757" spans="7:18" x14ac:dyDescent="0.2">
      <c r="G2757" s="64"/>
      <c r="H2757" s="64"/>
      <c r="O2757" s="87"/>
      <c r="P2757" s="127"/>
      <c r="Q2757" s="127"/>
      <c r="R2757" s="127"/>
    </row>
    <row r="2758" spans="7:18" x14ac:dyDescent="0.2">
      <c r="G2758" s="64"/>
      <c r="H2758" s="64"/>
      <c r="O2758" s="87"/>
      <c r="P2758" s="127"/>
      <c r="Q2758" s="127"/>
      <c r="R2758" s="127"/>
    </row>
    <row r="2759" spans="7:18" x14ac:dyDescent="0.2">
      <c r="G2759" s="64"/>
      <c r="H2759" s="64"/>
      <c r="O2759" s="87"/>
      <c r="P2759" s="127"/>
      <c r="Q2759" s="127"/>
      <c r="R2759" s="127"/>
    </row>
    <row r="2760" spans="7:18" x14ac:dyDescent="0.2">
      <c r="G2760" s="64"/>
      <c r="H2760" s="64"/>
      <c r="O2760" s="87"/>
      <c r="P2760" s="127"/>
      <c r="Q2760" s="127"/>
      <c r="R2760" s="127"/>
    </row>
    <row r="2761" spans="7:18" x14ac:dyDescent="0.2">
      <c r="G2761" s="64"/>
      <c r="H2761" s="64"/>
      <c r="O2761" s="87"/>
      <c r="P2761" s="127"/>
      <c r="Q2761" s="127"/>
      <c r="R2761" s="127"/>
    </row>
    <row r="2762" spans="7:18" x14ac:dyDescent="0.2">
      <c r="G2762" s="64"/>
      <c r="H2762" s="64"/>
      <c r="O2762" s="87"/>
      <c r="P2762" s="127"/>
      <c r="Q2762" s="127"/>
      <c r="R2762" s="127"/>
    </row>
    <row r="2763" spans="7:18" x14ac:dyDescent="0.2">
      <c r="G2763" s="64"/>
      <c r="H2763" s="64"/>
      <c r="O2763" s="87"/>
      <c r="P2763" s="127"/>
      <c r="Q2763" s="127"/>
      <c r="R2763" s="127"/>
    </row>
    <row r="2764" spans="7:18" x14ac:dyDescent="0.2">
      <c r="G2764" s="64"/>
      <c r="H2764" s="64"/>
      <c r="O2764" s="87"/>
      <c r="P2764" s="127"/>
      <c r="Q2764" s="127"/>
      <c r="R2764" s="127"/>
    </row>
    <row r="2765" spans="7:18" x14ac:dyDescent="0.2">
      <c r="G2765" s="64"/>
      <c r="H2765" s="64"/>
      <c r="O2765" s="87"/>
      <c r="P2765" s="127"/>
      <c r="Q2765" s="127"/>
      <c r="R2765" s="127"/>
    </row>
    <row r="2766" spans="7:18" x14ac:dyDescent="0.2">
      <c r="G2766" s="64"/>
      <c r="H2766" s="64"/>
      <c r="O2766" s="87"/>
      <c r="P2766" s="127"/>
      <c r="Q2766" s="127"/>
      <c r="R2766" s="127"/>
    </row>
    <row r="2767" spans="7:18" x14ac:dyDescent="0.2">
      <c r="G2767" s="64"/>
      <c r="H2767" s="64"/>
      <c r="O2767" s="87"/>
      <c r="P2767" s="127"/>
      <c r="Q2767" s="127"/>
      <c r="R2767" s="127"/>
    </row>
    <row r="2768" spans="7:18" x14ac:dyDescent="0.2">
      <c r="G2768" s="64"/>
      <c r="H2768" s="64"/>
      <c r="O2768" s="87"/>
      <c r="P2768" s="127"/>
      <c r="Q2768" s="127"/>
      <c r="R2768" s="127"/>
    </row>
    <row r="2769" spans="7:18" x14ac:dyDescent="0.2">
      <c r="G2769" s="64"/>
      <c r="H2769" s="64"/>
      <c r="O2769" s="87"/>
      <c r="P2769" s="127"/>
      <c r="Q2769" s="127"/>
      <c r="R2769" s="127"/>
    </row>
    <row r="2770" spans="7:18" x14ac:dyDescent="0.2">
      <c r="G2770" s="64"/>
      <c r="H2770" s="64"/>
      <c r="O2770" s="87"/>
      <c r="P2770" s="127"/>
      <c r="Q2770" s="127"/>
      <c r="R2770" s="127"/>
    </row>
    <row r="2771" spans="7:18" x14ac:dyDescent="0.2">
      <c r="G2771" s="64"/>
      <c r="H2771" s="64"/>
      <c r="O2771" s="87"/>
      <c r="P2771" s="127"/>
      <c r="Q2771" s="127"/>
      <c r="R2771" s="127"/>
    </row>
    <row r="2772" spans="7:18" x14ac:dyDescent="0.2">
      <c r="G2772" s="64"/>
      <c r="H2772" s="64"/>
      <c r="O2772" s="87"/>
      <c r="P2772" s="127"/>
      <c r="Q2772" s="127"/>
      <c r="R2772" s="127"/>
    </row>
    <row r="2773" spans="7:18" x14ac:dyDescent="0.2">
      <c r="G2773" s="64"/>
      <c r="H2773" s="64"/>
      <c r="O2773" s="87"/>
      <c r="P2773" s="127"/>
      <c r="Q2773" s="127"/>
      <c r="R2773" s="127"/>
    </row>
    <row r="2774" spans="7:18" x14ac:dyDescent="0.2">
      <c r="G2774" s="64"/>
      <c r="H2774" s="64"/>
      <c r="O2774" s="87"/>
      <c r="P2774" s="127"/>
      <c r="Q2774" s="127"/>
      <c r="R2774" s="127"/>
    </row>
    <row r="2775" spans="7:18" x14ac:dyDescent="0.2">
      <c r="G2775" s="64"/>
      <c r="H2775" s="64"/>
      <c r="O2775" s="87"/>
      <c r="P2775" s="127"/>
      <c r="Q2775" s="127"/>
      <c r="R2775" s="127"/>
    </row>
    <row r="2776" spans="7:18" x14ac:dyDescent="0.2">
      <c r="G2776" s="64"/>
      <c r="H2776" s="64"/>
      <c r="O2776" s="87"/>
      <c r="P2776" s="127"/>
      <c r="Q2776" s="127"/>
      <c r="R2776" s="127"/>
    </row>
    <row r="2777" spans="7:18" x14ac:dyDescent="0.2">
      <c r="G2777" s="64"/>
      <c r="H2777" s="64"/>
      <c r="O2777" s="87"/>
      <c r="P2777" s="127"/>
      <c r="Q2777" s="127"/>
      <c r="R2777" s="127"/>
    </row>
    <row r="2778" spans="7:18" x14ac:dyDescent="0.2">
      <c r="G2778" s="64"/>
      <c r="H2778" s="64"/>
      <c r="O2778" s="87"/>
      <c r="P2778" s="127"/>
      <c r="Q2778" s="127"/>
      <c r="R2778" s="127"/>
    </row>
    <row r="2779" spans="7:18" x14ac:dyDescent="0.2">
      <c r="G2779" s="64"/>
      <c r="H2779" s="64"/>
      <c r="O2779" s="87"/>
      <c r="P2779" s="127"/>
      <c r="Q2779" s="127"/>
      <c r="R2779" s="127"/>
    </row>
    <row r="2780" spans="7:18" x14ac:dyDescent="0.2">
      <c r="G2780" s="64"/>
      <c r="H2780" s="64"/>
      <c r="O2780" s="87"/>
      <c r="P2780" s="127"/>
      <c r="Q2780" s="127"/>
      <c r="R2780" s="127"/>
    </row>
    <row r="2781" spans="7:18" x14ac:dyDescent="0.2">
      <c r="G2781" s="64"/>
      <c r="H2781" s="64"/>
      <c r="O2781" s="87"/>
      <c r="P2781" s="127"/>
      <c r="Q2781" s="127"/>
      <c r="R2781" s="127"/>
    </row>
    <row r="2782" spans="7:18" x14ac:dyDescent="0.2">
      <c r="G2782" s="64"/>
      <c r="H2782" s="64"/>
      <c r="O2782" s="87"/>
      <c r="P2782" s="127"/>
      <c r="Q2782" s="127"/>
      <c r="R2782" s="127"/>
    </row>
    <row r="2783" spans="7:18" x14ac:dyDescent="0.2">
      <c r="G2783" s="64"/>
      <c r="H2783" s="64"/>
      <c r="O2783" s="87"/>
      <c r="P2783" s="127"/>
      <c r="Q2783" s="127"/>
      <c r="R2783" s="127"/>
    </row>
    <row r="2784" spans="7:18" x14ac:dyDescent="0.2">
      <c r="G2784" s="64"/>
      <c r="H2784" s="64"/>
      <c r="O2784" s="87"/>
      <c r="P2784" s="127"/>
      <c r="Q2784" s="127"/>
      <c r="R2784" s="127"/>
    </row>
    <row r="2785" spans="7:18" x14ac:dyDescent="0.2">
      <c r="G2785" s="64"/>
      <c r="H2785" s="64"/>
      <c r="O2785" s="87"/>
      <c r="P2785" s="127"/>
      <c r="Q2785" s="127"/>
      <c r="R2785" s="127"/>
    </row>
    <row r="2786" spans="7:18" x14ac:dyDescent="0.2">
      <c r="G2786" s="64"/>
      <c r="H2786" s="64"/>
      <c r="O2786" s="87"/>
      <c r="P2786" s="127"/>
      <c r="Q2786" s="127"/>
      <c r="R2786" s="127"/>
    </row>
    <row r="2787" spans="7:18" x14ac:dyDescent="0.2">
      <c r="G2787" s="64"/>
      <c r="H2787" s="64"/>
      <c r="O2787" s="87"/>
      <c r="P2787" s="127"/>
      <c r="Q2787" s="127"/>
      <c r="R2787" s="127"/>
    </row>
    <row r="2788" spans="7:18" x14ac:dyDescent="0.2">
      <c r="G2788" s="64"/>
      <c r="H2788" s="64"/>
      <c r="O2788" s="87"/>
      <c r="P2788" s="127"/>
      <c r="Q2788" s="127"/>
      <c r="R2788" s="127"/>
    </row>
    <row r="2789" spans="7:18" x14ac:dyDescent="0.2">
      <c r="G2789" s="64"/>
      <c r="H2789" s="64"/>
      <c r="O2789" s="87"/>
      <c r="P2789" s="127"/>
      <c r="Q2789" s="127"/>
      <c r="R2789" s="127"/>
    </row>
    <row r="2790" spans="7:18" x14ac:dyDescent="0.2">
      <c r="G2790" s="64"/>
      <c r="H2790" s="64"/>
      <c r="O2790" s="87"/>
      <c r="P2790" s="127"/>
      <c r="Q2790" s="127"/>
      <c r="R2790" s="127"/>
    </row>
    <row r="2791" spans="7:18" x14ac:dyDescent="0.2">
      <c r="G2791" s="64"/>
      <c r="H2791" s="64"/>
      <c r="O2791" s="87"/>
      <c r="P2791" s="127"/>
      <c r="Q2791" s="127"/>
      <c r="R2791" s="127"/>
    </row>
    <row r="2792" spans="7:18" x14ac:dyDescent="0.2">
      <c r="G2792" s="64"/>
      <c r="H2792" s="64"/>
      <c r="O2792" s="87"/>
      <c r="P2792" s="127"/>
      <c r="Q2792" s="127"/>
      <c r="R2792" s="127"/>
    </row>
    <row r="2793" spans="7:18" x14ac:dyDescent="0.2">
      <c r="G2793" s="64"/>
      <c r="H2793" s="64"/>
      <c r="O2793" s="87"/>
      <c r="P2793" s="127"/>
      <c r="Q2793" s="127"/>
      <c r="R2793" s="127"/>
    </row>
    <row r="2794" spans="7:18" x14ac:dyDescent="0.2">
      <c r="G2794" s="64"/>
      <c r="H2794" s="64"/>
      <c r="O2794" s="87"/>
      <c r="P2794" s="127"/>
      <c r="Q2794" s="127"/>
      <c r="R2794" s="127"/>
    </row>
    <row r="2795" spans="7:18" x14ac:dyDescent="0.2">
      <c r="G2795" s="64"/>
      <c r="H2795" s="64"/>
      <c r="O2795" s="87"/>
      <c r="P2795" s="127"/>
      <c r="Q2795" s="127"/>
      <c r="R2795" s="127"/>
    </row>
    <row r="2796" spans="7:18" x14ac:dyDescent="0.2">
      <c r="G2796" s="64"/>
      <c r="H2796" s="64"/>
      <c r="O2796" s="87"/>
      <c r="P2796" s="127"/>
      <c r="Q2796" s="127"/>
      <c r="R2796" s="127"/>
    </row>
    <row r="2797" spans="7:18" x14ac:dyDescent="0.2">
      <c r="G2797" s="64"/>
      <c r="H2797" s="64"/>
      <c r="O2797" s="87"/>
      <c r="P2797" s="127"/>
      <c r="Q2797" s="127"/>
      <c r="R2797" s="127"/>
    </row>
    <row r="2798" spans="7:18" x14ac:dyDescent="0.2">
      <c r="G2798" s="64"/>
      <c r="H2798" s="64"/>
      <c r="O2798" s="87"/>
      <c r="P2798" s="127"/>
      <c r="Q2798" s="127"/>
      <c r="R2798" s="127"/>
    </row>
    <row r="2799" spans="7:18" x14ac:dyDescent="0.2">
      <c r="G2799" s="64"/>
      <c r="H2799" s="64"/>
      <c r="O2799" s="87"/>
      <c r="P2799" s="127"/>
      <c r="Q2799" s="127"/>
      <c r="R2799" s="127"/>
    </row>
    <row r="2800" spans="7:18" x14ac:dyDescent="0.2">
      <c r="G2800" s="64"/>
      <c r="H2800" s="64"/>
      <c r="O2800" s="87"/>
      <c r="P2800" s="127"/>
      <c r="Q2800" s="127"/>
      <c r="R2800" s="127"/>
    </row>
    <row r="2801" spans="7:18" x14ac:dyDescent="0.2">
      <c r="G2801" s="64"/>
      <c r="H2801" s="64"/>
      <c r="O2801" s="87"/>
      <c r="P2801" s="127"/>
      <c r="Q2801" s="127"/>
      <c r="R2801" s="127"/>
    </row>
    <row r="2802" spans="7:18" x14ac:dyDescent="0.2">
      <c r="G2802" s="64"/>
      <c r="H2802" s="64"/>
      <c r="O2802" s="87"/>
      <c r="P2802" s="127"/>
      <c r="Q2802" s="127"/>
      <c r="R2802" s="127"/>
    </row>
    <row r="2803" spans="7:18" x14ac:dyDescent="0.2">
      <c r="G2803" s="64"/>
      <c r="H2803" s="64"/>
      <c r="O2803" s="87"/>
      <c r="P2803" s="127"/>
      <c r="Q2803" s="127"/>
      <c r="R2803" s="127"/>
    </row>
    <row r="2804" spans="7:18" x14ac:dyDescent="0.2">
      <c r="G2804" s="64"/>
      <c r="H2804" s="64"/>
      <c r="O2804" s="87"/>
      <c r="P2804" s="127"/>
      <c r="Q2804" s="127"/>
      <c r="R2804" s="127"/>
    </row>
    <row r="2805" spans="7:18" x14ac:dyDescent="0.2">
      <c r="G2805" s="64"/>
      <c r="H2805" s="64"/>
      <c r="O2805" s="87"/>
      <c r="P2805" s="127"/>
      <c r="Q2805" s="127"/>
      <c r="R2805" s="127"/>
    </row>
    <row r="2806" spans="7:18" x14ac:dyDescent="0.2">
      <c r="G2806" s="64"/>
      <c r="H2806" s="64"/>
      <c r="O2806" s="87"/>
      <c r="P2806" s="127"/>
      <c r="Q2806" s="127"/>
      <c r="R2806" s="127"/>
    </row>
    <row r="2807" spans="7:18" x14ac:dyDescent="0.2">
      <c r="G2807" s="64"/>
      <c r="H2807" s="64"/>
      <c r="O2807" s="87"/>
      <c r="P2807" s="127"/>
      <c r="Q2807" s="127"/>
      <c r="R2807" s="127"/>
    </row>
    <row r="2808" spans="7:18" x14ac:dyDescent="0.2">
      <c r="G2808" s="64"/>
      <c r="H2808" s="64"/>
      <c r="O2808" s="87"/>
      <c r="P2808" s="127"/>
      <c r="Q2808" s="127"/>
      <c r="R2808" s="127"/>
    </row>
    <row r="2809" spans="7:18" x14ac:dyDescent="0.2">
      <c r="G2809" s="64"/>
      <c r="H2809" s="64"/>
      <c r="O2809" s="87"/>
      <c r="P2809" s="127"/>
      <c r="Q2809" s="127"/>
      <c r="R2809" s="127"/>
    </row>
    <row r="2810" spans="7:18" x14ac:dyDescent="0.2">
      <c r="G2810" s="64"/>
      <c r="H2810" s="64"/>
      <c r="O2810" s="87"/>
      <c r="P2810" s="127"/>
      <c r="Q2810" s="127"/>
      <c r="R2810" s="127"/>
    </row>
    <row r="2811" spans="7:18" x14ac:dyDescent="0.2">
      <c r="G2811" s="64"/>
      <c r="H2811" s="64"/>
      <c r="O2811" s="87"/>
      <c r="P2811" s="127"/>
      <c r="Q2811" s="127"/>
      <c r="R2811" s="127"/>
    </row>
    <row r="2812" spans="7:18" x14ac:dyDescent="0.2">
      <c r="G2812" s="64"/>
      <c r="H2812" s="64"/>
      <c r="O2812" s="87"/>
      <c r="P2812" s="127"/>
      <c r="Q2812" s="127"/>
      <c r="R2812" s="127"/>
    </row>
    <row r="2813" spans="7:18" x14ac:dyDescent="0.2">
      <c r="G2813" s="64"/>
      <c r="H2813" s="64"/>
      <c r="O2813" s="87"/>
      <c r="P2813" s="127"/>
      <c r="Q2813" s="127"/>
      <c r="R2813" s="127"/>
    </row>
    <row r="2814" spans="7:18" x14ac:dyDescent="0.2">
      <c r="G2814" s="64"/>
      <c r="H2814" s="64"/>
      <c r="O2814" s="87"/>
      <c r="P2814" s="127"/>
      <c r="Q2814" s="127"/>
      <c r="R2814" s="127"/>
    </row>
    <row r="2815" spans="7:18" x14ac:dyDescent="0.2">
      <c r="G2815" s="64"/>
      <c r="H2815" s="64"/>
      <c r="O2815" s="87"/>
      <c r="P2815" s="127"/>
      <c r="Q2815" s="127"/>
      <c r="R2815" s="127"/>
    </row>
    <row r="2816" spans="7:18" x14ac:dyDescent="0.2">
      <c r="G2816" s="64"/>
      <c r="H2816" s="64"/>
      <c r="O2816" s="87"/>
      <c r="P2816" s="127"/>
      <c r="Q2816" s="127"/>
      <c r="R2816" s="127"/>
    </row>
    <row r="2817" spans="7:18" x14ac:dyDescent="0.2">
      <c r="G2817" s="64"/>
      <c r="H2817" s="64"/>
      <c r="O2817" s="87"/>
      <c r="P2817" s="127"/>
      <c r="Q2817" s="127"/>
      <c r="R2817" s="127"/>
    </row>
    <row r="2818" spans="7:18" x14ac:dyDescent="0.2">
      <c r="G2818" s="64"/>
      <c r="H2818" s="64"/>
      <c r="O2818" s="87"/>
      <c r="P2818" s="127"/>
      <c r="Q2818" s="127"/>
      <c r="R2818" s="127"/>
    </row>
    <row r="2819" spans="7:18" x14ac:dyDescent="0.2">
      <c r="G2819" s="64"/>
      <c r="H2819" s="64"/>
      <c r="O2819" s="87"/>
      <c r="P2819" s="127"/>
      <c r="Q2819" s="127"/>
      <c r="R2819" s="127"/>
    </row>
    <row r="2820" spans="7:18" x14ac:dyDescent="0.2">
      <c r="G2820" s="64"/>
      <c r="H2820" s="64"/>
      <c r="O2820" s="87"/>
      <c r="P2820" s="127"/>
      <c r="Q2820" s="127"/>
      <c r="R2820" s="127"/>
    </row>
    <row r="2821" spans="7:18" x14ac:dyDescent="0.2">
      <c r="G2821" s="64"/>
      <c r="H2821" s="64"/>
      <c r="O2821" s="87"/>
      <c r="P2821" s="127"/>
      <c r="Q2821" s="127"/>
      <c r="R2821" s="127"/>
    </row>
    <row r="2822" spans="7:18" x14ac:dyDescent="0.2">
      <c r="G2822" s="64"/>
      <c r="H2822" s="64"/>
      <c r="O2822" s="87"/>
      <c r="P2822" s="127"/>
      <c r="Q2822" s="127"/>
      <c r="R2822" s="127"/>
    </row>
    <row r="2823" spans="7:18" x14ac:dyDescent="0.2">
      <c r="G2823" s="64"/>
      <c r="H2823" s="64"/>
      <c r="O2823" s="87"/>
      <c r="P2823" s="127"/>
      <c r="Q2823" s="127"/>
      <c r="R2823" s="127"/>
    </row>
    <row r="2824" spans="7:18" x14ac:dyDescent="0.2">
      <c r="G2824" s="64"/>
      <c r="H2824" s="64"/>
      <c r="O2824" s="87"/>
      <c r="P2824" s="127"/>
      <c r="Q2824" s="127"/>
      <c r="R2824" s="127"/>
    </row>
    <row r="2825" spans="7:18" x14ac:dyDescent="0.2">
      <c r="G2825" s="64"/>
      <c r="H2825" s="64"/>
      <c r="O2825" s="87"/>
      <c r="P2825" s="127"/>
      <c r="Q2825" s="127"/>
      <c r="R2825" s="127"/>
    </row>
    <row r="2826" spans="7:18" x14ac:dyDescent="0.2">
      <c r="G2826" s="64"/>
      <c r="H2826" s="64"/>
      <c r="O2826" s="87"/>
      <c r="P2826" s="127"/>
      <c r="Q2826" s="127"/>
      <c r="R2826" s="127"/>
    </row>
    <row r="2827" spans="7:18" x14ac:dyDescent="0.2">
      <c r="G2827" s="64"/>
      <c r="H2827" s="64"/>
      <c r="O2827" s="87"/>
      <c r="P2827" s="127"/>
      <c r="Q2827" s="127"/>
      <c r="R2827" s="127"/>
    </row>
    <row r="2828" spans="7:18" x14ac:dyDescent="0.2">
      <c r="G2828" s="64"/>
      <c r="H2828" s="64"/>
      <c r="O2828" s="87"/>
      <c r="P2828" s="127"/>
      <c r="Q2828" s="127"/>
      <c r="R2828" s="127"/>
    </row>
    <row r="2829" spans="7:18" x14ac:dyDescent="0.2">
      <c r="G2829" s="64"/>
      <c r="H2829" s="64"/>
      <c r="O2829" s="87"/>
      <c r="P2829" s="127"/>
      <c r="Q2829" s="127"/>
      <c r="R2829" s="127"/>
    </row>
    <row r="2830" spans="7:18" x14ac:dyDescent="0.2">
      <c r="G2830" s="64"/>
      <c r="H2830" s="64"/>
      <c r="O2830" s="87"/>
      <c r="P2830" s="127"/>
      <c r="Q2830" s="127"/>
      <c r="R2830" s="127"/>
    </row>
    <row r="2831" spans="7:18" x14ac:dyDescent="0.2">
      <c r="G2831" s="64"/>
      <c r="H2831" s="64"/>
      <c r="O2831" s="87"/>
      <c r="P2831" s="127"/>
      <c r="Q2831" s="127"/>
      <c r="R2831" s="127"/>
    </row>
    <row r="2832" spans="7:18" x14ac:dyDescent="0.2">
      <c r="G2832" s="64"/>
      <c r="H2832" s="64"/>
      <c r="O2832" s="87"/>
      <c r="P2832" s="127"/>
      <c r="Q2832" s="127"/>
      <c r="R2832" s="127"/>
    </row>
    <row r="2833" spans="7:18" x14ac:dyDescent="0.2">
      <c r="G2833" s="64"/>
      <c r="H2833" s="64"/>
      <c r="O2833" s="87"/>
      <c r="P2833" s="127"/>
      <c r="Q2833" s="127"/>
      <c r="R2833" s="127"/>
    </row>
    <row r="2834" spans="7:18" x14ac:dyDescent="0.2">
      <c r="G2834" s="64"/>
      <c r="H2834" s="64"/>
      <c r="O2834" s="87"/>
      <c r="P2834" s="127"/>
      <c r="Q2834" s="127"/>
      <c r="R2834" s="127"/>
    </row>
    <row r="2835" spans="7:18" x14ac:dyDescent="0.2">
      <c r="G2835" s="64"/>
      <c r="H2835" s="64"/>
      <c r="O2835" s="87"/>
      <c r="P2835" s="127"/>
      <c r="Q2835" s="127"/>
      <c r="R2835" s="127"/>
    </row>
    <row r="2836" spans="7:18" x14ac:dyDescent="0.2">
      <c r="G2836" s="64"/>
      <c r="H2836" s="64"/>
      <c r="O2836" s="87"/>
      <c r="P2836" s="127"/>
      <c r="Q2836" s="127"/>
      <c r="R2836" s="127"/>
    </row>
    <row r="2837" spans="7:18" x14ac:dyDescent="0.2">
      <c r="G2837" s="64"/>
      <c r="H2837" s="64"/>
      <c r="O2837" s="87"/>
      <c r="P2837" s="127"/>
      <c r="Q2837" s="127"/>
      <c r="R2837" s="127"/>
    </row>
    <row r="2838" spans="7:18" x14ac:dyDescent="0.2">
      <c r="G2838" s="64"/>
      <c r="H2838" s="64"/>
      <c r="O2838" s="87"/>
      <c r="P2838" s="127"/>
      <c r="Q2838" s="127"/>
      <c r="R2838" s="127"/>
    </row>
    <row r="2839" spans="7:18" x14ac:dyDescent="0.2">
      <c r="G2839" s="64"/>
      <c r="H2839" s="64"/>
      <c r="O2839" s="87"/>
      <c r="P2839" s="127"/>
      <c r="Q2839" s="127"/>
      <c r="R2839" s="127"/>
    </row>
    <row r="2840" spans="7:18" x14ac:dyDescent="0.2">
      <c r="G2840" s="64"/>
      <c r="H2840" s="64"/>
      <c r="O2840" s="87"/>
      <c r="P2840" s="127"/>
      <c r="Q2840" s="127"/>
      <c r="R2840" s="127"/>
    </row>
    <row r="2841" spans="7:18" x14ac:dyDescent="0.2">
      <c r="G2841" s="64"/>
      <c r="H2841" s="64"/>
      <c r="O2841" s="87"/>
      <c r="P2841" s="127"/>
      <c r="Q2841" s="127"/>
      <c r="R2841" s="127"/>
    </row>
    <row r="2842" spans="7:18" x14ac:dyDescent="0.2">
      <c r="G2842" s="64"/>
      <c r="H2842" s="64"/>
      <c r="O2842" s="87"/>
      <c r="P2842" s="127"/>
      <c r="Q2842" s="127"/>
      <c r="R2842" s="127"/>
    </row>
    <row r="2843" spans="7:18" x14ac:dyDescent="0.2">
      <c r="G2843" s="64"/>
      <c r="H2843" s="64"/>
      <c r="O2843" s="87"/>
      <c r="P2843" s="127"/>
      <c r="Q2843" s="127"/>
      <c r="R2843" s="127"/>
    </row>
    <row r="2844" spans="7:18" x14ac:dyDescent="0.2">
      <c r="G2844" s="64"/>
      <c r="H2844" s="64"/>
      <c r="O2844" s="87"/>
      <c r="P2844" s="127"/>
      <c r="Q2844" s="127"/>
      <c r="R2844" s="127"/>
    </row>
    <row r="2845" spans="7:18" x14ac:dyDescent="0.2">
      <c r="G2845" s="64"/>
      <c r="H2845" s="64"/>
      <c r="O2845" s="87"/>
      <c r="P2845" s="127"/>
      <c r="Q2845" s="127"/>
      <c r="R2845" s="127"/>
    </row>
    <row r="2846" spans="7:18" x14ac:dyDescent="0.2">
      <c r="G2846" s="64"/>
      <c r="H2846" s="64"/>
      <c r="O2846" s="87"/>
      <c r="P2846" s="127"/>
      <c r="Q2846" s="127"/>
      <c r="R2846" s="127"/>
    </row>
    <row r="2847" spans="7:18" x14ac:dyDescent="0.2">
      <c r="G2847" s="64"/>
      <c r="H2847" s="64"/>
      <c r="O2847" s="87"/>
      <c r="P2847" s="127"/>
      <c r="Q2847" s="127"/>
      <c r="R2847" s="127"/>
    </row>
    <row r="2848" spans="7:18" x14ac:dyDescent="0.2">
      <c r="G2848" s="64"/>
      <c r="H2848" s="64"/>
      <c r="O2848" s="87"/>
      <c r="P2848" s="127"/>
      <c r="Q2848" s="127"/>
      <c r="R2848" s="127"/>
    </row>
    <row r="2849" spans="7:18" x14ac:dyDescent="0.2">
      <c r="G2849" s="64"/>
      <c r="H2849" s="64"/>
      <c r="O2849" s="87"/>
      <c r="P2849" s="127"/>
      <c r="Q2849" s="127"/>
      <c r="R2849" s="127"/>
    </row>
    <row r="2850" spans="7:18" x14ac:dyDescent="0.2">
      <c r="G2850" s="64"/>
      <c r="H2850" s="64"/>
      <c r="O2850" s="87"/>
      <c r="P2850" s="127"/>
      <c r="Q2850" s="127"/>
      <c r="R2850" s="127"/>
    </row>
    <row r="2851" spans="7:18" x14ac:dyDescent="0.2">
      <c r="G2851" s="64"/>
      <c r="H2851" s="64"/>
      <c r="O2851" s="87"/>
      <c r="P2851" s="127"/>
      <c r="Q2851" s="127"/>
      <c r="R2851" s="127"/>
    </row>
    <row r="2852" spans="7:18" x14ac:dyDescent="0.2">
      <c r="G2852" s="64"/>
      <c r="H2852" s="64"/>
      <c r="O2852" s="87"/>
      <c r="P2852" s="127"/>
      <c r="Q2852" s="127"/>
      <c r="R2852" s="127"/>
    </row>
    <row r="2853" spans="7:18" x14ac:dyDescent="0.2">
      <c r="G2853" s="64"/>
      <c r="H2853" s="64"/>
      <c r="O2853" s="87"/>
      <c r="P2853" s="127"/>
      <c r="Q2853" s="127"/>
      <c r="R2853" s="127"/>
    </row>
    <row r="2854" spans="7:18" x14ac:dyDescent="0.2">
      <c r="G2854" s="64"/>
      <c r="H2854" s="64"/>
      <c r="O2854" s="87"/>
      <c r="P2854" s="127"/>
      <c r="Q2854" s="127"/>
      <c r="R2854" s="127"/>
    </row>
    <row r="2855" spans="7:18" x14ac:dyDescent="0.2">
      <c r="G2855" s="64"/>
      <c r="H2855" s="64"/>
      <c r="O2855" s="87"/>
      <c r="P2855" s="127"/>
      <c r="Q2855" s="127"/>
      <c r="R2855" s="127"/>
    </row>
    <row r="2856" spans="7:18" x14ac:dyDescent="0.2">
      <c r="G2856" s="64"/>
      <c r="H2856" s="64"/>
      <c r="O2856" s="87"/>
      <c r="P2856" s="127"/>
      <c r="Q2856" s="127"/>
      <c r="R2856" s="127"/>
    </row>
    <row r="2857" spans="7:18" x14ac:dyDescent="0.2">
      <c r="G2857" s="64"/>
      <c r="H2857" s="64"/>
      <c r="O2857" s="87"/>
      <c r="P2857" s="127"/>
      <c r="Q2857" s="127"/>
      <c r="R2857" s="127"/>
    </row>
    <row r="2858" spans="7:18" x14ac:dyDescent="0.2">
      <c r="G2858" s="64"/>
      <c r="H2858" s="64"/>
      <c r="O2858" s="87"/>
      <c r="P2858" s="127"/>
      <c r="Q2858" s="127"/>
      <c r="R2858" s="127"/>
    </row>
    <row r="2859" spans="7:18" x14ac:dyDescent="0.2">
      <c r="G2859" s="64"/>
      <c r="H2859" s="64"/>
      <c r="O2859" s="87"/>
      <c r="P2859" s="127"/>
      <c r="Q2859" s="127"/>
      <c r="R2859" s="127"/>
    </row>
    <row r="2860" spans="7:18" x14ac:dyDescent="0.2">
      <c r="G2860" s="64"/>
      <c r="H2860" s="64"/>
      <c r="O2860" s="87"/>
      <c r="P2860" s="127"/>
      <c r="Q2860" s="127"/>
      <c r="R2860" s="127"/>
    </row>
    <row r="2861" spans="7:18" x14ac:dyDescent="0.2">
      <c r="G2861" s="64"/>
      <c r="H2861" s="64"/>
      <c r="O2861" s="87"/>
      <c r="P2861" s="127"/>
      <c r="Q2861" s="127"/>
      <c r="R2861" s="127"/>
    </row>
    <row r="2862" spans="7:18" x14ac:dyDescent="0.2">
      <c r="G2862" s="64"/>
      <c r="H2862" s="64"/>
      <c r="O2862" s="87"/>
      <c r="P2862" s="127"/>
      <c r="Q2862" s="127"/>
      <c r="R2862" s="127"/>
    </row>
    <row r="2863" spans="7:18" x14ac:dyDescent="0.2">
      <c r="G2863" s="64"/>
      <c r="H2863" s="64"/>
      <c r="O2863" s="87"/>
      <c r="P2863" s="127"/>
      <c r="Q2863" s="127"/>
      <c r="R2863" s="127"/>
    </row>
    <row r="2864" spans="7:18" x14ac:dyDescent="0.2">
      <c r="G2864" s="64"/>
      <c r="H2864" s="64"/>
      <c r="O2864" s="87"/>
      <c r="P2864" s="127"/>
      <c r="Q2864" s="127"/>
      <c r="R2864" s="127"/>
    </row>
    <row r="2865" spans="7:18" x14ac:dyDescent="0.2">
      <c r="G2865" s="64"/>
      <c r="H2865" s="64"/>
      <c r="O2865" s="87"/>
      <c r="P2865" s="127"/>
      <c r="Q2865" s="127"/>
      <c r="R2865" s="127"/>
    </row>
    <row r="2866" spans="7:18" x14ac:dyDescent="0.2">
      <c r="G2866" s="64"/>
      <c r="H2866" s="64"/>
      <c r="O2866" s="87"/>
      <c r="P2866" s="127"/>
      <c r="Q2866" s="127"/>
      <c r="R2866" s="127"/>
    </row>
    <row r="2867" spans="7:18" x14ac:dyDescent="0.2">
      <c r="G2867" s="64"/>
      <c r="H2867" s="64"/>
      <c r="O2867" s="87"/>
      <c r="P2867" s="127"/>
      <c r="Q2867" s="127"/>
      <c r="R2867" s="127"/>
    </row>
    <row r="2868" spans="7:18" x14ac:dyDescent="0.2">
      <c r="G2868" s="64"/>
      <c r="H2868" s="64"/>
      <c r="O2868" s="87"/>
      <c r="P2868" s="127"/>
      <c r="Q2868" s="127"/>
      <c r="R2868" s="127"/>
    </row>
    <row r="2869" spans="7:18" x14ac:dyDescent="0.2">
      <c r="G2869" s="64"/>
      <c r="H2869" s="64"/>
      <c r="O2869" s="87"/>
      <c r="P2869" s="127"/>
      <c r="Q2869" s="127"/>
      <c r="R2869" s="127"/>
    </row>
    <row r="2870" spans="7:18" x14ac:dyDescent="0.2">
      <c r="G2870" s="64"/>
      <c r="H2870" s="64"/>
      <c r="O2870" s="87"/>
      <c r="P2870" s="127"/>
      <c r="Q2870" s="127"/>
      <c r="R2870" s="127"/>
    </row>
    <row r="2871" spans="7:18" x14ac:dyDescent="0.2">
      <c r="G2871" s="64"/>
      <c r="H2871" s="64"/>
      <c r="O2871" s="87"/>
      <c r="P2871" s="127"/>
      <c r="Q2871" s="127"/>
      <c r="R2871" s="127"/>
    </row>
    <row r="2872" spans="7:18" x14ac:dyDescent="0.2">
      <c r="G2872" s="64"/>
      <c r="H2872" s="64"/>
      <c r="O2872" s="87"/>
      <c r="P2872" s="127"/>
      <c r="Q2872" s="127"/>
      <c r="R2872" s="127"/>
    </row>
    <row r="2873" spans="7:18" x14ac:dyDescent="0.2">
      <c r="G2873" s="64"/>
      <c r="H2873" s="64"/>
      <c r="O2873" s="87"/>
      <c r="P2873" s="127"/>
      <c r="Q2873" s="127"/>
      <c r="R2873" s="127"/>
    </row>
    <row r="2874" spans="7:18" x14ac:dyDescent="0.2">
      <c r="G2874" s="64"/>
      <c r="H2874" s="64"/>
      <c r="O2874" s="87"/>
      <c r="P2874" s="127"/>
      <c r="Q2874" s="127"/>
      <c r="R2874" s="127"/>
    </row>
    <row r="2875" spans="7:18" x14ac:dyDescent="0.2">
      <c r="G2875" s="64"/>
      <c r="H2875" s="64"/>
      <c r="O2875" s="87"/>
      <c r="P2875" s="127"/>
      <c r="Q2875" s="127"/>
      <c r="R2875" s="127"/>
    </row>
    <row r="2876" spans="7:18" x14ac:dyDescent="0.2">
      <c r="G2876" s="64"/>
      <c r="H2876" s="64"/>
      <c r="O2876" s="87"/>
      <c r="P2876" s="127"/>
      <c r="Q2876" s="127"/>
      <c r="R2876" s="127"/>
    </row>
    <row r="2877" spans="7:18" x14ac:dyDescent="0.2">
      <c r="G2877" s="64"/>
      <c r="H2877" s="64"/>
      <c r="O2877" s="87"/>
      <c r="P2877" s="127"/>
      <c r="Q2877" s="127"/>
      <c r="R2877" s="127"/>
    </row>
    <row r="2878" spans="7:18" x14ac:dyDescent="0.2">
      <c r="G2878" s="64"/>
      <c r="H2878" s="64"/>
      <c r="O2878" s="87"/>
      <c r="P2878" s="127"/>
      <c r="Q2878" s="127"/>
      <c r="R2878" s="127"/>
    </row>
    <row r="2879" spans="7:18" x14ac:dyDescent="0.2">
      <c r="G2879" s="64"/>
      <c r="H2879" s="64"/>
      <c r="O2879" s="87"/>
      <c r="P2879" s="127"/>
      <c r="Q2879" s="127"/>
      <c r="R2879" s="127"/>
    </row>
    <row r="2880" spans="7:18" x14ac:dyDescent="0.2">
      <c r="G2880" s="64"/>
      <c r="H2880" s="64"/>
      <c r="O2880" s="87"/>
      <c r="P2880" s="127"/>
      <c r="Q2880" s="127"/>
      <c r="R2880" s="127"/>
    </row>
    <row r="2881" spans="7:18" x14ac:dyDescent="0.2">
      <c r="G2881" s="64"/>
      <c r="H2881" s="64"/>
      <c r="O2881" s="87"/>
      <c r="P2881" s="127"/>
      <c r="Q2881" s="127"/>
      <c r="R2881" s="127"/>
    </row>
    <row r="2882" spans="7:18" x14ac:dyDescent="0.2">
      <c r="G2882" s="64"/>
      <c r="H2882" s="64"/>
      <c r="O2882" s="87"/>
      <c r="P2882" s="127"/>
      <c r="Q2882" s="127"/>
      <c r="R2882" s="127"/>
    </row>
    <row r="2883" spans="7:18" x14ac:dyDescent="0.2">
      <c r="G2883" s="64"/>
      <c r="H2883" s="64"/>
      <c r="O2883" s="87"/>
      <c r="P2883" s="127"/>
      <c r="Q2883" s="127"/>
      <c r="R2883" s="127"/>
    </row>
    <row r="2884" spans="7:18" x14ac:dyDescent="0.2">
      <c r="G2884" s="64"/>
      <c r="H2884" s="64"/>
      <c r="O2884" s="87"/>
      <c r="P2884" s="127"/>
      <c r="Q2884" s="127"/>
      <c r="R2884" s="127"/>
    </row>
    <row r="2885" spans="7:18" x14ac:dyDescent="0.2">
      <c r="G2885" s="64"/>
      <c r="H2885" s="64"/>
      <c r="O2885" s="87"/>
      <c r="P2885" s="127"/>
      <c r="Q2885" s="127"/>
      <c r="R2885" s="127"/>
    </row>
    <row r="2886" spans="7:18" x14ac:dyDescent="0.2">
      <c r="G2886" s="64"/>
      <c r="H2886" s="64"/>
      <c r="O2886" s="87"/>
      <c r="P2886" s="127"/>
      <c r="Q2886" s="127"/>
      <c r="R2886" s="127"/>
    </row>
    <row r="2887" spans="7:18" x14ac:dyDescent="0.2">
      <c r="G2887" s="64"/>
      <c r="H2887" s="64"/>
      <c r="O2887" s="87"/>
      <c r="P2887" s="127"/>
      <c r="Q2887" s="127"/>
      <c r="R2887" s="127"/>
    </row>
    <row r="2888" spans="7:18" x14ac:dyDescent="0.2">
      <c r="G2888" s="64"/>
      <c r="H2888" s="64"/>
      <c r="O2888" s="87"/>
      <c r="P2888" s="127"/>
      <c r="Q2888" s="127"/>
      <c r="R2888" s="127"/>
    </row>
    <row r="2889" spans="7:18" x14ac:dyDescent="0.2">
      <c r="G2889" s="64"/>
      <c r="H2889" s="64"/>
      <c r="O2889" s="87"/>
      <c r="P2889" s="127"/>
      <c r="Q2889" s="127"/>
      <c r="R2889" s="127"/>
    </row>
    <row r="2890" spans="7:18" x14ac:dyDescent="0.2">
      <c r="G2890" s="64"/>
      <c r="H2890" s="64"/>
      <c r="O2890" s="87"/>
      <c r="P2890" s="127"/>
      <c r="Q2890" s="127"/>
      <c r="R2890" s="127"/>
    </row>
    <row r="2891" spans="7:18" x14ac:dyDescent="0.2">
      <c r="G2891" s="64"/>
      <c r="H2891" s="64"/>
      <c r="O2891" s="87"/>
      <c r="P2891" s="127"/>
      <c r="Q2891" s="127"/>
      <c r="R2891" s="127"/>
    </row>
    <row r="2892" spans="7:18" x14ac:dyDescent="0.2">
      <c r="G2892" s="64"/>
      <c r="H2892" s="64"/>
      <c r="O2892" s="87"/>
      <c r="P2892" s="127"/>
      <c r="Q2892" s="127"/>
      <c r="R2892" s="127"/>
    </row>
    <row r="2893" spans="7:18" x14ac:dyDescent="0.2">
      <c r="G2893" s="64"/>
      <c r="H2893" s="64"/>
      <c r="O2893" s="87"/>
      <c r="P2893" s="127"/>
      <c r="Q2893" s="127"/>
      <c r="R2893" s="127"/>
    </row>
    <row r="2894" spans="7:18" x14ac:dyDescent="0.2">
      <c r="G2894" s="64"/>
      <c r="H2894" s="64"/>
      <c r="O2894" s="87"/>
      <c r="P2894" s="127"/>
      <c r="Q2894" s="127"/>
      <c r="R2894" s="127"/>
    </row>
    <row r="2895" spans="7:18" x14ac:dyDescent="0.2">
      <c r="G2895" s="64"/>
      <c r="H2895" s="64"/>
      <c r="O2895" s="87"/>
      <c r="P2895" s="127"/>
      <c r="Q2895" s="127"/>
      <c r="R2895" s="127"/>
    </row>
    <row r="2896" spans="7:18" x14ac:dyDescent="0.2">
      <c r="G2896" s="64"/>
      <c r="H2896" s="64"/>
      <c r="O2896" s="87"/>
      <c r="P2896" s="127"/>
      <c r="Q2896" s="127"/>
      <c r="R2896" s="127"/>
    </row>
    <row r="2897" spans="7:18" x14ac:dyDescent="0.2">
      <c r="G2897" s="64"/>
      <c r="H2897" s="64"/>
      <c r="O2897" s="87"/>
      <c r="P2897" s="127"/>
      <c r="Q2897" s="127"/>
      <c r="R2897" s="127"/>
    </row>
    <row r="2898" spans="7:18" x14ac:dyDescent="0.2">
      <c r="G2898" s="64"/>
      <c r="H2898" s="64"/>
      <c r="O2898" s="87"/>
      <c r="P2898" s="127"/>
      <c r="Q2898" s="127"/>
      <c r="R2898" s="127"/>
    </row>
    <row r="2899" spans="7:18" x14ac:dyDescent="0.2">
      <c r="G2899" s="64"/>
      <c r="H2899" s="64"/>
      <c r="O2899" s="87"/>
      <c r="P2899" s="127"/>
      <c r="Q2899" s="127"/>
      <c r="R2899" s="127"/>
    </row>
    <row r="2900" spans="7:18" x14ac:dyDescent="0.2">
      <c r="G2900" s="64"/>
      <c r="H2900" s="64"/>
      <c r="O2900" s="87"/>
      <c r="P2900" s="127"/>
      <c r="Q2900" s="127"/>
      <c r="R2900" s="127"/>
    </row>
    <row r="2901" spans="7:18" x14ac:dyDescent="0.2">
      <c r="G2901" s="64"/>
      <c r="H2901" s="64"/>
      <c r="O2901" s="87"/>
      <c r="P2901" s="127"/>
      <c r="Q2901" s="127"/>
      <c r="R2901" s="127"/>
    </row>
    <row r="2902" spans="7:18" x14ac:dyDescent="0.2">
      <c r="G2902" s="64"/>
      <c r="H2902" s="64"/>
      <c r="O2902" s="87"/>
      <c r="P2902" s="127"/>
      <c r="Q2902" s="127"/>
      <c r="R2902" s="127"/>
    </row>
    <row r="2903" spans="7:18" x14ac:dyDescent="0.2">
      <c r="G2903" s="64"/>
      <c r="H2903" s="64"/>
      <c r="O2903" s="87"/>
      <c r="P2903" s="127"/>
      <c r="Q2903" s="127"/>
      <c r="R2903" s="127"/>
    </row>
    <row r="2904" spans="7:18" x14ac:dyDescent="0.2">
      <c r="G2904" s="64"/>
      <c r="H2904" s="64"/>
      <c r="O2904" s="87"/>
      <c r="P2904" s="127"/>
      <c r="Q2904" s="127"/>
      <c r="R2904" s="127"/>
    </row>
    <row r="2905" spans="7:18" x14ac:dyDescent="0.2">
      <c r="G2905" s="64"/>
      <c r="H2905" s="64"/>
      <c r="O2905" s="87"/>
      <c r="P2905" s="127"/>
      <c r="Q2905" s="127"/>
      <c r="R2905" s="127"/>
    </row>
    <row r="2906" spans="7:18" x14ac:dyDescent="0.2">
      <c r="G2906" s="64"/>
      <c r="H2906" s="64"/>
      <c r="O2906" s="87"/>
      <c r="P2906" s="127"/>
      <c r="Q2906" s="127"/>
      <c r="R2906" s="127"/>
    </row>
    <row r="2907" spans="7:18" x14ac:dyDescent="0.2">
      <c r="G2907" s="64"/>
      <c r="H2907" s="64"/>
      <c r="O2907" s="87"/>
      <c r="P2907" s="127"/>
      <c r="Q2907" s="127"/>
      <c r="R2907" s="127"/>
    </row>
    <row r="2908" spans="7:18" x14ac:dyDescent="0.2">
      <c r="G2908" s="64"/>
      <c r="H2908" s="64"/>
      <c r="O2908" s="87"/>
      <c r="P2908" s="127"/>
      <c r="Q2908" s="127"/>
      <c r="R2908" s="127"/>
    </row>
    <row r="2909" spans="7:18" x14ac:dyDescent="0.2">
      <c r="G2909" s="64"/>
      <c r="H2909" s="64"/>
      <c r="O2909" s="87"/>
      <c r="P2909" s="127"/>
      <c r="Q2909" s="127"/>
      <c r="R2909" s="127"/>
    </row>
    <row r="2910" spans="7:18" x14ac:dyDescent="0.2">
      <c r="G2910" s="64"/>
      <c r="H2910" s="64"/>
      <c r="O2910" s="87"/>
      <c r="P2910" s="127"/>
      <c r="Q2910" s="127"/>
      <c r="R2910" s="127"/>
    </row>
    <row r="2911" spans="7:18" x14ac:dyDescent="0.2">
      <c r="G2911" s="64"/>
      <c r="H2911" s="64"/>
      <c r="O2911" s="87"/>
      <c r="P2911" s="127"/>
      <c r="Q2911" s="127"/>
      <c r="R2911" s="127"/>
    </row>
    <row r="2912" spans="7:18" x14ac:dyDescent="0.2">
      <c r="G2912" s="64"/>
      <c r="H2912" s="64"/>
      <c r="O2912" s="87"/>
      <c r="P2912" s="127"/>
      <c r="Q2912" s="127"/>
      <c r="R2912" s="127"/>
    </row>
    <row r="2913" spans="7:18" x14ac:dyDescent="0.2">
      <c r="G2913" s="64"/>
      <c r="H2913" s="64"/>
      <c r="O2913" s="87"/>
      <c r="P2913" s="127"/>
      <c r="Q2913" s="127"/>
      <c r="R2913" s="127"/>
    </row>
    <row r="2914" spans="7:18" x14ac:dyDescent="0.2">
      <c r="G2914" s="64"/>
      <c r="H2914" s="64"/>
      <c r="O2914" s="87"/>
      <c r="P2914" s="127"/>
      <c r="Q2914" s="127"/>
      <c r="R2914" s="127"/>
    </row>
    <row r="2915" spans="7:18" x14ac:dyDescent="0.2">
      <c r="G2915" s="64"/>
      <c r="H2915" s="64"/>
      <c r="O2915" s="87"/>
      <c r="P2915" s="127"/>
      <c r="Q2915" s="127"/>
      <c r="R2915" s="127"/>
    </row>
    <row r="2916" spans="7:18" x14ac:dyDescent="0.2">
      <c r="G2916" s="64"/>
      <c r="H2916" s="64"/>
      <c r="O2916" s="87"/>
      <c r="P2916" s="127"/>
      <c r="Q2916" s="127"/>
      <c r="R2916" s="127"/>
    </row>
    <row r="2917" spans="7:18" x14ac:dyDescent="0.2">
      <c r="G2917" s="64"/>
      <c r="H2917" s="64"/>
      <c r="O2917" s="87"/>
      <c r="P2917" s="127"/>
      <c r="Q2917" s="127"/>
      <c r="R2917" s="127"/>
    </row>
    <row r="2918" spans="7:18" x14ac:dyDescent="0.2">
      <c r="G2918" s="64"/>
      <c r="H2918" s="64"/>
      <c r="O2918" s="87"/>
      <c r="P2918" s="127"/>
      <c r="Q2918" s="127"/>
      <c r="R2918" s="127"/>
    </row>
    <row r="2919" spans="7:18" x14ac:dyDescent="0.2">
      <c r="G2919" s="64"/>
      <c r="H2919" s="64"/>
      <c r="O2919" s="87"/>
      <c r="P2919" s="127"/>
      <c r="Q2919" s="127"/>
      <c r="R2919" s="127"/>
    </row>
    <row r="2920" spans="7:18" x14ac:dyDescent="0.2">
      <c r="G2920" s="64"/>
      <c r="H2920" s="64"/>
      <c r="O2920" s="87"/>
      <c r="P2920" s="127"/>
      <c r="Q2920" s="127"/>
      <c r="R2920" s="127"/>
    </row>
    <row r="2921" spans="7:18" x14ac:dyDescent="0.2">
      <c r="G2921" s="64"/>
      <c r="H2921" s="64"/>
      <c r="O2921" s="87"/>
      <c r="P2921" s="127"/>
      <c r="Q2921" s="127"/>
      <c r="R2921" s="127"/>
    </row>
    <row r="2922" spans="7:18" x14ac:dyDescent="0.2">
      <c r="G2922" s="64"/>
      <c r="H2922" s="64"/>
      <c r="O2922" s="87"/>
      <c r="P2922" s="127"/>
      <c r="Q2922" s="127"/>
      <c r="R2922" s="127"/>
    </row>
    <row r="2923" spans="7:18" x14ac:dyDescent="0.2">
      <c r="G2923" s="64"/>
      <c r="H2923" s="64"/>
      <c r="O2923" s="87"/>
      <c r="P2923" s="127"/>
      <c r="Q2923" s="127"/>
      <c r="R2923" s="127"/>
    </row>
    <row r="2924" spans="7:18" x14ac:dyDescent="0.2">
      <c r="G2924" s="64"/>
      <c r="H2924" s="64"/>
      <c r="O2924" s="87"/>
      <c r="P2924" s="127"/>
      <c r="Q2924" s="127"/>
      <c r="R2924" s="127"/>
    </row>
    <row r="2925" spans="7:18" x14ac:dyDescent="0.2">
      <c r="G2925" s="64"/>
      <c r="H2925" s="64"/>
      <c r="O2925" s="87"/>
      <c r="P2925" s="127"/>
      <c r="Q2925" s="127"/>
      <c r="R2925" s="127"/>
    </row>
    <row r="2926" spans="7:18" x14ac:dyDescent="0.2">
      <c r="G2926" s="64"/>
      <c r="H2926" s="64"/>
      <c r="O2926" s="87"/>
      <c r="P2926" s="127"/>
      <c r="Q2926" s="127"/>
      <c r="R2926" s="127"/>
    </row>
    <row r="2927" spans="7:18" x14ac:dyDescent="0.2">
      <c r="G2927" s="64"/>
      <c r="H2927" s="64"/>
      <c r="O2927" s="87"/>
      <c r="P2927" s="127"/>
      <c r="Q2927" s="127"/>
      <c r="R2927" s="127"/>
    </row>
    <row r="2928" spans="7:18" x14ac:dyDescent="0.2">
      <c r="G2928" s="64"/>
      <c r="H2928" s="64"/>
      <c r="O2928" s="87"/>
      <c r="P2928" s="127"/>
      <c r="Q2928" s="127"/>
      <c r="R2928" s="127"/>
    </row>
    <row r="2929" spans="7:18" x14ac:dyDescent="0.2">
      <c r="G2929" s="64"/>
      <c r="H2929" s="64"/>
      <c r="O2929" s="87"/>
      <c r="P2929" s="127"/>
      <c r="Q2929" s="127"/>
      <c r="R2929" s="127"/>
    </row>
    <row r="2930" spans="7:18" x14ac:dyDescent="0.2">
      <c r="G2930" s="64"/>
      <c r="H2930" s="64"/>
      <c r="O2930" s="87"/>
      <c r="P2930" s="127"/>
      <c r="Q2930" s="127"/>
      <c r="R2930" s="127"/>
    </row>
    <row r="2931" spans="7:18" x14ac:dyDescent="0.2">
      <c r="G2931" s="64"/>
      <c r="H2931" s="64"/>
      <c r="O2931" s="87"/>
      <c r="P2931" s="127"/>
      <c r="Q2931" s="127"/>
      <c r="R2931" s="127"/>
    </row>
    <row r="2932" spans="7:18" x14ac:dyDescent="0.2">
      <c r="G2932" s="64"/>
      <c r="H2932" s="64"/>
      <c r="O2932" s="87"/>
      <c r="P2932" s="127"/>
      <c r="Q2932" s="127"/>
      <c r="R2932" s="127"/>
    </row>
    <row r="2933" spans="7:18" x14ac:dyDescent="0.2">
      <c r="G2933" s="64"/>
      <c r="H2933" s="64"/>
      <c r="O2933" s="87"/>
      <c r="P2933" s="127"/>
      <c r="Q2933" s="127"/>
      <c r="R2933" s="127"/>
    </row>
    <row r="2934" spans="7:18" x14ac:dyDescent="0.2">
      <c r="G2934" s="64"/>
      <c r="H2934" s="64"/>
      <c r="O2934" s="87"/>
      <c r="P2934" s="127"/>
      <c r="Q2934" s="127"/>
      <c r="R2934" s="127"/>
    </row>
    <row r="2935" spans="7:18" x14ac:dyDescent="0.2">
      <c r="G2935" s="64"/>
      <c r="H2935" s="64"/>
      <c r="O2935" s="87"/>
      <c r="P2935" s="127"/>
      <c r="Q2935" s="127"/>
      <c r="R2935" s="127"/>
    </row>
    <row r="2936" spans="7:18" x14ac:dyDescent="0.2">
      <c r="G2936" s="64"/>
      <c r="H2936" s="64"/>
      <c r="O2936" s="87"/>
      <c r="P2936" s="127"/>
      <c r="Q2936" s="127"/>
      <c r="R2936" s="127"/>
    </row>
    <row r="2937" spans="7:18" x14ac:dyDescent="0.2">
      <c r="G2937" s="64"/>
      <c r="H2937" s="64"/>
      <c r="O2937" s="87"/>
      <c r="P2937" s="127"/>
      <c r="Q2937" s="127"/>
      <c r="R2937" s="127"/>
    </row>
    <row r="2938" spans="7:18" x14ac:dyDescent="0.2">
      <c r="G2938" s="64"/>
      <c r="H2938" s="64"/>
      <c r="O2938" s="87"/>
      <c r="P2938" s="127"/>
      <c r="Q2938" s="127"/>
      <c r="R2938" s="127"/>
    </row>
    <row r="2939" spans="7:18" x14ac:dyDescent="0.2">
      <c r="G2939" s="64"/>
      <c r="H2939" s="64"/>
      <c r="O2939" s="87"/>
      <c r="P2939" s="127"/>
      <c r="Q2939" s="127"/>
      <c r="R2939" s="127"/>
    </row>
    <row r="2940" spans="7:18" x14ac:dyDescent="0.2">
      <c r="G2940" s="64"/>
      <c r="H2940" s="64"/>
      <c r="O2940" s="87"/>
      <c r="P2940" s="127"/>
      <c r="Q2940" s="127"/>
      <c r="R2940" s="127"/>
    </row>
    <row r="2941" spans="7:18" x14ac:dyDescent="0.2">
      <c r="G2941" s="64"/>
      <c r="H2941" s="64"/>
      <c r="O2941" s="87"/>
      <c r="P2941" s="127"/>
      <c r="Q2941" s="127"/>
      <c r="R2941" s="127"/>
    </row>
    <row r="2942" spans="7:18" x14ac:dyDescent="0.2">
      <c r="G2942" s="64"/>
      <c r="H2942" s="64"/>
      <c r="O2942" s="87"/>
      <c r="P2942" s="127"/>
      <c r="Q2942" s="127"/>
      <c r="R2942" s="127"/>
    </row>
    <row r="2943" spans="7:18" x14ac:dyDescent="0.2">
      <c r="G2943" s="64"/>
      <c r="H2943" s="64"/>
      <c r="O2943" s="87"/>
      <c r="P2943" s="127"/>
      <c r="Q2943" s="127"/>
      <c r="R2943" s="127"/>
    </row>
    <row r="2944" spans="7:18" x14ac:dyDescent="0.2">
      <c r="G2944" s="64"/>
      <c r="H2944" s="64"/>
      <c r="O2944" s="87"/>
      <c r="P2944" s="127"/>
      <c r="Q2944" s="127"/>
      <c r="R2944" s="127"/>
    </row>
    <row r="2945" spans="7:18" x14ac:dyDescent="0.2">
      <c r="G2945" s="64"/>
      <c r="H2945" s="64"/>
      <c r="O2945" s="87"/>
      <c r="P2945" s="127"/>
      <c r="Q2945" s="127"/>
      <c r="R2945" s="127"/>
    </row>
    <row r="2946" spans="7:18" x14ac:dyDescent="0.2">
      <c r="G2946" s="64"/>
      <c r="H2946" s="64"/>
      <c r="O2946" s="87"/>
      <c r="P2946" s="127"/>
      <c r="Q2946" s="127"/>
      <c r="R2946" s="127"/>
    </row>
    <row r="2947" spans="7:18" x14ac:dyDescent="0.2">
      <c r="G2947" s="64"/>
      <c r="H2947" s="64"/>
      <c r="O2947" s="87"/>
      <c r="P2947" s="127"/>
      <c r="Q2947" s="127"/>
      <c r="R2947" s="127"/>
    </row>
    <row r="2948" spans="7:18" x14ac:dyDescent="0.2">
      <c r="G2948" s="64"/>
      <c r="H2948" s="64"/>
      <c r="O2948" s="87"/>
      <c r="P2948" s="127"/>
      <c r="Q2948" s="127"/>
      <c r="R2948" s="127"/>
    </row>
    <row r="2949" spans="7:18" x14ac:dyDescent="0.2">
      <c r="G2949" s="64"/>
      <c r="H2949" s="64"/>
      <c r="O2949" s="87"/>
      <c r="P2949" s="127"/>
      <c r="Q2949" s="127"/>
      <c r="R2949" s="127"/>
    </row>
    <row r="2950" spans="7:18" x14ac:dyDescent="0.2">
      <c r="G2950" s="64"/>
      <c r="H2950" s="64"/>
      <c r="O2950" s="87"/>
      <c r="P2950" s="127"/>
      <c r="Q2950" s="127"/>
      <c r="R2950" s="127"/>
    </row>
    <row r="2951" spans="7:18" x14ac:dyDescent="0.2">
      <c r="G2951" s="64"/>
      <c r="H2951" s="64"/>
      <c r="O2951" s="87"/>
      <c r="P2951" s="127"/>
      <c r="Q2951" s="127"/>
      <c r="R2951" s="127"/>
    </row>
    <row r="2952" spans="7:18" x14ac:dyDescent="0.2">
      <c r="G2952" s="64"/>
      <c r="H2952" s="64"/>
      <c r="O2952" s="87"/>
      <c r="P2952" s="127"/>
      <c r="Q2952" s="127"/>
      <c r="R2952" s="127"/>
    </row>
    <row r="2953" spans="7:18" x14ac:dyDescent="0.2">
      <c r="G2953" s="64"/>
      <c r="H2953" s="64"/>
      <c r="O2953" s="87"/>
      <c r="P2953" s="127"/>
      <c r="Q2953" s="127"/>
      <c r="R2953" s="127"/>
    </row>
    <row r="2954" spans="7:18" x14ac:dyDescent="0.2">
      <c r="G2954" s="64"/>
      <c r="H2954" s="64"/>
      <c r="O2954" s="87"/>
      <c r="P2954" s="127"/>
      <c r="Q2954" s="127"/>
      <c r="R2954" s="127"/>
    </row>
    <row r="2955" spans="7:18" x14ac:dyDescent="0.2">
      <c r="G2955" s="64"/>
      <c r="H2955" s="64"/>
      <c r="O2955" s="87"/>
      <c r="P2955" s="127"/>
      <c r="Q2955" s="127"/>
      <c r="R2955" s="127"/>
    </row>
    <row r="2956" spans="7:18" x14ac:dyDescent="0.2">
      <c r="G2956" s="64"/>
      <c r="H2956" s="64"/>
      <c r="O2956" s="87"/>
      <c r="P2956" s="127"/>
      <c r="Q2956" s="127"/>
      <c r="R2956" s="127"/>
    </row>
    <row r="2957" spans="7:18" x14ac:dyDescent="0.2">
      <c r="G2957" s="64"/>
      <c r="H2957" s="64"/>
      <c r="O2957" s="87"/>
      <c r="P2957" s="127"/>
      <c r="Q2957" s="127"/>
      <c r="R2957" s="127"/>
    </row>
    <row r="2958" spans="7:18" x14ac:dyDescent="0.2">
      <c r="G2958" s="64"/>
      <c r="H2958" s="64"/>
      <c r="O2958" s="87"/>
      <c r="P2958" s="127"/>
      <c r="Q2958" s="127"/>
      <c r="R2958" s="127"/>
    </row>
    <row r="2959" spans="7:18" x14ac:dyDescent="0.2">
      <c r="G2959" s="64"/>
      <c r="H2959" s="64"/>
      <c r="O2959" s="87"/>
      <c r="P2959" s="127"/>
      <c r="Q2959" s="127"/>
      <c r="R2959" s="127"/>
    </row>
    <row r="2960" spans="7:18" x14ac:dyDescent="0.2">
      <c r="G2960" s="64"/>
      <c r="H2960" s="64"/>
      <c r="O2960" s="87"/>
      <c r="P2960" s="127"/>
      <c r="Q2960" s="127"/>
      <c r="R2960" s="127"/>
    </row>
    <row r="2961" spans="7:18" x14ac:dyDescent="0.2">
      <c r="G2961" s="64"/>
      <c r="H2961" s="64"/>
      <c r="O2961" s="87"/>
      <c r="P2961" s="127"/>
      <c r="Q2961" s="127"/>
      <c r="R2961" s="127"/>
    </row>
    <row r="2962" spans="7:18" x14ac:dyDescent="0.2">
      <c r="G2962" s="64"/>
      <c r="H2962" s="64"/>
      <c r="O2962" s="87"/>
      <c r="P2962" s="127"/>
      <c r="Q2962" s="127"/>
      <c r="R2962" s="127"/>
    </row>
    <row r="2963" spans="7:18" x14ac:dyDescent="0.2">
      <c r="G2963" s="64"/>
      <c r="H2963" s="64"/>
      <c r="O2963" s="87"/>
      <c r="P2963" s="127"/>
      <c r="Q2963" s="127"/>
      <c r="R2963" s="127"/>
    </row>
    <row r="2964" spans="7:18" x14ac:dyDescent="0.2">
      <c r="G2964" s="64"/>
      <c r="H2964" s="64"/>
      <c r="O2964" s="87"/>
      <c r="P2964" s="127"/>
      <c r="Q2964" s="127"/>
      <c r="R2964" s="127"/>
    </row>
    <row r="2965" spans="7:18" x14ac:dyDescent="0.2">
      <c r="G2965" s="64"/>
      <c r="H2965" s="64"/>
      <c r="O2965" s="87"/>
      <c r="P2965" s="127"/>
      <c r="Q2965" s="127"/>
      <c r="R2965" s="127"/>
    </row>
    <row r="2966" spans="7:18" x14ac:dyDescent="0.2">
      <c r="G2966" s="64"/>
      <c r="H2966" s="64"/>
      <c r="O2966" s="87"/>
      <c r="P2966" s="127"/>
      <c r="Q2966" s="127"/>
      <c r="R2966" s="127"/>
    </row>
    <row r="2967" spans="7:18" x14ac:dyDescent="0.2">
      <c r="G2967" s="64"/>
      <c r="H2967" s="64"/>
      <c r="O2967" s="87"/>
      <c r="P2967" s="127"/>
      <c r="Q2967" s="127"/>
      <c r="R2967" s="127"/>
    </row>
    <row r="2968" spans="7:18" x14ac:dyDescent="0.2">
      <c r="G2968" s="64"/>
      <c r="H2968" s="64"/>
      <c r="O2968" s="87"/>
      <c r="P2968" s="127"/>
      <c r="Q2968" s="127"/>
      <c r="R2968" s="127"/>
    </row>
    <row r="2969" spans="7:18" x14ac:dyDescent="0.2">
      <c r="G2969" s="64"/>
      <c r="H2969" s="64"/>
      <c r="O2969" s="87"/>
      <c r="P2969" s="127"/>
      <c r="Q2969" s="127"/>
      <c r="R2969" s="127"/>
    </row>
    <row r="2970" spans="7:18" x14ac:dyDescent="0.2">
      <c r="G2970" s="64"/>
      <c r="H2970" s="64"/>
      <c r="O2970" s="87"/>
      <c r="P2970" s="127"/>
      <c r="Q2970" s="127"/>
      <c r="R2970" s="127"/>
    </row>
    <row r="2971" spans="7:18" x14ac:dyDescent="0.2">
      <c r="G2971" s="64"/>
      <c r="H2971" s="64"/>
      <c r="O2971" s="87"/>
      <c r="P2971" s="127"/>
      <c r="Q2971" s="127"/>
      <c r="R2971" s="127"/>
    </row>
    <row r="2972" spans="7:18" x14ac:dyDescent="0.2">
      <c r="G2972" s="64"/>
      <c r="H2972" s="64"/>
      <c r="O2972" s="87"/>
      <c r="P2972" s="127"/>
      <c r="Q2972" s="127"/>
      <c r="R2972" s="127"/>
    </row>
    <row r="2973" spans="7:18" x14ac:dyDescent="0.2">
      <c r="G2973" s="64"/>
      <c r="H2973" s="64"/>
      <c r="O2973" s="87"/>
      <c r="P2973" s="127"/>
      <c r="Q2973" s="127"/>
      <c r="R2973" s="127"/>
    </row>
    <row r="2974" spans="7:18" x14ac:dyDescent="0.2">
      <c r="G2974" s="64"/>
      <c r="H2974" s="64"/>
      <c r="O2974" s="87"/>
      <c r="P2974" s="127"/>
      <c r="Q2974" s="127"/>
      <c r="R2974" s="127"/>
    </row>
    <row r="2975" spans="7:18" x14ac:dyDescent="0.2">
      <c r="G2975" s="64"/>
      <c r="H2975" s="64"/>
      <c r="O2975" s="87"/>
      <c r="P2975" s="127"/>
      <c r="Q2975" s="127"/>
      <c r="R2975" s="127"/>
    </row>
    <row r="2976" spans="7:18" x14ac:dyDescent="0.2">
      <c r="G2976" s="64"/>
      <c r="H2976" s="64"/>
      <c r="O2976" s="87"/>
      <c r="P2976" s="127"/>
      <c r="Q2976" s="127"/>
      <c r="R2976" s="127"/>
    </row>
    <row r="2977" spans="7:18" x14ac:dyDescent="0.2">
      <c r="G2977" s="64"/>
      <c r="H2977" s="64"/>
      <c r="O2977" s="87"/>
      <c r="P2977" s="127"/>
      <c r="Q2977" s="127"/>
      <c r="R2977" s="127"/>
    </row>
    <row r="2978" spans="7:18" x14ac:dyDescent="0.2">
      <c r="G2978" s="64"/>
      <c r="H2978" s="64"/>
      <c r="O2978" s="87"/>
      <c r="P2978" s="127"/>
      <c r="Q2978" s="127"/>
      <c r="R2978" s="127"/>
    </row>
    <row r="2979" spans="7:18" x14ac:dyDescent="0.2">
      <c r="G2979" s="64"/>
      <c r="H2979" s="64"/>
      <c r="O2979" s="87"/>
      <c r="P2979" s="127"/>
      <c r="Q2979" s="127"/>
      <c r="R2979" s="127"/>
    </row>
    <row r="2980" spans="7:18" x14ac:dyDescent="0.2">
      <c r="G2980" s="64"/>
      <c r="H2980" s="64"/>
      <c r="O2980" s="87"/>
      <c r="P2980" s="127"/>
      <c r="Q2980" s="127"/>
      <c r="R2980" s="127"/>
    </row>
    <row r="2981" spans="7:18" x14ac:dyDescent="0.2">
      <c r="G2981" s="64"/>
      <c r="H2981" s="64"/>
      <c r="O2981" s="87"/>
      <c r="P2981" s="127"/>
      <c r="Q2981" s="127"/>
      <c r="R2981" s="127"/>
    </row>
    <row r="2982" spans="7:18" x14ac:dyDescent="0.2">
      <c r="G2982" s="64"/>
      <c r="H2982" s="64"/>
      <c r="O2982" s="87"/>
      <c r="P2982" s="127"/>
      <c r="Q2982" s="127"/>
      <c r="R2982" s="127"/>
    </row>
    <row r="2983" spans="7:18" x14ac:dyDescent="0.2">
      <c r="G2983" s="64"/>
      <c r="H2983" s="64"/>
      <c r="O2983" s="87"/>
      <c r="P2983" s="127"/>
      <c r="Q2983" s="127"/>
      <c r="R2983" s="127"/>
    </row>
    <row r="2984" spans="7:18" x14ac:dyDescent="0.2">
      <c r="G2984" s="64"/>
      <c r="H2984" s="64"/>
      <c r="O2984" s="87"/>
      <c r="P2984" s="127"/>
      <c r="Q2984" s="127"/>
      <c r="R2984" s="127"/>
    </row>
    <row r="2985" spans="7:18" x14ac:dyDescent="0.2">
      <c r="G2985" s="64"/>
      <c r="H2985" s="64"/>
      <c r="O2985" s="87"/>
      <c r="P2985" s="127"/>
      <c r="Q2985" s="127"/>
      <c r="R2985" s="127"/>
    </row>
    <row r="2986" spans="7:18" x14ac:dyDescent="0.2">
      <c r="G2986" s="64"/>
      <c r="H2986" s="64"/>
      <c r="O2986" s="87"/>
      <c r="P2986" s="127"/>
      <c r="Q2986" s="127"/>
      <c r="R2986" s="127"/>
    </row>
    <row r="2987" spans="7:18" x14ac:dyDescent="0.2">
      <c r="G2987" s="64"/>
      <c r="H2987" s="64"/>
      <c r="O2987" s="87"/>
      <c r="P2987" s="127"/>
      <c r="Q2987" s="127"/>
      <c r="R2987" s="127"/>
    </row>
    <row r="2988" spans="7:18" x14ac:dyDescent="0.2">
      <c r="G2988" s="64"/>
      <c r="H2988" s="64"/>
      <c r="O2988" s="87"/>
      <c r="P2988" s="127"/>
      <c r="Q2988" s="127"/>
      <c r="R2988" s="127"/>
    </row>
    <row r="2989" spans="7:18" x14ac:dyDescent="0.2">
      <c r="G2989" s="64"/>
      <c r="H2989" s="64"/>
      <c r="O2989" s="87"/>
      <c r="P2989" s="127"/>
      <c r="Q2989" s="127"/>
      <c r="R2989" s="127"/>
    </row>
    <row r="2990" spans="7:18" x14ac:dyDescent="0.2">
      <c r="G2990" s="64"/>
      <c r="H2990" s="64"/>
      <c r="O2990" s="87"/>
      <c r="P2990" s="127"/>
      <c r="Q2990" s="127"/>
      <c r="R2990" s="127"/>
    </row>
    <row r="2991" spans="7:18" x14ac:dyDescent="0.2">
      <c r="G2991" s="64"/>
      <c r="H2991" s="64"/>
      <c r="O2991" s="87"/>
      <c r="P2991" s="127"/>
      <c r="Q2991" s="127"/>
      <c r="R2991" s="127"/>
    </row>
    <row r="2992" spans="7:18" x14ac:dyDescent="0.2">
      <c r="G2992" s="64"/>
      <c r="H2992" s="64"/>
      <c r="O2992" s="87"/>
      <c r="P2992" s="127"/>
      <c r="Q2992" s="127"/>
      <c r="R2992" s="127"/>
    </row>
    <row r="2993" spans="7:18" x14ac:dyDescent="0.2">
      <c r="G2993" s="64"/>
      <c r="H2993" s="64"/>
      <c r="O2993" s="87"/>
      <c r="P2993" s="127"/>
      <c r="Q2993" s="127"/>
      <c r="R2993" s="127"/>
    </row>
    <row r="2994" spans="7:18" x14ac:dyDescent="0.2">
      <c r="G2994" s="64"/>
      <c r="H2994" s="64"/>
      <c r="O2994" s="87"/>
      <c r="P2994" s="127"/>
      <c r="Q2994" s="127"/>
      <c r="R2994" s="127"/>
    </row>
    <row r="2995" spans="7:18" x14ac:dyDescent="0.2">
      <c r="G2995" s="64"/>
      <c r="H2995" s="64"/>
      <c r="O2995" s="87"/>
      <c r="P2995" s="127"/>
      <c r="Q2995" s="127"/>
      <c r="R2995" s="127"/>
    </row>
    <row r="2996" spans="7:18" x14ac:dyDescent="0.2">
      <c r="G2996" s="64"/>
      <c r="H2996" s="64"/>
      <c r="O2996" s="87"/>
      <c r="P2996" s="127"/>
      <c r="Q2996" s="127"/>
      <c r="R2996" s="127"/>
    </row>
    <row r="2997" spans="7:18" x14ac:dyDescent="0.2">
      <c r="G2997" s="64"/>
      <c r="H2997" s="64"/>
      <c r="O2997" s="87"/>
      <c r="P2997" s="127"/>
      <c r="Q2997" s="127"/>
      <c r="R2997" s="127"/>
    </row>
    <row r="2998" spans="7:18" x14ac:dyDescent="0.2">
      <c r="G2998" s="64"/>
      <c r="H2998" s="64"/>
      <c r="O2998" s="87"/>
      <c r="P2998" s="127"/>
      <c r="Q2998" s="127"/>
      <c r="R2998" s="127"/>
    </row>
    <row r="2999" spans="7:18" x14ac:dyDescent="0.2">
      <c r="G2999" s="64"/>
      <c r="H2999" s="64"/>
      <c r="O2999" s="87"/>
      <c r="P2999" s="127"/>
      <c r="Q2999" s="127"/>
      <c r="R2999" s="127"/>
    </row>
    <row r="3000" spans="7:18" x14ac:dyDescent="0.2">
      <c r="G3000" s="64"/>
      <c r="H3000" s="64"/>
      <c r="O3000" s="87"/>
      <c r="P3000" s="127"/>
      <c r="Q3000" s="127"/>
      <c r="R3000" s="127"/>
    </row>
    <row r="3001" spans="7:18" x14ac:dyDescent="0.2">
      <c r="G3001" s="64"/>
      <c r="H3001" s="64"/>
      <c r="O3001" s="87"/>
      <c r="P3001" s="127"/>
      <c r="Q3001" s="127"/>
      <c r="R3001" s="127"/>
    </row>
    <row r="3002" spans="7:18" x14ac:dyDescent="0.2">
      <c r="G3002" s="64"/>
      <c r="H3002" s="64"/>
      <c r="O3002" s="87"/>
      <c r="P3002" s="127"/>
      <c r="Q3002" s="127"/>
      <c r="R3002" s="127"/>
    </row>
    <row r="3003" spans="7:18" x14ac:dyDescent="0.2">
      <c r="G3003" s="64"/>
      <c r="H3003" s="64"/>
      <c r="O3003" s="87"/>
      <c r="P3003" s="127"/>
      <c r="Q3003" s="127"/>
      <c r="R3003" s="127"/>
    </row>
    <row r="3004" spans="7:18" x14ac:dyDescent="0.2">
      <c r="G3004" s="64"/>
      <c r="H3004" s="64"/>
      <c r="O3004" s="87"/>
      <c r="P3004" s="127"/>
      <c r="Q3004" s="127"/>
      <c r="R3004" s="127"/>
    </row>
    <row r="3005" spans="7:18" x14ac:dyDescent="0.2">
      <c r="G3005" s="64"/>
      <c r="H3005" s="64"/>
      <c r="O3005" s="87"/>
      <c r="P3005" s="127"/>
      <c r="Q3005" s="127"/>
      <c r="R3005" s="127"/>
    </row>
    <row r="3006" spans="7:18" x14ac:dyDescent="0.2">
      <c r="G3006" s="64"/>
      <c r="H3006" s="64"/>
      <c r="O3006" s="87"/>
      <c r="P3006" s="127"/>
      <c r="Q3006" s="127"/>
      <c r="R3006" s="127"/>
    </row>
    <row r="3007" spans="7:18" x14ac:dyDescent="0.2">
      <c r="G3007" s="64"/>
      <c r="H3007" s="64"/>
      <c r="O3007" s="87"/>
      <c r="P3007" s="127"/>
      <c r="Q3007" s="127"/>
      <c r="R3007" s="127"/>
    </row>
    <row r="3008" spans="7:18" x14ac:dyDescent="0.2">
      <c r="G3008" s="64"/>
      <c r="H3008" s="64"/>
      <c r="O3008" s="87"/>
      <c r="P3008" s="127"/>
      <c r="Q3008" s="127"/>
      <c r="R3008" s="127"/>
    </row>
    <row r="3009" spans="7:18" x14ac:dyDescent="0.2">
      <c r="G3009" s="64"/>
      <c r="H3009" s="64"/>
      <c r="O3009" s="87"/>
      <c r="P3009" s="127"/>
      <c r="Q3009" s="127"/>
      <c r="R3009" s="127"/>
    </row>
    <row r="3010" spans="7:18" x14ac:dyDescent="0.2">
      <c r="G3010" s="64"/>
      <c r="H3010" s="64"/>
      <c r="O3010" s="87"/>
      <c r="P3010" s="127"/>
      <c r="Q3010" s="127"/>
      <c r="R3010" s="127"/>
    </row>
    <row r="3011" spans="7:18" x14ac:dyDescent="0.2">
      <c r="G3011" s="64"/>
      <c r="H3011" s="64"/>
      <c r="O3011" s="87"/>
      <c r="P3011" s="127"/>
      <c r="Q3011" s="127"/>
      <c r="R3011" s="127"/>
    </row>
    <row r="3012" spans="7:18" x14ac:dyDescent="0.2">
      <c r="G3012" s="64"/>
      <c r="H3012" s="64"/>
      <c r="O3012" s="87"/>
      <c r="P3012" s="127"/>
      <c r="Q3012" s="127"/>
      <c r="R3012" s="127"/>
    </row>
    <row r="3013" spans="7:18" x14ac:dyDescent="0.2">
      <c r="G3013" s="64"/>
      <c r="H3013" s="64"/>
      <c r="O3013" s="87"/>
      <c r="P3013" s="127"/>
      <c r="Q3013" s="127"/>
      <c r="R3013" s="127"/>
    </row>
    <row r="3014" spans="7:18" x14ac:dyDescent="0.2">
      <c r="G3014" s="64"/>
      <c r="H3014" s="64"/>
      <c r="O3014" s="87"/>
      <c r="P3014" s="127"/>
      <c r="Q3014" s="127"/>
      <c r="R3014" s="127"/>
    </row>
    <row r="3015" spans="7:18" x14ac:dyDescent="0.2">
      <c r="G3015" s="64"/>
      <c r="H3015" s="64"/>
      <c r="O3015" s="87"/>
      <c r="P3015" s="127"/>
      <c r="Q3015" s="127"/>
      <c r="R3015" s="127"/>
    </row>
    <row r="3016" spans="7:18" x14ac:dyDescent="0.2">
      <c r="G3016" s="64"/>
      <c r="H3016" s="64"/>
      <c r="O3016" s="87"/>
      <c r="P3016" s="127"/>
      <c r="Q3016" s="127"/>
      <c r="R3016" s="127"/>
    </row>
    <row r="3017" spans="7:18" x14ac:dyDescent="0.2">
      <c r="G3017" s="64"/>
      <c r="H3017" s="64"/>
      <c r="O3017" s="87"/>
      <c r="P3017" s="127"/>
      <c r="Q3017" s="127"/>
      <c r="R3017" s="127"/>
    </row>
    <row r="3018" spans="7:18" x14ac:dyDescent="0.2">
      <c r="G3018" s="64"/>
      <c r="H3018" s="64"/>
      <c r="O3018" s="87"/>
      <c r="P3018" s="127"/>
      <c r="Q3018" s="127"/>
      <c r="R3018" s="127"/>
    </row>
    <row r="3019" spans="7:18" x14ac:dyDescent="0.2">
      <c r="G3019" s="64"/>
      <c r="H3019" s="64"/>
      <c r="O3019" s="87"/>
      <c r="P3019" s="127"/>
      <c r="Q3019" s="127"/>
      <c r="R3019" s="127"/>
    </row>
    <row r="3020" spans="7:18" x14ac:dyDescent="0.2">
      <c r="G3020" s="64"/>
      <c r="H3020" s="64"/>
      <c r="O3020" s="87"/>
      <c r="P3020" s="127"/>
      <c r="Q3020" s="127"/>
      <c r="R3020" s="127"/>
    </row>
    <row r="3021" spans="7:18" x14ac:dyDescent="0.2">
      <c r="G3021" s="64"/>
      <c r="H3021" s="64"/>
      <c r="O3021" s="87"/>
      <c r="P3021" s="127"/>
      <c r="Q3021" s="127"/>
      <c r="R3021" s="127"/>
    </row>
    <row r="3022" spans="7:18" x14ac:dyDescent="0.2">
      <c r="G3022" s="64"/>
      <c r="H3022" s="64"/>
      <c r="O3022" s="87"/>
      <c r="P3022" s="127"/>
      <c r="Q3022" s="127"/>
      <c r="R3022" s="127"/>
    </row>
    <row r="3023" spans="7:18" x14ac:dyDescent="0.2">
      <c r="G3023" s="64"/>
      <c r="H3023" s="64"/>
      <c r="O3023" s="87"/>
      <c r="P3023" s="127"/>
      <c r="Q3023" s="127"/>
      <c r="R3023" s="127"/>
    </row>
    <row r="3024" spans="7:18" x14ac:dyDescent="0.2">
      <c r="G3024" s="64"/>
      <c r="H3024" s="64"/>
      <c r="O3024" s="87"/>
      <c r="P3024" s="127"/>
      <c r="Q3024" s="127"/>
      <c r="R3024" s="127"/>
    </row>
    <row r="3025" spans="7:18" x14ac:dyDescent="0.2">
      <c r="G3025" s="64"/>
      <c r="H3025" s="64"/>
      <c r="O3025" s="87"/>
      <c r="P3025" s="127"/>
      <c r="Q3025" s="127"/>
      <c r="R3025" s="127"/>
    </row>
    <row r="3026" spans="7:18" x14ac:dyDescent="0.2">
      <c r="G3026" s="64"/>
      <c r="H3026" s="64"/>
      <c r="O3026" s="87"/>
      <c r="P3026" s="127"/>
      <c r="Q3026" s="127"/>
      <c r="R3026" s="127"/>
    </row>
    <row r="3027" spans="7:18" x14ac:dyDescent="0.2">
      <c r="G3027" s="64"/>
      <c r="H3027" s="64"/>
      <c r="O3027" s="87"/>
      <c r="P3027" s="127"/>
      <c r="Q3027" s="127"/>
      <c r="R3027" s="127"/>
    </row>
    <row r="3028" spans="7:18" x14ac:dyDescent="0.2">
      <c r="G3028" s="64"/>
      <c r="H3028" s="64"/>
      <c r="O3028" s="87"/>
      <c r="P3028" s="127"/>
      <c r="Q3028" s="127"/>
      <c r="R3028" s="127"/>
    </row>
    <row r="3029" spans="7:18" x14ac:dyDescent="0.2">
      <c r="G3029" s="64"/>
      <c r="H3029" s="64"/>
      <c r="O3029" s="87"/>
      <c r="P3029" s="127"/>
      <c r="Q3029" s="127"/>
      <c r="R3029" s="127"/>
    </row>
    <row r="3030" spans="7:18" x14ac:dyDescent="0.2">
      <c r="G3030" s="64"/>
      <c r="H3030" s="64"/>
      <c r="O3030" s="87"/>
      <c r="P3030" s="127"/>
      <c r="Q3030" s="127"/>
      <c r="R3030" s="127"/>
    </row>
    <row r="3031" spans="7:18" x14ac:dyDescent="0.2">
      <c r="G3031" s="64"/>
      <c r="H3031" s="64"/>
      <c r="O3031" s="87"/>
      <c r="P3031" s="127"/>
      <c r="Q3031" s="127"/>
      <c r="R3031" s="127"/>
    </row>
    <row r="3032" spans="7:18" x14ac:dyDescent="0.2">
      <c r="G3032" s="64"/>
      <c r="H3032" s="64"/>
      <c r="O3032" s="87"/>
      <c r="P3032" s="127"/>
      <c r="Q3032" s="127"/>
      <c r="R3032" s="127"/>
    </row>
    <row r="3033" spans="7:18" x14ac:dyDescent="0.2">
      <c r="G3033" s="64"/>
      <c r="H3033" s="64"/>
      <c r="O3033" s="87"/>
      <c r="P3033" s="127"/>
      <c r="Q3033" s="127"/>
      <c r="R3033" s="127"/>
    </row>
    <row r="3034" spans="7:18" x14ac:dyDescent="0.2">
      <c r="G3034" s="64"/>
      <c r="H3034" s="64"/>
      <c r="O3034" s="87"/>
      <c r="P3034" s="127"/>
      <c r="Q3034" s="127"/>
      <c r="R3034" s="127"/>
    </row>
    <row r="3035" spans="7:18" x14ac:dyDescent="0.2">
      <c r="G3035" s="64"/>
      <c r="H3035" s="64"/>
      <c r="O3035" s="87"/>
      <c r="P3035" s="127"/>
      <c r="Q3035" s="127"/>
      <c r="R3035" s="127"/>
    </row>
    <row r="3036" spans="7:18" x14ac:dyDescent="0.2">
      <c r="G3036" s="64"/>
      <c r="H3036" s="64"/>
      <c r="O3036" s="87"/>
      <c r="P3036" s="127"/>
      <c r="Q3036" s="127"/>
      <c r="R3036" s="127"/>
    </row>
    <row r="3037" spans="7:18" x14ac:dyDescent="0.2">
      <c r="G3037" s="64"/>
      <c r="H3037" s="64"/>
      <c r="O3037" s="87"/>
      <c r="P3037" s="127"/>
      <c r="Q3037" s="127"/>
      <c r="R3037" s="127"/>
    </row>
    <row r="3038" spans="7:18" x14ac:dyDescent="0.2">
      <c r="G3038" s="64"/>
      <c r="H3038" s="64"/>
      <c r="O3038" s="87"/>
      <c r="P3038" s="127"/>
      <c r="Q3038" s="127"/>
      <c r="R3038" s="127"/>
    </row>
    <row r="3039" spans="7:18" x14ac:dyDescent="0.2">
      <c r="G3039" s="64"/>
      <c r="H3039" s="64"/>
      <c r="O3039" s="87"/>
      <c r="P3039" s="127"/>
      <c r="Q3039" s="127"/>
      <c r="R3039" s="127"/>
    </row>
    <row r="3040" spans="7:18" x14ac:dyDescent="0.2">
      <c r="G3040" s="64"/>
      <c r="H3040" s="64"/>
      <c r="O3040" s="87"/>
      <c r="P3040" s="127"/>
      <c r="Q3040" s="127"/>
      <c r="R3040" s="127"/>
    </row>
    <row r="3041" spans="7:18" x14ac:dyDescent="0.2">
      <c r="G3041" s="64"/>
      <c r="H3041" s="64"/>
      <c r="O3041" s="87"/>
      <c r="P3041" s="127"/>
      <c r="Q3041" s="127"/>
      <c r="R3041" s="127"/>
    </row>
    <row r="3042" spans="7:18" x14ac:dyDescent="0.2">
      <c r="G3042" s="64"/>
      <c r="H3042" s="64"/>
      <c r="O3042" s="87"/>
      <c r="P3042" s="127"/>
      <c r="Q3042" s="127"/>
      <c r="R3042" s="127"/>
    </row>
    <row r="3043" spans="7:18" x14ac:dyDescent="0.2">
      <c r="G3043" s="64"/>
      <c r="H3043" s="64"/>
      <c r="O3043" s="87"/>
      <c r="P3043" s="127"/>
      <c r="Q3043" s="127"/>
      <c r="R3043" s="127"/>
    </row>
    <row r="3044" spans="7:18" x14ac:dyDescent="0.2">
      <c r="G3044" s="64"/>
      <c r="H3044" s="64"/>
      <c r="O3044" s="87"/>
      <c r="P3044" s="127"/>
      <c r="Q3044" s="127"/>
      <c r="R3044" s="127"/>
    </row>
    <row r="3045" spans="7:18" x14ac:dyDescent="0.2">
      <c r="G3045" s="64"/>
      <c r="H3045" s="64"/>
      <c r="O3045" s="87"/>
      <c r="P3045" s="127"/>
      <c r="Q3045" s="127"/>
      <c r="R3045" s="127"/>
    </row>
    <row r="3046" spans="7:18" x14ac:dyDescent="0.2">
      <c r="G3046" s="64"/>
      <c r="H3046" s="64"/>
      <c r="O3046" s="87"/>
      <c r="P3046" s="127"/>
      <c r="Q3046" s="127"/>
      <c r="R3046" s="127"/>
    </row>
    <row r="3047" spans="7:18" x14ac:dyDescent="0.2">
      <c r="G3047" s="64"/>
      <c r="H3047" s="64"/>
      <c r="O3047" s="87"/>
      <c r="P3047" s="127"/>
      <c r="Q3047" s="127"/>
      <c r="R3047" s="127"/>
    </row>
    <row r="3048" spans="7:18" x14ac:dyDescent="0.2">
      <c r="G3048" s="64"/>
      <c r="H3048" s="64"/>
      <c r="O3048" s="87"/>
      <c r="P3048" s="127"/>
      <c r="Q3048" s="127"/>
      <c r="R3048" s="127"/>
    </row>
    <row r="3049" spans="7:18" x14ac:dyDescent="0.2">
      <c r="G3049" s="64"/>
      <c r="H3049" s="64"/>
      <c r="O3049" s="87"/>
      <c r="P3049" s="127"/>
      <c r="Q3049" s="127"/>
      <c r="R3049" s="127"/>
    </row>
    <row r="3050" spans="7:18" x14ac:dyDescent="0.2">
      <c r="G3050" s="64"/>
      <c r="H3050" s="64"/>
      <c r="O3050" s="87"/>
      <c r="P3050" s="127"/>
      <c r="Q3050" s="127"/>
      <c r="R3050" s="127"/>
    </row>
    <row r="3051" spans="7:18" x14ac:dyDescent="0.2">
      <c r="G3051" s="64"/>
      <c r="H3051" s="64"/>
      <c r="O3051" s="87"/>
      <c r="P3051" s="127"/>
      <c r="Q3051" s="127"/>
      <c r="R3051" s="127"/>
    </row>
    <row r="3052" spans="7:18" x14ac:dyDescent="0.2">
      <c r="G3052" s="64"/>
      <c r="H3052" s="64"/>
      <c r="O3052" s="87"/>
      <c r="P3052" s="127"/>
      <c r="Q3052" s="127"/>
      <c r="R3052" s="127"/>
    </row>
    <row r="3053" spans="7:18" x14ac:dyDescent="0.2">
      <c r="G3053" s="64"/>
      <c r="H3053" s="64"/>
      <c r="O3053" s="87"/>
      <c r="P3053" s="127"/>
      <c r="Q3053" s="127"/>
      <c r="R3053" s="127"/>
    </row>
    <row r="3054" spans="7:18" x14ac:dyDescent="0.2">
      <c r="G3054" s="64"/>
      <c r="H3054" s="64"/>
      <c r="O3054" s="87"/>
      <c r="P3054" s="127"/>
      <c r="Q3054" s="127"/>
      <c r="R3054" s="127"/>
    </row>
    <row r="3055" spans="7:18" x14ac:dyDescent="0.2">
      <c r="G3055" s="64"/>
      <c r="H3055" s="64"/>
      <c r="O3055" s="87"/>
      <c r="P3055" s="127"/>
      <c r="Q3055" s="127"/>
      <c r="R3055" s="127"/>
    </row>
    <row r="3056" spans="7:18" x14ac:dyDescent="0.2">
      <c r="G3056" s="64"/>
      <c r="H3056" s="64"/>
      <c r="O3056" s="87"/>
      <c r="P3056" s="127"/>
      <c r="Q3056" s="127"/>
      <c r="R3056" s="127"/>
    </row>
    <row r="3057" spans="7:18" x14ac:dyDescent="0.2">
      <c r="G3057" s="64"/>
      <c r="H3057" s="64"/>
      <c r="O3057" s="87"/>
      <c r="P3057" s="127"/>
      <c r="Q3057" s="127"/>
      <c r="R3057" s="127"/>
    </row>
    <row r="3058" spans="7:18" x14ac:dyDescent="0.2">
      <c r="G3058" s="64"/>
      <c r="H3058" s="64"/>
      <c r="O3058" s="87"/>
      <c r="P3058" s="127"/>
      <c r="Q3058" s="127"/>
      <c r="R3058" s="127"/>
    </row>
    <row r="3059" spans="7:18" x14ac:dyDescent="0.2">
      <c r="G3059" s="64"/>
      <c r="H3059" s="64"/>
      <c r="O3059" s="87"/>
      <c r="P3059" s="127"/>
      <c r="Q3059" s="127"/>
      <c r="R3059" s="127"/>
    </row>
    <row r="3060" spans="7:18" x14ac:dyDescent="0.2">
      <c r="G3060" s="64"/>
      <c r="H3060" s="64"/>
      <c r="O3060" s="87"/>
      <c r="P3060" s="127"/>
      <c r="Q3060" s="127"/>
      <c r="R3060" s="127"/>
    </row>
    <row r="3061" spans="7:18" x14ac:dyDescent="0.2">
      <c r="G3061" s="64"/>
      <c r="H3061" s="64"/>
      <c r="O3061" s="87"/>
      <c r="P3061" s="127"/>
      <c r="Q3061" s="127"/>
      <c r="R3061" s="127"/>
    </row>
    <row r="3062" spans="7:18" x14ac:dyDescent="0.2">
      <c r="G3062" s="64"/>
      <c r="H3062" s="64"/>
      <c r="O3062" s="87"/>
      <c r="P3062" s="127"/>
      <c r="Q3062" s="127"/>
      <c r="R3062" s="127"/>
    </row>
    <row r="3063" spans="7:18" x14ac:dyDescent="0.2">
      <c r="G3063" s="64"/>
      <c r="H3063" s="64"/>
      <c r="O3063" s="87"/>
      <c r="P3063" s="127"/>
      <c r="Q3063" s="127"/>
      <c r="R3063" s="127"/>
    </row>
    <row r="3064" spans="7:18" x14ac:dyDescent="0.2">
      <c r="G3064" s="64"/>
      <c r="H3064" s="64"/>
      <c r="O3064" s="87"/>
      <c r="P3064" s="127"/>
      <c r="Q3064" s="127"/>
      <c r="R3064" s="127"/>
    </row>
    <row r="3065" spans="7:18" x14ac:dyDescent="0.2">
      <c r="G3065" s="64"/>
      <c r="H3065" s="64"/>
      <c r="O3065" s="87"/>
      <c r="P3065" s="127"/>
      <c r="Q3065" s="127"/>
      <c r="R3065" s="127"/>
    </row>
    <row r="3066" spans="7:18" x14ac:dyDescent="0.2">
      <c r="G3066" s="64"/>
      <c r="H3066" s="64"/>
      <c r="O3066" s="87"/>
      <c r="P3066" s="127"/>
      <c r="Q3066" s="127"/>
      <c r="R3066" s="127"/>
    </row>
    <row r="3067" spans="7:18" x14ac:dyDescent="0.2">
      <c r="G3067" s="64"/>
      <c r="H3067" s="64"/>
      <c r="O3067" s="87"/>
      <c r="P3067" s="127"/>
      <c r="Q3067" s="127"/>
      <c r="R3067" s="127"/>
    </row>
    <row r="3068" spans="7:18" x14ac:dyDescent="0.2">
      <c r="G3068" s="64"/>
      <c r="H3068" s="64"/>
      <c r="O3068" s="87"/>
      <c r="P3068" s="127"/>
      <c r="Q3068" s="127"/>
      <c r="R3068" s="127"/>
    </row>
    <row r="3069" spans="7:18" x14ac:dyDescent="0.2">
      <c r="G3069" s="64"/>
      <c r="H3069" s="64"/>
      <c r="O3069" s="87"/>
      <c r="P3069" s="127"/>
      <c r="Q3069" s="127"/>
      <c r="R3069" s="127"/>
    </row>
    <row r="3070" spans="7:18" x14ac:dyDescent="0.2">
      <c r="G3070" s="64"/>
      <c r="H3070" s="64"/>
      <c r="O3070" s="87"/>
      <c r="P3070" s="127"/>
      <c r="Q3070" s="127"/>
      <c r="R3070" s="127"/>
    </row>
    <row r="3071" spans="7:18" x14ac:dyDescent="0.2">
      <c r="G3071" s="64"/>
      <c r="H3071" s="64"/>
      <c r="O3071" s="87"/>
      <c r="P3071" s="127"/>
      <c r="Q3071" s="127"/>
      <c r="R3071" s="127"/>
    </row>
    <row r="3072" spans="7:18" x14ac:dyDescent="0.2">
      <c r="G3072" s="64"/>
      <c r="H3072" s="64"/>
      <c r="O3072" s="87"/>
      <c r="P3072" s="127"/>
      <c r="Q3072" s="127"/>
      <c r="R3072" s="127"/>
    </row>
    <row r="3073" spans="7:18" x14ac:dyDescent="0.2">
      <c r="G3073" s="64"/>
      <c r="H3073" s="64"/>
      <c r="O3073" s="87"/>
      <c r="P3073" s="127"/>
      <c r="Q3073" s="127"/>
      <c r="R3073" s="127"/>
    </row>
    <row r="3074" spans="7:18" x14ac:dyDescent="0.2">
      <c r="G3074" s="64"/>
      <c r="H3074" s="64"/>
      <c r="O3074" s="87"/>
      <c r="P3074" s="127"/>
      <c r="Q3074" s="127"/>
      <c r="R3074" s="127"/>
    </row>
    <row r="3075" spans="7:18" x14ac:dyDescent="0.2">
      <c r="G3075" s="64"/>
      <c r="H3075" s="64"/>
      <c r="O3075" s="87"/>
      <c r="P3075" s="127"/>
      <c r="Q3075" s="127"/>
      <c r="R3075" s="127"/>
    </row>
    <row r="3076" spans="7:18" x14ac:dyDescent="0.2">
      <c r="G3076" s="64"/>
      <c r="H3076" s="64"/>
      <c r="O3076" s="87"/>
      <c r="P3076" s="127"/>
      <c r="Q3076" s="127"/>
      <c r="R3076" s="127"/>
    </row>
    <row r="3077" spans="7:18" x14ac:dyDescent="0.2">
      <c r="G3077" s="64"/>
      <c r="H3077" s="64"/>
      <c r="O3077" s="87"/>
      <c r="P3077" s="127"/>
      <c r="Q3077" s="127"/>
      <c r="R3077" s="127"/>
    </row>
    <row r="3078" spans="7:18" x14ac:dyDescent="0.2">
      <c r="G3078" s="64"/>
      <c r="H3078" s="64"/>
      <c r="O3078" s="87"/>
      <c r="P3078" s="127"/>
      <c r="Q3078" s="127"/>
      <c r="R3078" s="127"/>
    </row>
    <row r="3079" spans="7:18" x14ac:dyDescent="0.2">
      <c r="G3079" s="64"/>
      <c r="H3079" s="64"/>
      <c r="O3079" s="87"/>
      <c r="P3079" s="127"/>
      <c r="Q3079" s="127"/>
      <c r="R3079" s="127"/>
    </row>
    <row r="3080" spans="7:18" x14ac:dyDescent="0.2">
      <c r="G3080" s="64"/>
      <c r="H3080" s="64"/>
      <c r="O3080" s="87"/>
      <c r="P3080" s="127"/>
      <c r="Q3080" s="127"/>
      <c r="R3080" s="127"/>
    </row>
    <row r="3081" spans="7:18" x14ac:dyDescent="0.2">
      <c r="G3081" s="64"/>
      <c r="H3081" s="64"/>
      <c r="O3081" s="87"/>
      <c r="P3081" s="127"/>
      <c r="Q3081" s="127"/>
      <c r="R3081" s="127"/>
    </row>
    <row r="3082" spans="7:18" x14ac:dyDescent="0.2">
      <c r="G3082" s="64"/>
      <c r="H3082" s="64"/>
      <c r="O3082" s="87"/>
      <c r="P3082" s="127"/>
      <c r="Q3082" s="127"/>
      <c r="R3082" s="127"/>
    </row>
    <row r="3083" spans="7:18" x14ac:dyDescent="0.2">
      <c r="G3083" s="64"/>
      <c r="H3083" s="64"/>
      <c r="O3083" s="87"/>
      <c r="P3083" s="127"/>
      <c r="Q3083" s="127"/>
      <c r="R3083" s="127"/>
    </row>
    <row r="3084" spans="7:18" x14ac:dyDescent="0.2">
      <c r="G3084" s="64"/>
      <c r="H3084" s="64"/>
      <c r="O3084" s="87"/>
      <c r="P3084" s="127"/>
      <c r="Q3084" s="127"/>
      <c r="R3084" s="127"/>
    </row>
    <row r="3085" spans="7:18" x14ac:dyDescent="0.2">
      <c r="G3085" s="64"/>
      <c r="H3085" s="64"/>
      <c r="O3085" s="87"/>
      <c r="P3085" s="127"/>
      <c r="Q3085" s="127"/>
      <c r="R3085" s="127"/>
    </row>
    <row r="3086" spans="7:18" x14ac:dyDescent="0.2">
      <c r="G3086" s="64"/>
      <c r="H3086" s="64"/>
      <c r="O3086" s="87"/>
      <c r="P3086" s="127"/>
      <c r="Q3086" s="127"/>
      <c r="R3086" s="127"/>
    </row>
    <row r="3087" spans="7:18" x14ac:dyDescent="0.2">
      <c r="G3087" s="64"/>
      <c r="H3087" s="64"/>
      <c r="O3087" s="87"/>
      <c r="P3087" s="127"/>
      <c r="Q3087" s="127"/>
      <c r="R3087" s="127"/>
    </row>
    <row r="3088" spans="7:18" x14ac:dyDescent="0.2">
      <c r="G3088" s="64"/>
      <c r="H3088" s="64"/>
      <c r="O3088" s="87"/>
      <c r="P3088" s="127"/>
      <c r="Q3088" s="127"/>
      <c r="R3088" s="127"/>
    </row>
    <row r="3089" spans="7:18" x14ac:dyDescent="0.2">
      <c r="G3089" s="64"/>
      <c r="H3089" s="64"/>
      <c r="O3089" s="87"/>
      <c r="P3089" s="127"/>
      <c r="Q3089" s="127"/>
      <c r="R3089" s="127"/>
    </row>
    <row r="3090" spans="7:18" x14ac:dyDescent="0.2">
      <c r="G3090" s="64"/>
      <c r="H3090" s="64"/>
      <c r="O3090" s="87"/>
      <c r="P3090" s="127"/>
      <c r="Q3090" s="127"/>
      <c r="R3090" s="127"/>
    </row>
    <row r="3091" spans="7:18" x14ac:dyDescent="0.2">
      <c r="G3091" s="64"/>
      <c r="H3091" s="64"/>
      <c r="O3091" s="87"/>
      <c r="P3091" s="127"/>
      <c r="Q3091" s="127"/>
      <c r="R3091" s="127"/>
    </row>
    <row r="3092" spans="7:18" x14ac:dyDescent="0.2">
      <c r="G3092" s="64"/>
      <c r="H3092" s="64"/>
      <c r="O3092" s="87"/>
      <c r="P3092" s="127"/>
      <c r="Q3092" s="127"/>
      <c r="R3092" s="127"/>
    </row>
    <row r="3093" spans="7:18" x14ac:dyDescent="0.2">
      <c r="G3093" s="64"/>
      <c r="H3093" s="64"/>
      <c r="O3093" s="87"/>
      <c r="P3093" s="127"/>
      <c r="Q3093" s="127"/>
      <c r="R3093" s="127"/>
    </row>
    <row r="3094" spans="7:18" x14ac:dyDescent="0.2">
      <c r="G3094" s="64"/>
      <c r="H3094" s="64"/>
      <c r="O3094" s="87"/>
      <c r="P3094" s="127"/>
      <c r="Q3094" s="127"/>
      <c r="R3094" s="127"/>
    </row>
    <row r="3095" spans="7:18" x14ac:dyDescent="0.2">
      <c r="G3095" s="64"/>
      <c r="H3095" s="64"/>
      <c r="O3095" s="87"/>
      <c r="P3095" s="127"/>
      <c r="Q3095" s="127"/>
      <c r="R3095" s="127"/>
    </row>
    <row r="3096" spans="7:18" x14ac:dyDescent="0.2">
      <c r="G3096" s="64"/>
      <c r="H3096" s="64"/>
      <c r="O3096" s="87"/>
      <c r="P3096" s="127"/>
      <c r="Q3096" s="127"/>
      <c r="R3096" s="127"/>
    </row>
    <row r="3097" spans="7:18" x14ac:dyDescent="0.2">
      <c r="G3097" s="64"/>
      <c r="H3097" s="64"/>
      <c r="O3097" s="87"/>
      <c r="P3097" s="127"/>
      <c r="Q3097" s="127"/>
      <c r="R3097" s="127"/>
    </row>
    <row r="3098" spans="7:18" x14ac:dyDescent="0.2">
      <c r="G3098" s="64"/>
      <c r="H3098" s="64"/>
      <c r="O3098" s="87"/>
      <c r="P3098" s="127"/>
      <c r="Q3098" s="127"/>
      <c r="R3098" s="127"/>
    </row>
    <row r="3099" spans="7:18" x14ac:dyDescent="0.2">
      <c r="G3099" s="64"/>
      <c r="H3099" s="64"/>
      <c r="O3099" s="87"/>
      <c r="P3099" s="127"/>
      <c r="Q3099" s="127"/>
      <c r="R3099" s="127"/>
    </row>
    <row r="3100" spans="7:18" x14ac:dyDescent="0.2">
      <c r="G3100" s="64"/>
      <c r="H3100" s="64"/>
      <c r="O3100" s="87"/>
      <c r="P3100" s="127"/>
      <c r="Q3100" s="127"/>
      <c r="R3100" s="127"/>
    </row>
    <row r="3101" spans="7:18" x14ac:dyDescent="0.2">
      <c r="G3101" s="64"/>
      <c r="H3101" s="64"/>
      <c r="O3101" s="87"/>
      <c r="P3101" s="127"/>
      <c r="Q3101" s="127"/>
      <c r="R3101" s="127"/>
    </row>
    <row r="3102" spans="7:18" x14ac:dyDescent="0.2">
      <c r="G3102" s="64"/>
      <c r="H3102" s="64"/>
      <c r="O3102" s="87"/>
      <c r="P3102" s="127"/>
      <c r="Q3102" s="127"/>
      <c r="R3102" s="127"/>
    </row>
    <row r="3103" spans="7:18" x14ac:dyDescent="0.2">
      <c r="G3103" s="64"/>
      <c r="H3103" s="64"/>
      <c r="O3103" s="87"/>
      <c r="P3103" s="127"/>
      <c r="Q3103" s="127"/>
      <c r="R3103" s="127"/>
    </row>
    <row r="3104" spans="7:18" x14ac:dyDescent="0.2">
      <c r="G3104" s="64"/>
      <c r="H3104" s="64"/>
      <c r="O3104" s="87"/>
      <c r="P3104" s="127"/>
      <c r="Q3104" s="127"/>
      <c r="R3104" s="127"/>
    </row>
    <row r="3105" spans="7:18" x14ac:dyDescent="0.2">
      <c r="G3105" s="64"/>
      <c r="H3105" s="64"/>
      <c r="O3105" s="87"/>
      <c r="P3105" s="127"/>
      <c r="Q3105" s="127"/>
      <c r="R3105" s="127"/>
    </row>
    <row r="3106" spans="7:18" x14ac:dyDescent="0.2">
      <c r="G3106" s="64"/>
      <c r="H3106" s="64"/>
      <c r="O3106" s="87"/>
      <c r="P3106" s="127"/>
      <c r="Q3106" s="127"/>
      <c r="R3106" s="127"/>
    </row>
    <row r="3107" spans="7:18" x14ac:dyDescent="0.2">
      <c r="G3107" s="64"/>
      <c r="H3107" s="64"/>
      <c r="O3107" s="87"/>
      <c r="P3107" s="127"/>
      <c r="Q3107" s="127"/>
      <c r="R3107" s="127"/>
    </row>
    <row r="3108" spans="7:18" x14ac:dyDescent="0.2">
      <c r="G3108" s="64"/>
      <c r="H3108" s="64"/>
      <c r="O3108" s="87"/>
      <c r="P3108" s="127"/>
      <c r="Q3108" s="127"/>
      <c r="R3108" s="127"/>
    </row>
    <row r="3109" spans="7:18" x14ac:dyDescent="0.2">
      <c r="G3109" s="64"/>
      <c r="H3109" s="64"/>
      <c r="O3109" s="87"/>
      <c r="P3109" s="127"/>
      <c r="Q3109" s="127"/>
      <c r="R3109" s="127"/>
    </row>
    <row r="3110" spans="7:18" x14ac:dyDescent="0.2">
      <c r="G3110" s="64"/>
      <c r="H3110" s="64"/>
      <c r="O3110" s="87"/>
      <c r="P3110" s="127"/>
      <c r="Q3110" s="127"/>
      <c r="R3110" s="127"/>
    </row>
    <row r="3111" spans="7:18" x14ac:dyDescent="0.2">
      <c r="G3111" s="64"/>
      <c r="H3111" s="64"/>
      <c r="O3111" s="87"/>
      <c r="P3111" s="127"/>
      <c r="Q3111" s="127"/>
      <c r="R3111" s="127"/>
    </row>
    <row r="3112" spans="7:18" x14ac:dyDescent="0.2">
      <c r="G3112" s="64"/>
      <c r="H3112" s="64"/>
      <c r="O3112" s="87"/>
      <c r="P3112" s="127"/>
      <c r="Q3112" s="127"/>
      <c r="R3112" s="127"/>
    </row>
    <row r="3113" spans="7:18" x14ac:dyDescent="0.2">
      <c r="G3113" s="64"/>
      <c r="H3113" s="64"/>
      <c r="O3113" s="87"/>
      <c r="P3113" s="127"/>
      <c r="Q3113" s="127"/>
      <c r="R3113" s="127"/>
    </row>
    <row r="3114" spans="7:18" x14ac:dyDescent="0.2">
      <c r="G3114" s="64"/>
      <c r="H3114" s="64"/>
      <c r="O3114" s="87"/>
      <c r="P3114" s="127"/>
      <c r="Q3114" s="127"/>
      <c r="R3114" s="127"/>
    </row>
    <row r="3115" spans="7:18" x14ac:dyDescent="0.2">
      <c r="G3115" s="64"/>
      <c r="H3115" s="64"/>
      <c r="O3115" s="87"/>
      <c r="P3115" s="127"/>
      <c r="Q3115" s="127"/>
      <c r="R3115" s="127"/>
    </row>
    <row r="3116" spans="7:18" x14ac:dyDescent="0.2">
      <c r="G3116" s="64"/>
      <c r="H3116" s="64"/>
      <c r="O3116" s="87"/>
      <c r="P3116" s="127"/>
      <c r="Q3116" s="127"/>
      <c r="R3116" s="127"/>
    </row>
    <row r="3117" spans="7:18" x14ac:dyDescent="0.2">
      <c r="G3117" s="64"/>
      <c r="H3117" s="64"/>
      <c r="O3117" s="87"/>
      <c r="P3117" s="127"/>
      <c r="Q3117" s="127"/>
      <c r="R3117" s="127"/>
    </row>
    <row r="3118" spans="7:18" x14ac:dyDescent="0.2">
      <c r="G3118" s="64"/>
      <c r="H3118" s="64"/>
      <c r="O3118" s="87"/>
      <c r="P3118" s="127"/>
      <c r="Q3118" s="127"/>
      <c r="R3118" s="127"/>
    </row>
    <row r="3119" spans="7:18" x14ac:dyDescent="0.2">
      <c r="G3119" s="64"/>
      <c r="H3119" s="64"/>
      <c r="O3119" s="87"/>
      <c r="P3119" s="127"/>
      <c r="Q3119" s="127"/>
      <c r="R3119" s="127"/>
    </row>
    <row r="3120" spans="7:18" x14ac:dyDescent="0.2">
      <c r="G3120" s="64"/>
      <c r="H3120" s="64"/>
      <c r="O3120" s="87"/>
      <c r="P3120" s="127"/>
      <c r="Q3120" s="127"/>
      <c r="R3120" s="127"/>
    </row>
    <row r="3121" spans="7:18" x14ac:dyDescent="0.2">
      <c r="G3121" s="64"/>
      <c r="H3121" s="64"/>
      <c r="O3121" s="87"/>
      <c r="P3121" s="127"/>
      <c r="Q3121" s="127"/>
      <c r="R3121" s="127"/>
    </row>
    <row r="3122" spans="7:18" x14ac:dyDescent="0.2">
      <c r="G3122" s="64"/>
      <c r="H3122" s="64"/>
      <c r="O3122" s="87"/>
      <c r="P3122" s="127"/>
      <c r="Q3122" s="127"/>
      <c r="R3122" s="127"/>
    </row>
    <row r="3123" spans="7:18" x14ac:dyDescent="0.2">
      <c r="G3123" s="64"/>
      <c r="H3123" s="64"/>
      <c r="O3123" s="87"/>
      <c r="P3123" s="127"/>
      <c r="Q3123" s="127"/>
      <c r="R3123" s="127"/>
    </row>
    <row r="3124" spans="7:18" x14ac:dyDescent="0.2">
      <c r="G3124" s="64"/>
      <c r="H3124" s="64"/>
      <c r="O3124" s="87"/>
      <c r="P3124" s="127"/>
      <c r="Q3124" s="127"/>
      <c r="R3124" s="127"/>
    </row>
    <row r="3125" spans="7:18" x14ac:dyDescent="0.2">
      <c r="G3125" s="64"/>
      <c r="H3125" s="64"/>
      <c r="O3125" s="87"/>
      <c r="P3125" s="127"/>
      <c r="Q3125" s="127"/>
      <c r="R3125" s="127"/>
    </row>
    <row r="3126" spans="7:18" x14ac:dyDescent="0.2">
      <c r="G3126" s="64"/>
      <c r="H3126" s="64"/>
      <c r="O3126" s="87"/>
      <c r="P3126" s="127"/>
      <c r="Q3126" s="127"/>
      <c r="R3126" s="127"/>
    </row>
    <row r="3127" spans="7:18" x14ac:dyDescent="0.2">
      <c r="G3127" s="64"/>
      <c r="H3127" s="64"/>
      <c r="O3127" s="87"/>
      <c r="P3127" s="127"/>
      <c r="Q3127" s="127"/>
      <c r="R3127" s="127"/>
    </row>
    <row r="3128" spans="7:18" x14ac:dyDescent="0.2">
      <c r="G3128" s="64"/>
      <c r="H3128" s="64"/>
      <c r="O3128" s="87"/>
      <c r="P3128" s="127"/>
      <c r="Q3128" s="127"/>
      <c r="R3128" s="127"/>
    </row>
    <row r="3129" spans="7:18" x14ac:dyDescent="0.2">
      <c r="G3129" s="64"/>
      <c r="H3129" s="64"/>
      <c r="O3129" s="87"/>
      <c r="P3129" s="127"/>
      <c r="Q3129" s="127"/>
      <c r="R3129" s="127"/>
    </row>
    <row r="3130" spans="7:18" x14ac:dyDescent="0.2">
      <c r="G3130" s="64"/>
      <c r="H3130" s="64"/>
      <c r="O3130" s="87"/>
      <c r="P3130" s="127"/>
      <c r="Q3130" s="127"/>
      <c r="R3130" s="127"/>
    </row>
    <row r="3131" spans="7:18" x14ac:dyDescent="0.2">
      <c r="G3131" s="64"/>
      <c r="H3131" s="64"/>
      <c r="O3131" s="87"/>
      <c r="P3131" s="127"/>
      <c r="Q3131" s="127"/>
      <c r="R3131" s="127"/>
    </row>
    <row r="3132" spans="7:18" x14ac:dyDescent="0.2">
      <c r="G3132" s="64"/>
      <c r="H3132" s="64"/>
      <c r="O3132" s="87"/>
      <c r="P3132" s="127"/>
      <c r="Q3132" s="127"/>
      <c r="R3132" s="127"/>
    </row>
    <row r="3133" spans="7:18" x14ac:dyDescent="0.2">
      <c r="G3133" s="64"/>
      <c r="H3133" s="64"/>
      <c r="O3133" s="87"/>
      <c r="P3133" s="127"/>
      <c r="Q3133" s="127"/>
      <c r="R3133" s="127"/>
    </row>
    <row r="3134" spans="7:18" x14ac:dyDescent="0.2">
      <c r="G3134" s="64"/>
      <c r="H3134" s="64"/>
      <c r="O3134" s="87"/>
      <c r="P3134" s="127"/>
      <c r="Q3134" s="127"/>
      <c r="R3134" s="127"/>
    </row>
    <row r="3135" spans="7:18" x14ac:dyDescent="0.2">
      <c r="G3135" s="64"/>
      <c r="H3135" s="64"/>
      <c r="O3135" s="87"/>
      <c r="P3135" s="127"/>
      <c r="Q3135" s="127"/>
      <c r="R3135" s="127"/>
    </row>
    <row r="3136" spans="7:18" x14ac:dyDescent="0.2">
      <c r="G3136" s="64"/>
      <c r="H3136" s="64"/>
      <c r="O3136" s="87"/>
      <c r="P3136" s="127"/>
      <c r="Q3136" s="127"/>
      <c r="R3136" s="127"/>
    </row>
    <row r="3137" spans="7:18" x14ac:dyDescent="0.2">
      <c r="G3137" s="64"/>
      <c r="H3137" s="64"/>
      <c r="O3137" s="87"/>
      <c r="P3137" s="127"/>
      <c r="Q3137" s="127"/>
      <c r="R3137" s="127"/>
    </row>
    <row r="3138" spans="7:18" x14ac:dyDescent="0.2">
      <c r="G3138" s="64"/>
      <c r="H3138" s="64"/>
      <c r="O3138" s="87"/>
      <c r="P3138" s="127"/>
      <c r="Q3138" s="127"/>
      <c r="R3138" s="127"/>
    </row>
    <row r="3139" spans="7:18" x14ac:dyDescent="0.2">
      <c r="G3139" s="64"/>
      <c r="H3139" s="64"/>
      <c r="O3139" s="87"/>
      <c r="P3139" s="127"/>
      <c r="Q3139" s="127"/>
      <c r="R3139" s="127"/>
    </row>
    <row r="3140" spans="7:18" x14ac:dyDescent="0.2">
      <c r="G3140" s="64"/>
      <c r="H3140" s="64"/>
      <c r="O3140" s="87"/>
      <c r="P3140" s="127"/>
      <c r="Q3140" s="127"/>
      <c r="R3140" s="127"/>
    </row>
    <row r="3141" spans="7:18" x14ac:dyDescent="0.2">
      <c r="G3141" s="64"/>
      <c r="H3141" s="64"/>
      <c r="O3141" s="87"/>
      <c r="P3141" s="127"/>
      <c r="Q3141" s="127"/>
      <c r="R3141" s="127"/>
    </row>
    <row r="3142" spans="7:18" x14ac:dyDescent="0.2">
      <c r="G3142" s="64"/>
      <c r="H3142" s="64"/>
      <c r="O3142" s="87"/>
      <c r="P3142" s="127"/>
      <c r="Q3142" s="127"/>
      <c r="R3142" s="127"/>
    </row>
    <row r="3143" spans="7:18" x14ac:dyDescent="0.2">
      <c r="G3143" s="64"/>
      <c r="H3143" s="64"/>
      <c r="O3143" s="87"/>
      <c r="P3143" s="127"/>
      <c r="Q3143" s="127"/>
      <c r="R3143" s="127"/>
    </row>
    <row r="3144" spans="7:18" x14ac:dyDescent="0.2">
      <c r="G3144" s="64"/>
      <c r="H3144" s="64"/>
      <c r="O3144" s="87"/>
      <c r="P3144" s="127"/>
      <c r="Q3144" s="127"/>
      <c r="R3144" s="127"/>
    </row>
    <row r="3145" spans="7:18" x14ac:dyDescent="0.2">
      <c r="G3145" s="64"/>
      <c r="H3145" s="64"/>
      <c r="O3145" s="87"/>
      <c r="P3145" s="127"/>
      <c r="Q3145" s="127"/>
      <c r="R3145" s="127"/>
    </row>
    <row r="3146" spans="7:18" x14ac:dyDescent="0.2">
      <c r="G3146" s="64"/>
      <c r="H3146" s="64"/>
      <c r="O3146" s="87"/>
      <c r="P3146" s="127"/>
      <c r="Q3146" s="127"/>
      <c r="R3146" s="127"/>
    </row>
    <row r="3147" spans="7:18" x14ac:dyDescent="0.2">
      <c r="G3147" s="64"/>
      <c r="H3147" s="64"/>
      <c r="O3147" s="87"/>
      <c r="P3147" s="127"/>
      <c r="Q3147" s="127"/>
      <c r="R3147" s="127"/>
    </row>
    <row r="3148" spans="7:18" x14ac:dyDescent="0.2">
      <c r="G3148" s="64"/>
      <c r="H3148" s="64"/>
      <c r="O3148" s="87"/>
      <c r="P3148" s="127"/>
      <c r="Q3148" s="127"/>
      <c r="R3148" s="127"/>
    </row>
    <row r="3149" spans="7:18" x14ac:dyDescent="0.2">
      <c r="G3149" s="64"/>
      <c r="H3149" s="64"/>
      <c r="O3149" s="87"/>
      <c r="P3149" s="127"/>
      <c r="Q3149" s="127"/>
      <c r="R3149" s="127"/>
    </row>
    <row r="3150" spans="7:18" x14ac:dyDescent="0.2">
      <c r="G3150" s="64"/>
      <c r="H3150" s="64"/>
      <c r="O3150" s="87"/>
      <c r="P3150" s="127"/>
      <c r="Q3150" s="127"/>
      <c r="R3150" s="127"/>
    </row>
    <row r="3151" spans="7:18" x14ac:dyDescent="0.2">
      <c r="G3151" s="64"/>
      <c r="H3151" s="64"/>
      <c r="O3151" s="87"/>
      <c r="P3151" s="127"/>
      <c r="Q3151" s="127"/>
      <c r="R3151" s="127"/>
    </row>
    <row r="3152" spans="7:18" x14ac:dyDescent="0.2">
      <c r="G3152" s="64"/>
      <c r="H3152" s="64"/>
      <c r="O3152" s="87"/>
      <c r="P3152" s="127"/>
      <c r="Q3152" s="127"/>
      <c r="R3152" s="127"/>
    </row>
    <row r="3153" spans="7:18" x14ac:dyDescent="0.2">
      <c r="G3153" s="64"/>
      <c r="H3153" s="64"/>
      <c r="O3153" s="87"/>
      <c r="P3153" s="127"/>
      <c r="Q3153" s="127"/>
      <c r="R3153" s="127"/>
    </row>
    <row r="3154" spans="7:18" x14ac:dyDescent="0.2">
      <c r="G3154" s="64"/>
      <c r="H3154" s="64"/>
      <c r="O3154" s="87"/>
      <c r="P3154" s="127"/>
      <c r="Q3154" s="127"/>
      <c r="R3154" s="127"/>
    </row>
    <row r="3155" spans="7:18" x14ac:dyDescent="0.2">
      <c r="G3155" s="64"/>
      <c r="H3155" s="64"/>
      <c r="O3155" s="87"/>
      <c r="P3155" s="127"/>
      <c r="Q3155" s="127"/>
      <c r="R3155" s="127"/>
    </row>
    <row r="3156" spans="7:18" x14ac:dyDescent="0.2">
      <c r="G3156" s="64"/>
      <c r="H3156" s="64"/>
      <c r="O3156" s="87"/>
      <c r="P3156" s="127"/>
      <c r="Q3156" s="127"/>
      <c r="R3156" s="127"/>
    </row>
    <row r="3157" spans="7:18" x14ac:dyDescent="0.2">
      <c r="G3157" s="64"/>
      <c r="H3157" s="64"/>
      <c r="O3157" s="87"/>
      <c r="P3157" s="127"/>
      <c r="Q3157" s="127"/>
      <c r="R3157" s="127"/>
    </row>
    <row r="3158" spans="7:18" x14ac:dyDescent="0.2">
      <c r="G3158" s="64"/>
      <c r="H3158" s="64"/>
      <c r="O3158" s="87"/>
      <c r="P3158" s="127"/>
      <c r="Q3158" s="127"/>
      <c r="R3158" s="127"/>
    </row>
    <row r="3159" spans="7:18" x14ac:dyDescent="0.2">
      <c r="G3159" s="64"/>
      <c r="H3159" s="64"/>
      <c r="O3159" s="87"/>
      <c r="P3159" s="127"/>
      <c r="Q3159" s="127"/>
      <c r="R3159" s="127"/>
    </row>
    <row r="3160" spans="7:18" x14ac:dyDescent="0.2">
      <c r="G3160" s="64"/>
      <c r="H3160" s="64"/>
      <c r="O3160" s="87"/>
      <c r="P3160" s="127"/>
      <c r="Q3160" s="127"/>
      <c r="R3160" s="127"/>
    </row>
    <row r="3161" spans="7:18" x14ac:dyDescent="0.2">
      <c r="G3161" s="64"/>
      <c r="H3161" s="64"/>
      <c r="O3161" s="87"/>
      <c r="P3161" s="127"/>
      <c r="Q3161" s="127"/>
      <c r="R3161" s="127"/>
    </row>
    <row r="3162" spans="7:18" x14ac:dyDescent="0.2">
      <c r="G3162" s="64"/>
      <c r="H3162" s="64"/>
      <c r="O3162" s="87"/>
      <c r="P3162" s="127"/>
      <c r="Q3162" s="127"/>
      <c r="R3162" s="127"/>
    </row>
    <row r="3163" spans="7:18" x14ac:dyDescent="0.2">
      <c r="G3163" s="64"/>
      <c r="H3163" s="64"/>
      <c r="O3163" s="87"/>
      <c r="P3163" s="127"/>
      <c r="Q3163" s="127"/>
      <c r="R3163" s="127"/>
    </row>
    <row r="3164" spans="7:18" x14ac:dyDescent="0.2">
      <c r="G3164" s="64"/>
      <c r="H3164" s="64"/>
      <c r="O3164" s="87"/>
      <c r="P3164" s="127"/>
      <c r="Q3164" s="127"/>
      <c r="R3164" s="127"/>
    </row>
    <row r="3165" spans="7:18" x14ac:dyDescent="0.2">
      <c r="G3165" s="64"/>
      <c r="H3165" s="64"/>
      <c r="O3165" s="87"/>
      <c r="P3165" s="127"/>
      <c r="Q3165" s="127"/>
      <c r="R3165" s="127"/>
    </row>
    <row r="3166" spans="7:18" x14ac:dyDescent="0.2">
      <c r="G3166" s="64"/>
      <c r="H3166" s="64"/>
      <c r="O3166" s="87"/>
      <c r="P3166" s="127"/>
      <c r="Q3166" s="127"/>
      <c r="R3166" s="127"/>
    </row>
    <row r="3167" spans="7:18" x14ac:dyDescent="0.2">
      <c r="G3167" s="64"/>
      <c r="H3167" s="64"/>
      <c r="O3167" s="87"/>
      <c r="P3167" s="127"/>
      <c r="Q3167" s="127"/>
      <c r="R3167" s="127"/>
    </row>
    <row r="3168" spans="7:18" x14ac:dyDescent="0.2">
      <c r="G3168" s="64"/>
      <c r="H3168" s="64"/>
      <c r="O3168" s="87"/>
      <c r="P3168" s="127"/>
      <c r="Q3168" s="127"/>
      <c r="R3168" s="127"/>
    </row>
    <row r="3169" spans="7:18" x14ac:dyDescent="0.2">
      <c r="G3169" s="64"/>
      <c r="H3169" s="64"/>
      <c r="O3169" s="87"/>
      <c r="P3169" s="127"/>
      <c r="Q3169" s="127"/>
      <c r="R3169" s="127"/>
    </row>
    <row r="3170" spans="7:18" x14ac:dyDescent="0.2">
      <c r="G3170" s="64"/>
      <c r="H3170" s="64"/>
      <c r="O3170" s="87"/>
      <c r="P3170" s="127"/>
      <c r="Q3170" s="127"/>
      <c r="R3170" s="127"/>
    </row>
    <row r="3171" spans="7:18" x14ac:dyDescent="0.2">
      <c r="G3171" s="64"/>
      <c r="H3171" s="64"/>
      <c r="O3171" s="87"/>
      <c r="P3171" s="127"/>
      <c r="Q3171" s="127"/>
      <c r="R3171" s="127"/>
    </row>
    <row r="3172" spans="7:18" x14ac:dyDescent="0.2">
      <c r="G3172" s="64"/>
      <c r="H3172" s="64"/>
      <c r="O3172" s="87"/>
      <c r="P3172" s="127"/>
      <c r="Q3172" s="127"/>
      <c r="R3172" s="127"/>
    </row>
    <row r="3173" spans="7:18" x14ac:dyDescent="0.2">
      <c r="G3173" s="64"/>
      <c r="H3173" s="64"/>
      <c r="O3173" s="87"/>
      <c r="P3173" s="127"/>
      <c r="Q3173" s="127"/>
      <c r="R3173" s="127"/>
    </row>
    <row r="3174" spans="7:18" x14ac:dyDescent="0.2">
      <c r="G3174" s="64"/>
      <c r="H3174" s="64"/>
      <c r="O3174" s="87"/>
      <c r="P3174" s="127"/>
      <c r="Q3174" s="127"/>
      <c r="R3174" s="127"/>
    </row>
    <row r="3175" spans="7:18" x14ac:dyDescent="0.2">
      <c r="G3175" s="64"/>
      <c r="H3175" s="64"/>
      <c r="O3175" s="87"/>
      <c r="P3175" s="127"/>
      <c r="Q3175" s="127"/>
      <c r="R3175" s="127"/>
    </row>
    <row r="3176" spans="7:18" x14ac:dyDescent="0.2">
      <c r="G3176" s="64"/>
      <c r="H3176" s="64"/>
      <c r="O3176" s="87"/>
      <c r="P3176" s="127"/>
      <c r="Q3176" s="127"/>
      <c r="R3176" s="127"/>
    </row>
    <row r="3177" spans="7:18" x14ac:dyDescent="0.2">
      <c r="G3177" s="64"/>
      <c r="H3177" s="64"/>
      <c r="O3177" s="87"/>
      <c r="P3177" s="127"/>
      <c r="Q3177" s="127"/>
      <c r="R3177" s="127"/>
    </row>
    <row r="3178" spans="7:18" x14ac:dyDescent="0.2">
      <c r="G3178" s="64"/>
      <c r="H3178" s="64"/>
      <c r="O3178" s="87"/>
      <c r="P3178" s="127"/>
      <c r="Q3178" s="127"/>
      <c r="R3178" s="127"/>
    </row>
    <row r="3179" spans="7:18" x14ac:dyDescent="0.2">
      <c r="G3179" s="64"/>
      <c r="H3179" s="64"/>
      <c r="O3179" s="87"/>
      <c r="P3179" s="127"/>
      <c r="Q3179" s="127"/>
      <c r="R3179" s="127"/>
    </row>
    <row r="3180" spans="7:18" x14ac:dyDescent="0.2">
      <c r="G3180" s="64"/>
      <c r="H3180" s="64"/>
      <c r="O3180" s="87"/>
      <c r="P3180" s="127"/>
      <c r="Q3180" s="127"/>
      <c r="R3180" s="127"/>
    </row>
    <row r="3181" spans="7:18" x14ac:dyDescent="0.2">
      <c r="G3181" s="64"/>
      <c r="H3181" s="64"/>
      <c r="O3181" s="87"/>
      <c r="P3181" s="127"/>
      <c r="Q3181" s="127"/>
      <c r="R3181" s="127"/>
    </row>
    <row r="3182" spans="7:18" x14ac:dyDescent="0.2">
      <c r="G3182" s="64"/>
      <c r="H3182" s="64"/>
      <c r="O3182" s="87"/>
      <c r="P3182" s="127"/>
      <c r="Q3182" s="127"/>
      <c r="R3182" s="127"/>
    </row>
    <row r="3183" spans="7:18" x14ac:dyDescent="0.2">
      <c r="G3183" s="64"/>
      <c r="H3183" s="64"/>
      <c r="O3183" s="87"/>
      <c r="P3183" s="127"/>
      <c r="Q3183" s="127"/>
      <c r="R3183" s="127"/>
    </row>
    <row r="3184" spans="7:18" x14ac:dyDescent="0.2">
      <c r="G3184" s="64"/>
      <c r="H3184" s="64"/>
      <c r="O3184" s="87"/>
      <c r="P3184" s="127"/>
      <c r="Q3184" s="127"/>
      <c r="R3184" s="127"/>
    </row>
    <row r="3185" spans="7:18" x14ac:dyDescent="0.2">
      <c r="G3185" s="64"/>
      <c r="H3185" s="64"/>
      <c r="O3185" s="87"/>
      <c r="P3185" s="127"/>
      <c r="Q3185" s="127"/>
      <c r="R3185" s="127"/>
    </row>
    <row r="3186" spans="7:18" x14ac:dyDescent="0.2">
      <c r="G3186" s="64"/>
      <c r="H3186" s="64"/>
      <c r="O3186" s="87"/>
      <c r="P3186" s="127"/>
      <c r="Q3186" s="127"/>
      <c r="R3186" s="127"/>
    </row>
    <row r="3187" spans="7:18" x14ac:dyDescent="0.2">
      <c r="G3187" s="64"/>
      <c r="H3187" s="64"/>
      <c r="O3187" s="87"/>
      <c r="P3187" s="127"/>
      <c r="Q3187" s="127"/>
      <c r="R3187" s="127"/>
    </row>
    <row r="3188" spans="7:18" x14ac:dyDescent="0.2">
      <c r="G3188" s="64"/>
      <c r="H3188" s="64"/>
      <c r="O3188" s="87"/>
      <c r="P3188" s="127"/>
      <c r="Q3188" s="127"/>
      <c r="R3188" s="127"/>
    </row>
    <row r="3189" spans="7:18" x14ac:dyDescent="0.2">
      <c r="G3189" s="64"/>
      <c r="H3189" s="64"/>
      <c r="O3189" s="87"/>
      <c r="P3189" s="127"/>
      <c r="Q3189" s="127"/>
      <c r="R3189" s="127"/>
    </row>
    <row r="3190" spans="7:18" x14ac:dyDescent="0.2">
      <c r="G3190" s="64"/>
      <c r="H3190" s="64"/>
      <c r="O3190" s="87"/>
      <c r="P3190" s="127"/>
      <c r="Q3190" s="127"/>
      <c r="R3190" s="127"/>
    </row>
    <row r="3191" spans="7:18" x14ac:dyDescent="0.2">
      <c r="G3191" s="64"/>
      <c r="H3191" s="64"/>
      <c r="O3191" s="87"/>
      <c r="P3191" s="127"/>
      <c r="Q3191" s="127"/>
      <c r="R3191" s="127"/>
    </row>
    <row r="3192" spans="7:18" x14ac:dyDescent="0.2">
      <c r="G3192" s="64"/>
      <c r="H3192" s="64"/>
      <c r="O3192" s="87"/>
      <c r="P3192" s="127"/>
      <c r="Q3192" s="127"/>
      <c r="R3192" s="127"/>
    </row>
    <row r="3193" spans="7:18" x14ac:dyDescent="0.2">
      <c r="G3193" s="64"/>
      <c r="H3193" s="64"/>
      <c r="O3193" s="87"/>
      <c r="P3193" s="127"/>
      <c r="Q3193" s="127"/>
      <c r="R3193" s="127"/>
    </row>
    <row r="3194" spans="7:18" x14ac:dyDescent="0.2">
      <c r="G3194" s="64"/>
      <c r="H3194" s="64"/>
      <c r="O3194" s="87"/>
      <c r="P3194" s="127"/>
      <c r="Q3194" s="127"/>
      <c r="R3194" s="127"/>
    </row>
    <row r="3195" spans="7:18" x14ac:dyDescent="0.2">
      <c r="G3195" s="64"/>
      <c r="H3195" s="64"/>
      <c r="O3195" s="87"/>
      <c r="P3195" s="127"/>
      <c r="Q3195" s="127"/>
      <c r="R3195" s="127"/>
    </row>
    <row r="3196" spans="7:18" x14ac:dyDescent="0.2">
      <c r="G3196" s="64"/>
      <c r="H3196" s="64"/>
      <c r="O3196" s="87"/>
      <c r="P3196" s="127"/>
      <c r="Q3196" s="127"/>
      <c r="R3196" s="127"/>
    </row>
    <row r="3197" spans="7:18" x14ac:dyDescent="0.2">
      <c r="G3197" s="64"/>
      <c r="H3197" s="64"/>
      <c r="O3197" s="87"/>
      <c r="P3197" s="127"/>
      <c r="Q3197" s="127"/>
      <c r="R3197" s="127"/>
    </row>
    <row r="3198" spans="7:18" x14ac:dyDescent="0.2">
      <c r="G3198" s="64"/>
      <c r="H3198" s="64"/>
      <c r="O3198" s="87"/>
      <c r="P3198" s="127"/>
      <c r="Q3198" s="127"/>
      <c r="R3198" s="127"/>
    </row>
    <row r="3199" spans="7:18" x14ac:dyDescent="0.2">
      <c r="G3199" s="64"/>
      <c r="H3199" s="64"/>
      <c r="O3199" s="87"/>
      <c r="P3199" s="127"/>
      <c r="Q3199" s="127"/>
      <c r="R3199" s="127"/>
    </row>
    <row r="3200" spans="7:18" x14ac:dyDescent="0.2">
      <c r="G3200" s="64"/>
      <c r="H3200" s="64"/>
      <c r="O3200" s="87"/>
      <c r="P3200" s="127"/>
      <c r="Q3200" s="127"/>
      <c r="R3200" s="127"/>
    </row>
    <row r="3201" spans="7:18" x14ac:dyDescent="0.2">
      <c r="G3201" s="64"/>
      <c r="H3201" s="64"/>
      <c r="O3201" s="87"/>
      <c r="P3201" s="127"/>
      <c r="Q3201" s="127"/>
      <c r="R3201" s="127"/>
    </row>
    <row r="3202" spans="7:18" x14ac:dyDescent="0.2">
      <c r="G3202" s="64"/>
      <c r="H3202" s="64"/>
      <c r="O3202" s="87"/>
      <c r="P3202" s="127"/>
      <c r="Q3202" s="127"/>
      <c r="R3202" s="127"/>
    </row>
    <row r="3203" spans="7:18" x14ac:dyDescent="0.2">
      <c r="G3203" s="64"/>
      <c r="H3203" s="64"/>
      <c r="O3203" s="87"/>
      <c r="P3203" s="127"/>
      <c r="Q3203" s="127"/>
      <c r="R3203" s="127"/>
    </row>
    <row r="3204" spans="7:18" x14ac:dyDescent="0.2">
      <c r="G3204" s="64"/>
      <c r="H3204" s="64"/>
      <c r="O3204" s="87"/>
      <c r="P3204" s="127"/>
      <c r="Q3204" s="127"/>
      <c r="R3204" s="127"/>
    </row>
    <row r="3205" spans="7:18" x14ac:dyDescent="0.2">
      <c r="G3205" s="64"/>
      <c r="H3205" s="64"/>
      <c r="O3205" s="87"/>
      <c r="P3205" s="127"/>
      <c r="Q3205" s="127"/>
      <c r="R3205" s="127"/>
    </row>
    <row r="3206" spans="7:18" x14ac:dyDescent="0.2">
      <c r="G3206" s="64"/>
      <c r="H3206" s="64"/>
      <c r="O3206" s="87"/>
      <c r="P3206" s="127"/>
      <c r="Q3206" s="127"/>
      <c r="R3206" s="127"/>
    </row>
    <row r="3207" spans="7:18" x14ac:dyDescent="0.2">
      <c r="G3207" s="64"/>
      <c r="H3207" s="64"/>
      <c r="O3207" s="87"/>
      <c r="P3207" s="127"/>
      <c r="Q3207" s="127"/>
      <c r="R3207" s="127"/>
    </row>
    <row r="3208" spans="7:18" x14ac:dyDescent="0.2">
      <c r="G3208" s="64"/>
      <c r="H3208" s="64"/>
      <c r="O3208" s="87"/>
      <c r="P3208" s="127"/>
      <c r="Q3208" s="127"/>
      <c r="R3208" s="127"/>
    </row>
    <row r="3209" spans="7:18" x14ac:dyDescent="0.2">
      <c r="G3209" s="64"/>
      <c r="H3209" s="64"/>
      <c r="O3209" s="87"/>
      <c r="P3209" s="127"/>
      <c r="Q3209" s="127"/>
      <c r="R3209" s="127"/>
    </row>
    <row r="3210" spans="7:18" x14ac:dyDescent="0.2">
      <c r="G3210" s="64"/>
      <c r="H3210" s="64"/>
      <c r="O3210" s="87"/>
      <c r="P3210" s="127"/>
      <c r="Q3210" s="127"/>
      <c r="R3210" s="127"/>
    </row>
    <row r="3211" spans="7:18" x14ac:dyDescent="0.2">
      <c r="G3211" s="64"/>
      <c r="H3211" s="64"/>
      <c r="O3211" s="87"/>
      <c r="P3211" s="127"/>
      <c r="Q3211" s="127"/>
      <c r="R3211" s="127"/>
    </row>
    <row r="3212" spans="7:18" x14ac:dyDescent="0.2">
      <c r="G3212" s="64"/>
      <c r="H3212" s="64"/>
      <c r="O3212" s="87"/>
      <c r="P3212" s="127"/>
      <c r="Q3212" s="127"/>
      <c r="R3212" s="127"/>
    </row>
    <row r="3213" spans="7:18" x14ac:dyDescent="0.2">
      <c r="G3213" s="64"/>
      <c r="H3213" s="64"/>
      <c r="O3213" s="87"/>
      <c r="P3213" s="127"/>
      <c r="Q3213" s="127"/>
      <c r="R3213" s="127"/>
    </row>
    <row r="3214" spans="7:18" x14ac:dyDescent="0.2">
      <c r="G3214" s="64"/>
      <c r="H3214" s="64"/>
      <c r="O3214" s="87"/>
      <c r="P3214" s="127"/>
      <c r="Q3214" s="127"/>
      <c r="R3214" s="127"/>
    </row>
    <row r="3215" spans="7:18" x14ac:dyDescent="0.2">
      <c r="G3215" s="64"/>
      <c r="H3215" s="64"/>
      <c r="O3215" s="87"/>
      <c r="P3215" s="127"/>
      <c r="Q3215" s="127"/>
      <c r="R3215" s="127"/>
    </row>
    <row r="3216" spans="7:18" x14ac:dyDescent="0.2">
      <c r="G3216" s="64"/>
      <c r="H3216" s="64"/>
      <c r="O3216" s="87"/>
      <c r="P3216" s="127"/>
      <c r="Q3216" s="127"/>
      <c r="R3216" s="127"/>
    </row>
    <row r="3217" spans="7:18" x14ac:dyDescent="0.2">
      <c r="G3217" s="64"/>
      <c r="H3217" s="64"/>
      <c r="O3217" s="87"/>
      <c r="P3217" s="127"/>
      <c r="Q3217" s="127"/>
      <c r="R3217" s="127"/>
    </row>
    <row r="3218" spans="7:18" x14ac:dyDescent="0.2">
      <c r="G3218" s="64"/>
      <c r="H3218" s="64"/>
      <c r="O3218" s="87"/>
      <c r="P3218" s="127"/>
      <c r="Q3218" s="127"/>
      <c r="R3218" s="127"/>
    </row>
    <row r="3219" spans="7:18" x14ac:dyDescent="0.2">
      <c r="G3219" s="64"/>
      <c r="H3219" s="64"/>
      <c r="O3219" s="87"/>
      <c r="P3219" s="127"/>
      <c r="Q3219" s="127"/>
      <c r="R3219" s="127"/>
    </row>
    <row r="3220" spans="7:18" x14ac:dyDescent="0.2">
      <c r="G3220" s="64"/>
      <c r="H3220" s="64"/>
      <c r="O3220" s="87"/>
      <c r="P3220" s="127"/>
      <c r="Q3220" s="127"/>
      <c r="R3220" s="127"/>
    </row>
    <row r="3221" spans="7:18" x14ac:dyDescent="0.2">
      <c r="G3221" s="64"/>
      <c r="H3221" s="64"/>
      <c r="O3221" s="87"/>
      <c r="P3221" s="127"/>
      <c r="Q3221" s="127"/>
      <c r="R3221" s="127"/>
    </row>
    <row r="3222" spans="7:18" x14ac:dyDescent="0.2">
      <c r="G3222" s="64"/>
      <c r="H3222" s="64"/>
      <c r="O3222" s="87"/>
      <c r="P3222" s="127"/>
      <c r="Q3222" s="127"/>
      <c r="R3222" s="127"/>
    </row>
    <row r="3223" spans="7:18" x14ac:dyDescent="0.2">
      <c r="G3223" s="64"/>
      <c r="H3223" s="64"/>
      <c r="O3223" s="87"/>
      <c r="P3223" s="127"/>
      <c r="Q3223" s="127"/>
      <c r="R3223" s="127"/>
    </row>
    <row r="3224" spans="7:18" x14ac:dyDescent="0.2">
      <c r="G3224" s="64"/>
      <c r="H3224" s="64"/>
      <c r="O3224" s="87"/>
      <c r="P3224" s="127"/>
      <c r="Q3224" s="127"/>
      <c r="R3224" s="127"/>
    </row>
    <row r="3225" spans="7:18" x14ac:dyDescent="0.2">
      <c r="G3225" s="64"/>
      <c r="H3225" s="64"/>
      <c r="O3225" s="87"/>
      <c r="P3225" s="127"/>
      <c r="Q3225" s="127"/>
      <c r="R3225" s="127"/>
    </row>
    <row r="3226" spans="7:18" x14ac:dyDescent="0.2">
      <c r="G3226" s="64"/>
      <c r="H3226" s="64"/>
      <c r="O3226" s="87"/>
      <c r="P3226" s="127"/>
      <c r="Q3226" s="127"/>
      <c r="R3226" s="127"/>
    </row>
    <row r="3227" spans="7:18" x14ac:dyDescent="0.2">
      <c r="G3227" s="64"/>
      <c r="H3227" s="64"/>
      <c r="O3227" s="87"/>
      <c r="P3227" s="127"/>
      <c r="Q3227" s="127"/>
      <c r="R3227" s="127"/>
    </row>
    <row r="3228" spans="7:18" x14ac:dyDescent="0.2">
      <c r="G3228" s="64"/>
      <c r="H3228" s="64"/>
      <c r="O3228" s="87"/>
      <c r="P3228" s="127"/>
      <c r="Q3228" s="127"/>
      <c r="R3228" s="127"/>
    </row>
    <row r="3229" spans="7:18" x14ac:dyDescent="0.2">
      <c r="G3229" s="64"/>
      <c r="H3229" s="64"/>
      <c r="O3229" s="87"/>
      <c r="P3229" s="127"/>
      <c r="Q3229" s="127"/>
      <c r="R3229" s="127"/>
    </row>
    <row r="3230" spans="7:18" x14ac:dyDescent="0.2">
      <c r="G3230" s="64"/>
      <c r="H3230" s="64"/>
      <c r="O3230" s="87"/>
      <c r="P3230" s="127"/>
      <c r="Q3230" s="127"/>
      <c r="R3230" s="127"/>
    </row>
    <row r="3231" spans="7:18" x14ac:dyDescent="0.2">
      <c r="G3231" s="64"/>
      <c r="H3231" s="64"/>
      <c r="O3231" s="87"/>
      <c r="P3231" s="127"/>
      <c r="Q3231" s="127"/>
      <c r="R3231" s="127"/>
    </row>
    <row r="3232" spans="7:18" x14ac:dyDescent="0.2">
      <c r="G3232" s="64"/>
      <c r="H3232" s="64"/>
      <c r="O3232" s="87"/>
      <c r="P3232" s="127"/>
      <c r="Q3232" s="127"/>
      <c r="R3232" s="127"/>
    </row>
    <row r="3233" spans="7:18" x14ac:dyDescent="0.2">
      <c r="G3233" s="64"/>
      <c r="H3233" s="64"/>
      <c r="O3233" s="87"/>
      <c r="P3233" s="127"/>
      <c r="Q3233" s="127"/>
      <c r="R3233" s="127"/>
    </row>
    <row r="3234" spans="7:18" x14ac:dyDescent="0.2">
      <c r="G3234" s="64"/>
      <c r="H3234" s="64"/>
      <c r="O3234" s="87"/>
      <c r="P3234" s="127"/>
      <c r="Q3234" s="127"/>
      <c r="R3234" s="127"/>
    </row>
    <row r="3235" spans="7:18" x14ac:dyDescent="0.2">
      <c r="G3235" s="64"/>
      <c r="H3235" s="64"/>
      <c r="O3235" s="87"/>
      <c r="P3235" s="127"/>
      <c r="Q3235" s="127"/>
      <c r="R3235" s="127"/>
    </row>
    <row r="3236" spans="7:18" x14ac:dyDescent="0.2">
      <c r="G3236" s="64"/>
      <c r="H3236" s="64"/>
      <c r="O3236" s="87"/>
      <c r="P3236" s="127"/>
      <c r="Q3236" s="127"/>
      <c r="R3236" s="127"/>
    </row>
    <row r="3237" spans="7:18" x14ac:dyDescent="0.2">
      <c r="G3237" s="64"/>
      <c r="H3237" s="64"/>
      <c r="O3237" s="87"/>
      <c r="P3237" s="127"/>
      <c r="Q3237" s="127"/>
      <c r="R3237" s="127"/>
    </row>
    <row r="3238" spans="7:18" x14ac:dyDescent="0.2">
      <c r="G3238" s="64"/>
      <c r="H3238" s="64"/>
      <c r="O3238" s="87"/>
      <c r="P3238" s="127"/>
      <c r="Q3238" s="127"/>
      <c r="R3238" s="127"/>
    </row>
    <row r="3239" spans="7:18" x14ac:dyDescent="0.2">
      <c r="G3239" s="64"/>
      <c r="H3239" s="64"/>
      <c r="O3239" s="87"/>
      <c r="P3239" s="127"/>
      <c r="Q3239" s="127"/>
      <c r="R3239" s="127"/>
    </row>
    <row r="3240" spans="7:18" x14ac:dyDescent="0.2">
      <c r="G3240" s="64"/>
      <c r="H3240" s="64"/>
      <c r="O3240" s="87"/>
      <c r="P3240" s="127"/>
      <c r="Q3240" s="127"/>
      <c r="R3240" s="127"/>
    </row>
    <row r="3241" spans="7:18" x14ac:dyDescent="0.2">
      <c r="G3241" s="64"/>
      <c r="H3241" s="64"/>
      <c r="O3241" s="87"/>
      <c r="P3241" s="127"/>
      <c r="Q3241" s="127"/>
      <c r="R3241" s="127"/>
    </row>
    <row r="3242" spans="7:18" x14ac:dyDescent="0.2">
      <c r="G3242" s="64"/>
      <c r="H3242" s="64"/>
      <c r="O3242" s="87"/>
      <c r="P3242" s="127"/>
      <c r="Q3242" s="127"/>
      <c r="R3242" s="127"/>
    </row>
    <row r="3243" spans="7:18" x14ac:dyDescent="0.2">
      <c r="G3243" s="64"/>
      <c r="H3243" s="64"/>
      <c r="O3243" s="87"/>
      <c r="P3243" s="127"/>
      <c r="Q3243" s="127"/>
      <c r="R3243" s="127"/>
    </row>
    <row r="3244" spans="7:18" x14ac:dyDescent="0.2">
      <c r="G3244" s="64"/>
      <c r="H3244" s="64"/>
      <c r="O3244" s="87"/>
      <c r="P3244" s="127"/>
      <c r="Q3244" s="127"/>
      <c r="R3244" s="127"/>
    </row>
    <row r="3245" spans="7:18" x14ac:dyDescent="0.2">
      <c r="G3245" s="64"/>
      <c r="H3245" s="64"/>
      <c r="O3245" s="87"/>
      <c r="P3245" s="127"/>
      <c r="Q3245" s="127"/>
      <c r="R3245" s="127"/>
    </row>
    <row r="3246" spans="7:18" x14ac:dyDescent="0.2">
      <c r="G3246" s="64"/>
      <c r="H3246" s="64"/>
      <c r="O3246" s="87"/>
      <c r="P3246" s="127"/>
      <c r="Q3246" s="127"/>
      <c r="R3246" s="127"/>
    </row>
    <row r="3247" spans="7:18" x14ac:dyDescent="0.2">
      <c r="G3247" s="64"/>
      <c r="H3247" s="64"/>
      <c r="O3247" s="87"/>
      <c r="P3247" s="127"/>
      <c r="Q3247" s="127"/>
      <c r="R3247" s="127"/>
    </row>
    <row r="3248" spans="7:18" x14ac:dyDescent="0.2">
      <c r="G3248" s="64"/>
      <c r="H3248" s="64"/>
      <c r="O3248" s="87"/>
      <c r="P3248" s="127"/>
      <c r="Q3248" s="127"/>
      <c r="R3248" s="127"/>
    </row>
    <row r="3249" spans="7:18" x14ac:dyDescent="0.2">
      <c r="G3249" s="64"/>
      <c r="H3249" s="64"/>
      <c r="O3249" s="87"/>
      <c r="P3249" s="127"/>
      <c r="Q3249" s="127"/>
      <c r="R3249" s="127"/>
    </row>
    <row r="3250" spans="7:18" x14ac:dyDescent="0.2">
      <c r="G3250" s="64"/>
      <c r="H3250" s="64"/>
      <c r="O3250" s="87"/>
      <c r="P3250" s="127"/>
      <c r="Q3250" s="127"/>
      <c r="R3250" s="127"/>
    </row>
    <row r="3251" spans="7:18" x14ac:dyDescent="0.2">
      <c r="G3251" s="64"/>
      <c r="H3251" s="64"/>
      <c r="O3251" s="87"/>
      <c r="P3251" s="127"/>
      <c r="Q3251" s="127"/>
      <c r="R3251" s="127"/>
    </row>
    <row r="3252" spans="7:18" x14ac:dyDescent="0.2">
      <c r="G3252" s="64"/>
      <c r="H3252" s="64"/>
      <c r="O3252" s="87"/>
      <c r="P3252" s="127"/>
      <c r="Q3252" s="127"/>
      <c r="R3252" s="127"/>
    </row>
    <row r="3253" spans="7:18" x14ac:dyDescent="0.2">
      <c r="G3253" s="64"/>
      <c r="H3253" s="64"/>
      <c r="O3253" s="87"/>
      <c r="P3253" s="127"/>
      <c r="Q3253" s="127"/>
      <c r="R3253" s="127"/>
    </row>
    <row r="3254" spans="7:18" x14ac:dyDescent="0.2">
      <c r="G3254" s="64"/>
      <c r="H3254" s="64"/>
      <c r="O3254" s="87"/>
      <c r="P3254" s="127"/>
      <c r="Q3254" s="127"/>
      <c r="R3254" s="127"/>
    </row>
    <row r="3255" spans="7:18" x14ac:dyDescent="0.2">
      <c r="G3255" s="64"/>
      <c r="H3255" s="64"/>
      <c r="O3255" s="87"/>
      <c r="P3255" s="127"/>
      <c r="Q3255" s="127"/>
      <c r="R3255" s="127"/>
    </row>
    <row r="3256" spans="7:18" x14ac:dyDescent="0.2">
      <c r="G3256" s="64"/>
      <c r="H3256" s="64"/>
      <c r="O3256" s="87"/>
      <c r="P3256" s="127"/>
      <c r="Q3256" s="127"/>
      <c r="R3256" s="127"/>
    </row>
    <row r="3257" spans="7:18" x14ac:dyDescent="0.2">
      <c r="G3257" s="64"/>
      <c r="H3257" s="64"/>
      <c r="O3257" s="87"/>
      <c r="P3257" s="127"/>
      <c r="Q3257" s="127"/>
      <c r="R3257" s="127"/>
    </row>
    <row r="3258" spans="7:18" x14ac:dyDescent="0.2">
      <c r="G3258" s="64"/>
      <c r="H3258" s="64"/>
      <c r="O3258" s="87"/>
      <c r="P3258" s="127"/>
      <c r="Q3258" s="127"/>
      <c r="R3258" s="127"/>
    </row>
    <row r="3259" spans="7:18" x14ac:dyDescent="0.2">
      <c r="G3259" s="64"/>
      <c r="H3259" s="64"/>
      <c r="O3259" s="87"/>
      <c r="P3259" s="127"/>
      <c r="Q3259" s="127"/>
      <c r="R3259" s="127"/>
    </row>
    <row r="3260" spans="7:18" x14ac:dyDescent="0.2">
      <c r="G3260" s="64"/>
      <c r="H3260" s="64"/>
      <c r="O3260" s="87"/>
      <c r="P3260" s="127"/>
      <c r="Q3260" s="127"/>
      <c r="R3260" s="127"/>
    </row>
    <row r="3261" spans="7:18" x14ac:dyDescent="0.2">
      <c r="G3261" s="64"/>
      <c r="H3261" s="64"/>
      <c r="O3261" s="87"/>
      <c r="P3261" s="127"/>
      <c r="Q3261" s="127"/>
      <c r="R3261" s="127"/>
    </row>
    <row r="3262" spans="7:18" x14ac:dyDescent="0.2">
      <c r="G3262" s="64"/>
      <c r="H3262" s="64"/>
      <c r="O3262" s="87"/>
      <c r="P3262" s="127"/>
      <c r="Q3262" s="127"/>
      <c r="R3262" s="127"/>
    </row>
    <row r="3263" spans="7:18" x14ac:dyDescent="0.2">
      <c r="G3263" s="64"/>
      <c r="H3263" s="64"/>
      <c r="O3263" s="87"/>
      <c r="P3263" s="127"/>
      <c r="Q3263" s="127"/>
      <c r="R3263" s="127"/>
    </row>
    <row r="3264" spans="7:18" x14ac:dyDescent="0.2">
      <c r="G3264" s="64"/>
      <c r="H3264" s="64"/>
      <c r="O3264" s="87"/>
      <c r="P3264" s="127"/>
      <c r="Q3264" s="127"/>
      <c r="R3264" s="127"/>
    </row>
    <row r="3265" spans="7:18" x14ac:dyDescent="0.2">
      <c r="G3265" s="64"/>
      <c r="H3265" s="64"/>
      <c r="O3265" s="87"/>
      <c r="P3265" s="127"/>
      <c r="Q3265" s="127"/>
      <c r="R3265" s="127"/>
    </row>
    <row r="3266" spans="7:18" x14ac:dyDescent="0.2">
      <c r="G3266" s="64"/>
      <c r="H3266" s="64"/>
      <c r="O3266" s="87"/>
      <c r="P3266" s="127"/>
      <c r="Q3266" s="127"/>
      <c r="R3266" s="127"/>
    </row>
    <row r="3267" spans="7:18" x14ac:dyDescent="0.2">
      <c r="G3267" s="64"/>
      <c r="H3267" s="64"/>
      <c r="O3267" s="87"/>
      <c r="P3267" s="127"/>
      <c r="Q3267" s="127"/>
      <c r="R3267" s="127"/>
    </row>
    <row r="3268" spans="7:18" x14ac:dyDescent="0.2">
      <c r="G3268" s="64"/>
      <c r="H3268" s="64"/>
      <c r="O3268" s="87"/>
      <c r="P3268" s="127"/>
      <c r="Q3268" s="127"/>
      <c r="R3268" s="127"/>
    </row>
    <row r="3269" spans="7:18" x14ac:dyDescent="0.2">
      <c r="G3269" s="64"/>
      <c r="H3269" s="64"/>
      <c r="O3269" s="87"/>
      <c r="P3269" s="127"/>
      <c r="Q3269" s="127"/>
      <c r="R3269" s="127"/>
    </row>
    <row r="3270" spans="7:18" x14ac:dyDescent="0.2">
      <c r="G3270" s="64"/>
      <c r="H3270" s="64"/>
      <c r="O3270" s="87"/>
      <c r="P3270" s="127"/>
      <c r="Q3270" s="127"/>
      <c r="R3270" s="127"/>
    </row>
    <row r="3271" spans="7:18" x14ac:dyDescent="0.2">
      <c r="G3271" s="64"/>
      <c r="H3271" s="64"/>
      <c r="O3271" s="87"/>
      <c r="P3271" s="127"/>
      <c r="Q3271" s="127"/>
      <c r="R3271" s="127"/>
    </row>
    <row r="3272" spans="7:18" x14ac:dyDescent="0.2">
      <c r="G3272" s="64"/>
      <c r="H3272" s="64"/>
      <c r="O3272" s="87"/>
      <c r="P3272" s="127"/>
      <c r="Q3272" s="127"/>
      <c r="R3272" s="127"/>
    </row>
    <row r="3273" spans="7:18" x14ac:dyDescent="0.2">
      <c r="G3273" s="64"/>
      <c r="H3273" s="64"/>
      <c r="O3273" s="87"/>
      <c r="P3273" s="127"/>
      <c r="Q3273" s="127"/>
      <c r="R3273" s="127"/>
    </row>
    <row r="3274" spans="7:18" x14ac:dyDescent="0.2">
      <c r="G3274" s="64"/>
      <c r="H3274" s="64"/>
      <c r="O3274" s="87"/>
      <c r="P3274" s="127"/>
      <c r="Q3274" s="127"/>
      <c r="R3274" s="127"/>
    </row>
    <row r="3275" spans="7:18" x14ac:dyDescent="0.2">
      <c r="G3275" s="64"/>
      <c r="H3275" s="64"/>
      <c r="O3275" s="87"/>
      <c r="P3275" s="127"/>
      <c r="Q3275" s="127"/>
      <c r="R3275" s="127"/>
    </row>
    <row r="3276" spans="7:18" x14ac:dyDescent="0.2">
      <c r="G3276" s="64"/>
      <c r="H3276" s="64"/>
      <c r="O3276" s="87"/>
      <c r="P3276" s="127"/>
      <c r="Q3276" s="127"/>
      <c r="R3276" s="127"/>
    </row>
    <row r="3277" spans="7:18" x14ac:dyDescent="0.2">
      <c r="G3277" s="64"/>
      <c r="H3277" s="64"/>
      <c r="O3277" s="87"/>
      <c r="P3277" s="127"/>
      <c r="Q3277" s="127"/>
      <c r="R3277" s="127"/>
    </row>
    <row r="3278" spans="7:18" x14ac:dyDescent="0.2">
      <c r="G3278" s="64"/>
      <c r="H3278" s="64"/>
      <c r="O3278" s="87"/>
      <c r="P3278" s="127"/>
      <c r="Q3278" s="127"/>
      <c r="R3278" s="127"/>
    </row>
    <row r="3279" spans="7:18" x14ac:dyDescent="0.2">
      <c r="G3279" s="64"/>
      <c r="H3279" s="64"/>
      <c r="O3279" s="87"/>
      <c r="P3279" s="127"/>
      <c r="Q3279" s="127"/>
      <c r="R3279" s="127"/>
    </row>
    <row r="3280" spans="7:18" x14ac:dyDescent="0.2">
      <c r="G3280" s="64"/>
      <c r="H3280" s="64"/>
      <c r="O3280" s="87"/>
      <c r="P3280" s="127"/>
      <c r="Q3280" s="127"/>
      <c r="R3280" s="127"/>
    </row>
    <row r="3281" spans="7:18" x14ac:dyDescent="0.2">
      <c r="G3281" s="64"/>
      <c r="H3281" s="64"/>
      <c r="O3281" s="87"/>
      <c r="P3281" s="127"/>
      <c r="Q3281" s="127"/>
      <c r="R3281" s="127"/>
    </row>
    <row r="3282" spans="7:18" x14ac:dyDescent="0.2">
      <c r="G3282" s="64"/>
      <c r="H3282" s="64"/>
      <c r="O3282" s="87"/>
      <c r="P3282" s="127"/>
      <c r="Q3282" s="127"/>
      <c r="R3282" s="127"/>
    </row>
    <row r="3283" spans="7:18" x14ac:dyDescent="0.2">
      <c r="G3283" s="64"/>
      <c r="H3283" s="64"/>
      <c r="O3283" s="87"/>
      <c r="P3283" s="127"/>
      <c r="Q3283" s="127"/>
      <c r="R3283" s="127"/>
    </row>
    <row r="3284" spans="7:18" x14ac:dyDescent="0.2">
      <c r="G3284" s="64"/>
      <c r="H3284" s="64"/>
      <c r="O3284" s="87"/>
      <c r="P3284" s="127"/>
      <c r="Q3284" s="127"/>
      <c r="R3284" s="127"/>
    </row>
    <row r="3285" spans="7:18" x14ac:dyDescent="0.2">
      <c r="G3285" s="64"/>
      <c r="H3285" s="64"/>
      <c r="O3285" s="87"/>
      <c r="P3285" s="127"/>
      <c r="Q3285" s="127"/>
      <c r="R3285" s="127"/>
    </row>
    <row r="3286" spans="7:18" x14ac:dyDescent="0.2">
      <c r="G3286" s="64"/>
      <c r="H3286" s="64"/>
      <c r="O3286" s="87"/>
      <c r="P3286" s="127"/>
      <c r="Q3286" s="127"/>
      <c r="R3286" s="127"/>
    </row>
    <row r="3287" spans="7:18" x14ac:dyDescent="0.2">
      <c r="G3287" s="64"/>
      <c r="H3287" s="64"/>
      <c r="O3287" s="87"/>
      <c r="P3287" s="127"/>
      <c r="Q3287" s="127"/>
      <c r="R3287" s="127"/>
    </row>
    <row r="3288" spans="7:18" x14ac:dyDescent="0.2">
      <c r="G3288" s="64"/>
      <c r="H3288" s="64"/>
      <c r="O3288" s="87"/>
      <c r="P3288" s="127"/>
      <c r="Q3288" s="127"/>
      <c r="R3288" s="127"/>
    </row>
    <row r="3289" spans="7:18" x14ac:dyDescent="0.2">
      <c r="G3289" s="64"/>
      <c r="H3289" s="64"/>
      <c r="O3289" s="87"/>
      <c r="P3289" s="127"/>
      <c r="Q3289" s="127"/>
      <c r="R3289" s="127"/>
    </row>
    <row r="3290" spans="7:18" x14ac:dyDescent="0.2">
      <c r="G3290" s="64"/>
      <c r="H3290" s="64"/>
      <c r="O3290" s="87"/>
      <c r="P3290" s="127"/>
      <c r="Q3290" s="127"/>
      <c r="R3290" s="127"/>
    </row>
    <row r="3291" spans="7:18" x14ac:dyDescent="0.2">
      <c r="G3291" s="64"/>
      <c r="H3291" s="64"/>
      <c r="O3291" s="87"/>
      <c r="P3291" s="127"/>
      <c r="Q3291" s="127"/>
      <c r="R3291" s="127"/>
    </row>
    <row r="3292" spans="7:18" x14ac:dyDescent="0.2">
      <c r="G3292" s="64"/>
      <c r="H3292" s="64"/>
      <c r="O3292" s="87"/>
      <c r="P3292" s="127"/>
      <c r="Q3292" s="127"/>
      <c r="R3292" s="127"/>
    </row>
    <row r="3293" spans="7:18" x14ac:dyDescent="0.2">
      <c r="G3293" s="64"/>
      <c r="H3293" s="64"/>
      <c r="O3293" s="87"/>
      <c r="P3293" s="127"/>
      <c r="Q3293" s="127"/>
      <c r="R3293" s="127"/>
    </row>
    <row r="3294" spans="7:18" x14ac:dyDescent="0.2">
      <c r="G3294" s="64"/>
      <c r="H3294" s="64"/>
      <c r="O3294" s="87"/>
      <c r="P3294" s="127"/>
      <c r="Q3294" s="127"/>
      <c r="R3294" s="127"/>
    </row>
    <row r="3295" spans="7:18" x14ac:dyDescent="0.2">
      <c r="G3295" s="64"/>
      <c r="H3295" s="64"/>
      <c r="O3295" s="87"/>
      <c r="P3295" s="127"/>
      <c r="Q3295" s="127"/>
      <c r="R3295" s="127"/>
    </row>
    <row r="3296" spans="7:18" x14ac:dyDescent="0.2">
      <c r="G3296" s="64"/>
      <c r="H3296" s="64"/>
      <c r="O3296" s="87"/>
      <c r="P3296" s="127"/>
      <c r="Q3296" s="127"/>
      <c r="R3296" s="127"/>
    </row>
    <row r="3297" spans="7:18" x14ac:dyDescent="0.2">
      <c r="G3297" s="64"/>
      <c r="H3297" s="64"/>
      <c r="O3297" s="87"/>
      <c r="P3297" s="127"/>
      <c r="Q3297" s="127"/>
      <c r="R3297" s="127"/>
    </row>
    <row r="3298" spans="7:18" x14ac:dyDescent="0.2">
      <c r="G3298" s="64"/>
      <c r="H3298" s="64"/>
      <c r="O3298" s="87"/>
      <c r="P3298" s="127"/>
      <c r="Q3298" s="127"/>
      <c r="R3298" s="127"/>
    </row>
    <row r="3299" spans="7:18" x14ac:dyDescent="0.2">
      <c r="G3299" s="64"/>
      <c r="H3299" s="64"/>
      <c r="O3299" s="87"/>
      <c r="P3299" s="127"/>
      <c r="Q3299" s="127"/>
      <c r="R3299" s="127"/>
    </row>
    <row r="3300" spans="7:18" x14ac:dyDescent="0.2">
      <c r="G3300" s="64"/>
      <c r="H3300" s="64"/>
      <c r="O3300" s="87"/>
      <c r="P3300" s="127"/>
      <c r="Q3300" s="127"/>
      <c r="R3300" s="127"/>
    </row>
    <row r="3301" spans="7:18" x14ac:dyDescent="0.2">
      <c r="G3301" s="64"/>
      <c r="H3301" s="64"/>
      <c r="O3301" s="87"/>
      <c r="P3301" s="127"/>
      <c r="Q3301" s="127"/>
      <c r="R3301" s="127"/>
    </row>
    <row r="3302" spans="7:18" x14ac:dyDescent="0.2">
      <c r="G3302" s="64"/>
      <c r="H3302" s="64"/>
      <c r="O3302" s="87"/>
      <c r="P3302" s="127"/>
      <c r="Q3302" s="127"/>
      <c r="R3302" s="127"/>
    </row>
    <row r="3303" spans="7:18" x14ac:dyDescent="0.2">
      <c r="G3303" s="64"/>
      <c r="H3303" s="64"/>
      <c r="O3303" s="87"/>
      <c r="P3303" s="127"/>
      <c r="Q3303" s="127"/>
      <c r="R3303" s="127"/>
    </row>
    <row r="3304" spans="7:18" x14ac:dyDescent="0.2">
      <c r="G3304" s="64"/>
      <c r="H3304" s="64"/>
      <c r="O3304" s="87"/>
      <c r="P3304" s="127"/>
      <c r="Q3304" s="127"/>
      <c r="R3304" s="127"/>
    </row>
    <row r="3305" spans="7:18" x14ac:dyDescent="0.2">
      <c r="G3305" s="64"/>
      <c r="H3305" s="64"/>
      <c r="O3305" s="87"/>
      <c r="P3305" s="127"/>
      <c r="Q3305" s="127"/>
      <c r="R3305" s="127"/>
    </row>
    <row r="3306" spans="7:18" x14ac:dyDescent="0.2">
      <c r="G3306" s="64"/>
      <c r="H3306" s="64"/>
      <c r="O3306" s="87"/>
      <c r="P3306" s="127"/>
      <c r="Q3306" s="127"/>
      <c r="R3306" s="127"/>
    </row>
    <row r="3307" spans="7:18" x14ac:dyDescent="0.2">
      <c r="G3307" s="64"/>
      <c r="H3307" s="64"/>
      <c r="O3307" s="87"/>
      <c r="P3307" s="127"/>
      <c r="Q3307" s="127"/>
      <c r="R3307" s="127"/>
    </row>
    <row r="3308" spans="7:18" x14ac:dyDescent="0.2">
      <c r="G3308" s="64"/>
      <c r="H3308" s="64"/>
      <c r="O3308" s="87"/>
      <c r="P3308" s="127"/>
      <c r="Q3308" s="127"/>
      <c r="R3308" s="127"/>
    </row>
    <row r="3309" spans="7:18" x14ac:dyDescent="0.2">
      <c r="G3309" s="64"/>
      <c r="H3309" s="64"/>
      <c r="O3309" s="87"/>
      <c r="P3309" s="127"/>
      <c r="Q3309" s="127"/>
      <c r="R3309" s="127"/>
    </row>
    <row r="3310" spans="7:18" x14ac:dyDescent="0.2">
      <c r="G3310" s="64"/>
      <c r="H3310" s="64"/>
      <c r="O3310" s="87"/>
      <c r="P3310" s="127"/>
      <c r="Q3310" s="127"/>
      <c r="R3310" s="127"/>
    </row>
    <row r="3311" spans="7:18" x14ac:dyDescent="0.2">
      <c r="G3311" s="64"/>
      <c r="H3311" s="64"/>
      <c r="O3311" s="87"/>
      <c r="P3311" s="127"/>
      <c r="Q3311" s="127"/>
      <c r="R3311" s="127"/>
    </row>
    <row r="3312" spans="7:18" x14ac:dyDescent="0.2">
      <c r="G3312" s="64"/>
      <c r="H3312" s="64"/>
      <c r="O3312" s="87"/>
      <c r="P3312" s="127"/>
      <c r="Q3312" s="127"/>
      <c r="R3312" s="127"/>
    </row>
    <row r="3313" spans="7:18" x14ac:dyDescent="0.2">
      <c r="G3313" s="64"/>
      <c r="H3313" s="64"/>
      <c r="O3313" s="87"/>
      <c r="P3313" s="127"/>
      <c r="Q3313" s="127"/>
      <c r="R3313" s="127"/>
    </row>
    <row r="3314" spans="7:18" x14ac:dyDescent="0.2">
      <c r="G3314" s="64"/>
      <c r="H3314" s="64"/>
      <c r="O3314" s="87"/>
      <c r="P3314" s="127"/>
      <c r="Q3314" s="127"/>
      <c r="R3314" s="127"/>
    </row>
    <row r="3315" spans="7:18" x14ac:dyDescent="0.2">
      <c r="G3315" s="64"/>
      <c r="H3315" s="64"/>
      <c r="O3315" s="87"/>
      <c r="P3315" s="127"/>
      <c r="Q3315" s="127"/>
      <c r="R3315" s="127"/>
    </row>
    <row r="3316" spans="7:18" x14ac:dyDescent="0.2">
      <c r="G3316" s="64"/>
      <c r="H3316" s="64"/>
      <c r="O3316" s="87"/>
      <c r="P3316" s="127"/>
      <c r="Q3316" s="127"/>
      <c r="R3316" s="127"/>
    </row>
    <row r="3317" spans="7:18" x14ac:dyDescent="0.2">
      <c r="G3317" s="64"/>
      <c r="H3317" s="64"/>
      <c r="O3317" s="87"/>
      <c r="P3317" s="127"/>
      <c r="Q3317" s="127"/>
      <c r="R3317" s="127"/>
    </row>
    <row r="3318" spans="7:18" x14ac:dyDescent="0.2">
      <c r="G3318" s="64"/>
      <c r="H3318" s="64"/>
      <c r="O3318" s="87"/>
      <c r="P3318" s="127"/>
      <c r="Q3318" s="127"/>
      <c r="R3318" s="127"/>
    </row>
    <row r="3319" spans="7:18" x14ac:dyDescent="0.2">
      <c r="G3319" s="64"/>
      <c r="H3319" s="64"/>
      <c r="O3319" s="87"/>
      <c r="P3319" s="127"/>
      <c r="Q3319" s="127"/>
      <c r="R3319" s="127"/>
    </row>
    <row r="3320" spans="7:18" x14ac:dyDescent="0.2">
      <c r="G3320" s="64"/>
      <c r="H3320" s="64"/>
      <c r="O3320" s="87"/>
      <c r="P3320" s="127"/>
      <c r="Q3320" s="127"/>
      <c r="R3320" s="127"/>
    </row>
    <row r="3321" spans="7:18" x14ac:dyDescent="0.2">
      <c r="G3321" s="64"/>
      <c r="H3321" s="64"/>
      <c r="O3321" s="87"/>
      <c r="P3321" s="127"/>
      <c r="Q3321" s="127"/>
      <c r="R3321" s="127"/>
    </row>
    <row r="3322" spans="7:18" x14ac:dyDescent="0.2">
      <c r="G3322" s="64"/>
      <c r="H3322" s="64"/>
      <c r="O3322" s="87"/>
      <c r="P3322" s="127"/>
      <c r="Q3322" s="127"/>
      <c r="R3322" s="127"/>
    </row>
    <row r="3323" spans="7:18" x14ac:dyDescent="0.2">
      <c r="G3323" s="64"/>
      <c r="H3323" s="64"/>
      <c r="O3323" s="87"/>
      <c r="P3323" s="127"/>
      <c r="Q3323" s="127"/>
      <c r="R3323" s="127"/>
    </row>
    <row r="3324" spans="7:18" x14ac:dyDescent="0.2">
      <c r="G3324" s="64"/>
      <c r="H3324" s="64"/>
      <c r="O3324" s="87"/>
      <c r="P3324" s="127"/>
      <c r="Q3324" s="127"/>
      <c r="R3324" s="127"/>
    </row>
    <row r="3325" spans="7:18" x14ac:dyDescent="0.2">
      <c r="G3325" s="64"/>
      <c r="H3325" s="64"/>
      <c r="O3325" s="87"/>
      <c r="P3325" s="127"/>
      <c r="Q3325" s="127"/>
      <c r="R3325" s="127"/>
    </row>
    <row r="3326" spans="7:18" x14ac:dyDescent="0.2">
      <c r="G3326" s="64"/>
      <c r="H3326" s="64"/>
      <c r="O3326" s="87"/>
      <c r="P3326" s="127"/>
      <c r="Q3326" s="127"/>
      <c r="R3326" s="127"/>
    </row>
    <row r="3327" spans="7:18" x14ac:dyDescent="0.2">
      <c r="G3327" s="64"/>
      <c r="H3327" s="64"/>
      <c r="O3327" s="87"/>
      <c r="P3327" s="127"/>
      <c r="Q3327" s="127"/>
      <c r="R3327" s="127"/>
    </row>
    <row r="3328" spans="7:18" x14ac:dyDescent="0.2">
      <c r="G3328" s="64"/>
      <c r="H3328" s="64"/>
      <c r="O3328" s="87"/>
      <c r="P3328" s="127"/>
      <c r="Q3328" s="127"/>
      <c r="R3328" s="127"/>
    </row>
    <row r="3329" spans="7:18" x14ac:dyDescent="0.2">
      <c r="G3329" s="64"/>
      <c r="H3329" s="64"/>
      <c r="O3329" s="87"/>
      <c r="P3329" s="127"/>
      <c r="Q3329" s="127"/>
      <c r="R3329" s="127"/>
    </row>
    <row r="3330" spans="7:18" x14ac:dyDescent="0.2">
      <c r="G3330" s="64"/>
      <c r="H3330" s="64"/>
      <c r="O3330" s="87"/>
      <c r="P3330" s="127"/>
      <c r="Q3330" s="127"/>
      <c r="R3330" s="127"/>
    </row>
    <row r="3331" spans="7:18" x14ac:dyDescent="0.2">
      <c r="G3331" s="64"/>
      <c r="H3331" s="64"/>
      <c r="O3331" s="87"/>
      <c r="P3331" s="127"/>
      <c r="Q3331" s="127"/>
      <c r="R3331" s="127"/>
    </row>
    <row r="3332" spans="7:18" x14ac:dyDescent="0.2">
      <c r="G3332" s="64"/>
      <c r="H3332" s="64"/>
      <c r="O3332" s="87"/>
      <c r="P3332" s="127"/>
      <c r="Q3332" s="127"/>
      <c r="R3332" s="127"/>
    </row>
    <row r="3333" spans="7:18" x14ac:dyDescent="0.2">
      <c r="G3333" s="64"/>
      <c r="H3333" s="64"/>
      <c r="O3333" s="87"/>
      <c r="P3333" s="127"/>
      <c r="Q3333" s="127"/>
      <c r="R3333" s="127"/>
    </row>
    <row r="3334" spans="7:18" x14ac:dyDescent="0.2">
      <c r="G3334" s="64"/>
      <c r="H3334" s="64"/>
      <c r="O3334" s="87"/>
      <c r="P3334" s="127"/>
      <c r="Q3334" s="127"/>
      <c r="R3334" s="127"/>
    </row>
    <row r="3335" spans="7:18" x14ac:dyDescent="0.2">
      <c r="G3335" s="64"/>
      <c r="H3335" s="64"/>
      <c r="O3335" s="87"/>
      <c r="P3335" s="127"/>
      <c r="Q3335" s="127"/>
      <c r="R3335" s="127"/>
    </row>
    <row r="3336" spans="7:18" x14ac:dyDescent="0.2">
      <c r="G3336" s="64"/>
      <c r="H3336" s="64"/>
      <c r="O3336" s="87"/>
      <c r="P3336" s="127"/>
      <c r="Q3336" s="127"/>
      <c r="R3336" s="127"/>
    </row>
    <row r="3337" spans="7:18" x14ac:dyDescent="0.2">
      <c r="G3337" s="64"/>
      <c r="H3337" s="64"/>
      <c r="O3337" s="87"/>
      <c r="P3337" s="127"/>
      <c r="Q3337" s="127"/>
      <c r="R3337" s="127"/>
    </row>
    <row r="3338" spans="7:18" x14ac:dyDescent="0.2">
      <c r="G3338" s="64"/>
      <c r="H3338" s="64"/>
      <c r="O3338" s="87"/>
      <c r="P3338" s="127"/>
      <c r="Q3338" s="127"/>
      <c r="R3338" s="127"/>
    </row>
    <row r="3339" spans="7:18" x14ac:dyDescent="0.2">
      <c r="G3339" s="64"/>
      <c r="H3339" s="64"/>
      <c r="O3339" s="87"/>
      <c r="P3339" s="127"/>
      <c r="Q3339" s="127"/>
      <c r="R3339" s="127"/>
    </row>
    <row r="3340" spans="7:18" x14ac:dyDescent="0.2">
      <c r="G3340" s="64"/>
      <c r="H3340" s="64"/>
      <c r="O3340" s="87"/>
      <c r="P3340" s="127"/>
      <c r="Q3340" s="127"/>
      <c r="R3340" s="127"/>
    </row>
    <row r="3341" spans="7:18" x14ac:dyDescent="0.2">
      <c r="G3341" s="64"/>
      <c r="H3341" s="64"/>
      <c r="O3341" s="87"/>
      <c r="P3341" s="127"/>
      <c r="Q3341" s="127"/>
      <c r="R3341" s="127"/>
    </row>
    <row r="3342" spans="7:18" x14ac:dyDescent="0.2">
      <c r="G3342" s="64"/>
      <c r="H3342" s="64"/>
      <c r="O3342" s="87"/>
      <c r="P3342" s="127"/>
      <c r="Q3342" s="127"/>
      <c r="R3342" s="127"/>
    </row>
    <row r="3343" spans="7:18" x14ac:dyDescent="0.2">
      <c r="G3343" s="64"/>
      <c r="H3343" s="64"/>
      <c r="O3343" s="87"/>
      <c r="P3343" s="127"/>
      <c r="Q3343" s="127"/>
      <c r="R3343" s="127"/>
    </row>
    <row r="3344" spans="7:18" x14ac:dyDescent="0.2">
      <c r="G3344" s="64"/>
      <c r="H3344" s="64"/>
      <c r="O3344" s="87"/>
      <c r="P3344" s="127"/>
      <c r="Q3344" s="127"/>
      <c r="R3344" s="127"/>
    </row>
    <row r="3345" spans="7:18" x14ac:dyDescent="0.2">
      <c r="G3345" s="64"/>
      <c r="H3345" s="64"/>
      <c r="O3345" s="87"/>
      <c r="P3345" s="127"/>
      <c r="Q3345" s="127"/>
      <c r="R3345" s="127"/>
    </row>
    <row r="3346" spans="7:18" x14ac:dyDescent="0.2">
      <c r="G3346" s="64"/>
      <c r="H3346" s="64"/>
      <c r="O3346" s="87"/>
      <c r="P3346" s="127"/>
      <c r="Q3346" s="127"/>
      <c r="R3346" s="127"/>
    </row>
    <row r="3347" spans="7:18" x14ac:dyDescent="0.2">
      <c r="G3347" s="64"/>
      <c r="H3347" s="64"/>
      <c r="O3347" s="87"/>
      <c r="P3347" s="127"/>
      <c r="Q3347" s="127"/>
      <c r="R3347" s="127"/>
    </row>
    <row r="3348" spans="7:18" x14ac:dyDescent="0.2">
      <c r="G3348" s="64"/>
      <c r="H3348" s="64"/>
      <c r="O3348" s="87"/>
      <c r="P3348" s="127"/>
      <c r="Q3348" s="127"/>
      <c r="R3348" s="127"/>
    </row>
    <row r="3349" spans="7:18" x14ac:dyDescent="0.2">
      <c r="G3349" s="64"/>
      <c r="H3349" s="64"/>
      <c r="O3349" s="87"/>
      <c r="P3349" s="127"/>
      <c r="Q3349" s="127"/>
      <c r="R3349" s="127"/>
    </row>
    <row r="3350" spans="7:18" x14ac:dyDescent="0.2">
      <c r="G3350" s="64"/>
      <c r="H3350" s="64"/>
      <c r="O3350" s="87"/>
      <c r="P3350" s="127"/>
      <c r="Q3350" s="127"/>
      <c r="R3350" s="127"/>
    </row>
    <row r="3351" spans="7:18" x14ac:dyDescent="0.2">
      <c r="G3351" s="64"/>
      <c r="H3351" s="64"/>
      <c r="O3351" s="87"/>
      <c r="P3351" s="127"/>
      <c r="Q3351" s="127"/>
      <c r="R3351" s="127"/>
    </row>
    <row r="3352" spans="7:18" x14ac:dyDescent="0.2">
      <c r="G3352" s="64"/>
      <c r="H3352" s="64"/>
      <c r="O3352" s="87"/>
      <c r="P3352" s="127"/>
      <c r="Q3352" s="127"/>
      <c r="R3352" s="127"/>
    </row>
    <row r="3353" spans="7:18" x14ac:dyDescent="0.2">
      <c r="G3353" s="64"/>
      <c r="H3353" s="64"/>
      <c r="O3353" s="87"/>
      <c r="P3353" s="127"/>
      <c r="Q3353" s="127"/>
      <c r="R3353" s="127"/>
    </row>
    <row r="3354" spans="7:18" x14ac:dyDescent="0.2">
      <c r="G3354" s="64"/>
      <c r="H3354" s="64"/>
      <c r="O3354" s="87"/>
      <c r="P3354" s="127"/>
      <c r="Q3354" s="127"/>
      <c r="R3354" s="127"/>
    </row>
    <row r="3355" spans="7:18" x14ac:dyDescent="0.2">
      <c r="G3355" s="64"/>
      <c r="H3355" s="64"/>
      <c r="O3355" s="87"/>
      <c r="P3355" s="127"/>
      <c r="Q3355" s="127"/>
      <c r="R3355" s="127"/>
    </row>
    <row r="3356" spans="7:18" x14ac:dyDescent="0.2">
      <c r="G3356" s="64"/>
      <c r="H3356" s="64"/>
      <c r="O3356" s="87"/>
      <c r="P3356" s="127"/>
      <c r="Q3356" s="127"/>
      <c r="R3356" s="127"/>
    </row>
    <row r="3357" spans="7:18" x14ac:dyDescent="0.2">
      <c r="G3357" s="64"/>
      <c r="H3357" s="64"/>
      <c r="O3357" s="87"/>
      <c r="P3357" s="127"/>
      <c r="Q3357" s="127"/>
      <c r="R3357" s="127"/>
    </row>
    <row r="3358" spans="7:18" x14ac:dyDescent="0.2">
      <c r="G3358" s="64"/>
      <c r="H3358" s="64"/>
      <c r="O3358" s="87"/>
      <c r="P3358" s="127"/>
      <c r="Q3358" s="127"/>
      <c r="R3358" s="127"/>
    </row>
    <row r="3359" spans="7:18" x14ac:dyDescent="0.2">
      <c r="G3359" s="64"/>
      <c r="H3359" s="64"/>
      <c r="O3359" s="87"/>
      <c r="P3359" s="127"/>
      <c r="Q3359" s="127"/>
      <c r="R3359" s="127"/>
    </row>
    <row r="3360" spans="7:18" x14ac:dyDescent="0.2">
      <c r="G3360" s="64"/>
      <c r="H3360" s="64"/>
      <c r="O3360" s="87"/>
      <c r="P3360" s="127"/>
      <c r="Q3360" s="127"/>
      <c r="R3360" s="127"/>
    </row>
    <row r="3361" spans="7:18" x14ac:dyDescent="0.2">
      <c r="G3361" s="64"/>
      <c r="H3361" s="64"/>
      <c r="O3361" s="87"/>
      <c r="P3361" s="127"/>
      <c r="Q3361" s="127"/>
      <c r="R3361" s="127"/>
    </row>
    <row r="3362" spans="7:18" x14ac:dyDescent="0.2">
      <c r="G3362" s="64"/>
      <c r="H3362" s="64"/>
      <c r="O3362" s="87"/>
      <c r="P3362" s="127"/>
      <c r="Q3362" s="127"/>
      <c r="R3362" s="127"/>
    </row>
    <row r="3363" spans="7:18" x14ac:dyDescent="0.2">
      <c r="G3363" s="64"/>
      <c r="H3363" s="64"/>
      <c r="O3363" s="87"/>
      <c r="P3363" s="127"/>
      <c r="Q3363" s="127"/>
      <c r="R3363" s="127"/>
    </row>
    <row r="3364" spans="7:18" x14ac:dyDescent="0.2">
      <c r="G3364" s="64"/>
      <c r="H3364" s="64"/>
      <c r="O3364" s="87"/>
      <c r="P3364" s="127"/>
      <c r="Q3364" s="127"/>
      <c r="R3364" s="127"/>
    </row>
    <row r="3365" spans="7:18" x14ac:dyDescent="0.2">
      <c r="G3365" s="64"/>
      <c r="H3365" s="64"/>
      <c r="O3365" s="87"/>
      <c r="P3365" s="127"/>
      <c r="Q3365" s="127"/>
      <c r="R3365" s="127"/>
    </row>
    <row r="3366" spans="7:18" x14ac:dyDescent="0.2">
      <c r="G3366" s="64"/>
      <c r="H3366" s="64"/>
      <c r="O3366" s="87"/>
      <c r="P3366" s="127"/>
      <c r="Q3366" s="127"/>
      <c r="R3366" s="127"/>
    </row>
    <row r="3367" spans="7:18" x14ac:dyDescent="0.2">
      <c r="G3367" s="64"/>
      <c r="H3367" s="64"/>
      <c r="O3367" s="87"/>
      <c r="P3367" s="127"/>
      <c r="Q3367" s="127"/>
      <c r="R3367" s="127"/>
    </row>
    <row r="3368" spans="7:18" x14ac:dyDescent="0.2">
      <c r="G3368" s="64"/>
      <c r="H3368" s="64"/>
      <c r="O3368" s="87"/>
      <c r="P3368" s="127"/>
      <c r="Q3368" s="127"/>
      <c r="R3368" s="127"/>
    </row>
    <row r="3369" spans="7:18" x14ac:dyDescent="0.2">
      <c r="G3369" s="64"/>
      <c r="H3369" s="64"/>
      <c r="O3369" s="87"/>
      <c r="P3369" s="127"/>
      <c r="Q3369" s="127"/>
      <c r="R3369" s="127"/>
    </row>
    <row r="3370" spans="7:18" x14ac:dyDescent="0.2">
      <c r="G3370" s="64"/>
      <c r="H3370" s="64"/>
      <c r="O3370" s="87"/>
      <c r="P3370" s="127"/>
      <c r="Q3370" s="127"/>
      <c r="R3370" s="127"/>
    </row>
    <row r="3371" spans="7:18" x14ac:dyDescent="0.2">
      <c r="G3371" s="64"/>
      <c r="H3371" s="64"/>
      <c r="O3371" s="87"/>
      <c r="P3371" s="127"/>
      <c r="Q3371" s="127"/>
      <c r="R3371" s="127"/>
    </row>
    <row r="3372" spans="7:18" x14ac:dyDescent="0.2">
      <c r="G3372" s="64"/>
      <c r="H3372" s="64"/>
      <c r="O3372" s="87"/>
      <c r="P3372" s="127"/>
      <c r="Q3372" s="127"/>
      <c r="R3372" s="127"/>
    </row>
    <row r="3373" spans="7:18" x14ac:dyDescent="0.2">
      <c r="G3373" s="64"/>
      <c r="H3373" s="64"/>
      <c r="O3373" s="87"/>
      <c r="P3373" s="127"/>
      <c r="Q3373" s="127"/>
      <c r="R3373" s="127"/>
    </row>
    <row r="3374" spans="7:18" x14ac:dyDescent="0.2">
      <c r="G3374" s="64"/>
      <c r="H3374" s="64"/>
      <c r="O3374" s="87"/>
      <c r="P3374" s="127"/>
      <c r="Q3374" s="127"/>
      <c r="R3374" s="127"/>
    </row>
    <row r="3375" spans="7:18" x14ac:dyDescent="0.2">
      <c r="G3375" s="64"/>
      <c r="H3375" s="64"/>
      <c r="O3375" s="87"/>
      <c r="P3375" s="127"/>
      <c r="Q3375" s="127"/>
      <c r="R3375" s="127"/>
    </row>
    <row r="3376" spans="7:18" x14ac:dyDescent="0.2">
      <c r="G3376" s="64"/>
      <c r="H3376" s="64"/>
      <c r="O3376" s="87"/>
      <c r="P3376" s="127"/>
      <c r="Q3376" s="127"/>
      <c r="R3376" s="127"/>
    </row>
    <row r="3377" spans="7:18" x14ac:dyDescent="0.2">
      <c r="G3377" s="64"/>
      <c r="H3377" s="64"/>
      <c r="O3377" s="87"/>
      <c r="P3377" s="127"/>
      <c r="Q3377" s="127"/>
      <c r="R3377" s="127"/>
    </row>
    <row r="3378" spans="7:18" x14ac:dyDescent="0.2">
      <c r="G3378" s="64"/>
      <c r="H3378" s="64"/>
      <c r="O3378" s="87"/>
      <c r="P3378" s="127"/>
      <c r="Q3378" s="127"/>
      <c r="R3378" s="127"/>
    </row>
    <row r="3379" spans="7:18" x14ac:dyDescent="0.2">
      <c r="G3379" s="64"/>
      <c r="H3379" s="64"/>
      <c r="O3379" s="87"/>
      <c r="P3379" s="127"/>
      <c r="Q3379" s="127"/>
      <c r="R3379" s="127"/>
    </row>
    <row r="3380" spans="7:18" x14ac:dyDescent="0.2">
      <c r="G3380" s="64"/>
      <c r="H3380" s="64"/>
      <c r="O3380" s="87"/>
      <c r="P3380" s="127"/>
      <c r="Q3380" s="127"/>
      <c r="R3380" s="127"/>
    </row>
    <row r="3381" spans="7:18" x14ac:dyDescent="0.2">
      <c r="G3381" s="64"/>
      <c r="H3381" s="64"/>
      <c r="O3381" s="87"/>
      <c r="P3381" s="127"/>
      <c r="Q3381" s="127"/>
      <c r="R3381" s="127"/>
    </row>
    <row r="3382" spans="7:18" x14ac:dyDescent="0.2">
      <c r="G3382" s="64"/>
      <c r="H3382" s="64"/>
      <c r="O3382" s="87"/>
      <c r="P3382" s="127"/>
      <c r="Q3382" s="127"/>
      <c r="R3382" s="127"/>
    </row>
    <row r="3383" spans="7:18" x14ac:dyDescent="0.2">
      <c r="G3383" s="64"/>
      <c r="H3383" s="64"/>
      <c r="O3383" s="87"/>
      <c r="P3383" s="127"/>
      <c r="Q3383" s="127"/>
      <c r="R3383" s="127"/>
    </row>
    <row r="3384" spans="7:18" x14ac:dyDescent="0.2">
      <c r="G3384" s="64"/>
      <c r="H3384" s="64"/>
      <c r="O3384" s="87"/>
      <c r="P3384" s="127"/>
      <c r="Q3384" s="127"/>
      <c r="R3384" s="127"/>
    </row>
    <row r="3385" spans="7:18" x14ac:dyDescent="0.2">
      <c r="G3385" s="64"/>
      <c r="H3385" s="64"/>
      <c r="O3385" s="87"/>
      <c r="P3385" s="127"/>
      <c r="Q3385" s="127"/>
      <c r="R3385" s="127"/>
    </row>
    <row r="3386" spans="7:18" x14ac:dyDescent="0.2">
      <c r="G3386" s="64"/>
      <c r="H3386" s="64"/>
      <c r="O3386" s="87"/>
      <c r="P3386" s="127"/>
      <c r="Q3386" s="127"/>
      <c r="R3386" s="127"/>
    </row>
    <row r="3387" spans="7:18" x14ac:dyDescent="0.2">
      <c r="G3387" s="64"/>
      <c r="H3387" s="64"/>
      <c r="O3387" s="87"/>
      <c r="P3387" s="127"/>
      <c r="Q3387" s="127"/>
      <c r="R3387" s="127"/>
    </row>
    <row r="3388" spans="7:18" x14ac:dyDescent="0.2">
      <c r="G3388" s="64"/>
      <c r="H3388" s="64"/>
      <c r="O3388" s="87"/>
      <c r="P3388" s="127"/>
      <c r="Q3388" s="127"/>
      <c r="R3388" s="127"/>
    </row>
    <row r="3389" spans="7:18" x14ac:dyDescent="0.2">
      <c r="G3389" s="64"/>
      <c r="H3389" s="64"/>
      <c r="O3389" s="87"/>
      <c r="P3389" s="127"/>
      <c r="Q3389" s="127"/>
      <c r="R3389" s="127"/>
    </row>
    <row r="3390" spans="7:18" x14ac:dyDescent="0.2">
      <c r="G3390" s="64"/>
      <c r="H3390" s="64"/>
      <c r="O3390" s="87"/>
      <c r="P3390" s="127"/>
      <c r="Q3390" s="127"/>
      <c r="R3390" s="127"/>
    </row>
    <row r="3391" spans="7:18" x14ac:dyDescent="0.2">
      <c r="G3391" s="64"/>
      <c r="H3391" s="64"/>
      <c r="O3391" s="87"/>
      <c r="P3391" s="127"/>
      <c r="Q3391" s="127"/>
      <c r="R3391" s="127"/>
    </row>
    <row r="3392" spans="7:18" x14ac:dyDescent="0.2">
      <c r="G3392" s="64"/>
      <c r="H3392" s="64"/>
      <c r="O3392" s="87"/>
      <c r="P3392" s="127"/>
      <c r="Q3392" s="127"/>
      <c r="R3392" s="127"/>
    </row>
    <row r="3393" spans="7:18" x14ac:dyDescent="0.2">
      <c r="G3393" s="64"/>
      <c r="H3393" s="64"/>
      <c r="O3393" s="87"/>
      <c r="P3393" s="127"/>
      <c r="Q3393" s="127"/>
      <c r="R3393" s="127"/>
    </row>
    <row r="3394" spans="7:18" x14ac:dyDescent="0.2">
      <c r="G3394" s="64"/>
      <c r="H3394" s="64"/>
      <c r="O3394" s="87"/>
      <c r="P3394" s="127"/>
      <c r="Q3394" s="127"/>
      <c r="R3394" s="127"/>
    </row>
    <row r="3395" spans="7:18" x14ac:dyDescent="0.2">
      <c r="G3395" s="64"/>
      <c r="H3395" s="64"/>
      <c r="O3395" s="87"/>
      <c r="P3395" s="127"/>
      <c r="Q3395" s="127"/>
      <c r="R3395" s="127"/>
    </row>
    <row r="3396" spans="7:18" x14ac:dyDescent="0.2">
      <c r="G3396" s="64"/>
      <c r="H3396" s="64"/>
      <c r="O3396" s="87"/>
      <c r="P3396" s="127"/>
      <c r="Q3396" s="127"/>
      <c r="R3396" s="127"/>
    </row>
    <row r="3397" spans="7:18" x14ac:dyDescent="0.2">
      <c r="G3397" s="64"/>
      <c r="H3397" s="64"/>
      <c r="O3397" s="87"/>
      <c r="P3397" s="127"/>
      <c r="Q3397" s="127"/>
      <c r="R3397" s="127"/>
    </row>
    <row r="3398" spans="7:18" x14ac:dyDescent="0.2">
      <c r="G3398" s="64"/>
      <c r="H3398" s="64"/>
      <c r="O3398" s="87"/>
      <c r="P3398" s="127"/>
      <c r="Q3398" s="127"/>
      <c r="R3398" s="127"/>
    </row>
    <row r="3399" spans="7:18" x14ac:dyDescent="0.2">
      <c r="G3399" s="64"/>
      <c r="H3399" s="64"/>
      <c r="O3399" s="87"/>
      <c r="P3399" s="127"/>
      <c r="Q3399" s="127"/>
      <c r="R3399" s="127"/>
    </row>
    <row r="3400" spans="7:18" x14ac:dyDescent="0.2">
      <c r="G3400" s="64"/>
      <c r="H3400" s="64"/>
      <c r="O3400" s="87"/>
      <c r="P3400" s="127"/>
      <c r="Q3400" s="127"/>
      <c r="R3400" s="127"/>
    </row>
    <row r="3401" spans="7:18" x14ac:dyDescent="0.2">
      <c r="G3401" s="64"/>
      <c r="H3401" s="64"/>
      <c r="O3401" s="87"/>
      <c r="P3401" s="127"/>
      <c r="Q3401" s="127"/>
      <c r="R3401" s="127"/>
    </row>
    <row r="3402" spans="7:18" x14ac:dyDescent="0.2">
      <c r="G3402" s="64"/>
      <c r="H3402" s="64"/>
      <c r="O3402" s="87"/>
      <c r="P3402" s="127"/>
      <c r="Q3402" s="127"/>
      <c r="R3402" s="127"/>
    </row>
    <row r="3403" spans="7:18" x14ac:dyDescent="0.2">
      <c r="G3403" s="64"/>
      <c r="H3403" s="64"/>
      <c r="O3403" s="87"/>
      <c r="P3403" s="127"/>
      <c r="Q3403" s="127"/>
      <c r="R3403" s="127"/>
    </row>
    <row r="3404" spans="7:18" x14ac:dyDescent="0.2">
      <c r="G3404" s="64"/>
      <c r="H3404" s="64"/>
      <c r="O3404" s="87"/>
      <c r="P3404" s="127"/>
      <c r="Q3404" s="127"/>
      <c r="R3404" s="127"/>
    </row>
    <row r="3405" spans="7:18" x14ac:dyDescent="0.2">
      <c r="G3405" s="64"/>
      <c r="H3405" s="64"/>
      <c r="O3405" s="87"/>
      <c r="P3405" s="127"/>
      <c r="Q3405" s="127"/>
      <c r="R3405" s="127"/>
    </row>
    <row r="3406" spans="7:18" x14ac:dyDescent="0.2">
      <c r="G3406" s="64"/>
      <c r="H3406" s="64"/>
      <c r="O3406" s="87"/>
      <c r="P3406" s="127"/>
      <c r="Q3406" s="127"/>
      <c r="R3406" s="127"/>
    </row>
    <row r="3407" spans="7:18" x14ac:dyDescent="0.2">
      <c r="G3407" s="64"/>
      <c r="H3407" s="64"/>
      <c r="O3407" s="87"/>
      <c r="P3407" s="127"/>
      <c r="Q3407" s="127"/>
      <c r="R3407" s="127"/>
    </row>
    <row r="3408" spans="7:18" x14ac:dyDescent="0.2">
      <c r="G3408" s="64"/>
      <c r="H3408" s="64"/>
      <c r="O3408" s="87"/>
      <c r="P3408" s="127"/>
      <c r="Q3408" s="127"/>
      <c r="R3408" s="127"/>
    </row>
    <row r="3409" spans="7:18" x14ac:dyDescent="0.2">
      <c r="G3409" s="64"/>
      <c r="H3409" s="64"/>
      <c r="O3409" s="87"/>
      <c r="P3409" s="127"/>
      <c r="Q3409" s="127"/>
      <c r="R3409" s="127"/>
    </row>
    <row r="3410" spans="7:18" x14ac:dyDescent="0.2">
      <c r="G3410" s="64"/>
      <c r="H3410" s="64"/>
      <c r="O3410" s="87"/>
      <c r="P3410" s="127"/>
      <c r="Q3410" s="127"/>
      <c r="R3410" s="127"/>
    </row>
    <row r="3411" spans="7:18" x14ac:dyDescent="0.2">
      <c r="G3411" s="64"/>
      <c r="H3411" s="64"/>
      <c r="O3411" s="87"/>
      <c r="P3411" s="127"/>
      <c r="Q3411" s="127"/>
      <c r="R3411" s="127"/>
    </row>
    <row r="3412" spans="7:18" x14ac:dyDescent="0.2">
      <c r="G3412" s="64"/>
      <c r="H3412" s="64"/>
      <c r="O3412" s="87"/>
      <c r="P3412" s="127"/>
      <c r="Q3412" s="127"/>
      <c r="R3412" s="127"/>
    </row>
    <row r="3413" spans="7:18" x14ac:dyDescent="0.2">
      <c r="G3413" s="64"/>
      <c r="H3413" s="64"/>
      <c r="O3413" s="87"/>
      <c r="P3413" s="127"/>
      <c r="Q3413" s="127"/>
      <c r="R3413" s="127"/>
    </row>
    <row r="3414" spans="7:18" x14ac:dyDescent="0.2">
      <c r="G3414" s="64"/>
      <c r="H3414" s="64"/>
      <c r="O3414" s="87"/>
      <c r="P3414" s="127"/>
      <c r="Q3414" s="127"/>
      <c r="R3414" s="127"/>
    </row>
    <row r="3415" spans="7:18" x14ac:dyDescent="0.2">
      <c r="G3415" s="64"/>
      <c r="H3415" s="64"/>
      <c r="O3415" s="87"/>
      <c r="P3415" s="127"/>
      <c r="Q3415" s="127"/>
      <c r="R3415" s="127"/>
    </row>
    <row r="3416" spans="7:18" x14ac:dyDescent="0.2">
      <c r="G3416" s="64"/>
      <c r="H3416" s="64"/>
      <c r="O3416" s="87"/>
      <c r="P3416" s="127"/>
      <c r="Q3416" s="127"/>
      <c r="R3416" s="127"/>
    </row>
    <row r="3417" spans="7:18" x14ac:dyDescent="0.2">
      <c r="G3417" s="64"/>
      <c r="H3417" s="64"/>
      <c r="O3417" s="87"/>
      <c r="P3417" s="127"/>
      <c r="Q3417" s="127"/>
      <c r="R3417" s="127"/>
    </row>
    <row r="3418" spans="7:18" x14ac:dyDescent="0.2">
      <c r="G3418" s="64"/>
      <c r="H3418" s="64"/>
      <c r="O3418" s="87"/>
      <c r="P3418" s="127"/>
      <c r="Q3418" s="127"/>
      <c r="R3418" s="127"/>
    </row>
    <row r="3419" spans="7:18" x14ac:dyDescent="0.2">
      <c r="G3419" s="64"/>
      <c r="H3419" s="64"/>
      <c r="O3419" s="87"/>
      <c r="P3419" s="127"/>
      <c r="Q3419" s="127"/>
      <c r="R3419" s="127"/>
    </row>
    <row r="3420" spans="7:18" x14ac:dyDescent="0.2">
      <c r="G3420" s="64"/>
      <c r="H3420" s="64"/>
      <c r="O3420" s="87"/>
      <c r="P3420" s="127"/>
      <c r="Q3420" s="127"/>
      <c r="R3420" s="127"/>
    </row>
    <row r="3421" spans="7:18" x14ac:dyDescent="0.2">
      <c r="G3421" s="64"/>
      <c r="H3421" s="64"/>
      <c r="O3421" s="87"/>
      <c r="P3421" s="127"/>
      <c r="Q3421" s="127"/>
      <c r="R3421" s="127"/>
    </row>
    <row r="3422" spans="7:18" x14ac:dyDescent="0.2">
      <c r="G3422" s="64"/>
      <c r="H3422" s="64"/>
      <c r="O3422" s="87"/>
      <c r="P3422" s="127"/>
      <c r="Q3422" s="127"/>
      <c r="R3422" s="127"/>
    </row>
    <row r="3423" spans="7:18" x14ac:dyDescent="0.2">
      <c r="G3423" s="64"/>
      <c r="H3423" s="64"/>
      <c r="O3423" s="87"/>
      <c r="P3423" s="127"/>
      <c r="Q3423" s="127"/>
      <c r="R3423" s="127"/>
    </row>
    <row r="3424" spans="7:18" x14ac:dyDescent="0.2">
      <c r="G3424" s="64"/>
      <c r="H3424" s="64"/>
      <c r="O3424" s="87"/>
      <c r="P3424" s="127"/>
      <c r="Q3424" s="127"/>
      <c r="R3424" s="127"/>
    </row>
    <row r="3425" spans="7:18" x14ac:dyDescent="0.2">
      <c r="G3425" s="64"/>
      <c r="H3425" s="64"/>
      <c r="O3425" s="87"/>
      <c r="P3425" s="127"/>
      <c r="Q3425" s="127"/>
      <c r="R3425" s="127"/>
    </row>
    <row r="3426" spans="7:18" x14ac:dyDescent="0.2">
      <c r="G3426" s="64"/>
      <c r="H3426" s="64"/>
      <c r="O3426" s="87"/>
      <c r="P3426" s="127"/>
      <c r="Q3426" s="127"/>
      <c r="R3426" s="127"/>
    </row>
    <row r="3427" spans="7:18" x14ac:dyDescent="0.2">
      <c r="G3427" s="64"/>
      <c r="H3427" s="64"/>
      <c r="O3427" s="87"/>
      <c r="P3427" s="127"/>
      <c r="Q3427" s="127"/>
      <c r="R3427" s="127"/>
    </row>
    <row r="3428" spans="7:18" x14ac:dyDescent="0.2">
      <c r="G3428" s="64"/>
      <c r="H3428" s="64"/>
      <c r="O3428" s="87"/>
      <c r="P3428" s="127"/>
      <c r="Q3428" s="127"/>
      <c r="R3428" s="127"/>
    </row>
    <row r="3429" spans="7:18" x14ac:dyDescent="0.2">
      <c r="G3429" s="64"/>
      <c r="H3429" s="64"/>
      <c r="O3429" s="87"/>
      <c r="P3429" s="127"/>
      <c r="Q3429" s="127"/>
      <c r="R3429" s="127"/>
    </row>
    <row r="3430" spans="7:18" x14ac:dyDescent="0.2">
      <c r="G3430" s="64"/>
      <c r="H3430" s="64"/>
      <c r="O3430" s="87"/>
      <c r="P3430" s="127"/>
      <c r="Q3430" s="127"/>
      <c r="R3430" s="127"/>
    </row>
    <row r="3431" spans="7:18" x14ac:dyDescent="0.2">
      <c r="G3431" s="64"/>
      <c r="H3431" s="64"/>
      <c r="O3431" s="87"/>
      <c r="P3431" s="127"/>
      <c r="Q3431" s="127"/>
      <c r="R3431" s="127"/>
    </row>
    <row r="3432" spans="7:18" x14ac:dyDescent="0.2">
      <c r="G3432" s="64"/>
      <c r="H3432" s="64"/>
      <c r="O3432" s="87"/>
      <c r="P3432" s="127"/>
      <c r="Q3432" s="127"/>
      <c r="R3432" s="127"/>
    </row>
    <row r="3433" spans="7:18" x14ac:dyDescent="0.2">
      <c r="G3433" s="64"/>
      <c r="H3433" s="64"/>
      <c r="O3433" s="87"/>
      <c r="P3433" s="127"/>
      <c r="Q3433" s="127"/>
      <c r="R3433" s="127"/>
    </row>
    <row r="3434" spans="7:18" x14ac:dyDescent="0.2">
      <c r="G3434" s="64"/>
      <c r="H3434" s="64"/>
      <c r="O3434" s="87"/>
      <c r="P3434" s="127"/>
      <c r="Q3434" s="127"/>
      <c r="R3434" s="127"/>
    </row>
    <row r="3435" spans="7:18" x14ac:dyDescent="0.2">
      <c r="G3435" s="64"/>
      <c r="H3435" s="64"/>
      <c r="O3435" s="87"/>
      <c r="P3435" s="127"/>
      <c r="Q3435" s="127"/>
      <c r="R3435" s="127"/>
    </row>
    <row r="3436" spans="7:18" x14ac:dyDescent="0.2">
      <c r="G3436" s="64"/>
      <c r="H3436" s="64"/>
      <c r="O3436" s="87"/>
      <c r="P3436" s="127"/>
      <c r="Q3436" s="127"/>
      <c r="R3436" s="127"/>
    </row>
    <row r="3437" spans="7:18" x14ac:dyDescent="0.2">
      <c r="G3437" s="64"/>
      <c r="H3437" s="64"/>
      <c r="O3437" s="87"/>
      <c r="P3437" s="127"/>
      <c r="Q3437" s="127"/>
      <c r="R3437" s="127"/>
    </row>
    <row r="3438" spans="7:18" x14ac:dyDescent="0.2">
      <c r="G3438" s="64"/>
      <c r="H3438" s="64"/>
      <c r="O3438" s="87"/>
      <c r="P3438" s="127"/>
      <c r="Q3438" s="127"/>
      <c r="R3438" s="127"/>
    </row>
    <row r="3439" spans="7:18" x14ac:dyDescent="0.2">
      <c r="G3439" s="64"/>
      <c r="H3439" s="64"/>
      <c r="O3439" s="87"/>
      <c r="P3439" s="127"/>
      <c r="Q3439" s="127"/>
      <c r="R3439" s="127"/>
    </row>
    <row r="3440" spans="7:18" x14ac:dyDescent="0.2">
      <c r="G3440" s="64"/>
      <c r="H3440" s="64"/>
      <c r="O3440" s="87"/>
      <c r="P3440" s="127"/>
      <c r="Q3440" s="127"/>
      <c r="R3440" s="127"/>
    </row>
    <row r="3441" spans="7:18" x14ac:dyDescent="0.2">
      <c r="G3441" s="64"/>
      <c r="H3441" s="64"/>
      <c r="O3441" s="87"/>
      <c r="P3441" s="127"/>
      <c r="Q3441" s="127"/>
      <c r="R3441" s="127"/>
    </row>
    <row r="3442" spans="7:18" x14ac:dyDescent="0.2">
      <c r="G3442" s="64"/>
      <c r="H3442" s="64"/>
      <c r="O3442" s="87"/>
      <c r="P3442" s="127"/>
      <c r="Q3442" s="127"/>
      <c r="R3442" s="127"/>
    </row>
    <row r="3443" spans="7:18" x14ac:dyDescent="0.2">
      <c r="G3443" s="64"/>
      <c r="H3443" s="64"/>
      <c r="O3443" s="87"/>
      <c r="P3443" s="127"/>
      <c r="Q3443" s="127"/>
      <c r="R3443" s="127"/>
    </row>
    <row r="3444" spans="7:18" x14ac:dyDescent="0.2">
      <c r="G3444" s="64"/>
      <c r="H3444" s="64"/>
      <c r="O3444" s="87"/>
      <c r="P3444" s="127"/>
      <c r="Q3444" s="127"/>
      <c r="R3444" s="127"/>
    </row>
    <row r="3445" spans="7:18" x14ac:dyDescent="0.2">
      <c r="G3445" s="64"/>
      <c r="H3445" s="64"/>
      <c r="O3445" s="87"/>
      <c r="P3445" s="127"/>
      <c r="Q3445" s="127"/>
      <c r="R3445" s="127"/>
    </row>
    <row r="3446" spans="7:18" x14ac:dyDescent="0.2">
      <c r="G3446" s="64"/>
      <c r="H3446" s="64"/>
      <c r="O3446" s="87"/>
      <c r="P3446" s="127"/>
      <c r="Q3446" s="127"/>
      <c r="R3446" s="127"/>
    </row>
    <row r="3447" spans="7:18" x14ac:dyDescent="0.2">
      <c r="G3447" s="64"/>
      <c r="H3447" s="64"/>
      <c r="O3447" s="87"/>
      <c r="P3447" s="127"/>
      <c r="Q3447" s="127"/>
      <c r="R3447" s="127"/>
    </row>
    <row r="3448" spans="7:18" x14ac:dyDescent="0.2">
      <c r="G3448" s="64"/>
      <c r="H3448" s="64"/>
      <c r="O3448" s="87"/>
      <c r="P3448" s="127"/>
      <c r="Q3448" s="127"/>
      <c r="R3448" s="127"/>
    </row>
    <row r="3449" spans="7:18" x14ac:dyDescent="0.2">
      <c r="G3449" s="64"/>
      <c r="H3449" s="64"/>
      <c r="O3449" s="87"/>
      <c r="P3449" s="127"/>
      <c r="Q3449" s="127"/>
      <c r="R3449" s="127"/>
    </row>
    <row r="3450" spans="7:18" x14ac:dyDescent="0.2">
      <c r="G3450" s="64"/>
      <c r="H3450" s="64"/>
      <c r="O3450" s="87"/>
      <c r="P3450" s="127"/>
      <c r="Q3450" s="127"/>
      <c r="R3450" s="127"/>
    </row>
    <row r="3451" spans="7:18" x14ac:dyDescent="0.2">
      <c r="G3451" s="64"/>
      <c r="H3451" s="64"/>
      <c r="O3451" s="87"/>
      <c r="P3451" s="127"/>
      <c r="Q3451" s="127"/>
      <c r="R3451" s="127"/>
    </row>
    <row r="3452" spans="7:18" x14ac:dyDescent="0.2">
      <c r="G3452" s="64"/>
      <c r="H3452" s="64"/>
      <c r="O3452" s="87"/>
      <c r="P3452" s="127"/>
      <c r="Q3452" s="127"/>
      <c r="R3452" s="127"/>
    </row>
    <row r="3453" spans="7:18" x14ac:dyDescent="0.2">
      <c r="G3453" s="64"/>
      <c r="H3453" s="64"/>
      <c r="O3453" s="87"/>
      <c r="P3453" s="127"/>
      <c r="Q3453" s="127"/>
      <c r="R3453" s="127"/>
    </row>
    <row r="3454" spans="7:18" x14ac:dyDescent="0.2">
      <c r="G3454" s="64"/>
      <c r="H3454" s="64"/>
      <c r="O3454" s="87"/>
      <c r="P3454" s="127"/>
      <c r="Q3454" s="127"/>
      <c r="R3454" s="127"/>
    </row>
    <row r="3455" spans="7:18" x14ac:dyDescent="0.2">
      <c r="G3455" s="64"/>
      <c r="H3455" s="64"/>
      <c r="O3455" s="87"/>
      <c r="P3455" s="127"/>
      <c r="Q3455" s="127"/>
      <c r="R3455" s="127"/>
    </row>
    <row r="3456" spans="7:18" x14ac:dyDescent="0.2">
      <c r="G3456" s="64"/>
      <c r="H3456" s="64"/>
      <c r="O3456" s="87"/>
      <c r="P3456" s="127"/>
      <c r="Q3456" s="127"/>
      <c r="R3456" s="127"/>
    </row>
    <row r="3457" spans="7:18" x14ac:dyDescent="0.2">
      <c r="G3457" s="64"/>
      <c r="H3457" s="64"/>
      <c r="O3457" s="87"/>
      <c r="P3457" s="127"/>
      <c r="Q3457" s="127"/>
      <c r="R3457" s="127"/>
    </row>
    <row r="3458" spans="7:18" x14ac:dyDescent="0.2">
      <c r="G3458" s="64"/>
      <c r="H3458" s="64"/>
      <c r="O3458" s="87"/>
      <c r="P3458" s="127"/>
      <c r="Q3458" s="127"/>
      <c r="R3458" s="127"/>
    </row>
    <row r="3459" spans="7:18" x14ac:dyDescent="0.2">
      <c r="G3459" s="64"/>
      <c r="H3459" s="64"/>
      <c r="O3459" s="87"/>
      <c r="P3459" s="127"/>
      <c r="Q3459" s="127"/>
      <c r="R3459" s="127"/>
    </row>
    <row r="3460" spans="7:18" x14ac:dyDescent="0.2">
      <c r="G3460" s="64"/>
      <c r="H3460" s="64"/>
      <c r="O3460" s="87"/>
      <c r="P3460" s="127"/>
      <c r="Q3460" s="127"/>
      <c r="R3460" s="127"/>
    </row>
    <row r="3461" spans="7:18" x14ac:dyDescent="0.2">
      <c r="G3461" s="64"/>
      <c r="H3461" s="64"/>
      <c r="O3461" s="87"/>
      <c r="P3461" s="127"/>
      <c r="Q3461" s="127"/>
      <c r="R3461" s="127"/>
    </row>
    <row r="3462" spans="7:18" x14ac:dyDescent="0.2">
      <c r="G3462" s="64"/>
      <c r="H3462" s="64"/>
      <c r="O3462" s="87"/>
      <c r="P3462" s="127"/>
      <c r="Q3462" s="127"/>
      <c r="R3462" s="127"/>
    </row>
    <row r="3463" spans="7:18" x14ac:dyDescent="0.2">
      <c r="G3463" s="64"/>
      <c r="H3463" s="64"/>
      <c r="O3463" s="87"/>
      <c r="P3463" s="127"/>
      <c r="Q3463" s="127"/>
      <c r="R3463" s="127"/>
    </row>
    <row r="3464" spans="7:18" x14ac:dyDescent="0.2">
      <c r="G3464" s="64"/>
      <c r="H3464" s="64"/>
      <c r="O3464" s="87"/>
      <c r="P3464" s="127"/>
      <c r="Q3464" s="127"/>
      <c r="R3464" s="127"/>
    </row>
    <row r="3465" spans="7:18" x14ac:dyDescent="0.2">
      <c r="G3465" s="64"/>
      <c r="H3465" s="64"/>
      <c r="O3465" s="87"/>
      <c r="P3465" s="127"/>
      <c r="Q3465" s="127"/>
      <c r="R3465" s="127"/>
    </row>
    <row r="3466" spans="7:18" x14ac:dyDescent="0.2">
      <c r="G3466" s="64"/>
      <c r="H3466" s="64"/>
      <c r="O3466" s="87"/>
      <c r="P3466" s="127"/>
      <c r="Q3466" s="127"/>
      <c r="R3466" s="127"/>
    </row>
    <row r="3467" spans="7:18" x14ac:dyDescent="0.2">
      <c r="G3467" s="64"/>
      <c r="H3467" s="64"/>
      <c r="O3467" s="87"/>
      <c r="P3467" s="127"/>
      <c r="Q3467" s="127"/>
      <c r="R3467" s="127"/>
    </row>
    <row r="3468" spans="7:18" x14ac:dyDescent="0.2">
      <c r="G3468" s="64"/>
      <c r="H3468" s="64"/>
      <c r="O3468" s="87"/>
      <c r="P3468" s="127"/>
      <c r="Q3468" s="127"/>
      <c r="R3468" s="127"/>
    </row>
    <row r="3469" spans="7:18" x14ac:dyDescent="0.2">
      <c r="G3469" s="64"/>
      <c r="H3469" s="64"/>
      <c r="O3469" s="87"/>
      <c r="P3469" s="127"/>
      <c r="Q3469" s="127"/>
      <c r="R3469" s="127"/>
    </row>
    <row r="3470" spans="7:18" x14ac:dyDescent="0.2">
      <c r="G3470" s="64"/>
      <c r="H3470" s="64"/>
      <c r="O3470" s="87"/>
      <c r="P3470" s="127"/>
      <c r="Q3470" s="127"/>
      <c r="R3470" s="127"/>
    </row>
    <row r="3471" spans="7:18" x14ac:dyDescent="0.2">
      <c r="G3471" s="64"/>
      <c r="H3471" s="64"/>
      <c r="O3471" s="87"/>
      <c r="P3471" s="127"/>
      <c r="Q3471" s="127"/>
      <c r="R3471" s="127"/>
    </row>
    <row r="3472" spans="7:18" x14ac:dyDescent="0.2">
      <c r="G3472" s="64"/>
      <c r="H3472" s="64"/>
      <c r="O3472" s="87"/>
      <c r="P3472" s="127"/>
      <c r="Q3472" s="127"/>
      <c r="R3472" s="127"/>
    </row>
    <row r="3473" spans="7:18" x14ac:dyDescent="0.2">
      <c r="G3473" s="64"/>
      <c r="H3473" s="64"/>
      <c r="O3473" s="87"/>
      <c r="P3473" s="127"/>
      <c r="Q3473" s="127"/>
      <c r="R3473" s="127"/>
    </row>
    <row r="3474" spans="7:18" x14ac:dyDescent="0.2">
      <c r="G3474" s="64"/>
      <c r="H3474" s="64"/>
      <c r="O3474" s="87"/>
      <c r="P3474" s="127"/>
      <c r="Q3474" s="127"/>
      <c r="R3474" s="127"/>
    </row>
    <row r="3475" spans="7:18" x14ac:dyDescent="0.2">
      <c r="G3475" s="64"/>
      <c r="H3475" s="64"/>
      <c r="O3475" s="87"/>
      <c r="P3475" s="127"/>
      <c r="Q3475" s="127"/>
      <c r="R3475" s="127"/>
    </row>
    <row r="3476" spans="7:18" x14ac:dyDescent="0.2">
      <c r="G3476" s="64"/>
      <c r="H3476" s="64"/>
      <c r="O3476" s="87"/>
      <c r="P3476" s="127"/>
      <c r="Q3476" s="127"/>
      <c r="R3476" s="127"/>
    </row>
    <row r="3477" spans="7:18" x14ac:dyDescent="0.2">
      <c r="G3477" s="64"/>
      <c r="H3477" s="64"/>
      <c r="O3477" s="87"/>
      <c r="P3477" s="127"/>
      <c r="Q3477" s="127"/>
      <c r="R3477" s="127"/>
    </row>
    <row r="3478" spans="7:18" x14ac:dyDescent="0.2">
      <c r="G3478" s="64"/>
      <c r="H3478" s="64"/>
      <c r="O3478" s="87"/>
      <c r="P3478" s="127"/>
      <c r="Q3478" s="127"/>
      <c r="R3478" s="127"/>
    </row>
    <row r="3479" spans="7:18" x14ac:dyDescent="0.2">
      <c r="G3479" s="64"/>
      <c r="H3479" s="64"/>
      <c r="O3479" s="87"/>
      <c r="P3479" s="127"/>
      <c r="Q3479" s="127"/>
      <c r="R3479" s="127"/>
    </row>
    <row r="3480" spans="7:18" x14ac:dyDescent="0.2">
      <c r="G3480" s="64"/>
      <c r="H3480" s="64"/>
      <c r="O3480" s="87"/>
      <c r="P3480" s="127"/>
      <c r="Q3480" s="127"/>
      <c r="R3480" s="127"/>
    </row>
    <row r="3481" spans="7:18" x14ac:dyDescent="0.2">
      <c r="G3481" s="64"/>
      <c r="H3481" s="64"/>
      <c r="O3481" s="87"/>
      <c r="P3481" s="127"/>
      <c r="Q3481" s="127"/>
      <c r="R3481" s="127"/>
    </row>
    <row r="3482" spans="7:18" x14ac:dyDescent="0.2">
      <c r="G3482" s="64"/>
      <c r="H3482" s="64"/>
      <c r="O3482" s="87"/>
      <c r="P3482" s="127"/>
      <c r="Q3482" s="127"/>
      <c r="R3482" s="127"/>
    </row>
    <row r="3483" spans="7:18" x14ac:dyDescent="0.2">
      <c r="G3483" s="64"/>
      <c r="H3483" s="64"/>
      <c r="O3483" s="87"/>
      <c r="P3483" s="127"/>
      <c r="Q3483" s="127"/>
      <c r="R3483" s="127"/>
    </row>
    <row r="3484" spans="7:18" x14ac:dyDescent="0.2">
      <c r="G3484" s="64"/>
      <c r="H3484" s="64"/>
      <c r="O3484" s="87"/>
      <c r="P3484" s="127"/>
      <c r="Q3484" s="127"/>
      <c r="R3484" s="127"/>
    </row>
    <row r="3485" spans="7:18" x14ac:dyDescent="0.2">
      <c r="G3485" s="64"/>
      <c r="H3485" s="64"/>
      <c r="O3485" s="87"/>
      <c r="P3485" s="127"/>
      <c r="Q3485" s="127"/>
      <c r="R3485" s="127"/>
    </row>
    <row r="3486" spans="7:18" x14ac:dyDescent="0.2">
      <c r="G3486" s="64"/>
      <c r="H3486" s="64"/>
      <c r="O3486" s="87"/>
      <c r="P3486" s="127"/>
      <c r="Q3486" s="127"/>
      <c r="R3486" s="127"/>
    </row>
    <row r="3487" spans="7:18" x14ac:dyDescent="0.2">
      <c r="G3487" s="64"/>
      <c r="H3487" s="64"/>
      <c r="O3487" s="87"/>
      <c r="P3487" s="127"/>
      <c r="Q3487" s="127"/>
      <c r="R3487" s="127"/>
    </row>
    <row r="3488" spans="7:18" x14ac:dyDescent="0.2">
      <c r="G3488" s="64"/>
      <c r="H3488" s="64"/>
      <c r="O3488" s="87"/>
      <c r="P3488" s="127"/>
      <c r="Q3488" s="127"/>
      <c r="R3488" s="127"/>
    </row>
    <row r="3489" spans="7:18" x14ac:dyDescent="0.2">
      <c r="G3489" s="64"/>
      <c r="H3489" s="64"/>
      <c r="O3489" s="87"/>
      <c r="P3489" s="127"/>
      <c r="Q3489" s="127"/>
      <c r="R3489" s="127"/>
    </row>
    <row r="3490" spans="7:18" x14ac:dyDescent="0.2">
      <c r="G3490" s="64"/>
      <c r="H3490" s="64"/>
      <c r="O3490" s="87"/>
      <c r="P3490" s="127"/>
      <c r="Q3490" s="127"/>
      <c r="R3490" s="127"/>
    </row>
    <row r="3491" spans="7:18" x14ac:dyDescent="0.2">
      <c r="G3491" s="64"/>
      <c r="H3491" s="64"/>
      <c r="O3491" s="87"/>
      <c r="P3491" s="127"/>
      <c r="Q3491" s="127"/>
      <c r="R3491" s="127"/>
    </row>
    <row r="3492" spans="7:18" x14ac:dyDescent="0.2">
      <c r="G3492" s="64"/>
      <c r="H3492" s="64"/>
      <c r="O3492" s="87"/>
      <c r="P3492" s="127"/>
      <c r="Q3492" s="127"/>
      <c r="R3492" s="127"/>
    </row>
    <row r="3493" spans="7:18" x14ac:dyDescent="0.2">
      <c r="G3493" s="64"/>
      <c r="H3493" s="64"/>
      <c r="O3493" s="87"/>
      <c r="P3493" s="127"/>
      <c r="Q3493" s="127"/>
      <c r="R3493" s="127"/>
    </row>
    <row r="3494" spans="7:18" x14ac:dyDescent="0.2">
      <c r="G3494" s="64"/>
      <c r="H3494" s="64"/>
      <c r="O3494" s="87"/>
      <c r="P3494" s="127"/>
      <c r="Q3494" s="127"/>
      <c r="R3494" s="127"/>
    </row>
    <row r="3495" spans="7:18" x14ac:dyDescent="0.2">
      <c r="G3495" s="64"/>
      <c r="H3495" s="64"/>
      <c r="O3495" s="87"/>
      <c r="P3495" s="127"/>
      <c r="Q3495" s="127"/>
      <c r="R3495" s="127"/>
    </row>
    <row r="3496" spans="7:18" x14ac:dyDescent="0.2">
      <c r="G3496" s="64"/>
      <c r="H3496" s="64"/>
      <c r="O3496" s="87"/>
      <c r="P3496" s="127"/>
      <c r="Q3496" s="127"/>
      <c r="R3496" s="127"/>
    </row>
    <row r="3497" spans="7:18" x14ac:dyDescent="0.2">
      <c r="G3497" s="64"/>
      <c r="H3497" s="64"/>
      <c r="O3497" s="87"/>
      <c r="P3497" s="127"/>
      <c r="Q3497" s="127"/>
      <c r="R3497" s="127"/>
    </row>
    <row r="3498" spans="7:18" x14ac:dyDescent="0.2">
      <c r="G3498" s="64"/>
      <c r="H3498" s="64"/>
      <c r="O3498" s="87"/>
      <c r="P3498" s="127"/>
      <c r="Q3498" s="127"/>
      <c r="R3498" s="127"/>
    </row>
    <row r="3499" spans="7:18" x14ac:dyDescent="0.2">
      <c r="G3499" s="64"/>
      <c r="H3499" s="64"/>
      <c r="O3499" s="87"/>
      <c r="P3499" s="127"/>
      <c r="Q3499" s="127"/>
      <c r="R3499" s="127"/>
    </row>
    <row r="3500" spans="7:18" x14ac:dyDescent="0.2">
      <c r="G3500" s="64"/>
      <c r="H3500" s="64"/>
      <c r="O3500" s="87"/>
      <c r="P3500" s="127"/>
      <c r="Q3500" s="127"/>
      <c r="R3500" s="127"/>
    </row>
    <row r="3501" spans="7:18" x14ac:dyDescent="0.2">
      <c r="G3501" s="64"/>
      <c r="H3501" s="64"/>
      <c r="O3501" s="87"/>
      <c r="P3501" s="127"/>
      <c r="Q3501" s="127"/>
      <c r="R3501" s="127"/>
    </row>
    <row r="3502" spans="7:18" x14ac:dyDescent="0.2">
      <c r="G3502" s="64"/>
      <c r="H3502" s="64"/>
      <c r="O3502" s="87"/>
      <c r="P3502" s="127"/>
      <c r="Q3502" s="127"/>
      <c r="R3502" s="127"/>
    </row>
    <row r="3503" spans="7:18" x14ac:dyDescent="0.2">
      <c r="G3503" s="64"/>
      <c r="H3503" s="64"/>
      <c r="O3503" s="87"/>
      <c r="P3503" s="127"/>
      <c r="Q3503" s="127"/>
      <c r="R3503" s="127"/>
    </row>
    <row r="3504" spans="7:18" x14ac:dyDescent="0.2">
      <c r="G3504" s="64"/>
      <c r="H3504" s="64"/>
      <c r="O3504" s="87"/>
      <c r="P3504" s="127"/>
      <c r="Q3504" s="127"/>
      <c r="R3504" s="127"/>
    </row>
    <row r="3505" spans="7:18" x14ac:dyDescent="0.2">
      <c r="G3505" s="64"/>
      <c r="H3505" s="64"/>
      <c r="O3505" s="87"/>
      <c r="P3505" s="127"/>
      <c r="Q3505" s="127"/>
      <c r="R3505" s="127"/>
    </row>
    <row r="3506" spans="7:18" x14ac:dyDescent="0.2">
      <c r="G3506" s="64"/>
      <c r="H3506" s="64"/>
      <c r="O3506" s="87"/>
      <c r="P3506" s="127"/>
      <c r="Q3506" s="127"/>
      <c r="R3506" s="127"/>
    </row>
    <row r="3507" spans="7:18" x14ac:dyDescent="0.2">
      <c r="G3507" s="64"/>
      <c r="H3507" s="64"/>
      <c r="O3507" s="87"/>
      <c r="P3507" s="127"/>
      <c r="Q3507" s="127"/>
      <c r="R3507" s="127"/>
    </row>
    <row r="3508" spans="7:18" x14ac:dyDescent="0.2">
      <c r="G3508" s="64"/>
      <c r="H3508" s="64"/>
      <c r="O3508" s="87"/>
      <c r="P3508" s="127"/>
      <c r="Q3508" s="127"/>
      <c r="R3508" s="127"/>
    </row>
    <row r="3509" spans="7:18" x14ac:dyDescent="0.2">
      <c r="G3509" s="64"/>
      <c r="H3509" s="64"/>
      <c r="O3509" s="87"/>
      <c r="P3509" s="127"/>
      <c r="Q3509" s="127"/>
      <c r="R3509" s="127"/>
    </row>
    <row r="3510" spans="7:18" x14ac:dyDescent="0.2">
      <c r="G3510" s="64"/>
      <c r="H3510" s="64"/>
      <c r="O3510" s="87"/>
      <c r="P3510" s="127"/>
      <c r="Q3510" s="127"/>
      <c r="R3510" s="127"/>
    </row>
    <row r="3511" spans="7:18" x14ac:dyDescent="0.2">
      <c r="G3511" s="64"/>
      <c r="H3511" s="64"/>
      <c r="O3511" s="87"/>
      <c r="P3511" s="127"/>
      <c r="Q3511" s="127"/>
      <c r="R3511" s="127"/>
    </row>
    <row r="3512" spans="7:18" x14ac:dyDescent="0.2">
      <c r="G3512" s="64"/>
      <c r="H3512" s="64"/>
      <c r="O3512" s="87"/>
      <c r="P3512" s="127"/>
      <c r="Q3512" s="127"/>
      <c r="R3512" s="127"/>
    </row>
    <row r="3513" spans="7:18" x14ac:dyDescent="0.2">
      <c r="G3513" s="64"/>
      <c r="H3513" s="64"/>
      <c r="O3513" s="87"/>
      <c r="P3513" s="127"/>
      <c r="Q3513" s="127"/>
      <c r="R3513" s="127"/>
    </row>
    <row r="3514" spans="7:18" x14ac:dyDescent="0.2">
      <c r="G3514" s="64"/>
      <c r="H3514" s="64"/>
      <c r="O3514" s="87"/>
      <c r="P3514" s="127"/>
      <c r="Q3514" s="127"/>
      <c r="R3514" s="127"/>
    </row>
    <row r="3515" spans="7:18" x14ac:dyDescent="0.2">
      <c r="G3515" s="64"/>
      <c r="H3515" s="64"/>
      <c r="O3515" s="87"/>
      <c r="P3515" s="127"/>
      <c r="Q3515" s="127"/>
      <c r="R3515" s="127"/>
    </row>
    <row r="3516" spans="7:18" x14ac:dyDescent="0.2">
      <c r="G3516" s="64"/>
      <c r="H3516" s="64"/>
      <c r="O3516" s="87"/>
      <c r="P3516" s="127"/>
      <c r="Q3516" s="127"/>
      <c r="R3516" s="127"/>
    </row>
    <row r="3517" spans="7:18" x14ac:dyDescent="0.2">
      <c r="G3517" s="64"/>
      <c r="H3517" s="64"/>
      <c r="O3517" s="87"/>
      <c r="P3517" s="127"/>
      <c r="Q3517" s="127"/>
      <c r="R3517" s="127"/>
    </row>
    <row r="3518" spans="7:18" x14ac:dyDescent="0.2">
      <c r="G3518" s="64"/>
      <c r="H3518" s="64"/>
      <c r="O3518" s="87"/>
      <c r="P3518" s="127"/>
      <c r="Q3518" s="127"/>
      <c r="R3518" s="127"/>
    </row>
    <row r="3519" spans="7:18" x14ac:dyDescent="0.2">
      <c r="G3519" s="64"/>
      <c r="H3519" s="64"/>
      <c r="O3519" s="87"/>
      <c r="P3519" s="127"/>
      <c r="Q3519" s="127"/>
      <c r="R3519" s="127"/>
    </row>
    <row r="3520" spans="7:18" x14ac:dyDescent="0.2">
      <c r="G3520" s="64"/>
      <c r="H3520" s="64"/>
      <c r="O3520" s="87"/>
      <c r="P3520" s="127"/>
      <c r="Q3520" s="127"/>
      <c r="R3520" s="127"/>
    </row>
    <row r="3521" spans="7:18" x14ac:dyDescent="0.2">
      <c r="G3521" s="64"/>
      <c r="H3521" s="64"/>
      <c r="O3521" s="87"/>
      <c r="P3521" s="127"/>
      <c r="Q3521" s="127"/>
      <c r="R3521" s="127"/>
    </row>
    <row r="3522" spans="7:18" x14ac:dyDescent="0.2">
      <c r="G3522" s="64"/>
      <c r="H3522" s="64"/>
      <c r="O3522" s="87"/>
      <c r="P3522" s="127"/>
      <c r="Q3522" s="127"/>
      <c r="R3522" s="127"/>
    </row>
    <row r="3523" spans="7:18" x14ac:dyDescent="0.2">
      <c r="G3523" s="64"/>
      <c r="H3523" s="64"/>
      <c r="O3523" s="87"/>
      <c r="P3523" s="127"/>
      <c r="Q3523" s="127"/>
      <c r="R3523" s="127"/>
    </row>
    <row r="3524" spans="7:18" x14ac:dyDescent="0.2">
      <c r="G3524" s="64"/>
      <c r="H3524" s="64"/>
      <c r="O3524" s="87"/>
      <c r="P3524" s="127"/>
      <c r="Q3524" s="127"/>
      <c r="R3524" s="127"/>
    </row>
    <row r="3525" spans="7:18" x14ac:dyDescent="0.2">
      <c r="G3525" s="64"/>
      <c r="H3525" s="64"/>
      <c r="O3525" s="87"/>
      <c r="P3525" s="127"/>
      <c r="Q3525" s="127"/>
      <c r="R3525" s="127"/>
    </row>
    <row r="3526" spans="7:18" x14ac:dyDescent="0.2">
      <c r="G3526" s="64"/>
      <c r="H3526" s="64"/>
      <c r="O3526" s="87"/>
      <c r="P3526" s="127"/>
      <c r="Q3526" s="127"/>
      <c r="R3526" s="127"/>
    </row>
    <row r="3527" spans="7:18" x14ac:dyDescent="0.2">
      <c r="G3527" s="64"/>
      <c r="H3527" s="64"/>
      <c r="O3527" s="87"/>
      <c r="P3527" s="127"/>
      <c r="Q3527" s="127"/>
      <c r="R3527" s="127"/>
    </row>
    <row r="3528" spans="7:18" x14ac:dyDescent="0.2">
      <c r="G3528" s="64"/>
      <c r="H3528" s="64"/>
      <c r="O3528" s="87"/>
      <c r="P3528" s="127"/>
      <c r="Q3528" s="127"/>
      <c r="R3528" s="127"/>
    </row>
    <row r="3529" spans="7:18" x14ac:dyDescent="0.2">
      <c r="G3529" s="64"/>
      <c r="H3529" s="64"/>
      <c r="O3529" s="87"/>
      <c r="P3529" s="127"/>
      <c r="Q3529" s="127"/>
      <c r="R3529" s="127"/>
    </row>
    <row r="3530" spans="7:18" x14ac:dyDescent="0.2">
      <c r="G3530" s="64"/>
      <c r="H3530" s="64"/>
      <c r="O3530" s="87"/>
      <c r="P3530" s="127"/>
      <c r="Q3530" s="127"/>
      <c r="R3530" s="127"/>
    </row>
    <row r="3531" spans="7:18" x14ac:dyDescent="0.2">
      <c r="G3531" s="64"/>
      <c r="H3531" s="64"/>
      <c r="O3531" s="87"/>
      <c r="P3531" s="127"/>
      <c r="Q3531" s="127"/>
      <c r="R3531" s="127"/>
    </row>
    <row r="3532" spans="7:18" x14ac:dyDescent="0.2">
      <c r="G3532" s="64"/>
      <c r="H3532" s="64"/>
      <c r="O3532" s="87"/>
      <c r="P3532" s="127"/>
      <c r="Q3532" s="127"/>
      <c r="R3532" s="127"/>
    </row>
    <row r="3533" spans="7:18" x14ac:dyDescent="0.2">
      <c r="G3533" s="64"/>
      <c r="H3533" s="64"/>
      <c r="O3533" s="87"/>
      <c r="P3533" s="127"/>
      <c r="Q3533" s="127"/>
      <c r="R3533" s="127"/>
    </row>
    <row r="3534" spans="7:18" x14ac:dyDescent="0.2">
      <c r="G3534" s="64"/>
      <c r="H3534" s="64"/>
      <c r="O3534" s="87"/>
      <c r="P3534" s="127"/>
      <c r="Q3534" s="127"/>
      <c r="R3534" s="127"/>
    </row>
    <row r="3535" spans="7:18" x14ac:dyDescent="0.2">
      <c r="G3535" s="64"/>
      <c r="H3535" s="64"/>
      <c r="O3535" s="87"/>
      <c r="P3535" s="127"/>
      <c r="Q3535" s="127"/>
      <c r="R3535" s="127"/>
    </row>
    <row r="3536" spans="7:18" x14ac:dyDescent="0.2">
      <c r="G3536" s="64"/>
      <c r="H3536" s="64"/>
      <c r="O3536" s="87"/>
      <c r="P3536" s="127"/>
      <c r="Q3536" s="127"/>
      <c r="R3536" s="127"/>
    </row>
    <row r="3537" spans="7:18" x14ac:dyDescent="0.2">
      <c r="G3537" s="64"/>
      <c r="H3537" s="64"/>
      <c r="O3537" s="87"/>
      <c r="P3537" s="127"/>
      <c r="Q3537" s="127"/>
      <c r="R3537" s="127"/>
    </row>
    <row r="3538" spans="7:18" x14ac:dyDescent="0.2">
      <c r="G3538" s="64"/>
      <c r="H3538" s="64"/>
      <c r="O3538" s="87"/>
      <c r="P3538" s="127"/>
      <c r="Q3538" s="127"/>
      <c r="R3538" s="127"/>
    </row>
    <row r="3539" spans="7:18" x14ac:dyDescent="0.2">
      <c r="G3539" s="64"/>
      <c r="H3539" s="64"/>
      <c r="O3539" s="87"/>
      <c r="P3539" s="127"/>
      <c r="Q3539" s="127"/>
      <c r="R3539" s="127"/>
    </row>
    <row r="3540" spans="7:18" x14ac:dyDescent="0.2">
      <c r="G3540" s="64"/>
      <c r="H3540" s="64"/>
      <c r="O3540" s="87"/>
      <c r="P3540" s="127"/>
      <c r="Q3540" s="127"/>
      <c r="R3540" s="127"/>
    </row>
    <row r="3541" spans="7:18" x14ac:dyDescent="0.2">
      <c r="G3541" s="64"/>
      <c r="H3541" s="64"/>
      <c r="O3541" s="87"/>
      <c r="P3541" s="127"/>
      <c r="Q3541" s="127"/>
      <c r="R3541" s="127"/>
    </row>
    <row r="3542" spans="7:18" x14ac:dyDescent="0.2">
      <c r="G3542" s="64"/>
      <c r="H3542" s="64"/>
      <c r="O3542" s="87"/>
      <c r="P3542" s="127"/>
      <c r="Q3542" s="127"/>
      <c r="R3542" s="127"/>
    </row>
    <row r="3543" spans="7:18" x14ac:dyDescent="0.2">
      <c r="G3543" s="64"/>
      <c r="H3543" s="64"/>
      <c r="O3543" s="87"/>
      <c r="P3543" s="127"/>
      <c r="Q3543" s="127"/>
      <c r="R3543" s="127"/>
    </row>
    <row r="3544" spans="7:18" x14ac:dyDescent="0.2">
      <c r="G3544" s="64"/>
      <c r="H3544" s="64"/>
      <c r="O3544" s="87"/>
      <c r="P3544" s="127"/>
      <c r="Q3544" s="127"/>
      <c r="R3544" s="127"/>
    </row>
    <row r="3545" spans="7:18" x14ac:dyDescent="0.2">
      <c r="G3545" s="64"/>
      <c r="H3545" s="64"/>
      <c r="O3545" s="87"/>
      <c r="P3545" s="127"/>
      <c r="Q3545" s="127"/>
      <c r="R3545" s="127"/>
    </row>
    <row r="3546" spans="7:18" x14ac:dyDescent="0.2">
      <c r="G3546" s="64"/>
      <c r="H3546" s="64"/>
      <c r="O3546" s="87"/>
      <c r="P3546" s="127"/>
      <c r="Q3546" s="127"/>
      <c r="R3546" s="127"/>
    </row>
    <row r="3547" spans="7:18" x14ac:dyDescent="0.2">
      <c r="G3547" s="64"/>
      <c r="H3547" s="64"/>
      <c r="O3547" s="87"/>
      <c r="P3547" s="127"/>
      <c r="Q3547" s="127"/>
      <c r="R3547" s="127"/>
    </row>
    <row r="3548" spans="7:18" x14ac:dyDescent="0.2">
      <c r="G3548" s="64"/>
      <c r="H3548" s="64"/>
      <c r="O3548" s="87"/>
      <c r="P3548" s="127"/>
      <c r="Q3548" s="127"/>
      <c r="R3548" s="127"/>
    </row>
    <row r="3549" spans="7:18" x14ac:dyDescent="0.2">
      <c r="G3549" s="64"/>
      <c r="H3549" s="64"/>
      <c r="O3549" s="87"/>
      <c r="P3549" s="127"/>
      <c r="Q3549" s="127"/>
      <c r="R3549" s="127"/>
    </row>
    <row r="3550" spans="7:18" x14ac:dyDescent="0.2">
      <c r="G3550" s="64"/>
      <c r="H3550" s="64"/>
      <c r="O3550" s="87"/>
      <c r="P3550" s="127"/>
      <c r="Q3550" s="127"/>
      <c r="R3550" s="127"/>
    </row>
    <row r="3551" spans="7:18" x14ac:dyDescent="0.2">
      <c r="G3551" s="64"/>
      <c r="H3551" s="64"/>
      <c r="O3551" s="87"/>
      <c r="P3551" s="127"/>
      <c r="Q3551" s="127"/>
      <c r="R3551" s="127"/>
    </row>
    <row r="3552" spans="7:18" x14ac:dyDescent="0.2">
      <c r="G3552" s="64"/>
      <c r="H3552" s="64"/>
      <c r="O3552" s="87"/>
      <c r="P3552" s="127"/>
      <c r="Q3552" s="127"/>
      <c r="R3552" s="127"/>
    </row>
    <row r="3553" spans="7:18" x14ac:dyDescent="0.2">
      <c r="G3553" s="64"/>
      <c r="H3553" s="64"/>
      <c r="O3553" s="87"/>
      <c r="P3553" s="127"/>
      <c r="Q3553" s="127"/>
      <c r="R3553" s="127"/>
    </row>
    <row r="3554" spans="7:18" x14ac:dyDescent="0.2">
      <c r="G3554" s="64"/>
      <c r="H3554" s="64"/>
      <c r="O3554" s="87"/>
      <c r="P3554" s="127"/>
      <c r="Q3554" s="127"/>
      <c r="R3554" s="127"/>
    </row>
    <row r="3555" spans="7:18" x14ac:dyDescent="0.2">
      <c r="G3555" s="64"/>
      <c r="H3555" s="64"/>
      <c r="O3555" s="87"/>
      <c r="P3555" s="127"/>
      <c r="Q3555" s="127"/>
      <c r="R3555" s="127"/>
    </row>
    <row r="3556" spans="7:18" x14ac:dyDescent="0.2">
      <c r="G3556" s="64"/>
      <c r="H3556" s="64"/>
      <c r="O3556" s="87"/>
      <c r="P3556" s="127"/>
      <c r="Q3556" s="127"/>
      <c r="R3556" s="127"/>
    </row>
    <row r="3557" spans="7:18" x14ac:dyDescent="0.2">
      <c r="G3557" s="64"/>
      <c r="H3557" s="64"/>
      <c r="O3557" s="87"/>
      <c r="P3557" s="127"/>
      <c r="Q3557" s="127"/>
      <c r="R3557" s="127"/>
    </row>
    <row r="3558" spans="7:18" x14ac:dyDescent="0.2">
      <c r="G3558" s="64"/>
      <c r="H3558" s="64"/>
      <c r="O3558" s="87"/>
      <c r="P3558" s="127"/>
      <c r="Q3558" s="127"/>
      <c r="R3558" s="127"/>
    </row>
    <row r="3559" spans="7:18" x14ac:dyDescent="0.2">
      <c r="G3559" s="64"/>
      <c r="H3559" s="64"/>
      <c r="O3559" s="87"/>
      <c r="P3559" s="127"/>
      <c r="Q3559" s="127"/>
      <c r="R3559" s="127"/>
    </row>
    <row r="3560" spans="7:18" x14ac:dyDescent="0.2">
      <c r="G3560" s="64"/>
      <c r="H3560" s="64"/>
      <c r="O3560" s="87"/>
      <c r="P3560" s="127"/>
      <c r="Q3560" s="127"/>
      <c r="R3560" s="127"/>
    </row>
    <row r="3561" spans="7:18" x14ac:dyDescent="0.2">
      <c r="G3561" s="64"/>
      <c r="H3561" s="64"/>
      <c r="O3561" s="87"/>
      <c r="P3561" s="127"/>
      <c r="Q3561" s="127"/>
      <c r="R3561" s="127"/>
    </row>
    <row r="3562" spans="7:18" x14ac:dyDescent="0.2">
      <c r="G3562" s="64"/>
      <c r="H3562" s="64"/>
      <c r="O3562" s="87"/>
      <c r="P3562" s="127"/>
      <c r="Q3562" s="127"/>
      <c r="R3562" s="127"/>
    </row>
    <row r="3563" spans="7:18" x14ac:dyDescent="0.2">
      <c r="G3563" s="64"/>
      <c r="H3563" s="64"/>
      <c r="O3563" s="87"/>
      <c r="P3563" s="127"/>
      <c r="Q3563" s="127"/>
      <c r="R3563" s="127"/>
    </row>
    <row r="3564" spans="7:18" x14ac:dyDescent="0.2">
      <c r="G3564" s="64"/>
      <c r="H3564" s="64"/>
      <c r="O3564" s="87"/>
      <c r="P3564" s="127"/>
      <c r="Q3564" s="127"/>
      <c r="R3564" s="127"/>
    </row>
    <row r="3565" spans="7:18" x14ac:dyDescent="0.2">
      <c r="G3565" s="64"/>
      <c r="H3565" s="64"/>
      <c r="O3565" s="87"/>
      <c r="P3565" s="127"/>
      <c r="Q3565" s="127"/>
      <c r="R3565" s="127"/>
    </row>
    <row r="3566" spans="7:18" x14ac:dyDescent="0.2">
      <c r="G3566" s="64"/>
      <c r="H3566" s="64"/>
      <c r="O3566" s="87"/>
      <c r="P3566" s="127"/>
      <c r="Q3566" s="127"/>
      <c r="R3566" s="127"/>
    </row>
    <row r="3567" spans="7:18" x14ac:dyDescent="0.2">
      <c r="G3567" s="64"/>
      <c r="H3567" s="64"/>
      <c r="O3567" s="87"/>
      <c r="P3567" s="127"/>
      <c r="Q3567" s="127"/>
      <c r="R3567" s="127"/>
    </row>
    <row r="3568" spans="7:18" x14ac:dyDescent="0.2">
      <c r="G3568" s="64"/>
      <c r="H3568" s="64"/>
      <c r="O3568" s="87"/>
      <c r="P3568" s="127"/>
      <c r="Q3568" s="127"/>
      <c r="R3568" s="127"/>
    </row>
    <row r="3569" spans="7:18" x14ac:dyDescent="0.2">
      <c r="G3569" s="64"/>
      <c r="H3569" s="64"/>
      <c r="O3569" s="87"/>
      <c r="P3569" s="127"/>
      <c r="Q3569" s="127"/>
      <c r="R3569" s="127"/>
    </row>
    <row r="3570" spans="7:18" x14ac:dyDescent="0.2">
      <c r="G3570" s="64"/>
      <c r="H3570" s="64"/>
      <c r="O3570" s="87"/>
      <c r="P3570" s="127"/>
      <c r="Q3570" s="127"/>
      <c r="R3570" s="127"/>
    </row>
    <row r="3571" spans="7:18" x14ac:dyDescent="0.2">
      <c r="G3571" s="64"/>
      <c r="H3571" s="64"/>
      <c r="O3571" s="87"/>
      <c r="P3571" s="127"/>
      <c r="Q3571" s="127"/>
      <c r="R3571" s="127"/>
    </row>
    <row r="3572" spans="7:18" x14ac:dyDescent="0.2">
      <c r="G3572" s="64"/>
      <c r="H3572" s="64"/>
      <c r="O3572" s="87"/>
      <c r="P3572" s="127"/>
      <c r="Q3572" s="127"/>
      <c r="R3572" s="127"/>
    </row>
    <row r="3573" spans="7:18" x14ac:dyDescent="0.2">
      <c r="G3573" s="64"/>
      <c r="H3573" s="64"/>
      <c r="O3573" s="87"/>
      <c r="P3573" s="127"/>
      <c r="Q3573" s="127"/>
      <c r="R3573" s="127"/>
    </row>
    <row r="3574" spans="7:18" x14ac:dyDescent="0.2">
      <c r="G3574" s="64"/>
      <c r="H3574" s="64"/>
      <c r="O3574" s="87"/>
      <c r="P3574" s="127"/>
      <c r="Q3574" s="127"/>
      <c r="R3574" s="127"/>
    </row>
    <row r="3575" spans="7:18" x14ac:dyDescent="0.2">
      <c r="G3575" s="64"/>
      <c r="H3575" s="64"/>
      <c r="O3575" s="87"/>
      <c r="P3575" s="127"/>
      <c r="Q3575" s="127"/>
      <c r="R3575" s="127"/>
    </row>
    <row r="3576" spans="7:18" x14ac:dyDescent="0.2">
      <c r="G3576" s="64"/>
      <c r="H3576" s="64"/>
      <c r="O3576" s="87"/>
      <c r="P3576" s="127"/>
      <c r="Q3576" s="127"/>
      <c r="R3576" s="127"/>
    </row>
    <row r="3577" spans="7:18" x14ac:dyDescent="0.2">
      <c r="G3577" s="64"/>
      <c r="H3577" s="64"/>
      <c r="O3577" s="87"/>
      <c r="P3577" s="127"/>
      <c r="Q3577" s="127"/>
      <c r="R3577" s="127"/>
    </row>
    <row r="3578" spans="7:18" x14ac:dyDescent="0.2">
      <c r="G3578" s="64"/>
      <c r="H3578" s="64"/>
      <c r="O3578" s="87"/>
      <c r="P3578" s="127"/>
      <c r="Q3578" s="127"/>
      <c r="R3578" s="127"/>
    </row>
    <row r="3579" spans="7:18" x14ac:dyDescent="0.2">
      <c r="G3579" s="64"/>
      <c r="H3579" s="64"/>
      <c r="O3579" s="87"/>
      <c r="P3579" s="127"/>
      <c r="Q3579" s="127"/>
      <c r="R3579" s="127"/>
    </row>
    <row r="3580" spans="7:18" x14ac:dyDescent="0.2">
      <c r="G3580" s="64"/>
      <c r="H3580" s="64"/>
      <c r="O3580" s="87"/>
      <c r="P3580" s="127"/>
      <c r="Q3580" s="127"/>
      <c r="R3580" s="127"/>
    </row>
    <row r="3581" spans="7:18" x14ac:dyDescent="0.2">
      <c r="G3581" s="64"/>
      <c r="H3581" s="64"/>
      <c r="O3581" s="87"/>
      <c r="P3581" s="127"/>
      <c r="Q3581" s="127"/>
      <c r="R3581" s="127"/>
    </row>
    <row r="3582" spans="7:18" x14ac:dyDescent="0.2">
      <c r="G3582" s="64"/>
      <c r="H3582" s="64"/>
      <c r="O3582" s="87"/>
      <c r="P3582" s="127"/>
      <c r="Q3582" s="127"/>
      <c r="R3582" s="127"/>
    </row>
    <row r="3583" spans="7:18" x14ac:dyDescent="0.2">
      <c r="G3583" s="64"/>
      <c r="H3583" s="64"/>
      <c r="O3583" s="87"/>
      <c r="P3583" s="127"/>
      <c r="Q3583" s="127"/>
      <c r="R3583" s="127"/>
    </row>
    <row r="3584" spans="7:18" x14ac:dyDescent="0.2">
      <c r="G3584" s="64"/>
      <c r="H3584" s="64"/>
      <c r="O3584" s="87"/>
      <c r="P3584" s="127"/>
      <c r="Q3584" s="127"/>
      <c r="R3584" s="127"/>
    </row>
    <row r="3585" spans="7:18" x14ac:dyDescent="0.2">
      <c r="G3585" s="64"/>
      <c r="H3585" s="64"/>
      <c r="O3585" s="87"/>
      <c r="P3585" s="127"/>
      <c r="Q3585" s="127"/>
      <c r="R3585" s="127"/>
    </row>
    <row r="3586" spans="7:18" x14ac:dyDescent="0.2">
      <c r="G3586" s="64"/>
      <c r="H3586" s="64"/>
      <c r="O3586" s="87"/>
      <c r="P3586" s="127"/>
      <c r="Q3586" s="127"/>
      <c r="R3586" s="127"/>
    </row>
    <row r="3587" spans="7:18" x14ac:dyDescent="0.2">
      <c r="G3587" s="64"/>
      <c r="H3587" s="64"/>
      <c r="O3587" s="87"/>
      <c r="P3587" s="127"/>
      <c r="Q3587" s="127"/>
      <c r="R3587" s="127"/>
    </row>
    <row r="3588" spans="7:18" x14ac:dyDescent="0.2">
      <c r="G3588" s="64"/>
      <c r="H3588" s="64"/>
      <c r="O3588" s="87"/>
      <c r="P3588" s="127"/>
      <c r="Q3588" s="127"/>
      <c r="R3588" s="127"/>
    </row>
    <row r="3589" spans="7:18" x14ac:dyDescent="0.2">
      <c r="G3589" s="64"/>
      <c r="H3589" s="64"/>
      <c r="O3589" s="87"/>
      <c r="P3589" s="127"/>
      <c r="Q3589" s="127"/>
      <c r="R3589" s="127"/>
    </row>
    <row r="3590" spans="7:18" x14ac:dyDescent="0.2">
      <c r="G3590" s="64"/>
      <c r="H3590" s="64"/>
      <c r="O3590" s="87"/>
      <c r="P3590" s="127"/>
      <c r="Q3590" s="127"/>
      <c r="R3590" s="127"/>
    </row>
    <row r="3591" spans="7:18" x14ac:dyDescent="0.2">
      <c r="G3591" s="64"/>
      <c r="H3591" s="64"/>
      <c r="O3591" s="87"/>
      <c r="P3591" s="127"/>
      <c r="Q3591" s="127"/>
      <c r="R3591" s="127"/>
    </row>
    <row r="3592" spans="7:18" x14ac:dyDescent="0.2">
      <c r="G3592" s="64"/>
      <c r="H3592" s="64"/>
      <c r="O3592" s="87"/>
      <c r="P3592" s="127"/>
      <c r="Q3592" s="127"/>
      <c r="R3592" s="127"/>
    </row>
    <row r="3593" spans="7:18" x14ac:dyDescent="0.2">
      <c r="G3593" s="64"/>
      <c r="H3593" s="64"/>
      <c r="O3593" s="87"/>
      <c r="P3593" s="127"/>
      <c r="Q3593" s="127"/>
      <c r="R3593" s="127"/>
    </row>
    <row r="3594" spans="7:18" x14ac:dyDescent="0.2">
      <c r="G3594" s="64"/>
      <c r="H3594" s="64"/>
      <c r="O3594" s="87"/>
      <c r="P3594" s="127"/>
      <c r="Q3594" s="127"/>
      <c r="R3594" s="127"/>
    </row>
    <row r="3595" spans="7:18" x14ac:dyDescent="0.2">
      <c r="G3595" s="64"/>
      <c r="H3595" s="64"/>
      <c r="O3595" s="87"/>
      <c r="P3595" s="127"/>
      <c r="Q3595" s="127"/>
      <c r="R3595" s="127"/>
    </row>
    <row r="3596" spans="7:18" x14ac:dyDescent="0.2">
      <c r="G3596" s="64"/>
      <c r="H3596" s="64"/>
      <c r="O3596" s="87"/>
      <c r="P3596" s="127"/>
      <c r="Q3596" s="127"/>
      <c r="R3596" s="127"/>
    </row>
    <row r="3597" spans="7:18" x14ac:dyDescent="0.2">
      <c r="G3597" s="64"/>
      <c r="H3597" s="64"/>
      <c r="O3597" s="87"/>
      <c r="P3597" s="127"/>
      <c r="Q3597" s="127"/>
      <c r="R3597" s="127"/>
    </row>
    <row r="3598" spans="7:18" x14ac:dyDescent="0.2">
      <c r="G3598" s="64"/>
      <c r="H3598" s="64"/>
      <c r="O3598" s="87"/>
      <c r="P3598" s="127"/>
      <c r="Q3598" s="127"/>
      <c r="R3598" s="127"/>
    </row>
    <row r="3599" spans="7:18" x14ac:dyDescent="0.2">
      <c r="G3599" s="64"/>
      <c r="H3599" s="64"/>
      <c r="O3599" s="87"/>
      <c r="P3599" s="127"/>
      <c r="Q3599" s="127"/>
      <c r="R3599" s="127"/>
    </row>
    <row r="3600" spans="7:18" x14ac:dyDescent="0.2">
      <c r="G3600" s="64"/>
      <c r="H3600" s="64"/>
      <c r="O3600" s="87"/>
      <c r="P3600" s="127"/>
      <c r="Q3600" s="127"/>
      <c r="R3600" s="127"/>
    </row>
    <row r="3601" spans="7:18" x14ac:dyDescent="0.2">
      <c r="G3601" s="64"/>
      <c r="H3601" s="64"/>
      <c r="O3601" s="87"/>
      <c r="P3601" s="127"/>
      <c r="Q3601" s="127"/>
      <c r="R3601" s="127"/>
    </row>
    <row r="3602" spans="7:18" x14ac:dyDescent="0.2">
      <c r="G3602" s="64"/>
      <c r="H3602" s="64"/>
      <c r="O3602" s="87"/>
      <c r="P3602" s="127"/>
      <c r="Q3602" s="127"/>
      <c r="R3602" s="127"/>
    </row>
    <row r="3603" spans="7:18" x14ac:dyDescent="0.2">
      <c r="G3603" s="64"/>
      <c r="H3603" s="64"/>
      <c r="O3603" s="87"/>
      <c r="P3603" s="127"/>
      <c r="Q3603" s="127"/>
      <c r="R3603" s="127"/>
    </row>
    <row r="3604" spans="7:18" x14ac:dyDescent="0.2">
      <c r="G3604" s="64"/>
      <c r="H3604" s="64"/>
      <c r="O3604" s="87"/>
      <c r="P3604" s="127"/>
      <c r="Q3604" s="127"/>
      <c r="R3604" s="127"/>
    </row>
    <row r="3605" spans="7:18" x14ac:dyDescent="0.2">
      <c r="G3605" s="64"/>
      <c r="H3605" s="64"/>
      <c r="O3605" s="87"/>
      <c r="P3605" s="127"/>
      <c r="Q3605" s="127"/>
      <c r="R3605" s="127"/>
    </row>
    <row r="3606" spans="7:18" x14ac:dyDescent="0.2">
      <c r="G3606" s="64"/>
      <c r="H3606" s="64"/>
      <c r="O3606" s="87"/>
      <c r="P3606" s="127"/>
      <c r="Q3606" s="127"/>
      <c r="R3606" s="127"/>
    </row>
    <row r="3607" spans="7:18" x14ac:dyDescent="0.2">
      <c r="G3607" s="64"/>
      <c r="H3607" s="64"/>
      <c r="O3607" s="87"/>
      <c r="P3607" s="127"/>
      <c r="Q3607" s="127"/>
      <c r="R3607" s="127"/>
    </row>
    <row r="3608" spans="7:18" x14ac:dyDescent="0.2">
      <c r="G3608" s="64"/>
      <c r="H3608" s="64"/>
      <c r="O3608" s="87"/>
      <c r="P3608" s="127"/>
      <c r="Q3608" s="127"/>
      <c r="R3608" s="127"/>
    </row>
    <row r="3609" spans="7:18" x14ac:dyDescent="0.2">
      <c r="G3609" s="64"/>
      <c r="H3609" s="64"/>
      <c r="O3609" s="87"/>
      <c r="P3609" s="127"/>
      <c r="Q3609" s="127"/>
      <c r="R3609" s="127"/>
    </row>
    <row r="3610" spans="7:18" x14ac:dyDescent="0.2">
      <c r="G3610" s="64"/>
      <c r="H3610" s="64"/>
      <c r="O3610" s="87"/>
      <c r="P3610" s="127"/>
      <c r="Q3610" s="127"/>
      <c r="R3610" s="127"/>
    </row>
    <row r="3611" spans="7:18" x14ac:dyDescent="0.2">
      <c r="G3611" s="64"/>
      <c r="H3611" s="64"/>
      <c r="O3611" s="87"/>
      <c r="P3611" s="127"/>
      <c r="Q3611" s="127"/>
      <c r="R3611" s="127"/>
    </row>
    <row r="3612" spans="7:18" x14ac:dyDescent="0.2">
      <c r="G3612" s="64"/>
      <c r="H3612" s="64"/>
      <c r="O3612" s="87"/>
      <c r="P3612" s="127"/>
      <c r="Q3612" s="127"/>
      <c r="R3612" s="127"/>
    </row>
    <row r="3613" spans="7:18" x14ac:dyDescent="0.2">
      <c r="G3613" s="64"/>
      <c r="H3613" s="64"/>
      <c r="O3613" s="87"/>
      <c r="P3613" s="127"/>
      <c r="Q3613" s="127"/>
      <c r="R3613" s="127"/>
    </row>
    <row r="3614" spans="7:18" x14ac:dyDescent="0.2">
      <c r="G3614" s="64"/>
      <c r="H3614" s="64"/>
      <c r="O3614" s="87"/>
      <c r="P3614" s="127"/>
      <c r="Q3614" s="127"/>
      <c r="R3614" s="127"/>
    </row>
    <row r="3615" spans="7:18" x14ac:dyDescent="0.2">
      <c r="G3615" s="64"/>
      <c r="H3615" s="64"/>
      <c r="O3615" s="87"/>
      <c r="P3615" s="127"/>
      <c r="Q3615" s="127"/>
      <c r="R3615" s="127"/>
    </row>
    <row r="3616" spans="7:18" x14ac:dyDescent="0.2">
      <c r="G3616" s="64"/>
      <c r="H3616" s="64"/>
      <c r="O3616" s="87"/>
      <c r="P3616" s="127"/>
      <c r="Q3616" s="127"/>
      <c r="R3616" s="127"/>
    </row>
    <row r="3617" spans="7:18" x14ac:dyDescent="0.2">
      <c r="G3617" s="64"/>
      <c r="H3617" s="64"/>
      <c r="O3617" s="87"/>
      <c r="P3617" s="127"/>
      <c r="Q3617" s="127"/>
      <c r="R3617" s="127"/>
    </row>
    <row r="3618" spans="7:18" x14ac:dyDescent="0.2">
      <c r="G3618" s="64"/>
      <c r="H3618" s="64"/>
      <c r="O3618" s="87"/>
      <c r="P3618" s="127"/>
      <c r="Q3618" s="127"/>
      <c r="R3618" s="127"/>
    </row>
    <row r="3619" spans="7:18" x14ac:dyDescent="0.2">
      <c r="G3619" s="64"/>
      <c r="H3619" s="64"/>
      <c r="O3619" s="87"/>
      <c r="P3619" s="127"/>
      <c r="Q3619" s="127"/>
      <c r="R3619" s="127"/>
    </row>
    <row r="3620" spans="7:18" x14ac:dyDescent="0.2">
      <c r="G3620" s="64"/>
      <c r="H3620" s="64"/>
      <c r="O3620" s="87"/>
      <c r="P3620" s="127"/>
      <c r="Q3620" s="127"/>
      <c r="R3620" s="127"/>
    </row>
    <row r="3621" spans="7:18" x14ac:dyDescent="0.2">
      <c r="G3621" s="64"/>
      <c r="H3621" s="64"/>
      <c r="O3621" s="87"/>
      <c r="P3621" s="127"/>
      <c r="Q3621" s="127"/>
      <c r="R3621" s="127"/>
    </row>
    <row r="3622" spans="7:18" x14ac:dyDescent="0.2">
      <c r="G3622" s="64"/>
      <c r="H3622" s="64"/>
      <c r="O3622" s="87"/>
      <c r="P3622" s="127"/>
      <c r="Q3622" s="127"/>
      <c r="R3622" s="127"/>
    </row>
    <row r="3623" spans="7:18" x14ac:dyDescent="0.2">
      <c r="G3623" s="64"/>
      <c r="H3623" s="64"/>
      <c r="O3623" s="87"/>
      <c r="P3623" s="127"/>
      <c r="Q3623" s="127"/>
      <c r="R3623" s="127"/>
    </row>
    <row r="3624" spans="7:18" x14ac:dyDescent="0.2">
      <c r="G3624" s="64"/>
      <c r="H3624" s="64"/>
      <c r="O3624" s="87"/>
      <c r="P3624" s="127"/>
      <c r="Q3624" s="127"/>
      <c r="R3624" s="127"/>
    </row>
    <row r="3625" spans="7:18" x14ac:dyDescent="0.2">
      <c r="G3625" s="64"/>
      <c r="H3625" s="64"/>
      <c r="O3625" s="87"/>
      <c r="P3625" s="127"/>
      <c r="Q3625" s="127"/>
      <c r="R3625" s="127"/>
    </row>
    <row r="3626" spans="7:18" x14ac:dyDescent="0.2">
      <c r="G3626" s="64"/>
      <c r="H3626" s="64"/>
      <c r="O3626" s="87"/>
      <c r="P3626" s="127"/>
      <c r="Q3626" s="127"/>
      <c r="R3626" s="127"/>
    </row>
    <row r="3627" spans="7:18" x14ac:dyDescent="0.2">
      <c r="G3627" s="64"/>
      <c r="H3627" s="64"/>
      <c r="O3627" s="87"/>
      <c r="P3627" s="127"/>
      <c r="Q3627" s="127"/>
      <c r="R3627" s="127"/>
    </row>
    <row r="3628" spans="7:18" x14ac:dyDescent="0.2">
      <c r="G3628" s="64"/>
      <c r="H3628" s="64"/>
      <c r="O3628" s="87"/>
      <c r="P3628" s="127"/>
      <c r="Q3628" s="127"/>
      <c r="R3628" s="127"/>
    </row>
    <row r="3629" spans="7:18" x14ac:dyDescent="0.2">
      <c r="G3629" s="64"/>
      <c r="H3629" s="64"/>
      <c r="O3629" s="87"/>
      <c r="P3629" s="127"/>
      <c r="Q3629" s="127"/>
      <c r="R3629" s="127"/>
    </row>
    <row r="3630" spans="7:18" x14ac:dyDescent="0.2">
      <c r="G3630" s="64"/>
      <c r="H3630" s="64"/>
      <c r="O3630" s="87"/>
      <c r="P3630" s="127"/>
      <c r="Q3630" s="127"/>
      <c r="R3630" s="127"/>
    </row>
    <row r="3631" spans="7:18" x14ac:dyDescent="0.2">
      <c r="G3631" s="64"/>
      <c r="H3631" s="64"/>
      <c r="O3631" s="87"/>
      <c r="P3631" s="127"/>
      <c r="Q3631" s="127"/>
      <c r="R3631" s="127"/>
    </row>
    <row r="3632" spans="7:18" x14ac:dyDescent="0.2">
      <c r="G3632" s="64"/>
      <c r="H3632" s="64"/>
      <c r="O3632" s="87"/>
      <c r="P3632" s="127"/>
      <c r="Q3632" s="127"/>
      <c r="R3632" s="127"/>
    </row>
    <row r="3633" spans="7:18" x14ac:dyDescent="0.2">
      <c r="G3633" s="64"/>
      <c r="H3633" s="64"/>
      <c r="O3633" s="87"/>
      <c r="P3633" s="127"/>
      <c r="Q3633" s="127"/>
      <c r="R3633" s="127"/>
    </row>
    <row r="3634" spans="7:18" x14ac:dyDescent="0.2">
      <c r="G3634" s="64"/>
      <c r="H3634" s="64"/>
      <c r="O3634" s="87"/>
      <c r="P3634" s="127"/>
      <c r="Q3634" s="127"/>
      <c r="R3634" s="127"/>
    </row>
    <row r="3635" spans="7:18" x14ac:dyDescent="0.2">
      <c r="G3635" s="64"/>
      <c r="H3635" s="64"/>
      <c r="O3635" s="87"/>
      <c r="P3635" s="127"/>
      <c r="Q3635" s="127"/>
      <c r="R3635" s="127"/>
    </row>
    <row r="3636" spans="7:18" x14ac:dyDescent="0.2">
      <c r="G3636" s="64"/>
      <c r="H3636" s="64"/>
      <c r="O3636" s="87"/>
      <c r="P3636" s="127"/>
      <c r="Q3636" s="127"/>
      <c r="R3636" s="127"/>
    </row>
    <row r="3637" spans="7:18" x14ac:dyDescent="0.2">
      <c r="G3637" s="64"/>
      <c r="H3637" s="64"/>
      <c r="O3637" s="87"/>
      <c r="P3637" s="127"/>
      <c r="Q3637" s="127"/>
      <c r="R3637" s="127"/>
    </row>
    <row r="3638" spans="7:18" x14ac:dyDescent="0.2">
      <c r="G3638" s="64"/>
      <c r="H3638" s="64"/>
      <c r="O3638" s="87"/>
      <c r="P3638" s="127"/>
      <c r="Q3638" s="127"/>
      <c r="R3638" s="127"/>
    </row>
    <row r="3639" spans="7:18" x14ac:dyDescent="0.2">
      <c r="G3639" s="64"/>
      <c r="H3639" s="64"/>
      <c r="O3639" s="87"/>
      <c r="P3639" s="127"/>
      <c r="Q3639" s="127"/>
      <c r="R3639" s="127"/>
    </row>
    <row r="3640" spans="7:18" x14ac:dyDescent="0.2">
      <c r="G3640" s="64"/>
      <c r="H3640" s="64"/>
      <c r="O3640" s="87"/>
      <c r="P3640" s="127"/>
      <c r="Q3640" s="127"/>
      <c r="R3640" s="127"/>
    </row>
    <row r="3641" spans="7:18" x14ac:dyDescent="0.2">
      <c r="G3641" s="64"/>
      <c r="H3641" s="64"/>
      <c r="O3641" s="87"/>
      <c r="P3641" s="127"/>
      <c r="Q3641" s="127"/>
      <c r="R3641" s="127"/>
    </row>
    <row r="3642" spans="7:18" x14ac:dyDescent="0.2">
      <c r="G3642" s="64"/>
      <c r="H3642" s="64"/>
      <c r="O3642" s="87"/>
      <c r="P3642" s="127"/>
      <c r="Q3642" s="127"/>
      <c r="R3642" s="127"/>
    </row>
    <row r="3643" spans="7:18" x14ac:dyDescent="0.2">
      <c r="G3643" s="64"/>
      <c r="H3643" s="64"/>
      <c r="O3643" s="87"/>
      <c r="P3643" s="127"/>
      <c r="Q3643" s="127"/>
      <c r="R3643" s="127"/>
    </row>
    <row r="3644" spans="7:18" x14ac:dyDescent="0.2">
      <c r="G3644" s="64"/>
      <c r="H3644" s="64"/>
      <c r="O3644" s="87"/>
      <c r="P3644" s="127"/>
      <c r="Q3644" s="127"/>
      <c r="R3644" s="127"/>
    </row>
    <row r="3645" spans="7:18" x14ac:dyDescent="0.2">
      <c r="G3645" s="64"/>
      <c r="H3645" s="64"/>
      <c r="O3645" s="87"/>
      <c r="P3645" s="127"/>
      <c r="Q3645" s="127"/>
      <c r="R3645" s="127"/>
    </row>
    <row r="3646" spans="7:18" x14ac:dyDescent="0.2">
      <c r="G3646" s="64"/>
      <c r="H3646" s="64"/>
      <c r="O3646" s="87"/>
      <c r="P3646" s="127"/>
      <c r="Q3646" s="127"/>
      <c r="R3646" s="127"/>
    </row>
    <row r="3647" spans="7:18" x14ac:dyDescent="0.2">
      <c r="G3647" s="64"/>
      <c r="H3647" s="64"/>
      <c r="O3647" s="87"/>
      <c r="P3647" s="127"/>
      <c r="Q3647" s="127"/>
      <c r="R3647" s="127"/>
    </row>
    <row r="3648" spans="7:18" x14ac:dyDescent="0.2">
      <c r="G3648" s="64"/>
      <c r="H3648" s="64"/>
      <c r="O3648" s="87"/>
      <c r="P3648" s="127"/>
      <c r="Q3648" s="127"/>
      <c r="R3648" s="127"/>
    </row>
    <row r="3649" spans="7:18" x14ac:dyDescent="0.2">
      <c r="G3649" s="64"/>
      <c r="H3649" s="64"/>
      <c r="O3649" s="87"/>
      <c r="P3649" s="127"/>
      <c r="Q3649" s="127"/>
      <c r="R3649" s="127"/>
    </row>
    <row r="3650" spans="7:18" x14ac:dyDescent="0.2">
      <c r="G3650" s="64"/>
      <c r="H3650" s="64"/>
      <c r="O3650" s="87"/>
      <c r="P3650" s="127"/>
      <c r="Q3650" s="127"/>
      <c r="R3650" s="127"/>
    </row>
    <row r="3651" spans="7:18" x14ac:dyDescent="0.2">
      <c r="G3651" s="64"/>
      <c r="H3651" s="64"/>
      <c r="O3651" s="87"/>
      <c r="P3651" s="127"/>
      <c r="Q3651" s="127"/>
      <c r="R3651" s="127"/>
    </row>
    <row r="3652" spans="7:18" x14ac:dyDescent="0.2">
      <c r="G3652" s="64"/>
      <c r="H3652" s="64"/>
      <c r="O3652" s="87"/>
      <c r="P3652" s="127"/>
      <c r="Q3652" s="127"/>
      <c r="R3652" s="127"/>
    </row>
    <row r="3653" spans="7:18" x14ac:dyDescent="0.2">
      <c r="G3653" s="64"/>
      <c r="H3653" s="64"/>
      <c r="O3653" s="87"/>
      <c r="P3653" s="127"/>
      <c r="Q3653" s="127"/>
      <c r="R3653" s="127"/>
    </row>
    <row r="3654" spans="7:18" x14ac:dyDescent="0.2">
      <c r="G3654" s="64"/>
      <c r="H3654" s="64"/>
      <c r="O3654" s="87"/>
      <c r="P3654" s="127"/>
      <c r="Q3654" s="127"/>
      <c r="R3654" s="127"/>
    </row>
    <row r="3655" spans="7:18" x14ac:dyDescent="0.2">
      <c r="G3655" s="64"/>
      <c r="H3655" s="64"/>
      <c r="O3655" s="87"/>
      <c r="P3655" s="127"/>
      <c r="Q3655" s="127"/>
      <c r="R3655" s="127"/>
    </row>
    <row r="3656" spans="7:18" x14ac:dyDescent="0.2">
      <c r="G3656" s="64"/>
      <c r="H3656" s="64"/>
      <c r="O3656" s="87"/>
      <c r="P3656" s="127"/>
      <c r="Q3656" s="127"/>
      <c r="R3656" s="127"/>
    </row>
    <row r="3657" spans="7:18" x14ac:dyDescent="0.2">
      <c r="G3657" s="64"/>
      <c r="H3657" s="64"/>
      <c r="O3657" s="87"/>
      <c r="P3657" s="127"/>
      <c r="Q3657" s="127"/>
      <c r="R3657" s="127"/>
    </row>
    <row r="3658" spans="7:18" x14ac:dyDescent="0.2">
      <c r="G3658" s="64"/>
      <c r="H3658" s="64"/>
      <c r="O3658" s="87"/>
      <c r="P3658" s="127"/>
      <c r="Q3658" s="127"/>
      <c r="R3658" s="127"/>
    </row>
    <row r="3659" spans="7:18" x14ac:dyDescent="0.2">
      <c r="G3659" s="64"/>
      <c r="H3659" s="64"/>
      <c r="O3659" s="87"/>
      <c r="P3659" s="127"/>
      <c r="Q3659" s="127"/>
      <c r="R3659" s="127"/>
    </row>
    <row r="3660" spans="7:18" x14ac:dyDescent="0.2">
      <c r="G3660" s="64"/>
      <c r="H3660" s="64"/>
      <c r="O3660" s="87"/>
      <c r="P3660" s="127"/>
      <c r="Q3660" s="127"/>
      <c r="R3660" s="127"/>
    </row>
    <row r="3661" spans="7:18" x14ac:dyDescent="0.2">
      <c r="G3661" s="64"/>
      <c r="H3661" s="64"/>
      <c r="O3661" s="87"/>
      <c r="P3661" s="127"/>
      <c r="Q3661" s="127"/>
      <c r="R3661" s="127"/>
    </row>
    <row r="3662" spans="7:18" x14ac:dyDescent="0.2">
      <c r="G3662" s="64"/>
      <c r="H3662" s="64"/>
      <c r="O3662" s="87"/>
      <c r="P3662" s="127"/>
      <c r="Q3662" s="127"/>
      <c r="R3662" s="127"/>
    </row>
    <row r="3663" spans="7:18" x14ac:dyDescent="0.2">
      <c r="G3663" s="64"/>
      <c r="H3663" s="64"/>
      <c r="O3663" s="87"/>
      <c r="P3663" s="127"/>
      <c r="Q3663" s="127"/>
      <c r="R3663" s="127"/>
    </row>
    <row r="3664" spans="7:18" x14ac:dyDescent="0.2">
      <c r="G3664" s="64"/>
      <c r="H3664" s="64"/>
      <c r="O3664" s="87"/>
      <c r="P3664" s="127"/>
      <c r="Q3664" s="127"/>
      <c r="R3664" s="127"/>
    </row>
    <row r="3665" spans="7:18" x14ac:dyDescent="0.2">
      <c r="G3665" s="64"/>
      <c r="H3665" s="64"/>
      <c r="O3665" s="87"/>
      <c r="P3665" s="127"/>
      <c r="Q3665" s="127"/>
      <c r="R3665" s="127"/>
    </row>
    <row r="3666" spans="7:18" x14ac:dyDescent="0.2">
      <c r="G3666" s="64"/>
      <c r="H3666" s="64"/>
      <c r="O3666" s="87"/>
      <c r="P3666" s="127"/>
      <c r="Q3666" s="127"/>
      <c r="R3666" s="127"/>
    </row>
    <row r="3667" spans="7:18" x14ac:dyDescent="0.2">
      <c r="G3667" s="64"/>
      <c r="H3667" s="64"/>
      <c r="O3667" s="87"/>
      <c r="P3667" s="127"/>
      <c r="Q3667" s="127"/>
      <c r="R3667" s="127"/>
    </row>
    <row r="3668" spans="7:18" x14ac:dyDescent="0.2">
      <c r="G3668" s="64"/>
      <c r="H3668" s="64"/>
      <c r="O3668" s="87"/>
      <c r="P3668" s="127"/>
      <c r="Q3668" s="127"/>
      <c r="R3668" s="127"/>
    </row>
    <row r="3669" spans="7:18" x14ac:dyDescent="0.2">
      <c r="G3669" s="64"/>
      <c r="H3669" s="64"/>
      <c r="O3669" s="87"/>
      <c r="P3669" s="127"/>
      <c r="Q3669" s="127"/>
      <c r="R3669" s="127"/>
    </row>
    <row r="3670" spans="7:18" x14ac:dyDescent="0.2">
      <c r="G3670" s="64"/>
      <c r="H3670" s="64"/>
      <c r="O3670" s="87"/>
      <c r="P3670" s="127"/>
      <c r="Q3670" s="127"/>
      <c r="R3670" s="127"/>
    </row>
    <row r="3671" spans="7:18" x14ac:dyDescent="0.2">
      <c r="G3671" s="64"/>
      <c r="H3671" s="64"/>
      <c r="O3671" s="87"/>
      <c r="P3671" s="127"/>
      <c r="Q3671" s="127"/>
      <c r="R3671" s="127"/>
    </row>
    <row r="3672" spans="7:18" x14ac:dyDescent="0.2">
      <c r="G3672" s="64"/>
      <c r="H3672" s="64"/>
      <c r="O3672" s="87"/>
      <c r="P3672" s="127"/>
      <c r="Q3672" s="127"/>
      <c r="R3672" s="127"/>
    </row>
    <row r="3673" spans="7:18" x14ac:dyDescent="0.2">
      <c r="G3673" s="64"/>
      <c r="H3673" s="64"/>
      <c r="O3673" s="87"/>
      <c r="P3673" s="127"/>
      <c r="Q3673" s="127"/>
      <c r="R3673" s="127"/>
    </row>
    <row r="3674" spans="7:18" x14ac:dyDescent="0.2">
      <c r="G3674" s="64"/>
      <c r="H3674" s="64"/>
      <c r="O3674" s="87"/>
      <c r="P3674" s="127"/>
      <c r="Q3674" s="127"/>
      <c r="R3674" s="127"/>
    </row>
    <row r="3675" spans="7:18" x14ac:dyDescent="0.2">
      <c r="G3675" s="64"/>
      <c r="H3675" s="64"/>
      <c r="O3675" s="87"/>
      <c r="P3675" s="127"/>
      <c r="Q3675" s="127"/>
      <c r="R3675" s="127"/>
    </row>
    <row r="3676" spans="7:18" x14ac:dyDescent="0.2">
      <c r="G3676" s="64"/>
      <c r="H3676" s="64"/>
      <c r="O3676" s="87"/>
      <c r="P3676" s="127"/>
      <c r="Q3676" s="127"/>
      <c r="R3676" s="127"/>
    </row>
    <row r="3677" spans="7:18" x14ac:dyDescent="0.2">
      <c r="G3677" s="64"/>
      <c r="H3677" s="64"/>
      <c r="O3677" s="87"/>
      <c r="P3677" s="127"/>
      <c r="Q3677" s="127"/>
      <c r="R3677" s="127"/>
    </row>
    <row r="3678" spans="7:18" x14ac:dyDescent="0.2">
      <c r="G3678" s="64"/>
      <c r="H3678" s="64"/>
      <c r="O3678" s="87"/>
      <c r="P3678" s="127"/>
      <c r="Q3678" s="127"/>
      <c r="R3678" s="127"/>
    </row>
    <row r="3679" spans="7:18" x14ac:dyDescent="0.2">
      <c r="G3679" s="64"/>
      <c r="H3679" s="64"/>
      <c r="O3679" s="87"/>
      <c r="P3679" s="127"/>
      <c r="Q3679" s="127"/>
      <c r="R3679" s="127"/>
    </row>
    <row r="3680" spans="7:18" x14ac:dyDescent="0.2">
      <c r="G3680" s="64"/>
      <c r="H3680" s="64"/>
      <c r="O3680" s="87"/>
      <c r="P3680" s="127"/>
      <c r="Q3680" s="127"/>
      <c r="R3680" s="127"/>
    </row>
    <row r="3681" spans="7:18" x14ac:dyDescent="0.2">
      <c r="G3681" s="64"/>
      <c r="H3681" s="64"/>
      <c r="O3681" s="87"/>
      <c r="P3681" s="127"/>
      <c r="Q3681" s="127"/>
      <c r="R3681" s="127"/>
    </row>
    <row r="3682" spans="7:18" x14ac:dyDescent="0.2">
      <c r="G3682" s="64"/>
      <c r="H3682" s="64"/>
      <c r="O3682" s="87"/>
      <c r="P3682" s="127"/>
      <c r="Q3682" s="127"/>
      <c r="R3682" s="127"/>
    </row>
    <row r="3683" spans="7:18" x14ac:dyDescent="0.2">
      <c r="G3683" s="64"/>
      <c r="H3683" s="64"/>
      <c r="O3683" s="87"/>
      <c r="P3683" s="127"/>
      <c r="Q3683" s="127"/>
      <c r="R3683" s="127"/>
    </row>
    <row r="3684" spans="7:18" x14ac:dyDescent="0.2">
      <c r="G3684" s="64"/>
      <c r="H3684" s="64"/>
      <c r="O3684" s="87"/>
      <c r="P3684" s="127"/>
      <c r="Q3684" s="127"/>
      <c r="R3684" s="127"/>
    </row>
    <row r="3685" spans="7:18" x14ac:dyDescent="0.2">
      <c r="G3685" s="64"/>
      <c r="H3685" s="64"/>
      <c r="O3685" s="87"/>
      <c r="P3685" s="127"/>
      <c r="Q3685" s="127"/>
      <c r="R3685" s="127"/>
    </row>
    <row r="3686" spans="7:18" x14ac:dyDescent="0.2">
      <c r="G3686" s="64"/>
      <c r="H3686" s="64"/>
      <c r="O3686" s="87"/>
      <c r="P3686" s="127"/>
      <c r="Q3686" s="127"/>
      <c r="R3686" s="127"/>
    </row>
    <row r="3687" spans="7:18" x14ac:dyDescent="0.2">
      <c r="G3687" s="64"/>
      <c r="H3687" s="64"/>
      <c r="O3687" s="87"/>
      <c r="P3687" s="127"/>
      <c r="Q3687" s="127"/>
      <c r="R3687" s="127"/>
    </row>
    <row r="3688" spans="7:18" x14ac:dyDescent="0.2">
      <c r="G3688" s="64"/>
      <c r="H3688" s="64"/>
      <c r="O3688" s="87"/>
      <c r="P3688" s="127"/>
      <c r="Q3688" s="127"/>
      <c r="R3688" s="127"/>
    </row>
    <row r="3689" spans="7:18" x14ac:dyDescent="0.2">
      <c r="G3689" s="64"/>
      <c r="H3689" s="64"/>
      <c r="O3689" s="87"/>
      <c r="P3689" s="127"/>
      <c r="Q3689" s="127"/>
      <c r="R3689" s="127"/>
    </row>
    <row r="3690" spans="7:18" x14ac:dyDescent="0.2">
      <c r="G3690" s="64"/>
      <c r="H3690" s="64"/>
      <c r="O3690" s="87"/>
      <c r="P3690" s="127"/>
      <c r="Q3690" s="127"/>
      <c r="R3690" s="127"/>
    </row>
    <row r="3691" spans="7:18" x14ac:dyDescent="0.2">
      <c r="G3691" s="64"/>
      <c r="H3691" s="64"/>
      <c r="O3691" s="87"/>
      <c r="P3691" s="127"/>
      <c r="Q3691" s="127"/>
      <c r="R3691" s="127"/>
    </row>
    <row r="3692" spans="7:18" x14ac:dyDescent="0.2">
      <c r="G3692" s="64"/>
      <c r="H3692" s="64"/>
      <c r="O3692" s="87"/>
      <c r="P3692" s="127"/>
      <c r="Q3692" s="127"/>
      <c r="R3692" s="127"/>
    </row>
    <row r="3693" spans="7:18" x14ac:dyDescent="0.2">
      <c r="G3693" s="64"/>
      <c r="H3693" s="64"/>
      <c r="O3693" s="87"/>
      <c r="P3693" s="127"/>
      <c r="Q3693" s="127"/>
      <c r="R3693" s="127"/>
    </row>
    <row r="3694" spans="7:18" x14ac:dyDescent="0.2">
      <c r="G3694" s="64"/>
      <c r="H3694" s="64"/>
      <c r="O3694" s="87"/>
      <c r="P3694" s="127"/>
      <c r="Q3694" s="127"/>
      <c r="R3694" s="127"/>
    </row>
    <row r="3695" spans="7:18" x14ac:dyDescent="0.2">
      <c r="G3695" s="64"/>
      <c r="H3695" s="64"/>
      <c r="O3695" s="87"/>
      <c r="P3695" s="127"/>
      <c r="Q3695" s="127"/>
      <c r="R3695" s="127"/>
    </row>
    <row r="3696" spans="7:18" x14ac:dyDescent="0.2">
      <c r="G3696" s="64"/>
      <c r="H3696" s="64"/>
      <c r="O3696" s="87"/>
      <c r="P3696" s="127"/>
      <c r="Q3696" s="127"/>
      <c r="R3696" s="127"/>
    </row>
    <row r="3697" spans="7:18" x14ac:dyDescent="0.2">
      <c r="G3697" s="64"/>
      <c r="H3697" s="64"/>
      <c r="O3697" s="87"/>
      <c r="P3697" s="127"/>
      <c r="Q3697" s="127"/>
      <c r="R3697" s="127"/>
    </row>
    <row r="3698" spans="7:18" x14ac:dyDescent="0.2">
      <c r="G3698" s="64"/>
      <c r="H3698" s="64"/>
      <c r="O3698" s="87"/>
      <c r="P3698" s="127"/>
      <c r="Q3698" s="127"/>
      <c r="R3698" s="127"/>
    </row>
    <row r="3699" spans="7:18" x14ac:dyDescent="0.2">
      <c r="G3699" s="64"/>
      <c r="H3699" s="64"/>
      <c r="O3699" s="87"/>
      <c r="P3699" s="127"/>
      <c r="Q3699" s="127"/>
      <c r="R3699" s="127"/>
    </row>
    <row r="3700" spans="7:18" x14ac:dyDescent="0.2">
      <c r="G3700" s="64"/>
      <c r="H3700" s="64"/>
      <c r="O3700" s="87"/>
      <c r="P3700" s="127"/>
      <c r="Q3700" s="127"/>
      <c r="R3700" s="127"/>
    </row>
    <row r="3701" spans="7:18" x14ac:dyDescent="0.2">
      <c r="G3701" s="64"/>
      <c r="H3701" s="64"/>
      <c r="O3701" s="87"/>
      <c r="P3701" s="127"/>
      <c r="Q3701" s="127"/>
      <c r="R3701" s="127"/>
    </row>
    <row r="3702" spans="7:18" x14ac:dyDescent="0.2">
      <c r="G3702" s="64"/>
      <c r="H3702" s="64"/>
      <c r="O3702" s="87"/>
      <c r="P3702" s="127"/>
      <c r="Q3702" s="127"/>
      <c r="R3702" s="127"/>
    </row>
    <row r="3703" spans="7:18" x14ac:dyDescent="0.2">
      <c r="G3703" s="64"/>
      <c r="H3703" s="64"/>
      <c r="O3703" s="87"/>
      <c r="P3703" s="127"/>
      <c r="Q3703" s="127"/>
      <c r="R3703" s="127"/>
    </row>
    <row r="3704" spans="7:18" x14ac:dyDescent="0.2">
      <c r="G3704" s="64"/>
      <c r="H3704" s="64"/>
      <c r="O3704" s="87"/>
      <c r="P3704" s="127"/>
      <c r="Q3704" s="127"/>
      <c r="R3704" s="127"/>
    </row>
    <row r="3705" spans="7:18" x14ac:dyDescent="0.2">
      <c r="G3705" s="64"/>
      <c r="H3705" s="64"/>
      <c r="O3705" s="87"/>
      <c r="P3705" s="127"/>
      <c r="Q3705" s="127"/>
      <c r="R3705" s="127"/>
    </row>
    <row r="3706" spans="7:18" x14ac:dyDescent="0.2">
      <c r="G3706" s="64"/>
      <c r="H3706" s="64"/>
      <c r="O3706" s="87"/>
      <c r="P3706" s="127"/>
      <c r="Q3706" s="127"/>
      <c r="R3706" s="127"/>
    </row>
    <row r="3707" spans="7:18" x14ac:dyDescent="0.2">
      <c r="G3707" s="64"/>
      <c r="H3707" s="64"/>
      <c r="O3707" s="87"/>
      <c r="P3707" s="127"/>
      <c r="Q3707" s="127"/>
      <c r="R3707" s="127"/>
    </row>
    <row r="3708" spans="7:18" x14ac:dyDescent="0.2">
      <c r="G3708" s="64"/>
      <c r="H3708" s="64"/>
      <c r="O3708" s="87"/>
      <c r="P3708" s="127"/>
      <c r="Q3708" s="127"/>
      <c r="R3708" s="127"/>
    </row>
    <row r="3709" spans="7:18" x14ac:dyDescent="0.2">
      <c r="G3709" s="64"/>
      <c r="H3709" s="64"/>
      <c r="O3709" s="87"/>
      <c r="P3709" s="127"/>
      <c r="Q3709" s="127"/>
      <c r="R3709" s="127"/>
    </row>
    <row r="3710" spans="7:18" x14ac:dyDescent="0.2">
      <c r="G3710" s="64"/>
      <c r="H3710" s="64"/>
      <c r="O3710" s="87"/>
      <c r="P3710" s="127"/>
      <c r="Q3710" s="127"/>
      <c r="R3710" s="127"/>
    </row>
    <row r="3711" spans="7:18" x14ac:dyDescent="0.2">
      <c r="G3711" s="64"/>
      <c r="H3711" s="64"/>
      <c r="O3711" s="87"/>
      <c r="P3711" s="127"/>
      <c r="Q3711" s="127"/>
      <c r="R3711" s="127"/>
    </row>
    <row r="3712" spans="7:18" x14ac:dyDescent="0.2">
      <c r="G3712" s="64"/>
      <c r="H3712" s="64"/>
      <c r="O3712" s="87"/>
      <c r="P3712" s="127"/>
      <c r="Q3712" s="127"/>
      <c r="R3712" s="127"/>
    </row>
    <row r="3713" spans="7:18" x14ac:dyDescent="0.2">
      <c r="G3713" s="64"/>
      <c r="H3713" s="64"/>
      <c r="O3713" s="87"/>
      <c r="P3713" s="127"/>
      <c r="Q3713" s="127"/>
      <c r="R3713" s="127"/>
    </row>
    <row r="3714" spans="7:18" x14ac:dyDescent="0.2">
      <c r="G3714" s="64"/>
      <c r="H3714" s="64"/>
      <c r="O3714" s="87"/>
      <c r="P3714" s="127"/>
      <c r="Q3714" s="127"/>
      <c r="R3714" s="127"/>
    </row>
    <row r="3715" spans="7:18" x14ac:dyDescent="0.2">
      <c r="G3715" s="64"/>
      <c r="H3715" s="64"/>
      <c r="O3715" s="87"/>
      <c r="P3715" s="127"/>
      <c r="Q3715" s="127"/>
      <c r="R3715" s="127"/>
    </row>
    <row r="3716" spans="7:18" x14ac:dyDescent="0.2">
      <c r="G3716" s="64"/>
      <c r="H3716" s="64"/>
      <c r="O3716" s="87"/>
      <c r="P3716" s="127"/>
      <c r="Q3716" s="127"/>
      <c r="R3716" s="127"/>
    </row>
    <row r="3717" spans="7:18" x14ac:dyDescent="0.2">
      <c r="G3717" s="64"/>
      <c r="H3717" s="64"/>
      <c r="O3717" s="87"/>
      <c r="P3717" s="127"/>
      <c r="Q3717" s="127"/>
      <c r="R3717" s="127"/>
    </row>
    <row r="3718" spans="7:18" x14ac:dyDescent="0.2">
      <c r="G3718" s="64"/>
      <c r="H3718" s="64"/>
      <c r="O3718" s="87"/>
      <c r="P3718" s="127"/>
      <c r="Q3718" s="127"/>
      <c r="R3718" s="127"/>
    </row>
    <row r="3719" spans="7:18" x14ac:dyDescent="0.2">
      <c r="G3719" s="64"/>
      <c r="H3719" s="64"/>
      <c r="O3719" s="87"/>
      <c r="P3719" s="127"/>
      <c r="Q3719" s="127"/>
      <c r="R3719" s="127"/>
    </row>
    <row r="3720" spans="7:18" x14ac:dyDescent="0.2">
      <c r="G3720" s="64"/>
      <c r="H3720" s="64"/>
      <c r="O3720" s="87"/>
      <c r="P3720" s="127"/>
      <c r="Q3720" s="127"/>
      <c r="R3720" s="127"/>
    </row>
    <row r="3721" spans="7:18" x14ac:dyDescent="0.2">
      <c r="G3721" s="64"/>
      <c r="H3721" s="64"/>
      <c r="O3721" s="87"/>
      <c r="P3721" s="127"/>
      <c r="Q3721" s="127"/>
      <c r="R3721" s="127"/>
    </row>
    <row r="3722" spans="7:18" x14ac:dyDescent="0.2">
      <c r="G3722" s="64"/>
      <c r="H3722" s="64"/>
      <c r="O3722" s="87"/>
      <c r="P3722" s="127"/>
      <c r="Q3722" s="127"/>
      <c r="R3722" s="127"/>
    </row>
    <row r="3723" spans="7:18" x14ac:dyDescent="0.2">
      <c r="G3723" s="64"/>
      <c r="H3723" s="64"/>
      <c r="O3723" s="87"/>
      <c r="P3723" s="127"/>
      <c r="Q3723" s="127"/>
      <c r="R3723" s="127"/>
    </row>
    <row r="3724" spans="7:18" x14ac:dyDescent="0.2">
      <c r="G3724" s="64"/>
      <c r="H3724" s="64"/>
      <c r="O3724" s="87"/>
      <c r="P3724" s="127"/>
      <c r="Q3724" s="127"/>
      <c r="R3724" s="127"/>
    </row>
    <row r="3725" spans="7:18" x14ac:dyDescent="0.2">
      <c r="G3725" s="64"/>
      <c r="H3725" s="64"/>
      <c r="O3725" s="87"/>
      <c r="P3725" s="127"/>
      <c r="Q3725" s="127"/>
      <c r="R3725" s="127"/>
    </row>
    <row r="3726" spans="7:18" x14ac:dyDescent="0.2">
      <c r="G3726" s="64"/>
      <c r="H3726" s="64"/>
      <c r="O3726" s="87"/>
      <c r="P3726" s="127"/>
      <c r="Q3726" s="127"/>
      <c r="R3726" s="127"/>
    </row>
    <row r="3727" spans="7:18" x14ac:dyDescent="0.2">
      <c r="G3727" s="64"/>
      <c r="H3727" s="64"/>
      <c r="O3727" s="87"/>
      <c r="P3727" s="127"/>
      <c r="Q3727" s="127"/>
      <c r="R3727" s="127"/>
    </row>
    <row r="3728" spans="7:18" x14ac:dyDescent="0.2">
      <c r="G3728" s="64"/>
      <c r="H3728" s="64"/>
      <c r="O3728" s="87"/>
      <c r="P3728" s="127"/>
      <c r="Q3728" s="127"/>
      <c r="R3728" s="127"/>
    </row>
    <row r="3729" spans="7:18" x14ac:dyDescent="0.2">
      <c r="G3729" s="64"/>
      <c r="H3729" s="64"/>
      <c r="O3729" s="87"/>
      <c r="P3729" s="127"/>
      <c r="Q3729" s="127"/>
      <c r="R3729" s="127"/>
    </row>
    <row r="3730" spans="7:18" x14ac:dyDescent="0.2">
      <c r="G3730" s="64"/>
      <c r="H3730" s="64"/>
      <c r="O3730" s="87"/>
      <c r="P3730" s="127"/>
      <c r="Q3730" s="127"/>
      <c r="R3730" s="127"/>
    </row>
    <row r="3731" spans="7:18" x14ac:dyDescent="0.2">
      <c r="G3731" s="64"/>
      <c r="H3731" s="64"/>
      <c r="O3731" s="87"/>
      <c r="P3731" s="127"/>
      <c r="Q3731" s="127"/>
      <c r="R3731" s="127"/>
    </row>
    <row r="3732" spans="7:18" x14ac:dyDescent="0.2">
      <c r="G3732" s="64"/>
      <c r="H3732" s="64"/>
      <c r="O3732" s="87"/>
      <c r="P3732" s="127"/>
      <c r="Q3732" s="127"/>
      <c r="R3732" s="127"/>
    </row>
    <row r="3733" spans="7:18" x14ac:dyDescent="0.2">
      <c r="G3733" s="64"/>
      <c r="H3733" s="64"/>
      <c r="O3733" s="87"/>
      <c r="P3733" s="127"/>
      <c r="Q3733" s="127"/>
      <c r="R3733" s="127"/>
    </row>
    <row r="3734" spans="7:18" x14ac:dyDescent="0.2">
      <c r="G3734" s="64"/>
      <c r="H3734" s="64"/>
      <c r="O3734" s="87"/>
      <c r="P3734" s="127"/>
      <c r="Q3734" s="127"/>
      <c r="R3734" s="127"/>
    </row>
    <row r="3735" spans="7:18" x14ac:dyDescent="0.2">
      <c r="G3735" s="64"/>
      <c r="H3735" s="64"/>
      <c r="O3735" s="87"/>
      <c r="P3735" s="127"/>
      <c r="Q3735" s="127"/>
      <c r="R3735" s="127"/>
    </row>
    <row r="3736" spans="7:18" x14ac:dyDescent="0.2">
      <c r="G3736" s="64"/>
      <c r="H3736" s="64"/>
      <c r="O3736" s="87"/>
      <c r="P3736" s="127"/>
      <c r="Q3736" s="127"/>
      <c r="R3736" s="127"/>
    </row>
    <row r="3737" spans="7:18" x14ac:dyDescent="0.2">
      <c r="G3737" s="64"/>
      <c r="H3737" s="64"/>
      <c r="O3737" s="87"/>
      <c r="P3737" s="127"/>
      <c r="Q3737" s="127"/>
      <c r="R3737" s="127"/>
    </row>
    <row r="3738" spans="7:18" x14ac:dyDescent="0.2">
      <c r="G3738" s="64"/>
      <c r="H3738" s="64"/>
      <c r="O3738" s="87"/>
      <c r="P3738" s="127"/>
      <c r="Q3738" s="127"/>
      <c r="R3738" s="127"/>
    </row>
    <row r="3739" spans="7:18" x14ac:dyDescent="0.2">
      <c r="G3739" s="64"/>
      <c r="H3739" s="64"/>
      <c r="O3739" s="87"/>
      <c r="P3739" s="127"/>
      <c r="Q3739" s="127"/>
      <c r="R3739" s="127"/>
    </row>
    <row r="3740" spans="7:18" x14ac:dyDescent="0.2">
      <c r="G3740" s="64"/>
      <c r="H3740" s="64"/>
      <c r="O3740" s="87"/>
      <c r="P3740" s="127"/>
      <c r="Q3740" s="127"/>
      <c r="R3740" s="127"/>
    </row>
    <row r="3741" spans="7:18" x14ac:dyDescent="0.2">
      <c r="G3741" s="64"/>
      <c r="H3741" s="64"/>
      <c r="O3741" s="87"/>
      <c r="P3741" s="127"/>
      <c r="Q3741" s="127"/>
      <c r="R3741" s="127"/>
    </row>
    <row r="3742" spans="7:18" x14ac:dyDescent="0.2">
      <c r="G3742" s="64"/>
      <c r="H3742" s="64"/>
      <c r="O3742" s="87"/>
      <c r="P3742" s="127"/>
      <c r="Q3742" s="127"/>
      <c r="R3742" s="127"/>
    </row>
    <row r="3743" spans="7:18" x14ac:dyDescent="0.2">
      <c r="G3743" s="64"/>
      <c r="H3743" s="64"/>
      <c r="O3743" s="87"/>
      <c r="P3743" s="127"/>
      <c r="Q3743" s="127"/>
      <c r="R3743" s="127"/>
    </row>
    <row r="3744" spans="7:18" x14ac:dyDescent="0.2">
      <c r="G3744" s="64"/>
      <c r="H3744" s="64"/>
      <c r="O3744" s="87"/>
      <c r="P3744" s="127"/>
      <c r="Q3744" s="127"/>
      <c r="R3744" s="127"/>
    </row>
    <row r="3745" spans="7:18" x14ac:dyDescent="0.2">
      <c r="G3745" s="64"/>
      <c r="H3745" s="64"/>
      <c r="O3745" s="87"/>
      <c r="P3745" s="127"/>
      <c r="Q3745" s="127"/>
      <c r="R3745" s="127"/>
    </row>
    <row r="3746" spans="7:18" x14ac:dyDescent="0.2">
      <c r="G3746" s="64"/>
      <c r="H3746" s="64"/>
      <c r="O3746" s="87"/>
      <c r="P3746" s="127"/>
      <c r="Q3746" s="127"/>
      <c r="R3746" s="127"/>
    </row>
    <row r="3747" spans="7:18" x14ac:dyDescent="0.2">
      <c r="G3747" s="64"/>
      <c r="H3747" s="64"/>
      <c r="O3747" s="87"/>
      <c r="P3747" s="127"/>
      <c r="Q3747" s="127"/>
      <c r="R3747" s="127"/>
    </row>
    <row r="3748" spans="7:18" x14ac:dyDescent="0.2">
      <c r="G3748" s="64"/>
      <c r="H3748" s="64"/>
      <c r="O3748" s="87"/>
      <c r="P3748" s="127"/>
      <c r="Q3748" s="127"/>
      <c r="R3748" s="127"/>
    </row>
    <row r="3749" spans="7:18" x14ac:dyDescent="0.2">
      <c r="G3749" s="64"/>
      <c r="H3749" s="64"/>
      <c r="O3749" s="87"/>
      <c r="P3749" s="127"/>
      <c r="Q3749" s="127"/>
      <c r="R3749" s="127"/>
    </row>
    <row r="3750" spans="7:18" x14ac:dyDescent="0.2">
      <c r="G3750" s="64"/>
      <c r="H3750" s="64"/>
      <c r="O3750" s="87"/>
      <c r="P3750" s="127"/>
      <c r="Q3750" s="127"/>
      <c r="R3750" s="127"/>
    </row>
    <row r="3751" spans="7:18" x14ac:dyDescent="0.2">
      <c r="G3751" s="64"/>
      <c r="H3751" s="64"/>
      <c r="O3751" s="87"/>
      <c r="P3751" s="127"/>
      <c r="Q3751" s="127"/>
      <c r="R3751" s="127"/>
    </row>
    <row r="3752" spans="7:18" x14ac:dyDescent="0.2">
      <c r="G3752" s="64"/>
      <c r="H3752" s="64"/>
      <c r="O3752" s="87"/>
      <c r="P3752" s="127"/>
      <c r="Q3752" s="127"/>
      <c r="R3752" s="127"/>
    </row>
    <row r="3753" spans="7:18" x14ac:dyDescent="0.2">
      <c r="G3753" s="64"/>
      <c r="H3753" s="64"/>
      <c r="O3753" s="87"/>
      <c r="P3753" s="127"/>
      <c r="Q3753" s="127"/>
      <c r="R3753" s="127"/>
    </row>
    <row r="3754" spans="7:18" x14ac:dyDescent="0.2">
      <c r="G3754" s="64"/>
      <c r="H3754" s="64"/>
      <c r="O3754" s="87"/>
      <c r="P3754" s="127"/>
      <c r="Q3754" s="127"/>
      <c r="R3754" s="127"/>
    </row>
    <row r="3755" spans="7:18" x14ac:dyDescent="0.2">
      <c r="G3755" s="64"/>
      <c r="H3755" s="64"/>
      <c r="O3755" s="87"/>
      <c r="P3755" s="127"/>
      <c r="Q3755" s="127"/>
      <c r="R3755" s="127"/>
    </row>
    <row r="3756" spans="7:18" x14ac:dyDescent="0.2">
      <c r="G3756" s="64"/>
      <c r="H3756" s="64"/>
      <c r="O3756" s="87"/>
      <c r="P3756" s="127"/>
      <c r="Q3756" s="127"/>
      <c r="R3756" s="127"/>
    </row>
    <row r="3757" spans="7:18" x14ac:dyDescent="0.2">
      <c r="G3757" s="64"/>
      <c r="H3757" s="64"/>
      <c r="O3757" s="87"/>
      <c r="P3757" s="127"/>
      <c r="Q3757" s="127"/>
      <c r="R3757" s="127"/>
    </row>
    <row r="3758" spans="7:18" x14ac:dyDescent="0.2">
      <c r="G3758" s="64"/>
      <c r="H3758" s="64"/>
      <c r="O3758" s="87"/>
      <c r="P3758" s="127"/>
      <c r="Q3758" s="127"/>
      <c r="R3758" s="127"/>
    </row>
    <row r="3759" spans="7:18" x14ac:dyDescent="0.2">
      <c r="G3759" s="64"/>
      <c r="H3759" s="64"/>
      <c r="O3759" s="87"/>
      <c r="P3759" s="127"/>
      <c r="Q3759" s="127"/>
      <c r="R3759" s="127"/>
    </row>
    <row r="3760" spans="7:18" x14ac:dyDescent="0.2">
      <c r="G3760" s="64"/>
      <c r="H3760" s="64"/>
      <c r="O3760" s="87"/>
      <c r="P3760" s="127"/>
      <c r="Q3760" s="127"/>
      <c r="R3760" s="127"/>
    </row>
    <row r="3761" spans="7:18" x14ac:dyDescent="0.2">
      <c r="G3761" s="64"/>
      <c r="H3761" s="64"/>
      <c r="O3761" s="87"/>
      <c r="P3761" s="127"/>
      <c r="Q3761" s="127"/>
      <c r="R3761" s="127"/>
    </row>
    <row r="3762" spans="7:18" x14ac:dyDescent="0.2">
      <c r="G3762" s="64"/>
      <c r="H3762" s="64"/>
      <c r="O3762" s="87"/>
      <c r="P3762" s="127"/>
      <c r="Q3762" s="127"/>
      <c r="R3762" s="127"/>
    </row>
    <row r="3763" spans="7:18" x14ac:dyDescent="0.2">
      <c r="G3763" s="64"/>
      <c r="H3763" s="64"/>
      <c r="O3763" s="87"/>
      <c r="P3763" s="127"/>
      <c r="Q3763" s="127"/>
      <c r="R3763" s="127"/>
    </row>
    <row r="3764" spans="7:18" x14ac:dyDescent="0.2">
      <c r="G3764" s="64"/>
      <c r="H3764" s="64"/>
      <c r="O3764" s="87"/>
      <c r="P3764" s="127"/>
      <c r="Q3764" s="127"/>
      <c r="R3764" s="127"/>
    </row>
    <row r="3765" spans="7:18" x14ac:dyDescent="0.2">
      <c r="G3765" s="64"/>
      <c r="H3765" s="64"/>
      <c r="O3765" s="87"/>
      <c r="P3765" s="127"/>
      <c r="Q3765" s="127"/>
      <c r="R3765" s="127"/>
    </row>
    <row r="3766" spans="7:18" x14ac:dyDescent="0.2">
      <c r="G3766" s="64"/>
      <c r="H3766" s="64"/>
      <c r="O3766" s="87"/>
      <c r="P3766" s="127"/>
      <c r="Q3766" s="127"/>
      <c r="R3766" s="127"/>
    </row>
    <row r="3767" spans="7:18" x14ac:dyDescent="0.2">
      <c r="G3767" s="64"/>
      <c r="H3767" s="64"/>
      <c r="O3767" s="87"/>
      <c r="P3767" s="127"/>
      <c r="Q3767" s="127"/>
      <c r="R3767" s="127"/>
    </row>
    <row r="3768" spans="7:18" x14ac:dyDescent="0.2">
      <c r="G3768" s="64"/>
      <c r="H3768" s="64"/>
      <c r="O3768" s="87"/>
      <c r="P3768" s="127"/>
      <c r="Q3768" s="127"/>
      <c r="R3768" s="127"/>
    </row>
    <row r="3769" spans="7:18" x14ac:dyDescent="0.2">
      <c r="G3769" s="64"/>
      <c r="H3769" s="64"/>
      <c r="O3769" s="87"/>
      <c r="P3769" s="127"/>
      <c r="Q3769" s="127"/>
      <c r="R3769" s="127"/>
    </row>
    <row r="3770" spans="7:18" x14ac:dyDescent="0.2">
      <c r="G3770" s="64"/>
      <c r="H3770" s="64"/>
      <c r="O3770" s="87"/>
      <c r="P3770" s="127"/>
      <c r="Q3770" s="127"/>
      <c r="R3770" s="127"/>
    </row>
    <row r="3771" spans="7:18" x14ac:dyDescent="0.2">
      <c r="G3771" s="64"/>
      <c r="H3771" s="64"/>
      <c r="O3771" s="87"/>
      <c r="P3771" s="127"/>
      <c r="Q3771" s="127"/>
      <c r="R3771" s="127"/>
    </row>
    <row r="3772" spans="7:18" x14ac:dyDescent="0.2">
      <c r="G3772" s="64"/>
      <c r="H3772" s="64"/>
      <c r="O3772" s="87"/>
      <c r="P3772" s="127"/>
      <c r="Q3772" s="127"/>
      <c r="R3772" s="127"/>
    </row>
    <row r="3773" spans="7:18" x14ac:dyDescent="0.2">
      <c r="G3773" s="64"/>
      <c r="H3773" s="64"/>
      <c r="O3773" s="87"/>
      <c r="P3773" s="127"/>
      <c r="Q3773" s="127"/>
      <c r="R3773" s="127"/>
    </row>
    <row r="3774" spans="7:18" x14ac:dyDescent="0.2">
      <c r="G3774" s="64"/>
      <c r="H3774" s="64"/>
      <c r="O3774" s="87"/>
      <c r="P3774" s="127"/>
      <c r="Q3774" s="127"/>
      <c r="R3774" s="127"/>
    </row>
    <row r="3775" spans="7:18" x14ac:dyDescent="0.2">
      <c r="G3775" s="64"/>
      <c r="H3775" s="64"/>
      <c r="O3775" s="87"/>
      <c r="P3775" s="127"/>
      <c r="Q3775" s="127"/>
      <c r="R3775" s="127"/>
    </row>
    <row r="3776" spans="7:18" x14ac:dyDescent="0.2">
      <c r="G3776" s="64"/>
      <c r="H3776" s="64"/>
      <c r="O3776" s="87"/>
      <c r="P3776" s="127"/>
      <c r="Q3776" s="127"/>
      <c r="R3776" s="127"/>
    </row>
    <row r="3777" spans="7:18" x14ac:dyDescent="0.2">
      <c r="G3777" s="64"/>
      <c r="H3777" s="64"/>
      <c r="O3777" s="87"/>
      <c r="P3777" s="127"/>
      <c r="Q3777" s="127"/>
      <c r="R3777" s="127"/>
    </row>
    <row r="3778" spans="7:18" x14ac:dyDescent="0.2">
      <c r="G3778" s="64"/>
      <c r="H3778" s="64"/>
      <c r="O3778" s="87"/>
      <c r="P3778" s="127"/>
      <c r="Q3778" s="127"/>
      <c r="R3778" s="127"/>
    </row>
    <row r="3779" spans="7:18" x14ac:dyDescent="0.2">
      <c r="G3779" s="64"/>
      <c r="H3779" s="64"/>
      <c r="O3779" s="87"/>
      <c r="P3779" s="127"/>
      <c r="Q3779" s="127"/>
      <c r="R3779" s="127"/>
    </row>
    <row r="3780" spans="7:18" x14ac:dyDescent="0.2">
      <c r="G3780" s="64"/>
      <c r="H3780" s="64"/>
      <c r="O3780" s="87"/>
      <c r="P3780" s="127"/>
      <c r="Q3780" s="127"/>
      <c r="R3780" s="127"/>
    </row>
    <row r="3781" spans="7:18" x14ac:dyDescent="0.2">
      <c r="G3781" s="64"/>
      <c r="H3781" s="64"/>
      <c r="O3781" s="87"/>
      <c r="P3781" s="127"/>
      <c r="Q3781" s="127"/>
      <c r="R3781" s="127"/>
    </row>
    <row r="3782" spans="7:18" x14ac:dyDescent="0.2">
      <c r="G3782" s="64"/>
      <c r="H3782" s="64"/>
      <c r="O3782" s="87"/>
      <c r="P3782" s="127"/>
      <c r="Q3782" s="127"/>
      <c r="R3782" s="127"/>
    </row>
    <row r="3783" spans="7:18" x14ac:dyDescent="0.2">
      <c r="G3783" s="64"/>
      <c r="H3783" s="64"/>
      <c r="O3783" s="87"/>
      <c r="P3783" s="127"/>
      <c r="Q3783" s="127"/>
      <c r="R3783" s="127"/>
    </row>
    <row r="3784" spans="7:18" x14ac:dyDescent="0.2">
      <c r="G3784" s="64"/>
      <c r="H3784" s="64"/>
      <c r="O3784" s="87"/>
      <c r="P3784" s="127"/>
      <c r="Q3784" s="127"/>
      <c r="R3784" s="127"/>
    </row>
    <row r="3785" spans="7:18" x14ac:dyDescent="0.2">
      <c r="G3785" s="64"/>
      <c r="H3785" s="64"/>
      <c r="O3785" s="87"/>
      <c r="P3785" s="127"/>
      <c r="Q3785" s="127"/>
      <c r="R3785" s="127"/>
    </row>
    <row r="3786" spans="7:18" x14ac:dyDescent="0.2">
      <c r="G3786" s="64"/>
      <c r="H3786" s="64"/>
      <c r="O3786" s="87"/>
      <c r="P3786" s="127"/>
      <c r="Q3786" s="127"/>
      <c r="R3786" s="127"/>
    </row>
    <row r="3787" spans="7:18" x14ac:dyDescent="0.2">
      <c r="G3787" s="64"/>
      <c r="H3787" s="64"/>
      <c r="O3787" s="87"/>
      <c r="P3787" s="127"/>
      <c r="Q3787" s="127"/>
      <c r="R3787" s="127"/>
    </row>
    <row r="3788" spans="7:18" x14ac:dyDescent="0.2">
      <c r="G3788" s="64"/>
      <c r="H3788" s="64"/>
      <c r="O3788" s="87"/>
      <c r="P3788" s="127"/>
      <c r="Q3788" s="127"/>
      <c r="R3788" s="127"/>
    </row>
    <row r="3789" spans="7:18" x14ac:dyDescent="0.2">
      <c r="G3789" s="64"/>
      <c r="H3789" s="64"/>
      <c r="O3789" s="87"/>
      <c r="P3789" s="127"/>
      <c r="Q3789" s="127"/>
      <c r="R3789" s="127"/>
    </row>
    <row r="3790" spans="7:18" x14ac:dyDescent="0.2">
      <c r="G3790" s="64"/>
      <c r="H3790" s="64"/>
      <c r="O3790" s="87"/>
      <c r="P3790" s="127"/>
      <c r="Q3790" s="127"/>
      <c r="R3790" s="127"/>
    </row>
    <row r="3791" spans="7:18" x14ac:dyDescent="0.2">
      <c r="G3791" s="64"/>
      <c r="H3791" s="64"/>
      <c r="O3791" s="87"/>
      <c r="P3791" s="127"/>
      <c r="Q3791" s="127"/>
      <c r="R3791" s="127"/>
    </row>
    <row r="3792" spans="7:18" x14ac:dyDescent="0.2">
      <c r="G3792" s="64"/>
      <c r="H3792" s="64"/>
      <c r="O3792" s="87"/>
      <c r="P3792" s="127"/>
      <c r="Q3792" s="127"/>
      <c r="R3792" s="127"/>
    </row>
    <row r="3793" spans="7:18" x14ac:dyDescent="0.2">
      <c r="G3793" s="64"/>
      <c r="H3793" s="64"/>
      <c r="O3793" s="87"/>
      <c r="P3793" s="127"/>
      <c r="Q3793" s="127"/>
      <c r="R3793" s="127"/>
    </row>
    <row r="3794" spans="7:18" x14ac:dyDescent="0.2">
      <c r="G3794" s="64"/>
      <c r="H3794" s="64"/>
      <c r="O3794" s="87"/>
      <c r="P3794" s="127"/>
      <c r="Q3794" s="127"/>
      <c r="R3794" s="127"/>
    </row>
    <row r="3795" spans="7:18" x14ac:dyDescent="0.2">
      <c r="G3795" s="64"/>
      <c r="H3795" s="64"/>
      <c r="O3795" s="87"/>
      <c r="P3795" s="127"/>
      <c r="Q3795" s="127"/>
      <c r="R3795" s="127"/>
    </row>
    <row r="3796" spans="7:18" x14ac:dyDescent="0.2">
      <c r="G3796" s="64"/>
      <c r="H3796" s="64"/>
      <c r="O3796" s="87"/>
      <c r="P3796" s="127"/>
      <c r="Q3796" s="127"/>
      <c r="R3796" s="127"/>
    </row>
    <row r="3797" spans="7:18" x14ac:dyDescent="0.2">
      <c r="G3797" s="64"/>
      <c r="H3797" s="64"/>
      <c r="O3797" s="87"/>
      <c r="P3797" s="127"/>
      <c r="Q3797" s="127"/>
      <c r="R3797" s="127"/>
    </row>
    <row r="3798" spans="7:18" x14ac:dyDescent="0.2">
      <c r="G3798" s="64"/>
      <c r="H3798" s="64"/>
      <c r="O3798" s="87"/>
      <c r="P3798" s="127"/>
      <c r="Q3798" s="127"/>
      <c r="R3798" s="127"/>
    </row>
    <row r="3799" spans="7:18" x14ac:dyDescent="0.2">
      <c r="G3799" s="64"/>
      <c r="H3799" s="64"/>
      <c r="O3799" s="87"/>
      <c r="P3799" s="127"/>
      <c r="Q3799" s="127"/>
      <c r="R3799" s="127"/>
    </row>
    <row r="3800" spans="7:18" x14ac:dyDescent="0.2">
      <c r="G3800" s="64"/>
      <c r="H3800" s="64"/>
      <c r="O3800" s="87"/>
      <c r="P3800" s="127"/>
      <c r="Q3800" s="127"/>
      <c r="R3800" s="127"/>
    </row>
    <row r="3801" spans="7:18" x14ac:dyDescent="0.2">
      <c r="G3801" s="64"/>
      <c r="H3801" s="64"/>
      <c r="O3801" s="87"/>
      <c r="P3801" s="127"/>
      <c r="Q3801" s="127"/>
      <c r="R3801" s="127"/>
    </row>
    <row r="3802" spans="7:18" x14ac:dyDescent="0.2">
      <c r="G3802" s="64"/>
      <c r="H3802" s="64"/>
      <c r="O3802" s="87"/>
      <c r="P3802" s="127"/>
      <c r="Q3802" s="127"/>
      <c r="R3802" s="127"/>
    </row>
    <row r="3803" spans="7:18" x14ac:dyDescent="0.2">
      <c r="G3803" s="64"/>
      <c r="H3803" s="64"/>
      <c r="O3803" s="87"/>
      <c r="P3803" s="127"/>
      <c r="Q3803" s="127"/>
      <c r="R3803" s="127"/>
    </row>
    <row r="3804" spans="7:18" x14ac:dyDescent="0.2">
      <c r="G3804" s="64"/>
      <c r="H3804" s="64"/>
      <c r="O3804" s="87"/>
      <c r="P3804" s="127"/>
      <c r="Q3804" s="127"/>
      <c r="R3804" s="127"/>
    </row>
    <row r="3805" spans="7:18" x14ac:dyDescent="0.2">
      <c r="G3805" s="64"/>
      <c r="H3805" s="64"/>
      <c r="O3805" s="87"/>
      <c r="P3805" s="127"/>
      <c r="Q3805" s="127"/>
      <c r="R3805" s="127"/>
    </row>
    <row r="3806" spans="7:18" x14ac:dyDescent="0.2">
      <c r="G3806" s="64"/>
      <c r="H3806" s="64"/>
      <c r="O3806" s="87"/>
      <c r="P3806" s="127"/>
      <c r="Q3806" s="127"/>
      <c r="R3806" s="127"/>
    </row>
    <row r="3807" spans="7:18" x14ac:dyDescent="0.2">
      <c r="G3807" s="64"/>
      <c r="H3807" s="64"/>
      <c r="O3807" s="87"/>
      <c r="P3807" s="127"/>
      <c r="Q3807" s="127"/>
      <c r="R3807" s="127"/>
    </row>
    <row r="3808" spans="7:18" x14ac:dyDescent="0.2">
      <c r="G3808" s="64"/>
      <c r="H3808" s="64"/>
      <c r="O3808" s="87"/>
      <c r="P3808" s="127"/>
      <c r="Q3808" s="127"/>
      <c r="R3808" s="127"/>
    </row>
    <row r="3809" spans="7:18" x14ac:dyDescent="0.2">
      <c r="G3809" s="64"/>
      <c r="H3809" s="64"/>
      <c r="O3809" s="87"/>
      <c r="P3809" s="127"/>
      <c r="Q3809" s="127"/>
      <c r="R3809" s="127"/>
    </row>
    <row r="3810" spans="7:18" x14ac:dyDescent="0.2">
      <c r="G3810" s="64"/>
      <c r="H3810" s="64"/>
      <c r="O3810" s="87"/>
      <c r="P3810" s="127"/>
      <c r="Q3810" s="127"/>
      <c r="R3810" s="127"/>
    </row>
    <row r="3811" spans="7:18" x14ac:dyDescent="0.2">
      <c r="G3811" s="64"/>
      <c r="H3811" s="64"/>
      <c r="O3811" s="87"/>
      <c r="P3811" s="127"/>
      <c r="Q3811" s="127"/>
      <c r="R3811" s="127"/>
    </row>
    <row r="3812" spans="7:18" x14ac:dyDescent="0.2">
      <c r="G3812" s="64"/>
      <c r="H3812" s="64"/>
      <c r="O3812" s="87"/>
      <c r="P3812" s="127"/>
      <c r="Q3812" s="127"/>
      <c r="R3812" s="127"/>
    </row>
    <row r="3813" spans="7:18" x14ac:dyDescent="0.2">
      <c r="G3813" s="64"/>
      <c r="H3813" s="64"/>
      <c r="O3813" s="87"/>
      <c r="P3813" s="127"/>
      <c r="Q3813" s="127"/>
      <c r="R3813" s="127"/>
    </row>
    <row r="3814" spans="7:18" x14ac:dyDescent="0.2">
      <c r="G3814" s="64"/>
      <c r="H3814" s="64"/>
      <c r="O3814" s="87"/>
      <c r="P3814" s="127"/>
      <c r="Q3814" s="127"/>
      <c r="R3814" s="127"/>
    </row>
    <row r="3815" spans="7:18" x14ac:dyDescent="0.2">
      <c r="G3815" s="64"/>
      <c r="H3815" s="64"/>
      <c r="O3815" s="87"/>
      <c r="P3815" s="127"/>
      <c r="Q3815" s="127"/>
      <c r="R3815" s="127"/>
    </row>
    <row r="3816" spans="7:18" x14ac:dyDescent="0.2">
      <c r="G3816" s="64"/>
      <c r="H3816" s="64"/>
      <c r="O3816" s="87"/>
      <c r="P3816" s="127"/>
      <c r="Q3816" s="127"/>
      <c r="R3816" s="127"/>
    </row>
    <row r="3817" spans="7:18" x14ac:dyDescent="0.2">
      <c r="G3817" s="64"/>
      <c r="H3817" s="64"/>
      <c r="O3817" s="87"/>
      <c r="P3817" s="127"/>
      <c r="Q3817" s="127"/>
      <c r="R3817" s="127"/>
    </row>
    <row r="3818" spans="7:18" x14ac:dyDescent="0.2">
      <c r="G3818" s="64"/>
      <c r="H3818" s="64"/>
      <c r="O3818" s="87"/>
      <c r="P3818" s="127"/>
      <c r="Q3818" s="127"/>
      <c r="R3818" s="127"/>
    </row>
    <row r="3819" spans="7:18" x14ac:dyDescent="0.2">
      <c r="G3819" s="64"/>
      <c r="H3819" s="64"/>
      <c r="O3819" s="87"/>
      <c r="P3819" s="127"/>
      <c r="Q3819" s="127"/>
      <c r="R3819" s="127"/>
    </row>
    <row r="3820" spans="7:18" x14ac:dyDescent="0.2">
      <c r="G3820" s="64"/>
      <c r="H3820" s="64"/>
      <c r="O3820" s="87"/>
      <c r="P3820" s="127"/>
      <c r="Q3820" s="127"/>
      <c r="R3820" s="127"/>
    </row>
    <row r="3821" spans="7:18" x14ac:dyDescent="0.2">
      <c r="G3821" s="64"/>
      <c r="H3821" s="64"/>
      <c r="O3821" s="87"/>
      <c r="P3821" s="127"/>
      <c r="Q3821" s="127"/>
      <c r="R3821" s="127"/>
    </row>
    <row r="3822" spans="7:18" x14ac:dyDescent="0.2">
      <c r="G3822" s="64"/>
      <c r="H3822" s="64"/>
      <c r="O3822" s="87"/>
      <c r="P3822" s="127"/>
      <c r="Q3822" s="127"/>
      <c r="R3822" s="127"/>
    </row>
    <row r="3823" spans="7:18" x14ac:dyDescent="0.2">
      <c r="G3823" s="64"/>
      <c r="H3823" s="64"/>
      <c r="O3823" s="87"/>
      <c r="P3823" s="127"/>
      <c r="Q3823" s="127"/>
      <c r="R3823" s="127"/>
    </row>
    <row r="3824" spans="7:18" x14ac:dyDescent="0.2">
      <c r="G3824" s="64"/>
      <c r="H3824" s="64"/>
      <c r="O3824" s="87"/>
      <c r="P3824" s="127"/>
      <c r="Q3824" s="127"/>
      <c r="R3824" s="127"/>
    </row>
    <row r="3825" spans="7:18" x14ac:dyDescent="0.2">
      <c r="G3825" s="64"/>
      <c r="H3825" s="64"/>
      <c r="O3825" s="87"/>
      <c r="P3825" s="127"/>
      <c r="Q3825" s="127"/>
      <c r="R3825" s="127"/>
    </row>
    <row r="3826" spans="7:18" x14ac:dyDescent="0.2">
      <c r="G3826" s="64"/>
      <c r="H3826" s="64"/>
      <c r="O3826" s="87"/>
      <c r="P3826" s="127"/>
      <c r="Q3826" s="127"/>
      <c r="R3826" s="127"/>
    </row>
    <row r="3827" spans="7:18" x14ac:dyDescent="0.2">
      <c r="G3827" s="64"/>
      <c r="H3827" s="64"/>
      <c r="O3827" s="87"/>
      <c r="P3827" s="127"/>
      <c r="Q3827" s="127"/>
      <c r="R3827" s="127"/>
    </row>
    <row r="3828" spans="7:18" x14ac:dyDescent="0.2">
      <c r="G3828" s="64"/>
      <c r="H3828" s="64"/>
      <c r="O3828" s="87"/>
      <c r="P3828" s="127"/>
      <c r="Q3828" s="127"/>
      <c r="R3828" s="127"/>
    </row>
    <row r="3829" spans="7:18" x14ac:dyDescent="0.2">
      <c r="G3829" s="64"/>
      <c r="H3829" s="64"/>
      <c r="O3829" s="87"/>
      <c r="P3829" s="127"/>
      <c r="Q3829" s="127"/>
      <c r="R3829" s="127"/>
    </row>
    <row r="3830" spans="7:18" x14ac:dyDescent="0.2">
      <c r="G3830" s="64"/>
      <c r="H3830" s="64"/>
      <c r="O3830" s="87"/>
      <c r="P3830" s="127"/>
      <c r="Q3830" s="127"/>
      <c r="R3830" s="127"/>
    </row>
    <row r="3831" spans="7:18" x14ac:dyDescent="0.2">
      <c r="G3831" s="64"/>
      <c r="H3831" s="64"/>
      <c r="O3831" s="87"/>
      <c r="P3831" s="127"/>
      <c r="Q3831" s="127"/>
      <c r="R3831" s="127"/>
    </row>
    <row r="3832" spans="7:18" x14ac:dyDescent="0.2">
      <c r="G3832" s="64"/>
      <c r="H3832" s="64"/>
      <c r="O3832" s="87"/>
      <c r="P3832" s="127"/>
      <c r="Q3832" s="127"/>
      <c r="R3832" s="127"/>
    </row>
    <row r="3833" spans="7:18" x14ac:dyDescent="0.2">
      <c r="G3833" s="64"/>
      <c r="H3833" s="64"/>
      <c r="O3833" s="87"/>
      <c r="P3833" s="127"/>
      <c r="Q3833" s="127"/>
      <c r="R3833" s="127"/>
    </row>
    <row r="3834" spans="7:18" x14ac:dyDescent="0.2">
      <c r="G3834" s="64"/>
      <c r="H3834" s="64"/>
      <c r="O3834" s="87"/>
      <c r="P3834" s="127"/>
      <c r="Q3834" s="127"/>
      <c r="R3834" s="127"/>
    </row>
    <row r="3835" spans="7:18" x14ac:dyDescent="0.2">
      <c r="G3835" s="64"/>
      <c r="H3835" s="64"/>
      <c r="O3835" s="87"/>
      <c r="P3835" s="127"/>
      <c r="Q3835" s="127"/>
      <c r="R3835" s="127"/>
    </row>
    <row r="3836" spans="7:18" x14ac:dyDescent="0.2">
      <c r="G3836" s="64"/>
      <c r="H3836" s="64"/>
      <c r="O3836" s="87"/>
      <c r="P3836" s="127"/>
      <c r="Q3836" s="127"/>
      <c r="R3836" s="127"/>
    </row>
    <row r="3837" spans="7:18" x14ac:dyDescent="0.2">
      <c r="G3837" s="64"/>
      <c r="H3837" s="64"/>
      <c r="O3837" s="87"/>
      <c r="P3837" s="127"/>
      <c r="Q3837" s="127"/>
      <c r="R3837" s="127"/>
    </row>
    <row r="3838" spans="7:18" x14ac:dyDescent="0.2">
      <c r="G3838" s="64"/>
      <c r="H3838" s="64"/>
      <c r="O3838" s="87"/>
      <c r="P3838" s="127"/>
      <c r="Q3838" s="127"/>
      <c r="R3838" s="127"/>
    </row>
    <row r="3839" spans="7:18" x14ac:dyDescent="0.2">
      <c r="G3839" s="64"/>
      <c r="H3839" s="64"/>
      <c r="O3839" s="87"/>
      <c r="P3839" s="127"/>
      <c r="Q3839" s="127"/>
      <c r="R3839" s="127"/>
    </row>
    <row r="3840" spans="7:18" x14ac:dyDescent="0.2">
      <c r="G3840" s="64"/>
      <c r="H3840" s="64"/>
      <c r="O3840" s="87"/>
      <c r="P3840" s="127"/>
      <c r="Q3840" s="127"/>
      <c r="R3840" s="127"/>
    </row>
    <row r="3841" spans="7:18" x14ac:dyDescent="0.2">
      <c r="G3841" s="64"/>
      <c r="H3841" s="64"/>
      <c r="O3841" s="87"/>
      <c r="P3841" s="127"/>
      <c r="Q3841" s="127"/>
      <c r="R3841" s="127"/>
    </row>
    <row r="3842" spans="7:18" x14ac:dyDescent="0.2">
      <c r="G3842" s="64"/>
      <c r="H3842" s="64"/>
      <c r="O3842" s="87"/>
      <c r="P3842" s="127"/>
      <c r="Q3842" s="127"/>
      <c r="R3842" s="127"/>
    </row>
    <row r="3843" spans="7:18" x14ac:dyDescent="0.2">
      <c r="G3843" s="64"/>
      <c r="H3843" s="64"/>
      <c r="O3843" s="87"/>
      <c r="P3843" s="127"/>
      <c r="Q3843" s="127"/>
      <c r="R3843" s="127"/>
    </row>
    <row r="3844" spans="7:18" x14ac:dyDescent="0.2">
      <c r="G3844" s="64"/>
      <c r="H3844" s="64"/>
      <c r="O3844" s="87"/>
      <c r="P3844" s="127"/>
      <c r="Q3844" s="127"/>
      <c r="R3844" s="127"/>
    </row>
    <row r="3845" spans="7:18" x14ac:dyDescent="0.2">
      <c r="G3845" s="64"/>
      <c r="H3845" s="64"/>
      <c r="O3845" s="87"/>
      <c r="P3845" s="127"/>
      <c r="Q3845" s="127"/>
      <c r="R3845" s="127"/>
    </row>
    <row r="3846" spans="7:18" x14ac:dyDescent="0.2">
      <c r="G3846" s="64"/>
      <c r="H3846" s="64"/>
      <c r="O3846" s="87"/>
      <c r="P3846" s="127"/>
      <c r="Q3846" s="127"/>
      <c r="R3846" s="127"/>
    </row>
    <row r="3847" spans="7:18" x14ac:dyDescent="0.2">
      <c r="G3847" s="64"/>
      <c r="H3847" s="64"/>
      <c r="O3847" s="87"/>
      <c r="P3847" s="127"/>
      <c r="Q3847" s="127"/>
      <c r="R3847" s="127"/>
    </row>
    <row r="3848" spans="7:18" x14ac:dyDescent="0.2">
      <c r="G3848" s="64"/>
      <c r="H3848" s="64"/>
      <c r="O3848" s="87"/>
      <c r="P3848" s="127"/>
      <c r="Q3848" s="127"/>
      <c r="R3848" s="127"/>
    </row>
    <row r="3849" spans="7:18" x14ac:dyDescent="0.2">
      <c r="G3849" s="64"/>
      <c r="H3849" s="64"/>
      <c r="O3849" s="87"/>
      <c r="P3849" s="127"/>
      <c r="Q3849" s="127"/>
      <c r="R3849" s="127"/>
    </row>
    <row r="3850" spans="7:18" x14ac:dyDescent="0.2">
      <c r="G3850" s="64"/>
      <c r="H3850" s="64"/>
      <c r="O3850" s="87"/>
      <c r="P3850" s="127"/>
      <c r="Q3850" s="127"/>
      <c r="R3850" s="127"/>
    </row>
    <row r="3851" spans="7:18" x14ac:dyDescent="0.2">
      <c r="G3851" s="64"/>
      <c r="H3851" s="64"/>
      <c r="O3851" s="87"/>
      <c r="P3851" s="127"/>
      <c r="Q3851" s="127"/>
      <c r="R3851" s="127"/>
    </row>
    <row r="3852" spans="7:18" x14ac:dyDescent="0.2">
      <c r="G3852" s="64"/>
      <c r="H3852" s="64"/>
      <c r="O3852" s="87"/>
      <c r="P3852" s="127"/>
      <c r="Q3852" s="127"/>
      <c r="R3852" s="127"/>
    </row>
    <row r="3853" spans="7:18" x14ac:dyDescent="0.2">
      <c r="G3853" s="64"/>
      <c r="H3853" s="64"/>
      <c r="O3853" s="87"/>
      <c r="P3853" s="127"/>
      <c r="Q3853" s="127"/>
      <c r="R3853" s="127"/>
    </row>
    <row r="3854" spans="7:18" x14ac:dyDescent="0.2">
      <c r="G3854" s="64"/>
      <c r="H3854" s="64"/>
      <c r="O3854" s="87"/>
      <c r="P3854" s="127"/>
      <c r="Q3854" s="127"/>
      <c r="R3854" s="127"/>
    </row>
    <row r="3855" spans="7:18" x14ac:dyDescent="0.2">
      <c r="G3855" s="64"/>
      <c r="H3855" s="64"/>
      <c r="O3855" s="87"/>
      <c r="P3855" s="127"/>
      <c r="Q3855" s="127"/>
      <c r="R3855" s="127"/>
    </row>
    <row r="3856" spans="7:18" x14ac:dyDescent="0.2">
      <c r="G3856" s="64"/>
      <c r="H3856" s="64"/>
      <c r="O3856" s="87"/>
      <c r="P3856" s="127"/>
      <c r="Q3856" s="127"/>
      <c r="R3856" s="127"/>
    </row>
    <row r="3857" spans="7:18" x14ac:dyDescent="0.2">
      <c r="G3857" s="64"/>
      <c r="H3857" s="64"/>
      <c r="O3857" s="87"/>
      <c r="P3857" s="127"/>
      <c r="Q3857" s="127"/>
      <c r="R3857" s="127"/>
    </row>
    <row r="3858" spans="7:18" x14ac:dyDescent="0.2">
      <c r="G3858" s="64"/>
      <c r="H3858" s="64"/>
      <c r="O3858" s="87"/>
      <c r="P3858" s="127"/>
      <c r="Q3858" s="127"/>
      <c r="R3858" s="127"/>
    </row>
    <row r="3859" spans="7:18" x14ac:dyDescent="0.2">
      <c r="G3859" s="64"/>
      <c r="H3859" s="64"/>
      <c r="O3859" s="87"/>
      <c r="P3859" s="127"/>
      <c r="Q3859" s="127"/>
      <c r="R3859" s="127"/>
    </row>
    <row r="3860" spans="7:18" x14ac:dyDescent="0.2">
      <c r="G3860" s="64"/>
      <c r="H3860" s="64"/>
      <c r="O3860" s="87"/>
      <c r="P3860" s="127"/>
      <c r="Q3860" s="127"/>
      <c r="R3860" s="127"/>
    </row>
    <row r="3861" spans="7:18" x14ac:dyDescent="0.2">
      <c r="G3861" s="64"/>
      <c r="H3861" s="64"/>
      <c r="O3861" s="87"/>
      <c r="P3861" s="127"/>
      <c r="Q3861" s="127"/>
      <c r="R3861" s="127"/>
    </row>
    <row r="3862" spans="7:18" x14ac:dyDescent="0.2">
      <c r="G3862" s="64"/>
      <c r="H3862" s="64"/>
      <c r="O3862" s="87"/>
      <c r="P3862" s="127"/>
      <c r="Q3862" s="127"/>
      <c r="R3862" s="127"/>
    </row>
    <row r="3863" spans="7:18" x14ac:dyDescent="0.2">
      <c r="G3863" s="64"/>
      <c r="H3863" s="64"/>
      <c r="O3863" s="87"/>
      <c r="P3863" s="127"/>
      <c r="Q3863" s="127"/>
      <c r="R3863" s="127"/>
    </row>
    <row r="3864" spans="7:18" x14ac:dyDescent="0.2">
      <c r="G3864" s="64"/>
      <c r="H3864" s="64"/>
      <c r="O3864" s="87"/>
      <c r="P3864" s="127"/>
      <c r="Q3864" s="127"/>
      <c r="R3864" s="127"/>
    </row>
    <row r="3865" spans="7:18" x14ac:dyDescent="0.2">
      <c r="G3865" s="64"/>
      <c r="H3865" s="64"/>
      <c r="O3865" s="87"/>
      <c r="P3865" s="127"/>
      <c r="Q3865" s="127"/>
      <c r="R3865" s="127"/>
    </row>
    <row r="3866" spans="7:18" x14ac:dyDescent="0.2">
      <c r="G3866" s="64"/>
      <c r="H3866" s="64"/>
      <c r="O3866" s="87"/>
      <c r="P3866" s="127"/>
      <c r="Q3866" s="127"/>
      <c r="R3866" s="127"/>
    </row>
    <row r="3867" spans="7:18" x14ac:dyDescent="0.2">
      <c r="G3867" s="64"/>
      <c r="H3867" s="64"/>
      <c r="O3867" s="87"/>
      <c r="P3867" s="127"/>
      <c r="Q3867" s="127"/>
      <c r="R3867" s="127"/>
    </row>
    <row r="3868" spans="7:18" x14ac:dyDescent="0.2">
      <c r="G3868" s="64"/>
      <c r="H3868" s="64"/>
      <c r="O3868" s="87"/>
      <c r="P3868" s="127"/>
      <c r="Q3868" s="127"/>
      <c r="R3868" s="127"/>
    </row>
    <row r="3869" spans="7:18" x14ac:dyDescent="0.2">
      <c r="G3869" s="64"/>
      <c r="H3869" s="64"/>
      <c r="O3869" s="87"/>
      <c r="P3869" s="127"/>
      <c r="Q3869" s="127"/>
      <c r="R3869" s="127"/>
    </row>
    <row r="3870" spans="7:18" x14ac:dyDescent="0.2">
      <c r="G3870" s="64"/>
      <c r="H3870" s="64"/>
      <c r="O3870" s="87"/>
      <c r="P3870" s="127"/>
      <c r="Q3870" s="127"/>
      <c r="R3870" s="127"/>
    </row>
    <row r="3871" spans="7:18" x14ac:dyDescent="0.2">
      <c r="G3871" s="64"/>
      <c r="H3871" s="64"/>
      <c r="O3871" s="87"/>
      <c r="P3871" s="127"/>
      <c r="Q3871" s="127"/>
      <c r="R3871" s="127"/>
    </row>
    <row r="3872" spans="7:18" x14ac:dyDescent="0.2">
      <c r="G3872" s="64"/>
      <c r="H3872" s="64"/>
      <c r="O3872" s="87"/>
      <c r="P3872" s="127"/>
      <c r="Q3872" s="127"/>
      <c r="R3872" s="127"/>
    </row>
    <row r="3873" spans="7:18" x14ac:dyDescent="0.2">
      <c r="G3873" s="64"/>
      <c r="H3873" s="64"/>
      <c r="O3873" s="87"/>
      <c r="P3873" s="127"/>
      <c r="Q3873" s="127"/>
      <c r="R3873" s="127"/>
    </row>
    <row r="3874" spans="7:18" x14ac:dyDescent="0.2">
      <c r="G3874" s="64"/>
      <c r="H3874" s="64"/>
      <c r="O3874" s="87"/>
      <c r="P3874" s="127"/>
      <c r="Q3874" s="127"/>
      <c r="R3874" s="127"/>
    </row>
    <row r="3875" spans="7:18" x14ac:dyDescent="0.2">
      <c r="G3875" s="64"/>
      <c r="H3875" s="64"/>
      <c r="O3875" s="87"/>
      <c r="P3875" s="127"/>
      <c r="Q3875" s="127"/>
      <c r="R3875" s="127"/>
    </row>
    <row r="3876" spans="7:18" x14ac:dyDescent="0.2">
      <c r="G3876" s="64"/>
      <c r="H3876" s="64"/>
      <c r="O3876" s="87"/>
      <c r="P3876" s="127"/>
      <c r="Q3876" s="127"/>
      <c r="R3876" s="127"/>
    </row>
    <row r="3877" spans="7:18" x14ac:dyDescent="0.2">
      <c r="G3877" s="64"/>
      <c r="H3877" s="64"/>
      <c r="O3877" s="87"/>
      <c r="P3877" s="127"/>
      <c r="Q3877" s="127"/>
      <c r="R3877" s="127"/>
    </row>
    <row r="3878" spans="7:18" x14ac:dyDescent="0.2">
      <c r="G3878" s="64"/>
      <c r="H3878" s="64"/>
      <c r="O3878" s="87"/>
      <c r="P3878" s="127"/>
      <c r="Q3878" s="127"/>
      <c r="R3878" s="127"/>
    </row>
    <row r="3879" spans="7:18" x14ac:dyDescent="0.2">
      <c r="G3879" s="64"/>
      <c r="H3879" s="64"/>
      <c r="O3879" s="87"/>
      <c r="P3879" s="127"/>
      <c r="Q3879" s="127"/>
      <c r="R3879" s="127"/>
    </row>
    <row r="3880" spans="7:18" x14ac:dyDescent="0.2">
      <c r="G3880" s="64"/>
      <c r="H3880" s="64"/>
      <c r="O3880" s="87"/>
      <c r="P3880" s="127"/>
      <c r="Q3880" s="127"/>
      <c r="R3880" s="127"/>
    </row>
    <row r="3881" spans="7:18" x14ac:dyDescent="0.2">
      <c r="G3881" s="64"/>
      <c r="H3881" s="64"/>
      <c r="O3881" s="87"/>
      <c r="P3881" s="127"/>
      <c r="Q3881" s="127"/>
      <c r="R3881" s="127"/>
    </row>
    <row r="3882" spans="7:18" x14ac:dyDescent="0.2">
      <c r="G3882" s="64"/>
      <c r="H3882" s="64"/>
      <c r="O3882" s="87"/>
      <c r="P3882" s="127"/>
      <c r="Q3882" s="127"/>
      <c r="R3882" s="127"/>
    </row>
    <row r="3883" spans="7:18" x14ac:dyDescent="0.2">
      <c r="G3883" s="64"/>
      <c r="H3883" s="64"/>
      <c r="O3883" s="87"/>
      <c r="P3883" s="127"/>
      <c r="Q3883" s="127"/>
      <c r="R3883" s="127"/>
    </row>
    <row r="3884" spans="7:18" x14ac:dyDescent="0.2">
      <c r="G3884" s="64"/>
      <c r="H3884" s="64"/>
      <c r="O3884" s="87"/>
      <c r="P3884" s="127"/>
      <c r="Q3884" s="127"/>
      <c r="R3884" s="127"/>
    </row>
    <row r="3885" spans="7:18" x14ac:dyDescent="0.2">
      <c r="G3885" s="64"/>
      <c r="H3885" s="64"/>
      <c r="O3885" s="87"/>
      <c r="P3885" s="127"/>
      <c r="Q3885" s="127"/>
      <c r="R3885" s="127"/>
    </row>
    <row r="3886" spans="7:18" x14ac:dyDescent="0.2">
      <c r="G3886" s="64"/>
      <c r="H3886" s="64"/>
      <c r="O3886" s="87"/>
      <c r="P3886" s="127"/>
      <c r="Q3886" s="127"/>
      <c r="R3886" s="127"/>
    </row>
    <row r="3887" spans="7:18" x14ac:dyDescent="0.2">
      <c r="G3887" s="64"/>
      <c r="H3887" s="64"/>
      <c r="O3887" s="87"/>
      <c r="P3887" s="127"/>
      <c r="Q3887" s="127"/>
      <c r="R3887" s="127"/>
    </row>
    <row r="3888" spans="7:18" x14ac:dyDescent="0.2">
      <c r="G3888" s="64"/>
      <c r="H3888" s="64"/>
      <c r="O3888" s="87"/>
      <c r="P3888" s="127"/>
      <c r="Q3888" s="127"/>
      <c r="R3888" s="127"/>
    </row>
    <row r="3889" spans="7:18" x14ac:dyDescent="0.2">
      <c r="G3889" s="64"/>
      <c r="H3889" s="64"/>
      <c r="O3889" s="87"/>
      <c r="P3889" s="127"/>
      <c r="Q3889" s="127"/>
      <c r="R3889" s="127"/>
    </row>
    <row r="3890" spans="7:18" x14ac:dyDescent="0.2">
      <c r="G3890" s="64"/>
      <c r="H3890" s="64"/>
      <c r="O3890" s="87"/>
      <c r="P3890" s="127"/>
      <c r="Q3890" s="127"/>
      <c r="R3890" s="127"/>
    </row>
    <row r="3891" spans="7:18" x14ac:dyDescent="0.2">
      <c r="G3891" s="64"/>
      <c r="H3891" s="64"/>
      <c r="O3891" s="87"/>
      <c r="P3891" s="127"/>
      <c r="Q3891" s="127"/>
      <c r="R3891" s="127"/>
    </row>
    <row r="3892" spans="7:18" x14ac:dyDescent="0.2">
      <c r="G3892" s="64"/>
      <c r="H3892" s="64"/>
      <c r="O3892" s="87"/>
      <c r="P3892" s="127"/>
      <c r="Q3892" s="127"/>
      <c r="R3892" s="127"/>
    </row>
    <row r="3893" spans="7:18" x14ac:dyDescent="0.2">
      <c r="G3893" s="64"/>
      <c r="H3893" s="64"/>
      <c r="O3893" s="87"/>
      <c r="P3893" s="127"/>
      <c r="Q3893" s="127"/>
      <c r="R3893" s="127"/>
    </row>
    <row r="3894" spans="7:18" x14ac:dyDescent="0.2">
      <c r="G3894" s="64"/>
      <c r="H3894" s="64"/>
      <c r="O3894" s="87"/>
      <c r="P3894" s="127"/>
      <c r="Q3894" s="127"/>
      <c r="R3894" s="127"/>
    </row>
    <row r="3895" spans="7:18" x14ac:dyDescent="0.2">
      <c r="G3895" s="64"/>
      <c r="H3895" s="64"/>
      <c r="O3895" s="87"/>
      <c r="P3895" s="127"/>
      <c r="Q3895" s="127"/>
      <c r="R3895" s="127"/>
    </row>
    <row r="3896" spans="7:18" x14ac:dyDescent="0.2">
      <c r="G3896" s="64"/>
      <c r="H3896" s="64"/>
      <c r="O3896" s="87"/>
      <c r="P3896" s="127"/>
      <c r="Q3896" s="127"/>
      <c r="R3896" s="127"/>
    </row>
    <row r="3897" spans="7:18" x14ac:dyDescent="0.2">
      <c r="G3897" s="64"/>
      <c r="H3897" s="64"/>
      <c r="O3897" s="87"/>
      <c r="P3897" s="127"/>
      <c r="Q3897" s="127"/>
      <c r="R3897" s="127"/>
    </row>
    <row r="3898" spans="7:18" x14ac:dyDescent="0.2">
      <c r="G3898" s="64"/>
      <c r="H3898" s="64"/>
      <c r="O3898" s="87"/>
      <c r="P3898" s="127"/>
      <c r="Q3898" s="127"/>
      <c r="R3898" s="127"/>
    </row>
    <row r="3899" spans="7:18" x14ac:dyDescent="0.2">
      <c r="G3899" s="64"/>
      <c r="H3899" s="64"/>
      <c r="O3899" s="87"/>
      <c r="P3899" s="127"/>
      <c r="Q3899" s="127"/>
      <c r="R3899" s="127"/>
    </row>
    <row r="3900" spans="7:18" x14ac:dyDescent="0.2">
      <c r="G3900" s="64"/>
      <c r="H3900" s="64"/>
      <c r="O3900" s="87"/>
      <c r="P3900" s="127"/>
      <c r="Q3900" s="127"/>
      <c r="R3900" s="127"/>
    </row>
    <row r="3901" spans="7:18" x14ac:dyDescent="0.2">
      <c r="G3901" s="64"/>
      <c r="H3901" s="64"/>
      <c r="O3901" s="87"/>
      <c r="P3901" s="127"/>
      <c r="Q3901" s="127"/>
      <c r="R3901" s="127"/>
    </row>
    <row r="3902" spans="7:18" x14ac:dyDescent="0.2">
      <c r="G3902" s="64"/>
      <c r="H3902" s="64"/>
      <c r="O3902" s="87"/>
      <c r="P3902" s="127"/>
      <c r="Q3902" s="127"/>
      <c r="R3902" s="127"/>
    </row>
    <row r="3903" spans="7:18" x14ac:dyDescent="0.2">
      <c r="G3903" s="64"/>
      <c r="H3903" s="64"/>
      <c r="O3903" s="87"/>
      <c r="P3903" s="127"/>
      <c r="Q3903" s="127"/>
      <c r="R3903" s="127"/>
    </row>
    <row r="3904" spans="7:18" x14ac:dyDescent="0.2">
      <c r="G3904" s="64"/>
      <c r="H3904" s="64"/>
      <c r="O3904" s="87"/>
      <c r="P3904" s="127"/>
      <c r="Q3904" s="127"/>
      <c r="R3904" s="127"/>
    </row>
    <row r="3905" spans="7:18" x14ac:dyDescent="0.2">
      <c r="G3905" s="64"/>
      <c r="H3905" s="64"/>
      <c r="O3905" s="87"/>
      <c r="P3905" s="127"/>
      <c r="Q3905" s="127"/>
      <c r="R3905" s="127"/>
    </row>
    <row r="3906" spans="7:18" x14ac:dyDescent="0.2">
      <c r="G3906" s="64"/>
      <c r="H3906" s="64"/>
      <c r="O3906" s="87"/>
      <c r="P3906" s="127"/>
      <c r="Q3906" s="127"/>
      <c r="R3906" s="127"/>
    </row>
    <row r="3907" spans="7:18" x14ac:dyDescent="0.2">
      <c r="G3907" s="64"/>
      <c r="H3907" s="64"/>
      <c r="O3907" s="87"/>
      <c r="P3907" s="127"/>
      <c r="Q3907" s="127"/>
      <c r="R3907" s="127"/>
    </row>
    <row r="3908" spans="7:18" x14ac:dyDescent="0.2">
      <c r="G3908" s="64"/>
      <c r="H3908" s="64"/>
      <c r="O3908" s="87"/>
      <c r="P3908" s="127"/>
      <c r="Q3908" s="127"/>
      <c r="R3908" s="127"/>
    </row>
    <row r="3909" spans="7:18" x14ac:dyDescent="0.2">
      <c r="G3909" s="64"/>
      <c r="H3909" s="64"/>
      <c r="O3909" s="87"/>
      <c r="P3909" s="127"/>
      <c r="Q3909" s="127"/>
      <c r="R3909" s="127"/>
    </row>
    <row r="3910" spans="7:18" x14ac:dyDescent="0.2">
      <c r="G3910" s="64"/>
      <c r="H3910" s="64"/>
      <c r="O3910" s="87"/>
      <c r="P3910" s="127"/>
      <c r="Q3910" s="127"/>
      <c r="R3910" s="127"/>
    </row>
    <row r="3911" spans="7:18" x14ac:dyDescent="0.2">
      <c r="G3911" s="64"/>
      <c r="H3911" s="64"/>
      <c r="O3911" s="87"/>
      <c r="P3911" s="127"/>
      <c r="Q3911" s="127"/>
      <c r="R3911" s="127"/>
    </row>
    <row r="3912" spans="7:18" x14ac:dyDescent="0.2">
      <c r="G3912" s="64"/>
      <c r="H3912" s="64"/>
      <c r="O3912" s="87"/>
      <c r="P3912" s="127"/>
      <c r="Q3912" s="127"/>
      <c r="R3912" s="127"/>
    </row>
    <row r="3913" spans="7:18" x14ac:dyDescent="0.2">
      <c r="G3913" s="64"/>
      <c r="H3913" s="64"/>
      <c r="O3913" s="87"/>
      <c r="P3913" s="127"/>
      <c r="Q3913" s="127"/>
      <c r="R3913" s="127"/>
    </row>
    <row r="3914" spans="7:18" x14ac:dyDescent="0.2">
      <c r="G3914" s="64"/>
      <c r="H3914" s="64"/>
      <c r="O3914" s="87"/>
      <c r="P3914" s="127"/>
      <c r="Q3914" s="127"/>
      <c r="R3914" s="127"/>
    </row>
    <row r="3915" spans="7:18" x14ac:dyDescent="0.2">
      <c r="G3915" s="64"/>
      <c r="H3915" s="64"/>
      <c r="O3915" s="87"/>
      <c r="P3915" s="127"/>
      <c r="Q3915" s="127"/>
      <c r="R3915" s="127"/>
    </row>
    <row r="3916" spans="7:18" x14ac:dyDescent="0.2">
      <c r="G3916" s="64"/>
      <c r="H3916" s="64"/>
      <c r="O3916" s="87"/>
      <c r="P3916" s="127"/>
      <c r="Q3916" s="127"/>
      <c r="R3916" s="127"/>
    </row>
    <row r="3917" spans="7:18" x14ac:dyDescent="0.2">
      <c r="G3917" s="64"/>
      <c r="H3917" s="64"/>
      <c r="O3917" s="87"/>
      <c r="P3917" s="127"/>
      <c r="Q3917" s="127"/>
      <c r="R3917" s="127"/>
    </row>
    <row r="3918" spans="7:18" x14ac:dyDescent="0.2">
      <c r="G3918" s="64"/>
      <c r="H3918" s="64"/>
      <c r="O3918" s="87"/>
      <c r="P3918" s="127"/>
      <c r="Q3918" s="127"/>
      <c r="R3918" s="127"/>
    </row>
    <row r="3919" spans="7:18" x14ac:dyDescent="0.2">
      <c r="G3919" s="64"/>
      <c r="H3919" s="64"/>
      <c r="O3919" s="87"/>
      <c r="P3919" s="127"/>
      <c r="Q3919" s="127"/>
      <c r="R3919" s="127"/>
    </row>
    <row r="3920" spans="7:18" x14ac:dyDescent="0.2">
      <c r="G3920" s="64"/>
      <c r="H3920" s="64"/>
      <c r="O3920" s="87"/>
      <c r="P3920" s="127"/>
      <c r="Q3920" s="127"/>
      <c r="R3920" s="127"/>
    </row>
    <row r="3921" spans="7:18" x14ac:dyDescent="0.2">
      <c r="G3921" s="64"/>
      <c r="H3921" s="64"/>
      <c r="O3921" s="87"/>
      <c r="P3921" s="127"/>
      <c r="Q3921" s="127"/>
      <c r="R3921" s="127"/>
    </row>
    <row r="3922" spans="7:18" x14ac:dyDescent="0.2">
      <c r="G3922" s="64"/>
      <c r="H3922" s="64"/>
      <c r="O3922" s="87"/>
      <c r="P3922" s="127"/>
      <c r="Q3922" s="127"/>
      <c r="R3922" s="127"/>
    </row>
    <row r="3923" spans="7:18" x14ac:dyDescent="0.2">
      <c r="G3923" s="64"/>
      <c r="H3923" s="64"/>
      <c r="O3923" s="87"/>
      <c r="P3923" s="127"/>
      <c r="Q3923" s="127"/>
      <c r="R3923" s="127"/>
    </row>
    <row r="3924" spans="7:18" x14ac:dyDescent="0.2">
      <c r="G3924" s="64"/>
      <c r="H3924" s="64"/>
      <c r="O3924" s="87"/>
      <c r="P3924" s="127"/>
      <c r="Q3924" s="127"/>
      <c r="R3924" s="127"/>
    </row>
    <row r="3925" spans="7:18" x14ac:dyDescent="0.2">
      <c r="G3925" s="64"/>
      <c r="H3925" s="64"/>
      <c r="O3925" s="87"/>
      <c r="P3925" s="127"/>
      <c r="Q3925" s="127"/>
      <c r="R3925" s="127"/>
    </row>
    <row r="3926" spans="7:18" x14ac:dyDescent="0.2">
      <c r="G3926" s="64"/>
      <c r="H3926" s="64"/>
      <c r="O3926" s="87"/>
      <c r="P3926" s="127"/>
      <c r="Q3926" s="127"/>
      <c r="R3926" s="127"/>
    </row>
    <row r="3927" spans="7:18" x14ac:dyDescent="0.2">
      <c r="G3927" s="64"/>
      <c r="H3927" s="64"/>
      <c r="O3927" s="87"/>
      <c r="P3927" s="127"/>
      <c r="Q3927" s="127"/>
      <c r="R3927" s="127"/>
    </row>
    <row r="3928" spans="7:18" x14ac:dyDescent="0.2">
      <c r="G3928" s="64"/>
      <c r="H3928" s="64"/>
      <c r="O3928" s="87"/>
      <c r="P3928" s="127"/>
      <c r="Q3928" s="127"/>
      <c r="R3928" s="127"/>
    </row>
    <row r="3929" spans="7:18" x14ac:dyDescent="0.2">
      <c r="G3929" s="64"/>
      <c r="H3929" s="64"/>
      <c r="O3929" s="87"/>
      <c r="P3929" s="127"/>
      <c r="Q3929" s="127"/>
      <c r="R3929" s="127"/>
    </row>
    <row r="3930" spans="7:18" x14ac:dyDescent="0.2">
      <c r="G3930" s="64"/>
      <c r="H3930" s="64"/>
      <c r="O3930" s="87"/>
      <c r="P3930" s="127"/>
      <c r="Q3930" s="127"/>
      <c r="R3930" s="127"/>
    </row>
    <row r="3931" spans="7:18" x14ac:dyDescent="0.2">
      <c r="G3931" s="64"/>
      <c r="H3931" s="64"/>
      <c r="O3931" s="87"/>
      <c r="P3931" s="127"/>
      <c r="Q3931" s="127"/>
      <c r="R3931" s="127"/>
    </row>
    <row r="3932" spans="7:18" x14ac:dyDescent="0.2">
      <c r="G3932" s="64"/>
      <c r="H3932" s="64"/>
      <c r="O3932" s="87"/>
      <c r="P3932" s="127"/>
      <c r="Q3932" s="127"/>
      <c r="R3932" s="127"/>
    </row>
    <row r="3933" spans="7:18" x14ac:dyDescent="0.2">
      <c r="G3933" s="64"/>
      <c r="H3933" s="64"/>
      <c r="O3933" s="87"/>
      <c r="P3933" s="127"/>
      <c r="Q3933" s="127"/>
      <c r="R3933" s="127"/>
    </row>
    <row r="3934" spans="7:18" x14ac:dyDescent="0.2">
      <c r="G3934" s="64"/>
      <c r="H3934" s="64"/>
      <c r="O3934" s="87"/>
      <c r="P3934" s="127"/>
      <c r="Q3934" s="127"/>
      <c r="R3934" s="127"/>
    </row>
    <row r="3935" spans="7:18" x14ac:dyDescent="0.2">
      <c r="G3935" s="64"/>
      <c r="H3935" s="64"/>
      <c r="O3935" s="87"/>
      <c r="P3935" s="127"/>
      <c r="Q3935" s="127"/>
      <c r="R3935" s="127"/>
    </row>
    <row r="3936" spans="7:18" x14ac:dyDescent="0.2">
      <c r="G3936" s="64"/>
      <c r="H3936" s="64"/>
      <c r="O3936" s="87"/>
      <c r="P3936" s="127"/>
      <c r="Q3936" s="127"/>
      <c r="R3936" s="127"/>
    </row>
    <row r="3937" spans="7:18" x14ac:dyDescent="0.2">
      <c r="G3937" s="64"/>
      <c r="H3937" s="64"/>
      <c r="O3937" s="87"/>
      <c r="P3937" s="127"/>
      <c r="Q3937" s="127"/>
      <c r="R3937" s="127"/>
    </row>
    <row r="3938" spans="7:18" x14ac:dyDescent="0.2">
      <c r="G3938" s="64"/>
      <c r="H3938" s="64"/>
      <c r="O3938" s="87"/>
      <c r="P3938" s="127"/>
      <c r="Q3938" s="127"/>
      <c r="R3938" s="127"/>
    </row>
    <row r="3939" spans="7:18" x14ac:dyDescent="0.2">
      <c r="G3939" s="64"/>
      <c r="H3939" s="64"/>
      <c r="O3939" s="87"/>
      <c r="P3939" s="127"/>
      <c r="Q3939" s="127"/>
      <c r="R3939" s="127"/>
    </row>
    <row r="3940" spans="7:18" x14ac:dyDescent="0.2">
      <c r="G3940" s="64"/>
      <c r="H3940" s="64"/>
      <c r="O3940" s="87"/>
      <c r="P3940" s="127"/>
      <c r="Q3940" s="127"/>
      <c r="R3940" s="127"/>
    </row>
    <row r="3941" spans="7:18" x14ac:dyDescent="0.2">
      <c r="G3941" s="64"/>
      <c r="H3941" s="64"/>
      <c r="O3941" s="87"/>
      <c r="P3941" s="127"/>
      <c r="Q3941" s="127"/>
      <c r="R3941" s="127"/>
    </row>
    <row r="3942" spans="7:18" x14ac:dyDescent="0.2">
      <c r="G3942" s="64"/>
      <c r="H3942" s="64"/>
      <c r="O3942" s="87"/>
      <c r="P3942" s="127"/>
      <c r="Q3942" s="127"/>
      <c r="R3942" s="127"/>
    </row>
    <row r="3943" spans="7:18" x14ac:dyDescent="0.2">
      <c r="G3943" s="64"/>
      <c r="H3943" s="64"/>
      <c r="O3943" s="87"/>
      <c r="P3943" s="127"/>
      <c r="Q3943" s="127"/>
      <c r="R3943" s="127"/>
    </row>
    <row r="3944" spans="7:18" x14ac:dyDescent="0.2">
      <c r="G3944" s="64"/>
      <c r="H3944" s="64"/>
      <c r="O3944" s="87"/>
      <c r="P3944" s="127"/>
      <c r="Q3944" s="127"/>
      <c r="R3944" s="127"/>
    </row>
    <row r="3945" spans="7:18" x14ac:dyDescent="0.2">
      <c r="G3945" s="64"/>
      <c r="H3945" s="64"/>
      <c r="O3945" s="87"/>
      <c r="P3945" s="127"/>
      <c r="Q3945" s="127"/>
      <c r="R3945" s="127"/>
    </row>
    <row r="3946" spans="7:18" x14ac:dyDescent="0.2">
      <c r="G3946" s="64"/>
      <c r="H3946" s="64"/>
      <c r="O3946" s="87"/>
      <c r="P3946" s="127"/>
      <c r="Q3946" s="127"/>
      <c r="R3946" s="127"/>
    </row>
    <row r="3947" spans="7:18" x14ac:dyDescent="0.2">
      <c r="G3947" s="64"/>
      <c r="H3947" s="64"/>
      <c r="O3947" s="87"/>
      <c r="P3947" s="127"/>
      <c r="Q3947" s="127"/>
      <c r="R3947" s="127"/>
    </row>
    <row r="3948" spans="7:18" x14ac:dyDescent="0.2">
      <c r="G3948" s="64"/>
      <c r="H3948" s="64"/>
      <c r="O3948" s="87"/>
      <c r="P3948" s="127"/>
      <c r="Q3948" s="127"/>
      <c r="R3948" s="127"/>
    </row>
    <row r="3949" spans="7:18" x14ac:dyDescent="0.2">
      <c r="G3949" s="64"/>
      <c r="H3949" s="64"/>
      <c r="O3949" s="87"/>
      <c r="P3949" s="127"/>
      <c r="Q3949" s="127"/>
      <c r="R3949" s="127"/>
    </row>
    <row r="3950" spans="7:18" x14ac:dyDescent="0.2">
      <c r="G3950" s="64"/>
      <c r="H3950" s="64"/>
      <c r="O3950" s="87"/>
      <c r="P3950" s="127"/>
      <c r="Q3950" s="127"/>
      <c r="R3950" s="127"/>
    </row>
    <row r="3951" spans="7:18" x14ac:dyDescent="0.2">
      <c r="G3951" s="64"/>
      <c r="H3951" s="64"/>
      <c r="O3951" s="87"/>
      <c r="P3951" s="127"/>
      <c r="Q3951" s="127"/>
      <c r="R3951" s="127"/>
    </row>
    <row r="3952" spans="7:18" x14ac:dyDescent="0.2">
      <c r="G3952" s="64"/>
      <c r="H3952" s="64"/>
      <c r="O3952" s="87"/>
      <c r="P3952" s="127"/>
      <c r="Q3952" s="127"/>
      <c r="R3952" s="127"/>
    </row>
    <row r="3953" spans="7:18" x14ac:dyDescent="0.2">
      <c r="G3953" s="64"/>
      <c r="H3953" s="64"/>
      <c r="O3953" s="87"/>
      <c r="P3953" s="127"/>
      <c r="Q3953" s="127"/>
      <c r="R3953" s="127"/>
    </row>
    <row r="3954" spans="7:18" x14ac:dyDescent="0.2">
      <c r="G3954" s="64"/>
      <c r="H3954" s="64"/>
      <c r="O3954" s="87"/>
      <c r="P3954" s="127"/>
      <c r="Q3954" s="127"/>
      <c r="R3954" s="127"/>
    </row>
    <row r="3955" spans="7:18" x14ac:dyDescent="0.2">
      <c r="G3955" s="64"/>
      <c r="H3955" s="64"/>
      <c r="O3955" s="87"/>
      <c r="P3955" s="127"/>
      <c r="Q3955" s="127"/>
      <c r="R3955" s="127"/>
    </row>
    <row r="3956" spans="7:18" x14ac:dyDescent="0.2">
      <c r="G3956" s="64"/>
      <c r="H3956" s="64"/>
      <c r="O3956" s="87"/>
      <c r="P3956" s="127"/>
      <c r="Q3956" s="127"/>
      <c r="R3956" s="127"/>
    </row>
    <row r="3957" spans="7:18" x14ac:dyDescent="0.2">
      <c r="G3957" s="64"/>
      <c r="H3957" s="64"/>
      <c r="O3957" s="87"/>
      <c r="P3957" s="127"/>
      <c r="Q3957" s="127"/>
      <c r="R3957" s="127"/>
    </row>
    <row r="3958" spans="7:18" x14ac:dyDescent="0.2">
      <c r="G3958" s="64"/>
      <c r="H3958" s="64"/>
      <c r="O3958" s="87"/>
      <c r="P3958" s="127"/>
      <c r="Q3958" s="127"/>
      <c r="R3958" s="127"/>
    </row>
    <row r="3959" spans="7:18" x14ac:dyDescent="0.2">
      <c r="G3959" s="64"/>
      <c r="H3959" s="64"/>
      <c r="O3959" s="87"/>
      <c r="P3959" s="127"/>
      <c r="Q3959" s="127"/>
      <c r="R3959" s="127"/>
    </row>
    <row r="3960" spans="7:18" x14ac:dyDescent="0.2">
      <c r="G3960" s="64"/>
      <c r="H3960" s="64"/>
      <c r="O3960" s="87"/>
      <c r="P3960" s="127"/>
      <c r="Q3960" s="127"/>
      <c r="R3960" s="127"/>
    </row>
    <row r="3961" spans="7:18" x14ac:dyDescent="0.2">
      <c r="G3961" s="64"/>
      <c r="H3961" s="64"/>
      <c r="O3961" s="87"/>
      <c r="P3961" s="127"/>
      <c r="Q3961" s="127"/>
      <c r="R3961" s="127"/>
    </row>
    <row r="3962" spans="7:18" x14ac:dyDescent="0.2">
      <c r="G3962" s="64"/>
      <c r="H3962" s="64"/>
      <c r="O3962" s="87"/>
      <c r="P3962" s="127"/>
      <c r="Q3962" s="127"/>
      <c r="R3962" s="127"/>
    </row>
    <row r="3963" spans="7:18" x14ac:dyDescent="0.2">
      <c r="G3963" s="64"/>
      <c r="H3963" s="64"/>
      <c r="O3963" s="87"/>
      <c r="P3963" s="127"/>
      <c r="Q3963" s="127"/>
      <c r="R3963" s="127"/>
    </row>
    <row r="3964" spans="7:18" x14ac:dyDescent="0.2">
      <c r="G3964" s="64"/>
      <c r="H3964" s="64"/>
      <c r="O3964" s="87"/>
      <c r="P3964" s="127"/>
      <c r="Q3964" s="127"/>
      <c r="R3964" s="127"/>
    </row>
    <row r="3965" spans="7:18" x14ac:dyDescent="0.2">
      <c r="G3965" s="64"/>
      <c r="H3965" s="64"/>
      <c r="O3965" s="87"/>
      <c r="P3965" s="127"/>
      <c r="Q3965" s="127"/>
      <c r="R3965" s="127"/>
    </row>
    <row r="3966" spans="7:18" x14ac:dyDescent="0.2">
      <c r="G3966" s="64"/>
      <c r="H3966" s="64"/>
      <c r="O3966" s="87"/>
      <c r="P3966" s="127"/>
      <c r="Q3966" s="127"/>
      <c r="R3966" s="127"/>
    </row>
    <row r="3967" spans="7:18" x14ac:dyDescent="0.2">
      <c r="G3967" s="64"/>
      <c r="H3967" s="64"/>
      <c r="O3967" s="87"/>
      <c r="P3967" s="127"/>
      <c r="Q3967" s="127"/>
      <c r="R3967" s="127"/>
    </row>
    <row r="3968" spans="7:18" x14ac:dyDescent="0.2">
      <c r="G3968" s="64"/>
      <c r="H3968" s="64"/>
      <c r="O3968" s="87"/>
      <c r="P3968" s="127"/>
      <c r="Q3968" s="127"/>
      <c r="R3968" s="127"/>
    </row>
    <row r="3969" spans="7:18" x14ac:dyDescent="0.2">
      <c r="G3969" s="64"/>
      <c r="H3969" s="64"/>
      <c r="O3969" s="87"/>
      <c r="P3969" s="127"/>
      <c r="Q3969" s="127"/>
      <c r="R3969" s="127"/>
    </row>
    <row r="3970" spans="7:18" x14ac:dyDescent="0.2">
      <c r="G3970" s="64"/>
      <c r="H3970" s="64"/>
      <c r="O3970" s="87"/>
      <c r="P3970" s="127"/>
      <c r="Q3970" s="127"/>
      <c r="R3970" s="127"/>
    </row>
    <row r="3971" spans="7:18" x14ac:dyDescent="0.2">
      <c r="G3971" s="64"/>
      <c r="H3971" s="64"/>
      <c r="O3971" s="87"/>
      <c r="P3971" s="127"/>
      <c r="Q3971" s="127"/>
      <c r="R3971" s="127"/>
    </row>
    <row r="3972" spans="7:18" x14ac:dyDescent="0.2">
      <c r="G3972" s="64"/>
      <c r="H3972" s="64"/>
      <c r="O3972" s="87"/>
      <c r="P3972" s="127"/>
      <c r="Q3972" s="127"/>
      <c r="R3972" s="127"/>
    </row>
    <row r="3973" spans="7:18" x14ac:dyDescent="0.2">
      <c r="G3973" s="64"/>
      <c r="H3973" s="64"/>
      <c r="O3973" s="87"/>
      <c r="P3973" s="127"/>
      <c r="Q3973" s="127"/>
      <c r="R3973" s="127"/>
    </row>
    <row r="3974" spans="7:18" x14ac:dyDescent="0.2">
      <c r="G3974" s="64"/>
      <c r="H3974" s="64"/>
      <c r="O3974" s="87"/>
      <c r="P3974" s="127"/>
      <c r="Q3974" s="127"/>
      <c r="R3974" s="127"/>
    </row>
    <row r="3975" spans="7:18" x14ac:dyDescent="0.2">
      <c r="G3975" s="64"/>
      <c r="H3975" s="64"/>
      <c r="O3975" s="87"/>
      <c r="P3975" s="127"/>
      <c r="Q3975" s="127"/>
      <c r="R3975" s="127"/>
    </row>
    <row r="3976" spans="7:18" x14ac:dyDescent="0.2">
      <c r="G3976" s="64"/>
      <c r="H3976" s="64"/>
      <c r="O3976" s="87"/>
      <c r="P3976" s="127"/>
      <c r="Q3976" s="127"/>
      <c r="R3976" s="127"/>
    </row>
    <row r="3977" spans="7:18" x14ac:dyDescent="0.2">
      <c r="G3977" s="64"/>
      <c r="H3977" s="64"/>
      <c r="O3977" s="87"/>
      <c r="P3977" s="127"/>
      <c r="Q3977" s="127"/>
      <c r="R3977" s="127"/>
    </row>
    <row r="3978" spans="7:18" x14ac:dyDescent="0.2">
      <c r="G3978" s="64"/>
      <c r="H3978" s="64"/>
      <c r="O3978" s="87"/>
      <c r="P3978" s="127"/>
      <c r="Q3978" s="127"/>
      <c r="R3978" s="127"/>
    </row>
    <row r="3979" spans="7:18" x14ac:dyDescent="0.2">
      <c r="G3979" s="64"/>
      <c r="H3979" s="64"/>
      <c r="O3979" s="87"/>
      <c r="P3979" s="127"/>
      <c r="Q3979" s="127"/>
      <c r="R3979" s="127"/>
    </row>
    <row r="3980" spans="7:18" x14ac:dyDescent="0.2">
      <c r="G3980" s="64"/>
      <c r="H3980" s="64"/>
      <c r="O3980" s="87"/>
      <c r="P3980" s="127"/>
      <c r="Q3980" s="127"/>
      <c r="R3980" s="127"/>
    </row>
    <row r="3981" spans="7:18" x14ac:dyDescent="0.2">
      <c r="G3981" s="64"/>
      <c r="H3981" s="64"/>
      <c r="O3981" s="87"/>
      <c r="P3981" s="127"/>
      <c r="Q3981" s="127"/>
      <c r="R3981" s="127"/>
    </row>
    <row r="3982" spans="7:18" x14ac:dyDescent="0.2">
      <c r="G3982" s="64"/>
      <c r="H3982" s="64"/>
      <c r="O3982" s="87"/>
      <c r="P3982" s="127"/>
      <c r="Q3982" s="127"/>
      <c r="R3982" s="127"/>
    </row>
    <row r="3983" spans="7:18" x14ac:dyDescent="0.2">
      <c r="G3983" s="64"/>
      <c r="H3983" s="64"/>
      <c r="O3983" s="87"/>
      <c r="P3983" s="127"/>
      <c r="Q3983" s="127"/>
      <c r="R3983" s="127"/>
    </row>
    <row r="3984" spans="7:18" x14ac:dyDescent="0.2">
      <c r="G3984" s="64"/>
      <c r="H3984" s="64"/>
      <c r="O3984" s="87"/>
      <c r="P3984" s="127"/>
      <c r="Q3984" s="127"/>
      <c r="R3984" s="127"/>
    </row>
    <row r="3985" spans="7:18" x14ac:dyDescent="0.2">
      <c r="G3985" s="64"/>
      <c r="H3985" s="64"/>
      <c r="O3985" s="87"/>
      <c r="P3985" s="127"/>
      <c r="Q3985" s="127"/>
      <c r="R3985" s="127"/>
    </row>
    <row r="3986" spans="7:18" x14ac:dyDescent="0.2">
      <c r="G3986" s="64"/>
      <c r="H3986" s="64"/>
      <c r="O3986" s="87"/>
      <c r="P3986" s="127"/>
      <c r="Q3986" s="127"/>
      <c r="R3986" s="127"/>
    </row>
    <row r="3987" spans="7:18" x14ac:dyDescent="0.2">
      <c r="G3987" s="64"/>
      <c r="H3987" s="64"/>
      <c r="O3987" s="87"/>
      <c r="P3987" s="127"/>
      <c r="Q3987" s="127"/>
      <c r="R3987" s="127"/>
    </row>
    <row r="3988" spans="7:18" x14ac:dyDescent="0.2">
      <c r="G3988" s="64"/>
      <c r="H3988" s="64"/>
      <c r="O3988" s="87"/>
      <c r="P3988" s="127"/>
      <c r="Q3988" s="127"/>
      <c r="R3988" s="127"/>
    </row>
    <row r="3989" spans="7:18" x14ac:dyDescent="0.2">
      <c r="G3989" s="64"/>
      <c r="H3989" s="64"/>
      <c r="O3989" s="87"/>
      <c r="P3989" s="127"/>
      <c r="Q3989" s="127"/>
      <c r="R3989" s="127"/>
    </row>
    <row r="3990" spans="7:18" x14ac:dyDescent="0.2">
      <c r="G3990" s="64"/>
      <c r="H3990" s="64"/>
      <c r="O3990" s="87"/>
      <c r="P3990" s="127"/>
      <c r="Q3990" s="127"/>
      <c r="R3990" s="127"/>
    </row>
    <row r="3991" spans="7:18" x14ac:dyDescent="0.2">
      <c r="G3991" s="64"/>
      <c r="H3991" s="64"/>
      <c r="O3991" s="87"/>
      <c r="P3991" s="127"/>
      <c r="Q3991" s="127"/>
      <c r="R3991" s="127"/>
    </row>
    <row r="3992" spans="7:18" x14ac:dyDescent="0.2">
      <c r="G3992" s="64"/>
      <c r="H3992" s="64"/>
      <c r="O3992" s="87"/>
      <c r="P3992" s="127"/>
      <c r="Q3992" s="127"/>
      <c r="R3992" s="127"/>
    </row>
    <row r="3993" spans="7:18" x14ac:dyDescent="0.2">
      <c r="G3993" s="64"/>
      <c r="H3993" s="64"/>
      <c r="O3993" s="87"/>
      <c r="P3993" s="127"/>
      <c r="Q3993" s="127"/>
      <c r="R3993" s="127"/>
    </row>
    <row r="3994" spans="7:18" x14ac:dyDescent="0.2">
      <c r="G3994" s="64"/>
      <c r="H3994" s="64"/>
      <c r="O3994" s="87"/>
      <c r="P3994" s="127"/>
      <c r="Q3994" s="127"/>
      <c r="R3994" s="127"/>
    </row>
    <row r="3995" spans="7:18" x14ac:dyDescent="0.2">
      <c r="G3995" s="64"/>
      <c r="H3995" s="64"/>
      <c r="O3995" s="87"/>
      <c r="P3995" s="127"/>
      <c r="Q3995" s="127"/>
      <c r="R3995" s="127"/>
    </row>
    <row r="3996" spans="7:18" x14ac:dyDescent="0.2">
      <c r="G3996" s="64"/>
      <c r="H3996" s="64"/>
      <c r="O3996" s="87"/>
      <c r="P3996" s="127"/>
      <c r="Q3996" s="127"/>
      <c r="R3996" s="127"/>
    </row>
    <row r="3997" spans="7:18" x14ac:dyDescent="0.2">
      <c r="G3997" s="64"/>
      <c r="H3997" s="64"/>
      <c r="O3997" s="87"/>
      <c r="P3997" s="127"/>
      <c r="Q3997" s="127"/>
      <c r="R3997" s="127"/>
    </row>
    <row r="3998" spans="7:18" x14ac:dyDescent="0.2">
      <c r="G3998" s="64"/>
      <c r="H3998" s="64"/>
      <c r="O3998" s="87"/>
      <c r="P3998" s="127"/>
      <c r="Q3998" s="127"/>
      <c r="R3998" s="127"/>
    </row>
    <row r="3999" spans="7:18" x14ac:dyDescent="0.2">
      <c r="G3999" s="64"/>
      <c r="H3999" s="64"/>
      <c r="O3999" s="87"/>
      <c r="P3999" s="127"/>
      <c r="Q3999" s="127"/>
      <c r="R3999" s="127"/>
    </row>
    <row r="4000" spans="7:18" x14ac:dyDescent="0.2">
      <c r="G4000" s="64"/>
      <c r="H4000" s="64"/>
      <c r="O4000" s="87"/>
      <c r="P4000" s="127"/>
      <c r="Q4000" s="127"/>
      <c r="R4000" s="127"/>
    </row>
    <row r="4001" spans="7:18" x14ac:dyDescent="0.2">
      <c r="G4001" s="64"/>
      <c r="H4001" s="64"/>
      <c r="O4001" s="87"/>
      <c r="P4001" s="127"/>
      <c r="Q4001" s="127"/>
      <c r="R4001" s="127"/>
    </row>
    <row r="4002" spans="7:18" x14ac:dyDescent="0.2">
      <c r="G4002" s="64"/>
      <c r="H4002" s="64"/>
      <c r="O4002" s="87"/>
      <c r="P4002" s="127"/>
      <c r="Q4002" s="127"/>
      <c r="R4002" s="127"/>
    </row>
    <row r="4003" spans="7:18" x14ac:dyDescent="0.2">
      <c r="G4003" s="64"/>
      <c r="H4003" s="64"/>
      <c r="O4003" s="87"/>
      <c r="P4003" s="127"/>
      <c r="Q4003" s="127"/>
      <c r="R4003" s="127"/>
    </row>
    <row r="4004" spans="7:18" x14ac:dyDescent="0.2">
      <c r="G4004" s="64"/>
      <c r="H4004" s="64"/>
      <c r="O4004" s="87"/>
      <c r="P4004" s="127"/>
      <c r="Q4004" s="127"/>
      <c r="R4004" s="127"/>
    </row>
    <row r="4005" spans="7:18" x14ac:dyDescent="0.2">
      <c r="G4005" s="64"/>
      <c r="H4005" s="64"/>
      <c r="O4005" s="87"/>
      <c r="P4005" s="127"/>
      <c r="Q4005" s="127"/>
      <c r="R4005" s="127"/>
    </row>
    <row r="4006" spans="7:18" x14ac:dyDescent="0.2">
      <c r="G4006" s="64"/>
      <c r="H4006" s="64"/>
      <c r="O4006" s="87"/>
      <c r="P4006" s="127"/>
      <c r="Q4006" s="127"/>
      <c r="R4006" s="127"/>
    </row>
    <row r="4007" spans="7:18" x14ac:dyDescent="0.2">
      <c r="G4007" s="64"/>
      <c r="H4007" s="64"/>
      <c r="O4007" s="87"/>
      <c r="P4007" s="127"/>
      <c r="Q4007" s="127"/>
      <c r="R4007" s="127"/>
    </row>
    <row r="4008" spans="7:18" x14ac:dyDescent="0.2">
      <c r="G4008" s="64"/>
      <c r="H4008" s="64"/>
      <c r="O4008" s="87"/>
      <c r="P4008" s="127"/>
      <c r="Q4008" s="127"/>
      <c r="R4008" s="127"/>
    </row>
    <row r="4009" spans="7:18" x14ac:dyDescent="0.2">
      <c r="G4009" s="64"/>
      <c r="H4009" s="64"/>
      <c r="O4009" s="87"/>
      <c r="P4009" s="127"/>
      <c r="Q4009" s="127"/>
      <c r="R4009" s="127"/>
    </row>
    <row r="4010" spans="7:18" x14ac:dyDescent="0.2">
      <c r="G4010" s="64"/>
      <c r="H4010" s="64"/>
      <c r="O4010" s="87"/>
      <c r="P4010" s="127"/>
      <c r="Q4010" s="127"/>
      <c r="R4010" s="127"/>
    </row>
    <row r="4011" spans="7:18" x14ac:dyDescent="0.2">
      <c r="G4011" s="64"/>
      <c r="H4011" s="64"/>
      <c r="O4011" s="87"/>
      <c r="P4011" s="127"/>
      <c r="Q4011" s="127"/>
      <c r="R4011" s="127"/>
    </row>
    <row r="4012" spans="7:18" x14ac:dyDescent="0.2">
      <c r="G4012" s="64"/>
      <c r="H4012" s="64"/>
      <c r="O4012" s="87"/>
      <c r="P4012" s="127"/>
      <c r="Q4012" s="127"/>
      <c r="R4012" s="127"/>
    </row>
    <row r="4013" spans="7:18" x14ac:dyDescent="0.2">
      <c r="G4013" s="64"/>
      <c r="H4013" s="64"/>
      <c r="O4013" s="87"/>
      <c r="P4013" s="127"/>
      <c r="Q4013" s="127"/>
      <c r="R4013" s="127"/>
    </row>
    <row r="4014" spans="7:18" x14ac:dyDescent="0.2">
      <c r="G4014" s="64"/>
      <c r="H4014" s="64"/>
      <c r="O4014" s="87"/>
      <c r="P4014" s="127"/>
      <c r="Q4014" s="127"/>
      <c r="R4014" s="127"/>
    </row>
    <row r="4015" spans="7:18" x14ac:dyDescent="0.2">
      <c r="G4015" s="64"/>
      <c r="H4015" s="64"/>
      <c r="O4015" s="87"/>
      <c r="P4015" s="127"/>
      <c r="Q4015" s="127"/>
      <c r="R4015" s="127"/>
    </row>
    <row r="4016" spans="7:18" x14ac:dyDescent="0.2">
      <c r="G4016" s="64"/>
      <c r="H4016" s="64"/>
      <c r="O4016" s="87"/>
      <c r="P4016" s="127"/>
      <c r="Q4016" s="127"/>
      <c r="R4016" s="127"/>
    </row>
    <row r="4017" spans="7:18" x14ac:dyDescent="0.2">
      <c r="G4017" s="64"/>
      <c r="H4017" s="64"/>
      <c r="O4017" s="87"/>
      <c r="P4017" s="127"/>
      <c r="Q4017" s="127"/>
      <c r="R4017" s="127"/>
    </row>
    <row r="4018" spans="7:18" x14ac:dyDescent="0.2">
      <c r="G4018" s="64"/>
      <c r="H4018" s="64"/>
      <c r="O4018" s="87"/>
      <c r="P4018" s="127"/>
      <c r="Q4018" s="127"/>
      <c r="R4018" s="127"/>
    </row>
    <row r="4019" spans="7:18" x14ac:dyDescent="0.2">
      <c r="G4019" s="64"/>
      <c r="H4019" s="64"/>
      <c r="O4019" s="87"/>
      <c r="P4019" s="127"/>
      <c r="Q4019" s="127"/>
      <c r="R4019" s="127"/>
    </row>
    <row r="4020" spans="7:18" x14ac:dyDescent="0.2">
      <c r="G4020" s="64"/>
      <c r="H4020" s="64"/>
      <c r="O4020" s="87"/>
      <c r="P4020" s="127"/>
      <c r="Q4020" s="127"/>
      <c r="R4020" s="127"/>
    </row>
    <row r="4021" spans="7:18" x14ac:dyDescent="0.2">
      <c r="G4021" s="64"/>
      <c r="H4021" s="64"/>
      <c r="O4021" s="87"/>
      <c r="P4021" s="127"/>
      <c r="Q4021" s="127"/>
      <c r="R4021" s="127"/>
    </row>
    <row r="4022" spans="7:18" x14ac:dyDescent="0.2">
      <c r="G4022" s="64"/>
      <c r="H4022" s="64"/>
      <c r="O4022" s="87"/>
      <c r="P4022" s="127"/>
      <c r="Q4022" s="127"/>
      <c r="R4022" s="127"/>
    </row>
    <row r="4023" spans="7:18" x14ac:dyDescent="0.2">
      <c r="G4023" s="64"/>
      <c r="H4023" s="64"/>
      <c r="O4023" s="87"/>
      <c r="P4023" s="127"/>
      <c r="Q4023" s="127"/>
      <c r="R4023" s="127"/>
    </row>
    <row r="4024" spans="7:18" x14ac:dyDescent="0.2">
      <c r="G4024" s="64"/>
      <c r="H4024" s="64"/>
      <c r="O4024" s="87"/>
      <c r="P4024" s="127"/>
      <c r="Q4024" s="127"/>
      <c r="R4024" s="127"/>
    </row>
    <row r="4025" spans="7:18" x14ac:dyDescent="0.2">
      <c r="G4025" s="64"/>
      <c r="H4025" s="64"/>
      <c r="O4025" s="87"/>
      <c r="P4025" s="127"/>
      <c r="Q4025" s="127"/>
      <c r="R4025" s="127"/>
    </row>
    <row r="4026" spans="7:18" x14ac:dyDescent="0.2">
      <c r="G4026" s="64"/>
      <c r="H4026" s="64"/>
      <c r="O4026" s="87"/>
      <c r="P4026" s="127"/>
      <c r="Q4026" s="127"/>
      <c r="R4026" s="127"/>
    </row>
    <row r="4027" spans="7:18" x14ac:dyDescent="0.2">
      <c r="G4027" s="64"/>
      <c r="H4027" s="64"/>
      <c r="O4027" s="87"/>
      <c r="P4027" s="127"/>
      <c r="Q4027" s="127"/>
      <c r="R4027" s="127"/>
    </row>
    <row r="4028" spans="7:18" x14ac:dyDescent="0.2">
      <c r="G4028" s="64"/>
      <c r="H4028" s="64"/>
      <c r="O4028" s="87"/>
      <c r="P4028" s="127"/>
      <c r="Q4028" s="127"/>
      <c r="R4028" s="127"/>
    </row>
    <row r="4029" spans="7:18" x14ac:dyDescent="0.2">
      <c r="G4029" s="64"/>
      <c r="H4029" s="64"/>
      <c r="O4029" s="87"/>
      <c r="P4029" s="127"/>
      <c r="Q4029" s="127"/>
      <c r="R4029" s="127"/>
    </row>
    <row r="4030" spans="7:18" x14ac:dyDescent="0.2">
      <c r="G4030" s="64"/>
      <c r="H4030" s="64"/>
      <c r="O4030" s="87"/>
      <c r="P4030" s="127"/>
      <c r="Q4030" s="127"/>
      <c r="R4030" s="127"/>
    </row>
    <row r="4031" spans="7:18" x14ac:dyDescent="0.2">
      <c r="G4031" s="64"/>
      <c r="H4031" s="64"/>
      <c r="O4031" s="87"/>
      <c r="P4031" s="127"/>
      <c r="Q4031" s="127"/>
      <c r="R4031" s="127"/>
    </row>
    <row r="4032" spans="7:18" x14ac:dyDescent="0.2">
      <c r="G4032" s="64"/>
      <c r="H4032" s="64"/>
      <c r="O4032" s="87"/>
      <c r="P4032" s="127"/>
      <c r="Q4032" s="127"/>
      <c r="R4032" s="127"/>
    </row>
    <row r="4033" spans="7:18" x14ac:dyDescent="0.2">
      <c r="G4033" s="64"/>
      <c r="H4033" s="64"/>
      <c r="O4033" s="87"/>
      <c r="P4033" s="127"/>
      <c r="Q4033" s="127"/>
      <c r="R4033" s="127"/>
    </row>
    <row r="4034" spans="7:18" x14ac:dyDescent="0.2">
      <c r="G4034" s="64"/>
      <c r="H4034" s="64"/>
      <c r="O4034" s="87"/>
      <c r="P4034" s="127"/>
      <c r="Q4034" s="127"/>
      <c r="R4034" s="127"/>
    </row>
    <row r="4035" spans="7:18" x14ac:dyDescent="0.2">
      <c r="G4035" s="64"/>
      <c r="H4035" s="64"/>
      <c r="O4035" s="87"/>
      <c r="P4035" s="127"/>
      <c r="Q4035" s="127"/>
      <c r="R4035" s="127"/>
    </row>
    <row r="4036" spans="7:18" x14ac:dyDescent="0.2">
      <c r="G4036" s="64"/>
      <c r="H4036" s="64"/>
      <c r="O4036" s="87"/>
      <c r="P4036" s="127"/>
      <c r="Q4036" s="127"/>
      <c r="R4036" s="127"/>
    </row>
    <row r="4037" spans="7:18" x14ac:dyDescent="0.2">
      <c r="G4037" s="64"/>
      <c r="H4037" s="64"/>
      <c r="O4037" s="87"/>
      <c r="P4037" s="127"/>
      <c r="Q4037" s="127"/>
      <c r="R4037" s="127"/>
    </row>
    <row r="4038" spans="7:18" x14ac:dyDescent="0.2">
      <c r="G4038" s="64"/>
      <c r="H4038" s="64"/>
      <c r="O4038" s="87"/>
      <c r="P4038" s="127"/>
      <c r="Q4038" s="127"/>
      <c r="R4038" s="127"/>
    </row>
    <row r="4039" spans="7:18" x14ac:dyDescent="0.2">
      <c r="G4039" s="64"/>
      <c r="H4039" s="64"/>
      <c r="O4039" s="87"/>
      <c r="P4039" s="127"/>
      <c r="Q4039" s="127"/>
      <c r="R4039" s="127"/>
    </row>
    <row r="4040" spans="7:18" x14ac:dyDescent="0.2">
      <c r="G4040" s="64"/>
      <c r="H4040" s="64"/>
      <c r="O4040" s="87"/>
      <c r="P4040" s="127"/>
      <c r="Q4040" s="127"/>
      <c r="R4040" s="127"/>
    </row>
    <row r="4041" spans="7:18" x14ac:dyDescent="0.2">
      <c r="G4041" s="64"/>
      <c r="H4041" s="64"/>
      <c r="O4041" s="87"/>
      <c r="P4041" s="127"/>
      <c r="Q4041" s="127"/>
      <c r="R4041" s="127"/>
    </row>
    <row r="4042" spans="7:18" x14ac:dyDescent="0.2">
      <c r="G4042" s="64"/>
      <c r="H4042" s="64"/>
      <c r="O4042" s="87"/>
      <c r="P4042" s="127"/>
      <c r="Q4042" s="127"/>
      <c r="R4042" s="127"/>
    </row>
    <row r="4043" spans="7:18" x14ac:dyDescent="0.2">
      <c r="G4043" s="64"/>
      <c r="H4043" s="64"/>
      <c r="O4043" s="87"/>
      <c r="P4043" s="127"/>
      <c r="Q4043" s="127"/>
      <c r="R4043" s="127"/>
    </row>
    <row r="4044" spans="7:18" x14ac:dyDescent="0.2">
      <c r="G4044" s="64"/>
      <c r="H4044" s="64"/>
      <c r="O4044" s="87"/>
      <c r="P4044" s="127"/>
      <c r="Q4044" s="127"/>
      <c r="R4044" s="127"/>
    </row>
    <row r="4045" spans="7:18" x14ac:dyDescent="0.2">
      <c r="G4045" s="64"/>
      <c r="H4045" s="64"/>
      <c r="O4045" s="87"/>
      <c r="P4045" s="127"/>
      <c r="Q4045" s="127"/>
      <c r="R4045" s="127"/>
    </row>
    <row r="4046" spans="7:18" x14ac:dyDescent="0.2">
      <c r="G4046" s="64"/>
      <c r="H4046" s="64"/>
      <c r="O4046" s="87"/>
      <c r="P4046" s="127"/>
      <c r="Q4046" s="127"/>
      <c r="R4046" s="127"/>
    </row>
    <row r="4047" spans="7:18" x14ac:dyDescent="0.2">
      <c r="G4047" s="64"/>
      <c r="H4047" s="64"/>
      <c r="O4047" s="87"/>
      <c r="P4047" s="127"/>
      <c r="Q4047" s="127"/>
      <c r="R4047" s="127"/>
    </row>
    <row r="4048" spans="7:18" x14ac:dyDescent="0.2">
      <c r="G4048" s="64"/>
      <c r="H4048" s="64"/>
      <c r="O4048" s="87"/>
      <c r="P4048" s="127"/>
      <c r="Q4048" s="127"/>
      <c r="R4048" s="127"/>
    </row>
    <row r="4049" spans="7:18" x14ac:dyDescent="0.2">
      <c r="G4049" s="64"/>
      <c r="H4049" s="64"/>
      <c r="O4049" s="87"/>
      <c r="P4049" s="127"/>
      <c r="Q4049" s="127"/>
      <c r="R4049" s="127"/>
    </row>
    <row r="4050" spans="7:18" x14ac:dyDescent="0.2">
      <c r="G4050" s="64"/>
      <c r="H4050" s="64"/>
      <c r="O4050" s="87"/>
      <c r="P4050" s="127"/>
      <c r="Q4050" s="127"/>
      <c r="R4050" s="127"/>
    </row>
    <row r="4051" spans="7:18" x14ac:dyDescent="0.2">
      <c r="G4051" s="64"/>
      <c r="H4051" s="64"/>
      <c r="O4051" s="87"/>
      <c r="P4051" s="127"/>
      <c r="Q4051" s="127"/>
      <c r="R4051" s="127"/>
    </row>
    <row r="4052" spans="7:18" x14ac:dyDescent="0.2">
      <c r="G4052" s="64"/>
      <c r="H4052" s="64"/>
      <c r="O4052" s="87"/>
      <c r="P4052" s="127"/>
      <c r="Q4052" s="127"/>
      <c r="R4052" s="127"/>
    </row>
    <row r="4053" spans="7:18" x14ac:dyDescent="0.2">
      <c r="G4053" s="64"/>
      <c r="H4053" s="64"/>
      <c r="O4053" s="87"/>
      <c r="P4053" s="127"/>
      <c r="Q4053" s="127"/>
      <c r="R4053" s="127"/>
    </row>
    <row r="4054" spans="7:18" x14ac:dyDescent="0.2">
      <c r="G4054" s="64"/>
      <c r="H4054" s="64"/>
      <c r="O4054" s="87"/>
      <c r="P4054" s="127"/>
      <c r="Q4054" s="127"/>
      <c r="R4054" s="127"/>
    </row>
    <row r="4055" spans="7:18" x14ac:dyDescent="0.2">
      <c r="G4055" s="64"/>
      <c r="H4055" s="64"/>
      <c r="O4055" s="87"/>
      <c r="P4055" s="127"/>
      <c r="Q4055" s="127"/>
      <c r="R4055" s="127"/>
    </row>
    <row r="4056" spans="7:18" x14ac:dyDescent="0.2">
      <c r="G4056" s="64"/>
      <c r="H4056" s="64"/>
      <c r="O4056" s="87"/>
      <c r="P4056" s="127"/>
      <c r="Q4056" s="127"/>
      <c r="R4056" s="127"/>
    </row>
    <row r="4057" spans="7:18" x14ac:dyDescent="0.2">
      <c r="G4057" s="64"/>
      <c r="H4057" s="64"/>
      <c r="O4057" s="87"/>
      <c r="P4057" s="127"/>
      <c r="Q4057" s="127"/>
      <c r="R4057" s="127"/>
    </row>
    <row r="4058" spans="7:18" x14ac:dyDescent="0.2">
      <c r="G4058" s="64"/>
      <c r="H4058" s="64"/>
      <c r="O4058" s="87"/>
      <c r="P4058" s="127"/>
      <c r="Q4058" s="127"/>
      <c r="R4058" s="127"/>
    </row>
    <row r="4059" spans="7:18" x14ac:dyDescent="0.2">
      <c r="G4059" s="64"/>
      <c r="H4059" s="64"/>
      <c r="O4059" s="87"/>
      <c r="P4059" s="127"/>
      <c r="Q4059" s="127"/>
      <c r="R4059" s="127"/>
    </row>
    <row r="4060" spans="7:18" x14ac:dyDescent="0.2">
      <c r="G4060" s="64"/>
      <c r="H4060" s="64"/>
      <c r="O4060" s="87"/>
      <c r="P4060" s="127"/>
      <c r="Q4060" s="127"/>
      <c r="R4060" s="127"/>
    </row>
    <row r="4061" spans="7:18" x14ac:dyDescent="0.2">
      <c r="G4061" s="64"/>
      <c r="H4061" s="64"/>
      <c r="O4061" s="87"/>
      <c r="P4061" s="127"/>
      <c r="Q4061" s="127"/>
      <c r="R4061" s="127"/>
    </row>
    <row r="4062" spans="7:18" x14ac:dyDescent="0.2">
      <c r="G4062" s="64"/>
      <c r="H4062" s="64"/>
      <c r="O4062" s="87"/>
      <c r="P4062" s="127"/>
      <c r="Q4062" s="127"/>
      <c r="R4062" s="127"/>
    </row>
    <row r="4063" spans="7:18" x14ac:dyDescent="0.2">
      <c r="G4063" s="64"/>
      <c r="H4063" s="64"/>
      <c r="O4063" s="87"/>
      <c r="P4063" s="127"/>
      <c r="Q4063" s="127"/>
      <c r="R4063" s="127"/>
    </row>
    <row r="4064" spans="7:18" x14ac:dyDescent="0.2">
      <c r="G4064" s="64"/>
      <c r="H4064" s="64"/>
      <c r="O4064" s="87"/>
      <c r="P4064" s="127"/>
      <c r="Q4064" s="127"/>
      <c r="R4064" s="127"/>
    </row>
    <row r="4065" spans="7:18" x14ac:dyDescent="0.2">
      <c r="G4065" s="64"/>
      <c r="H4065" s="64"/>
      <c r="O4065" s="87"/>
      <c r="P4065" s="127"/>
      <c r="Q4065" s="127"/>
      <c r="R4065" s="127"/>
    </row>
    <row r="4066" spans="7:18" x14ac:dyDescent="0.2">
      <c r="G4066" s="64"/>
      <c r="H4066" s="64"/>
      <c r="O4066" s="87"/>
      <c r="P4066" s="127"/>
      <c r="Q4066" s="127"/>
      <c r="R4066" s="127"/>
    </row>
    <row r="4067" spans="7:18" x14ac:dyDescent="0.2">
      <c r="G4067" s="64"/>
      <c r="H4067" s="64"/>
      <c r="O4067" s="87"/>
      <c r="P4067" s="127"/>
      <c r="Q4067" s="127"/>
      <c r="R4067" s="127"/>
    </row>
    <row r="4068" spans="7:18" x14ac:dyDescent="0.2">
      <c r="G4068" s="64"/>
      <c r="H4068" s="64"/>
      <c r="O4068" s="87"/>
      <c r="P4068" s="127"/>
      <c r="Q4068" s="127"/>
      <c r="R4068" s="127"/>
    </row>
    <row r="4069" spans="7:18" x14ac:dyDescent="0.2">
      <c r="G4069" s="64"/>
      <c r="H4069" s="64"/>
      <c r="O4069" s="87"/>
      <c r="P4069" s="127"/>
      <c r="Q4069" s="127"/>
      <c r="R4069" s="127"/>
    </row>
    <row r="4070" spans="7:18" x14ac:dyDescent="0.2">
      <c r="G4070" s="64"/>
      <c r="H4070" s="64"/>
      <c r="O4070" s="87"/>
      <c r="P4070" s="127"/>
      <c r="Q4070" s="127"/>
      <c r="R4070" s="127"/>
    </row>
    <row r="4071" spans="7:18" x14ac:dyDescent="0.2">
      <c r="G4071" s="64"/>
      <c r="H4071" s="64"/>
      <c r="O4071" s="87"/>
      <c r="P4071" s="127"/>
      <c r="Q4071" s="127"/>
      <c r="R4071" s="127"/>
    </row>
    <row r="4072" spans="7:18" x14ac:dyDescent="0.2">
      <c r="G4072" s="64"/>
      <c r="H4072" s="64"/>
      <c r="O4072" s="87"/>
      <c r="P4072" s="127"/>
      <c r="Q4072" s="127"/>
      <c r="R4072" s="127"/>
    </row>
    <row r="4073" spans="7:18" x14ac:dyDescent="0.2">
      <c r="G4073" s="64"/>
      <c r="H4073" s="64"/>
      <c r="O4073" s="87"/>
      <c r="P4073" s="127"/>
      <c r="Q4073" s="127"/>
      <c r="R4073" s="127"/>
    </row>
    <row r="4074" spans="7:18" x14ac:dyDescent="0.2">
      <c r="G4074" s="64"/>
      <c r="H4074" s="64"/>
      <c r="O4074" s="87"/>
      <c r="P4074" s="127"/>
      <c r="Q4074" s="127"/>
      <c r="R4074" s="127"/>
    </row>
    <row r="4075" spans="7:18" x14ac:dyDescent="0.2">
      <c r="G4075" s="64"/>
      <c r="H4075" s="64"/>
      <c r="O4075" s="87"/>
      <c r="P4075" s="127"/>
      <c r="Q4075" s="127"/>
      <c r="R4075" s="127"/>
    </row>
    <row r="4076" spans="7:18" x14ac:dyDescent="0.2">
      <c r="G4076" s="64"/>
      <c r="H4076" s="64"/>
      <c r="O4076" s="87"/>
      <c r="P4076" s="127"/>
      <c r="Q4076" s="127"/>
      <c r="R4076" s="127"/>
    </row>
    <row r="4077" spans="7:18" x14ac:dyDescent="0.2">
      <c r="G4077" s="64"/>
      <c r="H4077" s="64"/>
      <c r="O4077" s="87"/>
      <c r="P4077" s="127"/>
      <c r="Q4077" s="127"/>
      <c r="R4077" s="127"/>
    </row>
    <row r="4078" spans="7:18" x14ac:dyDescent="0.2">
      <c r="G4078" s="64"/>
      <c r="H4078" s="64"/>
      <c r="O4078" s="87"/>
      <c r="P4078" s="127"/>
      <c r="Q4078" s="127"/>
      <c r="R4078" s="127"/>
    </row>
    <row r="4079" spans="7:18" x14ac:dyDescent="0.2">
      <c r="G4079" s="64"/>
      <c r="H4079" s="64"/>
      <c r="O4079" s="87"/>
      <c r="P4079" s="127"/>
      <c r="Q4079" s="127"/>
      <c r="R4079" s="127"/>
    </row>
    <row r="4080" spans="7:18" x14ac:dyDescent="0.2">
      <c r="G4080" s="64"/>
      <c r="H4080" s="64"/>
      <c r="O4080" s="87"/>
      <c r="P4080" s="127"/>
      <c r="Q4080" s="127"/>
      <c r="R4080" s="127"/>
    </row>
    <row r="4081" spans="7:18" x14ac:dyDescent="0.2">
      <c r="G4081" s="64"/>
      <c r="H4081" s="64"/>
      <c r="O4081" s="87"/>
      <c r="P4081" s="127"/>
      <c r="Q4081" s="127"/>
      <c r="R4081" s="127"/>
    </row>
    <row r="4082" spans="7:18" x14ac:dyDescent="0.2">
      <c r="G4082" s="64"/>
      <c r="H4082" s="64"/>
      <c r="O4082" s="87"/>
      <c r="P4082" s="127"/>
      <c r="Q4082" s="127"/>
      <c r="R4082" s="127"/>
    </row>
    <row r="4083" spans="7:18" x14ac:dyDescent="0.2">
      <c r="G4083" s="64"/>
      <c r="H4083" s="64"/>
      <c r="O4083" s="87"/>
      <c r="P4083" s="127"/>
      <c r="Q4083" s="127"/>
      <c r="R4083" s="127"/>
    </row>
    <row r="4084" spans="7:18" x14ac:dyDescent="0.2">
      <c r="G4084" s="64"/>
      <c r="H4084" s="64"/>
      <c r="O4084" s="87"/>
      <c r="P4084" s="127"/>
      <c r="Q4084" s="127"/>
      <c r="R4084" s="127"/>
    </row>
    <row r="4085" spans="7:18" x14ac:dyDescent="0.2">
      <c r="G4085" s="64"/>
      <c r="H4085" s="64"/>
      <c r="O4085" s="87"/>
      <c r="P4085" s="127"/>
      <c r="Q4085" s="127"/>
      <c r="R4085" s="127"/>
    </row>
    <row r="4086" spans="7:18" x14ac:dyDescent="0.2">
      <c r="G4086" s="64"/>
      <c r="H4086" s="64"/>
      <c r="O4086" s="87"/>
      <c r="P4086" s="127"/>
      <c r="Q4086" s="127"/>
      <c r="R4086" s="127"/>
    </row>
    <row r="4087" spans="7:18" x14ac:dyDescent="0.2">
      <c r="G4087" s="64"/>
      <c r="H4087" s="64"/>
      <c r="O4087" s="87"/>
      <c r="P4087" s="127"/>
      <c r="Q4087" s="127"/>
      <c r="R4087" s="127"/>
    </row>
    <row r="4088" spans="7:18" x14ac:dyDescent="0.2">
      <c r="G4088" s="64"/>
      <c r="H4088" s="64"/>
      <c r="O4088" s="87"/>
      <c r="P4088" s="127"/>
      <c r="Q4088" s="127"/>
      <c r="R4088" s="127"/>
    </row>
    <row r="4089" spans="7:18" x14ac:dyDescent="0.2">
      <c r="G4089" s="64"/>
      <c r="H4089" s="64"/>
      <c r="O4089" s="87"/>
      <c r="P4089" s="127"/>
      <c r="Q4089" s="127"/>
      <c r="R4089" s="127"/>
    </row>
    <row r="4090" spans="7:18" x14ac:dyDescent="0.2">
      <c r="G4090" s="64"/>
      <c r="H4090" s="64"/>
      <c r="O4090" s="87"/>
      <c r="P4090" s="127"/>
      <c r="Q4090" s="127"/>
      <c r="R4090" s="127"/>
    </row>
    <row r="4091" spans="7:18" x14ac:dyDescent="0.2">
      <c r="G4091" s="64"/>
      <c r="H4091" s="64"/>
      <c r="O4091" s="87"/>
      <c r="P4091" s="127"/>
      <c r="Q4091" s="127"/>
      <c r="R4091" s="127"/>
    </row>
    <row r="4092" spans="7:18" x14ac:dyDescent="0.2">
      <c r="G4092" s="64"/>
      <c r="H4092" s="64"/>
      <c r="O4092" s="87"/>
      <c r="P4092" s="127"/>
      <c r="Q4092" s="127"/>
      <c r="R4092" s="127"/>
    </row>
    <row r="4093" spans="7:18" x14ac:dyDescent="0.2">
      <c r="G4093" s="64"/>
      <c r="H4093" s="64"/>
      <c r="O4093" s="87"/>
      <c r="P4093" s="127"/>
      <c r="Q4093" s="127"/>
      <c r="R4093" s="127"/>
    </row>
    <row r="4094" spans="7:18" x14ac:dyDescent="0.2">
      <c r="G4094" s="64"/>
      <c r="H4094" s="64"/>
      <c r="O4094" s="87"/>
      <c r="P4094" s="127"/>
      <c r="Q4094" s="127"/>
      <c r="R4094" s="127"/>
    </row>
    <row r="4095" spans="7:18" x14ac:dyDescent="0.2">
      <c r="G4095" s="64"/>
      <c r="H4095" s="64"/>
      <c r="O4095" s="87"/>
      <c r="P4095" s="127"/>
      <c r="Q4095" s="127"/>
      <c r="R4095" s="127"/>
    </row>
    <row r="4096" spans="7:18" x14ac:dyDescent="0.2">
      <c r="G4096" s="64"/>
      <c r="H4096" s="64"/>
      <c r="O4096" s="87"/>
      <c r="P4096" s="127"/>
      <c r="Q4096" s="127"/>
      <c r="R4096" s="127"/>
    </row>
    <row r="4097" spans="7:18" x14ac:dyDescent="0.2">
      <c r="G4097" s="64"/>
      <c r="H4097" s="64"/>
      <c r="O4097" s="87"/>
      <c r="P4097" s="127"/>
      <c r="Q4097" s="127"/>
      <c r="R4097" s="127"/>
    </row>
    <row r="4098" spans="7:18" x14ac:dyDescent="0.2">
      <c r="G4098" s="64"/>
      <c r="H4098" s="64"/>
      <c r="O4098" s="87"/>
      <c r="P4098" s="127"/>
      <c r="Q4098" s="127"/>
      <c r="R4098" s="127"/>
    </row>
    <row r="4099" spans="7:18" x14ac:dyDescent="0.2">
      <c r="G4099" s="64"/>
      <c r="H4099" s="64"/>
      <c r="O4099" s="87"/>
      <c r="P4099" s="127"/>
      <c r="Q4099" s="127"/>
      <c r="R4099" s="127"/>
    </row>
    <row r="4100" spans="7:18" x14ac:dyDescent="0.2">
      <c r="G4100" s="64"/>
      <c r="H4100" s="64"/>
      <c r="O4100" s="87"/>
      <c r="P4100" s="127"/>
      <c r="Q4100" s="127"/>
      <c r="R4100" s="127"/>
    </row>
    <row r="4101" spans="7:18" x14ac:dyDescent="0.2">
      <c r="G4101" s="64"/>
      <c r="H4101" s="64"/>
      <c r="O4101" s="87"/>
      <c r="P4101" s="127"/>
      <c r="Q4101" s="127"/>
      <c r="R4101" s="127"/>
    </row>
    <row r="4102" spans="7:18" x14ac:dyDescent="0.2">
      <c r="G4102" s="64"/>
      <c r="H4102" s="64"/>
      <c r="O4102" s="87"/>
      <c r="P4102" s="127"/>
      <c r="Q4102" s="127"/>
      <c r="R4102" s="127"/>
    </row>
    <row r="4103" spans="7:18" x14ac:dyDescent="0.2">
      <c r="G4103" s="64"/>
      <c r="H4103" s="64"/>
      <c r="O4103" s="87"/>
      <c r="P4103" s="127"/>
      <c r="Q4103" s="127"/>
      <c r="R4103" s="127"/>
    </row>
    <row r="4104" spans="7:18" x14ac:dyDescent="0.2">
      <c r="G4104" s="64"/>
      <c r="H4104" s="64"/>
      <c r="O4104" s="87"/>
      <c r="P4104" s="127"/>
      <c r="Q4104" s="127"/>
      <c r="R4104" s="127"/>
    </row>
    <row r="4105" spans="7:18" x14ac:dyDescent="0.2">
      <c r="G4105" s="64"/>
      <c r="H4105" s="64"/>
      <c r="O4105" s="87"/>
      <c r="P4105" s="127"/>
      <c r="Q4105" s="127"/>
      <c r="R4105" s="127"/>
    </row>
    <row r="4106" spans="7:18" x14ac:dyDescent="0.2">
      <c r="G4106" s="64"/>
      <c r="H4106" s="64"/>
      <c r="O4106" s="87"/>
      <c r="P4106" s="127"/>
      <c r="Q4106" s="127"/>
      <c r="R4106" s="127"/>
    </row>
    <row r="4107" spans="7:18" x14ac:dyDescent="0.2">
      <c r="G4107" s="64"/>
      <c r="H4107" s="64"/>
      <c r="O4107" s="87"/>
      <c r="P4107" s="127"/>
      <c r="Q4107" s="127"/>
      <c r="R4107" s="127"/>
    </row>
    <row r="4108" spans="7:18" x14ac:dyDescent="0.2">
      <c r="G4108" s="64"/>
      <c r="H4108" s="64"/>
      <c r="O4108" s="87"/>
      <c r="P4108" s="127"/>
      <c r="Q4108" s="127"/>
      <c r="R4108" s="127"/>
    </row>
    <row r="4109" spans="7:18" x14ac:dyDescent="0.2">
      <c r="G4109" s="64"/>
      <c r="H4109" s="64"/>
      <c r="O4109" s="87"/>
      <c r="P4109" s="127"/>
      <c r="Q4109" s="127"/>
      <c r="R4109" s="127"/>
    </row>
    <row r="4110" spans="7:18" x14ac:dyDescent="0.2">
      <c r="G4110" s="64"/>
      <c r="H4110" s="64"/>
      <c r="O4110" s="87"/>
      <c r="P4110" s="127"/>
      <c r="Q4110" s="127"/>
      <c r="R4110" s="127"/>
    </row>
    <row r="4111" spans="7:18" x14ac:dyDescent="0.2">
      <c r="G4111" s="64"/>
      <c r="H4111" s="64"/>
      <c r="O4111" s="87"/>
      <c r="P4111" s="127"/>
      <c r="Q4111" s="127"/>
      <c r="R4111" s="127"/>
    </row>
    <row r="4112" spans="7:18" x14ac:dyDescent="0.2">
      <c r="G4112" s="64"/>
      <c r="H4112" s="64"/>
      <c r="O4112" s="87"/>
      <c r="P4112" s="127"/>
      <c r="Q4112" s="127"/>
      <c r="R4112" s="127"/>
    </row>
    <row r="4113" spans="7:18" x14ac:dyDescent="0.2">
      <c r="G4113" s="64"/>
      <c r="H4113" s="64"/>
      <c r="O4113" s="87"/>
      <c r="P4113" s="127"/>
      <c r="Q4113" s="127"/>
      <c r="R4113" s="127"/>
    </row>
    <row r="4114" spans="7:18" x14ac:dyDescent="0.2">
      <c r="G4114" s="64"/>
      <c r="H4114" s="64"/>
      <c r="O4114" s="87"/>
      <c r="P4114" s="127"/>
      <c r="Q4114" s="127"/>
      <c r="R4114" s="127"/>
    </row>
    <row r="4115" spans="7:18" x14ac:dyDescent="0.2">
      <c r="G4115" s="64"/>
      <c r="H4115" s="64"/>
      <c r="O4115" s="87"/>
      <c r="P4115" s="127"/>
      <c r="Q4115" s="127"/>
      <c r="R4115" s="127"/>
    </row>
    <row r="4116" spans="7:18" x14ac:dyDescent="0.2">
      <c r="G4116" s="64"/>
      <c r="H4116" s="64"/>
      <c r="O4116" s="87"/>
      <c r="P4116" s="127"/>
      <c r="Q4116" s="127"/>
      <c r="R4116" s="127"/>
    </row>
    <row r="4117" spans="7:18" x14ac:dyDescent="0.2">
      <c r="G4117" s="64"/>
      <c r="H4117" s="64"/>
      <c r="O4117" s="87"/>
      <c r="P4117" s="127"/>
      <c r="Q4117" s="127"/>
      <c r="R4117" s="127"/>
    </row>
    <row r="4118" spans="7:18" x14ac:dyDescent="0.2">
      <c r="G4118" s="64"/>
      <c r="H4118" s="64"/>
      <c r="O4118" s="87"/>
      <c r="P4118" s="127"/>
      <c r="Q4118" s="127"/>
      <c r="R4118" s="127"/>
    </row>
    <row r="4119" spans="7:18" x14ac:dyDescent="0.2">
      <c r="G4119" s="64"/>
      <c r="H4119" s="64"/>
      <c r="O4119" s="87"/>
      <c r="P4119" s="127"/>
      <c r="Q4119" s="127"/>
      <c r="R4119" s="127"/>
    </row>
    <row r="4120" spans="7:18" x14ac:dyDescent="0.2">
      <c r="G4120" s="64"/>
      <c r="H4120" s="64"/>
      <c r="O4120" s="87"/>
      <c r="P4120" s="127"/>
      <c r="Q4120" s="127"/>
      <c r="R4120" s="127"/>
    </row>
    <row r="4121" spans="7:18" x14ac:dyDescent="0.2">
      <c r="G4121" s="64"/>
      <c r="H4121" s="64"/>
      <c r="O4121" s="87"/>
      <c r="P4121" s="127"/>
      <c r="Q4121" s="127"/>
      <c r="R4121" s="127"/>
    </row>
    <row r="4122" spans="7:18" x14ac:dyDescent="0.2">
      <c r="G4122" s="64"/>
      <c r="H4122" s="64"/>
      <c r="O4122" s="87"/>
      <c r="P4122" s="127"/>
      <c r="Q4122" s="127"/>
      <c r="R4122" s="127"/>
    </row>
    <row r="4123" spans="7:18" x14ac:dyDescent="0.2">
      <c r="G4123" s="64"/>
      <c r="H4123" s="64"/>
      <c r="O4123" s="87"/>
      <c r="P4123" s="127"/>
      <c r="Q4123" s="127"/>
      <c r="R4123" s="127"/>
    </row>
    <row r="4124" spans="7:18" x14ac:dyDescent="0.2">
      <c r="G4124" s="64"/>
      <c r="H4124" s="64"/>
      <c r="O4124" s="87"/>
      <c r="P4124" s="127"/>
      <c r="Q4124" s="127"/>
      <c r="R4124" s="127"/>
    </row>
    <row r="4125" spans="7:18" x14ac:dyDescent="0.2">
      <c r="G4125" s="64"/>
      <c r="H4125" s="64"/>
      <c r="O4125" s="87"/>
      <c r="P4125" s="127"/>
      <c r="Q4125" s="127"/>
      <c r="R4125" s="127"/>
    </row>
    <row r="4126" spans="7:18" x14ac:dyDescent="0.2">
      <c r="G4126" s="64"/>
      <c r="H4126" s="64"/>
      <c r="O4126" s="87"/>
      <c r="P4126" s="127"/>
      <c r="Q4126" s="127"/>
      <c r="R4126" s="127"/>
    </row>
    <row r="4127" spans="7:18" x14ac:dyDescent="0.2">
      <c r="G4127" s="64"/>
      <c r="H4127" s="64"/>
      <c r="O4127" s="87"/>
      <c r="P4127" s="127"/>
      <c r="Q4127" s="127"/>
      <c r="R4127" s="127"/>
    </row>
    <row r="4128" spans="7:18" x14ac:dyDescent="0.2">
      <c r="G4128" s="64"/>
      <c r="H4128" s="64"/>
      <c r="O4128" s="87"/>
      <c r="P4128" s="127"/>
      <c r="Q4128" s="127"/>
      <c r="R4128" s="127"/>
    </row>
    <row r="4129" spans="7:18" x14ac:dyDescent="0.2">
      <c r="G4129" s="64"/>
      <c r="H4129" s="64"/>
      <c r="O4129" s="87"/>
      <c r="P4129" s="127"/>
      <c r="Q4129" s="127"/>
      <c r="R4129" s="127"/>
    </row>
    <row r="4130" spans="7:18" x14ac:dyDescent="0.2">
      <c r="G4130" s="64"/>
      <c r="H4130" s="64"/>
      <c r="O4130" s="87"/>
      <c r="P4130" s="127"/>
      <c r="Q4130" s="127"/>
      <c r="R4130" s="127"/>
    </row>
    <row r="4131" spans="7:18" x14ac:dyDescent="0.2">
      <c r="G4131" s="64"/>
      <c r="H4131" s="64"/>
      <c r="O4131" s="87"/>
      <c r="P4131" s="127"/>
      <c r="Q4131" s="127"/>
      <c r="R4131" s="127"/>
    </row>
    <row r="4132" spans="7:18" x14ac:dyDescent="0.2">
      <c r="G4132" s="64"/>
      <c r="H4132" s="64"/>
      <c r="O4132" s="87"/>
      <c r="P4132" s="127"/>
      <c r="Q4132" s="127"/>
      <c r="R4132" s="127"/>
    </row>
    <row r="4133" spans="7:18" x14ac:dyDescent="0.2">
      <c r="G4133" s="64"/>
      <c r="H4133" s="64"/>
      <c r="O4133" s="87"/>
      <c r="P4133" s="127"/>
      <c r="Q4133" s="127"/>
      <c r="R4133" s="127"/>
    </row>
    <row r="4134" spans="7:18" x14ac:dyDescent="0.2">
      <c r="G4134" s="64"/>
      <c r="H4134" s="64"/>
      <c r="O4134" s="87"/>
      <c r="P4134" s="127"/>
      <c r="Q4134" s="127"/>
      <c r="R4134" s="127"/>
    </row>
    <row r="4135" spans="7:18" x14ac:dyDescent="0.2">
      <c r="G4135" s="64"/>
      <c r="H4135" s="64"/>
      <c r="O4135" s="87"/>
      <c r="P4135" s="127"/>
      <c r="Q4135" s="127"/>
      <c r="R4135" s="127"/>
    </row>
    <row r="4136" spans="7:18" x14ac:dyDescent="0.2">
      <c r="G4136" s="64"/>
      <c r="H4136" s="64"/>
      <c r="O4136" s="87"/>
      <c r="P4136" s="127"/>
      <c r="Q4136" s="127"/>
      <c r="R4136" s="127"/>
    </row>
    <row r="4137" spans="7:18" x14ac:dyDescent="0.2">
      <c r="G4137" s="64"/>
      <c r="H4137" s="64"/>
      <c r="O4137" s="87"/>
      <c r="P4137" s="127"/>
      <c r="Q4137" s="127"/>
      <c r="R4137" s="127"/>
    </row>
    <row r="4138" spans="7:18" x14ac:dyDescent="0.2">
      <c r="G4138" s="64"/>
      <c r="H4138" s="64"/>
      <c r="O4138" s="87"/>
      <c r="P4138" s="127"/>
      <c r="Q4138" s="127"/>
      <c r="R4138" s="127"/>
    </row>
    <row r="4139" spans="7:18" x14ac:dyDescent="0.2">
      <c r="G4139" s="64"/>
      <c r="H4139" s="64"/>
      <c r="O4139" s="87"/>
      <c r="P4139" s="127"/>
      <c r="Q4139" s="127"/>
      <c r="R4139" s="127"/>
    </row>
    <row r="4140" spans="7:18" x14ac:dyDescent="0.2">
      <c r="G4140" s="64"/>
      <c r="H4140" s="64"/>
      <c r="O4140" s="87"/>
      <c r="P4140" s="127"/>
      <c r="Q4140" s="127"/>
      <c r="R4140" s="127"/>
    </row>
    <row r="4141" spans="7:18" x14ac:dyDescent="0.2">
      <c r="G4141" s="64"/>
      <c r="H4141" s="64"/>
      <c r="O4141" s="87"/>
      <c r="P4141" s="127"/>
      <c r="Q4141" s="127"/>
      <c r="R4141" s="127"/>
    </row>
    <row r="4142" spans="7:18" x14ac:dyDescent="0.2">
      <c r="G4142" s="64"/>
      <c r="H4142" s="64"/>
      <c r="O4142" s="87"/>
      <c r="P4142" s="127"/>
      <c r="Q4142" s="127"/>
      <c r="R4142" s="127"/>
    </row>
    <row r="4143" spans="7:18" x14ac:dyDescent="0.2">
      <c r="G4143" s="64"/>
      <c r="H4143" s="64"/>
      <c r="O4143" s="87"/>
      <c r="P4143" s="127"/>
      <c r="Q4143" s="127"/>
      <c r="R4143" s="127"/>
    </row>
    <row r="4144" spans="7:18" x14ac:dyDescent="0.2">
      <c r="G4144" s="64"/>
      <c r="H4144" s="64"/>
      <c r="O4144" s="87"/>
      <c r="P4144" s="127"/>
      <c r="Q4144" s="127"/>
      <c r="R4144" s="127"/>
    </row>
    <row r="4145" spans="7:18" x14ac:dyDescent="0.2">
      <c r="G4145" s="64"/>
      <c r="H4145" s="64"/>
      <c r="O4145" s="87"/>
      <c r="P4145" s="127"/>
      <c r="Q4145" s="127"/>
      <c r="R4145" s="127"/>
    </row>
    <row r="4146" spans="7:18" x14ac:dyDescent="0.2">
      <c r="G4146" s="64"/>
      <c r="H4146" s="64"/>
      <c r="O4146" s="87"/>
      <c r="P4146" s="127"/>
      <c r="Q4146" s="127"/>
      <c r="R4146" s="127"/>
    </row>
    <row r="4147" spans="7:18" x14ac:dyDescent="0.2">
      <c r="G4147" s="64"/>
      <c r="H4147" s="64"/>
      <c r="O4147" s="87"/>
      <c r="P4147" s="127"/>
      <c r="Q4147" s="127"/>
      <c r="R4147" s="127"/>
    </row>
    <row r="4148" spans="7:18" x14ac:dyDescent="0.2">
      <c r="G4148" s="64"/>
      <c r="H4148" s="64"/>
      <c r="O4148" s="87"/>
      <c r="P4148" s="127"/>
      <c r="Q4148" s="127"/>
      <c r="R4148" s="127"/>
    </row>
    <row r="4149" spans="7:18" x14ac:dyDescent="0.2">
      <c r="G4149" s="64"/>
      <c r="H4149" s="64"/>
      <c r="O4149" s="87"/>
      <c r="P4149" s="127"/>
      <c r="Q4149" s="127"/>
      <c r="R4149" s="127"/>
    </row>
    <row r="4150" spans="7:18" x14ac:dyDescent="0.2">
      <c r="G4150" s="64"/>
      <c r="H4150" s="64"/>
      <c r="O4150" s="87"/>
      <c r="P4150" s="127"/>
      <c r="Q4150" s="127"/>
      <c r="R4150" s="127"/>
    </row>
    <row r="4151" spans="7:18" x14ac:dyDescent="0.2">
      <c r="G4151" s="64"/>
      <c r="H4151" s="64"/>
      <c r="O4151" s="87"/>
      <c r="P4151" s="127"/>
      <c r="Q4151" s="127"/>
      <c r="R4151" s="127"/>
    </row>
    <row r="4152" spans="7:18" x14ac:dyDescent="0.2">
      <c r="G4152" s="64"/>
      <c r="H4152" s="64"/>
      <c r="O4152" s="87"/>
      <c r="P4152" s="127"/>
      <c r="Q4152" s="127"/>
      <c r="R4152" s="127"/>
    </row>
    <row r="4153" spans="7:18" x14ac:dyDescent="0.2">
      <c r="G4153" s="64"/>
      <c r="H4153" s="64"/>
      <c r="O4153" s="87"/>
      <c r="P4153" s="127"/>
      <c r="Q4153" s="127"/>
      <c r="R4153" s="127"/>
    </row>
    <row r="4154" spans="7:18" x14ac:dyDescent="0.2">
      <c r="G4154" s="64"/>
      <c r="H4154" s="64"/>
      <c r="O4154" s="87"/>
      <c r="P4154" s="127"/>
      <c r="Q4154" s="127"/>
      <c r="R4154" s="127"/>
    </row>
    <row r="4155" spans="7:18" x14ac:dyDescent="0.2">
      <c r="G4155" s="64"/>
      <c r="H4155" s="64"/>
      <c r="O4155" s="87"/>
      <c r="P4155" s="127"/>
      <c r="Q4155" s="127"/>
      <c r="R4155" s="127"/>
    </row>
    <row r="4156" spans="7:18" x14ac:dyDescent="0.2">
      <c r="G4156" s="64"/>
      <c r="H4156" s="64"/>
      <c r="O4156" s="87"/>
      <c r="P4156" s="127"/>
      <c r="Q4156" s="127"/>
      <c r="R4156" s="127"/>
    </row>
    <row r="4157" spans="7:18" x14ac:dyDescent="0.2">
      <c r="G4157" s="64"/>
      <c r="H4157" s="64"/>
      <c r="O4157" s="87"/>
      <c r="P4157" s="127"/>
      <c r="Q4157" s="127"/>
      <c r="R4157" s="127"/>
    </row>
    <row r="4158" spans="7:18" x14ac:dyDescent="0.2">
      <c r="G4158" s="64"/>
      <c r="H4158" s="64"/>
      <c r="O4158" s="87"/>
      <c r="P4158" s="127"/>
      <c r="Q4158" s="127"/>
      <c r="R4158" s="127"/>
    </row>
    <row r="4159" spans="7:18" x14ac:dyDescent="0.2">
      <c r="G4159" s="64"/>
      <c r="H4159" s="64"/>
      <c r="O4159" s="87"/>
      <c r="P4159" s="127"/>
      <c r="Q4159" s="127"/>
      <c r="R4159" s="127"/>
    </row>
    <row r="4160" spans="7:18" x14ac:dyDescent="0.2">
      <c r="G4160" s="64"/>
      <c r="H4160" s="64"/>
      <c r="O4160" s="87"/>
      <c r="P4160" s="127"/>
      <c r="Q4160" s="127"/>
      <c r="R4160" s="127"/>
    </row>
    <row r="4161" spans="7:18" x14ac:dyDescent="0.2">
      <c r="G4161" s="64"/>
      <c r="H4161" s="64"/>
      <c r="O4161" s="87"/>
      <c r="P4161" s="127"/>
      <c r="Q4161" s="127"/>
      <c r="R4161" s="127"/>
    </row>
    <row r="4162" spans="7:18" x14ac:dyDescent="0.2">
      <c r="G4162" s="64"/>
      <c r="H4162" s="64"/>
      <c r="O4162" s="87"/>
      <c r="P4162" s="127"/>
      <c r="Q4162" s="127"/>
      <c r="R4162" s="127"/>
    </row>
    <row r="4163" spans="7:18" x14ac:dyDescent="0.2">
      <c r="G4163" s="64"/>
      <c r="H4163" s="64"/>
      <c r="O4163" s="87"/>
      <c r="P4163" s="127"/>
      <c r="Q4163" s="127"/>
      <c r="R4163" s="127"/>
    </row>
    <row r="4164" spans="7:18" x14ac:dyDescent="0.2">
      <c r="G4164" s="64"/>
      <c r="H4164" s="64"/>
      <c r="O4164" s="87"/>
      <c r="P4164" s="127"/>
      <c r="Q4164" s="127"/>
      <c r="R4164" s="127"/>
    </row>
    <row r="4165" spans="7:18" x14ac:dyDescent="0.2">
      <c r="G4165" s="64"/>
      <c r="H4165" s="64"/>
      <c r="O4165" s="87"/>
      <c r="P4165" s="127"/>
      <c r="Q4165" s="127"/>
      <c r="R4165" s="127"/>
    </row>
    <row r="4166" spans="7:18" x14ac:dyDescent="0.2">
      <c r="G4166" s="64"/>
      <c r="H4166" s="64"/>
      <c r="O4166" s="87"/>
      <c r="P4166" s="127"/>
      <c r="Q4166" s="127"/>
      <c r="R4166" s="127"/>
    </row>
    <row r="4167" spans="7:18" x14ac:dyDescent="0.2">
      <c r="G4167" s="64"/>
      <c r="H4167" s="64"/>
      <c r="O4167" s="87"/>
      <c r="P4167" s="127"/>
      <c r="Q4167" s="127"/>
      <c r="R4167" s="127"/>
    </row>
    <row r="4168" spans="7:18" x14ac:dyDescent="0.2">
      <c r="G4168" s="64"/>
      <c r="H4168" s="64"/>
      <c r="O4168" s="87"/>
      <c r="P4168" s="127"/>
      <c r="Q4168" s="127"/>
      <c r="R4168" s="127"/>
    </row>
    <row r="4169" spans="7:18" x14ac:dyDescent="0.2">
      <c r="G4169" s="64"/>
      <c r="H4169" s="64"/>
      <c r="O4169" s="87"/>
      <c r="P4169" s="127"/>
      <c r="Q4169" s="127"/>
      <c r="R4169" s="127"/>
    </row>
    <row r="4170" spans="7:18" x14ac:dyDescent="0.2">
      <c r="G4170" s="64"/>
      <c r="H4170" s="64"/>
      <c r="O4170" s="87"/>
      <c r="P4170" s="127"/>
      <c r="Q4170" s="127"/>
      <c r="R4170" s="127"/>
    </row>
    <row r="4171" spans="7:18" x14ac:dyDescent="0.2">
      <c r="G4171" s="64"/>
      <c r="H4171" s="64"/>
      <c r="O4171" s="87"/>
      <c r="P4171" s="127"/>
      <c r="Q4171" s="127"/>
      <c r="R4171" s="127"/>
    </row>
    <row r="4172" spans="7:18" x14ac:dyDescent="0.2">
      <c r="G4172" s="64"/>
      <c r="H4172" s="64"/>
      <c r="O4172" s="87"/>
      <c r="P4172" s="127"/>
      <c r="Q4172" s="127"/>
      <c r="R4172" s="127"/>
    </row>
    <row r="4173" spans="7:18" x14ac:dyDescent="0.2">
      <c r="G4173" s="64"/>
      <c r="H4173" s="64"/>
      <c r="O4173" s="87"/>
      <c r="P4173" s="127"/>
      <c r="Q4173" s="127"/>
      <c r="R4173" s="127"/>
    </row>
    <row r="4174" spans="7:18" x14ac:dyDescent="0.2">
      <c r="G4174" s="64"/>
      <c r="H4174" s="64"/>
      <c r="O4174" s="87"/>
      <c r="P4174" s="127"/>
      <c r="Q4174" s="127"/>
      <c r="R4174" s="127"/>
    </row>
    <row r="4175" spans="7:18" x14ac:dyDescent="0.2">
      <c r="G4175" s="64"/>
      <c r="H4175" s="64"/>
      <c r="O4175" s="87"/>
      <c r="P4175" s="127"/>
      <c r="Q4175" s="127"/>
      <c r="R4175" s="127"/>
    </row>
    <row r="4176" spans="7:18" x14ac:dyDescent="0.2">
      <c r="G4176" s="64"/>
      <c r="H4176" s="64"/>
      <c r="O4176" s="87"/>
      <c r="P4176" s="127"/>
      <c r="Q4176" s="127"/>
      <c r="R4176" s="127"/>
    </row>
    <row r="4177" spans="7:18" x14ac:dyDescent="0.2">
      <c r="G4177" s="64"/>
      <c r="H4177" s="64"/>
      <c r="O4177" s="87"/>
      <c r="P4177" s="127"/>
      <c r="Q4177" s="127"/>
      <c r="R4177" s="127"/>
    </row>
    <row r="4178" spans="7:18" x14ac:dyDescent="0.2">
      <c r="G4178" s="64"/>
      <c r="H4178" s="64"/>
      <c r="O4178" s="87"/>
      <c r="P4178" s="127"/>
      <c r="Q4178" s="127"/>
      <c r="R4178" s="127"/>
    </row>
    <row r="4179" spans="7:18" x14ac:dyDescent="0.2">
      <c r="G4179" s="64"/>
      <c r="H4179" s="64"/>
      <c r="O4179" s="87"/>
      <c r="P4179" s="127"/>
      <c r="Q4179" s="127"/>
      <c r="R4179" s="127"/>
    </row>
    <row r="4180" spans="7:18" x14ac:dyDescent="0.2">
      <c r="G4180" s="64"/>
      <c r="H4180" s="64"/>
      <c r="O4180" s="87"/>
      <c r="P4180" s="127"/>
      <c r="Q4180" s="127"/>
      <c r="R4180" s="127"/>
    </row>
    <row r="4181" spans="7:18" x14ac:dyDescent="0.2">
      <c r="G4181" s="64"/>
      <c r="H4181" s="64"/>
      <c r="O4181" s="87"/>
      <c r="P4181" s="127"/>
      <c r="Q4181" s="127"/>
      <c r="R4181" s="127"/>
    </row>
    <row r="4182" spans="7:18" x14ac:dyDescent="0.2">
      <c r="G4182" s="64"/>
      <c r="H4182" s="64"/>
      <c r="O4182" s="87"/>
      <c r="P4182" s="127"/>
      <c r="Q4182" s="127"/>
      <c r="R4182" s="127"/>
    </row>
    <row r="4183" spans="7:18" x14ac:dyDescent="0.2">
      <c r="G4183" s="64"/>
      <c r="H4183" s="64"/>
      <c r="O4183" s="87"/>
      <c r="P4183" s="127"/>
      <c r="Q4183" s="127"/>
      <c r="R4183" s="127"/>
    </row>
    <row r="4184" spans="7:18" x14ac:dyDescent="0.2">
      <c r="G4184" s="64"/>
      <c r="H4184" s="64"/>
      <c r="O4184" s="87"/>
      <c r="P4184" s="127"/>
      <c r="Q4184" s="127"/>
      <c r="R4184" s="127"/>
    </row>
    <row r="4185" spans="7:18" x14ac:dyDescent="0.2">
      <c r="G4185" s="64"/>
      <c r="H4185" s="64"/>
      <c r="O4185" s="87"/>
      <c r="P4185" s="127"/>
      <c r="Q4185" s="127"/>
      <c r="R4185" s="127"/>
    </row>
    <row r="4186" spans="7:18" x14ac:dyDescent="0.2">
      <c r="G4186" s="64"/>
      <c r="H4186" s="64"/>
      <c r="O4186" s="87"/>
      <c r="P4186" s="127"/>
      <c r="Q4186" s="127"/>
      <c r="R4186" s="127"/>
    </row>
    <row r="4187" spans="7:18" x14ac:dyDescent="0.2">
      <c r="G4187" s="64"/>
      <c r="H4187" s="64"/>
      <c r="O4187" s="87"/>
      <c r="P4187" s="127"/>
      <c r="Q4187" s="127"/>
      <c r="R4187" s="127"/>
    </row>
    <row r="4188" spans="7:18" x14ac:dyDescent="0.2">
      <c r="G4188" s="64"/>
      <c r="H4188" s="64"/>
      <c r="O4188" s="87"/>
      <c r="P4188" s="127"/>
      <c r="Q4188" s="127"/>
      <c r="R4188" s="127"/>
    </row>
    <row r="4189" spans="7:18" x14ac:dyDescent="0.2">
      <c r="G4189" s="64"/>
      <c r="H4189" s="64"/>
      <c r="O4189" s="87"/>
      <c r="P4189" s="127"/>
      <c r="Q4189" s="127"/>
      <c r="R4189" s="127"/>
    </row>
    <row r="4190" spans="7:18" x14ac:dyDescent="0.2">
      <c r="G4190" s="64"/>
      <c r="H4190" s="64"/>
      <c r="O4190" s="87"/>
      <c r="P4190" s="127"/>
      <c r="Q4190" s="127"/>
      <c r="R4190" s="127"/>
    </row>
    <row r="4191" spans="7:18" x14ac:dyDescent="0.2">
      <c r="G4191" s="64"/>
      <c r="H4191" s="64"/>
      <c r="O4191" s="87"/>
      <c r="P4191" s="127"/>
      <c r="Q4191" s="127"/>
      <c r="R4191" s="127"/>
    </row>
    <row r="4192" spans="7:18" x14ac:dyDescent="0.2">
      <c r="G4192" s="64"/>
      <c r="H4192" s="64"/>
      <c r="O4192" s="87"/>
      <c r="P4192" s="127"/>
      <c r="Q4192" s="127"/>
      <c r="R4192" s="127"/>
    </row>
    <row r="4193" spans="7:18" x14ac:dyDescent="0.2">
      <c r="G4193" s="64"/>
      <c r="H4193" s="64"/>
      <c r="O4193" s="87"/>
      <c r="P4193" s="127"/>
      <c r="Q4193" s="127"/>
      <c r="R4193" s="127"/>
    </row>
    <row r="4194" spans="7:18" x14ac:dyDescent="0.2">
      <c r="G4194" s="64"/>
      <c r="H4194" s="64"/>
      <c r="O4194" s="87"/>
      <c r="P4194" s="127"/>
      <c r="Q4194" s="127"/>
      <c r="R4194" s="127"/>
    </row>
    <row r="4195" spans="7:18" x14ac:dyDescent="0.2">
      <c r="G4195" s="64"/>
      <c r="H4195" s="64"/>
      <c r="O4195" s="87"/>
      <c r="P4195" s="127"/>
      <c r="Q4195" s="127"/>
      <c r="R4195" s="127"/>
    </row>
    <row r="4196" spans="7:18" x14ac:dyDescent="0.2">
      <c r="G4196" s="64"/>
      <c r="H4196" s="64"/>
      <c r="O4196" s="87"/>
      <c r="P4196" s="127"/>
      <c r="Q4196" s="127"/>
      <c r="R4196" s="127"/>
    </row>
    <row r="4197" spans="7:18" x14ac:dyDescent="0.2">
      <c r="G4197" s="64"/>
      <c r="H4197" s="64"/>
      <c r="O4197" s="87"/>
      <c r="P4197" s="127"/>
      <c r="Q4197" s="127"/>
      <c r="R4197" s="127"/>
    </row>
    <row r="4198" spans="7:18" x14ac:dyDescent="0.2">
      <c r="G4198" s="64"/>
      <c r="H4198" s="64"/>
      <c r="O4198" s="87"/>
      <c r="P4198" s="127"/>
      <c r="Q4198" s="127"/>
      <c r="R4198" s="127"/>
    </row>
    <row r="4199" spans="7:18" x14ac:dyDescent="0.2">
      <c r="G4199" s="64"/>
      <c r="H4199" s="64"/>
      <c r="O4199" s="87"/>
      <c r="P4199" s="127"/>
      <c r="Q4199" s="127"/>
      <c r="R4199" s="127"/>
    </row>
    <row r="4200" spans="7:18" x14ac:dyDescent="0.2">
      <c r="G4200" s="64"/>
      <c r="H4200" s="64"/>
      <c r="O4200" s="87"/>
      <c r="P4200" s="127"/>
      <c r="Q4200" s="127"/>
      <c r="R4200" s="127"/>
    </row>
    <row r="4201" spans="7:18" x14ac:dyDescent="0.2">
      <c r="G4201" s="64"/>
      <c r="H4201" s="64"/>
      <c r="O4201" s="87"/>
      <c r="P4201" s="127"/>
      <c r="Q4201" s="127"/>
      <c r="R4201" s="127"/>
    </row>
    <row r="4202" spans="7:18" x14ac:dyDescent="0.2">
      <c r="G4202" s="64"/>
      <c r="H4202" s="64"/>
      <c r="O4202" s="87"/>
      <c r="P4202" s="127"/>
      <c r="Q4202" s="127"/>
      <c r="R4202" s="127"/>
    </row>
    <row r="4203" spans="7:18" x14ac:dyDescent="0.2">
      <c r="G4203" s="64"/>
      <c r="H4203" s="64"/>
      <c r="O4203" s="87"/>
      <c r="P4203" s="127"/>
      <c r="Q4203" s="127"/>
      <c r="R4203" s="127"/>
    </row>
    <row r="4204" spans="7:18" x14ac:dyDescent="0.2">
      <c r="G4204" s="64"/>
      <c r="H4204" s="64"/>
      <c r="O4204" s="87"/>
      <c r="P4204" s="127"/>
      <c r="Q4204" s="127"/>
      <c r="R4204" s="127"/>
    </row>
    <row r="4205" spans="7:18" x14ac:dyDescent="0.2">
      <c r="G4205" s="64"/>
      <c r="H4205" s="64"/>
      <c r="O4205" s="87"/>
      <c r="P4205" s="127"/>
      <c r="Q4205" s="127"/>
      <c r="R4205" s="127"/>
    </row>
    <row r="4206" spans="7:18" x14ac:dyDescent="0.2">
      <c r="G4206" s="64"/>
      <c r="H4206" s="64"/>
      <c r="O4206" s="87"/>
      <c r="P4206" s="127"/>
      <c r="Q4206" s="127"/>
      <c r="R4206" s="127"/>
    </row>
    <row r="4207" spans="7:18" x14ac:dyDescent="0.2">
      <c r="G4207" s="64"/>
      <c r="H4207" s="64"/>
      <c r="O4207" s="87"/>
      <c r="P4207" s="127"/>
      <c r="Q4207" s="127"/>
      <c r="R4207" s="127"/>
    </row>
    <row r="4208" spans="7:18" x14ac:dyDescent="0.2">
      <c r="G4208" s="64"/>
      <c r="H4208" s="64"/>
      <c r="O4208" s="87"/>
      <c r="P4208" s="127"/>
      <c r="Q4208" s="127"/>
      <c r="R4208" s="127"/>
    </row>
    <row r="4209" spans="7:18" x14ac:dyDescent="0.2">
      <c r="G4209" s="64"/>
      <c r="H4209" s="64"/>
      <c r="O4209" s="87"/>
      <c r="P4209" s="127"/>
      <c r="Q4209" s="127"/>
      <c r="R4209" s="127"/>
    </row>
    <row r="4210" spans="7:18" x14ac:dyDescent="0.2">
      <c r="G4210" s="64"/>
      <c r="H4210" s="64"/>
      <c r="O4210" s="87"/>
      <c r="P4210" s="127"/>
      <c r="Q4210" s="127"/>
      <c r="R4210" s="127"/>
    </row>
    <row r="4211" spans="7:18" x14ac:dyDescent="0.2">
      <c r="G4211" s="64"/>
      <c r="H4211" s="64"/>
      <c r="O4211" s="87"/>
      <c r="P4211" s="127"/>
      <c r="Q4211" s="127"/>
      <c r="R4211" s="127"/>
    </row>
    <row r="4212" spans="7:18" x14ac:dyDescent="0.2">
      <c r="G4212" s="64"/>
      <c r="H4212" s="64"/>
      <c r="O4212" s="87"/>
      <c r="P4212" s="127"/>
      <c r="Q4212" s="127"/>
      <c r="R4212" s="127"/>
    </row>
    <row r="4213" spans="7:18" x14ac:dyDescent="0.2">
      <c r="G4213" s="64"/>
      <c r="H4213" s="64"/>
      <c r="O4213" s="87"/>
      <c r="P4213" s="127"/>
      <c r="Q4213" s="127"/>
      <c r="R4213" s="127"/>
    </row>
    <row r="4214" spans="7:18" x14ac:dyDescent="0.2">
      <c r="G4214" s="64"/>
      <c r="H4214" s="64"/>
      <c r="O4214" s="87"/>
      <c r="P4214" s="127"/>
      <c r="Q4214" s="127"/>
      <c r="R4214" s="127"/>
    </row>
    <row r="4215" spans="7:18" x14ac:dyDescent="0.2">
      <c r="G4215" s="64"/>
      <c r="H4215" s="64"/>
      <c r="O4215" s="87"/>
      <c r="P4215" s="127"/>
      <c r="Q4215" s="127"/>
      <c r="R4215" s="127"/>
    </row>
    <row r="4216" spans="7:18" x14ac:dyDescent="0.2">
      <c r="G4216" s="64"/>
      <c r="H4216" s="64"/>
      <c r="O4216" s="87"/>
      <c r="P4216" s="127"/>
      <c r="Q4216" s="127"/>
      <c r="R4216" s="127"/>
    </row>
    <row r="4217" spans="7:18" x14ac:dyDescent="0.2">
      <c r="G4217" s="64"/>
      <c r="H4217" s="64"/>
      <c r="O4217" s="87"/>
      <c r="P4217" s="127"/>
      <c r="Q4217" s="127"/>
      <c r="R4217" s="127"/>
    </row>
    <row r="4218" spans="7:18" x14ac:dyDescent="0.2">
      <c r="G4218" s="64"/>
      <c r="H4218" s="64"/>
      <c r="O4218" s="87"/>
      <c r="P4218" s="127"/>
      <c r="Q4218" s="127"/>
      <c r="R4218" s="127"/>
    </row>
    <row r="4219" spans="7:18" x14ac:dyDescent="0.2">
      <c r="G4219" s="64"/>
      <c r="H4219" s="64"/>
      <c r="O4219" s="87"/>
      <c r="P4219" s="127"/>
      <c r="Q4219" s="127"/>
      <c r="R4219" s="127"/>
    </row>
    <row r="4220" spans="7:18" x14ac:dyDescent="0.2">
      <c r="G4220" s="64"/>
      <c r="H4220" s="64"/>
      <c r="O4220" s="87"/>
      <c r="P4220" s="127"/>
      <c r="Q4220" s="127"/>
      <c r="R4220" s="127"/>
    </row>
    <row r="4221" spans="7:18" x14ac:dyDescent="0.2">
      <c r="G4221" s="64"/>
      <c r="H4221" s="64"/>
      <c r="O4221" s="87"/>
      <c r="P4221" s="127"/>
      <c r="Q4221" s="127"/>
      <c r="R4221" s="127"/>
    </row>
    <row r="4222" spans="7:18" x14ac:dyDescent="0.2">
      <c r="G4222" s="64"/>
      <c r="H4222" s="64"/>
      <c r="O4222" s="87"/>
      <c r="P4222" s="127"/>
      <c r="Q4222" s="127"/>
      <c r="R4222" s="127"/>
    </row>
    <row r="4223" spans="7:18" x14ac:dyDescent="0.2">
      <c r="G4223" s="64"/>
      <c r="H4223" s="64"/>
      <c r="O4223" s="87"/>
      <c r="P4223" s="127"/>
      <c r="Q4223" s="127"/>
      <c r="R4223" s="127"/>
    </row>
    <row r="4224" spans="7:18" x14ac:dyDescent="0.2">
      <c r="G4224" s="64"/>
      <c r="H4224" s="64"/>
      <c r="O4224" s="87"/>
      <c r="P4224" s="127"/>
      <c r="Q4224" s="127"/>
      <c r="R4224" s="127"/>
    </row>
    <row r="4225" spans="7:18" x14ac:dyDescent="0.2">
      <c r="G4225" s="64"/>
      <c r="H4225" s="64"/>
      <c r="O4225" s="87"/>
      <c r="P4225" s="127"/>
      <c r="Q4225" s="127"/>
      <c r="R4225" s="127"/>
    </row>
    <row r="4226" spans="7:18" x14ac:dyDescent="0.2">
      <c r="G4226" s="64"/>
      <c r="H4226" s="64"/>
      <c r="O4226" s="87"/>
      <c r="P4226" s="127"/>
      <c r="Q4226" s="127"/>
      <c r="R4226" s="127"/>
    </row>
    <row r="4227" spans="7:18" x14ac:dyDescent="0.2">
      <c r="G4227" s="64"/>
      <c r="H4227" s="64"/>
      <c r="O4227" s="87"/>
      <c r="P4227" s="127"/>
      <c r="Q4227" s="127"/>
      <c r="R4227" s="127"/>
    </row>
    <row r="4228" spans="7:18" x14ac:dyDescent="0.2">
      <c r="G4228" s="64"/>
      <c r="H4228" s="64"/>
      <c r="O4228" s="87"/>
      <c r="P4228" s="127"/>
      <c r="Q4228" s="127"/>
      <c r="R4228" s="127"/>
    </row>
    <row r="4229" spans="7:18" x14ac:dyDescent="0.2">
      <c r="G4229" s="64"/>
      <c r="H4229" s="64"/>
      <c r="O4229" s="87"/>
      <c r="P4229" s="127"/>
      <c r="Q4229" s="127"/>
      <c r="R4229" s="127"/>
    </row>
    <row r="4230" spans="7:18" x14ac:dyDescent="0.2">
      <c r="G4230" s="64"/>
      <c r="H4230" s="64"/>
      <c r="O4230" s="87"/>
      <c r="P4230" s="127"/>
      <c r="Q4230" s="127"/>
      <c r="R4230" s="127"/>
    </row>
    <row r="4231" spans="7:18" x14ac:dyDescent="0.2">
      <c r="G4231" s="64"/>
      <c r="H4231" s="64"/>
      <c r="O4231" s="87"/>
      <c r="P4231" s="127"/>
      <c r="Q4231" s="127"/>
      <c r="R4231" s="127"/>
    </row>
    <row r="4232" spans="7:18" x14ac:dyDescent="0.2">
      <c r="G4232" s="64"/>
      <c r="H4232" s="64"/>
      <c r="O4232" s="87"/>
      <c r="P4232" s="127"/>
      <c r="Q4232" s="127"/>
      <c r="R4232" s="127"/>
    </row>
    <row r="4233" spans="7:18" x14ac:dyDescent="0.2">
      <c r="G4233" s="64"/>
      <c r="H4233" s="64"/>
      <c r="O4233" s="87"/>
      <c r="P4233" s="127"/>
      <c r="Q4233" s="127"/>
      <c r="R4233" s="127"/>
    </row>
    <row r="4234" spans="7:18" x14ac:dyDescent="0.2">
      <c r="G4234" s="64"/>
      <c r="H4234" s="64"/>
      <c r="O4234" s="87"/>
      <c r="P4234" s="127"/>
      <c r="Q4234" s="127"/>
      <c r="R4234" s="127"/>
    </row>
    <row r="4235" spans="7:18" x14ac:dyDescent="0.2">
      <c r="G4235" s="64"/>
      <c r="H4235" s="64"/>
      <c r="O4235" s="87"/>
      <c r="P4235" s="127"/>
      <c r="Q4235" s="127"/>
      <c r="R4235" s="127"/>
    </row>
    <row r="4236" spans="7:18" x14ac:dyDescent="0.2">
      <c r="G4236" s="64"/>
      <c r="H4236" s="64"/>
      <c r="O4236" s="87"/>
      <c r="P4236" s="127"/>
      <c r="Q4236" s="127"/>
      <c r="R4236" s="127"/>
    </row>
    <row r="4237" spans="7:18" x14ac:dyDescent="0.2">
      <c r="G4237" s="64"/>
      <c r="H4237" s="64"/>
      <c r="O4237" s="87"/>
      <c r="P4237" s="127"/>
      <c r="Q4237" s="127"/>
      <c r="R4237" s="127"/>
    </row>
    <row r="4238" spans="7:18" x14ac:dyDescent="0.2">
      <c r="G4238" s="64"/>
      <c r="H4238" s="64"/>
      <c r="O4238" s="87"/>
      <c r="P4238" s="127"/>
      <c r="Q4238" s="127"/>
      <c r="R4238" s="127"/>
    </row>
    <row r="4239" spans="7:18" x14ac:dyDescent="0.2">
      <c r="G4239" s="64"/>
      <c r="H4239" s="64"/>
      <c r="O4239" s="87"/>
      <c r="P4239" s="127"/>
      <c r="Q4239" s="127"/>
      <c r="R4239" s="127"/>
    </row>
    <row r="4240" spans="7:18" x14ac:dyDescent="0.2">
      <c r="G4240" s="64"/>
      <c r="H4240" s="64"/>
      <c r="O4240" s="87"/>
      <c r="P4240" s="127"/>
      <c r="Q4240" s="127"/>
      <c r="R4240" s="127"/>
    </row>
    <row r="4241" spans="7:18" x14ac:dyDescent="0.2">
      <c r="G4241" s="64"/>
      <c r="H4241" s="64"/>
      <c r="O4241" s="87"/>
      <c r="P4241" s="127"/>
      <c r="Q4241" s="127"/>
      <c r="R4241" s="127"/>
    </row>
    <row r="4242" spans="7:18" x14ac:dyDescent="0.2">
      <c r="G4242" s="64"/>
      <c r="H4242" s="64"/>
      <c r="O4242" s="87"/>
      <c r="P4242" s="127"/>
      <c r="Q4242" s="127"/>
      <c r="R4242" s="127"/>
    </row>
    <row r="4243" spans="7:18" x14ac:dyDescent="0.2">
      <c r="G4243" s="64"/>
      <c r="H4243" s="64"/>
      <c r="O4243" s="87"/>
      <c r="P4243" s="127"/>
      <c r="Q4243" s="127"/>
      <c r="R4243" s="127"/>
    </row>
    <row r="4244" spans="7:18" x14ac:dyDescent="0.2">
      <c r="G4244" s="64"/>
      <c r="H4244" s="64"/>
      <c r="O4244" s="87"/>
      <c r="P4244" s="127"/>
      <c r="Q4244" s="127"/>
      <c r="R4244" s="127"/>
    </row>
    <row r="4245" spans="7:18" x14ac:dyDescent="0.2">
      <c r="G4245" s="64"/>
      <c r="H4245" s="64"/>
      <c r="O4245" s="87"/>
      <c r="P4245" s="127"/>
      <c r="Q4245" s="127"/>
      <c r="R4245" s="127"/>
    </row>
    <row r="4246" spans="7:18" x14ac:dyDescent="0.2">
      <c r="G4246" s="64"/>
      <c r="H4246" s="64"/>
      <c r="O4246" s="87"/>
      <c r="P4246" s="127"/>
      <c r="Q4246" s="127"/>
      <c r="R4246" s="127"/>
    </row>
    <row r="4247" spans="7:18" x14ac:dyDescent="0.2">
      <c r="G4247" s="64"/>
      <c r="H4247" s="64"/>
      <c r="O4247" s="87"/>
      <c r="P4247" s="127"/>
      <c r="Q4247" s="127"/>
      <c r="R4247" s="127"/>
    </row>
    <row r="4248" spans="7:18" x14ac:dyDescent="0.2">
      <c r="G4248" s="64"/>
      <c r="H4248" s="64"/>
      <c r="O4248" s="87"/>
      <c r="P4248" s="127"/>
      <c r="Q4248" s="127"/>
      <c r="R4248" s="127"/>
    </row>
    <row r="4249" spans="7:18" x14ac:dyDescent="0.2">
      <c r="G4249" s="64"/>
      <c r="H4249" s="64"/>
      <c r="O4249" s="87"/>
      <c r="P4249" s="127"/>
      <c r="Q4249" s="127"/>
      <c r="R4249" s="127"/>
    </row>
    <row r="4250" spans="7:18" x14ac:dyDescent="0.2">
      <c r="G4250" s="64"/>
      <c r="H4250" s="64"/>
      <c r="O4250" s="87"/>
      <c r="P4250" s="127"/>
      <c r="Q4250" s="127"/>
      <c r="R4250" s="127"/>
    </row>
    <row r="4251" spans="7:18" x14ac:dyDescent="0.2">
      <c r="G4251" s="64"/>
      <c r="H4251" s="64"/>
      <c r="O4251" s="87"/>
      <c r="P4251" s="127"/>
      <c r="Q4251" s="127"/>
      <c r="R4251" s="127"/>
    </row>
    <row r="4252" spans="7:18" x14ac:dyDescent="0.2">
      <c r="G4252" s="64"/>
      <c r="H4252" s="64"/>
      <c r="O4252" s="87"/>
      <c r="P4252" s="127"/>
      <c r="Q4252" s="127"/>
      <c r="R4252" s="127"/>
    </row>
    <row r="4253" spans="7:18" x14ac:dyDescent="0.2">
      <c r="G4253" s="64"/>
      <c r="H4253" s="64"/>
      <c r="O4253" s="87"/>
      <c r="P4253" s="127"/>
      <c r="Q4253" s="127"/>
      <c r="R4253" s="127"/>
    </row>
    <row r="4254" spans="7:18" x14ac:dyDescent="0.2">
      <c r="G4254" s="64"/>
      <c r="H4254" s="64"/>
      <c r="O4254" s="87"/>
      <c r="P4254" s="127"/>
      <c r="Q4254" s="127"/>
      <c r="R4254" s="127"/>
    </row>
    <row r="4255" spans="7:18" x14ac:dyDescent="0.2">
      <c r="G4255" s="64"/>
      <c r="H4255" s="64"/>
      <c r="O4255" s="87"/>
      <c r="P4255" s="127"/>
      <c r="Q4255" s="127"/>
      <c r="R4255" s="127"/>
    </row>
    <row r="4256" spans="7:18" x14ac:dyDescent="0.2">
      <c r="G4256" s="64"/>
      <c r="H4256" s="64"/>
      <c r="O4256" s="87"/>
      <c r="P4256" s="127"/>
      <c r="Q4256" s="127"/>
      <c r="R4256" s="127"/>
    </row>
    <row r="4257" spans="7:18" x14ac:dyDescent="0.2">
      <c r="G4257" s="64"/>
      <c r="H4257" s="64"/>
      <c r="O4257" s="87"/>
      <c r="P4257" s="127"/>
      <c r="Q4257" s="127"/>
      <c r="R4257" s="127"/>
    </row>
    <row r="4258" spans="7:18" x14ac:dyDescent="0.2">
      <c r="G4258" s="64"/>
      <c r="H4258" s="64"/>
      <c r="O4258" s="87"/>
      <c r="P4258" s="127"/>
      <c r="Q4258" s="127"/>
      <c r="R4258" s="127"/>
    </row>
    <row r="4259" spans="7:18" x14ac:dyDescent="0.2">
      <c r="G4259" s="64"/>
      <c r="H4259" s="64"/>
      <c r="O4259" s="87"/>
      <c r="P4259" s="127"/>
      <c r="Q4259" s="127"/>
      <c r="R4259" s="127"/>
    </row>
    <row r="4260" spans="7:18" x14ac:dyDescent="0.2">
      <c r="G4260" s="64"/>
      <c r="H4260" s="64"/>
      <c r="O4260" s="87"/>
      <c r="P4260" s="127"/>
      <c r="Q4260" s="127"/>
      <c r="R4260" s="127"/>
    </row>
    <row r="4261" spans="7:18" x14ac:dyDescent="0.2">
      <c r="G4261" s="64"/>
      <c r="H4261" s="64"/>
      <c r="O4261" s="87"/>
      <c r="P4261" s="127"/>
      <c r="Q4261" s="127"/>
      <c r="R4261" s="127"/>
    </row>
    <row r="4262" spans="7:18" x14ac:dyDescent="0.2">
      <c r="G4262" s="64"/>
      <c r="H4262" s="64"/>
      <c r="O4262" s="87"/>
      <c r="P4262" s="127"/>
      <c r="Q4262" s="127"/>
      <c r="R4262" s="127"/>
    </row>
    <row r="4263" spans="7:18" x14ac:dyDescent="0.2">
      <c r="G4263" s="64"/>
      <c r="H4263" s="64"/>
      <c r="O4263" s="87"/>
      <c r="P4263" s="127"/>
      <c r="Q4263" s="127"/>
      <c r="R4263" s="127"/>
    </row>
    <row r="4264" spans="7:18" x14ac:dyDescent="0.2">
      <c r="G4264" s="64"/>
      <c r="H4264" s="64"/>
      <c r="O4264" s="87"/>
      <c r="P4264" s="127"/>
      <c r="Q4264" s="127"/>
      <c r="R4264" s="127"/>
    </row>
    <row r="4265" spans="7:18" x14ac:dyDescent="0.2">
      <c r="G4265" s="64"/>
      <c r="H4265" s="64"/>
      <c r="O4265" s="87"/>
      <c r="P4265" s="127"/>
      <c r="Q4265" s="127"/>
      <c r="R4265" s="127"/>
    </row>
    <row r="4266" spans="7:18" x14ac:dyDescent="0.2">
      <c r="G4266" s="64"/>
      <c r="H4266" s="64"/>
      <c r="O4266" s="87"/>
      <c r="P4266" s="127"/>
      <c r="Q4266" s="127"/>
      <c r="R4266" s="127"/>
    </row>
    <row r="4267" spans="7:18" x14ac:dyDescent="0.2">
      <c r="G4267" s="64"/>
      <c r="H4267" s="64"/>
      <c r="O4267" s="87"/>
      <c r="P4267" s="127"/>
      <c r="Q4267" s="127"/>
      <c r="R4267" s="127"/>
    </row>
    <row r="4268" spans="7:18" x14ac:dyDescent="0.2">
      <c r="G4268" s="64"/>
      <c r="H4268" s="64"/>
      <c r="O4268" s="87"/>
      <c r="P4268" s="127"/>
      <c r="Q4268" s="127"/>
      <c r="R4268" s="127"/>
    </row>
    <row r="4269" spans="7:18" x14ac:dyDescent="0.2">
      <c r="G4269" s="64"/>
      <c r="H4269" s="64"/>
      <c r="O4269" s="87"/>
      <c r="P4269" s="127"/>
      <c r="Q4269" s="127"/>
      <c r="R4269" s="127"/>
    </row>
    <row r="4270" spans="7:18" x14ac:dyDescent="0.2">
      <c r="G4270" s="64"/>
      <c r="H4270" s="64"/>
      <c r="O4270" s="87"/>
      <c r="P4270" s="127"/>
      <c r="Q4270" s="127"/>
      <c r="R4270" s="127"/>
    </row>
    <row r="4271" spans="7:18" x14ac:dyDescent="0.2">
      <c r="G4271" s="64"/>
      <c r="H4271" s="64"/>
      <c r="O4271" s="87"/>
      <c r="P4271" s="127"/>
      <c r="Q4271" s="127"/>
      <c r="R4271" s="127"/>
    </row>
    <row r="4272" spans="7:18" x14ac:dyDescent="0.2">
      <c r="G4272" s="64"/>
      <c r="H4272" s="64"/>
      <c r="O4272" s="87"/>
      <c r="P4272" s="127"/>
      <c r="Q4272" s="127"/>
      <c r="R4272" s="127"/>
    </row>
    <row r="4273" spans="7:18" x14ac:dyDescent="0.2">
      <c r="G4273" s="64"/>
      <c r="H4273" s="64"/>
      <c r="O4273" s="87"/>
      <c r="P4273" s="127"/>
      <c r="Q4273" s="127"/>
      <c r="R4273" s="127"/>
    </row>
    <row r="4274" spans="7:18" x14ac:dyDescent="0.2">
      <c r="G4274" s="64"/>
      <c r="H4274" s="64"/>
      <c r="O4274" s="87"/>
      <c r="P4274" s="127"/>
      <c r="Q4274" s="127"/>
      <c r="R4274" s="127"/>
    </row>
    <row r="4275" spans="7:18" x14ac:dyDescent="0.2">
      <c r="G4275" s="64"/>
      <c r="H4275" s="64"/>
      <c r="O4275" s="87"/>
      <c r="P4275" s="127"/>
      <c r="Q4275" s="127"/>
      <c r="R4275" s="127"/>
    </row>
    <row r="4276" spans="7:18" x14ac:dyDescent="0.2">
      <c r="G4276" s="64"/>
      <c r="H4276" s="64"/>
      <c r="O4276" s="87"/>
      <c r="P4276" s="127"/>
      <c r="Q4276" s="127"/>
      <c r="R4276" s="127"/>
    </row>
    <row r="4277" spans="7:18" x14ac:dyDescent="0.2">
      <c r="G4277" s="64"/>
      <c r="H4277" s="64"/>
      <c r="O4277" s="87"/>
      <c r="P4277" s="127"/>
      <c r="Q4277" s="127"/>
      <c r="R4277" s="127"/>
    </row>
    <row r="4278" spans="7:18" x14ac:dyDescent="0.2">
      <c r="G4278" s="64"/>
      <c r="H4278" s="64"/>
      <c r="O4278" s="87"/>
      <c r="P4278" s="127"/>
      <c r="Q4278" s="127"/>
      <c r="R4278" s="127"/>
    </row>
    <row r="4279" spans="7:18" x14ac:dyDescent="0.2">
      <c r="G4279" s="64"/>
      <c r="H4279" s="64"/>
      <c r="O4279" s="87"/>
      <c r="P4279" s="127"/>
      <c r="Q4279" s="127"/>
      <c r="R4279" s="127"/>
    </row>
    <row r="4280" spans="7:18" x14ac:dyDescent="0.2">
      <c r="G4280" s="64"/>
      <c r="H4280" s="64"/>
      <c r="O4280" s="87"/>
      <c r="P4280" s="127"/>
      <c r="Q4280" s="127"/>
      <c r="R4280" s="127"/>
    </row>
    <row r="4281" spans="7:18" x14ac:dyDescent="0.2">
      <c r="G4281" s="64"/>
      <c r="H4281" s="64"/>
      <c r="O4281" s="87"/>
      <c r="P4281" s="127"/>
      <c r="Q4281" s="127"/>
      <c r="R4281" s="127"/>
    </row>
    <row r="4282" spans="7:18" x14ac:dyDescent="0.2">
      <c r="G4282" s="64"/>
      <c r="H4282" s="64"/>
      <c r="O4282" s="87"/>
      <c r="P4282" s="127"/>
      <c r="Q4282" s="127"/>
      <c r="R4282" s="127"/>
    </row>
    <row r="4283" spans="7:18" x14ac:dyDescent="0.2">
      <c r="G4283" s="64"/>
      <c r="H4283" s="64"/>
      <c r="O4283" s="87"/>
      <c r="P4283" s="127"/>
      <c r="Q4283" s="127"/>
      <c r="R4283" s="127"/>
    </row>
    <row r="4284" spans="7:18" x14ac:dyDescent="0.2">
      <c r="G4284" s="64"/>
      <c r="H4284" s="64"/>
      <c r="O4284" s="87"/>
      <c r="P4284" s="127"/>
      <c r="Q4284" s="127"/>
      <c r="R4284" s="127"/>
    </row>
    <row r="4285" spans="7:18" x14ac:dyDescent="0.2">
      <c r="G4285" s="64"/>
      <c r="H4285" s="64"/>
      <c r="O4285" s="87"/>
      <c r="P4285" s="127"/>
      <c r="Q4285" s="127"/>
      <c r="R4285" s="127"/>
    </row>
    <row r="4286" spans="7:18" x14ac:dyDescent="0.2">
      <c r="G4286" s="64"/>
      <c r="H4286" s="64"/>
      <c r="O4286" s="87"/>
      <c r="P4286" s="127"/>
      <c r="Q4286" s="127"/>
      <c r="R4286" s="127"/>
    </row>
    <row r="4287" spans="7:18" x14ac:dyDescent="0.2">
      <c r="G4287" s="64"/>
      <c r="H4287" s="64"/>
      <c r="O4287" s="87"/>
      <c r="P4287" s="127"/>
      <c r="Q4287" s="127"/>
      <c r="R4287" s="127"/>
    </row>
    <row r="4288" spans="7:18" x14ac:dyDescent="0.2">
      <c r="G4288" s="64"/>
      <c r="H4288" s="64"/>
      <c r="O4288" s="87"/>
      <c r="P4288" s="127"/>
      <c r="Q4288" s="127"/>
      <c r="R4288" s="127"/>
    </row>
    <row r="4289" spans="7:18" x14ac:dyDescent="0.2">
      <c r="G4289" s="64"/>
      <c r="H4289" s="64"/>
      <c r="O4289" s="87"/>
      <c r="P4289" s="127"/>
      <c r="Q4289" s="127"/>
      <c r="R4289" s="127"/>
    </row>
    <row r="4290" spans="7:18" x14ac:dyDescent="0.2">
      <c r="G4290" s="64"/>
      <c r="H4290" s="64"/>
      <c r="O4290" s="87"/>
      <c r="P4290" s="127"/>
      <c r="Q4290" s="127"/>
      <c r="R4290" s="127"/>
    </row>
    <row r="4291" spans="7:18" x14ac:dyDescent="0.2">
      <c r="G4291" s="64"/>
      <c r="H4291" s="64"/>
      <c r="O4291" s="87"/>
      <c r="P4291" s="127"/>
      <c r="Q4291" s="127"/>
      <c r="R4291" s="127"/>
    </row>
    <row r="4292" spans="7:18" x14ac:dyDescent="0.2">
      <c r="G4292" s="64"/>
      <c r="H4292" s="64"/>
      <c r="O4292" s="87"/>
      <c r="P4292" s="127"/>
      <c r="Q4292" s="127"/>
      <c r="R4292" s="127"/>
    </row>
    <row r="4293" spans="7:18" x14ac:dyDescent="0.2">
      <c r="G4293" s="64"/>
      <c r="H4293" s="64"/>
      <c r="O4293" s="87"/>
      <c r="P4293" s="127"/>
      <c r="Q4293" s="127"/>
      <c r="R4293" s="127"/>
    </row>
    <row r="4294" spans="7:18" x14ac:dyDescent="0.2">
      <c r="G4294" s="64"/>
      <c r="H4294" s="64"/>
      <c r="O4294" s="87"/>
      <c r="P4294" s="127"/>
      <c r="Q4294" s="127"/>
      <c r="R4294" s="127"/>
    </row>
    <row r="4295" spans="7:18" x14ac:dyDescent="0.2">
      <c r="G4295" s="64"/>
      <c r="H4295" s="64"/>
      <c r="O4295" s="87"/>
      <c r="P4295" s="127"/>
      <c r="Q4295" s="127"/>
      <c r="R4295" s="127"/>
    </row>
    <row r="4296" spans="7:18" x14ac:dyDescent="0.2">
      <c r="G4296" s="64"/>
      <c r="H4296" s="64"/>
      <c r="O4296" s="87"/>
      <c r="P4296" s="127"/>
      <c r="Q4296" s="127"/>
      <c r="R4296" s="127"/>
    </row>
    <row r="4297" spans="7:18" x14ac:dyDescent="0.2">
      <c r="G4297" s="64"/>
      <c r="H4297" s="64"/>
      <c r="O4297" s="87"/>
      <c r="P4297" s="127"/>
      <c r="Q4297" s="127"/>
      <c r="R4297" s="127"/>
    </row>
    <row r="4298" spans="7:18" x14ac:dyDescent="0.2">
      <c r="G4298" s="64"/>
      <c r="H4298" s="64"/>
      <c r="O4298" s="87"/>
      <c r="P4298" s="127"/>
      <c r="Q4298" s="127"/>
      <c r="R4298" s="127"/>
    </row>
    <row r="4299" spans="7:18" x14ac:dyDescent="0.2">
      <c r="G4299" s="64"/>
      <c r="H4299" s="64"/>
      <c r="O4299" s="87"/>
      <c r="P4299" s="127"/>
      <c r="Q4299" s="127"/>
      <c r="R4299" s="127"/>
    </row>
    <row r="4300" spans="7:18" x14ac:dyDescent="0.2">
      <c r="G4300" s="64"/>
      <c r="H4300" s="64"/>
      <c r="O4300" s="87"/>
      <c r="P4300" s="127"/>
      <c r="Q4300" s="127"/>
      <c r="R4300" s="127"/>
    </row>
    <row r="4301" spans="7:18" x14ac:dyDescent="0.2">
      <c r="G4301" s="64"/>
      <c r="H4301" s="64"/>
      <c r="O4301" s="87"/>
      <c r="P4301" s="127"/>
      <c r="Q4301" s="127"/>
      <c r="R4301" s="127"/>
    </row>
    <row r="4302" spans="7:18" x14ac:dyDescent="0.2">
      <c r="G4302" s="64"/>
      <c r="H4302" s="64"/>
      <c r="O4302" s="87"/>
      <c r="P4302" s="127"/>
      <c r="Q4302" s="127"/>
      <c r="R4302" s="127"/>
    </row>
    <row r="4303" spans="7:18" x14ac:dyDescent="0.2">
      <c r="G4303" s="64"/>
      <c r="H4303" s="64"/>
      <c r="O4303" s="87"/>
      <c r="P4303" s="127"/>
      <c r="Q4303" s="127"/>
      <c r="R4303" s="127"/>
    </row>
    <row r="4304" spans="7:18" x14ac:dyDescent="0.2">
      <c r="G4304" s="64"/>
      <c r="H4304" s="64"/>
      <c r="O4304" s="87"/>
      <c r="P4304" s="127"/>
      <c r="Q4304" s="127"/>
      <c r="R4304" s="127"/>
    </row>
    <row r="4305" spans="7:18" x14ac:dyDescent="0.2">
      <c r="G4305" s="64"/>
      <c r="H4305" s="64"/>
      <c r="O4305" s="87"/>
      <c r="P4305" s="127"/>
      <c r="Q4305" s="127"/>
      <c r="R4305" s="127"/>
    </row>
    <row r="4306" spans="7:18" x14ac:dyDescent="0.2">
      <c r="G4306" s="64"/>
      <c r="H4306" s="64"/>
      <c r="O4306" s="87"/>
      <c r="P4306" s="127"/>
      <c r="Q4306" s="127"/>
      <c r="R4306" s="127"/>
    </row>
    <row r="4307" spans="7:18" x14ac:dyDescent="0.2">
      <c r="G4307" s="64"/>
      <c r="H4307" s="64"/>
      <c r="O4307" s="87"/>
      <c r="P4307" s="127"/>
      <c r="Q4307" s="127"/>
      <c r="R4307" s="127"/>
    </row>
    <row r="4308" spans="7:18" x14ac:dyDescent="0.2">
      <c r="G4308" s="64"/>
      <c r="H4308" s="64"/>
      <c r="O4308" s="87"/>
      <c r="P4308" s="127"/>
      <c r="Q4308" s="127"/>
      <c r="R4308" s="127"/>
    </row>
    <row r="4309" spans="7:18" x14ac:dyDescent="0.2">
      <c r="G4309" s="64"/>
      <c r="H4309" s="64"/>
      <c r="O4309" s="87"/>
      <c r="P4309" s="127"/>
      <c r="Q4309" s="127"/>
      <c r="R4309" s="127"/>
    </row>
    <row r="4310" spans="7:18" x14ac:dyDescent="0.2">
      <c r="G4310" s="64"/>
      <c r="H4310" s="64"/>
      <c r="O4310" s="87"/>
      <c r="P4310" s="127"/>
      <c r="Q4310" s="127"/>
      <c r="R4310" s="127"/>
    </row>
    <row r="4311" spans="7:18" x14ac:dyDescent="0.2">
      <c r="G4311" s="64"/>
      <c r="H4311" s="64"/>
      <c r="O4311" s="87"/>
      <c r="P4311" s="127"/>
      <c r="Q4311" s="127"/>
      <c r="R4311" s="127"/>
    </row>
    <row r="4312" spans="7:18" x14ac:dyDescent="0.2">
      <c r="G4312" s="64"/>
      <c r="H4312" s="64"/>
      <c r="O4312" s="87"/>
      <c r="P4312" s="127"/>
      <c r="Q4312" s="127"/>
      <c r="R4312" s="127"/>
    </row>
    <row r="4313" spans="7:18" x14ac:dyDescent="0.2">
      <c r="G4313" s="64"/>
      <c r="H4313" s="64"/>
      <c r="O4313" s="87"/>
      <c r="P4313" s="127"/>
      <c r="Q4313" s="127"/>
      <c r="R4313" s="127"/>
    </row>
    <row r="4314" spans="7:18" x14ac:dyDescent="0.2">
      <c r="G4314" s="64"/>
      <c r="H4314" s="64"/>
      <c r="O4314" s="87"/>
      <c r="P4314" s="127"/>
      <c r="Q4314" s="127"/>
      <c r="R4314" s="127"/>
    </row>
    <row r="4315" spans="7:18" x14ac:dyDescent="0.2">
      <c r="G4315" s="64"/>
      <c r="H4315" s="64"/>
      <c r="O4315" s="87"/>
      <c r="P4315" s="127"/>
      <c r="Q4315" s="127"/>
      <c r="R4315" s="127"/>
    </row>
    <row r="4316" spans="7:18" x14ac:dyDescent="0.2">
      <c r="G4316" s="64"/>
      <c r="H4316" s="64"/>
      <c r="O4316" s="87"/>
      <c r="P4316" s="127"/>
      <c r="Q4316" s="127"/>
      <c r="R4316" s="127"/>
    </row>
    <row r="4317" spans="7:18" x14ac:dyDescent="0.2">
      <c r="G4317" s="64"/>
      <c r="H4317" s="64"/>
      <c r="O4317" s="87"/>
      <c r="P4317" s="127"/>
      <c r="Q4317" s="127"/>
      <c r="R4317" s="127"/>
    </row>
    <row r="4318" spans="7:18" x14ac:dyDescent="0.2">
      <c r="G4318" s="64"/>
      <c r="H4318" s="64"/>
      <c r="O4318" s="87"/>
      <c r="P4318" s="127"/>
      <c r="Q4318" s="127"/>
      <c r="R4318" s="127"/>
    </row>
    <row r="4319" spans="7:18" x14ac:dyDescent="0.2">
      <c r="G4319" s="64"/>
      <c r="H4319" s="64"/>
      <c r="O4319" s="87"/>
      <c r="P4319" s="127"/>
      <c r="Q4319" s="127"/>
      <c r="R4319" s="127"/>
    </row>
    <row r="4320" spans="7:18" x14ac:dyDescent="0.2">
      <c r="G4320" s="64"/>
      <c r="H4320" s="64"/>
      <c r="O4320" s="87"/>
      <c r="P4320" s="127"/>
      <c r="Q4320" s="127"/>
      <c r="R4320" s="127"/>
    </row>
    <row r="4321" spans="7:18" x14ac:dyDescent="0.2">
      <c r="G4321" s="64"/>
      <c r="H4321" s="64"/>
      <c r="O4321" s="87"/>
      <c r="P4321" s="127"/>
      <c r="Q4321" s="127"/>
      <c r="R4321" s="127"/>
    </row>
    <row r="4322" spans="7:18" x14ac:dyDescent="0.2">
      <c r="G4322" s="64"/>
      <c r="H4322" s="64"/>
      <c r="O4322" s="87"/>
      <c r="P4322" s="127"/>
      <c r="Q4322" s="127"/>
      <c r="R4322" s="127"/>
    </row>
    <row r="4323" spans="7:18" x14ac:dyDescent="0.2">
      <c r="G4323" s="64"/>
      <c r="H4323" s="64"/>
      <c r="O4323" s="87"/>
      <c r="P4323" s="127"/>
      <c r="Q4323" s="127"/>
      <c r="R4323" s="127"/>
    </row>
    <row r="4324" spans="7:18" x14ac:dyDescent="0.2">
      <c r="G4324" s="64"/>
      <c r="H4324" s="64"/>
      <c r="O4324" s="87"/>
      <c r="P4324" s="127"/>
      <c r="Q4324" s="127"/>
      <c r="R4324" s="127"/>
    </row>
    <row r="4325" spans="7:18" x14ac:dyDescent="0.2">
      <c r="G4325" s="64"/>
      <c r="H4325" s="64"/>
      <c r="O4325" s="87"/>
      <c r="P4325" s="127"/>
      <c r="Q4325" s="127"/>
      <c r="R4325" s="127"/>
    </row>
    <row r="4326" spans="7:18" x14ac:dyDescent="0.2">
      <c r="G4326" s="64"/>
      <c r="H4326" s="64"/>
      <c r="O4326" s="87"/>
      <c r="P4326" s="127"/>
      <c r="Q4326" s="127"/>
      <c r="R4326" s="127"/>
    </row>
    <row r="4327" spans="7:18" x14ac:dyDescent="0.2">
      <c r="G4327" s="64"/>
      <c r="H4327" s="64"/>
      <c r="O4327" s="87"/>
      <c r="P4327" s="127"/>
      <c r="Q4327" s="127"/>
      <c r="R4327" s="127"/>
    </row>
    <row r="4328" spans="7:18" x14ac:dyDescent="0.2">
      <c r="G4328" s="64"/>
      <c r="H4328" s="64"/>
      <c r="O4328" s="87"/>
      <c r="P4328" s="127"/>
      <c r="Q4328" s="127"/>
      <c r="R4328" s="127"/>
    </row>
    <row r="4329" spans="7:18" x14ac:dyDescent="0.2">
      <c r="G4329" s="64"/>
      <c r="H4329" s="64"/>
      <c r="O4329" s="87"/>
      <c r="P4329" s="127"/>
      <c r="Q4329" s="127"/>
      <c r="R4329" s="127"/>
    </row>
    <row r="4330" spans="7:18" x14ac:dyDescent="0.2">
      <c r="G4330" s="64"/>
      <c r="H4330" s="64"/>
      <c r="O4330" s="87"/>
      <c r="P4330" s="127"/>
      <c r="Q4330" s="127"/>
      <c r="R4330" s="127"/>
    </row>
    <row r="4331" spans="7:18" x14ac:dyDescent="0.2">
      <c r="G4331" s="64"/>
      <c r="H4331" s="64"/>
      <c r="O4331" s="87"/>
      <c r="P4331" s="127"/>
      <c r="Q4331" s="127"/>
      <c r="R4331" s="127"/>
    </row>
    <row r="4332" spans="7:18" x14ac:dyDescent="0.2">
      <c r="G4332" s="64"/>
      <c r="H4332" s="64"/>
      <c r="O4332" s="87"/>
      <c r="P4332" s="127"/>
      <c r="Q4332" s="127"/>
      <c r="R4332" s="127"/>
    </row>
    <row r="4333" spans="7:18" x14ac:dyDescent="0.2">
      <c r="G4333" s="64"/>
      <c r="H4333" s="64"/>
      <c r="O4333" s="87"/>
      <c r="P4333" s="127"/>
      <c r="Q4333" s="127"/>
      <c r="R4333" s="127"/>
    </row>
    <row r="4334" spans="7:18" x14ac:dyDescent="0.2">
      <c r="G4334" s="64"/>
      <c r="H4334" s="64"/>
      <c r="O4334" s="87"/>
      <c r="P4334" s="127"/>
      <c r="Q4334" s="127"/>
      <c r="R4334" s="127"/>
    </row>
    <row r="4335" spans="7:18" x14ac:dyDescent="0.2">
      <c r="G4335" s="64"/>
      <c r="H4335" s="64"/>
      <c r="O4335" s="87"/>
      <c r="P4335" s="127"/>
      <c r="Q4335" s="127"/>
      <c r="R4335" s="127"/>
    </row>
    <row r="4336" spans="7:18" x14ac:dyDescent="0.2">
      <c r="G4336" s="64"/>
      <c r="H4336" s="64"/>
      <c r="O4336" s="87"/>
      <c r="P4336" s="127"/>
      <c r="Q4336" s="127"/>
      <c r="R4336" s="127"/>
    </row>
    <row r="4337" spans="7:18" x14ac:dyDescent="0.2">
      <c r="G4337" s="64"/>
      <c r="H4337" s="64"/>
      <c r="O4337" s="87"/>
      <c r="P4337" s="127"/>
      <c r="Q4337" s="127"/>
      <c r="R4337" s="127"/>
    </row>
    <row r="4338" spans="7:18" x14ac:dyDescent="0.2">
      <c r="G4338" s="64"/>
      <c r="H4338" s="64"/>
      <c r="O4338" s="87"/>
      <c r="P4338" s="127"/>
      <c r="Q4338" s="127"/>
      <c r="R4338" s="127"/>
    </row>
    <row r="4339" spans="7:18" x14ac:dyDescent="0.2">
      <c r="G4339" s="64"/>
      <c r="H4339" s="64"/>
      <c r="O4339" s="87"/>
      <c r="P4339" s="127"/>
      <c r="Q4339" s="127"/>
      <c r="R4339" s="127"/>
    </row>
    <row r="4340" spans="7:18" x14ac:dyDescent="0.2">
      <c r="G4340" s="64"/>
      <c r="H4340" s="64"/>
      <c r="O4340" s="87"/>
      <c r="P4340" s="127"/>
      <c r="Q4340" s="127"/>
      <c r="R4340" s="127"/>
    </row>
    <row r="4341" spans="7:18" x14ac:dyDescent="0.2">
      <c r="G4341" s="64"/>
      <c r="H4341" s="64"/>
      <c r="O4341" s="87"/>
      <c r="P4341" s="127"/>
      <c r="Q4341" s="127"/>
      <c r="R4341" s="127"/>
    </row>
    <row r="4342" spans="7:18" x14ac:dyDescent="0.2">
      <c r="G4342" s="64"/>
      <c r="H4342" s="64"/>
      <c r="O4342" s="87"/>
      <c r="P4342" s="127"/>
      <c r="Q4342" s="127"/>
      <c r="R4342" s="127"/>
    </row>
    <row r="4343" spans="7:18" x14ac:dyDescent="0.2">
      <c r="G4343" s="64"/>
      <c r="H4343" s="64"/>
      <c r="O4343" s="87"/>
      <c r="P4343" s="127"/>
      <c r="Q4343" s="127"/>
      <c r="R4343" s="127"/>
    </row>
    <row r="4344" spans="7:18" x14ac:dyDescent="0.2">
      <c r="G4344" s="64"/>
      <c r="H4344" s="64"/>
      <c r="O4344" s="87"/>
      <c r="P4344" s="127"/>
      <c r="Q4344" s="127"/>
      <c r="R4344" s="127"/>
    </row>
    <row r="4345" spans="7:18" x14ac:dyDescent="0.2">
      <c r="G4345" s="64"/>
      <c r="H4345" s="64"/>
      <c r="O4345" s="87"/>
      <c r="P4345" s="127"/>
      <c r="Q4345" s="127"/>
      <c r="R4345" s="127"/>
    </row>
    <row r="4346" spans="7:18" x14ac:dyDescent="0.2">
      <c r="G4346" s="64"/>
      <c r="H4346" s="64"/>
      <c r="O4346" s="87"/>
      <c r="P4346" s="127"/>
      <c r="Q4346" s="127"/>
      <c r="R4346" s="127"/>
    </row>
    <row r="4347" spans="7:18" x14ac:dyDescent="0.2">
      <c r="G4347" s="64"/>
      <c r="H4347" s="64"/>
      <c r="O4347" s="87"/>
      <c r="P4347" s="127"/>
      <c r="Q4347" s="127"/>
      <c r="R4347" s="127"/>
    </row>
    <row r="4348" spans="7:18" x14ac:dyDescent="0.2">
      <c r="G4348" s="64"/>
      <c r="H4348" s="64"/>
      <c r="O4348" s="87"/>
      <c r="P4348" s="127"/>
      <c r="Q4348" s="127"/>
      <c r="R4348" s="127"/>
    </row>
    <row r="4349" spans="7:18" x14ac:dyDescent="0.2">
      <c r="G4349" s="64"/>
      <c r="H4349" s="64"/>
      <c r="O4349" s="87"/>
      <c r="P4349" s="127"/>
      <c r="Q4349" s="127"/>
      <c r="R4349" s="127"/>
    </row>
    <row r="4350" spans="7:18" x14ac:dyDescent="0.2">
      <c r="G4350" s="64"/>
      <c r="H4350" s="64"/>
      <c r="O4350" s="87"/>
      <c r="P4350" s="127"/>
      <c r="Q4350" s="127"/>
      <c r="R4350" s="127"/>
    </row>
    <row r="4351" spans="7:18" x14ac:dyDescent="0.2">
      <c r="G4351" s="64"/>
      <c r="H4351" s="64"/>
      <c r="O4351" s="87"/>
      <c r="P4351" s="127"/>
      <c r="Q4351" s="127"/>
      <c r="R4351" s="127"/>
    </row>
    <row r="4352" spans="7:18" x14ac:dyDescent="0.2">
      <c r="G4352" s="64"/>
      <c r="H4352" s="64"/>
      <c r="O4352" s="87"/>
      <c r="P4352" s="127"/>
      <c r="Q4352" s="127"/>
      <c r="R4352" s="127"/>
    </row>
    <row r="4353" spans="7:18" x14ac:dyDescent="0.2">
      <c r="G4353" s="64"/>
      <c r="H4353" s="64"/>
      <c r="O4353" s="87"/>
      <c r="P4353" s="127"/>
      <c r="Q4353" s="127"/>
      <c r="R4353" s="127"/>
    </row>
    <row r="4354" spans="7:18" x14ac:dyDescent="0.2">
      <c r="G4354" s="64"/>
      <c r="H4354" s="64"/>
      <c r="O4354" s="87"/>
      <c r="P4354" s="127"/>
      <c r="Q4354" s="127"/>
      <c r="R4354" s="127"/>
    </row>
    <row r="4355" spans="7:18" x14ac:dyDescent="0.2">
      <c r="G4355" s="64"/>
      <c r="H4355" s="64"/>
      <c r="O4355" s="87"/>
      <c r="P4355" s="127"/>
      <c r="Q4355" s="127"/>
      <c r="R4355" s="127"/>
    </row>
    <row r="4356" spans="7:18" x14ac:dyDescent="0.2">
      <c r="G4356" s="64"/>
      <c r="H4356" s="64"/>
      <c r="O4356" s="87"/>
      <c r="P4356" s="127"/>
      <c r="Q4356" s="127"/>
      <c r="R4356" s="127"/>
    </row>
    <row r="4357" spans="7:18" x14ac:dyDescent="0.2">
      <c r="G4357" s="64"/>
      <c r="H4357" s="64"/>
      <c r="O4357" s="87"/>
      <c r="P4357" s="127"/>
      <c r="Q4357" s="127"/>
      <c r="R4357" s="127"/>
    </row>
    <row r="4358" spans="7:18" x14ac:dyDescent="0.2">
      <c r="G4358" s="64"/>
      <c r="H4358" s="64"/>
      <c r="O4358" s="87"/>
      <c r="P4358" s="127"/>
      <c r="Q4358" s="127"/>
      <c r="R4358" s="127"/>
    </row>
    <row r="4359" spans="7:18" x14ac:dyDescent="0.2">
      <c r="G4359" s="64"/>
      <c r="H4359" s="64"/>
      <c r="O4359" s="87"/>
      <c r="P4359" s="127"/>
      <c r="Q4359" s="127"/>
      <c r="R4359" s="127"/>
    </row>
    <row r="4360" spans="7:18" x14ac:dyDescent="0.2">
      <c r="G4360" s="64"/>
      <c r="H4360" s="64"/>
      <c r="O4360" s="87"/>
      <c r="P4360" s="127"/>
      <c r="Q4360" s="127"/>
      <c r="R4360" s="127"/>
    </row>
    <row r="4361" spans="7:18" x14ac:dyDescent="0.2">
      <c r="G4361" s="64"/>
      <c r="H4361" s="64"/>
      <c r="O4361" s="87"/>
      <c r="P4361" s="127"/>
      <c r="Q4361" s="127"/>
      <c r="R4361" s="127"/>
    </row>
    <row r="4362" spans="7:18" x14ac:dyDescent="0.2">
      <c r="G4362" s="64"/>
      <c r="H4362" s="64"/>
      <c r="O4362" s="87"/>
      <c r="P4362" s="127"/>
      <c r="Q4362" s="127"/>
      <c r="R4362" s="127"/>
    </row>
    <row r="4363" spans="7:18" x14ac:dyDescent="0.2">
      <c r="G4363" s="64"/>
      <c r="H4363" s="64"/>
      <c r="O4363" s="87"/>
      <c r="P4363" s="127"/>
      <c r="Q4363" s="127"/>
      <c r="R4363" s="127"/>
    </row>
    <row r="4364" spans="7:18" x14ac:dyDescent="0.2">
      <c r="G4364" s="64"/>
      <c r="H4364" s="64"/>
      <c r="O4364" s="87"/>
      <c r="P4364" s="127"/>
      <c r="Q4364" s="127"/>
      <c r="R4364" s="127"/>
    </row>
    <row r="4365" spans="7:18" x14ac:dyDescent="0.2">
      <c r="G4365" s="64"/>
      <c r="H4365" s="64"/>
      <c r="O4365" s="87"/>
      <c r="P4365" s="127"/>
      <c r="Q4365" s="127"/>
      <c r="R4365" s="127"/>
    </row>
    <row r="4366" spans="7:18" x14ac:dyDescent="0.2">
      <c r="G4366" s="64"/>
      <c r="H4366" s="64"/>
      <c r="O4366" s="87"/>
      <c r="P4366" s="127"/>
      <c r="Q4366" s="127"/>
      <c r="R4366" s="127"/>
    </row>
    <row r="4367" spans="7:18" x14ac:dyDescent="0.2">
      <c r="G4367" s="64"/>
      <c r="H4367" s="64"/>
      <c r="O4367" s="87"/>
      <c r="P4367" s="127"/>
      <c r="Q4367" s="127"/>
      <c r="R4367" s="127"/>
    </row>
    <row r="4368" spans="7:18" x14ac:dyDescent="0.2">
      <c r="G4368" s="64"/>
      <c r="H4368" s="64"/>
      <c r="O4368" s="87"/>
      <c r="P4368" s="127"/>
      <c r="Q4368" s="127"/>
      <c r="R4368" s="127"/>
    </row>
    <row r="4369" spans="7:18" x14ac:dyDescent="0.2">
      <c r="G4369" s="64"/>
      <c r="H4369" s="64"/>
      <c r="O4369" s="87"/>
      <c r="P4369" s="127"/>
      <c r="Q4369" s="127"/>
      <c r="R4369" s="127"/>
    </row>
    <row r="4370" spans="7:18" x14ac:dyDescent="0.2">
      <c r="G4370" s="64"/>
      <c r="H4370" s="64"/>
      <c r="O4370" s="87"/>
      <c r="P4370" s="127"/>
      <c r="Q4370" s="127"/>
      <c r="R4370" s="127"/>
    </row>
    <row r="4371" spans="7:18" x14ac:dyDescent="0.2">
      <c r="G4371" s="64"/>
      <c r="H4371" s="64"/>
      <c r="O4371" s="87"/>
      <c r="P4371" s="127"/>
      <c r="Q4371" s="127"/>
      <c r="R4371" s="127"/>
    </row>
    <row r="4372" spans="7:18" x14ac:dyDescent="0.2">
      <c r="G4372" s="64"/>
      <c r="H4372" s="64"/>
      <c r="O4372" s="87"/>
      <c r="P4372" s="127"/>
      <c r="Q4372" s="127"/>
      <c r="R4372" s="127"/>
    </row>
    <row r="4373" spans="7:18" x14ac:dyDescent="0.2">
      <c r="G4373" s="64"/>
      <c r="H4373" s="64"/>
      <c r="O4373" s="87"/>
      <c r="P4373" s="127"/>
      <c r="Q4373" s="127"/>
      <c r="R4373" s="127"/>
    </row>
    <row r="4374" spans="7:18" x14ac:dyDescent="0.2">
      <c r="G4374" s="64"/>
      <c r="H4374" s="64"/>
      <c r="O4374" s="87"/>
      <c r="P4374" s="127"/>
      <c r="Q4374" s="127"/>
      <c r="R4374" s="127"/>
    </row>
    <row r="4375" spans="7:18" x14ac:dyDescent="0.2">
      <c r="G4375" s="64"/>
      <c r="H4375" s="64"/>
      <c r="O4375" s="87"/>
      <c r="P4375" s="127"/>
      <c r="Q4375" s="127"/>
      <c r="R4375" s="127"/>
    </row>
    <row r="4376" spans="7:18" x14ac:dyDescent="0.2">
      <c r="G4376" s="64"/>
      <c r="H4376" s="64"/>
      <c r="O4376" s="87"/>
      <c r="P4376" s="127"/>
      <c r="Q4376" s="127"/>
      <c r="R4376" s="127"/>
    </row>
    <row r="4377" spans="7:18" x14ac:dyDescent="0.2">
      <c r="G4377" s="64"/>
      <c r="H4377" s="64"/>
      <c r="O4377" s="87"/>
      <c r="P4377" s="127"/>
      <c r="Q4377" s="127"/>
      <c r="R4377" s="127"/>
    </row>
    <row r="4378" spans="7:18" x14ac:dyDescent="0.2">
      <c r="G4378" s="64"/>
      <c r="H4378" s="64"/>
      <c r="O4378" s="87"/>
      <c r="P4378" s="127"/>
      <c r="Q4378" s="127"/>
      <c r="R4378" s="127"/>
    </row>
    <row r="4379" spans="7:18" x14ac:dyDescent="0.2">
      <c r="G4379" s="64"/>
      <c r="H4379" s="64"/>
      <c r="O4379" s="87"/>
      <c r="P4379" s="127"/>
      <c r="Q4379" s="127"/>
      <c r="R4379" s="127"/>
    </row>
    <row r="4380" spans="7:18" x14ac:dyDescent="0.2">
      <c r="G4380" s="64"/>
      <c r="H4380" s="64"/>
      <c r="O4380" s="87"/>
      <c r="P4380" s="127"/>
      <c r="Q4380" s="127"/>
      <c r="R4380" s="127"/>
    </row>
    <row r="4381" spans="7:18" x14ac:dyDescent="0.2">
      <c r="G4381" s="64"/>
      <c r="H4381" s="64"/>
      <c r="O4381" s="87"/>
      <c r="P4381" s="127"/>
      <c r="Q4381" s="127"/>
      <c r="R4381" s="127"/>
    </row>
    <row r="4382" spans="7:18" x14ac:dyDescent="0.2">
      <c r="G4382" s="64"/>
      <c r="H4382" s="64"/>
      <c r="O4382" s="87"/>
      <c r="P4382" s="127"/>
      <c r="Q4382" s="127"/>
      <c r="R4382" s="127"/>
    </row>
    <row r="4383" spans="7:18" x14ac:dyDescent="0.2">
      <c r="G4383" s="64"/>
      <c r="H4383" s="64"/>
      <c r="O4383" s="87"/>
      <c r="P4383" s="127"/>
      <c r="Q4383" s="127"/>
      <c r="R4383" s="127"/>
    </row>
    <row r="4384" spans="7:18" x14ac:dyDescent="0.2">
      <c r="G4384" s="64"/>
      <c r="H4384" s="64"/>
      <c r="O4384" s="87"/>
      <c r="P4384" s="127"/>
      <c r="Q4384" s="127"/>
      <c r="R4384" s="127"/>
    </row>
    <row r="4385" spans="7:18" x14ac:dyDescent="0.2">
      <c r="G4385" s="64"/>
      <c r="H4385" s="64"/>
      <c r="O4385" s="87"/>
      <c r="P4385" s="127"/>
      <c r="Q4385" s="127"/>
      <c r="R4385" s="127"/>
    </row>
    <row r="4386" spans="7:18" x14ac:dyDescent="0.2">
      <c r="G4386" s="64"/>
      <c r="H4386" s="64"/>
      <c r="O4386" s="87"/>
      <c r="P4386" s="127"/>
      <c r="Q4386" s="127"/>
      <c r="R4386" s="127"/>
    </row>
    <row r="4387" spans="7:18" x14ac:dyDescent="0.2">
      <c r="G4387" s="64"/>
      <c r="H4387" s="64"/>
      <c r="O4387" s="87"/>
      <c r="P4387" s="127"/>
      <c r="Q4387" s="127"/>
      <c r="R4387" s="127"/>
    </row>
    <row r="4388" spans="7:18" x14ac:dyDescent="0.2">
      <c r="G4388" s="64"/>
      <c r="H4388" s="64"/>
      <c r="O4388" s="87"/>
      <c r="P4388" s="127"/>
      <c r="Q4388" s="127"/>
      <c r="R4388" s="127"/>
    </row>
    <row r="4389" spans="7:18" x14ac:dyDescent="0.2">
      <c r="G4389" s="64"/>
      <c r="H4389" s="64"/>
      <c r="O4389" s="87"/>
      <c r="P4389" s="127"/>
      <c r="Q4389" s="127"/>
      <c r="R4389" s="127"/>
    </row>
    <row r="4390" spans="7:18" x14ac:dyDescent="0.2">
      <c r="G4390" s="64"/>
      <c r="H4390" s="64"/>
      <c r="O4390" s="87"/>
      <c r="P4390" s="127"/>
      <c r="Q4390" s="127"/>
      <c r="R4390" s="127"/>
    </row>
    <row r="4391" spans="7:18" x14ac:dyDescent="0.2">
      <c r="G4391" s="64"/>
      <c r="H4391" s="64"/>
      <c r="O4391" s="87"/>
      <c r="P4391" s="127"/>
      <c r="Q4391" s="127"/>
      <c r="R4391" s="127"/>
    </row>
    <row r="4392" spans="7:18" x14ac:dyDescent="0.2">
      <c r="G4392" s="64"/>
      <c r="H4392" s="64"/>
      <c r="O4392" s="87"/>
      <c r="P4392" s="127"/>
      <c r="Q4392" s="127"/>
      <c r="R4392" s="127"/>
    </row>
    <row r="4393" spans="7:18" x14ac:dyDescent="0.2">
      <c r="G4393" s="64"/>
      <c r="H4393" s="64"/>
      <c r="O4393" s="87"/>
      <c r="P4393" s="127"/>
      <c r="Q4393" s="127"/>
      <c r="R4393" s="127"/>
    </row>
    <row r="4394" spans="7:18" x14ac:dyDescent="0.2">
      <c r="G4394" s="64"/>
      <c r="H4394" s="64"/>
      <c r="O4394" s="87"/>
      <c r="P4394" s="127"/>
      <c r="Q4394" s="127"/>
      <c r="R4394" s="127"/>
    </row>
    <row r="4395" spans="7:18" x14ac:dyDescent="0.2">
      <c r="G4395" s="64"/>
      <c r="H4395" s="64"/>
      <c r="O4395" s="87"/>
      <c r="P4395" s="127"/>
      <c r="Q4395" s="127"/>
      <c r="R4395" s="127"/>
    </row>
    <row r="4396" spans="7:18" x14ac:dyDescent="0.2">
      <c r="G4396" s="64"/>
      <c r="H4396" s="64"/>
      <c r="O4396" s="87"/>
      <c r="P4396" s="127"/>
      <c r="Q4396" s="127"/>
      <c r="R4396" s="127"/>
    </row>
    <row r="4397" spans="7:18" x14ac:dyDescent="0.2">
      <c r="G4397" s="64"/>
      <c r="H4397" s="64"/>
      <c r="O4397" s="87"/>
      <c r="P4397" s="127"/>
      <c r="Q4397" s="127"/>
      <c r="R4397" s="127"/>
    </row>
    <row r="4398" spans="7:18" x14ac:dyDescent="0.2">
      <c r="G4398" s="64"/>
      <c r="H4398" s="64"/>
      <c r="O4398" s="87"/>
      <c r="P4398" s="127"/>
      <c r="Q4398" s="127"/>
      <c r="R4398" s="127"/>
    </row>
    <row r="4399" spans="7:18" x14ac:dyDescent="0.2">
      <c r="G4399" s="64"/>
      <c r="H4399" s="64"/>
      <c r="O4399" s="87"/>
      <c r="P4399" s="127"/>
      <c r="Q4399" s="127"/>
      <c r="R4399" s="127"/>
    </row>
    <row r="4400" spans="7:18" x14ac:dyDescent="0.2">
      <c r="G4400" s="64"/>
      <c r="H4400" s="64"/>
      <c r="O4400" s="87"/>
      <c r="P4400" s="127"/>
      <c r="Q4400" s="127"/>
      <c r="R4400" s="127"/>
    </row>
    <row r="4401" spans="7:18" x14ac:dyDescent="0.2">
      <c r="G4401" s="64"/>
      <c r="H4401" s="64"/>
      <c r="O4401" s="87"/>
      <c r="P4401" s="127"/>
      <c r="Q4401" s="127"/>
      <c r="R4401" s="127"/>
    </row>
    <row r="4402" spans="7:18" x14ac:dyDescent="0.2">
      <c r="G4402" s="64"/>
      <c r="H4402" s="64"/>
      <c r="O4402" s="87"/>
      <c r="P4402" s="127"/>
      <c r="Q4402" s="127"/>
      <c r="R4402" s="127"/>
    </row>
    <row r="4403" spans="7:18" x14ac:dyDescent="0.2">
      <c r="G4403" s="64"/>
      <c r="H4403" s="64"/>
      <c r="O4403" s="87"/>
      <c r="P4403" s="127"/>
      <c r="Q4403" s="127"/>
      <c r="R4403" s="127"/>
    </row>
    <row r="4404" spans="7:18" x14ac:dyDescent="0.2">
      <c r="G4404" s="64"/>
      <c r="H4404" s="64"/>
      <c r="O4404" s="87"/>
      <c r="P4404" s="127"/>
      <c r="Q4404" s="127"/>
      <c r="R4404" s="127"/>
    </row>
    <row r="4405" spans="7:18" x14ac:dyDescent="0.2">
      <c r="G4405" s="64"/>
      <c r="H4405" s="64"/>
      <c r="O4405" s="87"/>
      <c r="P4405" s="127"/>
      <c r="Q4405" s="127"/>
      <c r="R4405" s="127"/>
    </row>
    <row r="4406" spans="7:18" x14ac:dyDescent="0.2">
      <c r="G4406" s="64"/>
      <c r="H4406" s="64"/>
      <c r="O4406" s="87"/>
      <c r="P4406" s="127"/>
      <c r="Q4406" s="127"/>
      <c r="R4406" s="127"/>
    </row>
    <row r="4407" spans="7:18" x14ac:dyDescent="0.2">
      <c r="G4407" s="64"/>
      <c r="H4407" s="64"/>
      <c r="O4407" s="87"/>
      <c r="P4407" s="127"/>
      <c r="Q4407" s="127"/>
      <c r="R4407" s="127"/>
    </row>
    <row r="4408" spans="7:18" x14ac:dyDescent="0.2">
      <c r="G4408" s="64"/>
      <c r="H4408" s="64"/>
      <c r="O4408" s="87"/>
      <c r="P4408" s="127"/>
      <c r="Q4408" s="127"/>
      <c r="R4408" s="127"/>
    </row>
    <row r="4409" spans="7:18" x14ac:dyDescent="0.2">
      <c r="G4409" s="64"/>
      <c r="H4409" s="64"/>
      <c r="O4409" s="87"/>
      <c r="P4409" s="127"/>
      <c r="Q4409" s="127"/>
      <c r="R4409" s="127"/>
    </row>
    <row r="4410" spans="7:18" x14ac:dyDescent="0.2">
      <c r="G4410" s="64"/>
      <c r="H4410" s="64"/>
      <c r="O4410" s="87"/>
      <c r="P4410" s="127"/>
      <c r="Q4410" s="127"/>
      <c r="R4410" s="127"/>
    </row>
    <row r="4411" spans="7:18" x14ac:dyDescent="0.2">
      <c r="G4411" s="64"/>
      <c r="H4411" s="64"/>
      <c r="O4411" s="87"/>
      <c r="P4411" s="127"/>
      <c r="Q4411" s="127"/>
      <c r="R4411" s="127"/>
    </row>
    <row r="4412" spans="7:18" x14ac:dyDescent="0.2">
      <c r="G4412" s="64"/>
      <c r="H4412" s="64"/>
      <c r="O4412" s="87"/>
      <c r="P4412" s="127"/>
      <c r="Q4412" s="127"/>
      <c r="R4412" s="127"/>
    </row>
    <row r="4413" spans="7:18" x14ac:dyDescent="0.2">
      <c r="G4413" s="64"/>
      <c r="H4413" s="64"/>
      <c r="O4413" s="87"/>
      <c r="P4413" s="127"/>
      <c r="Q4413" s="127"/>
      <c r="R4413" s="127"/>
    </row>
    <row r="4414" spans="7:18" x14ac:dyDescent="0.2">
      <c r="G4414" s="64"/>
      <c r="H4414" s="64"/>
      <c r="O4414" s="87"/>
      <c r="P4414" s="127"/>
      <c r="Q4414" s="127"/>
      <c r="R4414" s="127"/>
    </row>
    <row r="4415" spans="7:18" x14ac:dyDescent="0.2">
      <c r="G4415" s="64"/>
      <c r="H4415" s="64"/>
      <c r="O4415" s="87"/>
      <c r="P4415" s="127"/>
      <c r="Q4415" s="127"/>
      <c r="R4415" s="127"/>
    </row>
    <row r="4416" spans="7:18" x14ac:dyDescent="0.2">
      <c r="G4416" s="64"/>
      <c r="H4416" s="64"/>
      <c r="O4416" s="87"/>
      <c r="P4416" s="127"/>
      <c r="Q4416" s="127"/>
      <c r="R4416" s="127"/>
    </row>
    <row r="4417" spans="7:18" x14ac:dyDescent="0.2">
      <c r="G4417" s="64"/>
      <c r="H4417" s="64"/>
      <c r="O4417" s="87"/>
      <c r="P4417" s="127"/>
      <c r="Q4417" s="127"/>
      <c r="R4417" s="127"/>
    </row>
    <row r="4418" spans="7:18" x14ac:dyDescent="0.2">
      <c r="G4418" s="64"/>
      <c r="H4418" s="64"/>
      <c r="O4418" s="87"/>
      <c r="P4418" s="127"/>
      <c r="Q4418" s="127"/>
      <c r="R4418" s="127"/>
    </row>
    <row r="4419" spans="7:18" x14ac:dyDescent="0.2">
      <c r="G4419" s="64"/>
      <c r="H4419" s="64"/>
      <c r="O4419" s="87"/>
      <c r="P4419" s="127"/>
      <c r="Q4419" s="127"/>
      <c r="R4419" s="127"/>
    </row>
    <row r="4420" spans="7:18" x14ac:dyDescent="0.2">
      <c r="G4420" s="64"/>
      <c r="H4420" s="64"/>
      <c r="O4420" s="87"/>
      <c r="P4420" s="127"/>
      <c r="Q4420" s="127"/>
      <c r="R4420" s="127"/>
    </row>
    <row r="4421" spans="7:18" x14ac:dyDescent="0.2">
      <c r="G4421" s="64"/>
      <c r="H4421" s="64"/>
      <c r="O4421" s="87"/>
      <c r="P4421" s="127"/>
      <c r="Q4421" s="127"/>
      <c r="R4421" s="127"/>
    </row>
    <row r="4422" spans="7:18" x14ac:dyDescent="0.2">
      <c r="G4422" s="64"/>
      <c r="H4422" s="64"/>
      <c r="O4422" s="87"/>
      <c r="P4422" s="127"/>
      <c r="Q4422" s="127"/>
      <c r="R4422" s="127"/>
    </row>
    <row r="4423" spans="7:18" x14ac:dyDescent="0.2">
      <c r="G4423" s="64"/>
      <c r="H4423" s="64"/>
      <c r="O4423" s="87"/>
      <c r="P4423" s="127"/>
      <c r="Q4423" s="127"/>
      <c r="R4423" s="127"/>
    </row>
    <row r="4424" spans="7:18" x14ac:dyDescent="0.2">
      <c r="G4424" s="64"/>
      <c r="H4424" s="64"/>
      <c r="O4424" s="87"/>
      <c r="P4424" s="127"/>
      <c r="Q4424" s="127"/>
      <c r="R4424" s="127"/>
    </row>
    <row r="4425" spans="7:18" x14ac:dyDescent="0.2">
      <c r="G4425" s="64"/>
      <c r="H4425" s="64"/>
      <c r="O4425" s="87"/>
      <c r="P4425" s="127"/>
      <c r="Q4425" s="127"/>
      <c r="R4425" s="127"/>
    </row>
    <row r="4426" spans="7:18" x14ac:dyDescent="0.2">
      <c r="G4426" s="64"/>
      <c r="H4426" s="64"/>
      <c r="O4426" s="87"/>
      <c r="P4426" s="127"/>
      <c r="Q4426" s="127"/>
      <c r="R4426" s="127"/>
    </row>
    <row r="4427" spans="7:18" x14ac:dyDescent="0.2">
      <c r="G4427" s="64"/>
      <c r="H4427" s="64"/>
      <c r="O4427" s="87"/>
      <c r="P4427" s="127"/>
      <c r="Q4427" s="127"/>
      <c r="R4427" s="127"/>
    </row>
    <row r="4428" spans="7:18" x14ac:dyDescent="0.2">
      <c r="G4428" s="64"/>
      <c r="H4428" s="64"/>
      <c r="O4428" s="87"/>
      <c r="P4428" s="127"/>
      <c r="Q4428" s="127"/>
      <c r="R4428" s="127"/>
    </row>
    <row r="4429" spans="7:18" x14ac:dyDescent="0.2">
      <c r="G4429" s="64"/>
      <c r="H4429" s="64"/>
      <c r="O4429" s="87"/>
      <c r="P4429" s="127"/>
      <c r="Q4429" s="127"/>
      <c r="R4429" s="127"/>
    </row>
    <row r="4430" spans="7:18" x14ac:dyDescent="0.2">
      <c r="G4430" s="64"/>
      <c r="H4430" s="64"/>
      <c r="O4430" s="87"/>
      <c r="P4430" s="127"/>
      <c r="Q4430" s="127"/>
      <c r="R4430" s="127"/>
    </row>
    <row r="4431" spans="7:18" x14ac:dyDescent="0.2">
      <c r="G4431" s="64"/>
      <c r="H4431" s="64"/>
      <c r="O4431" s="87"/>
      <c r="P4431" s="127"/>
      <c r="Q4431" s="127"/>
      <c r="R4431" s="127"/>
    </row>
    <row r="4432" spans="7:18" x14ac:dyDescent="0.2">
      <c r="G4432" s="64"/>
      <c r="H4432" s="64"/>
      <c r="O4432" s="87"/>
      <c r="P4432" s="127"/>
      <c r="Q4432" s="127"/>
      <c r="R4432" s="127"/>
    </row>
    <row r="4433" spans="7:18" x14ac:dyDescent="0.2">
      <c r="G4433" s="64"/>
      <c r="H4433" s="64"/>
      <c r="O4433" s="87"/>
      <c r="P4433" s="127"/>
      <c r="Q4433" s="127"/>
      <c r="R4433" s="127"/>
    </row>
    <row r="4434" spans="7:18" x14ac:dyDescent="0.2">
      <c r="G4434" s="64"/>
      <c r="H4434" s="64"/>
      <c r="O4434" s="87"/>
      <c r="P4434" s="127"/>
      <c r="Q4434" s="127"/>
      <c r="R4434" s="127"/>
    </row>
    <row r="4435" spans="7:18" x14ac:dyDescent="0.2">
      <c r="G4435" s="64"/>
      <c r="H4435" s="64"/>
      <c r="O4435" s="87"/>
      <c r="P4435" s="127"/>
      <c r="Q4435" s="127"/>
      <c r="R4435" s="127"/>
    </row>
    <row r="4436" spans="7:18" x14ac:dyDescent="0.2">
      <c r="G4436" s="64"/>
      <c r="H4436" s="64"/>
      <c r="O4436" s="87"/>
      <c r="P4436" s="127"/>
      <c r="Q4436" s="127"/>
      <c r="R4436" s="127"/>
    </row>
    <row r="4437" spans="7:18" x14ac:dyDescent="0.2">
      <c r="G4437" s="64"/>
      <c r="H4437" s="64"/>
      <c r="O4437" s="87"/>
      <c r="P4437" s="127"/>
      <c r="Q4437" s="127"/>
      <c r="R4437" s="127"/>
    </row>
    <row r="4438" spans="7:18" x14ac:dyDescent="0.2">
      <c r="G4438" s="64"/>
      <c r="H4438" s="64"/>
      <c r="O4438" s="87"/>
      <c r="P4438" s="127"/>
      <c r="Q4438" s="127"/>
      <c r="R4438" s="127"/>
    </row>
    <row r="4439" spans="7:18" x14ac:dyDescent="0.2">
      <c r="G4439" s="64"/>
      <c r="H4439" s="64"/>
      <c r="O4439" s="87"/>
      <c r="P4439" s="127"/>
      <c r="Q4439" s="127"/>
      <c r="R4439" s="127"/>
    </row>
    <row r="4440" spans="7:18" x14ac:dyDescent="0.2">
      <c r="G4440" s="64"/>
      <c r="H4440" s="64"/>
      <c r="O4440" s="87"/>
      <c r="P4440" s="127"/>
      <c r="Q4440" s="127"/>
      <c r="R4440" s="127"/>
    </row>
    <row r="4441" spans="7:18" x14ac:dyDescent="0.2">
      <c r="G4441" s="64"/>
      <c r="H4441" s="64"/>
      <c r="O4441" s="87"/>
      <c r="P4441" s="127"/>
      <c r="Q4441" s="127"/>
      <c r="R4441" s="127"/>
    </row>
    <row r="4442" spans="7:18" x14ac:dyDescent="0.2">
      <c r="G4442" s="64"/>
      <c r="H4442" s="64"/>
      <c r="O4442" s="87"/>
      <c r="P4442" s="127"/>
      <c r="Q4442" s="127"/>
      <c r="R4442" s="127"/>
    </row>
    <row r="4443" spans="7:18" x14ac:dyDescent="0.2">
      <c r="G4443" s="64"/>
      <c r="H4443" s="64"/>
      <c r="O4443" s="87"/>
      <c r="P4443" s="127"/>
      <c r="Q4443" s="127"/>
      <c r="R4443" s="127"/>
    </row>
    <row r="4444" spans="7:18" x14ac:dyDescent="0.2">
      <c r="G4444" s="64"/>
      <c r="H4444" s="64"/>
      <c r="O4444" s="87"/>
      <c r="P4444" s="127"/>
      <c r="Q4444" s="127"/>
      <c r="R4444" s="127"/>
    </row>
    <row r="4445" spans="7:18" x14ac:dyDescent="0.2">
      <c r="G4445" s="64"/>
      <c r="H4445" s="64"/>
      <c r="O4445" s="87"/>
      <c r="P4445" s="127"/>
      <c r="Q4445" s="127"/>
      <c r="R4445" s="127"/>
    </row>
    <row r="4446" spans="7:18" x14ac:dyDescent="0.2">
      <c r="G4446" s="64"/>
      <c r="H4446" s="64"/>
      <c r="O4446" s="87"/>
      <c r="P4446" s="127"/>
      <c r="Q4446" s="127"/>
      <c r="R4446" s="127"/>
    </row>
    <row r="4447" spans="7:18" x14ac:dyDescent="0.2">
      <c r="G4447" s="64"/>
      <c r="H4447" s="64"/>
      <c r="O4447" s="87"/>
      <c r="P4447" s="127"/>
      <c r="Q4447" s="127"/>
      <c r="R4447" s="127"/>
    </row>
    <row r="4448" spans="7:18" x14ac:dyDescent="0.2">
      <c r="G4448" s="64"/>
      <c r="H4448" s="64"/>
      <c r="O4448" s="87"/>
      <c r="P4448" s="127"/>
      <c r="Q4448" s="127"/>
      <c r="R4448" s="127"/>
    </row>
    <row r="4449" spans="7:18" x14ac:dyDescent="0.2">
      <c r="G4449" s="64"/>
      <c r="H4449" s="64"/>
      <c r="O4449" s="87"/>
      <c r="P4449" s="127"/>
      <c r="Q4449" s="127"/>
      <c r="R4449" s="127"/>
    </row>
    <row r="4450" spans="7:18" x14ac:dyDescent="0.2">
      <c r="G4450" s="64"/>
      <c r="H4450" s="64"/>
      <c r="O4450" s="87"/>
      <c r="P4450" s="127"/>
      <c r="Q4450" s="127"/>
      <c r="R4450" s="127"/>
    </row>
    <row r="4451" spans="7:18" x14ac:dyDescent="0.2">
      <c r="G4451" s="64"/>
      <c r="H4451" s="64"/>
      <c r="O4451" s="87"/>
      <c r="P4451" s="127"/>
      <c r="Q4451" s="127"/>
      <c r="R4451" s="127"/>
    </row>
    <row r="4452" spans="7:18" x14ac:dyDescent="0.2">
      <c r="G4452" s="64"/>
      <c r="H4452" s="64"/>
      <c r="O4452" s="87"/>
      <c r="P4452" s="127"/>
      <c r="Q4452" s="127"/>
      <c r="R4452" s="127"/>
    </row>
    <row r="4453" spans="7:18" x14ac:dyDescent="0.2">
      <c r="G4453" s="64"/>
      <c r="H4453" s="64"/>
      <c r="O4453" s="87"/>
      <c r="P4453" s="127"/>
      <c r="Q4453" s="127"/>
      <c r="R4453" s="127"/>
    </row>
    <row r="4454" spans="7:18" x14ac:dyDescent="0.2">
      <c r="G4454" s="64"/>
      <c r="H4454" s="64"/>
      <c r="O4454" s="87"/>
      <c r="P4454" s="127"/>
      <c r="Q4454" s="127"/>
      <c r="R4454" s="127"/>
    </row>
    <row r="4455" spans="7:18" x14ac:dyDescent="0.2">
      <c r="G4455" s="64"/>
      <c r="H4455" s="64"/>
      <c r="O4455" s="87"/>
      <c r="P4455" s="127"/>
      <c r="Q4455" s="127"/>
      <c r="R4455" s="127"/>
    </row>
    <row r="4456" spans="7:18" x14ac:dyDescent="0.2">
      <c r="G4456" s="64"/>
      <c r="H4456" s="64"/>
      <c r="O4456" s="87"/>
      <c r="P4456" s="127"/>
      <c r="Q4456" s="127"/>
      <c r="R4456" s="127"/>
    </row>
    <row r="4457" spans="7:18" x14ac:dyDescent="0.2">
      <c r="G4457" s="64"/>
      <c r="H4457" s="64"/>
      <c r="O4457" s="87"/>
      <c r="P4457" s="127"/>
      <c r="Q4457" s="127"/>
      <c r="R4457" s="127"/>
    </row>
    <row r="4458" spans="7:18" x14ac:dyDescent="0.2">
      <c r="G4458" s="64"/>
      <c r="H4458" s="64"/>
      <c r="O4458" s="87"/>
      <c r="P4458" s="127"/>
      <c r="Q4458" s="127"/>
      <c r="R4458" s="127"/>
    </row>
    <row r="4459" spans="7:18" x14ac:dyDescent="0.2">
      <c r="G4459" s="64"/>
      <c r="H4459" s="64"/>
      <c r="O4459" s="87"/>
      <c r="P4459" s="127"/>
      <c r="Q4459" s="127"/>
      <c r="R4459" s="127"/>
    </row>
    <row r="4460" spans="7:18" x14ac:dyDescent="0.2">
      <c r="G4460" s="64"/>
      <c r="H4460" s="64"/>
      <c r="O4460" s="87"/>
      <c r="P4460" s="127"/>
      <c r="Q4460" s="127"/>
      <c r="R4460" s="127"/>
    </row>
    <row r="4461" spans="7:18" x14ac:dyDescent="0.2">
      <c r="G4461" s="64"/>
      <c r="H4461" s="64"/>
      <c r="O4461" s="87"/>
      <c r="P4461" s="127"/>
      <c r="Q4461" s="127"/>
      <c r="R4461" s="127"/>
    </row>
    <row r="4462" spans="7:18" x14ac:dyDescent="0.2">
      <c r="G4462" s="64"/>
      <c r="H4462" s="64"/>
      <c r="O4462" s="87"/>
      <c r="P4462" s="127"/>
      <c r="Q4462" s="127"/>
      <c r="R4462" s="127"/>
    </row>
    <row r="4463" spans="7:18" x14ac:dyDescent="0.2">
      <c r="G4463" s="64"/>
      <c r="H4463" s="64"/>
      <c r="O4463" s="87"/>
      <c r="P4463" s="127"/>
      <c r="Q4463" s="127"/>
      <c r="R4463" s="127"/>
    </row>
    <row r="4464" spans="7:18" x14ac:dyDescent="0.2">
      <c r="G4464" s="64"/>
      <c r="H4464" s="64"/>
      <c r="O4464" s="87"/>
      <c r="P4464" s="127"/>
      <c r="Q4464" s="127"/>
      <c r="R4464" s="127"/>
    </row>
    <row r="4465" spans="7:18" x14ac:dyDescent="0.2">
      <c r="G4465" s="64"/>
      <c r="H4465" s="64"/>
      <c r="O4465" s="87"/>
      <c r="P4465" s="127"/>
      <c r="Q4465" s="127"/>
      <c r="R4465" s="127"/>
    </row>
    <row r="4466" spans="7:18" x14ac:dyDescent="0.2">
      <c r="G4466" s="64"/>
      <c r="H4466" s="64"/>
      <c r="O4466" s="87"/>
      <c r="P4466" s="127"/>
      <c r="Q4466" s="127"/>
      <c r="R4466" s="127"/>
    </row>
    <row r="4467" spans="7:18" x14ac:dyDescent="0.2">
      <c r="G4467" s="64"/>
      <c r="H4467" s="64"/>
      <c r="O4467" s="87"/>
      <c r="P4467" s="127"/>
      <c r="Q4467" s="127"/>
      <c r="R4467" s="127"/>
    </row>
    <row r="4468" spans="7:18" x14ac:dyDescent="0.2">
      <c r="G4468" s="64"/>
      <c r="H4468" s="64"/>
      <c r="O4468" s="87"/>
      <c r="P4468" s="127"/>
      <c r="Q4468" s="127"/>
      <c r="R4468" s="127"/>
    </row>
    <row r="4469" spans="7:18" x14ac:dyDescent="0.2">
      <c r="G4469" s="64"/>
      <c r="H4469" s="64"/>
      <c r="O4469" s="87"/>
      <c r="P4469" s="127"/>
      <c r="Q4469" s="127"/>
      <c r="R4469" s="127"/>
    </row>
    <row r="4470" spans="7:18" x14ac:dyDescent="0.2">
      <c r="G4470" s="64"/>
      <c r="H4470" s="64"/>
      <c r="O4470" s="87"/>
      <c r="P4470" s="127"/>
      <c r="Q4470" s="127"/>
      <c r="R4470" s="127"/>
    </row>
    <row r="4471" spans="7:18" x14ac:dyDescent="0.2">
      <c r="G4471" s="64"/>
      <c r="H4471" s="64"/>
      <c r="O4471" s="87"/>
      <c r="P4471" s="127"/>
      <c r="Q4471" s="127"/>
      <c r="R4471" s="127"/>
    </row>
    <row r="4472" spans="7:18" x14ac:dyDescent="0.2">
      <c r="G4472" s="64"/>
      <c r="H4472" s="64"/>
      <c r="O4472" s="87"/>
      <c r="P4472" s="127"/>
      <c r="Q4472" s="127"/>
      <c r="R4472" s="127"/>
    </row>
    <row r="4473" spans="7:18" x14ac:dyDescent="0.2">
      <c r="G4473" s="64"/>
      <c r="H4473" s="64"/>
      <c r="O4473" s="87"/>
      <c r="P4473" s="127"/>
      <c r="Q4473" s="127"/>
      <c r="R4473" s="127"/>
    </row>
    <row r="4474" spans="7:18" x14ac:dyDescent="0.2">
      <c r="G4474" s="64"/>
      <c r="H4474" s="64"/>
      <c r="O4474" s="87"/>
      <c r="P4474" s="127"/>
      <c r="Q4474" s="127"/>
      <c r="R4474" s="127"/>
    </row>
    <row r="4475" spans="7:18" x14ac:dyDescent="0.2">
      <c r="G4475" s="64"/>
      <c r="H4475" s="64"/>
      <c r="O4475" s="87"/>
      <c r="P4475" s="127"/>
      <c r="Q4475" s="127"/>
      <c r="R4475" s="127"/>
    </row>
    <row r="4476" spans="7:18" x14ac:dyDescent="0.2">
      <c r="G4476" s="64"/>
      <c r="H4476" s="64"/>
      <c r="O4476" s="87"/>
      <c r="P4476" s="127"/>
      <c r="Q4476" s="127"/>
      <c r="R4476" s="127"/>
    </row>
    <row r="4477" spans="7:18" x14ac:dyDescent="0.2">
      <c r="G4477" s="64"/>
      <c r="H4477" s="64"/>
      <c r="O4477" s="87"/>
      <c r="P4477" s="127"/>
      <c r="Q4477" s="127"/>
      <c r="R4477" s="127"/>
    </row>
    <row r="4478" spans="7:18" x14ac:dyDescent="0.2">
      <c r="G4478" s="64"/>
      <c r="H4478" s="64"/>
      <c r="O4478" s="87"/>
      <c r="P4478" s="127"/>
      <c r="Q4478" s="127"/>
      <c r="R4478" s="127"/>
    </row>
    <row r="4479" spans="7:18" x14ac:dyDescent="0.2">
      <c r="G4479" s="64"/>
      <c r="H4479" s="64"/>
      <c r="O4479" s="87"/>
      <c r="P4479" s="127"/>
      <c r="Q4479" s="127"/>
      <c r="R4479" s="127"/>
    </row>
    <row r="4480" spans="7:18" x14ac:dyDescent="0.2">
      <c r="G4480" s="64"/>
      <c r="H4480" s="64"/>
      <c r="O4480" s="87"/>
      <c r="P4480" s="127"/>
      <c r="Q4480" s="127"/>
      <c r="R4480" s="127"/>
    </row>
    <row r="4481" spans="7:18" x14ac:dyDescent="0.2">
      <c r="G4481" s="64"/>
      <c r="H4481" s="64"/>
      <c r="O4481" s="87"/>
      <c r="P4481" s="127"/>
      <c r="Q4481" s="127"/>
      <c r="R4481" s="127"/>
    </row>
    <row r="4482" spans="7:18" x14ac:dyDescent="0.2">
      <c r="G4482" s="64"/>
      <c r="H4482" s="64"/>
      <c r="O4482" s="87"/>
      <c r="P4482" s="127"/>
      <c r="Q4482" s="127"/>
      <c r="R4482" s="127"/>
    </row>
    <row r="4483" spans="7:18" x14ac:dyDescent="0.2">
      <c r="G4483" s="64"/>
      <c r="H4483" s="64"/>
      <c r="O4483" s="87"/>
      <c r="P4483" s="127"/>
      <c r="Q4483" s="127"/>
      <c r="R4483" s="127"/>
    </row>
    <row r="4484" spans="7:18" x14ac:dyDescent="0.2">
      <c r="G4484" s="64"/>
      <c r="H4484" s="64"/>
      <c r="O4484" s="87"/>
      <c r="P4484" s="127"/>
      <c r="Q4484" s="127"/>
      <c r="R4484" s="127"/>
    </row>
    <row r="4485" spans="7:18" x14ac:dyDescent="0.2">
      <c r="G4485" s="64"/>
      <c r="H4485" s="64"/>
      <c r="O4485" s="87"/>
      <c r="P4485" s="127"/>
      <c r="Q4485" s="127"/>
      <c r="R4485" s="127"/>
    </row>
    <row r="4486" spans="7:18" x14ac:dyDescent="0.2">
      <c r="G4486" s="64"/>
      <c r="H4486" s="64"/>
      <c r="O4486" s="87"/>
      <c r="P4486" s="127"/>
      <c r="Q4486" s="127"/>
      <c r="R4486" s="127"/>
    </row>
    <row r="4487" spans="7:18" x14ac:dyDescent="0.2">
      <c r="G4487" s="64"/>
      <c r="H4487" s="64"/>
      <c r="O4487" s="87"/>
      <c r="P4487" s="127"/>
      <c r="Q4487" s="127"/>
      <c r="R4487" s="127"/>
    </row>
    <row r="4488" spans="7:18" x14ac:dyDescent="0.2">
      <c r="G4488" s="64"/>
      <c r="H4488" s="64"/>
      <c r="O4488" s="87"/>
      <c r="P4488" s="127"/>
      <c r="Q4488" s="127"/>
      <c r="R4488" s="127"/>
    </row>
    <row r="4489" spans="7:18" x14ac:dyDescent="0.2">
      <c r="G4489" s="64"/>
      <c r="H4489" s="64"/>
      <c r="O4489" s="87"/>
      <c r="P4489" s="127"/>
      <c r="Q4489" s="127"/>
      <c r="R4489" s="127"/>
    </row>
    <row r="4490" spans="7:18" x14ac:dyDescent="0.2">
      <c r="G4490" s="64"/>
      <c r="H4490" s="64"/>
      <c r="O4490" s="87"/>
      <c r="P4490" s="127"/>
      <c r="Q4490" s="127"/>
      <c r="R4490" s="127"/>
    </row>
    <row r="4491" spans="7:18" x14ac:dyDescent="0.2">
      <c r="G4491" s="64"/>
      <c r="H4491" s="64"/>
      <c r="O4491" s="87"/>
      <c r="P4491" s="127"/>
      <c r="Q4491" s="127"/>
      <c r="R4491" s="127"/>
    </row>
    <row r="4492" spans="7:18" x14ac:dyDescent="0.2">
      <c r="G4492" s="64"/>
      <c r="H4492" s="64"/>
      <c r="O4492" s="87"/>
      <c r="P4492" s="127"/>
      <c r="Q4492" s="127"/>
      <c r="R4492" s="127"/>
    </row>
    <row r="4493" spans="7:18" x14ac:dyDescent="0.2">
      <c r="G4493" s="64"/>
      <c r="H4493" s="64"/>
      <c r="O4493" s="87"/>
      <c r="P4493" s="127"/>
      <c r="Q4493" s="127"/>
      <c r="R4493" s="127"/>
    </row>
    <row r="4494" spans="7:18" x14ac:dyDescent="0.2">
      <c r="G4494" s="64"/>
      <c r="H4494" s="64"/>
      <c r="O4494" s="87"/>
      <c r="P4494" s="127"/>
      <c r="Q4494" s="127"/>
      <c r="R4494" s="127"/>
    </row>
    <row r="4495" spans="7:18" x14ac:dyDescent="0.2">
      <c r="G4495" s="64"/>
      <c r="H4495" s="64"/>
      <c r="O4495" s="87"/>
      <c r="P4495" s="127"/>
      <c r="Q4495" s="127"/>
      <c r="R4495" s="127"/>
    </row>
    <row r="4496" spans="7:18" x14ac:dyDescent="0.2">
      <c r="G4496" s="64"/>
      <c r="H4496" s="64"/>
      <c r="O4496" s="87"/>
      <c r="P4496" s="127"/>
      <c r="Q4496" s="127"/>
      <c r="R4496" s="127"/>
    </row>
    <row r="4497" spans="7:18" x14ac:dyDescent="0.2">
      <c r="G4497" s="64"/>
      <c r="H4497" s="64"/>
      <c r="O4497" s="87"/>
      <c r="P4497" s="127"/>
      <c r="Q4497" s="127"/>
      <c r="R4497" s="127"/>
    </row>
    <row r="4498" spans="7:18" x14ac:dyDescent="0.2">
      <c r="G4498" s="64"/>
      <c r="H4498" s="64"/>
      <c r="O4498" s="87"/>
      <c r="P4498" s="127"/>
      <c r="Q4498" s="127"/>
      <c r="R4498" s="127"/>
    </row>
    <row r="4499" spans="7:18" x14ac:dyDescent="0.2">
      <c r="G4499" s="64"/>
      <c r="H4499" s="64"/>
      <c r="O4499" s="87"/>
      <c r="P4499" s="127"/>
      <c r="Q4499" s="127"/>
      <c r="R4499" s="127"/>
    </row>
    <row r="4500" spans="7:18" x14ac:dyDescent="0.2">
      <c r="G4500" s="64"/>
      <c r="H4500" s="64"/>
      <c r="O4500" s="87"/>
      <c r="P4500" s="127"/>
      <c r="Q4500" s="127"/>
      <c r="R4500" s="127"/>
    </row>
    <row r="4501" spans="7:18" x14ac:dyDescent="0.2">
      <c r="G4501" s="64"/>
      <c r="H4501" s="64"/>
      <c r="O4501" s="87"/>
      <c r="P4501" s="127"/>
      <c r="Q4501" s="127"/>
      <c r="R4501" s="127"/>
    </row>
    <row r="4502" spans="7:18" x14ac:dyDescent="0.2">
      <c r="G4502" s="64"/>
      <c r="H4502" s="64"/>
      <c r="O4502" s="87"/>
      <c r="P4502" s="127"/>
      <c r="Q4502" s="127"/>
      <c r="R4502" s="127"/>
    </row>
    <row r="4503" spans="7:18" x14ac:dyDescent="0.2">
      <c r="G4503" s="64"/>
      <c r="H4503" s="64"/>
      <c r="O4503" s="87"/>
      <c r="P4503" s="127"/>
      <c r="Q4503" s="127"/>
      <c r="R4503" s="127"/>
    </row>
    <row r="4504" spans="7:18" x14ac:dyDescent="0.2">
      <c r="G4504" s="64"/>
      <c r="H4504" s="64"/>
      <c r="O4504" s="87"/>
      <c r="P4504" s="127"/>
      <c r="Q4504" s="127"/>
      <c r="R4504" s="127"/>
    </row>
    <row r="4505" spans="7:18" x14ac:dyDescent="0.2">
      <c r="G4505" s="64"/>
      <c r="H4505" s="64"/>
      <c r="O4505" s="87"/>
      <c r="P4505" s="127"/>
      <c r="Q4505" s="127"/>
      <c r="R4505" s="127"/>
    </row>
    <row r="4506" spans="7:18" x14ac:dyDescent="0.2">
      <c r="G4506" s="64"/>
      <c r="H4506" s="64"/>
      <c r="O4506" s="87"/>
      <c r="P4506" s="127"/>
      <c r="Q4506" s="127"/>
      <c r="R4506" s="127"/>
    </row>
    <row r="4507" spans="7:18" x14ac:dyDescent="0.2">
      <c r="G4507" s="64"/>
      <c r="H4507" s="64"/>
      <c r="O4507" s="87"/>
      <c r="P4507" s="127"/>
      <c r="Q4507" s="127"/>
      <c r="R4507" s="127"/>
    </row>
    <row r="4508" spans="7:18" x14ac:dyDescent="0.2">
      <c r="G4508" s="64"/>
      <c r="H4508" s="64"/>
      <c r="O4508" s="87"/>
      <c r="P4508" s="127"/>
      <c r="Q4508" s="127"/>
      <c r="R4508" s="127"/>
    </row>
    <row r="4509" spans="7:18" x14ac:dyDescent="0.2">
      <c r="G4509" s="64"/>
      <c r="H4509" s="64"/>
      <c r="O4509" s="87"/>
      <c r="P4509" s="127"/>
      <c r="Q4509" s="127"/>
      <c r="R4509" s="127"/>
    </row>
    <row r="4510" spans="7:18" x14ac:dyDescent="0.2">
      <c r="G4510" s="64"/>
      <c r="H4510" s="64"/>
      <c r="O4510" s="87"/>
      <c r="P4510" s="127"/>
      <c r="Q4510" s="127"/>
      <c r="R4510" s="127"/>
    </row>
    <row r="4511" spans="7:18" x14ac:dyDescent="0.2">
      <c r="G4511" s="64"/>
      <c r="H4511" s="64"/>
      <c r="O4511" s="87"/>
      <c r="P4511" s="127"/>
      <c r="Q4511" s="127"/>
      <c r="R4511" s="127"/>
    </row>
    <row r="4512" spans="7:18" x14ac:dyDescent="0.2">
      <c r="G4512" s="64"/>
      <c r="H4512" s="64"/>
      <c r="O4512" s="87"/>
      <c r="P4512" s="127"/>
      <c r="Q4512" s="127"/>
      <c r="R4512" s="127"/>
    </row>
    <row r="4513" spans="7:18" x14ac:dyDescent="0.2">
      <c r="G4513" s="64"/>
      <c r="H4513" s="64"/>
      <c r="O4513" s="87"/>
      <c r="P4513" s="127"/>
      <c r="Q4513" s="127"/>
      <c r="R4513" s="127"/>
    </row>
    <row r="4514" spans="7:18" x14ac:dyDescent="0.2">
      <c r="G4514" s="64"/>
      <c r="H4514" s="64"/>
      <c r="O4514" s="87"/>
      <c r="P4514" s="127"/>
      <c r="Q4514" s="127"/>
      <c r="R4514" s="127"/>
    </row>
    <row r="4515" spans="7:18" x14ac:dyDescent="0.2">
      <c r="G4515" s="64"/>
      <c r="H4515" s="64"/>
      <c r="O4515" s="87"/>
      <c r="P4515" s="127"/>
      <c r="Q4515" s="127"/>
      <c r="R4515" s="127"/>
    </row>
    <row r="4516" spans="7:18" x14ac:dyDescent="0.2">
      <c r="G4516" s="64"/>
      <c r="H4516" s="64"/>
      <c r="O4516" s="87"/>
      <c r="P4516" s="127"/>
      <c r="Q4516" s="127"/>
      <c r="R4516" s="127"/>
    </row>
    <row r="4517" spans="7:18" x14ac:dyDescent="0.2">
      <c r="G4517" s="64"/>
      <c r="H4517" s="64"/>
      <c r="O4517" s="87"/>
      <c r="P4517" s="127"/>
      <c r="Q4517" s="127"/>
      <c r="R4517" s="127"/>
    </row>
    <row r="4518" spans="7:18" x14ac:dyDescent="0.2">
      <c r="G4518" s="64"/>
      <c r="H4518" s="64"/>
      <c r="O4518" s="87"/>
      <c r="P4518" s="127"/>
      <c r="Q4518" s="127"/>
      <c r="R4518" s="127"/>
    </row>
    <row r="4519" spans="7:18" x14ac:dyDescent="0.2">
      <c r="G4519" s="64"/>
      <c r="H4519" s="64"/>
      <c r="O4519" s="87"/>
      <c r="P4519" s="127"/>
      <c r="Q4519" s="127"/>
      <c r="R4519" s="127"/>
    </row>
    <row r="4520" spans="7:18" x14ac:dyDescent="0.2">
      <c r="G4520" s="64"/>
      <c r="H4520" s="64"/>
      <c r="O4520" s="87"/>
      <c r="P4520" s="127"/>
      <c r="Q4520" s="127"/>
      <c r="R4520" s="127"/>
    </row>
    <row r="4521" spans="7:18" x14ac:dyDescent="0.2">
      <c r="G4521" s="64"/>
      <c r="H4521" s="64"/>
      <c r="O4521" s="87"/>
      <c r="P4521" s="127"/>
      <c r="Q4521" s="127"/>
      <c r="R4521" s="127"/>
    </row>
    <row r="4522" spans="7:18" x14ac:dyDescent="0.2">
      <c r="G4522" s="64"/>
      <c r="H4522" s="64"/>
      <c r="O4522" s="87"/>
      <c r="P4522" s="127"/>
      <c r="Q4522" s="127"/>
      <c r="R4522" s="127"/>
    </row>
    <row r="4523" spans="7:18" x14ac:dyDescent="0.2">
      <c r="G4523" s="64"/>
      <c r="H4523" s="64"/>
      <c r="O4523" s="87"/>
      <c r="P4523" s="127"/>
      <c r="Q4523" s="127"/>
      <c r="R4523" s="127"/>
    </row>
    <row r="4524" spans="7:18" x14ac:dyDescent="0.2">
      <c r="G4524" s="64"/>
      <c r="H4524" s="64"/>
      <c r="O4524" s="87"/>
      <c r="P4524" s="127"/>
      <c r="Q4524" s="127"/>
      <c r="R4524" s="127"/>
    </row>
    <row r="4525" spans="7:18" x14ac:dyDescent="0.2">
      <c r="G4525" s="64"/>
      <c r="H4525" s="64"/>
      <c r="O4525" s="87"/>
      <c r="P4525" s="127"/>
      <c r="Q4525" s="127"/>
      <c r="R4525" s="127"/>
    </row>
    <row r="4526" spans="7:18" x14ac:dyDescent="0.2">
      <c r="G4526" s="64"/>
      <c r="H4526" s="64"/>
      <c r="O4526" s="87"/>
      <c r="P4526" s="127"/>
      <c r="Q4526" s="127"/>
      <c r="R4526" s="127"/>
    </row>
    <row r="4527" spans="7:18" x14ac:dyDescent="0.2">
      <c r="G4527" s="64"/>
      <c r="H4527" s="64"/>
      <c r="O4527" s="87"/>
      <c r="P4527" s="127"/>
      <c r="Q4527" s="127"/>
      <c r="R4527" s="127"/>
    </row>
    <row r="4528" spans="7:18" x14ac:dyDescent="0.2">
      <c r="G4528" s="64"/>
      <c r="H4528" s="64"/>
      <c r="O4528" s="87"/>
      <c r="P4528" s="127"/>
      <c r="Q4528" s="127"/>
      <c r="R4528" s="127"/>
    </row>
    <row r="4529" spans="7:18" x14ac:dyDescent="0.2">
      <c r="G4529" s="64"/>
      <c r="H4529" s="64"/>
      <c r="O4529" s="87"/>
      <c r="P4529" s="127"/>
      <c r="Q4529" s="127"/>
      <c r="R4529" s="127"/>
    </row>
    <row r="4530" spans="7:18" x14ac:dyDescent="0.2">
      <c r="G4530" s="64"/>
      <c r="H4530" s="64"/>
      <c r="O4530" s="87"/>
      <c r="P4530" s="127"/>
      <c r="Q4530" s="127"/>
      <c r="R4530" s="127"/>
    </row>
    <row r="4531" spans="7:18" x14ac:dyDescent="0.2">
      <c r="G4531" s="64"/>
      <c r="H4531" s="64"/>
      <c r="O4531" s="87"/>
      <c r="P4531" s="127"/>
      <c r="Q4531" s="127"/>
      <c r="R4531" s="127"/>
    </row>
    <row r="4532" spans="7:18" x14ac:dyDescent="0.2">
      <c r="G4532" s="64"/>
      <c r="H4532" s="64"/>
      <c r="O4532" s="87"/>
      <c r="P4532" s="127"/>
      <c r="Q4532" s="127"/>
      <c r="R4532" s="127"/>
    </row>
    <row r="4533" spans="7:18" x14ac:dyDescent="0.2">
      <c r="G4533" s="64"/>
      <c r="H4533" s="64"/>
      <c r="O4533" s="87"/>
      <c r="P4533" s="127"/>
      <c r="Q4533" s="127"/>
      <c r="R4533" s="127"/>
    </row>
    <row r="4534" spans="7:18" x14ac:dyDescent="0.2">
      <c r="G4534" s="64"/>
      <c r="H4534" s="64"/>
      <c r="O4534" s="87"/>
      <c r="P4534" s="127"/>
      <c r="Q4534" s="127"/>
      <c r="R4534" s="127"/>
    </row>
    <row r="4535" spans="7:18" x14ac:dyDescent="0.2">
      <c r="G4535" s="64"/>
      <c r="H4535" s="64"/>
      <c r="O4535" s="87"/>
      <c r="P4535" s="127"/>
      <c r="Q4535" s="127"/>
      <c r="R4535" s="127"/>
    </row>
    <row r="4536" spans="7:18" x14ac:dyDescent="0.2">
      <c r="G4536" s="64"/>
      <c r="H4536" s="64"/>
      <c r="O4536" s="87"/>
      <c r="P4536" s="127"/>
      <c r="Q4536" s="127"/>
      <c r="R4536" s="127"/>
    </row>
    <row r="4537" spans="7:18" x14ac:dyDescent="0.2">
      <c r="G4537" s="64"/>
      <c r="H4537" s="64"/>
      <c r="O4537" s="87"/>
      <c r="P4537" s="127"/>
      <c r="Q4537" s="127"/>
      <c r="R4537" s="127"/>
    </row>
    <row r="4538" spans="7:18" x14ac:dyDescent="0.2">
      <c r="G4538" s="64"/>
      <c r="H4538" s="64"/>
      <c r="O4538" s="87"/>
      <c r="P4538" s="127"/>
      <c r="Q4538" s="127"/>
      <c r="R4538" s="127"/>
    </row>
    <row r="4539" spans="7:18" x14ac:dyDescent="0.2">
      <c r="G4539" s="64"/>
      <c r="H4539" s="64"/>
      <c r="O4539" s="87"/>
      <c r="P4539" s="127"/>
      <c r="Q4539" s="127"/>
      <c r="R4539" s="127"/>
    </row>
    <row r="4540" spans="7:18" x14ac:dyDescent="0.2">
      <c r="G4540" s="64"/>
      <c r="H4540" s="64"/>
      <c r="O4540" s="87"/>
      <c r="P4540" s="127"/>
      <c r="Q4540" s="127"/>
      <c r="R4540" s="127"/>
    </row>
    <row r="4541" spans="7:18" x14ac:dyDescent="0.2">
      <c r="G4541" s="64"/>
      <c r="H4541" s="64"/>
      <c r="O4541" s="87"/>
      <c r="P4541" s="127"/>
      <c r="Q4541" s="127"/>
      <c r="R4541" s="127"/>
    </row>
    <row r="4542" spans="7:18" x14ac:dyDescent="0.2">
      <c r="G4542" s="64"/>
      <c r="H4542" s="64"/>
      <c r="O4542" s="87"/>
      <c r="P4542" s="127"/>
      <c r="Q4542" s="127"/>
      <c r="R4542" s="127"/>
    </row>
    <row r="4543" spans="7:18" x14ac:dyDescent="0.2">
      <c r="G4543" s="64"/>
      <c r="H4543" s="64"/>
      <c r="O4543" s="87"/>
      <c r="P4543" s="127"/>
      <c r="Q4543" s="127"/>
      <c r="R4543" s="127"/>
    </row>
    <row r="4544" spans="7:18" x14ac:dyDescent="0.2">
      <c r="G4544" s="64"/>
      <c r="H4544" s="64"/>
      <c r="O4544" s="87"/>
      <c r="P4544" s="127"/>
      <c r="Q4544" s="127"/>
      <c r="R4544" s="127"/>
    </row>
    <row r="4545" spans="7:18" x14ac:dyDescent="0.2">
      <c r="G4545" s="64"/>
      <c r="H4545" s="64"/>
      <c r="O4545" s="87"/>
      <c r="P4545" s="127"/>
      <c r="Q4545" s="127"/>
      <c r="R4545" s="127"/>
    </row>
    <row r="4546" spans="7:18" x14ac:dyDescent="0.2">
      <c r="G4546" s="64"/>
      <c r="H4546" s="64"/>
      <c r="O4546" s="87"/>
      <c r="P4546" s="127"/>
      <c r="Q4546" s="127"/>
      <c r="R4546" s="127"/>
    </row>
    <row r="4547" spans="7:18" x14ac:dyDescent="0.2">
      <c r="G4547" s="64"/>
      <c r="H4547" s="64"/>
      <c r="O4547" s="87"/>
      <c r="P4547" s="127"/>
      <c r="Q4547" s="127"/>
      <c r="R4547" s="127"/>
    </row>
    <row r="4548" spans="7:18" x14ac:dyDescent="0.2">
      <c r="G4548" s="64"/>
      <c r="H4548" s="64"/>
      <c r="O4548" s="87"/>
      <c r="P4548" s="127"/>
      <c r="Q4548" s="127"/>
      <c r="R4548" s="127"/>
    </row>
    <row r="4549" spans="7:18" x14ac:dyDescent="0.2">
      <c r="G4549" s="64"/>
      <c r="H4549" s="64"/>
      <c r="O4549" s="87"/>
      <c r="P4549" s="127"/>
      <c r="Q4549" s="127"/>
      <c r="R4549" s="127"/>
    </row>
    <row r="4550" spans="7:18" x14ac:dyDescent="0.2">
      <c r="G4550" s="64"/>
      <c r="H4550" s="64"/>
      <c r="O4550" s="87"/>
      <c r="P4550" s="127"/>
      <c r="Q4550" s="127"/>
      <c r="R4550" s="127"/>
    </row>
    <row r="4551" spans="7:18" x14ac:dyDescent="0.2">
      <c r="G4551" s="64"/>
      <c r="H4551" s="64"/>
      <c r="O4551" s="87"/>
      <c r="P4551" s="127"/>
      <c r="Q4551" s="127"/>
      <c r="R4551" s="127"/>
    </row>
    <row r="4552" spans="7:18" x14ac:dyDescent="0.2">
      <c r="G4552" s="64"/>
      <c r="H4552" s="64"/>
      <c r="O4552" s="87"/>
      <c r="P4552" s="127"/>
      <c r="Q4552" s="127"/>
      <c r="R4552" s="127"/>
    </row>
    <row r="4553" spans="7:18" x14ac:dyDescent="0.2">
      <c r="G4553" s="64"/>
      <c r="H4553" s="64"/>
      <c r="O4553" s="87"/>
      <c r="P4553" s="127"/>
      <c r="Q4553" s="127"/>
      <c r="R4553" s="127"/>
    </row>
    <row r="4554" spans="7:18" x14ac:dyDescent="0.2">
      <c r="G4554" s="64"/>
      <c r="H4554" s="64"/>
      <c r="O4554" s="87"/>
      <c r="P4554" s="127"/>
      <c r="Q4554" s="127"/>
      <c r="R4554" s="127"/>
    </row>
    <row r="4555" spans="7:18" x14ac:dyDescent="0.2">
      <c r="G4555" s="64"/>
      <c r="H4555" s="64"/>
      <c r="O4555" s="87"/>
      <c r="P4555" s="127"/>
      <c r="Q4555" s="127"/>
      <c r="R4555" s="127"/>
    </row>
    <row r="4556" spans="7:18" x14ac:dyDescent="0.2">
      <c r="G4556" s="64"/>
      <c r="H4556" s="64"/>
      <c r="O4556" s="87"/>
      <c r="P4556" s="127"/>
      <c r="Q4556" s="127"/>
      <c r="R4556" s="127"/>
    </row>
    <row r="4557" spans="7:18" x14ac:dyDescent="0.2">
      <c r="G4557" s="64"/>
      <c r="H4557" s="64"/>
      <c r="O4557" s="87"/>
      <c r="P4557" s="127"/>
      <c r="Q4557" s="127"/>
      <c r="R4557" s="127"/>
    </row>
    <row r="4558" spans="7:18" x14ac:dyDescent="0.2">
      <c r="G4558" s="64"/>
      <c r="H4558" s="64"/>
      <c r="O4558" s="87"/>
      <c r="P4558" s="127"/>
      <c r="Q4558" s="127"/>
      <c r="R4558" s="127"/>
    </row>
    <row r="4559" spans="7:18" x14ac:dyDescent="0.2">
      <c r="G4559" s="64"/>
      <c r="H4559" s="64"/>
      <c r="O4559" s="87"/>
      <c r="P4559" s="127"/>
      <c r="Q4559" s="127"/>
      <c r="R4559" s="127"/>
    </row>
    <row r="4560" spans="7:18" x14ac:dyDescent="0.2">
      <c r="G4560" s="64"/>
      <c r="H4560" s="64"/>
      <c r="O4560" s="87"/>
      <c r="P4560" s="127"/>
      <c r="Q4560" s="127"/>
      <c r="R4560" s="127"/>
    </row>
    <row r="4561" spans="7:18" x14ac:dyDescent="0.2">
      <c r="G4561" s="64"/>
      <c r="H4561" s="64"/>
      <c r="O4561" s="87"/>
      <c r="P4561" s="127"/>
      <c r="Q4561" s="127"/>
      <c r="R4561" s="127"/>
    </row>
    <row r="4562" spans="7:18" x14ac:dyDescent="0.2">
      <c r="G4562" s="64"/>
      <c r="H4562" s="64"/>
      <c r="O4562" s="87"/>
      <c r="P4562" s="127"/>
      <c r="Q4562" s="127"/>
      <c r="R4562" s="127"/>
    </row>
    <row r="4563" spans="7:18" x14ac:dyDescent="0.2">
      <c r="G4563" s="64"/>
      <c r="H4563" s="64"/>
      <c r="O4563" s="87"/>
      <c r="P4563" s="127"/>
      <c r="Q4563" s="127"/>
      <c r="R4563" s="127"/>
    </row>
    <row r="4564" spans="7:18" x14ac:dyDescent="0.2">
      <c r="G4564" s="64"/>
      <c r="H4564" s="64"/>
      <c r="O4564" s="87"/>
      <c r="P4564" s="127"/>
      <c r="Q4564" s="127"/>
      <c r="R4564" s="127"/>
    </row>
    <row r="4565" spans="7:18" x14ac:dyDescent="0.2">
      <c r="G4565" s="64"/>
      <c r="H4565" s="64"/>
      <c r="O4565" s="87"/>
      <c r="P4565" s="127"/>
      <c r="Q4565" s="127"/>
      <c r="R4565" s="127"/>
    </row>
    <row r="4566" spans="7:18" x14ac:dyDescent="0.2">
      <c r="G4566" s="64"/>
      <c r="H4566" s="64"/>
      <c r="O4566" s="87"/>
      <c r="P4566" s="127"/>
      <c r="Q4566" s="127"/>
      <c r="R4566" s="127"/>
    </row>
    <row r="4567" spans="7:18" x14ac:dyDescent="0.2">
      <c r="G4567" s="64"/>
      <c r="H4567" s="64"/>
      <c r="O4567" s="87"/>
      <c r="P4567" s="127"/>
      <c r="Q4567" s="127"/>
      <c r="R4567" s="127"/>
    </row>
    <row r="4568" spans="7:18" x14ac:dyDescent="0.2">
      <c r="G4568" s="64"/>
      <c r="H4568" s="64"/>
      <c r="O4568" s="87"/>
      <c r="P4568" s="127"/>
      <c r="Q4568" s="127"/>
      <c r="R4568" s="127"/>
    </row>
    <row r="4569" spans="7:18" x14ac:dyDescent="0.2">
      <c r="G4569" s="64"/>
      <c r="H4569" s="64"/>
      <c r="O4569" s="87"/>
      <c r="P4569" s="127"/>
      <c r="Q4569" s="127"/>
      <c r="R4569" s="127"/>
    </row>
    <row r="4570" spans="7:18" x14ac:dyDescent="0.2">
      <c r="G4570" s="64"/>
      <c r="H4570" s="64"/>
      <c r="O4570" s="87"/>
      <c r="P4570" s="127"/>
      <c r="Q4570" s="127"/>
      <c r="R4570" s="127"/>
    </row>
    <row r="4571" spans="7:18" x14ac:dyDescent="0.2">
      <c r="G4571" s="64"/>
      <c r="H4571" s="64"/>
      <c r="O4571" s="87"/>
      <c r="P4571" s="127"/>
      <c r="Q4571" s="127"/>
      <c r="R4571" s="127"/>
    </row>
    <row r="4572" spans="7:18" x14ac:dyDescent="0.2">
      <c r="G4572" s="64"/>
      <c r="H4572" s="64"/>
      <c r="O4572" s="87"/>
      <c r="P4572" s="127"/>
      <c r="Q4572" s="127"/>
      <c r="R4572" s="127"/>
    </row>
    <row r="4573" spans="7:18" x14ac:dyDescent="0.2">
      <c r="G4573" s="64"/>
      <c r="H4573" s="64"/>
      <c r="O4573" s="87"/>
      <c r="P4573" s="127"/>
      <c r="Q4573" s="127"/>
      <c r="R4573" s="127"/>
    </row>
    <row r="4574" spans="7:18" x14ac:dyDescent="0.2">
      <c r="G4574" s="64"/>
      <c r="H4574" s="64"/>
      <c r="O4574" s="87"/>
      <c r="P4574" s="127"/>
      <c r="Q4574" s="127"/>
      <c r="R4574" s="127"/>
    </row>
    <row r="4575" spans="7:18" x14ac:dyDescent="0.2">
      <c r="G4575" s="64"/>
      <c r="H4575" s="64"/>
      <c r="O4575" s="87"/>
      <c r="P4575" s="127"/>
      <c r="Q4575" s="127"/>
      <c r="R4575" s="127"/>
    </row>
    <row r="4576" spans="7:18" x14ac:dyDescent="0.2">
      <c r="G4576" s="64"/>
      <c r="H4576" s="64"/>
      <c r="O4576" s="87"/>
      <c r="P4576" s="127"/>
      <c r="Q4576" s="127"/>
      <c r="R4576" s="127"/>
    </row>
    <row r="4577" spans="7:18" x14ac:dyDescent="0.2">
      <c r="G4577" s="64"/>
      <c r="H4577" s="64"/>
      <c r="O4577" s="87"/>
      <c r="P4577" s="127"/>
      <c r="Q4577" s="127"/>
      <c r="R4577" s="127"/>
    </row>
    <row r="4578" spans="7:18" x14ac:dyDescent="0.2">
      <c r="G4578" s="64"/>
      <c r="H4578" s="64"/>
      <c r="O4578" s="87"/>
      <c r="P4578" s="127"/>
      <c r="Q4578" s="127"/>
      <c r="R4578" s="127"/>
    </row>
    <row r="4579" spans="7:18" x14ac:dyDescent="0.2">
      <c r="G4579" s="64"/>
      <c r="H4579" s="64"/>
      <c r="O4579" s="87"/>
      <c r="P4579" s="127"/>
      <c r="Q4579" s="127"/>
      <c r="R4579" s="127"/>
    </row>
    <row r="4580" spans="7:18" x14ac:dyDescent="0.2">
      <c r="G4580" s="64"/>
      <c r="H4580" s="64"/>
      <c r="O4580" s="87"/>
      <c r="P4580" s="127"/>
      <c r="Q4580" s="127"/>
      <c r="R4580" s="127"/>
    </row>
    <row r="4581" spans="7:18" x14ac:dyDescent="0.2">
      <c r="G4581" s="64"/>
      <c r="H4581" s="64"/>
      <c r="O4581" s="87"/>
      <c r="P4581" s="127"/>
      <c r="Q4581" s="127"/>
      <c r="R4581" s="127"/>
    </row>
    <row r="4582" spans="7:18" x14ac:dyDescent="0.2">
      <c r="G4582" s="64"/>
      <c r="H4582" s="64"/>
      <c r="O4582" s="87"/>
      <c r="P4582" s="127"/>
      <c r="Q4582" s="127"/>
      <c r="R4582" s="127"/>
    </row>
    <row r="4583" spans="7:18" x14ac:dyDescent="0.2">
      <c r="G4583" s="64"/>
      <c r="H4583" s="64"/>
      <c r="O4583" s="87"/>
      <c r="P4583" s="127"/>
      <c r="Q4583" s="127"/>
      <c r="R4583" s="127"/>
    </row>
    <row r="4584" spans="7:18" x14ac:dyDescent="0.2">
      <c r="G4584" s="64"/>
      <c r="H4584" s="64"/>
      <c r="O4584" s="87"/>
      <c r="P4584" s="127"/>
      <c r="Q4584" s="127"/>
      <c r="R4584" s="127"/>
    </row>
    <row r="4585" spans="7:18" x14ac:dyDescent="0.2">
      <c r="G4585" s="64"/>
      <c r="H4585" s="64"/>
      <c r="O4585" s="87"/>
      <c r="P4585" s="127"/>
      <c r="Q4585" s="127"/>
      <c r="R4585" s="127"/>
    </row>
    <row r="4586" spans="7:18" x14ac:dyDescent="0.2">
      <c r="G4586" s="64"/>
      <c r="H4586" s="64"/>
      <c r="O4586" s="87"/>
      <c r="P4586" s="127"/>
      <c r="Q4586" s="127"/>
      <c r="R4586" s="127"/>
    </row>
    <row r="4587" spans="7:18" x14ac:dyDescent="0.2">
      <c r="G4587" s="64"/>
      <c r="H4587" s="64"/>
      <c r="O4587" s="87"/>
      <c r="P4587" s="127"/>
      <c r="Q4587" s="127"/>
      <c r="R4587" s="127"/>
    </row>
    <row r="4588" spans="7:18" x14ac:dyDescent="0.2">
      <c r="G4588" s="64"/>
      <c r="H4588" s="64"/>
      <c r="O4588" s="87"/>
      <c r="P4588" s="127"/>
      <c r="Q4588" s="127"/>
      <c r="R4588" s="127"/>
    </row>
    <row r="4589" spans="7:18" x14ac:dyDescent="0.2">
      <c r="G4589" s="64"/>
      <c r="H4589" s="64"/>
      <c r="O4589" s="87"/>
      <c r="P4589" s="127"/>
      <c r="Q4589" s="127"/>
      <c r="R4589" s="127"/>
    </row>
    <row r="4590" spans="7:18" x14ac:dyDescent="0.2">
      <c r="G4590" s="64"/>
      <c r="H4590" s="64"/>
      <c r="O4590" s="87"/>
      <c r="P4590" s="127"/>
      <c r="Q4590" s="127"/>
      <c r="R4590" s="127"/>
    </row>
    <row r="4591" spans="7:18" x14ac:dyDescent="0.2">
      <c r="G4591" s="64"/>
      <c r="H4591" s="64"/>
      <c r="O4591" s="87"/>
      <c r="P4591" s="127"/>
      <c r="Q4591" s="127"/>
      <c r="R4591" s="127"/>
    </row>
    <row r="4592" spans="7:18" x14ac:dyDescent="0.2">
      <c r="G4592" s="64"/>
      <c r="H4592" s="64"/>
      <c r="O4592" s="87"/>
      <c r="P4592" s="127"/>
      <c r="Q4592" s="127"/>
      <c r="R4592" s="127"/>
    </row>
    <row r="4593" spans="7:18" x14ac:dyDescent="0.2">
      <c r="G4593" s="64"/>
      <c r="H4593" s="64"/>
      <c r="O4593" s="87"/>
      <c r="P4593" s="127"/>
      <c r="Q4593" s="127"/>
      <c r="R4593" s="127"/>
    </row>
    <row r="4594" spans="7:18" x14ac:dyDescent="0.2">
      <c r="G4594" s="64"/>
      <c r="H4594" s="64"/>
      <c r="O4594" s="87"/>
      <c r="P4594" s="127"/>
      <c r="Q4594" s="127"/>
      <c r="R4594" s="127"/>
    </row>
    <row r="4595" spans="7:18" x14ac:dyDescent="0.2">
      <c r="G4595" s="64"/>
      <c r="H4595" s="64"/>
      <c r="O4595" s="87"/>
      <c r="P4595" s="127"/>
      <c r="Q4595" s="127"/>
      <c r="R4595" s="127"/>
    </row>
    <row r="4596" spans="7:18" x14ac:dyDescent="0.2">
      <c r="G4596" s="64"/>
      <c r="H4596" s="64"/>
      <c r="O4596" s="87"/>
      <c r="P4596" s="127"/>
      <c r="Q4596" s="127"/>
      <c r="R4596" s="127"/>
    </row>
    <row r="4597" spans="7:18" x14ac:dyDescent="0.2">
      <c r="G4597" s="64"/>
      <c r="H4597" s="64"/>
      <c r="O4597" s="87"/>
      <c r="P4597" s="127"/>
      <c r="Q4597" s="127"/>
      <c r="R4597" s="127"/>
    </row>
    <row r="4598" spans="7:18" x14ac:dyDescent="0.2">
      <c r="G4598" s="64"/>
      <c r="H4598" s="64"/>
      <c r="O4598" s="87"/>
      <c r="P4598" s="127"/>
      <c r="Q4598" s="127"/>
      <c r="R4598" s="127"/>
    </row>
    <row r="4599" spans="7:18" x14ac:dyDescent="0.2">
      <c r="G4599" s="64"/>
      <c r="H4599" s="64"/>
      <c r="O4599" s="87"/>
      <c r="P4599" s="127"/>
      <c r="Q4599" s="127"/>
      <c r="R4599" s="127"/>
    </row>
    <row r="4600" spans="7:18" x14ac:dyDescent="0.2">
      <c r="G4600" s="64"/>
      <c r="H4600" s="64"/>
      <c r="O4600" s="87"/>
      <c r="P4600" s="127"/>
      <c r="Q4600" s="127"/>
      <c r="R4600" s="127"/>
    </row>
    <row r="4601" spans="7:18" x14ac:dyDescent="0.2">
      <c r="G4601" s="64"/>
      <c r="H4601" s="64"/>
      <c r="O4601" s="87"/>
      <c r="P4601" s="127"/>
      <c r="Q4601" s="127"/>
      <c r="R4601" s="127"/>
    </row>
    <row r="4602" spans="7:18" x14ac:dyDescent="0.2">
      <c r="G4602" s="64"/>
      <c r="H4602" s="64"/>
      <c r="O4602" s="87"/>
      <c r="P4602" s="127"/>
      <c r="Q4602" s="127"/>
      <c r="R4602" s="127"/>
    </row>
    <row r="4603" spans="7:18" x14ac:dyDescent="0.2">
      <c r="G4603" s="64"/>
      <c r="H4603" s="64"/>
      <c r="O4603" s="87"/>
      <c r="P4603" s="127"/>
      <c r="Q4603" s="127"/>
      <c r="R4603" s="127"/>
    </row>
    <row r="4604" spans="7:18" x14ac:dyDescent="0.2">
      <c r="G4604" s="64"/>
      <c r="H4604" s="64"/>
      <c r="O4604" s="87"/>
      <c r="P4604" s="127"/>
      <c r="Q4604" s="127"/>
      <c r="R4604" s="127"/>
    </row>
    <row r="4605" spans="7:18" x14ac:dyDescent="0.2">
      <c r="G4605" s="64"/>
      <c r="H4605" s="64"/>
      <c r="O4605" s="87"/>
      <c r="P4605" s="127"/>
      <c r="Q4605" s="127"/>
      <c r="R4605" s="127"/>
    </row>
    <row r="4606" spans="7:18" x14ac:dyDescent="0.2">
      <c r="G4606" s="64"/>
      <c r="H4606" s="64"/>
      <c r="O4606" s="87"/>
      <c r="P4606" s="127"/>
      <c r="Q4606" s="127"/>
      <c r="R4606" s="127"/>
    </row>
    <row r="4607" spans="7:18" x14ac:dyDescent="0.2">
      <c r="G4607" s="64"/>
      <c r="H4607" s="64"/>
      <c r="O4607" s="87"/>
      <c r="P4607" s="127"/>
      <c r="Q4607" s="127"/>
      <c r="R4607" s="127"/>
    </row>
    <row r="4608" spans="7:18" x14ac:dyDescent="0.2">
      <c r="G4608" s="64"/>
      <c r="H4608" s="64"/>
      <c r="O4608" s="87"/>
      <c r="P4608" s="127"/>
      <c r="Q4608" s="127"/>
      <c r="R4608" s="127"/>
    </row>
    <row r="4609" spans="7:18" x14ac:dyDescent="0.2">
      <c r="G4609" s="64"/>
      <c r="H4609" s="64"/>
      <c r="O4609" s="87"/>
      <c r="P4609" s="127"/>
      <c r="Q4609" s="127"/>
      <c r="R4609" s="127"/>
    </row>
    <row r="4610" spans="7:18" x14ac:dyDescent="0.2">
      <c r="G4610" s="64"/>
      <c r="H4610" s="64"/>
      <c r="O4610" s="87"/>
      <c r="P4610" s="127"/>
      <c r="Q4610" s="127"/>
      <c r="R4610" s="127"/>
    </row>
    <row r="4611" spans="7:18" x14ac:dyDescent="0.2">
      <c r="G4611" s="64"/>
      <c r="H4611" s="64"/>
      <c r="O4611" s="87"/>
      <c r="P4611" s="127"/>
      <c r="Q4611" s="127"/>
      <c r="R4611" s="127"/>
    </row>
    <row r="4612" spans="7:18" x14ac:dyDescent="0.2">
      <c r="G4612" s="64"/>
      <c r="H4612" s="64"/>
      <c r="O4612" s="87"/>
      <c r="P4612" s="127"/>
      <c r="Q4612" s="127"/>
      <c r="R4612" s="127"/>
    </row>
    <row r="4613" spans="7:18" x14ac:dyDescent="0.2">
      <c r="G4613" s="64"/>
      <c r="H4613" s="64"/>
      <c r="O4613" s="87"/>
      <c r="P4613" s="127"/>
      <c r="Q4613" s="127"/>
      <c r="R4613" s="127"/>
    </row>
    <row r="4614" spans="7:18" x14ac:dyDescent="0.2">
      <c r="G4614" s="64"/>
      <c r="H4614" s="64"/>
      <c r="O4614" s="87"/>
      <c r="P4614" s="127"/>
      <c r="Q4614" s="127"/>
      <c r="R4614" s="127"/>
    </row>
    <row r="4615" spans="7:18" x14ac:dyDescent="0.2">
      <c r="G4615" s="64"/>
      <c r="H4615" s="64"/>
      <c r="O4615" s="87"/>
      <c r="P4615" s="127"/>
      <c r="Q4615" s="127"/>
      <c r="R4615" s="127"/>
    </row>
    <row r="4616" spans="7:18" x14ac:dyDescent="0.2">
      <c r="G4616" s="64"/>
      <c r="H4616" s="64"/>
      <c r="O4616" s="87"/>
      <c r="P4616" s="127"/>
      <c r="Q4616" s="127"/>
      <c r="R4616" s="127"/>
    </row>
    <row r="4617" spans="7:18" x14ac:dyDescent="0.2">
      <c r="G4617" s="64"/>
      <c r="H4617" s="64"/>
      <c r="O4617" s="87"/>
      <c r="P4617" s="127"/>
      <c r="Q4617" s="127"/>
      <c r="R4617" s="127"/>
    </row>
    <row r="4618" spans="7:18" x14ac:dyDescent="0.2">
      <c r="G4618" s="64"/>
      <c r="H4618" s="64"/>
      <c r="O4618" s="87"/>
      <c r="P4618" s="127"/>
      <c r="Q4618" s="127"/>
      <c r="R4618" s="127"/>
    </row>
    <row r="4619" spans="7:18" x14ac:dyDescent="0.2">
      <c r="G4619" s="64"/>
      <c r="H4619" s="64"/>
      <c r="O4619" s="87"/>
      <c r="P4619" s="127"/>
      <c r="Q4619" s="127"/>
      <c r="R4619" s="127"/>
    </row>
    <row r="4620" spans="7:18" x14ac:dyDescent="0.2">
      <c r="G4620" s="64"/>
      <c r="H4620" s="64"/>
      <c r="O4620" s="87"/>
      <c r="P4620" s="127"/>
      <c r="Q4620" s="127"/>
      <c r="R4620" s="127"/>
    </row>
    <row r="4621" spans="7:18" x14ac:dyDescent="0.2">
      <c r="G4621" s="64"/>
      <c r="H4621" s="64"/>
      <c r="O4621" s="87"/>
      <c r="P4621" s="127"/>
      <c r="Q4621" s="127"/>
      <c r="R4621" s="127"/>
    </row>
    <row r="4622" spans="7:18" x14ac:dyDescent="0.2">
      <c r="G4622" s="64"/>
      <c r="H4622" s="64"/>
      <c r="O4622" s="87"/>
      <c r="P4622" s="127"/>
      <c r="Q4622" s="127"/>
      <c r="R4622" s="127"/>
    </row>
    <row r="4623" spans="7:18" x14ac:dyDescent="0.2">
      <c r="G4623" s="64"/>
      <c r="H4623" s="64"/>
      <c r="O4623" s="87"/>
      <c r="P4623" s="127"/>
      <c r="Q4623" s="127"/>
      <c r="R4623" s="127"/>
    </row>
    <row r="4624" spans="7:18" x14ac:dyDescent="0.2">
      <c r="G4624" s="64"/>
      <c r="H4624" s="64"/>
      <c r="O4624" s="87"/>
      <c r="P4624" s="127"/>
      <c r="Q4624" s="127"/>
      <c r="R4624" s="127"/>
    </row>
    <row r="4625" spans="7:18" x14ac:dyDescent="0.2">
      <c r="G4625" s="64"/>
      <c r="H4625" s="64"/>
      <c r="O4625" s="87"/>
      <c r="P4625" s="127"/>
      <c r="Q4625" s="127"/>
      <c r="R4625" s="127"/>
    </row>
    <row r="4626" spans="7:18" x14ac:dyDescent="0.2">
      <c r="G4626" s="64"/>
      <c r="H4626" s="64"/>
      <c r="O4626" s="87"/>
      <c r="P4626" s="127"/>
      <c r="Q4626" s="127"/>
      <c r="R4626" s="127"/>
    </row>
    <row r="4627" spans="7:18" x14ac:dyDescent="0.2">
      <c r="G4627" s="64"/>
      <c r="H4627" s="64"/>
      <c r="O4627" s="87"/>
      <c r="P4627" s="127"/>
      <c r="Q4627" s="127"/>
      <c r="R4627" s="127"/>
    </row>
    <row r="4628" spans="7:18" x14ac:dyDescent="0.2">
      <c r="G4628" s="64"/>
      <c r="H4628" s="64"/>
      <c r="O4628" s="87"/>
      <c r="P4628" s="127"/>
      <c r="Q4628" s="127"/>
      <c r="R4628" s="127"/>
    </row>
    <row r="4629" spans="7:18" x14ac:dyDescent="0.2">
      <c r="G4629" s="64"/>
      <c r="H4629" s="64"/>
      <c r="O4629" s="87"/>
      <c r="P4629" s="127"/>
      <c r="Q4629" s="127"/>
      <c r="R4629" s="127"/>
    </row>
    <row r="4630" spans="7:18" x14ac:dyDescent="0.2">
      <c r="G4630" s="64"/>
      <c r="H4630" s="64"/>
      <c r="O4630" s="87"/>
      <c r="P4630" s="127"/>
      <c r="Q4630" s="127"/>
      <c r="R4630" s="127"/>
    </row>
    <row r="4631" spans="7:18" x14ac:dyDescent="0.2">
      <c r="G4631" s="64"/>
      <c r="H4631" s="64"/>
      <c r="O4631" s="87"/>
      <c r="P4631" s="127"/>
      <c r="Q4631" s="127"/>
      <c r="R4631" s="127"/>
    </row>
    <row r="4632" spans="7:18" x14ac:dyDescent="0.2">
      <c r="G4632" s="64"/>
      <c r="H4632" s="64"/>
      <c r="O4632" s="87"/>
      <c r="P4632" s="127"/>
      <c r="Q4632" s="127"/>
      <c r="R4632" s="127"/>
    </row>
    <row r="4633" spans="7:18" x14ac:dyDescent="0.2">
      <c r="G4633" s="64"/>
      <c r="H4633" s="64"/>
      <c r="O4633" s="87"/>
      <c r="P4633" s="127"/>
      <c r="Q4633" s="127"/>
      <c r="R4633" s="127"/>
    </row>
    <row r="4634" spans="7:18" x14ac:dyDescent="0.2">
      <c r="G4634" s="64"/>
      <c r="H4634" s="64"/>
      <c r="O4634" s="87"/>
      <c r="P4634" s="127"/>
      <c r="Q4634" s="127"/>
      <c r="R4634" s="127"/>
    </row>
    <row r="4635" spans="7:18" x14ac:dyDescent="0.2">
      <c r="G4635" s="64"/>
      <c r="H4635" s="64"/>
      <c r="O4635" s="87"/>
      <c r="P4635" s="127"/>
      <c r="Q4635" s="127"/>
      <c r="R4635" s="127"/>
    </row>
    <row r="4636" spans="7:18" x14ac:dyDescent="0.2">
      <c r="G4636" s="64"/>
      <c r="H4636" s="64"/>
      <c r="O4636" s="87"/>
      <c r="P4636" s="127"/>
      <c r="Q4636" s="127"/>
      <c r="R4636" s="127"/>
    </row>
    <row r="4637" spans="7:18" x14ac:dyDescent="0.2">
      <c r="G4637" s="64"/>
      <c r="H4637" s="64"/>
      <c r="O4637" s="87"/>
      <c r="P4637" s="127"/>
      <c r="Q4637" s="127"/>
      <c r="R4637" s="127"/>
    </row>
    <row r="4638" spans="7:18" x14ac:dyDescent="0.2">
      <c r="G4638" s="64"/>
      <c r="H4638" s="64"/>
      <c r="O4638" s="87"/>
      <c r="P4638" s="127"/>
      <c r="Q4638" s="127"/>
      <c r="R4638" s="127"/>
    </row>
    <row r="4639" spans="7:18" x14ac:dyDescent="0.2">
      <c r="G4639" s="64"/>
      <c r="H4639" s="64"/>
      <c r="O4639" s="87"/>
      <c r="P4639" s="127"/>
      <c r="Q4639" s="127"/>
      <c r="R4639" s="127"/>
    </row>
    <row r="4640" spans="7:18" x14ac:dyDescent="0.2">
      <c r="G4640" s="64"/>
      <c r="H4640" s="64"/>
      <c r="O4640" s="87"/>
      <c r="P4640" s="127"/>
      <c r="Q4640" s="127"/>
      <c r="R4640" s="127"/>
    </row>
    <row r="4641" spans="7:18" x14ac:dyDescent="0.2">
      <c r="G4641" s="64"/>
      <c r="H4641" s="64"/>
      <c r="O4641" s="87"/>
      <c r="P4641" s="127"/>
      <c r="Q4641" s="127"/>
      <c r="R4641" s="127"/>
    </row>
    <row r="4642" spans="7:18" x14ac:dyDescent="0.2">
      <c r="G4642" s="64"/>
      <c r="H4642" s="64"/>
      <c r="O4642" s="87"/>
      <c r="P4642" s="127"/>
      <c r="Q4642" s="127"/>
      <c r="R4642" s="127"/>
    </row>
    <row r="4643" spans="7:18" x14ac:dyDescent="0.2">
      <c r="G4643" s="64"/>
      <c r="H4643" s="64"/>
      <c r="O4643" s="87"/>
      <c r="P4643" s="127"/>
      <c r="Q4643" s="127"/>
      <c r="R4643" s="127"/>
    </row>
    <row r="4644" spans="7:18" x14ac:dyDescent="0.2">
      <c r="G4644" s="64"/>
      <c r="H4644" s="64"/>
      <c r="O4644" s="87"/>
      <c r="P4644" s="127"/>
      <c r="Q4644" s="127"/>
      <c r="R4644" s="127"/>
    </row>
    <row r="4645" spans="7:18" x14ac:dyDescent="0.2">
      <c r="G4645" s="64"/>
      <c r="H4645" s="64"/>
      <c r="O4645" s="87"/>
      <c r="P4645" s="127"/>
      <c r="Q4645" s="127"/>
      <c r="R4645" s="127"/>
    </row>
    <row r="4646" spans="7:18" x14ac:dyDescent="0.2">
      <c r="G4646" s="64"/>
      <c r="H4646" s="64"/>
      <c r="O4646" s="87"/>
      <c r="P4646" s="127"/>
      <c r="Q4646" s="127"/>
      <c r="R4646" s="127"/>
    </row>
    <row r="4647" spans="7:18" x14ac:dyDescent="0.2">
      <c r="G4647" s="64"/>
      <c r="H4647" s="64"/>
      <c r="O4647" s="87"/>
      <c r="P4647" s="127"/>
      <c r="Q4647" s="127"/>
      <c r="R4647" s="127"/>
    </row>
    <row r="4648" spans="7:18" x14ac:dyDescent="0.2">
      <c r="G4648" s="64"/>
      <c r="H4648" s="64"/>
      <c r="O4648" s="87"/>
      <c r="P4648" s="127"/>
      <c r="Q4648" s="127"/>
      <c r="R4648" s="127"/>
    </row>
    <row r="4649" spans="7:18" x14ac:dyDescent="0.2">
      <c r="G4649" s="64"/>
      <c r="H4649" s="64"/>
      <c r="O4649" s="87"/>
      <c r="P4649" s="127"/>
      <c r="Q4649" s="127"/>
      <c r="R4649" s="127"/>
    </row>
    <row r="4650" spans="7:18" x14ac:dyDescent="0.2">
      <c r="G4650" s="64"/>
      <c r="H4650" s="64"/>
      <c r="O4650" s="87"/>
      <c r="P4650" s="127"/>
      <c r="Q4650" s="127"/>
      <c r="R4650" s="127"/>
    </row>
    <row r="4651" spans="7:18" x14ac:dyDescent="0.2">
      <c r="G4651" s="64"/>
      <c r="H4651" s="64"/>
      <c r="O4651" s="87"/>
      <c r="P4651" s="127"/>
      <c r="Q4651" s="127"/>
      <c r="R4651" s="127"/>
    </row>
    <row r="4652" spans="7:18" x14ac:dyDescent="0.2">
      <c r="G4652" s="64"/>
      <c r="H4652" s="64"/>
      <c r="O4652" s="87"/>
      <c r="P4652" s="127"/>
      <c r="Q4652" s="127"/>
      <c r="R4652" s="127"/>
    </row>
    <row r="4653" spans="7:18" x14ac:dyDescent="0.2">
      <c r="G4653" s="64"/>
      <c r="H4653" s="64"/>
      <c r="O4653" s="87"/>
      <c r="P4653" s="127"/>
      <c r="Q4653" s="127"/>
      <c r="R4653" s="127"/>
    </row>
    <row r="4654" spans="7:18" x14ac:dyDescent="0.2">
      <c r="G4654" s="64"/>
      <c r="H4654" s="64"/>
      <c r="O4654" s="87"/>
      <c r="P4654" s="127"/>
      <c r="Q4654" s="127"/>
      <c r="R4654" s="127"/>
    </row>
    <row r="4655" spans="7:18" x14ac:dyDescent="0.2">
      <c r="G4655" s="64"/>
      <c r="H4655" s="64"/>
      <c r="O4655" s="87"/>
      <c r="P4655" s="127"/>
      <c r="Q4655" s="127"/>
      <c r="R4655" s="127"/>
    </row>
    <row r="4656" spans="7:18" x14ac:dyDescent="0.2">
      <c r="G4656" s="64"/>
      <c r="H4656" s="64"/>
      <c r="O4656" s="87"/>
      <c r="P4656" s="127"/>
      <c r="Q4656" s="127"/>
      <c r="R4656" s="127"/>
    </row>
    <row r="4657" spans="7:18" x14ac:dyDescent="0.2">
      <c r="G4657" s="64"/>
      <c r="H4657" s="64"/>
      <c r="O4657" s="87"/>
      <c r="P4657" s="127"/>
      <c r="Q4657" s="127"/>
      <c r="R4657" s="127"/>
    </row>
    <row r="4658" spans="7:18" x14ac:dyDescent="0.2">
      <c r="G4658" s="64"/>
      <c r="H4658" s="64"/>
      <c r="O4658" s="87"/>
      <c r="P4658" s="127"/>
      <c r="Q4658" s="127"/>
      <c r="R4658" s="127"/>
    </row>
    <row r="4659" spans="7:18" x14ac:dyDescent="0.2">
      <c r="G4659" s="64"/>
      <c r="H4659" s="64"/>
      <c r="O4659" s="87"/>
      <c r="P4659" s="127"/>
      <c r="Q4659" s="127"/>
      <c r="R4659" s="127"/>
    </row>
    <row r="4660" spans="7:18" x14ac:dyDescent="0.2">
      <c r="G4660" s="64"/>
      <c r="H4660" s="64"/>
      <c r="O4660" s="87"/>
      <c r="P4660" s="127"/>
      <c r="Q4660" s="127"/>
      <c r="R4660" s="127"/>
    </row>
    <row r="4661" spans="7:18" x14ac:dyDescent="0.2">
      <c r="G4661" s="64"/>
      <c r="H4661" s="64"/>
      <c r="O4661" s="87"/>
      <c r="P4661" s="127"/>
      <c r="Q4661" s="127"/>
      <c r="R4661" s="127"/>
    </row>
    <row r="4662" spans="7:18" x14ac:dyDescent="0.2">
      <c r="G4662" s="64"/>
      <c r="H4662" s="64"/>
      <c r="O4662" s="87"/>
      <c r="P4662" s="127"/>
      <c r="Q4662" s="127"/>
      <c r="R4662" s="127"/>
    </row>
    <row r="4663" spans="7:18" x14ac:dyDescent="0.2">
      <c r="G4663" s="64"/>
      <c r="H4663" s="64"/>
      <c r="O4663" s="87"/>
      <c r="P4663" s="127"/>
      <c r="Q4663" s="127"/>
      <c r="R4663" s="127"/>
    </row>
    <row r="4664" spans="7:18" x14ac:dyDescent="0.2">
      <c r="G4664" s="64"/>
      <c r="H4664" s="64"/>
      <c r="O4664" s="87"/>
      <c r="P4664" s="127"/>
      <c r="Q4664" s="127"/>
      <c r="R4664" s="127"/>
    </row>
    <row r="4665" spans="7:18" x14ac:dyDescent="0.2">
      <c r="G4665" s="64"/>
      <c r="H4665" s="64"/>
      <c r="O4665" s="87"/>
      <c r="P4665" s="127"/>
      <c r="Q4665" s="127"/>
      <c r="R4665" s="127"/>
    </row>
    <row r="4666" spans="7:18" x14ac:dyDescent="0.2">
      <c r="G4666" s="64"/>
      <c r="H4666" s="64"/>
      <c r="O4666" s="87"/>
      <c r="P4666" s="127"/>
      <c r="Q4666" s="127"/>
      <c r="R4666" s="127"/>
    </row>
    <row r="4667" spans="7:18" x14ac:dyDescent="0.2">
      <c r="G4667" s="64"/>
      <c r="H4667" s="64"/>
      <c r="O4667" s="87"/>
      <c r="P4667" s="127"/>
      <c r="Q4667" s="127"/>
      <c r="R4667" s="127"/>
    </row>
    <row r="4668" spans="7:18" x14ac:dyDescent="0.2">
      <c r="G4668" s="64"/>
      <c r="H4668" s="64"/>
      <c r="O4668" s="87"/>
      <c r="P4668" s="127"/>
      <c r="Q4668" s="127"/>
      <c r="R4668" s="127"/>
    </row>
    <row r="4669" spans="7:18" x14ac:dyDescent="0.2">
      <c r="G4669" s="64"/>
      <c r="H4669" s="64"/>
      <c r="O4669" s="87"/>
      <c r="P4669" s="127"/>
      <c r="Q4669" s="127"/>
      <c r="R4669" s="127"/>
    </row>
    <row r="4670" spans="7:18" x14ac:dyDescent="0.2">
      <c r="G4670" s="64"/>
      <c r="H4670" s="64"/>
      <c r="O4670" s="87"/>
      <c r="P4670" s="127"/>
      <c r="Q4670" s="127"/>
      <c r="R4670" s="127"/>
    </row>
    <row r="4671" spans="7:18" x14ac:dyDescent="0.2">
      <c r="G4671" s="64"/>
      <c r="H4671" s="64"/>
      <c r="O4671" s="87"/>
      <c r="P4671" s="127"/>
      <c r="Q4671" s="127"/>
      <c r="R4671" s="127"/>
    </row>
    <row r="4672" spans="7:18" x14ac:dyDescent="0.2">
      <c r="G4672" s="64"/>
      <c r="H4672" s="64"/>
      <c r="O4672" s="87"/>
      <c r="P4672" s="127"/>
      <c r="Q4672" s="127"/>
      <c r="R4672" s="127"/>
    </row>
    <row r="4673" spans="7:18" x14ac:dyDescent="0.2">
      <c r="G4673" s="64"/>
      <c r="H4673" s="64"/>
      <c r="O4673" s="87"/>
      <c r="P4673" s="127"/>
      <c r="Q4673" s="127"/>
      <c r="R4673" s="127"/>
    </row>
    <row r="4674" spans="7:18" x14ac:dyDescent="0.2">
      <c r="G4674" s="64"/>
      <c r="H4674" s="64"/>
      <c r="O4674" s="87"/>
      <c r="P4674" s="127"/>
      <c r="Q4674" s="127"/>
      <c r="R4674" s="127"/>
    </row>
    <row r="4675" spans="7:18" x14ac:dyDescent="0.2">
      <c r="G4675" s="64"/>
      <c r="H4675" s="64"/>
      <c r="O4675" s="87"/>
      <c r="P4675" s="127"/>
      <c r="Q4675" s="127"/>
      <c r="R4675" s="127"/>
    </row>
    <row r="4676" spans="7:18" x14ac:dyDescent="0.2">
      <c r="G4676" s="64"/>
      <c r="H4676" s="64"/>
      <c r="O4676" s="87"/>
      <c r="P4676" s="127"/>
      <c r="Q4676" s="127"/>
      <c r="R4676" s="127"/>
    </row>
    <row r="4677" spans="7:18" x14ac:dyDescent="0.2">
      <c r="G4677" s="64"/>
      <c r="H4677" s="64"/>
      <c r="O4677" s="87"/>
      <c r="P4677" s="127"/>
      <c r="Q4677" s="127"/>
      <c r="R4677" s="127"/>
    </row>
    <row r="4678" spans="7:18" x14ac:dyDescent="0.2">
      <c r="G4678" s="64"/>
      <c r="H4678" s="64"/>
      <c r="O4678" s="87"/>
      <c r="P4678" s="127"/>
      <c r="Q4678" s="127"/>
      <c r="R4678" s="127"/>
    </row>
    <row r="4679" spans="7:18" x14ac:dyDescent="0.2">
      <c r="G4679" s="64"/>
      <c r="H4679" s="64"/>
      <c r="O4679" s="87"/>
      <c r="P4679" s="127"/>
      <c r="Q4679" s="127"/>
      <c r="R4679" s="127"/>
    </row>
    <row r="4680" spans="7:18" x14ac:dyDescent="0.2">
      <c r="G4680" s="64"/>
      <c r="H4680" s="64"/>
      <c r="O4680" s="87"/>
      <c r="P4680" s="127"/>
      <c r="Q4680" s="127"/>
      <c r="R4680" s="127"/>
    </row>
    <row r="4681" spans="7:18" x14ac:dyDescent="0.2">
      <c r="G4681" s="64"/>
      <c r="H4681" s="64"/>
      <c r="O4681" s="87"/>
      <c r="P4681" s="127"/>
      <c r="Q4681" s="127"/>
      <c r="R4681" s="127"/>
    </row>
    <row r="4682" spans="7:18" x14ac:dyDescent="0.2">
      <c r="G4682" s="64"/>
      <c r="H4682" s="64"/>
      <c r="O4682" s="87"/>
      <c r="P4682" s="127"/>
      <c r="Q4682" s="127"/>
      <c r="R4682" s="127"/>
    </row>
    <row r="4683" spans="7:18" x14ac:dyDescent="0.2">
      <c r="G4683" s="64"/>
      <c r="H4683" s="64"/>
      <c r="O4683" s="87"/>
      <c r="P4683" s="127"/>
      <c r="Q4683" s="127"/>
      <c r="R4683" s="127"/>
    </row>
    <row r="4684" spans="7:18" x14ac:dyDescent="0.2">
      <c r="G4684" s="64"/>
      <c r="H4684" s="64"/>
      <c r="O4684" s="87"/>
      <c r="P4684" s="127"/>
      <c r="Q4684" s="127"/>
      <c r="R4684" s="127"/>
    </row>
    <row r="4685" spans="7:18" x14ac:dyDescent="0.2">
      <c r="G4685" s="64"/>
      <c r="H4685" s="64"/>
      <c r="O4685" s="87"/>
      <c r="P4685" s="127"/>
      <c r="Q4685" s="127"/>
      <c r="R4685" s="127"/>
    </row>
    <row r="4686" spans="7:18" x14ac:dyDescent="0.2">
      <c r="G4686" s="64"/>
      <c r="H4686" s="64"/>
      <c r="O4686" s="87"/>
      <c r="P4686" s="127"/>
      <c r="Q4686" s="127"/>
      <c r="R4686" s="127"/>
    </row>
    <row r="4687" spans="7:18" x14ac:dyDescent="0.2">
      <c r="G4687" s="64"/>
      <c r="H4687" s="64"/>
      <c r="O4687" s="87"/>
      <c r="P4687" s="127"/>
      <c r="Q4687" s="127"/>
      <c r="R4687" s="127"/>
    </row>
    <row r="4688" spans="7:18" x14ac:dyDescent="0.2">
      <c r="G4688" s="64"/>
      <c r="H4688" s="64"/>
      <c r="O4688" s="87"/>
      <c r="P4688" s="127"/>
      <c r="Q4688" s="127"/>
      <c r="R4688" s="127"/>
    </row>
    <row r="4689" spans="7:18" x14ac:dyDescent="0.2">
      <c r="G4689" s="64"/>
      <c r="H4689" s="64"/>
      <c r="O4689" s="87"/>
      <c r="P4689" s="127"/>
      <c r="Q4689" s="127"/>
      <c r="R4689" s="127"/>
    </row>
    <row r="4690" spans="7:18" x14ac:dyDescent="0.2">
      <c r="G4690" s="64"/>
      <c r="H4690" s="64"/>
      <c r="O4690" s="87"/>
      <c r="P4690" s="127"/>
      <c r="Q4690" s="127"/>
      <c r="R4690" s="127"/>
    </row>
    <row r="4691" spans="7:18" x14ac:dyDescent="0.2">
      <c r="G4691" s="64"/>
      <c r="H4691" s="64"/>
      <c r="O4691" s="87"/>
      <c r="P4691" s="127"/>
      <c r="Q4691" s="127"/>
      <c r="R4691" s="127"/>
    </row>
    <row r="4692" spans="7:18" x14ac:dyDescent="0.2">
      <c r="G4692" s="64"/>
      <c r="H4692" s="64"/>
      <c r="O4692" s="87"/>
      <c r="P4692" s="127"/>
      <c r="Q4692" s="127"/>
      <c r="R4692" s="127"/>
    </row>
    <row r="4693" spans="7:18" x14ac:dyDescent="0.2">
      <c r="G4693" s="64"/>
      <c r="H4693" s="64"/>
      <c r="O4693" s="87"/>
      <c r="P4693" s="127"/>
      <c r="Q4693" s="127"/>
      <c r="R4693" s="127"/>
    </row>
    <row r="4694" spans="7:18" x14ac:dyDescent="0.2">
      <c r="G4694" s="64"/>
      <c r="H4694" s="64"/>
      <c r="O4694" s="87"/>
      <c r="P4694" s="127"/>
      <c r="Q4694" s="127"/>
      <c r="R4694" s="127"/>
    </row>
    <row r="4695" spans="7:18" x14ac:dyDescent="0.2">
      <c r="G4695" s="64"/>
      <c r="H4695" s="64"/>
      <c r="O4695" s="87"/>
      <c r="P4695" s="127"/>
      <c r="Q4695" s="127"/>
      <c r="R4695" s="127"/>
    </row>
    <row r="4696" spans="7:18" x14ac:dyDescent="0.2">
      <c r="G4696" s="64"/>
      <c r="H4696" s="64"/>
      <c r="O4696" s="87"/>
      <c r="P4696" s="127"/>
      <c r="Q4696" s="127"/>
      <c r="R4696" s="127"/>
    </row>
    <row r="4697" spans="7:18" x14ac:dyDescent="0.2">
      <c r="G4697" s="64"/>
      <c r="H4697" s="64"/>
      <c r="O4697" s="87"/>
      <c r="P4697" s="127"/>
      <c r="Q4697" s="127"/>
      <c r="R4697" s="127"/>
    </row>
    <row r="4698" spans="7:18" x14ac:dyDescent="0.2">
      <c r="G4698" s="64"/>
      <c r="H4698" s="64"/>
      <c r="O4698" s="87"/>
      <c r="P4698" s="127"/>
      <c r="Q4698" s="127"/>
      <c r="R4698" s="127"/>
    </row>
    <row r="4699" spans="7:18" x14ac:dyDescent="0.2">
      <c r="G4699" s="64"/>
      <c r="H4699" s="64"/>
      <c r="O4699" s="87"/>
      <c r="P4699" s="127"/>
      <c r="Q4699" s="127"/>
      <c r="R4699" s="127"/>
    </row>
    <row r="4700" spans="7:18" x14ac:dyDescent="0.2">
      <c r="G4700" s="64"/>
      <c r="H4700" s="64"/>
      <c r="O4700" s="87"/>
      <c r="P4700" s="127"/>
      <c r="Q4700" s="127"/>
      <c r="R4700" s="127"/>
    </row>
    <row r="4701" spans="7:18" x14ac:dyDescent="0.2">
      <c r="G4701" s="64"/>
      <c r="H4701" s="64"/>
      <c r="O4701" s="87"/>
      <c r="P4701" s="127"/>
      <c r="Q4701" s="127"/>
      <c r="R4701" s="127"/>
    </row>
    <row r="4702" spans="7:18" x14ac:dyDescent="0.2">
      <c r="G4702" s="64"/>
      <c r="H4702" s="64"/>
      <c r="O4702" s="87"/>
      <c r="P4702" s="127"/>
      <c r="Q4702" s="127"/>
      <c r="R4702" s="127"/>
    </row>
    <row r="4703" spans="7:18" x14ac:dyDescent="0.2">
      <c r="G4703" s="64"/>
      <c r="H4703" s="64"/>
      <c r="O4703" s="87"/>
      <c r="P4703" s="127"/>
      <c r="Q4703" s="127"/>
      <c r="R4703" s="127"/>
    </row>
    <row r="4704" spans="7:18" x14ac:dyDescent="0.2">
      <c r="G4704" s="64"/>
      <c r="H4704" s="64"/>
      <c r="O4704" s="87"/>
      <c r="P4704" s="127"/>
      <c r="Q4704" s="127"/>
      <c r="R4704" s="127"/>
    </row>
    <row r="4705" spans="7:18" x14ac:dyDescent="0.2">
      <c r="G4705" s="64"/>
      <c r="H4705" s="64"/>
      <c r="O4705" s="87"/>
      <c r="P4705" s="127"/>
      <c r="Q4705" s="127"/>
      <c r="R4705" s="127"/>
    </row>
    <row r="4706" spans="7:18" x14ac:dyDescent="0.2">
      <c r="G4706" s="64"/>
      <c r="H4706" s="64"/>
      <c r="O4706" s="87"/>
      <c r="P4706" s="127"/>
      <c r="Q4706" s="127"/>
      <c r="R4706" s="127"/>
    </row>
    <row r="4707" spans="7:18" x14ac:dyDescent="0.2">
      <c r="G4707" s="64"/>
      <c r="H4707" s="64"/>
      <c r="O4707" s="87"/>
      <c r="P4707" s="127"/>
      <c r="Q4707" s="127"/>
      <c r="R4707" s="127"/>
    </row>
    <row r="4708" spans="7:18" x14ac:dyDescent="0.2">
      <c r="G4708" s="64"/>
      <c r="H4708" s="64"/>
      <c r="O4708" s="87"/>
      <c r="P4708" s="127"/>
      <c r="Q4708" s="127"/>
      <c r="R4708" s="127"/>
    </row>
    <row r="4709" spans="7:18" x14ac:dyDescent="0.2">
      <c r="G4709" s="64"/>
      <c r="H4709" s="64"/>
      <c r="O4709" s="87"/>
      <c r="P4709" s="127"/>
      <c r="Q4709" s="127"/>
      <c r="R4709" s="127"/>
    </row>
    <row r="4710" spans="7:18" x14ac:dyDescent="0.2">
      <c r="G4710" s="64"/>
      <c r="H4710" s="64"/>
      <c r="O4710" s="87"/>
      <c r="P4710" s="127"/>
      <c r="Q4710" s="127"/>
      <c r="R4710" s="127"/>
    </row>
    <row r="4711" spans="7:18" x14ac:dyDescent="0.2">
      <c r="G4711" s="64"/>
      <c r="H4711" s="64"/>
      <c r="O4711" s="87"/>
      <c r="P4711" s="127"/>
      <c r="Q4711" s="127"/>
      <c r="R4711" s="127"/>
    </row>
    <row r="4712" spans="7:18" x14ac:dyDescent="0.2">
      <c r="G4712" s="64"/>
      <c r="H4712" s="64"/>
      <c r="O4712" s="87"/>
      <c r="P4712" s="127"/>
      <c r="Q4712" s="127"/>
      <c r="R4712" s="127"/>
    </row>
    <row r="4713" spans="7:18" x14ac:dyDescent="0.2">
      <c r="G4713" s="64"/>
      <c r="H4713" s="64"/>
      <c r="O4713" s="87"/>
      <c r="P4713" s="127"/>
      <c r="Q4713" s="127"/>
      <c r="R4713" s="127"/>
    </row>
    <row r="4714" spans="7:18" x14ac:dyDescent="0.2">
      <c r="G4714" s="64"/>
      <c r="H4714" s="64"/>
      <c r="O4714" s="87"/>
      <c r="P4714" s="127"/>
      <c r="Q4714" s="127"/>
      <c r="R4714" s="127"/>
    </row>
    <row r="4715" spans="7:18" x14ac:dyDescent="0.2">
      <c r="G4715" s="64"/>
      <c r="H4715" s="64"/>
      <c r="O4715" s="87"/>
      <c r="P4715" s="127"/>
      <c r="Q4715" s="127"/>
      <c r="R4715" s="127"/>
    </row>
    <row r="4716" spans="7:18" x14ac:dyDescent="0.2">
      <c r="G4716" s="64"/>
      <c r="H4716" s="64"/>
      <c r="O4716" s="87"/>
      <c r="P4716" s="127"/>
      <c r="Q4716" s="127"/>
      <c r="R4716" s="127"/>
    </row>
    <row r="4717" spans="7:18" x14ac:dyDescent="0.2">
      <c r="G4717" s="64"/>
      <c r="H4717" s="64"/>
      <c r="O4717" s="87"/>
      <c r="P4717" s="127"/>
      <c r="Q4717" s="127"/>
      <c r="R4717" s="127"/>
    </row>
    <row r="4718" spans="7:18" x14ac:dyDescent="0.2">
      <c r="G4718" s="64"/>
      <c r="H4718" s="64"/>
      <c r="O4718" s="87"/>
      <c r="P4718" s="127"/>
      <c r="Q4718" s="127"/>
      <c r="R4718" s="127"/>
    </row>
    <row r="4719" spans="7:18" x14ac:dyDescent="0.2">
      <c r="G4719" s="64"/>
      <c r="H4719" s="64"/>
      <c r="O4719" s="87"/>
      <c r="P4719" s="127"/>
      <c r="Q4719" s="127"/>
      <c r="R4719" s="127"/>
    </row>
    <row r="4720" spans="7:18" x14ac:dyDescent="0.2">
      <c r="G4720" s="64"/>
      <c r="H4720" s="64"/>
      <c r="O4720" s="87"/>
      <c r="P4720" s="127"/>
      <c r="Q4720" s="127"/>
      <c r="R4720" s="127"/>
    </row>
    <row r="4721" spans="7:18" x14ac:dyDescent="0.2">
      <c r="G4721" s="64"/>
      <c r="H4721" s="64"/>
      <c r="O4721" s="87"/>
      <c r="P4721" s="127"/>
      <c r="Q4721" s="127"/>
      <c r="R4721" s="127"/>
    </row>
    <row r="4722" spans="7:18" x14ac:dyDescent="0.2">
      <c r="G4722" s="64"/>
      <c r="H4722" s="64"/>
      <c r="O4722" s="87"/>
      <c r="P4722" s="127"/>
      <c r="Q4722" s="127"/>
      <c r="R4722" s="127"/>
    </row>
    <row r="4723" spans="7:18" x14ac:dyDescent="0.2">
      <c r="G4723" s="64"/>
      <c r="H4723" s="64"/>
      <c r="O4723" s="87"/>
      <c r="P4723" s="127"/>
      <c r="Q4723" s="127"/>
      <c r="R4723" s="127"/>
    </row>
    <row r="4724" spans="7:18" x14ac:dyDescent="0.2">
      <c r="G4724" s="64"/>
      <c r="H4724" s="64"/>
      <c r="O4724" s="87"/>
      <c r="P4724" s="127"/>
      <c r="Q4724" s="127"/>
      <c r="R4724" s="127"/>
    </row>
    <row r="4725" spans="7:18" x14ac:dyDescent="0.2">
      <c r="G4725" s="64"/>
      <c r="H4725" s="64"/>
      <c r="O4725" s="87"/>
      <c r="P4725" s="127"/>
      <c r="Q4725" s="127"/>
      <c r="R4725" s="127"/>
    </row>
    <row r="4726" spans="7:18" x14ac:dyDescent="0.2">
      <c r="G4726" s="64"/>
      <c r="H4726" s="64"/>
      <c r="O4726" s="87"/>
      <c r="P4726" s="127"/>
      <c r="Q4726" s="127"/>
      <c r="R4726" s="127"/>
    </row>
    <row r="4727" spans="7:18" x14ac:dyDescent="0.2">
      <c r="G4727" s="64"/>
      <c r="H4727" s="64"/>
      <c r="O4727" s="87"/>
      <c r="P4727" s="127"/>
      <c r="Q4727" s="127"/>
      <c r="R4727" s="127"/>
    </row>
    <row r="4728" spans="7:18" x14ac:dyDescent="0.2">
      <c r="G4728" s="64"/>
      <c r="H4728" s="64"/>
      <c r="O4728" s="87"/>
      <c r="P4728" s="127"/>
      <c r="Q4728" s="127"/>
      <c r="R4728" s="127"/>
    </row>
    <row r="4729" spans="7:18" x14ac:dyDescent="0.2">
      <c r="G4729" s="64"/>
      <c r="H4729" s="64"/>
      <c r="O4729" s="87"/>
      <c r="P4729" s="127"/>
      <c r="Q4729" s="127"/>
      <c r="R4729" s="127"/>
    </row>
    <row r="4730" spans="7:18" x14ac:dyDescent="0.2">
      <c r="G4730" s="64"/>
      <c r="H4730" s="64"/>
      <c r="O4730" s="87"/>
      <c r="P4730" s="127"/>
      <c r="Q4730" s="127"/>
      <c r="R4730" s="127"/>
    </row>
    <row r="4731" spans="7:18" x14ac:dyDescent="0.2">
      <c r="G4731" s="64"/>
      <c r="H4731" s="64"/>
      <c r="O4731" s="87"/>
      <c r="P4731" s="127"/>
      <c r="Q4731" s="127"/>
      <c r="R4731" s="127"/>
    </row>
    <row r="4732" spans="7:18" x14ac:dyDescent="0.2">
      <c r="G4732" s="64"/>
      <c r="H4732" s="64"/>
      <c r="O4732" s="87"/>
      <c r="P4732" s="127"/>
      <c r="Q4732" s="127"/>
      <c r="R4732" s="127"/>
    </row>
    <row r="4733" spans="7:18" x14ac:dyDescent="0.2">
      <c r="G4733" s="64"/>
      <c r="H4733" s="64"/>
      <c r="O4733" s="87"/>
      <c r="P4733" s="127"/>
      <c r="Q4733" s="127"/>
      <c r="R4733" s="127"/>
    </row>
    <row r="4734" spans="7:18" x14ac:dyDescent="0.2">
      <c r="G4734" s="64"/>
      <c r="H4734" s="64"/>
      <c r="O4734" s="87"/>
      <c r="P4734" s="127"/>
      <c r="Q4734" s="127"/>
      <c r="R4734" s="127"/>
    </row>
    <row r="4735" spans="7:18" x14ac:dyDescent="0.2">
      <c r="G4735" s="64"/>
      <c r="H4735" s="64"/>
      <c r="O4735" s="87"/>
      <c r="P4735" s="127"/>
      <c r="Q4735" s="127"/>
      <c r="R4735" s="127"/>
    </row>
    <row r="4736" spans="7:18" x14ac:dyDescent="0.2">
      <c r="G4736" s="64"/>
      <c r="H4736" s="64"/>
      <c r="O4736" s="87"/>
      <c r="P4736" s="127"/>
      <c r="Q4736" s="127"/>
      <c r="R4736" s="127"/>
    </row>
    <row r="4737" spans="7:18" x14ac:dyDescent="0.2">
      <c r="G4737" s="64"/>
      <c r="H4737" s="64"/>
      <c r="O4737" s="87"/>
      <c r="P4737" s="127"/>
      <c r="Q4737" s="127"/>
      <c r="R4737" s="127"/>
    </row>
    <row r="4738" spans="7:18" x14ac:dyDescent="0.2">
      <c r="G4738" s="64"/>
      <c r="H4738" s="64"/>
      <c r="O4738" s="87"/>
      <c r="P4738" s="127"/>
      <c r="Q4738" s="127"/>
      <c r="R4738" s="127"/>
    </row>
    <row r="4739" spans="7:18" x14ac:dyDescent="0.2">
      <c r="G4739" s="64"/>
      <c r="H4739" s="64"/>
      <c r="O4739" s="87"/>
      <c r="P4739" s="127"/>
      <c r="Q4739" s="127"/>
      <c r="R4739" s="127"/>
    </row>
    <row r="4740" spans="7:18" x14ac:dyDescent="0.2">
      <c r="G4740" s="64"/>
      <c r="H4740" s="64"/>
      <c r="O4740" s="87"/>
      <c r="P4740" s="127"/>
      <c r="Q4740" s="127"/>
      <c r="R4740" s="127"/>
    </row>
    <row r="4741" spans="7:18" x14ac:dyDescent="0.2">
      <c r="G4741" s="64"/>
      <c r="H4741" s="64"/>
      <c r="O4741" s="87"/>
      <c r="P4741" s="127"/>
      <c r="Q4741" s="127"/>
      <c r="R4741" s="127"/>
    </row>
    <row r="4742" spans="7:18" x14ac:dyDescent="0.2">
      <c r="G4742" s="64"/>
      <c r="H4742" s="64"/>
      <c r="O4742" s="87"/>
      <c r="P4742" s="127"/>
      <c r="Q4742" s="127"/>
      <c r="R4742" s="127"/>
    </row>
    <row r="4743" spans="7:18" x14ac:dyDescent="0.2">
      <c r="G4743" s="64"/>
      <c r="H4743" s="64"/>
      <c r="O4743" s="87"/>
      <c r="P4743" s="127"/>
      <c r="Q4743" s="127"/>
      <c r="R4743" s="127"/>
    </row>
    <row r="4744" spans="7:18" x14ac:dyDescent="0.2">
      <c r="G4744" s="64"/>
      <c r="H4744" s="64"/>
      <c r="O4744" s="87"/>
      <c r="P4744" s="127"/>
      <c r="Q4744" s="127"/>
      <c r="R4744" s="127"/>
    </row>
    <row r="4745" spans="7:18" x14ac:dyDescent="0.2">
      <c r="G4745" s="64"/>
      <c r="H4745" s="64"/>
      <c r="O4745" s="87"/>
      <c r="P4745" s="127"/>
      <c r="Q4745" s="127"/>
      <c r="R4745" s="127"/>
    </row>
    <row r="4746" spans="7:18" x14ac:dyDescent="0.2">
      <c r="G4746" s="64"/>
      <c r="H4746" s="64"/>
      <c r="O4746" s="87"/>
      <c r="P4746" s="127"/>
      <c r="Q4746" s="127"/>
      <c r="R4746" s="127"/>
    </row>
    <row r="4747" spans="7:18" x14ac:dyDescent="0.2">
      <c r="G4747" s="64"/>
      <c r="H4747" s="64"/>
      <c r="O4747" s="87"/>
      <c r="P4747" s="127"/>
      <c r="Q4747" s="127"/>
      <c r="R4747" s="127"/>
    </row>
    <row r="4748" spans="7:18" x14ac:dyDescent="0.2">
      <c r="G4748" s="64"/>
      <c r="H4748" s="64"/>
      <c r="O4748" s="87"/>
      <c r="P4748" s="127"/>
      <c r="Q4748" s="127"/>
      <c r="R4748" s="127"/>
    </row>
    <row r="4749" spans="7:18" x14ac:dyDescent="0.2">
      <c r="G4749" s="64"/>
      <c r="H4749" s="64"/>
      <c r="O4749" s="87"/>
      <c r="P4749" s="127"/>
      <c r="Q4749" s="127"/>
      <c r="R4749" s="127"/>
    </row>
    <row r="4750" spans="7:18" x14ac:dyDescent="0.2">
      <c r="G4750" s="64"/>
      <c r="H4750" s="64"/>
      <c r="O4750" s="87"/>
      <c r="P4750" s="127"/>
      <c r="Q4750" s="127"/>
      <c r="R4750" s="127"/>
    </row>
    <row r="4751" spans="7:18" x14ac:dyDescent="0.2">
      <c r="G4751" s="64"/>
      <c r="H4751" s="64"/>
      <c r="O4751" s="87"/>
      <c r="P4751" s="127"/>
      <c r="Q4751" s="127"/>
      <c r="R4751" s="127"/>
    </row>
    <row r="4752" spans="7:18" x14ac:dyDescent="0.2">
      <c r="G4752" s="64"/>
      <c r="H4752" s="64"/>
      <c r="O4752" s="87"/>
      <c r="P4752" s="127"/>
      <c r="Q4752" s="127"/>
      <c r="R4752" s="127"/>
    </row>
    <row r="4753" spans="7:18" x14ac:dyDescent="0.2">
      <c r="G4753" s="64"/>
      <c r="H4753" s="64"/>
      <c r="O4753" s="87"/>
      <c r="P4753" s="127"/>
      <c r="Q4753" s="127"/>
      <c r="R4753" s="127"/>
    </row>
    <row r="4754" spans="7:18" x14ac:dyDescent="0.2">
      <c r="G4754" s="64"/>
      <c r="H4754" s="64"/>
      <c r="O4754" s="87"/>
      <c r="P4754" s="127"/>
      <c r="Q4754" s="127"/>
      <c r="R4754" s="127"/>
    </row>
    <row r="4755" spans="7:18" x14ac:dyDescent="0.2">
      <c r="G4755" s="64"/>
      <c r="H4755" s="64"/>
      <c r="O4755" s="87"/>
      <c r="P4755" s="127"/>
      <c r="Q4755" s="127"/>
      <c r="R4755" s="127"/>
    </row>
    <row r="4756" spans="7:18" x14ac:dyDescent="0.2">
      <c r="G4756" s="64"/>
      <c r="H4756" s="64"/>
      <c r="O4756" s="87"/>
      <c r="P4756" s="127"/>
      <c r="Q4756" s="127"/>
      <c r="R4756" s="127"/>
    </row>
    <row r="4757" spans="7:18" x14ac:dyDescent="0.2">
      <c r="G4757" s="64"/>
      <c r="H4757" s="64"/>
      <c r="O4757" s="87"/>
      <c r="P4757" s="127"/>
      <c r="Q4757" s="127"/>
      <c r="R4757" s="127"/>
    </row>
    <row r="4758" spans="7:18" x14ac:dyDescent="0.2">
      <c r="G4758" s="64"/>
      <c r="H4758" s="64"/>
      <c r="O4758" s="87"/>
      <c r="P4758" s="127"/>
      <c r="Q4758" s="127"/>
      <c r="R4758" s="127"/>
    </row>
    <row r="4759" spans="7:18" x14ac:dyDescent="0.2">
      <c r="G4759" s="64"/>
      <c r="H4759" s="64"/>
      <c r="O4759" s="87"/>
      <c r="P4759" s="127"/>
      <c r="Q4759" s="127"/>
      <c r="R4759" s="127"/>
    </row>
    <row r="4760" spans="7:18" x14ac:dyDescent="0.2">
      <c r="G4760" s="64"/>
      <c r="H4760" s="64"/>
      <c r="O4760" s="87"/>
      <c r="P4760" s="127"/>
      <c r="Q4760" s="127"/>
      <c r="R4760" s="127"/>
    </row>
    <row r="4761" spans="7:18" x14ac:dyDescent="0.2">
      <c r="G4761" s="64"/>
      <c r="H4761" s="64"/>
      <c r="O4761" s="87"/>
      <c r="P4761" s="127"/>
      <c r="Q4761" s="127"/>
      <c r="R4761" s="127"/>
    </row>
    <row r="4762" spans="7:18" x14ac:dyDescent="0.2">
      <c r="G4762" s="64"/>
      <c r="H4762" s="64"/>
      <c r="O4762" s="87"/>
      <c r="P4762" s="127"/>
      <c r="Q4762" s="127"/>
      <c r="R4762" s="127"/>
    </row>
    <row r="4763" spans="7:18" x14ac:dyDescent="0.2">
      <c r="G4763" s="64"/>
      <c r="H4763" s="64"/>
      <c r="O4763" s="87"/>
      <c r="P4763" s="127"/>
      <c r="Q4763" s="127"/>
      <c r="R4763" s="127"/>
    </row>
    <row r="4764" spans="7:18" x14ac:dyDescent="0.2">
      <c r="G4764" s="64"/>
      <c r="H4764" s="64"/>
      <c r="O4764" s="87"/>
      <c r="P4764" s="127"/>
      <c r="Q4764" s="127"/>
      <c r="R4764" s="127"/>
    </row>
    <row r="4765" spans="7:18" x14ac:dyDescent="0.2">
      <c r="G4765" s="64"/>
      <c r="H4765" s="64"/>
      <c r="O4765" s="87"/>
      <c r="P4765" s="127"/>
      <c r="Q4765" s="127"/>
      <c r="R4765" s="127"/>
    </row>
    <row r="4766" spans="7:18" x14ac:dyDescent="0.2">
      <c r="G4766" s="64"/>
      <c r="H4766" s="64"/>
      <c r="O4766" s="87"/>
      <c r="P4766" s="127"/>
      <c r="Q4766" s="127"/>
      <c r="R4766" s="127"/>
    </row>
    <row r="4767" spans="7:18" x14ac:dyDescent="0.2">
      <c r="G4767" s="64"/>
      <c r="H4767" s="64"/>
      <c r="O4767" s="87"/>
      <c r="P4767" s="127"/>
      <c r="Q4767" s="127"/>
      <c r="R4767" s="127"/>
    </row>
    <row r="4768" spans="7:18" x14ac:dyDescent="0.2">
      <c r="G4768" s="64"/>
      <c r="H4768" s="64"/>
      <c r="O4768" s="87"/>
      <c r="P4768" s="127"/>
      <c r="Q4768" s="127"/>
      <c r="R4768" s="127"/>
    </row>
    <row r="4769" spans="7:18" x14ac:dyDescent="0.2">
      <c r="G4769" s="64"/>
      <c r="H4769" s="64"/>
      <c r="O4769" s="87"/>
      <c r="P4769" s="127"/>
      <c r="Q4769" s="127"/>
      <c r="R4769" s="127"/>
    </row>
    <row r="4770" spans="7:18" x14ac:dyDescent="0.2">
      <c r="G4770" s="64"/>
      <c r="H4770" s="64"/>
      <c r="O4770" s="87"/>
      <c r="P4770" s="127"/>
      <c r="Q4770" s="127"/>
      <c r="R4770" s="127"/>
    </row>
    <row r="4771" spans="7:18" x14ac:dyDescent="0.2">
      <c r="G4771" s="64"/>
      <c r="H4771" s="64"/>
      <c r="O4771" s="87"/>
      <c r="P4771" s="127"/>
      <c r="Q4771" s="127"/>
      <c r="R4771" s="127"/>
    </row>
    <row r="4772" spans="7:18" x14ac:dyDescent="0.2">
      <c r="G4772" s="64"/>
      <c r="H4772" s="64"/>
      <c r="O4772" s="87"/>
      <c r="P4772" s="127"/>
      <c r="Q4772" s="127"/>
      <c r="R4772" s="127"/>
    </row>
    <row r="4773" spans="7:18" x14ac:dyDescent="0.2">
      <c r="G4773" s="64"/>
      <c r="H4773" s="64"/>
      <c r="O4773" s="87"/>
      <c r="P4773" s="127"/>
      <c r="Q4773" s="127"/>
      <c r="R4773" s="127"/>
    </row>
    <row r="4774" spans="7:18" x14ac:dyDescent="0.2">
      <c r="G4774" s="64"/>
      <c r="H4774" s="64"/>
      <c r="O4774" s="87"/>
      <c r="P4774" s="127"/>
      <c r="Q4774" s="127"/>
      <c r="R4774" s="127"/>
    </row>
    <row r="4775" spans="7:18" x14ac:dyDescent="0.2">
      <c r="G4775" s="64"/>
      <c r="H4775" s="64"/>
      <c r="O4775" s="87"/>
      <c r="P4775" s="127"/>
      <c r="Q4775" s="127"/>
      <c r="R4775" s="127"/>
    </row>
    <row r="4776" spans="7:18" x14ac:dyDescent="0.2">
      <c r="G4776" s="64"/>
      <c r="H4776" s="64"/>
      <c r="O4776" s="87"/>
      <c r="P4776" s="127"/>
      <c r="Q4776" s="127"/>
      <c r="R4776" s="127"/>
    </row>
    <row r="4777" spans="7:18" x14ac:dyDescent="0.2">
      <c r="G4777" s="64"/>
      <c r="H4777" s="64"/>
      <c r="O4777" s="87"/>
      <c r="P4777" s="127"/>
      <c r="Q4777" s="127"/>
      <c r="R4777" s="127"/>
    </row>
    <row r="4778" spans="7:18" x14ac:dyDescent="0.2">
      <c r="G4778" s="64"/>
      <c r="H4778" s="64"/>
      <c r="O4778" s="87"/>
      <c r="P4778" s="127"/>
      <c r="Q4778" s="127"/>
      <c r="R4778" s="127"/>
    </row>
    <row r="4779" spans="7:18" x14ac:dyDescent="0.2">
      <c r="G4779" s="64"/>
      <c r="H4779" s="64"/>
      <c r="O4779" s="87"/>
      <c r="P4779" s="127"/>
      <c r="Q4779" s="127"/>
      <c r="R4779" s="127"/>
    </row>
    <row r="4780" spans="7:18" x14ac:dyDescent="0.2">
      <c r="G4780" s="64"/>
      <c r="H4780" s="64"/>
      <c r="O4780" s="87"/>
      <c r="P4780" s="127"/>
      <c r="Q4780" s="127"/>
      <c r="R4780" s="127"/>
    </row>
    <row r="4781" spans="7:18" x14ac:dyDescent="0.2">
      <c r="G4781" s="64"/>
      <c r="H4781" s="64"/>
      <c r="O4781" s="87"/>
      <c r="P4781" s="127"/>
      <c r="Q4781" s="127"/>
      <c r="R4781" s="127"/>
    </row>
    <row r="4782" spans="7:18" x14ac:dyDescent="0.2">
      <c r="G4782" s="64"/>
      <c r="H4782" s="64"/>
      <c r="O4782" s="87"/>
      <c r="P4782" s="127"/>
      <c r="Q4782" s="127"/>
      <c r="R4782" s="127"/>
    </row>
    <row r="4783" spans="7:18" x14ac:dyDescent="0.2">
      <c r="G4783" s="64"/>
      <c r="H4783" s="64"/>
      <c r="O4783" s="87"/>
      <c r="P4783" s="127"/>
      <c r="Q4783" s="127"/>
      <c r="R4783" s="127"/>
    </row>
    <row r="4784" spans="7:18" x14ac:dyDescent="0.2">
      <c r="G4784" s="64"/>
      <c r="H4784" s="64"/>
      <c r="O4784" s="87"/>
      <c r="P4784" s="127"/>
      <c r="Q4784" s="127"/>
      <c r="R4784" s="127"/>
    </row>
    <row r="4785" spans="7:18" x14ac:dyDescent="0.2">
      <c r="G4785" s="64"/>
      <c r="H4785" s="64"/>
      <c r="O4785" s="87"/>
      <c r="P4785" s="127"/>
      <c r="Q4785" s="127"/>
      <c r="R4785" s="127"/>
    </row>
    <row r="4786" spans="7:18" x14ac:dyDescent="0.2">
      <c r="G4786" s="64"/>
      <c r="H4786" s="64"/>
      <c r="O4786" s="87"/>
      <c r="P4786" s="127"/>
      <c r="Q4786" s="127"/>
      <c r="R4786" s="127"/>
    </row>
    <row r="4787" spans="7:18" x14ac:dyDescent="0.2">
      <c r="G4787" s="64"/>
      <c r="H4787" s="64"/>
      <c r="O4787" s="87"/>
      <c r="P4787" s="127"/>
      <c r="Q4787" s="127"/>
      <c r="R4787" s="127"/>
    </row>
    <row r="4788" spans="7:18" x14ac:dyDescent="0.2">
      <c r="G4788" s="64"/>
      <c r="H4788" s="64"/>
      <c r="O4788" s="87"/>
      <c r="P4788" s="127"/>
      <c r="Q4788" s="127"/>
      <c r="R4788" s="127"/>
    </row>
    <row r="4789" spans="7:18" x14ac:dyDescent="0.2">
      <c r="G4789" s="64"/>
      <c r="H4789" s="64"/>
      <c r="O4789" s="87"/>
      <c r="P4789" s="127"/>
      <c r="Q4789" s="127"/>
      <c r="R4789" s="127"/>
    </row>
    <row r="4790" spans="7:18" x14ac:dyDescent="0.2">
      <c r="G4790" s="64"/>
      <c r="H4790" s="64"/>
      <c r="O4790" s="87"/>
      <c r="P4790" s="127"/>
      <c r="Q4790" s="127"/>
      <c r="R4790" s="127"/>
    </row>
    <row r="4791" spans="7:18" x14ac:dyDescent="0.2">
      <c r="G4791" s="64"/>
      <c r="H4791" s="64"/>
      <c r="O4791" s="87"/>
      <c r="P4791" s="127"/>
      <c r="Q4791" s="127"/>
      <c r="R4791" s="127"/>
    </row>
    <row r="4792" spans="7:18" x14ac:dyDescent="0.2">
      <c r="G4792" s="64"/>
      <c r="H4792" s="64"/>
      <c r="O4792" s="87"/>
      <c r="P4792" s="127"/>
      <c r="Q4792" s="127"/>
      <c r="R4792" s="127"/>
    </row>
    <row r="4793" spans="7:18" x14ac:dyDescent="0.2">
      <c r="G4793" s="64"/>
      <c r="H4793" s="64"/>
      <c r="O4793" s="87"/>
      <c r="P4793" s="127"/>
      <c r="Q4793" s="127"/>
      <c r="R4793" s="127"/>
    </row>
    <row r="4794" spans="7:18" x14ac:dyDescent="0.2">
      <c r="G4794" s="64"/>
      <c r="H4794" s="64"/>
      <c r="O4794" s="87"/>
      <c r="P4794" s="127"/>
      <c r="Q4794" s="127"/>
      <c r="R4794" s="127"/>
    </row>
    <row r="4795" spans="7:18" x14ac:dyDescent="0.2">
      <c r="G4795" s="64"/>
      <c r="H4795" s="64"/>
      <c r="O4795" s="87"/>
      <c r="P4795" s="127"/>
      <c r="Q4795" s="127"/>
      <c r="R4795" s="127"/>
    </row>
    <row r="4796" spans="7:18" x14ac:dyDescent="0.2">
      <c r="G4796" s="64"/>
      <c r="H4796" s="64"/>
      <c r="O4796" s="87"/>
      <c r="P4796" s="127"/>
      <c r="Q4796" s="127"/>
      <c r="R4796" s="127"/>
    </row>
    <row r="4797" spans="7:18" x14ac:dyDescent="0.2">
      <c r="G4797" s="64"/>
      <c r="H4797" s="64"/>
      <c r="O4797" s="87"/>
      <c r="P4797" s="127"/>
      <c r="Q4797" s="127"/>
      <c r="R4797" s="127"/>
    </row>
    <row r="4798" spans="7:18" x14ac:dyDescent="0.2">
      <c r="G4798" s="64"/>
      <c r="H4798" s="64"/>
      <c r="O4798" s="87"/>
      <c r="P4798" s="127"/>
      <c r="Q4798" s="127"/>
      <c r="R4798" s="127"/>
    </row>
    <row r="4799" spans="7:18" x14ac:dyDescent="0.2">
      <c r="G4799" s="64"/>
      <c r="H4799" s="64"/>
      <c r="O4799" s="87"/>
      <c r="P4799" s="127"/>
      <c r="Q4799" s="127"/>
      <c r="R4799" s="127"/>
    </row>
    <row r="4800" spans="7:18" x14ac:dyDescent="0.2">
      <c r="G4800" s="64"/>
      <c r="H4800" s="64"/>
      <c r="O4800" s="87"/>
      <c r="P4800" s="127"/>
      <c r="Q4800" s="127"/>
      <c r="R4800" s="127"/>
    </row>
    <row r="4801" spans="7:18" x14ac:dyDescent="0.2">
      <c r="G4801" s="64"/>
      <c r="H4801" s="64"/>
      <c r="O4801" s="87"/>
      <c r="P4801" s="127"/>
      <c r="Q4801" s="127"/>
      <c r="R4801" s="127"/>
    </row>
    <row r="4802" spans="7:18" x14ac:dyDescent="0.2">
      <c r="G4802" s="64"/>
      <c r="H4802" s="64"/>
      <c r="O4802" s="87"/>
      <c r="P4802" s="127"/>
      <c r="Q4802" s="127"/>
      <c r="R4802" s="127"/>
    </row>
    <row r="4803" spans="7:18" x14ac:dyDescent="0.2">
      <c r="G4803" s="64"/>
      <c r="H4803" s="64"/>
      <c r="O4803" s="87"/>
      <c r="P4803" s="127"/>
      <c r="Q4803" s="127"/>
      <c r="R4803" s="127"/>
    </row>
    <row r="4804" spans="7:18" x14ac:dyDescent="0.2">
      <c r="G4804" s="64"/>
      <c r="H4804" s="64"/>
      <c r="O4804" s="87"/>
      <c r="P4804" s="127"/>
      <c r="Q4804" s="127"/>
      <c r="R4804" s="127"/>
    </row>
    <row r="4805" spans="7:18" x14ac:dyDescent="0.2">
      <c r="G4805" s="64"/>
      <c r="H4805" s="64"/>
      <c r="O4805" s="87"/>
      <c r="P4805" s="127"/>
      <c r="Q4805" s="127"/>
      <c r="R4805" s="127"/>
    </row>
    <row r="4806" spans="7:18" x14ac:dyDescent="0.2">
      <c r="G4806" s="64"/>
      <c r="H4806" s="64"/>
      <c r="O4806" s="87"/>
      <c r="P4806" s="127"/>
      <c r="Q4806" s="127"/>
      <c r="R4806" s="127"/>
    </row>
    <row r="4807" spans="7:18" x14ac:dyDescent="0.2">
      <c r="G4807" s="64"/>
      <c r="H4807" s="64"/>
      <c r="O4807" s="87"/>
      <c r="P4807" s="127"/>
      <c r="Q4807" s="127"/>
      <c r="R4807" s="127"/>
    </row>
    <row r="4808" spans="7:18" x14ac:dyDescent="0.2">
      <c r="G4808" s="64"/>
      <c r="H4808" s="64"/>
      <c r="O4808" s="87"/>
      <c r="P4808" s="127"/>
      <c r="Q4808" s="127"/>
      <c r="R4808" s="127"/>
    </row>
    <row r="4809" spans="7:18" x14ac:dyDescent="0.2">
      <c r="G4809" s="64"/>
      <c r="H4809" s="64"/>
      <c r="O4809" s="87"/>
      <c r="P4809" s="127"/>
      <c r="Q4809" s="127"/>
      <c r="R4809" s="127"/>
    </row>
    <row r="4810" spans="7:18" x14ac:dyDescent="0.2">
      <c r="G4810" s="64"/>
      <c r="H4810" s="64"/>
      <c r="O4810" s="87"/>
      <c r="P4810" s="127"/>
      <c r="Q4810" s="127"/>
      <c r="R4810" s="127"/>
    </row>
    <row r="4811" spans="7:18" x14ac:dyDescent="0.2">
      <c r="G4811" s="64"/>
      <c r="H4811" s="64"/>
      <c r="O4811" s="87"/>
      <c r="P4811" s="127"/>
      <c r="Q4811" s="127"/>
      <c r="R4811" s="127"/>
    </row>
    <row r="4812" spans="7:18" x14ac:dyDescent="0.2">
      <c r="G4812" s="64"/>
      <c r="H4812" s="64"/>
      <c r="O4812" s="87"/>
      <c r="P4812" s="127"/>
      <c r="Q4812" s="127"/>
      <c r="R4812" s="127"/>
    </row>
    <row r="4813" spans="7:18" x14ac:dyDescent="0.2">
      <c r="G4813" s="64"/>
      <c r="H4813" s="64"/>
      <c r="O4813" s="87"/>
      <c r="P4813" s="127"/>
      <c r="Q4813" s="127"/>
      <c r="R4813" s="127"/>
    </row>
    <row r="4814" spans="7:18" x14ac:dyDescent="0.2">
      <c r="G4814" s="64"/>
      <c r="H4814" s="64"/>
      <c r="O4814" s="87"/>
      <c r="P4814" s="127"/>
      <c r="Q4814" s="127"/>
      <c r="R4814" s="127"/>
    </row>
    <row r="4815" spans="7:18" x14ac:dyDescent="0.2">
      <c r="G4815" s="64"/>
      <c r="H4815" s="64"/>
      <c r="O4815" s="87"/>
      <c r="P4815" s="127"/>
      <c r="Q4815" s="127"/>
      <c r="R4815" s="127"/>
    </row>
    <row r="4816" spans="7:18" x14ac:dyDescent="0.2">
      <c r="G4816" s="64"/>
      <c r="H4816" s="64"/>
      <c r="O4816" s="87"/>
      <c r="P4816" s="127"/>
      <c r="Q4816" s="127"/>
      <c r="R4816" s="127"/>
    </row>
    <row r="4817" spans="7:18" x14ac:dyDescent="0.2">
      <c r="G4817" s="64"/>
      <c r="H4817" s="64"/>
      <c r="O4817" s="87"/>
      <c r="P4817" s="127"/>
      <c r="Q4817" s="127"/>
      <c r="R4817" s="127"/>
    </row>
    <row r="4818" spans="7:18" x14ac:dyDescent="0.2">
      <c r="G4818" s="64"/>
      <c r="H4818" s="64"/>
      <c r="O4818" s="87"/>
      <c r="P4818" s="127"/>
      <c r="Q4818" s="127"/>
      <c r="R4818" s="127"/>
    </row>
    <row r="4819" spans="7:18" x14ac:dyDescent="0.2">
      <c r="G4819" s="64"/>
      <c r="H4819" s="64"/>
      <c r="O4819" s="87"/>
      <c r="P4819" s="127"/>
      <c r="Q4819" s="127"/>
      <c r="R4819" s="127"/>
    </row>
    <row r="4820" spans="7:18" x14ac:dyDescent="0.2">
      <c r="G4820" s="64"/>
      <c r="H4820" s="64"/>
      <c r="O4820" s="87"/>
      <c r="P4820" s="127"/>
      <c r="Q4820" s="127"/>
      <c r="R4820" s="127"/>
    </row>
    <row r="4821" spans="7:18" x14ac:dyDescent="0.2">
      <c r="G4821" s="64"/>
      <c r="H4821" s="64"/>
      <c r="O4821" s="87"/>
      <c r="P4821" s="127"/>
      <c r="Q4821" s="127"/>
      <c r="R4821" s="127"/>
    </row>
    <row r="4822" spans="7:18" x14ac:dyDescent="0.2">
      <c r="G4822" s="64"/>
      <c r="H4822" s="64"/>
      <c r="O4822" s="87"/>
      <c r="P4822" s="127"/>
      <c r="Q4822" s="127"/>
      <c r="R4822" s="127"/>
    </row>
    <row r="4823" spans="7:18" x14ac:dyDescent="0.2">
      <c r="G4823" s="64"/>
      <c r="H4823" s="64"/>
      <c r="O4823" s="87"/>
      <c r="P4823" s="127"/>
      <c r="Q4823" s="127"/>
      <c r="R4823" s="127"/>
    </row>
    <row r="4824" spans="7:18" x14ac:dyDescent="0.2">
      <c r="G4824" s="64"/>
      <c r="H4824" s="64"/>
      <c r="O4824" s="87"/>
      <c r="P4824" s="127"/>
      <c r="Q4824" s="127"/>
      <c r="R4824" s="127"/>
    </row>
    <row r="4825" spans="7:18" x14ac:dyDescent="0.2">
      <c r="G4825" s="64"/>
      <c r="H4825" s="64"/>
      <c r="O4825" s="87"/>
      <c r="P4825" s="127"/>
      <c r="Q4825" s="127"/>
      <c r="R4825" s="127"/>
    </row>
    <row r="4826" spans="7:18" x14ac:dyDescent="0.2">
      <c r="G4826" s="64"/>
      <c r="H4826" s="64"/>
      <c r="O4826" s="87"/>
      <c r="P4826" s="127"/>
      <c r="Q4826" s="127"/>
      <c r="R4826" s="127"/>
    </row>
    <row r="4827" spans="7:18" x14ac:dyDescent="0.2">
      <c r="G4827" s="64"/>
      <c r="H4827" s="64"/>
      <c r="O4827" s="87"/>
      <c r="P4827" s="127"/>
      <c r="Q4827" s="127"/>
      <c r="R4827" s="127"/>
    </row>
    <row r="4828" spans="7:18" x14ac:dyDescent="0.2">
      <c r="G4828" s="64"/>
      <c r="H4828" s="64"/>
      <c r="O4828" s="87"/>
      <c r="P4828" s="127"/>
      <c r="Q4828" s="127"/>
      <c r="R4828" s="127"/>
    </row>
    <row r="4829" spans="7:18" x14ac:dyDescent="0.2">
      <c r="G4829" s="64"/>
      <c r="H4829" s="64"/>
      <c r="O4829" s="87"/>
      <c r="P4829" s="127"/>
      <c r="Q4829" s="127"/>
      <c r="R4829" s="127"/>
    </row>
    <row r="4830" spans="7:18" x14ac:dyDescent="0.2">
      <c r="G4830" s="64"/>
      <c r="H4830" s="64"/>
      <c r="O4830" s="87"/>
      <c r="P4830" s="127"/>
      <c r="Q4830" s="127"/>
      <c r="R4830" s="127"/>
    </row>
    <row r="4831" spans="7:18" x14ac:dyDescent="0.2">
      <c r="G4831" s="64"/>
      <c r="H4831" s="64"/>
      <c r="O4831" s="87"/>
      <c r="P4831" s="127"/>
      <c r="Q4831" s="127"/>
      <c r="R4831" s="127"/>
    </row>
    <row r="4832" spans="7:18" x14ac:dyDescent="0.2">
      <c r="G4832" s="64"/>
      <c r="H4832" s="64"/>
      <c r="O4832" s="87"/>
      <c r="P4832" s="127"/>
      <c r="Q4832" s="127"/>
      <c r="R4832" s="127"/>
    </row>
    <row r="4833" spans="7:18" x14ac:dyDescent="0.2">
      <c r="G4833" s="64"/>
      <c r="H4833" s="64"/>
      <c r="O4833" s="87"/>
      <c r="P4833" s="127"/>
      <c r="Q4833" s="127"/>
      <c r="R4833" s="127"/>
    </row>
    <row r="4834" spans="7:18" x14ac:dyDescent="0.2">
      <c r="G4834" s="64"/>
      <c r="H4834" s="64"/>
      <c r="O4834" s="87"/>
      <c r="P4834" s="127"/>
      <c r="Q4834" s="127"/>
      <c r="R4834" s="127"/>
    </row>
    <row r="4835" spans="7:18" x14ac:dyDescent="0.2">
      <c r="G4835" s="64"/>
      <c r="H4835" s="64"/>
      <c r="O4835" s="87"/>
      <c r="P4835" s="127"/>
      <c r="Q4835" s="127"/>
      <c r="R4835" s="127"/>
    </row>
    <row r="4836" spans="7:18" x14ac:dyDescent="0.2">
      <c r="G4836" s="64"/>
      <c r="H4836" s="64"/>
      <c r="O4836" s="87"/>
      <c r="P4836" s="127"/>
      <c r="Q4836" s="127"/>
      <c r="R4836" s="127"/>
    </row>
    <row r="4837" spans="7:18" x14ac:dyDescent="0.2">
      <c r="G4837" s="64"/>
      <c r="H4837" s="64"/>
      <c r="O4837" s="87"/>
      <c r="P4837" s="127"/>
      <c r="Q4837" s="127"/>
      <c r="R4837" s="127"/>
    </row>
    <row r="4838" spans="7:18" x14ac:dyDescent="0.2">
      <c r="G4838" s="64"/>
      <c r="H4838" s="64"/>
      <c r="O4838" s="87"/>
      <c r="P4838" s="127"/>
      <c r="Q4838" s="127"/>
      <c r="R4838" s="127"/>
    </row>
    <row r="4839" spans="7:18" x14ac:dyDescent="0.2">
      <c r="G4839" s="64"/>
      <c r="H4839" s="64"/>
      <c r="O4839" s="87"/>
      <c r="P4839" s="127"/>
      <c r="Q4839" s="127"/>
      <c r="R4839" s="127"/>
    </row>
    <row r="4840" spans="7:18" x14ac:dyDescent="0.2">
      <c r="G4840" s="64"/>
      <c r="H4840" s="64"/>
      <c r="O4840" s="87"/>
      <c r="P4840" s="127"/>
      <c r="Q4840" s="127"/>
      <c r="R4840" s="127"/>
    </row>
    <row r="4841" spans="7:18" x14ac:dyDescent="0.2">
      <c r="G4841" s="64"/>
      <c r="H4841" s="64"/>
      <c r="O4841" s="87"/>
      <c r="P4841" s="127"/>
      <c r="Q4841" s="127"/>
      <c r="R4841" s="127"/>
    </row>
    <row r="4842" spans="7:18" x14ac:dyDescent="0.2">
      <c r="G4842" s="64"/>
      <c r="H4842" s="64"/>
      <c r="O4842" s="87"/>
      <c r="P4842" s="127"/>
      <c r="Q4842" s="127"/>
      <c r="R4842" s="127"/>
    </row>
    <row r="4843" spans="7:18" x14ac:dyDescent="0.2">
      <c r="G4843" s="64"/>
      <c r="H4843" s="64"/>
      <c r="O4843" s="87"/>
      <c r="P4843" s="127"/>
      <c r="Q4843" s="127"/>
      <c r="R4843" s="127"/>
    </row>
    <row r="4844" spans="7:18" x14ac:dyDescent="0.2">
      <c r="G4844" s="64"/>
      <c r="H4844" s="64"/>
      <c r="O4844" s="87"/>
      <c r="P4844" s="127"/>
      <c r="Q4844" s="127"/>
      <c r="R4844" s="127"/>
    </row>
    <row r="4845" spans="7:18" x14ac:dyDescent="0.2">
      <c r="G4845" s="64"/>
      <c r="H4845" s="64"/>
      <c r="O4845" s="87"/>
      <c r="P4845" s="127"/>
      <c r="Q4845" s="127"/>
      <c r="R4845" s="127"/>
    </row>
    <row r="4846" spans="7:18" x14ac:dyDescent="0.2">
      <c r="G4846" s="64"/>
      <c r="H4846" s="64"/>
      <c r="O4846" s="87"/>
      <c r="P4846" s="127"/>
      <c r="Q4846" s="127"/>
      <c r="R4846" s="127"/>
    </row>
    <row r="4847" spans="7:18" x14ac:dyDescent="0.2">
      <c r="G4847" s="64"/>
      <c r="H4847" s="64"/>
      <c r="O4847" s="87"/>
      <c r="P4847" s="127"/>
      <c r="Q4847" s="127"/>
      <c r="R4847" s="127"/>
    </row>
    <row r="4848" spans="7:18" x14ac:dyDescent="0.2">
      <c r="G4848" s="64"/>
      <c r="H4848" s="64"/>
      <c r="O4848" s="87"/>
      <c r="P4848" s="127"/>
      <c r="Q4848" s="127"/>
      <c r="R4848" s="127"/>
    </row>
    <row r="4849" spans="7:18" x14ac:dyDescent="0.2">
      <c r="G4849" s="64"/>
      <c r="H4849" s="64"/>
      <c r="O4849" s="87"/>
      <c r="P4849" s="127"/>
      <c r="Q4849" s="127"/>
      <c r="R4849" s="127"/>
    </row>
    <row r="4850" spans="7:18" x14ac:dyDescent="0.2">
      <c r="G4850" s="64"/>
      <c r="H4850" s="64"/>
      <c r="O4850" s="87"/>
      <c r="P4850" s="127"/>
      <c r="Q4850" s="127"/>
      <c r="R4850" s="127"/>
    </row>
    <row r="4851" spans="7:18" x14ac:dyDescent="0.2">
      <c r="G4851" s="64"/>
      <c r="H4851" s="64"/>
      <c r="O4851" s="87"/>
      <c r="P4851" s="127"/>
      <c r="Q4851" s="127"/>
      <c r="R4851" s="127"/>
    </row>
    <row r="4852" spans="7:18" x14ac:dyDescent="0.2">
      <c r="G4852" s="64"/>
      <c r="H4852" s="64"/>
      <c r="O4852" s="87"/>
      <c r="P4852" s="127"/>
      <c r="Q4852" s="127"/>
      <c r="R4852" s="127"/>
    </row>
    <row r="4853" spans="7:18" x14ac:dyDescent="0.2">
      <c r="G4853" s="64"/>
      <c r="H4853" s="64"/>
      <c r="O4853" s="87"/>
      <c r="P4853" s="127"/>
      <c r="Q4853" s="127"/>
      <c r="R4853" s="127"/>
    </row>
    <row r="4854" spans="7:18" x14ac:dyDescent="0.2">
      <c r="G4854" s="64"/>
      <c r="H4854" s="64"/>
      <c r="O4854" s="87"/>
      <c r="P4854" s="127"/>
      <c r="Q4854" s="127"/>
      <c r="R4854" s="127"/>
    </row>
    <row r="4855" spans="7:18" x14ac:dyDescent="0.2">
      <c r="G4855" s="64"/>
      <c r="H4855" s="64"/>
      <c r="O4855" s="87"/>
      <c r="P4855" s="127"/>
      <c r="Q4855" s="127"/>
      <c r="R4855" s="127"/>
    </row>
    <row r="4856" spans="7:18" x14ac:dyDescent="0.2">
      <c r="G4856" s="64"/>
      <c r="H4856" s="64"/>
      <c r="O4856" s="87"/>
      <c r="P4856" s="127"/>
      <c r="Q4856" s="127"/>
      <c r="R4856" s="127"/>
    </row>
    <row r="4857" spans="7:18" x14ac:dyDescent="0.2">
      <c r="G4857" s="64"/>
      <c r="H4857" s="64"/>
      <c r="O4857" s="87"/>
      <c r="P4857" s="127"/>
      <c r="Q4857" s="127"/>
      <c r="R4857" s="127"/>
    </row>
    <row r="4858" spans="7:18" x14ac:dyDescent="0.2">
      <c r="G4858" s="64"/>
      <c r="H4858" s="64"/>
      <c r="O4858" s="87"/>
      <c r="P4858" s="127"/>
      <c r="Q4858" s="127"/>
      <c r="R4858" s="127"/>
    </row>
    <row r="4859" spans="7:18" x14ac:dyDescent="0.2">
      <c r="G4859" s="64"/>
      <c r="H4859" s="64"/>
      <c r="O4859" s="87"/>
      <c r="P4859" s="127"/>
      <c r="Q4859" s="127"/>
      <c r="R4859" s="127"/>
    </row>
    <row r="4860" spans="7:18" x14ac:dyDescent="0.2">
      <c r="G4860" s="64"/>
      <c r="H4860" s="64"/>
      <c r="O4860" s="87"/>
      <c r="P4860" s="127"/>
      <c r="Q4860" s="127"/>
      <c r="R4860" s="127"/>
    </row>
    <row r="4861" spans="7:18" x14ac:dyDescent="0.2">
      <c r="G4861" s="64"/>
      <c r="H4861" s="64"/>
      <c r="O4861" s="87"/>
      <c r="P4861" s="127"/>
      <c r="Q4861" s="127"/>
      <c r="R4861" s="127"/>
    </row>
    <row r="4862" spans="7:18" x14ac:dyDescent="0.2">
      <c r="G4862" s="64"/>
      <c r="H4862" s="64"/>
      <c r="O4862" s="87"/>
      <c r="P4862" s="127"/>
      <c r="Q4862" s="127"/>
      <c r="R4862" s="127"/>
    </row>
    <row r="4863" spans="7:18" x14ac:dyDescent="0.2">
      <c r="G4863" s="64"/>
      <c r="H4863" s="64"/>
      <c r="O4863" s="87"/>
      <c r="P4863" s="127"/>
      <c r="Q4863" s="127"/>
      <c r="R4863" s="127"/>
    </row>
    <row r="4864" spans="7:18" x14ac:dyDescent="0.2">
      <c r="G4864" s="64"/>
      <c r="H4864" s="64"/>
      <c r="O4864" s="87"/>
      <c r="P4864" s="127"/>
      <c r="Q4864" s="127"/>
      <c r="R4864" s="127"/>
    </row>
    <row r="4865" spans="7:18" x14ac:dyDescent="0.2">
      <c r="G4865" s="64"/>
      <c r="H4865" s="64"/>
      <c r="O4865" s="87"/>
      <c r="P4865" s="127"/>
      <c r="Q4865" s="127"/>
      <c r="R4865" s="127"/>
    </row>
    <row r="4866" spans="7:18" x14ac:dyDescent="0.2">
      <c r="G4866" s="64"/>
      <c r="H4866" s="64"/>
      <c r="O4866" s="87"/>
      <c r="P4866" s="127"/>
      <c r="Q4866" s="127"/>
      <c r="R4866" s="127"/>
    </row>
    <row r="4867" spans="7:18" x14ac:dyDescent="0.2">
      <c r="G4867" s="64"/>
      <c r="H4867" s="64"/>
      <c r="O4867" s="87"/>
      <c r="P4867" s="127"/>
      <c r="Q4867" s="127"/>
      <c r="R4867" s="127"/>
    </row>
    <row r="4868" spans="7:18" x14ac:dyDescent="0.2">
      <c r="G4868" s="64"/>
      <c r="H4868" s="64"/>
      <c r="O4868" s="87"/>
      <c r="P4868" s="127"/>
      <c r="Q4868" s="127"/>
      <c r="R4868" s="127"/>
    </row>
    <row r="4869" spans="7:18" x14ac:dyDescent="0.2">
      <c r="G4869" s="64"/>
      <c r="H4869" s="64"/>
      <c r="O4869" s="87"/>
      <c r="P4869" s="127"/>
      <c r="Q4869" s="127"/>
      <c r="R4869" s="127"/>
    </row>
    <row r="4870" spans="7:18" x14ac:dyDescent="0.2">
      <c r="G4870" s="64"/>
      <c r="H4870" s="64"/>
      <c r="O4870" s="87"/>
      <c r="P4870" s="127"/>
      <c r="Q4870" s="127"/>
      <c r="R4870" s="127"/>
    </row>
    <row r="4871" spans="7:18" x14ac:dyDescent="0.2">
      <c r="G4871" s="64"/>
      <c r="H4871" s="64"/>
      <c r="O4871" s="87"/>
      <c r="P4871" s="127"/>
      <c r="Q4871" s="127"/>
      <c r="R4871" s="127"/>
    </row>
    <row r="4872" spans="7:18" x14ac:dyDescent="0.2">
      <c r="G4872" s="64"/>
      <c r="H4872" s="64"/>
      <c r="O4872" s="87"/>
      <c r="P4872" s="127"/>
      <c r="Q4872" s="127"/>
      <c r="R4872" s="127"/>
    </row>
    <row r="4873" spans="7:18" x14ac:dyDescent="0.2">
      <c r="G4873" s="64"/>
      <c r="H4873" s="64"/>
      <c r="O4873" s="87"/>
      <c r="P4873" s="127"/>
      <c r="Q4873" s="127"/>
      <c r="R4873" s="127"/>
    </row>
    <row r="4874" spans="7:18" x14ac:dyDescent="0.2">
      <c r="G4874" s="64"/>
      <c r="H4874" s="64"/>
      <c r="O4874" s="87"/>
      <c r="P4874" s="127"/>
      <c r="Q4874" s="127"/>
      <c r="R4874" s="127"/>
    </row>
    <row r="4875" spans="7:18" x14ac:dyDescent="0.2">
      <c r="G4875" s="64"/>
      <c r="H4875" s="64"/>
      <c r="O4875" s="87"/>
      <c r="P4875" s="127"/>
      <c r="Q4875" s="127"/>
      <c r="R4875" s="127"/>
    </row>
    <row r="4876" spans="7:18" x14ac:dyDescent="0.2">
      <c r="G4876" s="64"/>
      <c r="H4876" s="64"/>
      <c r="O4876" s="87"/>
      <c r="P4876" s="127"/>
      <c r="Q4876" s="127"/>
      <c r="R4876" s="127"/>
    </row>
    <row r="4877" spans="7:18" x14ac:dyDescent="0.2">
      <c r="G4877" s="64"/>
      <c r="H4877" s="64"/>
      <c r="O4877" s="87"/>
      <c r="P4877" s="127"/>
      <c r="Q4877" s="127"/>
      <c r="R4877" s="127"/>
    </row>
    <row r="4878" spans="7:18" x14ac:dyDescent="0.2">
      <c r="G4878" s="64"/>
      <c r="H4878" s="64"/>
      <c r="O4878" s="87"/>
      <c r="P4878" s="127"/>
      <c r="Q4878" s="127"/>
      <c r="R4878" s="127"/>
    </row>
    <row r="4879" spans="7:18" x14ac:dyDescent="0.2">
      <c r="G4879" s="64"/>
      <c r="H4879" s="64"/>
      <c r="O4879" s="87"/>
      <c r="P4879" s="127"/>
      <c r="Q4879" s="127"/>
      <c r="R4879" s="127"/>
    </row>
    <row r="4880" spans="7:18" x14ac:dyDescent="0.2">
      <c r="G4880" s="64"/>
      <c r="H4880" s="64"/>
      <c r="O4880" s="87"/>
      <c r="P4880" s="127"/>
      <c r="Q4880" s="127"/>
      <c r="R4880" s="127"/>
    </row>
    <row r="4881" spans="7:18" x14ac:dyDescent="0.2">
      <c r="G4881" s="64"/>
      <c r="H4881" s="64"/>
      <c r="O4881" s="87"/>
      <c r="P4881" s="127"/>
      <c r="Q4881" s="127"/>
      <c r="R4881" s="127"/>
    </row>
    <row r="4882" spans="7:18" x14ac:dyDescent="0.2">
      <c r="G4882" s="64"/>
      <c r="H4882" s="64"/>
      <c r="O4882" s="87"/>
      <c r="P4882" s="127"/>
      <c r="Q4882" s="127"/>
      <c r="R4882" s="127"/>
    </row>
    <row r="4883" spans="7:18" x14ac:dyDescent="0.2">
      <c r="G4883" s="64"/>
      <c r="H4883" s="64"/>
      <c r="O4883" s="87"/>
      <c r="P4883" s="127"/>
      <c r="Q4883" s="127"/>
      <c r="R4883" s="127"/>
    </row>
    <row r="4884" spans="7:18" x14ac:dyDescent="0.2">
      <c r="G4884" s="64"/>
      <c r="H4884" s="64"/>
      <c r="O4884" s="87"/>
      <c r="P4884" s="127"/>
      <c r="Q4884" s="127"/>
      <c r="R4884" s="127"/>
    </row>
    <row r="4885" spans="7:18" x14ac:dyDescent="0.2">
      <c r="G4885" s="64"/>
      <c r="H4885" s="64"/>
      <c r="O4885" s="87"/>
      <c r="P4885" s="127"/>
      <c r="Q4885" s="127"/>
      <c r="R4885" s="127"/>
    </row>
    <row r="4886" spans="7:18" x14ac:dyDescent="0.2">
      <c r="G4886" s="64"/>
      <c r="H4886" s="64"/>
      <c r="O4886" s="87"/>
      <c r="P4886" s="127"/>
      <c r="Q4886" s="127"/>
      <c r="R4886" s="127"/>
    </row>
    <row r="4887" spans="7:18" x14ac:dyDescent="0.2">
      <c r="G4887" s="64"/>
      <c r="H4887" s="64"/>
      <c r="O4887" s="87"/>
      <c r="P4887" s="127"/>
      <c r="Q4887" s="127"/>
      <c r="R4887" s="127"/>
    </row>
    <row r="4888" spans="7:18" x14ac:dyDescent="0.2">
      <c r="G4888" s="64"/>
      <c r="H4888" s="64"/>
      <c r="O4888" s="87"/>
      <c r="P4888" s="127"/>
      <c r="Q4888" s="127"/>
      <c r="R4888" s="127"/>
    </row>
    <row r="4889" spans="7:18" x14ac:dyDescent="0.2">
      <c r="G4889" s="64"/>
      <c r="H4889" s="64"/>
      <c r="O4889" s="87"/>
      <c r="P4889" s="127"/>
      <c r="Q4889" s="127"/>
      <c r="R4889" s="127"/>
    </row>
    <row r="4890" spans="7:18" x14ac:dyDescent="0.2">
      <c r="G4890" s="64"/>
      <c r="H4890" s="64"/>
      <c r="O4890" s="87"/>
      <c r="P4890" s="127"/>
      <c r="Q4890" s="127"/>
      <c r="R4890" s="127"/>
    </row>
    <row r="4891" spans="7:18" x14ac:dyDescent="0.2">
      <c r="G4891" s="64"/>
      <c r="H4891" s="64"/>
      <c r="O4891" s="87"/>
      <c r="P4891" s="127"/>
      <c r="Q4891" s="127"/>
      <c r="R4891" s="127"/>
    </row>
    <row r="4892" spans="7:18" x14ac:dyDescent="0.2">
      <c r="G4892" s="64"/>
      <c r="H4892" s="64"/>
      <c r="O4892" s="87"/>
      <c r="P4892" s="127"/>
      <c r="Q4892" s="127"/>
      <c r="R4892" s="127"/>
    </row>
    <row r="4893" spans="7:18" x14ac:dyDescent="0.2">
      <c r="G4893" s="64"/>
      <c r="H4893" s="64"/>
      <c r="O4893" s="87"/>
      <c r="P4893" s="127"/>
      <c r="Q4893" s="127"/>
      <c r="R4893" s="127"/>
    </row>
    <row r="4894" spans="7:18" x14ac:dyDescent="0.2">
      <c r="G4894" s="64"/>
      <c r="H4894" s="64"/>
      <c r="O4894" s="87"/>
      <c r="P4894" s="127"/>
      <c r="Q4894" s="127"/>
      <c r="R4894" s="127"/>
    </row>
    <row r="4895" spans="7:18" x14ac:dyDescent="0.2">
      <c r="G4895" s="64"/>
      <c r="H4895" s="64"/>
      <c r="O4895" s="87"/>
      <c r="P4895" s="127"/>
      <c r="Q4895" s="127"/>
      <c r="R4895" s="127"/>
    </row>
    <row r="4896" spans="7:18" x14ac:dyDescent="0.2">
      <c r="G4896" s="64"/>
      <c r="H4896" s="64"/>
      <c r="O4896" s="87"/>
      <c r="P4896" s="127"/>
      <c r="Q4896" s="127"/>
      <c r="R4896" s="127"/>
    </row>
    <row r="4897" spans="7:18" x14ac:dyDescent="0.2">
      <c r="G4897" s="64"/>
      <c r="H4897" s="64"/>
      <c r="O4897" s="87"/>
      <c r="P4897" s="127"/>
      <c r="Q4897" s="127"/>
      <c r="R4897" s="127"/>
    </row>
    <row r="4898" spans="7:18" x14ac:dyDescent="0.2">
      <c r="G4898" s="64"/>
      <c r="H4898" s="64"/>
      <c r="O4898" s="87"/>
      <c r="P4898" s="127"/>
      <c r="Q4898" s="127"/>
      <c r="R4898" s="127"/>
    </row>
    <row r="4899" spans="7:18" x14ac:dyDescent="0.2">
      <c r="G4899" s="64"/>
      <c r="H4899" s="64"/>
      <c r="O4899" s="87"/>
      <c r="P4899" s="127"/>
      <c r="Q4899" s="127"/>
      <c r="R4899" s="127"/>
    </row>
    <row r="4900" spans="7:18" x14ac:dyDescent="0.2">
      <c r="G4900" s="64"/>
      <c r="H4900" s="64"/>
      <c r="O4900" s="87"/>
      <c r="P4900" s="127"/>
      <c r="Q4900" s="127"/>
      <c r="R4900" s="127"/>
    </row>
    <row r="4901" spans="7:18" x14ac:dyDescent="0.2">
      <c r="G4901" s="64"/>
      <c r="H4901" s="64"/>
      <c r="O4901" s="87"/>
      <c r="P4901" s="127"/>
      <c r="Q4901" s="127"/>
      <c r="R4901" s="127"/>
    </row>
    <row r="4902" spans="7:18" x14ac:dyDescent="0.2">
      <c r="G4902" s="64"/>
      <c r="H4902" s="64"/>
      <c r="O4902" s="87"/>
      <c r="P4902" s="127"/>
      <c r="Q4902" s="127"/>
      <c r="R4902" s="127"/>
    </row>
    <row r="4903" spans="7:18" x14ac:dyDescent="0.2">
      <c r="G4903" s="64"/>
      <c r="H4903" s="64"/>
      <c r="O4903" s="87"/>
      <c r="P4903" s="127"/>
      <c r="Q4903" s="127"/>
      <c r="R4903" s="127"/>
    </row>
    <row r="4904" spans="7:18" x14ac:dyDescent="0.2">
      <c r="G4904" s="64"/>
      <c r="H4904" s="64"/>
      <c r="O4904" s="87"/>
      <c r="P4904" s="127"/>
      <c r="Q4904" s="127"/>
      <c r="R4904" s="127"/>
    </row>
    <row r="4905" spans="7:18" x14ac:dyDescent="0.2">
      <c r="G4905" s="64"/>
      <c r="H4905" s="64"/>
      <c r="O4905" s="87"/>
      <c r="P4905" s="127"/>
      <c r="Q4905" s="127"/>
      <c r="R4905" s="127"/>
    </row>
    <row r="4906" spans="7:18" x14ac:dyDescent="0.2">
      <c r="G4906" s="64"/>
      <c r="H4906" s="64"/>
      <c r="O4906" s="87"/>
      <c r="P4906" s="127"/>
      <c r="Q4906" s="127"/>
      <c r="R4906" s="127"/>
    </row>
    <row r="4907" spans="7:18" x14ac:dyDescent="0.2">
      <c r="G4907" s="64"/>
      <c r="H4907" s="64"/>
      <c r="O4907" s="87"/>
      <c r="P4907" s="127"/>
      <c r="Q4907" s="127"/>
      <c r="R4907" s="127"/>
    </row>
    <row r="4908" spans="7:18" x14ac:dyDescent="0.2">
      <c r="G4908" s="64"/>
      <c r="H4908" s="64"/>
      <c r="O4908" s="87"/>
      <c r="P4908" s="127"/>
      <c r="Q4908" s="127"/>
      <c r="R4908" s="127"/>
    </row>
    <row r="4909" spans="7:18" x14ac:dyDescent="0.2">
      <c r="G4909" s="64"/>
      <c r="H4909" s="64"/>
      <c r="O4909" s="87"/>
      <c r="P4909" s="127"/>
      <c r="Q4909" s="127"/>
      <c r="R4909" s="127"/>
    </row>
    <row r="4910" spans="7:18" x14ac:dyDescent="0.2">
      <c r="G4910" s="64"/>
      <c r="H4910" s="64"/>
      <c r="O4910" s="87"/>
      <c r="P4910" s="127"/>
      <c r="Q4910" s="127"/>
      <c r="R4910" s="127"/>
    </row>
    <row r="4911" spans="7:18" x14ac:dyDescent="0.2">
      <c r="G4911" s="64"/>
      <c r="H4911" s="64"/>
      <c r="O4911" s="87"/>
      <c r="P4911" s="127"/>
      <c r="Q4911" s="127"/>
      <c r="R4911" s="127"/>
    </row>
    <row r="4912" spans="7:18" x14ac:dyDescent="0.2">
      <c r="G4912" s="64"/>
      <c r="H4912" s="64"/>
      <c r="O4912" s="87"/>
      <c r="P4912" s="127"/>
      <c r="Q4912" s="127"/>
      <c r="R4912" s="127"/>
    </row>
    <row r="4913" spans="7:18" x14ac:dyDescent="0.2">
      <c r="G4913" s="64"/>
      <c r="H4913" s="64"/>
      <c r="O4913" s="87"/>
      <c r="P4913" s="127"/>
      <c r="Q4913" s="127"/>
      <c r="R4913" s="127"/>
    </row>
    <row r="4914" spans="7:18" x14ac:dyDescent="0.2">
      <c r="G4914" s="64"/>
      <c r="H4914" s="64"/>
      <c r="O4914" s="87"/>
      <c r="P4914" s="127"/>
      <c r="Q4914" s="127"/>
      <c r="R4914" s="127"/>
    </row>
    <row r="4915" spans="7:18" x14ac:dyDescent="0.2">
      <c r="G4915" s="64"/>
      <c r="H4915" s="64"/>
      <c r="O4915" s="87"/>
      <c r="P4915" s="127"/>
      <c r="Q4915" s="127"/>
      <c r="R4915" s="127"/>
    </row>
    <row r="4916" spans="7:18" x14ac:dyDescent="0.2">
      <c r="G4916" s="64"/>
      <c r="H4916" s="64"/>
      <c r="O4916" s="87"/>
      <c r="P4916" s="127"/>
      <c r="Q4916" s="127"/>
      <c r="R4916" s="127"/>
    </row>
    <row r="4917" spans="7:18" x14ac:dyDescent="0.2">
      <c r="G4917" s="64"/>
      <c r="H4917" s="64"/>
      <c r="O4917" s="87"/>
      <c r="P4917" s="127"/>
      <c r="Q4917" s="127"/>
      <c r="R4917" s="127"/>
    </row>
    <row r="4918" spans="7:18" x14ac:dyDescent="0.2">
      <c r="G4918" s="64"/>
      <c r="H4918" s="64"/>
      <c r="O4918" s="87"/>
      <c r="P4918" s="127"/>
      <c r="Q4918" s="127"/>
      <c r="R4918" s="127"/>
    </row>
    <row r="4919" spans="7:18" x14ac:dyDescent="0.2">
      <c r="G4919" s="64"/>
      <c r="H4919" s="64"/>
      <c r="O4919" s="87"/>
      <c r="P4919" s="127"/>
      <c r="Q4919" s="127"/>
      <c r="R4919" s="127"/>
    </row>
    <row r="4920" spans="7:18" x14ac:dyDescent="0.2">
      <c r="G4920" s="64"/>
      <c r="H4920" s="64"/>
      <c r="O4920" s="87"/>
      <c r="P4920" s="127"/>
      <c r="Q4920" s="127"/>
      <c r="R4920" s="127"/>
    </row>
    <row r="4921" spans="7:18" x14ac:dyDescent="0.2">
      <c r="G4921" s="64"/>
      <c r="H4921" s="64"/>
      <c r="O4921" s="87"/>
      <c r="P4921" s="127"/>
      <c r="Q4921" s="127"/>
      <c r="R4921" s="127"/>
    </row>
    <row r="4922" spans="7:18" x14ac:dyDescent="0.2">
      <c r="G4922" s="64"/>
      <c r="H4922" s="64"/>
      <c r="O4922" s="87"/>
      <c r="P4922" s="127"/>
      <c r="Q4922" s="127"/>
      <c r="R4922" s="127"/>
    </row>
    <row r="4923" spans="7:18" x14ac:dyDescent="0.2">
      <c r="G4923" s="64"/>
      <c r="H4923" s="64"/>
      <c r="O4923" s="87"/>
      <c r="P4923" s="127"/>
      <c r="Q4923" s="127"/>
      <c r="R4923" s="127"/>
    </row>
    <row r="4924" spans="7:18" x14ac:dyDescent="0.2">
      <c r="G4924" s="64"/>
      <c r="H4924" s="64"/>
      <c r="O4924" s="87"/>
      <c r="P4924" s="127"/>
      <c r="Q4924" s="127"/>
      <c r="R4924" s="127"/>
    </row>
    <row r="4925" spans="7:18" x14ac:dyDescent="0.2">
      <c r="G4925" s="64"/>
      <c r="H4925" s="64"/>
      <c r="O4925" s="87"/>
      <c r="P4925" s="127"/>
      <c r="Q4925" s="127"/>
      <c r="R4925" s="127"/>
    </row>
    <row r="4926" spans="7:18" x14ac:dyDescent="0.2">
      <c r="G4926" s="64"/>
      <c r="H4926" s="64"/>
      <c r="O4926" s="87"/>
      <c r="P4926" s="127"/>
      <c r="Q4926" s="127"/>
      <c r="R4926" s="127"/>
    </row>
    <row r="4927" spans="7:18" x14ac:dyDescent="0.2">
      <c r="G4927" s="64"/>
      <c r="H4927" s="64"/>
      <c r="O4927" s="87"/>
      <c r="P4927" s="127"/>
      <c r="Q4927" s="127"/>
      <c r="R4927" s="127"/>
    </row>
    <row r="4928" spans="7:18" x14ac:dyDescent="0.2">
      <c r="G4928" s="64"/>
      <c r="H4928" s="64"/>
      <c r="O4928" s="87"/>
      <c r="P4928" s="127"/>
      <c r="Q4928" s="127"/>
      <c r="R4928" s="127"/>
    </row>
    <row r="4929" spans="7:18" x14ac:dyDescent="0.2">
      <c r="G4929" s="64"/>
      <c r="H4929" s="64"/>
      <c r="O4929" s="87"/>
      <c r="P4929" s="127"/>
      <c r="Q4929" s="127"/>
      <c r="R4929" s="127"/>
    </row>
    <row r="4930" spans="7:18" x14ac:dyDescent="0.2">
      <c r="G4930" s="64"/>
      <c r="H4930" s="64"/>
      <c r="O4930" s="87"/>
      <c r="P4930" s="127"/>
      <c r="Q4930" s="127"/>
      <c r="R4930" s="127"/>
    </row>
    <row r="4931" spans="7:18" x14ac:dyDescent="0.2">
      <c r="G4931" s="64"/>
      <c r="H4931" s="64"/>
      <c r="O4931" s="87"/>
      <c r="P4931" s="127"/>
      <c r="Q4931" s="127"/>
      <c r="R4931" s="127"/>
    </row>
    <row r="4932" spans="7:18" x14ac:dyDescent="0.2">
      <c r="G4932" s="64"/>
      <c r="H4932" s="64"/>
      <c r="O4932" s="87"/>
      <c r="P4932" s="127"/>
      <c r="Q4932" s="127"/>
      <c r="R4932" s="127"/>
    </row>
    <row r="4933" spans="7:18" x14ac:dyDescent="0.2">
      <c r="G4933" s="64"/>
      <c r="H4933" s="64"/>
      <c r="O4933" s="87"/>
      <c r="P4933" s="127"/>
      <c r="Q4933" s="127"/>
      <c r="R4933" s="127"/>
    </row>
    <row r="4934" spans="7:18" x14ac:dyDescent="0.2">
      <c r="G4934" s="64"/>
      <c r="H4934" s="64"/>
      <c r="O4934" s="87"/>
      <c r="P4934" s="127"/>
      <c r="Q4934" s="127"/>
      <c r="R4934" s="127"/>
    </row>
    <row r="4935" spans="7:18" x14ac:dyDescent="0.2">
      <c r="G4935" s="64"/>
      <c r="H4935" s="64"/>
      <c r="O4935" s="87"/>
      <c r="P4935" s="127"/>
      <c r="Q4935" s="127"/>
      <c r="R4935" s="127"/>
    </row>
    <row r="4936" spans="7:18" x14ac:dyDescent="0.2">
      <c r="G4936" s="64"/>
      <c r="H4936" s="64"/>
      <c r="O4936" s="87"/>
      <c r="P4936" s="127"/>
      <c r="Q4936" s="127"/>
      <c r="R4936" s="127"/>
    </row>
    <row r="4937" spans="7:18" x14ac:dyDescent="0.2">
      <c r="G4937" s="64"/>
      <c r="H4937" s="64"/>
      <c r="O4937" s="87"/>
      <c r="P4937" s="127"/>
      <c r="Q4937" s="127"/>
      <c r="R4937" s="127"/>
    </row>
    <row r="4938" spans="7:18" x14ac:dyDescent="0.2">
      <c r="G4938" s="64"/>
      <c r="H4938" s="64"/>
      <c r="O4938" s="87"/>
      <c r="P4938" s="127"/>
      <c r="Q4938" s="127"/>
      <c r="R4938" s="127"/>
    </row>
    <row r="4939" spans="7:18" x14ac:dyDescent="0.2">
      <c r="G4939" s="64"/>
      <c r="H4939" s="64"/>
      <c r="O4939" s="87"/>
      <c r="P4939" s="127"/>
      <c r="Q4939" s="127"/>
      <c r="R4939" s="127"/>
    </row>
    <row r="4940" spans="7:18" x14ac:dyDescent="0.2">
      <c r="G4940" s="64"/>
      <c r="H4940" s="64"/>
      <c r="O4940" s="87"/>
      <c r="P4940" s="127"/>
      <c r="Q4940" s="127"/>
      <c r="R4940" s="127"/>
    </row>
    <row r="4941" spans="7:18" x14ac:dyDescent="0.2">
      <c r="G4941" s="64"/>
      <c r="H4941" s="64"/>
      <c r="O4941" s="87"/>
      <c r="P4941" s="127"/>
      <c r="Q4941" s="127"/>
      <c r="R4941" s="127"/>
    </row>
    <row r="4942" spans="7:18" x14ac:dyDescent="0.2">
      <c r="G4942" s="64"/>
      <c r="H4942" s="64"/>
      <c r="O4942" s="87"/>
      <c r="P4942" s="127"/>
      <c r="Q4942" s="127"/>
      <c r="R4942" s="127"/>
    </row>
    <row r="4943" spans="7:18" x14ac:dyDescent="0.2">
      <c r="G4943" s="64"/>
      <c r="H4943" s="64"/>
      <c r="O4943" s="87"/>
      <c r="P4943" s="127"/>
      <c r="Q4943" s="127"/>
      <c r="R4943" s="127"/>
    </row>
    <row r="4944" spans="7:18" x14ac:dyDescent="0.2">
      <c r="G4944" s="64"/>
      <c r="H4944" s="64"/>
      <c r="O4944" s="87"/>
      <c r="P4944" s="127"/>
      <c r="Q4944" s="127"/>
      <c r="R4944" s="127"/>
    </row>
    <row r="4945" spans="7:18" x14ac:dyDescent="0.2">
      <c r="G4945" s="64"/>
      <c r="H4945" s="64"/>
      <c r="O4945" s="87"/>
      <c r="P4945" s="127"/>
      <c r="Q4945" s="127"/>
      <c r="R4945" s="127"/>
    </row>
    <row r="4946" spans="7:18" x14ac:dyDescent="0.2">
      <c r="G4946" s="64"/>
      <c r="H4946" s="64"/>
      <c r="O4946" s="87"/>
      <c r="P4946" s="127"/>
      <c r="Q4946" s="127"/>
      <c r="R4946" s="127"/>
    </row>
    <row r="4947" spans="7:18" x14ac:dyDescent="0.2">
      <c r="G4947" s="64"/>
      <c r="H4947" s="64"/>
      <c r="O4947" s="87"/>
      <c r="P4947" s="127"/>
      <c r="Q4947" s="127"/>
      <c r="R4947" s="127"/>
    </row>
    <row r="4948" spans="7:18" x14ac:dyDescent="0.2">
      <c r="G4948" s="64"/>
      <c r="H4948" s="64"/>
      <c r="O4948" s="87"/>
      <c r="P4948" s="127"/>
      <c r="Q4948" s="127"/>
      <c r="R4948" s="127"/>
    </row>
    <row r="4949" spans="7:18" x14ac:dyDescent="0.2">
      <c r="G4949" s="64"/>
      <c r="H4949" s="64"/>
      <c r="O4949" s="87"/>
      <c r="P4949" s="127"/>
      <c r="Q4949" s="127"/>
      <c r="R4949" s="127"/>
    </row>
    <row r="4950" spans="7:18" x14ac:dyDescent="0.2">
      <c r="G4950" s="64"/>
      <c r="H4950" s="64"/>
      <c r="O4950" s="87"/>
      <c r="P4950" s="127"/>
      <c r="Q4950" s="127"/>
      <c r="R4950" s="127"/>
    </row>
    <row r="4951" spans="7:18" x14ac:dyDescent="0.2">
      <c r="G4951" s="64"/>
      <c r="H4951" s="64"/>
      <c r="O4951" s="87"/>
      <c r="P4951" s="127"/>
      <c r="Q4951" s="127"/>
      <c r="R4951" s="127"/>
    </row>
    <row r="4952" spans="7:18" x14ac:dyDescent="0.2">
      <c r="G4952" s="64"/>
      <c r="H4952" s="64"/>
      <c r="O4952" s="87"/>
      <c r="P4952" s="127"/>
      <c r="Q4952" s="127"/>
      <c r="R4952" s="127"/>
    </row>
    <row r="4953" spans="7:18" x14ac:dyDescent="0.2">
      <c r="G4953" s="64"/>
      <c r="H4953" s="64"/>
      <c r="O4953" s="87"/>
      <c r="P4953" s="127"/>
      <c r="Q4953" s="127"/>
      <c r="R4953" s="127"/>
    </row>
    <row r="4954" spans="7:18" x14ac:dyDescent="0.2">
      <c r="G4954" s="64"/>
      <c r="H4954" s="64"/>
      <c r="O4954" s="87"/>
      <c r="P4954" s="127"/>
      <c r="Q4954" s="127"/>
      <c r="R4954" s="127"/>
    </row>
    <row r="4955" spans="7:18" x14ac:dyDescent="0.2">
      <c r="G4955" s="64"/>
      <c r="H4955" s="64"/>
      <c r="O4955" s="87"/>
      <c r="P4955" s="127"/>
      <c r="Q4955" s="127"/>
      <c r="R4955" s="127"/>
    </row>
    <row r="4956" spans="7:18" x14ac:dyDescent="0.2">
      <c r="G4956" s="64"/>
      <c r="H4956" s="64"/>
      <c r="O4956" s="87"/>
      <c r="P4956" s="127"/>
      <c r="Q4956" s="127"/>
      <c r="R4956" s="127"/>
    </row>
    <row r="4957" spans="7:18" x14ac:dyDescent="0.2">
      <c r="G4957" s="64"/>
      <c r="H4957" s="64"/>
      <c r="O4957" s="87"/>
      <c r="P4957" s="127"/>
      <c r="Q4957" s="127"/>
      <c r="R4957" s="127"/>
    </row>
    <row r="4958" spans="7:18" x14ac:dyDescent="0.2">
      <c r="G4958" s="64"/>
      <c r="H4958" s="64"/>
      <c r="O4958" s="87"/>
      <c r="P4958" s="127"/>
      <c r="Q4958" s="127"/>
      <c r="R4958" s="127"/>
    </row>
    <row r="4959" spans="7:18" x14ac:dyDescent="0.2">
      <c r="G4959" s="64"/>
      <c r="H4959" s="64"/>
      <c r="O4959" s="87"/>
      <c r="P4959" s="127"/>
      <c r="Q4959" s="127"/>
      <c r="R4959" s="127"/>
    </row>
    <row r="4960" spans="7:18" x14ac:dyDescent="0.2">
      <c r="G4960" s="64"/>
      <c r="H4960" s="64"/>
      <c r="O4960" s="87"/>
      <c r="P4960" s="127"/>
      <c r="Q4960" s="127"/>
      <c r="R4960" s="127"/>
    </row>
    <row r="4961" spans="7:18" x14ac:dyDescent="0.2">
      <c r="G4961" s="64"/>
      <c r="H4961" s="64"/>
      <c r="O4961" s="87"/>
      <c r="P4961" s="127"/>
      <c r="Q4961" s="127"/>
      <c r="R4961" s="127"/>
    </row>
    <row r="4962" spans="7:18" x14ac:dyDescent="0.2">
      <c r="G4962" s="64"/>
      <c r="H4962" s="64"/>
      <c r="O4962" s="87"/>
      <c r="P4962" s="127"/>
      <c r="Q4962" s="127"/>
      <c r="R4962" s="127"/>
    </row>
    <row r="4963" spans="7:18" x14ac:dyDescent="0.2">
      <c r="G4963" s="64"/>
      <c r="H4963" s="64"/>
      <c r="O4963" s="87"/>
      <c r="P4963" s="127"/>
      <c r="Q4963" s="127"/>
      <c r="R4963" s="127"/>
    </row>
    <row r="4964" spans="7:18" x14ac:dyDescent="0.2">
      <c r="G4964" s="64"/>
      <c r="H4964" s="64"/>
      <c r="O4964" s="87"/>
      <c r="P4964" s="127"/>
      <c r="Q4964" s="127"/>
      <c r="R4964" s="127"/>
    </row>
    <row r="4965" spans="7:18" x14ac:dyDescent="0.2">
      <c r="G4965" s="64"/>
      <c r="H4965" s="64"/>
      <c r="O4965" s="87"/>
      <c r="P4965" s="127"/>
      <c r="Q4965" s="127"/>
      <c r="R4965" s="127"/>
    </row>
    <row r="4966" spans="7:18" x14ac:dyDescent="0.2">
      <c r="G4966" s="64"/>
      <c r="H4966" s="64"/>
      <c r="O4966" s="87"/>
      <c r="P4966" s="127"/>
      <c r="Q4966" s="127"/>
      <c r="R4966" s="127"/>
    </row>
    <row r="4967" spans="7:18" x14ac:dyDescent="0.2">
      <c r="G4967" s="64"/>
      <c r="H4967" s="64"/>
      <c r="O4967" s="87"/>
      <c r="P4967" s="127"/>
      <c r="Q4967" s="127"/>
      <c r="R4967" s="127"/>
    </row>
    <row r="4968" spans="7:18" x14ac:dyDescent="0.2">
      <c r="G4968" s="64"/>
      <c r="H4968" s="64"/>
      <c r="O4968" s="87"/>
      <c r="P4968" s="127"/>
      <c r="Q4968" s="127"/>
      <c r="R4968" s="127"/>
    </row>
    <row r="4969" spans="7:18" x14ac:dyDescent="0.2">
      <c r="G4969" s="64"/>
      <c r="H4969" s="64"/>
      <c r="O4969" s="87"/>
      <c r="P4969" s="127"/>
      <c r="Q4969" s="127"/>
      <c r="R4969" s="127"/>
    </row>
    <row r="4970" spans="7:18" x14ac:dyDescent="0.2">
      <c r="G4970" s="64"/>
      <c r="H4970" s="64"/>
      <c r="O4970" s="87"/>
      <c r="P4970" s="127"/>
      <c r="Q4970" s="127"/>
      <c r="R4970" s="127"/>
    </row>
    <row r="4971" spans="7:18" x14ac:dyDescent="0.2">
      <c r="G4971" s="64"/>
      <c r="H4971" s="64"/>
      <c r="O4971" s="87"/>
      <c r="P4971" s="127"/>
      <c r="Q4971" s="127"/>
      <c r="R4971" s="127"/>
    </row>
    <row r="4972" spans="7:18" x14ac:dyDescent="0.2">
      <c r="G4972" s="64"/>
      <c r="H4972" s="64"/>
      <c r="O4972" s="87"/>
      <c r="P4972" s="127"/>
      <c r="Q4972" s="127"/>
      <c r="R4972" s="127"/>
    </row>
    <row r="4973" spans="7:18" x14ac:dyDescent="0.2">
      <c r="G4973" s="64"/>
      <c r="H4973" s="64"/>
      <c r="O4973" s="87"/>
      <c r="P4973" s="127"/>
      <c r="Q4973" s="127"/>
      <c r="R4973" s="127"/>
    </row>
    <row r="4974" spans="7:18" x14ac:dyDescent="0.2">
      <c r="G4974" s="64"/>
      <c r="H4974" s="64"/>
      <c r="O4974" s="87"/>
      <c r="P4974" s="127"/>
      <c r="Q4974" s="127"/>
      <c r="R4974" s="127"/>
    </row>
    <row r="4975" spans="7:18" x14ac:dyDescent="0.2">
      <c r="G4975" s="64"/>
      <c r="H4975" s="64"/>
      <c r="O4975" s="87"/>
      <c r="P4975" s="127"/>
      <c r="Q4975" s="127"/>
      <c r="R4975" s="127"/>
    </row>
    <row r="4976" spans="7:18" x14ac:dyDescent="0.2">
      <c r="G4976" s="64"/>
      <c r="H4976" s="64"/>
      <c r="O4976" s="87"/>
      <c r="P4976" s="127"/>
      <c r="Q4976" s="127"/>
      <c r="R4976" s="127"/>
    </row>
    <row r="4977" spans="7:18" x14ac:dyDescent="0.2">
      <c r="G4977" s="64"/>
      <c r="H4977" s="64"/>
      <c r="O4977" s="87"/>
      <c r="P4977" s="127"/>
      <c r="Q4977" s="127"/>
      <c r="R4977" s="127"/>
    </row>
    <row r="4978" spans="7:18" x14ac:dyDescent="0.2">
      <c r="G4978" s="64"/>
      <c r="H4978" s="64"/>
      <c r="O4978" s="87"/>
      <c r="P4978" s="127"/>
      <c r="Q4978" s="127"/>
      <c r="R4978" s="127"/>
    </row>
    <row r="4979" spans="7:18" x14ac:dyDescent="0.2">
      <c r="G4979" s="64"/>
      <c r="H4979" s="64"/>
      <c r="O4979" s="87"/>
      <c r="P4979" s="127"/>
      <c r="Q4979" s="127"/>
      <c r="R4979" s="127"/>
    </row>
    <row r="4980" spans="7:18" x14ac:dyDescent="0.2">
      <c r="G4980" s="64"/>
      <c r="H4980" s="64"/>
      <c r="O4980" s="87"/>
      <c r="P4980" s="127"/>
      <c r="Q4980" s="127"/>
      <c r="R4980" s="127"/>
    </row>
    <row r="4981" spans="7:18" x14ac:dyDescent="0.2">
      <c r="G4981" s="64"/>
      <c r="H4981" s="64"/>
      <c r="O4981" s="87"/>
      <c r="P4981" s="127"/>
      <c r="Q4981" s="127"/>
      <c r="R4981" s="127"/>
    </row>
    <row r="4982" spans="7:18" x14ac:dyDescent="0.2">
      <c r="G4982" s="64"/>
      <c r="H4982" s="64"/>
      <c r="O4982" s="87"/>
      <c r="P4982" s="127"/>
      <c r="Q4982" s="127"/>
      <c r="R4982" s="127"/>
    </row>
    <row r="4983" spans="7:18" x14ac:dyDescent="0.2">
      <c r="G4983" s="64"/>
      <c r="H4983" s="64"/>
      <c r="O4983" s="87"/>
      <c r="P4983" s="127"/>
      <c r="Q4983" s="127"/>
      <c r="R4983" s="127"/>
    </row>
    <row r="4984" spans="7:18" x14ac:dyDescent="0.2">
      <c r="G4984" s="64"/>
      <c r="H4984" s="64"/>
      <c r="O4984" s="87"/>
      <c r="P4984" s="127"/>
      <c r="Q4984" s="127"/>
      <c r="R4984" s="127"/>
    </row>
    <row r="4985" spans="7:18" x14ac:dyDescent="0.2">
      <c r="G4985" s="64"/>
      <c r="H4985" s="64"/>
      <c r="O4985" s="87"/>
      <c r="P4985" s="127"/>
      <c r="Q4985" s="127"/>
      <c r="R4985" s="127"/>
    </row>
    <row r="4986" spans="7:18" x14ac:dyDescent="0.2">
      <c r="G4986" s="64"/>
      <c r="H4986" s="64"/>
      <c r="O4986" s="87"/>
      <c r="P4986" s="127"/>
      <c r="Q4986" s="127"/>
      <c r="R4986" s="127"/>
    </row>
    <row r="4987" spans="7:18" x14ac:dyDescent="0.2">
      <c r="G4987" s="64"/>
      <c r="H4987" s="64"/>
      <c r="O4987" s="87"/>
      <c r="P4987" s="127"/>
      <c r="Q4987" s="127"/>
      <c r="R4987" s="127"/>
    </row>
    <row r="4988" spans="7:18" x14ac:dyDescent="0.2">
      <c r="G4988" s="64"/>
      <c r="H4988" s="64"/>
      <c r="O4988" s="87"/>
      <c r="P4988" s="127"/>
      <c r="Q4988" s="127"/>
      <c r="R4988" s="127"/>
    </row>
    <row r="4989" spans="7:18" x14ac:dyDescent="0.2">
      <c r="G4989" s="64"/>
      <c r="H4989" s="64"/>
      <c r="O4989" s="87"/>
      <c r="P4989" s="127"/>
      <c r="Q4989" s="127"/>
      <c r="R4989" s="127"/>
    </row>
    <row r="4990" spans="7:18" x14ac:dyDescent="0.2">
      <c r="G4990" s="64"/>
      <c r="H4990" s="64"/>
      <c r="O4990" s="87"/>
      <c r="P4990" s="127"/>
      <c r="Q4990" s="127"/>
      <c r="R4990" s="127"/>
    </row>
    <row r="4991" spans="7:18" x14ac:dyDescent="0.2">
      <c r="G4991" s="64"/>
      <c r="H4991" s="64"/>
      <c r="O4991" s="87"/>
      <c r="P4991" s="127"/>
      <c r="Q4991" s="127"/>
      <c r="R4991" s="127"/>
    </row>
    <row r="4992" spans="7:18" x14ac:dyDescent="0.2">
      <c r="G4992" s="64"/>
      <c r="H4992" s="64"/>
      <c r="O4992" s="87"/>
      <c r="P4992" s="127"/>
      <c r="Q4992" s="127"/>
      <c r="R4992" s="127"/>
    </row>
    <row r="4993" spans="7:18" x14ac:dyDescent="0.2">
      <c r="G4993" s="64"/>
      <c r="H4993" s="64"/>
      <c r="O4993" s="87"/>
      <c r="P4993" s="127"/>
      <c r="Q4993" s="127"/>
      <c r="R4993" s="127"/>
    </row>
    <row r="4994" spans="7:18" x14ac:dyDescent="0.2">
      <c r="G4994" s="64"/>
      <c r="H4994" s="64"/>
      <c r="O4994" s="87"/>
      <c r="P4994" s="127"/>
      <c r="Q4994" s="127"/>
      <c r="R4994" s="127"/>
    </row>
    <row r="4995" spans="7:18" x14ac:dyDescent="0.2">
      <c r="G4995" s="64"/>
      <c r="H4995" s="64"/>
      <c r="O4995" s="87"/>
      <c r="P4995" s="127"/>
      <c r="Q4995" s="127"/>
      <c r="R4995" s="127"/>
    </row>
    <row r="4996" spans="7:18" x14ac:dyDescent="0.2">
      <c r="G4996" s="64"/>
      <c r="H4996" s="64"/>
      <c r="O4996" s="87"/>
      <c r="P4996" s="127"/>
      <c r="Q4996" s="127"/>
      <c r="R4996" s="127"/>
    </row>
    <row r="4997" spans="7:18" x14ac:dyDescent="0.2">
      <c r="G4997" s="64"/>
      <c r="H4997" s="64"/>
      <c r="O4997" s="87"/>
      <c r="P4997" s="127"/>
      <c r="Q4997" s="127"/>
      <c r="R4997" s="127"/>
    </row>
    <row r="4998" spans="7:18" x14ac:dyDescent="0.2">
      <c r="G4998" s="64"/>
      <c r="H4998" s="64"/>
      <c r="O4998" s="87"/>
      <c r="P4998" s="127"/>
      <c r="Q4998" s="127"/>
      <c r="R4998" s="127"/>
    </row>
    <row r="4999" spans="7:18" x14ac:dyDescent="0.2">
      <c r="G4999" s="64"/>
      <c r="H4999" s="64"/>
      <c r="O4999" s="87"/>
      <c r="P4999" s="127"/>
      <c r="Q4999" s="127"/>
      <c r="R4999" s="127"/>
    </row>
    <row r="5000" spans="7:18" x14ac:dyDescent="0.2">
      <c r="G5000" s="64"/>
      <c r="H5000" s="64"/>
      <c r="O5000" s="87"/>
      <c r="P5000" s="127"/>
      <c r="Q5000" s="127"/>
      <c r="R5000" s="127"/>
    </row>
    <row r="5001" spans="7:18" x14ac:dyDescent="0.2">
      <c r="G5001" s="64"/>
      <c r="H5001" s="64"/>
      <c r="O5001" s="87"/>
      <c r="P5001" s="127"/>
      <c r="Q5001" s="127"/>
      <c r="R5001" s="127"/>
    </row>
    <row r="5002" spans="7:18" x14ac:dyDescent="0.2">
      <c r="G5002" s="64"/>
      <c r="H5002" s="64"/>
      <c r="O5002" s="87"/>
      <c r="P5002" s="127"/>
      <c r="Q5002" s="127"/>
      <c r="R5002" s="127"/>
    </row>
    <row r="5003" spans="7:18" x14ac:dyDescent="0.2">
      <c r="G5003" s="64"/>
      <c r="H5003" s="64"/>
      <c r="O5003" s="87"/>
      <c r="P5003" s="127"/>
      <c r="Q5003" s="127"/>
      <c r="R5003" s="127"/>
    </row>
    <row r="5004" spans="7:18" x14ac:dyDescent="0.2">
      <c r="G5004" s="64"/>
      <c r="H5004" s="64"/>
      <c r="O5004" s="87"/>
      <c r="P5004" s="127"/>
      <c r="Q5004" s="127"/>
      <c r="R5004" s="127"/>
    </row>
    <row r="5005" spans="7:18" x14ac:dyDescent="0.2">
      <c r="G5005" s="64"/>
      <c r="H5005" s="64"/>
      <c r="O5005" s="87"/>
      <c r="P5005" s="127"/>
      <c r="Q5005" s="127"/>
      <c r="R5005" s="127"/>
    </row>
    <row r="5006" spans="7:18" x14ac:dyDescent="0.2">
      <c r="G5006" s="64"/>
      <c r="H5006" s="64"/>
      <c r="O5006" s="87"/>
      <c r="P5006" s="127"/>
      <c r="Q5006" s="127"/>
      <c r="R5006" s="127"/>
    </row>
    <row r="5007" spans="7:18" x14ac:dyDescent="0.2">
      <c r="G5007" s="64"/>
      <c r="H5007" s="64"/>
      <c r="O5007" s="87"/>
      <c r="P5007" s="127"/>
      <c r="Q5007" s="127"/>
      <c r="R5007" s="127"/>
    </row>
    <row r="5008" spans="7:18" x14ac:dyDescent="0.2">
      <c r="G5008" s="64"/>
      <c r="H5008" s="64"/>
      <c r="O5008" s="87"/>
      <c r="P5008" s="127"/>
      <c r="Q5008" s="127"/>
      <c r="R5008" s="127"/>
    </row>
    <row r="5009" spans="7:18" x14ac:dyDescent="0.2">
      <c r="G5009" s="64"/>
      <c r="H5009" s="64"/>
      <c r="O5009" s="87"/>
      <c r="P5009" s="127"/>
      <c r="Q5009" s="127"/>
      <c r="R5009" s="127"/>
    </row>
    <row r="5010" spans="7:18" x14ac:dyDescent="0.2">
      <c r="G5010" s="64"/>
      <c r="H5010" s="64"/>
      <c r="O5010" s="87"/>
      <c r="P5010" s="127"/>
      <c r="Q5010" s="127"/>
      <c r="R5010" s="127"/>
    </row>
    <row r="5011" spans="7:18" x14ac:dyDescent="0.2">
      <c r="G5011" s="64"/>
      <c r="H5011" s="64"/>
      <c r="O5011" s="87"/>
      <c r="P5011" s="127"/>
      <c r="Q5011" s="127"/>
      <c r="R5011" s="127"/>
    </row>
    <row r="5012" spans="7:18" x14ac:dyDescent="0.2">
      <c r="G5012" s="64"/>
      <c r="H5012" s="64"/>
      <c r="O5012" s="87"/>
      <c r="P5012" s="127"/>
      <c r="Q5012" s="127"/>
      <c r="R5012" s="127"/>
    </row>
    <row r="5013" spans="7:18" x14ac:dyDescent="0.2">
      <c r="G5013" s="64"/>
      <c r="H5013" s="64"/>
      <c r="O5013" s="87"/>
      <c r="P5013" s="127"/>
      <c r="Q5013" s="127"/>
      <c r="R5013" s="127"/>
    </row>
    <row r="5014" spans="7:18" x14ac:dyDescent="0.2">
      <c r="G5014" s="64"/>
      <c r="H5014" s="64"/>
      <c r="O5014" s="87"/>
      <c r="P5014" s="127"/>
      <c r="Q5014" s="127"/>
      <c r="R5014" s="127"/>
    </row>
    <row r="5015" spans="7:18" x14ac:dyDescent="0.2">
      <c r="G5015" s="64"/>
      <c r="H5015" s="64"/>
      <c r="O5015" s="87"/>
      <c r="P5015" s="127"/>
      <c r="Q5015" s="127"/>
      <c r="R5015" s="127"/>
    </row>
    <row r="5016" spans="7:18" x14ac:dyDescent="0.2">
      <c r="G5016" s="64"/>
      <c r="H5016" s="64"/>
      <c r="O5016" s="87"/>
      <c r="P5016" s="127"/>
      <c r="Q5016" s="127"/>
      <c r="R5016" s="127"/>
    </row>
    <row r="5017" spans="7:18" x14ac:dyDescent="0.2">
      <c r="G5017" s="64"/>
      <c r="H5017" s="64"/>
      <c r="O5017" s="87"/>
      <c r="P5017" s="127"/>
      <c r="Q5017" s="127"/>
      <c r="R5017" s="127"/>
    </row>
    <row r="5018" spans="7:18" x14ac:dyDescent="0.2">
      <c r="G5018" s="64"/>
      <c r="H5018" s="64"/>
      <c r="O5018" s="87"/>
      <c r="P5018" s="127"/>
      <c r="Q5018" s="127"/>
      <c r="R5018" s="127"/>
    </row>
    <row r="5019" spans="7:18" x14ac:dyDescent="0.2">
      <c r="G5019" s="64"/>
      <c r="H5019" s="64"/>
      <c r="O5019" s="87"/>
      <c r="P5019" s="127"/>
      <c r="Q5019" s="127"/>
      <c r="R5019" s="127"/>
    </row>
    <row r="5020" spans="7:18" x14ac:dyDescent="0.2">
      <c r="G5020" s="64"/>
      <c r="H5020" s="64"/>
      <c r="O5020" s="87"/>
      <c r="P5020" s="127"/>
      <c r="Q5020" s="127"/>
      <c r="R5020" s="127"/>
    </row>
    <row r="5021" spans="7:18" x14ac:dyDescent="0.2">
      <c r="G5021" s="64"/>
      <c r="H5021" s="64"/>
      <c r="O5021" s="87"/>
      <c r="P5021" s="127"/>
      <c r="Q5021" s="127"/>
      <c r="R5021" s="127"/>
    </row>
    <row r="5022" spans="7:18" x14ac:dyDescent="0.2">
      <c r="G5022" s="64"/>
      <c r="H5022" s="64"/>
      <c r="O5022" s="87"/>
      <c r="P5022" s="127"/>
      <c r="Q5022" s="127"/>
      <c r="R5022" s="127"/>
    </row>
    <row r="5023" spans="7:18" x14ac:dyDescent="0.2">
      <c r="G5023" s="64"/>
      <c r="H5023" s="64"/>
      <c r="O5023" s="87"/>
      <c r="P5023" s="127"/>
      <c r="Q5023" s="127"/>
      <c r="R5023" s="127"/>
    </row>
    <row r="5024" spans="7:18" x14ac:dyDescent="0.2">
      <c r="G5024" s="64"/>
      <c r="H5024" s="64"/>
      <c r="O5024" s="87"/>
      <c r="P5024" s="127"/>
      <c r="Q5024" s="127"/>
      <c r="R5024" s="127"/>
    </row>
    <row r="5025" spans="7:18" x14ac:dyDescent="0.2">
      <c r="G5025" s="64"/>
      <c r="H5025" s="64"/>
      <c r="O5025" s="87"/>
      <c r="P5025" s="127"/>
      <c r="Q5025" s="127"/>
      <c r="R5025" s="127"/>
    </row>
    <row r="5026" spans="7:18" x14ac:dyDescent="0.2">
      <c r="G5026" s="64"/>
      <c r="H5026" s="64"/>
      <c r="O5026" s="87"/>
      <c r="P5026" s="127"/>
      <c r="Q5026" s="127"/>
      <c r="R5026" s="127"/>
    </row>
    <row r="5027" spans="7:18" x14ac:dyDescent="0.2">
      <c r="G5027" s="64"/>
      <c r="H5027" s="64"/>
      <c r="O5027" s="87"/>
      <c r="P5027" s="127"/>
      <c r="Q5027" s="127"/>
      <c r="R5027" s="127"/>
    </row>
    <row r="5028" spans="7:18" x14ac:dyDescent="0.2">
      <c r="G5028" s="64"/>
      <c r="H5028" s="64"/>
      <c r="O5028" s="87"/>
      <c r="P5028" s="127"/>
      <c r="Q5028" s="127"/>
      <c r="R5028" s="127"/>
    </row>
    <row r="5029" spans="7:18" x14ac:dyDescent="0.2">
      <c r="G5029" s="64"/>
      <c r="H5029" s="64"/>
      <c r="O5029" s="87"/>
      <c r="P5029" s="127"/>
      <c r="Q5029" s="127"/>
      <c r="R5029" s="127"/>
    </row>
    <row r="5030" spans="7:18" x14ac:dyDescent="0.2">
      <c r="G5030" s="64"/>
      <c r="H5030" s="64"/>
      <c r="O5030" s="87"/>
      <c r="P5030" s="127"/>
      <c r="Q5030" s="127"/>
      <c r="R5030" s="127"/>
    </row>
    <row r="5031" spans="7:18" x14ac:dyDescent="0.2">
      <c r="G5031" s="64"/>
      <c r="H5031" s="64"/>
      <c r="O5031" s="87"/>
      <c r="P5031" s="127"/>
      <c r="Q5031" s="127"/>
      <c r="R5031" s="127"/>
    </row>
    <row r="5032" spans="7:18" x14ac:dyDescent="0.2">
      <c r="G5032" s="64"/>
      <c r="H5032" s="64"/>
      <c r="O5032" s="87"/>
      <c r="P5032" s="127"/>
      <c r="Q5032" s="127"/>
      <c r="R5032" s="127"/>
    </row>
    <row r="5033" spans="7:18" x14ac:dyDescent="0.2">
      <c r="G5033" s="64"/>
      <c r="H5033" s="64"/>
      <c r="O5033" s="87"/>
      <c r="P5033" s="127"/>
      <c r="Q5033" s="127"/>
      <c r="R5033" s="127"/>
    </row>
    <row r="5034" spans="7:18" x14ac:dyDescent="0.2">
      <c r="G5034" s="64"/>
      <c r="H5034" s="64"/>
      <c r="O5034" s="87"/>
      <c r="P5034" s="127"/>
      <c r="Q5034" s="127"/>
      <c r="R5034" s="127"/>
    </row>
    <row r="5035" spans="7:18" x14ac:dyDescent="0.2">
      <c r="G5035" s="64"/>
      <c r="H5035" s="64"/>
      <c r="O5035" s="87"/>
      <c r="P5035" s="127"/>
      <c r="Q5035" s="127"/>
      <c r="R5035" s="127"/>
    </row>
    <row r="5036" spans="7:18" x14ac:dyDescent="0.2">
      <c r="G5036" s="64"/>
      <c r="H5036" s="64"/>
      <c r="O5036" s="87"/>
      <c r="P5036" s="127"/>
      <c r="Q5036" s="127"/>
      <c r="R5036" s="127"/>
    </row>
    <row r="5037" spans="7:18" x14ac:dyDescent="0.2">
      <c r="G5037" s="64"/>
      <c r="H5037" s="64"/>
      <c r="O5037" s="87"/>
      <c r="P5037" s="127"/>
      <c r="Q5037" s="127"/>
      <c r="R5037" s="127"/>
    </row>
    <row r="5038" spans="7:18" x14ac:dyDescent="0.2">
      <c r="G5038" s="64"/>
      <c r="H5038" s="64"/>
      <c r="O5038" s="87"/>
      <c r="P5038" s="127"/>
      <c r="Q5038" s="127"/>
      <c r="R5038" s="127"/>
    </row>
    <row r="5039" spans="7:18" x14ac:dyDescent="0.2">
      <c r="G5039" s="64"/>
      <c r="H5039" s="64"/>
      <c r="O5039" s="87"/>
      <c r="P5039" s="127"/>
      <c r="Q5039" s="127"/>
      <c r="R5039" s="127"/>
    </row>
    <row r="5040" spans="7:18" x14ac:dyDescent="0.2">
      <c r="G5040" s="64"/>
      <c r="H5040" s="64"/>
      <c r="O5040" s="87"/>
      <c r="P5040" s="127"/>
      <c r="Q5040" s="127"/>
      <c r="R5040" s="127"/>
    </row>
    <row r="5041" spans="7:18" x14ac:dyDescent="0.2">
      <c r="G5041" s="64"/>
      <c r="H5041" s="64"/>
      <c r="O5041" s="87"/>
      <c r="P5041" s="127"/>
      <c r="Q5041" s="127"/>
      <c r="R5041" s="127"/>
    </row>
    <row r="5042" spans="7:18" x14ac:dyDescent="0.2">
      <c r="G5042" s="64"/>
      <c r="H5042" s="64"/>
      <c r="O5042" s="87"/>
      <c r="P5042" s="127"/>
      <c r="Q5042" s="127"/>
      <c r="R5042" s="127"/>
    </row>
    <row r="5043" spans="7:18" x14ac:dyDescent="0.2">
      <c r="G5043" s="64"/>
      <c r="H5043" s="64"/>
      <c r="O5043" s="87"/>
      <c r="P5043" s="127"/>
      <c r="Q5043" s="127"/>
      <c r="R5043" s="127"/>
    </row>
    <row r="5044" spans="7:18" x14ac:dyDescent="0.2">
      <c r="G5044" s="64"/>
      <c r="H5044" s="64"/>
      <c r="O5044" s="87"/>
      <c r="P5044" s="127"/>
      <c r="Q5044" s="127"/>
      <c r="R5044" s="127"/>
    </row>
    <row r="5045" spans="7:18" x14ac:dyDescent="0.2">
      <c r="G5045" s="64"/>
      <c r="H5045" s="64"/>
      <c r="O5045" s="87"/>
      <c r="P5045" s="127"/>
      <c r="Q5045" s="127"/>
      <c r="R5045" s="127"/>
    </row>
    <row r="5046" spans="7:18" x14ac:dyDescent="0.2">
      <c r="G5046" s="64"/>
      <c r="H5046" s="64"/>
      <c r="O5046" s="87"/>
      <c r="P5046" s="127"/>
      <c r="Q5046" s="127"/>
      <c r="R5046" s="127"/>
    </row>
    <row r="5047" spans="7:18" x14ac:dyDescent="0.2">
      <c r="G5047" s="64"/>
      <c r="H5047" s="64"/>
      <c r="O5047" s="87"/>
      <c r="P5047" s="127"/>
      <c r="Q5047" s="127"/>
      <c r="R5047" s="127"/>
    </row>
    <row r="5048" spans="7:18" x14ac:dyDescent="0.2">
      <c r="G5048" s="64"/>
      <c r="H5048" s="64"/>
      <c r="O5048" s="87"/>
      <c r="P5048" s="127"/>
      <c r="Q5048" s="127"/>
      <c r="R5048" s="127"/>
    </row>
    <row r="5049" spans="7:18" x14ac:dyDescent="0.2">
      <c r="G5049" s="64"/>
      <c r="H5049" s="64"/>
      <c r="O5049" s="87"/>
      <c r="P5049" s="127"/>
      <c r="Q5049" s="127"/>
      <c r="R5049" s="127"/>
    </row>
    <row r="5050" spans="7:18" x14ac:dyDescent="0.2">
      <c r="G5050" s="64"/>
      <c r="H5050" s="64"/>
      <c r="O5050" s="87"/>
      <c r="P5050" s="127"/>
      <c r="Q5050" s="127"/>
      <c r="R5050" s="127"/>
    </row>
    <row r="5051" spans="7:18" x14ac:dyDescent="0.2">
      <c r="G5051" s="64"/>
      <c r="H5051" s="64"/>
      <c r="O5051" s="87"/>
      <c r="P5051" s="127"/>
      <c r="Q5051" s="127"/>
      <c r="R5051" s="127"/>
    </row>
    <row r="5052" spans="7:18" x14ac:dyDescent="0.2">
      <c r="G5052" s="64"/>
      <c r="H5052" s="64"/>
      <c r="O5052" s="87"/>
      <c r="P5052" s="127"/>
      <c r="Q5052" s="127"/>
      <c r="R5052" s="127"/>
    </row>
    <row r="5053" spans="7:18" x14ac:dyDescent="0.2">
      <c r="G5053" s="64"/>
      <c r="H5053" s="64"/>
      <c r="O5053" s="87"/>
      <c r="P5053" s="127"/>
      <c r="Q5053" s="127"/>
      <c r="R5053" s="127"/>
    </row>
    <row r="5054" spans="7:18" x14ac:dyDescent="0.2">
      <c r="G5054" s="64"/>
      <c r="H5054" s="64"/>
      <c r="O5054" s="87"/>
      <c r="P5054" s="127"/>
      <c r="Q5054" s="127"/>
      <c r="R5054" s="127"/>
    </row>
    <row r="5055" spans="7:18" x14ac:dyDescent="0.2">
      <c r="G5055" s="64"/>
      <c r="H5055" s="64"/>
      <c r="O5055" s="87"/>
      <c r="P5055" s="127"/>
      <c r="Q5055" s="127"/>
      <c r="R5055" s="127"/>
    </row>
    <row r="5056" spans="7:18" x14ac:dyDescent="0.2">
      <c r="G5056" s="64"/>
      <c r="H5056" s="64"/>
      <c r="O5056" s="87"/>
      <c r="P5056" s="127"/>
      <c r="Q5056" s="127"/>
      <c r="R5056" s="127"/>
    </row>
    <row r="5057" spans="7:18" x14ac:dyDescent="0.2">
      <c r="G5057" s="64"/>
      <c r="H5057" s="64"/>
      <c r="O5057" s="87"/>
      <c r="P5057" s="127"/>
      <c r="Q5057" s="127"/>
      <c r="R5057" s="127"/>
    </row>
    <row r="5058" spans="7:18" x14ac:dyDescent="0.2">
      <c r="G5058" s="64"/>
      <c r="H5058" s="64"/>
      <c r="O5058" s="87"/>
      <c r="P5058" s="127"/>
      <c r="Q5058" s="127"/>
      <c r="R5058" s="127"/>
    </row>
    <row r="5059" spans="7:18" x14ac:dyDescent="0.2">
      <c r="G5059" s="64"/>
      <c r="H5059" s="64"/>
      <c r="O5059" s="87"/>
      <c r="P5059" s="127"/>
      <c r="Q5059" s="127"/>
      <c r="R5059" s="127"/>
    </row>
    <row r="5060" spans="7:18" x14ac:dyDescent="0.2">
      <c r="G5060" s="64"/>
      <c r="H5060" s="64"/>
      <c r="O5060" s="87"/>
      <c r="P5060" s="127"/>
      <c r="Q5060" s="127"/>
      <c r="R5060" s="127"/>
    </row>
    <row r="5061" spans="7:18" x14ac:dyDescent="0.2">
      <c r="G5061" s="64"/>
      <c r="H5061" s="64"/>
      <c r="O5061" s="87"/>
      <c r="P5061" s="127"/>
      <c r="Q5061" s="127"/>
      <c r="R5061" s="127"/>
    </row>
    <row r="5062" spans="7:18" x14ac:dyDescent="0.2">
      <c r="G5062" s="64"/>
      <c r="H5062" s="64"/>
      <c r="O5062" s="87"/>
      <c r="P5062" s="127"/>
      <c r="Q5062" s="127"/>
      <c r="R5062" s="127"/>
    </row>
    <row r="5063" spans="7:18" x14ac:dyDescent="0.2">
      <c r="G5063" s="64"/>
      <c r="H5063" s="64"/>
      <c r="O5063" s="87"/>
      <c r="P5063" s="127"/>
      <c r="Q5063" s="127"/>
      <c r="R5063" s="127"/>
    </row>
    <row r="5064" spans="7:18" x14ac:dyDescent="0.2">
      <c r="G5064" s="64"/>
      <c r="H5064" s="64"/>
      <c r="O5064" s="87"/>
      <c r="P5064" s="127"/>
      <c r="Q5064" s="127"/>
      <c r="R5064" s="127"/>
    </row>
    <row r="5065" spans="7:18" x14ac:dyDescent="0.2">
      <c r="G5065" s="64"/>
      <c r="H5065" s="64"/>
      <c r="O5065" s="87"/>
      <c r="P5065" s="127"/>
      <c r="Q5065" s="127"/>
      <c r="R5065" s="127"/>
    </row>
    <row r="5066" spans="7:18" x14ac:dyDescent="0.2">
      <c r="G5066" s="64"/>
      <c r="H5066" s="64"/>
      <c r="O5066" s="87"/>
      <c r="P5066" s="127"/>
      <c r="Q5066" s="127"/>
      <c r="R5066" s="127"/>
    </row>
    <row r="5067" spans="7:18" x14ac:dyDescent="0.2">
      <c r="G5067" s="64"/>
      <c r="H5067" s="64"/>
      <c r="O5067" s="87"/>
      <c r="P5067" s="127"/>
      <c r="Q5067" s="127"/>
      <c r="R5067" s="127"/>
    </row>
    <row r="5068" spans="7:18" x14ac:dyDescent="0.2">
      <c r="G5068" s="64"/>
      <c r="H5068" s="64"/>
      <c r="O5068" s="87"/>
      <c r="P5068" s="127"/>
      <c r="Q5068" s="127"/>
      <c r="R5068" s="127"/>
    </row>
    <row r="5069" spans="7:18" x14ac:dyDescent="0.2">
      <c r="G5069" s="64"/>
      <c r="H5069" s="64"/>
      <c r="O5069" s="87"/>
      <c r="P5069" s="127"/>
      <c r="Q5069" s="127"/>
      <c r="R5069" s="127"/>
    </row>
    <row r="5070" spans="7:18" x14ac:dyDescent="0.2">
      <c r="G5070" s="64"/>
      <c r="H5070" s="64"/>
      <c r="O5070" s="87"/>
      <c r="P5070" s="127"/>
      <c r="Q5070" s="127"/>
      <c r="R5070" s="127"/>
    </row>
    <row r="5071" spans="7:18" x14ac:dyDescent="0.2">
      <c r="G5071" s="64"/>
      <c r="H5071" s="64"/>
      <c r="O5071" s="87"/>
      <c r="P5071" s="127"/>
      <c r="Q5071" s="127"/>
      <c r="R5071" s="127"/>
    </row>
    <row r="5072" spans="7:18" x14ac:dyDescent="0.2">
      <c r="G5072" s="64"/>
      <c r="H5072" s="64"/>
      <c r="O5072" s="87"/>
      <c r="P5072" s="127"/>
      <c r="Q5072" s="127"/>
      <c r="R5072" s="127"/>
    </row>
    <row r="5073" spans="7:18" x14ac:dyDescent="0.2">
      <c r="G5073" s="64"/>
      <c r="H5073" s="64"/>
      <c r="O5073" s="87"/>
      <c r="P5073" s="127"/>
      <c r="Q5073" s="127"/>
      <c r="R5073" s="127"/>
    </row>
    <row r="5074" spans="7:18" x14ac:dyDescent="0.2">
      <c r="G5074" s="64"/>
      <c r="H5074" s="64"/>
      <c r="O5074" s="87"/>
      <c r="P5074" s="127"/>
      <c r="Q5074" s="127"/>
      <c r="R5074" s="127"/>
    </row>
    <row r="5075" spans="7:18" x14ac:dyDescent="0.2">
      <c r="G5075" s="64"/>
      <c r="H5075" s="64"/>
      <c r="O5075" s="87"/>
      <c r="P5075" s="127"/>
      <c r="Q5075" s="127"/>
      <c r="R5075" s="127"/>
    </row>
    <row r="5076" spans="7:18" x14ac:dyDescent="0.2">
      <c r="G5076" s="64"/>
      <c r="H5076" s="64"/>
      <c r="O5076" s="87"/>
      <c r="P5076" s="127"/>
      <c r="Q5076" s="127"/>
      <c r="R5076" s="127"/>
    </row>
    <row r="5077" spans="7:18" x14ac:dyDescent="0.2">
      <c r="G5077" s="64"/>
      <c r="H5077" s="64"/>
      <c r="O5077" s="87"/>
      <c r="P5077" s="127"/>
      <c r="Q5077" s="127"/>
      <c r="R5077" s="127"/>
    </row>
    <row r="5078" spans="7:18" x14ac:dyDescent="0.2">
      <c r="G5078" s="64"/>
      <c r="H5078" s="64"/>
      <c r="O5078" s="87"/>
      <c r="P5078" s="127"/>
      <c r="Q5078" s="127"/>
      <c r="R5078" s="127"/>
    </row>
    <row r="5079" spans="7:18" x14ac:dyDescent="0.2">
      <c r="G5079" s="64"/>
      <c r="H5079" s="64"/>
      <c r="O5079" s="87"/>
      <c r="P5079" s="127"/>
      <c r="Q5079" s="127"/>
      <c r="R5079" s="127"/>
    </row>
    <row r="5080" spans="7:18" x14ac:dyDescent="0.2">
      <c r="G5080" s="64"/>
      <c r="H5080" s="64"/>
      <c r="O5080" s="87"/>
      <c r="P5080" s="127"/>
      <c r="Q5080" s="127"/>
      <c r="R5080" s="127"/>
    </row>
    <row r="5081" spans="7:18" x14ac:dyDescent="0.2">
      <c r="G5081" s="64"/>
      <c r="H5081" s="64"/>
      <c r="O5081" s="87"/>
      <c r="P5081" s="127"/>
      <c r="Q5081" s="127"/>
      <c r="R5081" s="127"/>
    </row>
    <row r="5082" spans="7:18" x14ac:dyDescent="0.2">
      <c r="G5082" s="64"/>
      <c r="H5082" s="64"/>
      <c r="O5082" s="87"/>
      <c r="P5082" s="127"/>
      <c r="Q5082" s="127"/>
      <c r="R5082" s="127"/>
    </row>
    <row r="5083" spans="7:18" x14ac:dyDescent="0.2">
      <c r="G5083" s="64"/>
      <c r="H5083" s="64"/>
      <c r="O5083" s="87"/>
      <c r="P5083" s="127"/>
      <c r="Q5083" s="127"/>
      <c r="R5083" s="127"/>
    </row>
    <row r="5084" spans="7:18" x14ac:dyDescent="0.2">
      <c r="G5084" s="64"/>
      <c r="H5084" s="64"/>
      <c r="O5084" s="87"/>
      <c r="P5084" s="127"/>
      <c r="Q5084" s="127"/>
      <c r="R5084" s="127"/>
    </row>
    <row r="5085" spans="7:18" x14ac:dyDescent="0.2">
      <c r="G5085" s="64"/>
      <c r="H5085" s="64"/>
      <c r="O5085" s="87"/>
      <c r="P5085" s="127"/>
      <c r="Q5085" s="127"/>
      <c r="R5085" s="127"/>
    </row>
    <row r="5086" spans="7:18" x14ac:dyDescent="0.2">
      <c r="G5086" s="64"/>
      <c r="H5086" s="64"/>
      <c r="O5086" s="87"/>
      <c r="P5086" s="127"/>
      <c r="Q5086" s="127"/>
      <c r="R5086" s="127"/>
    </row>
    <row r="5087" spans="7:18" x14ac:dyDescent="0.2">
      <c r="G5087" s="64"/>
      <c r="H5087" s="64"/>
      <c r="O5087" s="87"/>
      <c r="P5087" s="127"/>
      <c r="Q5087" s="127"/>
      <c r="R5087" s="127"/>
    </row>
    <row r="5088" spans="7:18" x14ac:dyDescent="0.2">
      <c r="G5088" s="64"/>
      <c r="H5088" s="64"/>
      <c r="O5088" s="87"/>
      <c r="P5088" s="127"/>
      <c r="Q5088" s="127"/>
      <c r="R5088" s="127"/>
    </row>
    <row r="5089" spans="7:18" x14ac:dyDescent="0.2">
      <c r="G5089" s="64"/>
      <c r="H5089" s="64"/>
      <c r="O5089" s="87"/>
      <c r="P5089" s="127"/>
      <c r="Q5089" s="127"/>
      <c r="R5089" s="127"/>
    </row>
    <row r="5090" spans="7:18" x14ac:dyDescent="0.2">
      <c r="G5090" s="64"/>
      <c r="H5090" s="64"/>
      <c r="O5090" s="87"/>
      <c r="P5090" s="127"/>
      <c r="Q5090" s="127"/>
      <c r="R5090" s="127"/>
    </row>
    <row r="5091" spans="7:18" x14ac:dyDescent="0.2">
      <c r="G5091" s="64"/>
      <c r="H5091" s="64"/>
      <c r="O5091" s="87"/>
      <c r="P5091" s="127"/>
      <c r="Q5091" s="127"/>
      <c r="R5091" s="127"/>
    </row>
    <row r="5092" spans="7:18" x14ac:dyDescent="0.2">
      <c r="G5092" s="64"/>
      <c r="H5092" s="64"/>
      <c r="O5092" s="87"/>
      <c r="P5092" s="127"/>
      <c r="Q5092" s="127"/>
      <c r="R5092" s="127"/>
    </row>
    <row r="5093" spans="7:18" x14ac:dyDescent="0.2">
      <c r="G5093" s="64"/>
      <c r="H5093" s="64"/>
      <c r="O5093" s="87"/>
      <c r="P5093" s="127"/>
      <c r="Q5093" s="127"/>
      <c r="R5093" s="127"/>
    </row>
    <row r="5094" spans="7:18" x14ac:dyDescent="0.2">
      <c r="G5094" s="64"/>
      <c r="H5094" s="64"/>
      <c r="O5094" s="87"/>
      <c r="P5094" s="127"/>
      <c r="Q5094" s="127"/>
      <c r="R5094" s="127"/>
    </row>
    <row r="5095" spans="7:18" x14ac:dyDescent="0.2">
      <c r="G5095" s="64"/>
      <c r="H5095" s="64"/>
      <c r="O5095" s="87"/>
      <c r="P5095" s="127"/>
      <c r="Q5095" s="127"/>
      <c r="R5095" s="127"/>
    </row>
    <row r="5096" spans="7:18" x14ac:dyDescent="0.2">
      <c r="G5096" s="64"/>
      <c r="H5096" s="64"/>
      <c r="O5096" s="87"/>
      <c r="P5096" s="127"/>
      <c r="Q5096" s="127"/>
      <c r="R5096" s="127"/>
    </row>
    <row r="5097" spans="7:18" x14ac:dyDescent="0.2">
      <c r="G5097" s="64"/>
      <c r="H5097" s="64"/>
      <c r="O5097" s="87"/>
      <c r="P5097" s="127"/>
      <c r="Q5097" s="127"/>
      <c r="R5097" s="127"/>
    </row>
    <row r="5098" spans="7:18" x14ac:dyDescent="0.2">
      <c r="G5098" s="64"/>
      <c r="H5098" s="64"/>
      <c r="O5098" s="87"/>
      <c r="P5098" s="127"/>
      <c r="Q5098" s="127"/>
      <c r="R5098" s="127"/>
    </row>
    <row r="5099" spans="7:18" x14ac:dyDescent="0.2">
      <c r="G5099" s="64"/>
      <c r="H5099" s="64"/>
      <c r="O5099" s="87"/>
      <c r="P5099" s="127"/>
      <c r="Q5099" s="127"/>
      <c r="R5099" s="127"/>
    </row>
    <row r="5100" spans="7:18" x14ac:dyDescent="0.2">
      <c r="G5100" s="64"/>
      <c r="H5100" s="64"/>
      <c r="O5100" s="87"/>
      <c r="P5100" s="127"/>
      <c r="Q5100" s="127"/>
      <c r="R5100" s="127"/>
    </row>
    <row r="5101" spans="7:18" x14ac:dyDescent="0.2">
      <c r="G5101" s="64"/>
      <c r="H5101" s="64"/>
      <c r="O5101" s="87"/>
      <c r="P5101" s="127"/>
      <c r="Q5101" s="127"/>
      <c r="R5101" s="127"/>
    </row>
    <row r="5102" spans="7:18" x14ac:dyDescent="0.2">
      <c r="G5102" s="64"/>
      <c r="H5102" s="64"/>
      <c r="O5102" s="87"/>
      <c r="P5102" s="127"/>
      <c r="Q5102" s="127"/>
      <c r="R5102" s="127"/>
    </row>
    <row r="5103" spans="7:18" x14ac:dyDescent="0.2">
      <c r="G5103" s="64"/>
      <c r="H5103" s="64"/>
      <c r="O5103" s="87"/>
      <c r="P5103" s="127"/>
      <c r="Q5103" s="127"/>
      <c r="R5103" s="127"/>
    </row>
    <row r="5104" spans="7:18" x14ac:dyDescent="0.2">
      <c r="G5104" s="64"/>
      <c r="H5104" s="64"/>
      <c r="O5104" s="87"/>
      <c r="P5104" s="127"/>
      <c r="Q5104" s="127"/>
      <c r="R5104" s="127"/>
    </row>
    <row r="5105" spans="7:18" x14ac:dyDescent="0.2">
      <c r="G5105" s="64"/>
      <c r="H5105" s="64"/>
      <c r="O5105" s="87"/>
      <c r="P5105" s="127"/>
      <c r="Q5105" s="127"/>
      <c r="R5105" s="127"/>
    </row>
    <row r="5106" spans="7:18" x14ac:dyDescent="0.2">
      <c r="G5106" s="64"/>
      <c r="H5106" s="64"/>
      <c r="O5106" s="87"/>
      <c r="P5106" s="127"/>
      <c r="Q5106" s="127"/>
      <c r="R5106" s="127"/>
    </row>
    <row r="5107" spans="7:18" x14ac:dyDescent="0.2">
      <c r="G5107" s="64"/>
      <c r="H5107" s="64"/>
      <c r="O5107" s="87"/>
      <c r="P5107" s="127"/>
      <c r="Q5107" s="127"/>
      <c r="R5107" s="127"/>
    </row>
    <row r="5108" spans="7:18" x14ac:dyDescent="0.2">
      <c r="G5108" s="64"/>
      <c r="H5108" s="64"/>
      <c r="O5108" s="87"/>
      <c r="P5108" s="127"/>
      <c r="Q5108" s="127"/>
      <c r="R5108" s="127"/>
    </row>
    <row r="5109" spans="7:18" x14ac:dyDescent="0.2">
      <c r="G5109" s="64"/>
      <c r="H5109" s="64"/>
      <c r="O5109" s="87"/>
      <c r="P5109" s="127"/>
      <c r="Q5109" s="127"/>
      <c r="R5109" s="127"/>
    </row>
    <row r="5110" spans="7:18" x14ac:dyDescent="0.2">
      <c r="G5110" s="64"/>
      <c r="H5110" s="64"/>
      <c r="O5110" s="87"/>
      <c r="P5110" s="127"/>
      <c r="Q5110" s="127"/>
      <c r="R5110" s="127"/>
    </row>
    <row r="5111" spans="7:18" x14ac:dyDescent="0.2">
      <c r="G5111" s="64"/>
      <c r="H5111" s="64"/>
      <c r="O5111" s="87"/>
      <c r="P5111" s="127"/>
      <c r="Q5111" s="127"/>
      <c r="R5111" s="127"/>
    </row>
    <row r="5112" spans="7:18" x14ac:dyDescent="0.2">
      <c r="G5112" s="64"/>
      <c r="H5112" s="64"/>
      <c r="O5112" s="87"/>
      <c r="P5112" s="127"/>
      <c r="Q5112" s="127"/>
      <c r="R5112" s="127"/>
    </row>
    <row r="5113" spans="7:18" x14ac:dyDescent="0.2">
      <c r="G5113" s="64"/>
      <c r="H5113" s="64"/>
      <c r="O5113" s="87"/>
      <c r="P5113" s="127"/>
      <c r="Q5113" s="127"/>
      <c r="R5113" s="127"/>
    </row>
    <row r="5114" spans="7:18" x14ac:dyDescent="0.2">
      <c r="G5114" s="64"/>
      <c r="H5114" s="64"/>
      <c r="O5114" s="87"/>
      <c r="P5114" s="127"/>
      <c r="Q5114" s="127"/>
      <c r="R5114" s="127"/>
    </row>
    <row r="5115" spans="7:18" x14ac:dyDescent="0.2">
      <c r="G5115" s="64"/>
      <c r="H5115" s="64"/>
      <c r="O5115" s="87"/>
      <c r="P5115" s="127"/>
      <c r="Q5115" s="127"/>
      <c r="R5115" s="127"/>
    </row>
    <row r="5116" spans="7:18" x14ac:dyDescent="0.2">
      <c r="G5116" s="64"/>
      <c r="H5116" s="64"/>
      <c r="O5116" s="87"/>
      <c r="P5116" s="127"/>
      <c r="Q5116" s="127"/>
      <c r="R5116" s="127"/>
    </row>
    <row r="5117" spans="7:18" x14ac:dyDescent="0.2">
      <c r="G5117" s="64"/>
      <c r="H5117" s="64"/>
      <c r="O5117" s="87"/>
      <c r="P5117" s="127"/>
      <c r="Q5117" s="127"/>
      <c r="R5117" s="127"/>
    </row>
    <row r="5118" spans="7:18" x14ac:dyDescent="0.2">
      <c r="G5118" s="64"/>
      <c r="H5118" s="64"/>
      <c r="O5118" s="87"/>
      <c r="P5118" s="127"/>
      <c r="Q5118" s="127"/>
      <c r="R5118" s="127"/>
    </row>
    <row r="5119" spans="7:18" x14ac:dyDescent="0.2">
      <c r="G5119" s="64"/>
      <c r="H5119" s="64"/>
      <c r="O5119" s="87"/>
      <c r="P5119" s="127"/>
      <c r="Q5119" s="127"/>
      <c r="R5119" s="127"/>
    </row>
    <row r="5120" spans="7:18" x14ac:dyDescent="0.2">
      <c r="G5120" s="64"/>
      <c r="H5120" s="64"/>
      <c r="O5120" s="87"/>
      <c r="P5120" s="127"/>
      <c r="Q5120" s="127"/>
      <c r="R5120" s="127"/>
    </row>
    <row r="5121" spans="7:18" x14ac:dyDescent="0.2">
      <c r="G5121" s="64"/>
      <c r="H5121" s="64"/>
      <c r="O5121" s="87"/>
      <c r="P5121" s="127"/>
      <c r="Q5121" s="127"/>
      <c r="R5121" s="127"/>
    </row>
    <row r="5122" spans="7:18" x14ac:dyDescent="0.2">
      <c r="G5122" s="64"/>
      <c r="H5122" s="64"/>
      <c r="O5122" s="87"/>
      <c r="P5122" s="127"/>
      <c r="Q5122" s="127"/>
      <c r="R5122" s="127"/>
    </row>
    <row r="5123" spans="7:18" x14ac:dyDescent="0.2">
      <c r="G5123" s="64"/>
      <c r="H5123" s="64"/>
      <c r="O5123" s="87"/>
      <c r="P5123" s="127"/>
      <c r="Q5123" s="127"/>
      <c r="R5123" s="127"/>
    </row>
    <row r="5124" spans="7:18" x14ac:dyDescent="0.2">
      <c r="G5124" s="64"/>
      <c r="H5124" s="64"/>
      <c r="O5124" s="87"/>
      <c r="P5124" s="127"/>
      <c r="Q5124" s="127"/>
      <c r="R5124" s="127"/>
    </row>
    <row r="5125" spans="7:18" x14ac:dyDescent="0.2">
      <c r="G5125" s="64"/>
      <c r="H5125" s="64"/>
      <c r="O5125" s="87"/>
      <c r="P5125" s="127"/>
      <c r="Q5125" s="127"/>
      <c r="R5125" s="127"/>
    </row>
    <row r="5126" spans="7:18" x14ac:dyDescent="0.2">
      <c r="G5126" s="64"/>
      <c r="H5126" s="64"/>
      <c r="O5126" s="87"/>
      <c r="P5126" s="127"/>
      <c r="Q5126" s="127"/>
      <c r="R5126" s="127"/>
    </row>
    <row r="5127" spans="7:18" x14ac:dyDescent="0.2">
      <c r="G5127" s="64"/>
      <c r="H5127" s="64"/>
      <c r="O5127" s="87"/>
      <c r="P5127" s="127"/>
      <c r="Q5127" s="127"/>
      <c r="R5127" s="127"/>
    </row>
    <row r="5128" spans="7:18" x14ac:dyDescent="0.2">
      <c r="G5128" s="64"/>
      <c r="H5128" s="64"/>
      <c r="O5128" s="87"/>
      <c r="P5128" s="127"/>
      <c r="Q5128" s="127"/>
      <c r="R5128" s="127"/>
    </row>
    <row r="5129" spans="7:18" x14ac:dyDescent="0.2">
      <c r="G5129" s="64"/>
      <c r="H5129" s="64"/>
      <c r="O5129" s="87"/>
      <c r="P5129" s="127"/>
      <c r="Q5129" s="127"/>
      <c r="R5129" s="127"/>
    </row>
    <row r="5130" spans="7:18" x14ac:dyDescent="0.2">
      <c r="G5130" s="64"/>
      <c r="H5130" s="64"/>
      <c r="O5130" s="87"/>
      <c r="P5130" s="127"/>
      <c r="Q5130" s="127"/>
      <c r="R5130" s="127"/>
    </row>
    <row r="5131" spans="7:18" x14ac:dyDescent="0.2">
      <c r="G5131" s="64"/>
      <c r="H5131" s="64"/>
      <c r="O5131" s="87"/>
      <c r="P5131" s="127"/>
      <c r="Q5131" s="127"/>
      <c r="R5131" s="127"/>
    </row>
    <row r="5132" spans="7:18" x14ac:dyDescent="0.2">
      <c r="G5132" s="64"/>
      <c r="H5132" s="64"/>
      <c r="O5132" s="87"/>
      <c r="P5132" s="127"/>
      <c r="Q5132" s="127"/>
      <c r="R5132" s="127"/>
    </row>
    <row r="5133" spans="7:18" x14ac:dyDescent="0.2">
      <c r="G5133" s="64"/>
      <c r="H5133" s="64"/>
      <c r="O5133" s="87"/>
      <c r="P5133" s="127"/>
      <c r="Q5133" s="127"/>
      <c r="R5133" s="127"/>
    </row>
    <row r="5134" spans="7:18" x14ac:dyDescent="0.2">
      <c r="G5134" s="64"/>
      <c r="H5134" s="64"/>
      <c r="O5134" s="87"/>
      <c r="P5134" s="127"/>
      <c r="Q5134" s="127"/>
      <c r="R5134" s="127"/>
    </row>
    <row r="5135" spans="7:18" x14ac:dyDescent="0.2">
      <c r="G5135" s="64"/>
      <c r="H5135" s="64"/>
      <c r="O5135" s="87"/>
      <c r="P5135" s="127"/>
      <c r="Q5135" s="127"/>
      <c r="R5135" s="127"/>
    </row>
    <row r="5136" spans="7:18" x14ac:dyDescent="0.2">
      <c r="G5136" s="64"/>
      <c r="H5136" s="64"/>
      <c r="O5136" s="87"/>
      <c r="P5136" s="127"/>
      <c r="Q5136" s="127"/>
      <c r="R5136" s="127"/>
    </row>
    <row r="5137" spans="7:18" x14ac:dyDescent="0.2">
      <c r="G5137" s="64"/>
      <c r="H5137" s="64"/>
      <c r="O5137" s="87"/>
      <c r="P5137" s="127"/>
      <c r="Q5137" s="127"/>
      <c r="R5137" s="127"/>
    </row>
    <row r="5138" spans="7:18" x14ac:dyDescent="0.2">
      <c r="G5138" s="64"/>
      <c r="H5138" s="64"/>
      <c r="O5138" s="87"/>
      <c r="P5138" s="127"/>
      <c r="Q5138" s="127"/>
      <c r="R5138" s="127"/>
    </row>
    <row r="5139" spans="7:18" x14ac:dyDescent="0.2">
      <c r="G5139" s="64"/>
      <c r="H5139" s="64"/>
      <c r="O5139" s="87"/>
      <c r="P5139" s="127"/>
      <c r="Q5139" s="127"/>
      <c r="R5139" s="127"/>
    </row>
    <row r="5140" spans="7:18" x14ac:dyDescent="0.2">
      <c r="G5140" s="64"/>
      <c r="H5140" s="64"/>
      <c r="O5140" s="87"/>
      <c r="P5140" s="127"/>
      <c r="Q5140" s="127"/>
      <c r="R5140" s="127"/>
    </row>
    <row r="5141" spans="7:18" x14ac:dyDescent="0.2">
      <c r="G5141" s="64"/>
      <c r="H5141" s="64"/>
      <c r="O5141" s="87"/>
      <c r="P5141" s="127"/>
      <c r="Q5141" s="127"/>
      <c r="R5141" s="127"/>
    </row>
    <row r="5142" spans="7:18" x14ac:dyDescent="0.2">
      <c r="G5142" s="64"/>
      <c r="H5142" s="64"/>
      <c r="O5142" s="87"/>
      <c r="P5142" s="127"/>
      <c r="Q5142" s="127"/>
      <c r="R5142" s="127"/>
    </row>
    <row r="5143" spans="7:18" x14ac:dyDescent="0.2">
      <c r="G5143" s="64"/>
      <c r="H5143" s="64"/>
      <c r="O5143" s="87"/>
      <c r="P5143" s="127"/>
      <c r="Q5143" s="127"/>
      <c r="R5143" s="127"/>
    </row>
    <row r="5144" spans="7:18" x14ac:dyDescent="0.2">
      <c r="G5144" s="64"/>
      <c r="H5144" s="64"/>
      <c r="O5144" s="87"/>
      <c r="P5144" s="127"/>
      <c r="Q5144" s="127"/>
      <c r="R5144" s="127"/>
    </row>
    <row r="5145" spans="7:18" x14ac:dyDescent="0.2">
      <c r="G5145" s="64"/>
      <c r="H5145" s="64"/>
      <c r="O5145" s="87"/>
      <c r="P5145" s="127"/>
      <c r="Q5145" s="127"/>
      <c r="R5145" s="127"/>
    </row>
    <row r="5146" spans="7:18" x14ac:dyDescent="0.2">
      <c r="G5146" s="64"/>
      <c r="H5146" s="64"/>
      <c r="O5146" s="87"/>
      <c r="P5146" s="127"/>
      <c r="Q5146" s="127"/>
      <c r="R5146" s="127"/>
    </row>
    <row r="5147" spans="7:18" x14ac:dyDescent="0.2">
      <c r="G5147" s="64"/>
      <c r="H5147" s="64"/>
      <c r="O5147" s="87"/>
      <c r="P5147" s="127"/>
      <c r="Q5147" s="127"/>
      <c r="R5147" s="127"/>
    </row>
    <row r="5148" spans="7:18" x14ac:dyDescent="0.2">
      <c r="G5148" s="64"/>
      <c r="H5148" s="64"/>
      <c r="O5148" s="87"/>
      <c r="P5148" s="127"/>
      <c r="Q5148" s="127"/>
      <c r="R5148" s="127"/>
    </row>
    <row r="5149" spans="7:18" x14ac:dyDescent="0.2">
      <c r="G5149" s="64"/>
      <c r="H5149" s="64"/>
      <c r="O5149" s="87"/>
      <c r="P5149" s="127"/>
      <c r="Q5149" s="127"/>
      <c r="R5149" s="127"/>
    </row>
    <row r="5150" spans="7:18" x14ac:dyDescent="0.2">
      <c r="G5150" s="64"/>
      <c r="H5150" s="64"/>
      <c r="O5150" s="87"/>
      <c r="P5150" s="127"/>
      <c r="Q5150" s="127"/>
      <c r="R5150" s="127"/>
    </row>
    <row r="5151" spans="7:18" x14ac:dyDescent="0.2">
      <c r="G5151" s="64"/>
      <c r="H5151" s="64"/>
      <c r="O5151" s="87"/>
      <c r="P5151" s="127"/>
      <c r="Q5151" s="127"/>
      <c r="R5151" s="127"/>
    </row>
    <row r="5152" spans="7:18" x14ac:dyDescent="0.2">
      <c r="G5152" s="64"/>
      <c r="H5152" s="64"/>
      <c r="O5152" s="87"/>
      <c r="P5152" s="127"/>
      <c r="Q5152" s="127"/>
      <c r="R5152" s="127"/>
    </row>
    <row r="5153" spans="7:18" x14ac:dyDescent="0.2">
      <c r="G5153" s="64"/>
      <c r="H5153" s="64"/>
      <c r="O5153" s="87"/>
      <c r="P5153" s="127"/>
      <c r="Q5153" s="127"/>
      <c r="R5153" s="127"/>
    </row>
    <row r="5154" spans="7:18" x14ac:dyDescent="0.2">
      <c r="G5154" s="64"/>
      <c r="H5154" s="64"/>
      <c r="O5154" s="87"/>
      <c r="P5154" s="127"/>
      <c r="Q5154" s="127"/>
      <c r="R5154" s="127"/>
    </row>
    <row r="5155" spans="7:18" x14ac:dyDescent="0.2">
      <c r="G5155" s="64"/>
      <c r="H5155" s="64"/>
      <c r="O5155" s="87"/>
      <c r="P5155" s="127"/>
      <c r="Q5155" s="127"/>
      <c r="R5155" s="127"/>
    </row>
    <row r="5156" spans="7:18" x14ac:dyDescent="0.2">
      <c r="G5156" s="64"/>
      <c r="H5156" s="64"/>
      <c r="O5156" s="87"/>
      <c r="P5156" s="127"/>
      <c r="Q5156" s="127"/>
      <c r="R5156" s="127"/>
    </row>
    <row r="5157" spans="7:18" x14ac:dyDescent="0.2">
      <c r="G5157" s="64"/>
      <c r="H5157" s="64"/>
      <c r="O5157" s="87"/>
      <c r="P5157" s="127"/>
      <c r="Q5157" s="127"/>
      <c r="R5157" s="127"/>
    </row>
    <row r="5158" spans="7:18" x14ac:dyDescent="0.2">
      <c r="G5158" s="64"/>
      <c r="H5158" s="64"/>
      <c r="O5158" s="87"/>
      <c r="P5158" s="127"/>
      <c r="Q5158" s="127"/>
      <c r="R5158" s="127"/>
    </row>
    <row r="5159" spans="7:18" x14ac:dyDescent="0.2">
      <c r="G5159" s="64"/>
      <c r="H5159" s="64"/>
      <c r="O5159" s="87"/>
      <c r="P5159" s="127"/>
      <c r="Q5159" s="127"/>
      <c r="R5159" s="127"/>
    </row>
    <row r="5160" spans="7:18" x14ac:dyDescent="0.2">
      <c r="G5160" s="64"/>
      <c r="H5160" s="64"/>
      <c r="O5160" s="87"/>
      <c r="P5160" s="127"/>
      <c r="Q5160" s="127"/>
      <c r="R5160" s="127"/>
    </row>
    <row r="5161" spans="7:18" x14ac:dyDescent="0.2">
      <c r="G5161" s="64"/>
      <c r="H5161" s="64"/>
      <c r="O5161" s="87"/>
      <c r="P5161" s="127"/>
      <c r="Q5161" s="127"/>
      <c r="R5161" s="127"/>
    </row>
    <row r="5162" spans="7:18" x14ac:dyDescent="0.2">
      <c r="G5162" s="64"/>
      <c r="H5162" s="64"/>
      <c r="O5162" s="87"/>
      <c r="P5162" s="127"/>
      <c r="Q5162" s="127"/>
      <c r="R5162" s="127"/>
    </row>
    <row r="5163" spans="7:18" x14ac:dyDescent="0.2">
      <c r="G5163" s="64"/>
      <c r="H5163" s="64"/>
      <c r="O5163" s="87"/>
      <c r="P5163" s="127"/>
      <c r="Q5163" s="127"/>
      <c r="R5163" s="127"/>
    </row>
    <row r="5164" spans="7:18" x14ac:dyDescent="0.2">
      <c r="G5164" s="64"/>
      <c r="H5164" s="64"/>
      <c r="O5164" s="87"/>
      <c r="P5164" s="127"/>
      <c r="Q5164" s="127"/>
      <c r="R5164" s="127"/>
    </row>
    <row r="5165" spans="7:18" x14ac:dyDescent="0.2">
      <c r="G5165" s="64"/>
      <c r="H5165" s="64"/>
      <c r="O5165" s="87"/>
      <c r="P5165" s="127"/>
      <c r="Q5165" s="127"/>
      <c r="R5165" s="127"/>
    </row>
    <row r="5166" spans="7:18" x14ac:dyDescent="0.2">
      <c r="G5166" s="64"/>
      <c r="H5166" s="64"/>
      <c r="O5166" s="87"/>
      <c r="P5166" s="127"/>
      <c r="Q5166" s="127"/>
      <c r="R5166" s="127"/>
    </row>
    <row r="5167" spans="7:18" x14ac:dyDescent="0.2">
      <c r="G5167" s="64"/>
      <c r="H5167" s="64"/>
      <c r="O5167" s="87"/>
      <c r="P5167" s="127"/>
      <c r="Q5167" s="127"/>
      <c r="R5167" s="127"/>
    </row>
    <row r="5168" spans="7:18" x14ac:dyDescent="0.2">
      <c r="G5168" s="64"/>
      <c r="H5168" s="64"/>
      <c r="O5168" s="87"/>
      <c r="P5168" s="127"/>
      <c r="Q5168" s="127"/>
      <c r="R5168" s="127"/>
    </row>
    <row r="5169" spans="7:18" x14ac:dyDescent="0.2">
      <c r="G5169" s="64"/>
      <c r="H5169" s="64"/>
      <c r="O5169" s="87"/>
      <c r="P5169" s="127"/>
      <c r="Q5169" s="127"/>
      <c r="R5169" s="127"/>
    </row>
    <row r="5170" spans="7:18" x14ac:dyDescent="0.2">
      <c r="G5170" s="64"/>
      <c r="H5170" s="64"/>
      <c r="O5170" s="87"/>
      <c r="P5170" s="127"/>
      <c r="Q5170" s="127"/>
      <c r="R5170" s="127"/>
    </row>
    <row r="5171" spans="7:18" x14ac:dyDescent="0.2">
      <c r="G5171" s="64"/>
      <c r="H5171" s="64"/>
      <c r="O5171" s="87"/>
      <c r="P5171" s="127"/>
      <c r="Q5171" s="127"/>
      <c r="R5171" s="127"/>
    </row>
    <row r="5172" spans="7:18" x14ac:dyDescent="0.2">
      <c r="G5172" s="64"/>
      <c r="H5172" s="64"/>
      <c r="O5172" s="87"/>
      <c r="P5172" s="127"/>
      <c r="Q5172" s="127"/>
      <c r="R5172" s="127"/>
    </row>
    <row r="5173" spans="7:18" x14ac:dyDescent="0.2">
      <c r="G5173" s="64"/>
      <c r="H5173" s="64"/>
      <c r="O5173" s="87"/>
      <c r="P5173" s="127"/>
      <c r="Q5173" s="127"/>
      <c r="R5173" s="127"/>
    </row>
    <row r="5174" spans="7:18" x14ac:dyDescent="0.2">
      <c r="G5174" s="64"/>
      <c r="H5174" s="64"/>
      <c r="O5174" s="87"/>
      <c r="P5174" s="127"/>
      <c r="Q5174" s="127"/>
      <c r="R5174" s="127"/>
    </row>
    <row r="5175" spans="7:18" x14ac:dyDescent="0.2">
      <c r="G5175" s="64"/>
      <c r="H5175" s="64"/>
      <c r="O5175" s="87"/>
      <c r="P5175" s="127"/>
      <c r="Q5175" s="127"/>
      <c r="R5175" s="127"/>
    </row>
    <row r="5176" spans="7:18" x14ac:dyDescent="0.2">
      <c r="G5176" s="64"/>
      <c r="H5176" s="64"/>
      <c r="O5176" s="87"/>
      <c r="P5176" s="127"/>
      <c r="Q5176" s="127"/>
      <c r="R5176" s="127"/>
    </row>
    <row r="5177" spans="7:18" x14ac:dyDescent="0.2">
      <c r="G5177" s="64"/>
      <c r="H5177" s="64"/>
      <c r="O5177" s="87"/>
      <c r="P5177" s="127"/>
      <c r="Q5177" s="127"/>
      <c r="R5177" s="127"/>
    </row>
    <row r="5178" spans="7:18" x14ac:dyDescent="0.2">
      <c r="G5178" s="64"/>
      <c r="H5178" s="64"/>
      <c r="O5178" s="87"/>
      <c r="P5178" s="127"/>
      <c r="Q5178" s="127"/>
      <c r="R5178" s="127"/>
    </row>
    <row r="5179" spans="7:18" x14ac:dyDescent="0.2">
      <c r="G5179" s="64"/>
      <c r="H5179" s="64"/>
      <c r="O5179" s="87"/>
      <c r="P5179" s="127"/>
      <c r="Q5179" s="127"/>
      <c r="R5179" s="127"/>
    </row>
    <row r="5180" spans="7:18" x14ac:dyDescent="0.2">
      <c r="G5180" s="64"/>
      <c r="H5180" s="64"/>
      <c r="O5180" s="87"/>
      <c r="P5180" s="127"/>
      <c r="Q5180" s="127"/>
      <c r="R5180" s="127"/>
    </row>
    <row r="5181" spans="7:18" x14ac:dyDescent="0.2">
      <c r="G5181" s="64"/>
      <c r="H5181" s="64"/>
      <c r="O5181" s="87"/>
      <c r="P5181" s="127"/>
      <c r="Q5181" s="127"/>
      <c r="R5181" s="127"/>
    </row>
    <row r="5182" spans="7:18" x14ac:dyDescent="0.2">
      <c r="G5182" s="64"/>
      <c r="H5182" s="64"/>
      <c r="O5182" s="87"/>
      <c r="P5182" s="127"/>
      <c r="Q5182" s="127"/>
      <c r="R5182" s="127"/>
    </row>
    <row r="5183" spans="7:18" x14ac:dyDescent="0.2">
      <c r="G5183" s="64"/>
      <c r="H5183" s="64"/>
      <c r="O5183" s="87"/>
      <c r="P5183" s="127"/>
      <c r="Q5183" s="127"/>
      <c r="R5183" s="127"/>
    </row>
    <row r="5184" spans="7:18" x14ac:dyDescent="0.2">
      <c r="G5184" s="64"/>
      <c r="H5184" s="64"/>
      <c r="O5184" s="87"/>
      <c r="P5184" s="127"/>
      <c r="Q5184" s="127"/>
      <c r="R5184" s="127"/>
    </row>
    <row r="5185" spans="7:18" x14ac:dyDescent="0.2">
      <c r="G5185" s="64"/>
      <c r="H5185" s="64"/>
      <c r="O5185" s="87"/>
      <c r="P5185" s="127"/>
      <c r="Q5185" s="127"/>
      <c r="R5185" s="127"/>
    </row>
    <row r="5186" spans="7:18" x14ac:dyDescent="0.2">
      <c r="G5186" s="64"/>
      <c r="H5186" s="64"/>
      <c r="O5186" s="87"/>
      <c r="P5186" s="127"/>
      <c r="Q5186" s="127"/>
      <c r="R5186" s="127"/>
    </row>
    <row r="5187" spans="7:18" x14ac:dyDescent="0.2">
      <c r="G5187" s="64"/>
      <c r="H5187" s="64"/>
      <c r="O5187" s="87"/>
      <c r="P5187" s="127"/>
      <c r="Q5187" s="127"/>
      <c r="R5187" s="127"/>
    </row>
    <row r="5188" spans="7:18" x14ac:dyDescent="0.2">
      <c r="G5188" s="64"/>
      <c r="H5188" s="64"/>
      <c r="O5188" s="87"/>
      <c r="P5188" s="127"/>
      <c r="Q5188" s="127"/>
      <c r="R5188" s="127"/>
    </row>
    <row r="5189" spans="7:18" x14ac:dyDescent="0.2">
      <c r="G5189" s="64"/>
      <c r="H5189" s="64"/>
      <c r="O5189" s="87"/>
      <c r="P5189" s="127"/>
      <c r="Q5189" s="127"/>
      <c r="R5189" s="127"/>
    </row>
    <row r="5190" spans="7:18" x14ac:dyDescent="0.2">
      <c r="G5190" s="64"/>
      <c r="H5190" s="64"/>
      <c r="O5190" s="87"/>
      <c r="P5190" s="127"/>
      <c r="Q5190" s="127"/>
      <c r="R5190" s="127"/>
    </row>
    <row r="5191" spans="7:18" x14ac:dyDescent="0.2">
      <c r="G5191" s="64"/>
      <c r="H5191" s="64"/>
      <c r="O5191" s="87"/>
      <c r="P5191" s="127"/>
      <c r="Q5191" s="127"/>
      <c r="R5191" s="127"/>
    </row>
    <row r="5192" spans="7:18" x14ac:dyDescent="0.2">
      <c r="G5192" s="64"/>
      <c r="H5192" s="64"/>
      <c r="O5192" s="87"/>
      <c r="P5192" s="127"/>
      <c r="Q5192" s="127"/>
      <c r="R5192" s="127"/>
    </row>
    <row r="5193" spans="7:18" x14ac:dyDescent="0.2">
      <c r="G5193" s="64"/>
      <c r="H5193" s="64"/>
      <c r="O5193" s="87"/>
      <c r="P5193" s="127"/>
      <c r="Q5193" s="127"/>
      <c r="R5193" s="127"/>
    </row>
    <row r="5194" spans="7:18" x14ac:dyDescent="0.2">
      <c r="G5194" s="64"/>
      <c r="H5194" s="64"/>
      <c r="O5194" s="87"/>
      <c r="P5194" s="127"/>
      <c r="Q5194" s="127"/>
      <c r="R5194" s="127"/>
    </row>
    <row r="5195" spans="7:18" x14ac:dyDescent="0.2">
      <c r="G5195" s="64"/>
      <c r="H5195" s="64"/>
      <c r="O5195" s="87"/>
      <c r="P5195" s="127"/>
      <c r="Q5195" s="127"/>
      <c r="R5195" s="127"/>
    </row>
    <row r="5196" spans="7:18" x14ac:dyDescent="0.2">
      <c r="G5196" s="64"/>
      <c r="H5196" s="64"/>
      <c r="O5196" s="87"/>
      <c r="P5196" s="127"/>
      <c r="Q5196" s="127"/>
      <c r="R5196" s="127"/>
    </row>
    <row r="5197" spans="7:18" x14ac:dyDescent="0.2">
      <c r="G5197" s="64"/>
      <c r="H5197" s="64"/>
      <c r="O5197" s="87"/>
      <c r="P5197" s="127"/>
      <c r="Q5197" s="127"/>
      <c r="R5197" s="127"/>
    </row>
    <row r="5198" spans="7:18" x14ac:dyDescent="0.2">
      <c r="G5198" s="64"/>
      <c r="H5198" s="64"/>
      <c r="O5198" s="87"/>
      <c r="P5198" s="127"/>
      <c r="Q5198" s="127"/>
      <c r="R5198" s="127"/>
    </row>
    <row r="5199" spans="7:18" x14ac:dyDescent="0.2">
      <c r="G5199" s="64"/>
      <c r="H5199" s="64"/>
      <c r="O5199" s="87"/>
      <c r="P5199" s="127"/>
      <c r="Q5199" s="127"/>
      <c r="R5199" s="127"/>
    </row>
    <row r="5200" spans="7:18" x14ac:dyDescent="0.2">
      <c r="G5200" s="64"/>
      <c r="H5200" s="64"/>
      <c r="O5200" s="87"/>
      <c r="P5200" s="127"/>
      <c r="Q5200" s="127"/>
      <c r="R5200" s="127"/>
    </row>
    <row r="5201" spans="7:18" x14ac:dyDescent="0.2">
      <c r="G5201" s="64"/>
      <c r="H5201" s="64"/>
      <c r="O5201" s="87"/>
      <c r="P5201" s="127"/>
      <c r="Q5201" s="127"/>
      <c r="R5201" s="127"/>
    </row>
    <row r="5202" spans="7:18" x14ac:dyDescent="0.2">
      <c r="G5202" s="64"/>
      <c r="H5202" s="64"/>
      <c r="O5202" s="87"/>
      <c r="P5202" s="127"/>
      <c r="Q5202" s="127"/>
      <c r="R5202" s="127"/>
    </row>
    <row r="5203" spans="7:18" x14ac:dyDescent="0.2">
      <c r="G5203" s="64"/>
      <c r="H5203" s="64"/>
      <c r="O5203" s="87"/>
      <c r="P5203" s="127"/>
      <c r="Q5203" s="127"/>
      <c r="R5203" s="127"/>
    </row>
    <row r="5204" spans="7:18" x14ac:dyDescent="0.2">
      <c r="G5204" s="64"/>
      <c r="H5204" s="64"/>
      <c r="O5204" s="87"/>
      <c r="P5204" s="127"/>
      <c r="Q5204" s="127"/>
      <c r="R5204" s="127"/>
    </row>
    <row r="5205" spans="7:18" x14ac:dyDescent="0.2">
      <c r="G5205" s="64"/>
      <c r="H5205" s="64"/>
      <c r="O5205" s="87"/>
      <c r="P5205" s="127"/>
      <c r="Q5205" s="127"/>
      <c r="R5205" s="127"/>
    </row>
    <row r="5206" spans="7:18" x14ac:dyDescent="0.2">
      <c r="G5206" s="64"/>
      <c r="H5206" s="64"/>
      <c r="O5206" s="87"/>
      <c r="P5206" s="127"/>
      <c r="Q5206" s="127"/>
      <c r="R5206" s="127"/>
    </row>
    <row r="5207" spans="7:18" x14ac:dyDescent="0.2">
      <c r="G5207" s="64"/>
      <c r="H5207" s="64"/>
      <c r="O5207" s="87"/>
      <c r="P5207" s="127"/>
      <c r="Q5207" s="127"/>
      <c r="R5207" s="127"/>
    </row>
    <row r="5208" spans="7:18" x14ac:dyDescent="0.2">
      <c r="G5208" s="64"/>
      <c r="H5208" s="64"/>
      <c r="O5208" s="87"/>
      <c r="P5208" s="127"/>
      <c r="Q5208" s="127"/>
      <c r="R5208" s="127"/>
    </row>
    <row r="5209" spans="7:18" x14ac:dyDescent="0.2">
      <c r="G5209" s="64"/>
      <c r="H5209" s="64"/>
      <c r="O5209" s="87"/>
      <c r="P5209" s="127"/>
      <c r="Q5209" s="127"/>
      <c r="R5209" s="127"/>
    </row>
    <row r="5210" spans="7:18" x14ac:dyDescent="0.2">
      <c r="G5210" s="64"/>
      <c r="H5210" s="64"/>
      <c r="O5210" s="87"/>
      <c r="P5210" s="127"/>
      <c r="Q5210" s="127"/>
      <c r="R5210" s="127"/>
    </row>
    <row r="5211" spans="7:18" x14ac:dyDescent="0.2">
      <c r="G5211" s="64"/>
      <c r="H5211" s="64"/>
      <c r="O5211" s="87"/>
      <c r="P5211" s="127"/>
      <c r="Q5211" s="127"/>
      <c r="R5211" s="127"/>
    </row>
    <row r="5212" spans="7:18" x14ac:dyDescent="0.2">
      <c r="G5212" s="64"/>
      <c r="H5212" s="64"/>
      <c r="O5212" s="87"/>
      <c r="P5212" s="127"/>
      <c r="Q5212" s="127"/>
      <c r="R5212" s="127"/>
    </row>
    <row r="5213" spans="7:18" x14ac:dyDescent="0.2">
      <c r="G5213" s="64"/>
      <c r="H5213" s="64"/>
      <c r="O5213" s="87"/>
      <c r="P5213" s="127"/>
      <c r="Q5213" s="127"/>
      <c r="R5213" s="127"/>
    </row>
    <row r="5214" spans="7:18" x14ac:dyDescent="0.2">
      <c r="G5214" s="64"/>
      <c r="H5214" s="64"/>
      <c r="O5214" s="87"/>
      <c r="P5214" s="127"/>
      <c r="Q5214" s="127"/>
      <c r="R5214" s="127"/>
    </row>
    <row r="5215" spans="7:18" x14ac:dyDescent="0.2">
      <c r="G5215" s="64"/>
      <c r="H5215" s="64"/>
      <c r="O5215" s="87"/>
      <c r="P5215" s="127"/>
      <c r="Q5215" s="127"/>
      <c r="R5215" s="127"/>
    </row>
    <row r="5216" spans="7:18" x14ac:dyDescent="0.2">
      <c r="G5216" s="64"/>
      <c r="H5216" s="64"/>
      <c r="O5216" s="87"/>
      <c r="P5216" s="127"/>
      <c r="Q5216" s="127"/>
      <c r="R5216" s="127"/>
    </row>
    <row r="5217" spans="7:18" x14ac:dyDescent="0.2">
      <c r="G5217" s="64"/>
      <c r="H5217" s="64"/>
      <c r="O5217" s="87"/>
      <c r="P5217" s="127"/>
      <c r="Q5217" s="127"/>
      <c r="R5217" s="127"/>
    </row>
    <row r="5218" spans="7:18" x14ac:dyDescent="0.2">
      <c r="G5218" s="64"/>
      <c r="H5218" s="64"/>
      <c r="O5218" s="87"/>
      <c r="P5218" s="127"/>
      <c r="Q5218" s="127"/>
      <c r="R5218" s="127"/>
    </row>
    <row r="5219" spans="7:18" x14ac:dyDescent="0.2">
      <c r="G5219" s="64"/>
      <c r="H5219" s="64"/>
      <c r="O5219" s="87"/>
      <c r="P5219" s="127"/>
      <c r="Q5219" s="127"/>
      <c r="R5219" s="127"/>
    </row>
    <row r="5220" spans="7:18" x14ac:dyDescent="0.2">
      <c r="G5220" s="64"/>
      <c r="H5220" s="64"/>
      <c r="O5220" s="87"/>
      <c r="P5220" s="127"/>
      <c r="Q5220" s="127"/>
      <c r="R5220" s="127"/>
    </row>
    <row r="5221" spans="7:18" x14ac:dyDescent="0.2">
      <c r="G5221" s="64"/>
      <c r="H5221" s="64"/>
      <c r="O5221" s="87"/>
      <c r="P5221" s="127"/>
      <c r="Q5221" s="127"/>
      <c r="R5221" s="127"/>
    </row>
    <row r="5222" spans="7:18" x14ac:dyDescent="0.2">
      <c r="G5222" s="64"/>
      <c r="H5222" s="64"/>
      <c r="O5222" s="87"/>
      <c r="P5222" s="127"/>
      <c r="Q5222" s="127"/>
      <c r="R5222" s="127"/>
    </row>
    <row r="5223" spans="7:18" x14ac:dyDescent="0.2">
      <c r="G5223" s="64"/>
      <c r="H5223" s="64"/>
      <c r="O5223" s="87"/>
      <c r="P5223" s="127"/>
      <c r="Q5223" s="127"/>
      <c r="R5223" s="127"/>
    </row>
    <row r="5224" spans="7:18" x14ac:dyDescent="0.2">
      <c r="G5224" s="64"/>
      <c r="H5224" s="64"/>
      <c r="O5224" s="87"/>
      <c r="P5224" s="127"/>
      <c r="Q5224" s="127"/>
      <c r="R5224" s="127"/>
    </row>
    <row r="5225" spans="7:18" x14ac:dyDescent="0.2">
      <c r="G5225" s="64"/>
      <c r="H5225" s="64"/>
      <c r="O5225" s="87"/>
      <c r="P5225" s="127"/>
      <c r="Q5225" s="127"/>
      <c r="R5225" s="127"/>
    </row>
    <row r="5226" spans="7:18" x14ac:dyDescent="0.2">
      <c r="G5226" s="64"/>
      <c r="H5226" s="64"/>
      <c r="O5226" s="87"/>
      <c r="P5226" s="127"/>
      <c r="Q5226" s="127"/>
      <c r="R5226" s="127"/>
    </row>
    <row r="5227" spans="7:18" x14ac:dyDescent="0.2">
      <c r="G5227" s="64"/>
      <c r="H5227" s="64"/>
      <c r="O5227" s="87"/>
      <c r="P5227" s="127"/>
      <c r="Q5227" s="127"/>
      <c r="R5227" s="127"/>
    </row>
    <row r="5228" spans="7:18" x14ac:dyDescent="0.2">
      <c r="G5228" s="64"/>
      <c r="H5228" s="64"/>
      <c r="O5228" s="87"/>
      <c r="P5228" s="127"/>
      <c r="Q5228" s="127"/>
      <c r="R5228" s="127"/>
    </row>
    <row r="5229" spans="7:18" x14ac:dyDescent="0.2">
      <c r="G5229" s="64"/>
      <c r="H5229" s="64"/>
      <c r="O5229" s="87"/>
      <c r="P5229" s="127"/>
      <c r="Q5229" s="127"/>
      <c r="R5229" s="127"/>
    </row>
    <row r="5230" spans="7:18" x14ac:dyDescent="0.2">
      <c r="G5230" s="64"/>
      <c r="H5230" s="64"/>
      <c r="O5230" s="87"/>
      <c r="P5230" s="127"/>
      <c r="Q5230" s="127"/>
      <c r="R5230" s="127"/>
    </row>
    <row r="5231" spans="7:18" x14ac:dyDescent="0.2">
      <c r="G5231" s="64"/>
      <c r="H5231" s="64"/>
      <c r="O5231" s="87"/>
      <c r="P5231" s="127"/>
      <c r="Q5231" s="127"/>
      <c r="R5231" s="127"/>
    </row>
    <row r="5232" spans="7:18" x14ac:dyDescent="0.2">
      <c r="G5232" s="64"/>
      <c r="H5232" s="64"/>
      <c r="O5232" s="87"/>
      <c r="P5232" s="127"/>
      <c r="Q5232" s="127"/>
      <c r="R5232" s="127"/>
    </row>
    <row r="5233" spans="7:18" x14ac:dyDescent="0.2">
      <c r="G5233" s="64"/>
      <c r="H5233" s="64"/>
      <c r="O5233" s="87"/>
      <c r="P5233" s="127"/>
      <c r="Q5233" s="127"/>
      <c r="R5233" s="127"/>
    </row>
    <row r="5234" spans="7:18" x14ac:dyDescent="0.2">
      <c r="G5234" s="64"/>
      <c r="H5234" s="64"/>
      <c r="O5234" s="87"/>
      <c r="P5234" s="127"/>
      <c r="Q5234" s="127"/>
      <c r="R5234" s="127"/>
    </row>
    <row r="5235" spans="7:18" x14ac:dyDescent="0.2">
      <c r="G5235" s="64"/>
      <c r="H5235" s="64"/>
      <c r="O5235" s="87"/>
      <c r="P5235" s="127"/>
      <c r="Q5235" s="127"/>
      <c r="R5235" s="127"/>
    </row>
    <row r="5236" spans="7:18" x14ac:dyDescent="0.2">
      <c r="G5236" s="64"/>
      <c r="H5236" s="64"/>
      <c r="O5236" s="87"/>
      <c r="P5236" s="127"/>
      <c r="Q5236" s="127"/>
      <c r="R5236" s="127"/>
    </row>
    <row r="5237" spans="7:18" x14ac:dyDescent="0.2">
      <c r="G5237" s="64"/>
      <c r="H5237" s="64"/>
      <c r="O5237" s="87"/>
      <c r="P5237" s="127"/>
      <c r="Q5237" s="127"/>
      <c r="R5237" s="127"/>
    </row>
    <row r="5238" spans="7:18" x14ac:dyDescent="0.2">
      <c r="G5238" s="64"/>
      <c r="H5238" s="64"/>
      <c r="O5238" s="87"/>
      <c r="P5238" s="127"/>
      <c r="Q5238" s="127"/>
      <c r="R5238" s="127"/>
    </row>
    <row r="5239" spans="7:18" x14ac:dyDescent="0.2">
      <c r="G5239" s="64"/>
      <c r="H5239" s="64"/>
      <c r="O5239" s="87"/>
      <c r="P5239" s="127"/>
      <c r="Q5239" s="127"/>
      <c r="R5239" s="127"/>
    </row>
    <row r="5240" spans="7:18" x14ac:dyDescent="0.2">
      <c r="G5240" s="64"/>
      <c r="H5240" s="64"/>
      <c r="O5240" s="87"/>
      <c r="P5240" s="127"/>
      <c r="Q5240" s="127"/>
      <c r="R5240" s="127"/>
    </row>
    <row r="5241" spans="7:18" x14ac:dyDescent="0.2">
      <c r="G5241" s="64"/>
      <c r="H5241" s="64"/>
      <c r="O5241" s="87"/>
      <c r="P5241" s="127"/>
      <c r="Q5241" s="127"/>
      <c r="R5241" s="127"/>
    </row>
    <row r="5242" spans="7:18" x14ac:dyDescent="0.2">
      <c r="G5242" s="64"/>
      <c r="H5242" s="64"/>
      <c r="O5242" s="87"/>
      <c r="P5242" s="127"/>
      <c r="Q5242" s="127"/>
      <c r="R5242" s="127"/>
    </row>
    <row r="5243" spans="7:18" x14ac:dyDescent="0.2">
      <c r="G5243" s="64"/>
      <c r="H5243" s="64"/>
      <c r="O5243" s="87"/>
      <c r="P5243" s="127"/>
      <c r="Q5243" s="127"/>
      <c r="R5243" s="127"/>
    </row>
    <row r="5244" spans="7:18" x14ac:dyDescent="0.2">
      <c r="G5244" s="64"/>
      <c r="H5244" s="64"/>
      <c r="O5244" s="87"/>
      <c r="P5244" s="127"/>
      <c r="Q5244" s="127"/>
      <c r="R5244" s="127"/>
    </row>
    <row r="5245" spans="7:18" x14ac:dyDescent="0.2">
      <c r="G5245" s="64"/>
      <c r="H5245" s="64"/>
      <c r="O5245" s="87"/>
      <c r="P5245" s="127"/>
      <c r="Q5245" s="127"/>
      <c r="R5245" s="127"/>
    </row>
    <row r="5246" spans="7:18" x14ac:dyDescent="0.2">
      <c r="G5246" s="64"/>
      <c r="H5246" s="64"/>
      <c r="O5246" s="87"/>
      <c r="P5246" s="127"/>
      <c r="Q5246" s="127"/>
      <c r="R5246" s="127"/>
    </row>
    <row r="5247" spans="7:18" x14ac:dyDescent="0.2">
      <c r="G5247" s="64"/>
      <c r="H5247" s="64"/>
      <c r="O5247" s="87"/>
      <c r="P5247" s="127"/>
      <c r="Q5247" s="127"/>
      <c r="R5247" s="127"/>
    </row>
    <row r="5248" spans="7:18" x14ac:dyDescent="0.2">
      <c r="G5248" s="64"/>
      <c r="H5248" s="64"/>
      <c r="O5248" s="87"/>
      <c r="P5248" s="127"/>
      <c r="Q5248" s="127"/>
      <c r="R5248" s="127"/>
    </row>
    <row r="5249" spans="7:18" x14ac:dyDescent="0.2">
      <c r="G5249" s="64"/>
      <c r="H5249" s="64"/>
      <c r="O5249" s="87"/>
      <c r="P5249" s="127"/>
      <c r="Q5249" s="127"/>
      <c r="R5249" s="127"/>
    </row>
    <row r="5250" spans="7:18" x14ac:dyDescent="0.2">
      <c r="G5250" s="64"/>
      <c r="H5250" s="64"/>
      <c r="O5250" s="87"/>
      <c r="P5250" s="127"/>
      <c r="Q5250" s="127"/>
      <c r="R5250" s="127"/>
    </row>
    <row r="5251" spans="7:18" x14ac:dyDescent="0.2">
      <c r="G5251" s="64"/>
      <c r="H5251" s="64"/>
      <c r="O5251" s="87"/>
      <c r="P5251" s="127"/>
      <c r="Q5251" s="127"/>
      <c r="R5251" s="127"/>
    </row>
    <row r="5252" spans="7:18" x14ac:dyDescent="0.2">
      <c r="G5252" s="64"/>
      <c r="H5252" s="64"/>
      <c r="O5252" s="87"/>
      <c r="P5252" s="127"/>
      <c r="Q5252" s="127"/>
      <c r="R5252" s="127"/>
    </row>
    <row r="5253" spans="7:18" x14ac:dyDescent="0.2">
      <c r="G5253" s="64"/>
      <c r="H5253" s="64"/>
      <c r="O5253" s="87"/>
      <c r="P5253" s="127"/>
      <c r="Q5253" s="127"/>
      <c r="R5253" s="127"/>
    </row>
    <row r="5254" spans="7:18" x14ac:dyDescent="0.2">
      <c r="G5254" s="64"/>
      <c r="H5254" s="64"/>
      <c r="O5254" s="87"/>
      <c r="P5254" s="127"/>
      <c r="Q5254" s="127"/>
      <c r="R5254" s="127"/>
    </row>
    <row r="5255" spans="7:18" x14ac:dyDescent="0.2">
      <c r="G5255" s="64"/>
      <c r="H5255" s="64"/>
      <c r="O5255" s="87"/>
      <c r="P5255" s="127"/>
      <c r="Q5255" s="127"/>
      <c r="R5255" s="127"/>
    </row>
    <row r="5256" spans="7:18" x14ac:dyDescent="0.2">
      <c r="G5256" s="64"/>
      <c r="H5256" s="64"/>
      <c r="O5256" s="87"/>
      <c r="P5256" s="127"/>
      <c r="Q5256" s="127"/>
      <c r="R5256" s="127"/>
    </row>
    <row r="5257" spans="7:18" x14ac:dyDescent="0.2">
      <c r="G5257" s="64"/>
      <c r="H5257" s="64"/>
      <c r="O5257" s="87"/>
      <c r="P5257" s="127"/>
      <c r="Q5257" s="127"/>
      <c r="R5257" s="127"/>
    </row>
    <row r="5258" spans="7:18" x14ac:dyDescent="0.2">
      <c r="G5258" s="64"/>
      <c r="H5258" s="64"/>
      <c r="O5258" s="87"/>
      <c r="P5258" s="127"/>
      <c r="Q5258" s="127"/>
      <c r="R5258" s="127"/>
    </row>
    <row r="5259" spans="7:18" x14ac:dyDescent="0.2">
      <c r="G5259" s="64"/>
      <c r="H5259" s="64"/>
      <c r="O5259" s="87"/>
      <c r="P5259" s="127"/>
      <c r="Q5259" s="127"/>
      <c r="R5259" s="127"/>
    </row>
    <row r="5260" spans="7:18" x14ac:dyDescent="0.2">
      <c r="G5260" s="64"/>
      <c r="H5260" s="64"/>
      <c r="O5260" s="87"/>
      <c r="P5260" s="127"/>
      <c r="Q5260" s="127"/>
      <c r="R5260" s="127"/>
    </row>
    <row r="5261" spans="7:18" x14ac:dyDescent="0.2">
      <c r="G5261" s="64"/>
      <c r="H5261" s="64"/>
      <c r="O5261" s="87"/>
      <c r="P5261" s="127"/>
      <c r="Q5261" s="127"/>
      <c r="R5261" s="127"/>
    </row>
    <row r="5262" spans="7:18" x14ac:dyDescent="0.2">
      <c r="G5262" s="64"/>
      <c r="H5262" s="64"/>
      <c r="O5262" s="87"/>
      <c r="P5262" s="127"/>
      <c r="Q5262" s="127"/>
      <c r="R5262" s="127"/>
    </row>
    <row r="5263" spans="7:18" x14ac:dyDescent="0.2">
      <c r="G5263" s="64"/>
      <c r="H5263" s="64"/>
      <c r="O5263" s="87"/>
      <c r="P5263" s="127"/>
      <c r="Q5263" s="127"/>
      <c r="R5263" s="127"/>
    </row>
    <row r="5264" spans="7:18" x14ac:dyDescent="0.2">
      <c r="G5264" s="64"/>
      <c r="H5264" s="64"/>
      <c r="O5264" s="87"/>
      <c r="P5264" s="127"/>
      <c r="Q5264" s="127"/>
      <c r="R5264" s="127"/>
    </row>
    <row r="5265" spans="7:18" x14ac:dyDescent="0.2">
      <c r="G5265" s="64"/>
      <c r="H5265" s="64"/>
      <c r="O5265" s="87"/>
      <c r="P5265" s="127"/>
      <c r="Q5265" s="127"/>
      <c r="R5265" s="127"/>
    </row>
    <row r="5266" spans="7:18" x14ac:dyDescent="0.2">
      <c r="G5266" s="64"/>
      <c r="H5266" s="64"/>
      <c r="O5266" s="87"/>
      <c r="P5266" s="127"/>
      <c r="Q5266" s="127"/>
      <c r="R5266" s="127"/>
    </row>
    <row r="5267" spans="7:18" x14ac:dyDescent="0.2">
      <c r="G5267" s="64"/>
      <c r="H5267" s="64"/>
      <c r="O5267" s="87"/>
      <c r="P5267" s="127"/>
      <c r="Q5267" s="127"/>
      <c r="R5267" s="127"/>
    </row>
    <row r="5268" spans="7:18" x14ac:dyDescent="0.2">
      <c r="G5268" s="64"/>
      <c r="H5268" s="64"/>
      <c r="O5268" s="87"/>
      <c r="P5268" s="127"/>
      <c r="Q5268" s="127"/>
      <c r="R5268" s="127"/>
    </row>
    <row r="5269" spans="7:18" x14ac:dyDescent="0.2">
      <c r="G5269" s="64"/>
      <c r="H5269" s="64"/>
      <c r="O5269" s="87"/>
      <c r="P5269" s="127"/>
      <c r="Q5269" s="127"/>
      <c r="R5269" s="127"/>
    </row>
    <row r="5270" spans="7:18" x14ac:dyDescent="0.2">
      <c r="G5270" s="64"/>
      <c r="H5270" s="64"/>
      <c r="O5270" s="87"/>
      <c r="P5270" s="127"/>
      <c r="Q5270" s="127"/>
      <c r="R5270" s="127"/>
    </row>
    <row r="5271" spans="7:18" x14ac:dyDescent="0.2">
      <c r="G5271" s="64"/>
      <c r="H5271" s="64"/>
      <c r="O5271" s="87"/>
      <c r="P5271" s="127"/>
      <c r="Q5271" s="127"/>
      <c r="R5271" s="127"/>
    </row>
    <row r="5272" spans="7:18" x14ac:dyDescent="0.2">
      <c r="G5272" s="64"/>
      <c r="H5272" s="64"/>
      <c r="O5272" s="87"/>
      <c r="P5272" s="127"/>
      <c r="Q5272" s="127"/>
      <c r="R5272" s="127"/>
    </row>
    <row r="5273" spans="7:18" x14ac:dyDescent="0.2">
      <c r="G5273" s="64"/>
      <c r="H5273" s="64"/>
      <c r="O5273" s="87"/>
      <c r="P5273" s="127"/>
      <c r="Q5273" s="127"/>
      <c r="R5273" s="127"/>
    </row>
    <row r="5274" spans="7:18" x14ac:dyDescent="0.2">
      <c r="G5274" s="64"/>
      <c r="H5274" s="64"/>
      <c r="O5274" s="87"/>
      <c r="P5274" s="127"/>
      <c r="Q5274" s="127"/>
      <c r="R5274" s="127"/>
    </row>
    <row r="5275" spans="7:18" x14ac:dyDescent="0.2">
      <c r="G5275" s="64"/>
      <c r="H5275" s="64"/>
      <c r="O5275" s="87"/>
      <c r="P5275" s="127"/>
      <c r="Q5275" s="127"/>
      <c r="R5275" s="127"/>
    </row>
    <row r="5276" spans="7:18" x14ac:dyDescent="0.2">
      <c r="G5276" s="64"/>
      <c r="H5276" s="64"/>
      <c r="O5276" s="87"/>
      <c r="P5276" s="127"/>
      <c r="Q5276" s="127"/>
      <c r="R5276" s="127"/>
    </row>
    <row r="5277" spans="7:18" x14ac:dyDescent="0.2">
      <c r="G5277" s="64"/>
      <c r="H5277" s="64"/>
      <c r="O5277" s="87"/>
      <c r="P5277" s="127"/>
      <c r="Q5277" s="127"/>
      <c r="R5277" s="127"/>
    </row>
    <row r="5278" spans="7:18" x14ac:dyDescent="0.2">
      <c r="G5278" s="64"/>
      <c r="H5278" s="64"/>
      <c r="O5278" s="87"/>
      <c r="P5278" s="127"/>
      <c r="Q5278" s="127"/>
      <c r="R5278" s="127"/>
    </row>
    <row r="5279" spans="7:18" x14ac:dyDescent="0.2">
      <c r="G5279" s="64"/>
      <c r="H5279" s="64"/>
      <c r="O5279" s="87"/>
      <c r="P5279" s="127"/>
      <c r="Q5279" s="127"/>
      <c r="R5279" s="127"/>
    </row>
    <row r="5280" spans="7:18" x14ac:dyDescent="0.2">
      <c r="G5280" s="64"/>
      <c r="H5280" s="64"/>
      <c r="O5280" s="87"/>
      <c r="P5280" s="127"/>
      <c r="Q5280" s="127"/>
      <c r="R5280" s="127"/>
    </row>
    <row r="5281" spans="7:18" x14ac:dyDescent="0.2">
      <c r="G5281" s="64"/>
      <c r="H5281" s="64"/>
      <c r="O5281" s="87"/>
      <c r="P5281" s="127"/>
      <c r="Q5281" s="127"/>
      <c r="R5281" s="127"/>
    </row>
    <row r="5282" spans="7:18" x14ac:dyDescent="0.2">
      <c r="G5282" s="64"/>
      <c r="H5282" s="64"/>
      <c r="O5282" s="87"/>
      <c r="P5282" s="127"/>
      <c r="Q5282" s="127"/>
      <c r="R5282" s="127"/>
    </row>
    <row r="5283" spans="7:18" x14ac:dyDescent="0.2">
      <c r="G5283" s="64"/>
      <c r="H5283" s="64"/>
      <c r="O5283" s="87"/>
      <c r="P5283" s="127"/>
      <c r="Q5283" s="127"/>
      <c r="R5283" s="127"/>
    </row>
    <row r="5284" spans="7:18" x14ac:dyDescent="0.2">
      <c r="G5284" s="64"/>
      <c r="H5284" s="64"/>
      <c r="O5284" s="87"/>
      <c r="P5284" s="127"/>
      <c r="Q5284" s="127"/>
      <c r="R5284" s="127"/>
    </row>
    <row r="5285" spans="7:18" x14ac:dyDescent="0.2">
      <c r="G5285" s="64"/>
      <c r="H5285" s="64"/>
      <c r="O5285" s="87"/>
      <c r="P5285" s="127"/>
      <c r="Q5285" s="127"/>
      <c r="R5285" s="127"/>
    </row>
    <row r="5286" spans="7:18" x14ac:dyDescent="0.2">
      <c r="G5286" s="64"/>
      <c r="H5286" s="64"/>
      <c r="O5286" s="87"/>
      <c r="P5286" s="127"/>
      <c r="Q5286" s="127"/>
      <c r="R5286" s="127"/>
    </row>
    <row r="5287" spans="7:18" x14ac:dyDescent="0.2">
      <c r="G5287" s="64"/>
      <c r="H5287" s="64"/>
      <c r="O5287" s="87"/>
      <c r="P5287" s="127"/>
      <c r="Q5287" s="127"/>
      <c r="R5287" s="127"/>
    </row>
    <row r="5288" spans="7:18" x14ac:dyDescent="0.2">
      <c r="G5288" s="64"/>
      <c r="H5288" s="64"/>
      <c r="O5288" s="87"/>
      <c r="P5288" s="127"/>
      <c r="Q5288" s="127"/>
      <c r="R5288" s="127"/>
    </row>
    <row r="5289" spans="7:18" x14ac:dyDescent="0.2">
      <c r="G5289" s="64"/>
      <c r="H5289" s="64"/>
      <c r="O5289" s="87"/>
      <c r="P5289" s="127"/>
      <c r="Q5289" s="127"/>
      <c r="R5289" s="127"/>
    </row>
    <row r="5290" spans="7:18" x14ac:dyDescent="0.2">
      <c r="G5290" s="64"/>
      <c r="H5290" s="64"/>
      <c r="O5290" s="87"/>
      <c r="P5290" s="127"/>
      <c r="Q5290" s="127"/>
      <c r="R5290" s="127"/>
    </row>
    <row r="5291" spans="7:18" x14ac:dyDescent="0.2">
      <c r="G5291" s="64"/>
      <c r="H5291" s="64"/>
      <c r="O5291" s="87"/>
      <c r="P5291" s="127"/>
      <c r="Q5291" s="127"/>
      <c r="R5291" s="127"/>
    </row>
    <row r="5292" spans="7:18" x14ac:dyDescent="0.2">
      <c r="G5292" s="64"/>
      <c r="H5292" s="64"/>
      <c r="O5292" s="87"/>
      <c r="P5292" s="127"/>
      <c r="Q5292" s="127"/>
      <c r="R5292" s="127"/>
    </row>
    <row r="5293" spans="7:18" x14ac:dyDescent="0.2">
      <c r="G5293" s="64"/>
      <c r="H5293" s="64"/>
      <c r="O5293" s="87"/>
      <c r="P5293" s="127"/>
      <c r="Q5293" s="127"/>
      <c r="R5293" s="127"/>
    </row>
    <row r="5294" spans="7:18" x14ac:dyDescent="0.2">
      <c r="G5294" s="64"/>
      <c r="H5294" s="64"/>
      <c r="O5294" s="87"/>
      <c r="P5294" s="127"/>
      <c r="Q5294" s="127"/>
      <c r="R5294" s="127"/>
    </row>
    <row r="5295" spans="7:18" x14ac:dyDescent="0.2">
      <c r="G5295" s="64"/>
      <c r="H5295" s="64"/>
      <c r="O5295" s="87"/>
      <c r="P5295" s="127"/>
      <c r="Q5295" s="127"/>
      <c r="R5295" s="127"/>
    </row>
    <row r="5296" spans="7:18" x14ac:dyDescent="0.2">
      <c r="G5296" s="64"/>
      <c r="H5296" s="64"/>
      <c r="O5296" s="87"/>
      <c r="P5296" s="127"/>
      <c r="Q5296" s="127"/>
      <c r="R5296" s="127"/>
    </row>
    <row r="5297" spans="7:18" x14ac:dyDescent="0.2">
      <c r="G5297" s="64"/>
      <c r="H5297" s="64"/>
      <c r="O5297" s="87"/>
      <c r="P5297" s="127"/>
      <c r="Q5297" s="127"/>
      <c r="R5297" s="127"/>
    </row>
    <row r="5298" spans="7:18" x14ac:dyDescent="0.2">
      <c r="G5298" s="64"/>
      <c r="H5298" s="64"/>
      <c r="O5298" s="87"/>
      <c r="P5298" s="127"/>
      <c r="Q5298" s="127"/>
      <c r="R5298" s="127"/>
    </row>
    <row r="5299" spans="7:18" x14ac:dyDescent="0.2">
      <c r="G5299" s="64"/>
      <c r="H5299" s="64"/>
      <c r="O5299" s="87"/>
      <c r="P5299" s="127"/>
      <c r="Q5299" s="127"/>
      <c r="R5299" s="127"/>
    </row>
    <row r="5300" spans="7:18" x14ac:dyDescent="0.2">
      <c r="G5300" s="64"/>
      <c r="H5300" s="64"/>
      <c r="O5300" s="87"/>
      <c r="P5300" s="127"/>
      <c r="Q5300" s="127"/>
      <c r="R5300" s="127"/>
    </row>
    <row r="5301" spans="7:18" x14ac:dyDescent="0.2">
      <c r="G5301" s="64"/>
      <c r="H5301" s="64"/>
      <c r="O5301" s="87"/>
      <c r="P5301" s="127"/>
      <c r="Q5301" s="127"/>
      <c r="R5301" s="127"/>
    </row>
    <row r="5302" spans="7:18" x14ac:dyDescent="0.2">
      <c r="G5302" s="64"/>
      <c r="H5302" s="64"/>
      <c r="O5302" s="87"/>
      <c r="P5302" s="127"/>
      <c r="Q5302" s="127"/>
      <c r="R5302" s="127"/>
    </row>
    <row r="5303" spans="7:18" x14ac:dyDescent="0.2">
      <c r="G5303" s="64"/>
      <c r="H5303" s="64"/>
      <c r="O5303" s="87"/>
      <c r="P5303" s="127"/>
      <c r="Q5303" s="127"/>
      <c r="R5303" s="127"/>
    </row>
    <row r="5304" spans="7:18" x14ac:dyDescent="0.2">
      <c r="G5304" s="64"/>
      <c r="H5304" s="64"/>
      <c r="O5304" s="87"/>
      <c r="P5304" s="127"/>
      <c r="Q5304" s="127"/>
      <c r="R5304" s="127"/>
    </row>
    <row r="5305" spans="7:18" x14ac:dyDescent="0.2">
      <c r="G5305" s="64"/>
      <c r="H5305" s="64"/>
      <c r="O5305" s="87"/>
      <c r="P5305" s="127"/>
      <c r="Q5305" s="127"/>
      <c r="R5305" s="127"/>
    </row>
    <row r="5306" spans="7:18" x14ac:dyDescent="0.2">
      <c r="G5306" s="64"/>
      <c r="H5306" s="64"/>
      <c r="O5306" s="87"/>
      <c r="P5306" s="127"/>
      <c r="Q5306" s="127"/>
      <c r="R5306" s="127"/>
    </row>
    <row r="5307" spans="7:18" x14ac:dyDescent="0.2">
      <c r="G5307" s="64"/>
      <c r="H5307" s="64"/>
      <c r="O5307" s="87"/>
      <c r="P5307" s="127"/>
      <c r="Q5307" s="127"/>
      <c r="R5307" s="127"/>
    </row>
    <row r="5308" spans="7:18" x14ac:dyDescent="0.2">
      <c r="G5308" s="64"/>
      <c r="H5308" s="64"/>
      <c r="O5308" s="87"/>
      <c r="P5308" s="127"/>
      <c r="Q5308" s="127"/>
      <c r="R5308" s="127"/>
    </row>
    <row r="5309" spans="7:18" x14ac:dyDescent="0.2">
      <c r="G5309" s="64"/>
      <c r="H5309" s="64"/>
      <c r="O5309" s="87"/>
      <c r="P5309" s="127"/>
      <c r="Q5309" s="127"/>
      <c r="R5309" s="127"/>
    </row>
    <row r="5310" spans="7:18" x14ac:dyDescent="0.2">
      <c r="G5310" s="64"/>
      <c r="H5310" s="64"/>
      <c r="O5310" s="87"/>
      <c r="P5310" s="127"/>
      <c r="Q5310" s="127"/>
      <c r="R5310" s="127"/>
    </row>
    <row r="5311" spans="7:18" x14ac:dyDescent="0.2">
      <c r="G5311" s="64"/>
      <c r="H5311" s="64"/>
      <c r="O5311" s="87"/>
      <c r="P5311" s="127"/>
      <c r="Q5311" s="127"/>
      <c r="R5311" s="127"/>
    </row>
    <row r="5312" spans="7:18" x14ac:dyDescent="0.2">
      <c r="G5312" s="64"/>
      <c r="H5312" s="64"/>
      <c r="O5312" s="87"/>
      <c r="P5312" s="127"/>
      <c r="Q5312" s="127"/>
      <c r="R5312" s="127"/>
    </row>
    <row r="5313" spans="7:18" x14ac:dyDescent="0.2">
      <c r="G5313" s="64"/>
      <c r="H5313" s="64"/>
      <c r="O5313" s="87"/>
      <c r="P5313" s="127"/>
      <c r="Q5313" s="127"/>
      <c r="R5313" s="127"/>
    </row>
    <row r="5314" spans="7:18" x14ac:dyDescent="0.2">
      <c r="G5314" s="64"/>
      <c r="H5314" s="64"/>
      <c r="O5314" s="87"/>
      <c r="P5314" s="127"/>
      <c r="Q5314" s="127"/>
      <c r="R5314" s="127"/>
    </row>
    <row r="5315" spans="7:18" x14ac:dyDescent="0.2">
      <c r="G5315" s="64"/>
      <c r="H5315" s="64"/>
      <c r="O5315" s="87"/>
      <c r="P5315" s="127"/>
      <c r="Q5315" s="127"/>
      <c r="R5315" s="127"/>
    </row>
    <row r="5316" spans="7:18" x14ac:dyDescent="0.2">
      <c r="G5316" s="64"/>
      <c r="H5316" s="64"/>
      <c r="O5316" s="87"/>
      <c r="P5316" s="127"/>
      <c r="Q5316" s="127"/>
      <c r="R5316" s="127"/>
    </row>
    <row r="5317" spans="7:18" x14ac:dyDescent="0.2">
      <c r="G5317" s="64"/>
      <c r="H5317" s="64"/>
      <c r="O5317" s="87"/>
      <c r="P5317" s="127"/>
      <c r="Q5317" s="127"/>
      <c r="R5317" s="127"/>
    </row>
    <row r="5318" spans="7:18" x14ac:dyDescent="0.2">
      <c r="G5318" s="64"/>
      <c r="H5318" s="64"/>
      <c r="O5318" s="87"/>
      <c r="P5318" s="127"/>
      <c r="Q5318" s="127"/>
      <c r="R5318" s="127"/>
    </row>
    <row r="5319" spans="7:18" x14ac:dyDescent="0.2">
      <c r="G5319" s="64"/>
      <c r="H5319" s="64"/>
      <c r="O5319" s="87"/>
      <c r="P5319" s="127"/>
      <c r="Q5319" s="127"/>
      <c r="R5319" s="127"/>
    </row>
    <row r="5320" spans="7:18" x14ac:dyDescent="0.2">
      <c r="G5320" s="64"/>
      <c r="H5320" s="64"/>
      <c r="O5320" s="87"/>
      <c r="P5320" s="127"/>
      <c r="Q5320" s="127"/>
      <c r="R5320" s="127"/>
    </row>
    <row r="5321" spans="7:18" x14ac:dyDescent="0.2">
      <c r="G5321" s="64"/>
      <c r="H5321" s="64"/>
      <c r="O5321" s="87"/>
      <c r="P5321" s="127"/>
      <c r="Q5321" s="127"/>
      <c r="R5321" s="127"/>
    </row>
    <row r="5322" spans="7:18" x14ac:dyDescent="0.2">
      <c r="G5322" s="64"/>
      <c r="H5322" s="64"/>
      <c r="O5322" s="87"/>
      <c r="P5322" s="127"/>
      <c r="Q5322" s="127"/>
      <c r="R5322" s="127"/>
    </row>
    <row r="5323" spans="7:18" x14ac:dyDescent="0.2">
      <c r="G5323" s="64"/>
      <c r="H5323" s="64"/>
      <c r="O5323" s="87"/>
      <c r="P5323" s="127"/>
      <c r="Q5323" s="127"/>
      <c r="R5323" s="127"/>
    </row>
    <row r="5324" spans="7:18" x14ac:dyDescent="0.2">
      <c r="G5324" s="64"/>
      <c r="H5324" s="64"/>
      <c r="O5324" s="87"/>
      <c r="P5324" s="127"/>
      <c r="Q5324" s="127"/>
      <c r="R5324" s="127"/>
    </row>
    <row r="5325" spans="7:18" x14ac:dyDescent="0.2">
      <c r="G5325" s="64"/>
      <c r="H5325" s="64"/>
      <c r="O5325" s="87"/>
      <c r="P5325" s="127"/>
      <c r="Q5325" s="127"/>
      <c r="R5325" s="127"/>
    </row>
    <row r="5326" spans="7:18" x14ac:dyDescent="0.2">
      <c r="G5326" s="64"/>
      <c r="H5326" s="64"/>
      <c r="O5326" s="87"/>
      <c r="P5326" s="127"/>
      <c r="Q5326" s="127"/>
      <c r="R5326" s="127"/>
    </row>
    <row r="5327" spans="7:18" x14ac:dyDescent="0.2">
      <c r="G5327" s="64"/>
      <c r="H5327" s="64"/>
      <c r="O5327" s="87"/>
      <c r="P5327" s="127"/>
      <c r="Q5327" s="127"/>
      <c r="R5327" s="127"/>
    </row>
    <row r="5328" spans="7:18" x14ac:dyDescent="0.2">
      <c r="G5328" s="64"/>
      <c r="H5328" s="64"/>
      <c r="O5328" s="87"/>
      <c r="P5328" s="127"/>
      <c r="Q5328" s="127"/>
      <c r="R5328" s="127"/>
    </row>
    <row r="5329" spans="7:18" x14ac:dyDescent="0.2">
      <c r="G5329" s="64"/>
      <c r="H5329" s="64"/>
      <c r="O5329" s="87"/>
      <c r="P5329" s="127"/>
      <c r="Q5329" s="127"/>
      <c r="R5329" s="127"/>
    </row>
    <row r="5330" spans="7:18" x14ac:dyDescent="0.2">
      <c r="G5330" s="64"/>
      <c r="H5330" s="64"/>
      <c r="O5330" s="87"/>
      <c r="P5330" s="127"/>
      <c r="Q5330" s="127"/>
      <c r="R5330" s="127"/>
    </row>
    <row r="5331" spans="7:18" x14ac:dyDescent="0.2">
      <c r="G5331" s="64"/>
      <c r="H5331" s="64"/>
      <c r="O5331" s="87"/>
      <c r="P5331" s="127"/>
      <c r="Q5331" s="127"/>
      <c r="R5331" s="127"/>
    </row>
    <row r="5332" spans="7:18" x14ac:dyDescent="0.2">
      <c r="G5332" s="64"/>
      <c r="H5332" s="64"/>
      <c r="O5332" s="87"/>
      <c r="P5332" s="127"/>
      <c r="Q5332" s="127"/>
      <c r="R5332" s="127"/>
    </row>
    <row r="5333" spans="7:18" x14ac:dyDescent="0.2">
      <c r="G5333" s="64"/>
      <c r="H5333" s="64"/>
      <c r="O5333" s="87"/>
      <c r="P5333" s="127"/>
      <c r="Q5333" s="127"/>
      <c r="R5333" s="127"/>
    </row>
    <row r="5334" spans="7:18" x14ac:dyDescent="0.2">
      <c r="G5334" s="64"/>
      <c r="H5334" s="64"/>
      <c r="O5334" s="87"/>
      <c r="P5334" s="127"/>
      <c r="Q5334" s="127"/>
      <c r="R5334" s="127"/>
    </row>
    <row r="5335" spans="7:18" x14ac:dyDescent="0.2">
      <c r="G5335" s="64"/>
      <c r="H5335" s="64"/>
      <c r="O5335" s="87"/>
      <c r="P5335" s="127"/>
      <c r="Q5335" s="127"/>
      <c r="R5335" s="127"/>
    </row>
    <row r="5336" spans="7:18" x14ac:dyDescent="0.2">
      <c r="G5336" s="64"/>
      <c r="H5336" s="64"/>
      <c r="O5336" s="87"/>
      <c r="P5336" s="127"/>
      <c r="Q5336" s="127"/>
      <c r="R5336" s="127"/>
    </row>
    <row r="5337" spans="7:18" x14ac:dyDescent="0.2">
      <c r="G5337" s="64"/>
      <c r="H5337" s="64"/>
      <c r="O5337" s="87"/>
      <c r="P5337" s="127"/>
      <c r="Q5337" s="127"/>
      <c r="R5337" s="127"/>
    </row>
    <row r="5338" spans="7:18" x14ac:dyDescent="0.2">
      <c r="G5338" s="64"/>
      <c r="H5338" s="64"/>
      <c r="O5338" s="87"/>
      <c r="P5338" s="127"/>
      <c r="Q5338" s="127"/>
      <c r="R5338" s="127"/>
    </row>
    <row r="5339" spans="7:18" x14ac:dyDescent="0.2">
      <c r="G5339" s="64"/>
      <c r="H5339" s="64"/>
      <c r="O5339" s="87"/>
      <c r="P5339" s="127"/>
      <c r="Q5339" s="127"/>
      <c r="R5339" s="127"/>
    </row>
    <row r="5340" spans="7:18" x14ac:dyDescent="0.2">
      <c r="G5340" s="64"/>
      <c r="H5340" s="64"/>
      <c r="O5340" s="87"/>
      <c r="P5340" s="127"/>
      <c r="Q5340" s="127"/>
      <c r="R5340" s="127"/>
    </row>
    <row r="5341" spans="7:18" x14ac:dyDescent="0.2">
      <c r="G5341" s="64"/>
      <c r="H5341" s="64"/>
      <c r="O5341" s="87"/>
      <c r="P5341" s="127"/>
      <c r="Q5341" s="127"/>
      <c r="R5341" s="127"/>
    </row>
    <row r="5342" spans="7:18" x14ac:dyDescent="0.2">
      <c r="G5342" s="64"/>
      <c r="H5342" s="64"/>
      <c r="O5342" s="87"/>
      <c r="P5342" s="127"/>
      <c r="Q5342" s="127"/>
      <c r="R5342" s="127"/>
    </row>
    <row r="5343" spans="7:18" x14ac:dyDescent="0.2">
      <c r="G5343" s="64"/>
      <c r="H5343" s="64"/>
      <c r="O5343" s="87"/>
      <c r="P5343" s="127"/>
      <c r="Q5343" s="127"/>
      <c r="R5343" s="127"/>
    </row>
    <row r="5344" spans="7:18" x14ac:dyDescent="0.2">
      <c r="G5344" s="64"/>
      <c r="H5344" s="64"/>
      <c r="O5344" s="87"/>
      <c r="P5344" s="127"/>
      <c r="Q5344" s="127"/>
      <c r="R5344" s="127"/>
    </row>
    <row r="5345" spans="7:18" x14ac:dyDescent="0.2">
      <c r="G5345" s="64"/>
      <c r="H5345" s="64"/>
      <c r="O5345" s="87"/>
      <c r="P5345" s="127"/>
      <c r="Q5345" s="127"/>
      <c r="R5345" s="127"/>
    </row>
    <row r="5346" spans="7:18" x14ac:dyDescent="0.2">
      <c r="G5346" s="64"/>
      <c r="H5346" s="64"/>
      <c r="O5346" s="87"/>
      <c r="P5346" s="127"/>
      <c r="Q5346" s="127"/>
      <c r="R5346" s="127"/>
    </row>
    <row r="5347" spans="7:18" x14ac:dyDescent="0.2">
      <c r="G5347" s="64"/>
      <c r="H5347" s="64"/>
      <c r="O5347" s="87"/>
      <c r="P5347" s="127"/>
      <c r="Q5347" s="127"/>
      <c r="R5347" s="127"/>
    </row>
    <row r="5348" spans="7:18" x14ac:dyDescent="0.2">
      <c r="G5348" s="64"/>
      <c r="H5348" s="64"/>
      <c r="O5348" s="87"/>
      <c r="P5348" s="127"/>
      <c r="Q5348" s="127"/>
      <c r="R5348" s="127"/>
    </row>
    <row r="5349" spans="7:18" x14ac:dyDescent="0.2">
      <c r="G5349" s="64"/>
      <c r="H5349" s="64"/>
      <c r="O5349" s="87"/>
      <c r="P5349" s="127"/>
      <c r="Q5349" s="127"/>
      <c r="R5349" s="127"/>
    </row>
    <row r="5350" spans="7:18" x14ac:dyDescent="0.2">
      <c r="G5350" s="64"/>
      <c r="H5350" s="64"/>
      <c r="O5350" s="87"/>
      <c r="P5350" s="127"/>
      <c r="Q5350" s="127"/>
      <c r="R5350" s="127"/>
    </row>
    <row r="5351" spans="7:18" x14ac:dyDescent="0.2">
      <c r="G5351" s="64"/>
      <c r="H5351" s="64"/>
      <c r="O5351" s="87"/>
      <c r="P5351" s="127"/>
      <c r="Q5351" s="127"/>
      <c r="R5351" s="127"/>
    </row>
    <row r="5352" spans="7:18" x14ac:dyDescent="0.2">
      <c r="G5352" s="64"/>
      <c r="H5352" s="64"/>
      <c r="O5352" s="87"/>
      <c r="P5352" s="127"/>
      <c r="Q5352" s="127"/>
      <c r="R5352" s="127"/>
    </row>
    <row r="5353" spans="7:18" x14ac:dyDescent="0.2">
      <c r="G5353" s="64"/>
      <c r="H5353" s="64"/>
      <c r="O5353" s="87"/>
      <c r="P5353" s="127"/>
      <c r="Q5353" s="127"/>
      <c r="R5353" s="127"/>
    </row>
    <row r="5354" spans="7:18" x14ac:dyDescent="0.2">
      <c r="G5354" s="64"/>
      <c r="H5354" s="64"/>
      <c r="O5354" s="87"/>
      <c r="P5354" s="127"/>
      <c r="Q5354" s="127"/>
      <c r="R5354" s="127"/>
    </row>
    <row r="5355" spans="7:18" x14ac:dyDescent="0.2">
      <c r="G5355" s="64"/>
      <c r="H5355" s="64"/>
      <c r="O5355" s="87"/>
      <c r="P5355" s="127"/>
      <c r="Q5355" s="127"/>
      <c r="R5355" s="127"/>
    </row>
    <row r="5356" spans="7:18" x14ac:dyDescent="0.2">
      <c r="G5356" s="64"/>
      <c r="H5356" s="64"/>
      <c r="O5356" s="87"/>
      <c r="P5356" s="127"/>
      <c r="Q5356" s="127"/>
      <c r="R5356" s="127"/>
    </row>
    <row r="5357" spans="7:18" x14ac:dyDescent="0.2">
      <c r="G5357" s="64"/>
      <c r="H5357" s="64"/>
      <c r="O5357" s="87"/>
      <c r="P5357" s="127"/>
      <c r="Q5357" s="127"/>
      <c r="R5357" s="127"/>
    </row>
    <row r="5358" spans="7:18" x14ac:dyDescent="0.2">
      <c r="G5358" s="64"/>
      <c r="H5358" s="64"/>
      <c r="O5358" s="87"/>
      <c r="P5358" s="127"/>
      <c r="Q5358" s="127"/>
      <c r="R5358" s="127"/>
    </row>
    <row r="5359" spans="7:18" x14ac:dyDescent="0.2">
      <c r="G5359" s="64"/>
      <c r="H5359" s="64"/>
      <c r="O5359" s="87"/>
      <c r="P5359" s="127"/>
      <c r="Q5359" s="127"/>
      <c r="R5359" s="127"/>
    </row>
    <row r="5360" spans="7:18" x14ac:dyDescent="0.2">
      <c r="G5360" s="64"/>
      <c r="H5360" s="64"/>
      <c r="O5360" s="87"/>
      <c r="P5360" s="127"/>
      <c r="Q5360" s="127"/>
      <c r="R5360" s="127"/>
    </row>
    <row r="5361" spans="7:18" x14ac:dyDescent="0.2">
      <c r="G5361" s="64"/>
      <c r="H5361" s="64"/>
      <c r="O5361" s="87"/>
      <c r="P5361" s="127"/>
      <c r="Q5361" s="127"/>
      <c r="R5361" s="127"/>
    </row>
    <row r="5362" spans="7:18" x14ac:dyDescent="0.2">
      <c r="G5362" s="64"/>
      <c r="H5362" s="64"/>
      <c r="O5362" s="87"/>
      <c r="P5362" s="127"/>
      <c r="Q5362" s="127"/>
      <c r="R5362" s="127"/>
    </row>
    <row r="5363" spans="7:18" x14ac:dyDescent="0.2">
      <c r="G5363" s="64"/>
      <c r="H5363" s="64"/>
      <c r="O5363" s="87"/>
      <c r="P5363" s="127"/>
      <c r="Q5363" s="127"/>
      <c r="R5363" s="127"/>
    </row>
    <row r="5364" spans="7:18" x14ac:dyDescent="0.2">
      <c r="G5364" s="64"/>
      <c r="H5364" s="64"/>
      <c r="O5364" s="87"/>
      <c r="P5364" s="127"/>
      <c r="Q5364" s="127"/>
      <c r="R5364" s="127"/>
    </row>
    <row r="5365" spans="7:18" x14ac:dyDescent="0.2">
      <c r="G5365" s="64"/>
      <c r="H5365" s="64"/>
      <c r="O5365" s="87"/>
      <c r="P5365" s="127"/>
      <c r="Q5365" s="127"/>
      <c r="R5365" s="127"/>
    </row>
    <row r="5366" spans="7:18" x14ac:dyDescent="0.2">
      <c r="G5366" s="64"/>
      <c r="H5366" s="64"/>
      <c r="O5366" s="87"/>
      <c r="P5366" s="127"/>
      <c r="Q5366" s="127"/>
      <c r="R5366" s="127"/>
    </row>
    <row r="5367" spans="7:18" x14ac:dyDescent="0.2">
      <c r="G5367" s="64"/>
      <c r="H5367" s="64"/>
      <c r="O5367" s="87"/>
      <c r="P5367" s="127"/>
      <c r="Q5367" s="127"/>
      <c r="R5367" s="127"/>
    </row>
    <row r="5368" spans="7:18" x14ac:dyDescent="0.2">
      <c r="G5368" s="64"/>
      <c r="H5368" s="64"/>
      <c r="O5368" s="87"/>
      <c r="P5368" s="127"/>
      <c r="Q5368" s="127"/>
      <c r="R5368" s="127"/>
    </row>
    <row r="5369" spans="7:18" x14ac:dyDescent="0.2">
      <c r="G5369" s="64"/>
      <c r="H5369" s="64"/>
      <c r="O5369" s="87"/>
      <c r="P5369" s="127"/>
      <c r="Q5369" s="127"/>
      <c r="R5369" s="127"/>
    </row>
    <row r="5370" spans="7:18" x14ac:dyDescent="0.2">
      <c r="G5370" s="64"/>
      <c r="H5370" s="64"/>
      <c r="O5370" s="87"/>
      <c r="P5370" s="127"/>
      <c r="Q5370" s="127"/>
      <c r="R5370" s="127"/>
    </row>
    <row r="5371" spans="7:18" x14ac:dyDescent="0.2">
      <c r="G5371" s="64"/>
      <c r="H5371" s="64"/>
      <c r="O5371" s="87"/>
      <c r="P5371" s="127"/>
      <c r="Q5371" s="127"/>
      <c r="R5371" s="127"/>
    </row>
    <row r="5372" spans="7:18" x14ac:dyDescent="0.2">
      <c r="G5372" s="64"/>
      <c r="H5372" s="64"/>
      <c r="O5372" s="87"/>
      <c r="P5372" s="127"/>
      <c r="Q5372" s="127"/>
      <c r="R5372" s="127"/>
    </row>
    <row r="5373" spans="7:18" x14ac:dyDescent="0.2">
      <c r="G5373" s="64"/>
      <c r="H5373" s="64"/>
      <c r="O5373" s="87"/>
      <c r="P5373" s="127"/>
      <c r="Q5373" s="127"/>
      <c r="R5373" s="127"/>
    </row>
    <row r="5374" spans="7:18" x14ac:dyDescent="0.2">
      <c r="G5374" s="64"/>
      <c r="H5374" s="64"/>
      <c r="O5374" s="87"/>
      <c r="P5374" s="127"/>
      <c r="Q5374" s="127"/>
      <c r="R5374" s="127"/>
    </row>
    <row r="5375" spans="7:18" x14ac:dyDescent="0.2">
      <c r="G5375" s="64"/>
      <c r="H5375" s="64"/>
      <c r="O5375" s="87"/>
      <c r="P5375" s="127"/>
      <c r="Q5375" s="127"/>
      <c r="R5375" s="127"/>
    </row>
    <row r="5376" spans="7:18" x14ac:dyDescent="0.2">
      <c r="G5376" s="64"/>
      <c r="H5376" s="64"/>
      <c r="O5376" s="87"/>
      <c r="P5376" s="127"/>
      <c r="Q5376" s="127"/>
      <c r="R5376" s="127"/>
    </row>
    <row r="5377" spans="7:18" x14ac:dyDescent="0.2">
      <c r="G5377" s="64"/>
      <c r="H5377" s="64"/>
      <c r="O5377" s="87"/>
      <c r="P5377" s="127"/>
      <c r="Q5377" s="127"/>
      <c r="R5377" s="127"/>
    </row>
    <row r="5378" spans="7:18" x14ac:dyDescent="0.2">
      <c r="G5378" s="64"/>
      <c r="H5378" s="64"/>
      <c r="O5378" s="87"/>
      <c r="P5378" s="127"/>
      <c r="Q5378" s="127"/>
      <c r="R5378" s="127"/>
    </row>
    <row r="5379" spans="7:18" x14ac:dyDescent="0.2">
      <c r="G5379" s="64"/>
      <c r="H5379" s="64"/>
      <c r="O5379" s="87"/>
      <c r="P5379" s="127"/>
      <c r="Q5379" s="127"/>
      <c r="R5379" s="127"/>
    </row>
    <row r="5380" spans="7:18" x14ac:dyDescent="0.2">
      <c r="G5380" s="64"/>
      <c r="H5380" s="64"/>
      <c r="O5380" s="87"/>
      <c r="P5380" s="127"/>
      <c r="Q5380" s="127"/>
      <c r="R5380" s="127"/>
    </row>
    <row r="5381" spans="7:18" x14ac:dyDescent="0.2">
      <c r="G5381" s="64"/>
      <c r="H5381" s="64"/>
      <c r="O5381" s="87"/>
      <c r="P5381" s="127"/>
      <c r="Q5381" s="127"/>
      <c r="R5381" s="127"/>
    </row>
    <row r="5382" spans="7:18" x14ac:dyDescent="0.2">
      <c r="G5382" s="64"/>
      <c r="H5382" s="64"/>
      <c r="O5382" s="87"/>
      <c r="P5382" s="127"/>
      <c r="Q5382" s="127"/>
      <c r="R5382" s="127"/>
    </row>
    <row r="5383" spans="7:18" x14ac:dyDescent="0.2">
      <c r="G5383" s="64"/>
      <c r="H5383" s="64"/>
      <c r="O5383" s="87"/>
      <c r="P5383" s="127"/>
      <c r="Q5383" s="127"/>
      <c r="R5383" s="127"/>
    </row>
    <row r="5384" spans="7:18" x14ac:dyDescent="0.2">
      <c r="G5384" s="64"/>
      <c r="H5384" s="64"/>
      <c r="O5384" s="87"/>
      <c r="P5384" s="127"/>
      <c r="Q5384" s="127"/>
      <c r="R5384" s="127"/>
    </row>
    <row r="5385" spans="7:18" x14ac:dyDescent="0.2">
      <c r="G5385" s="64"/>
      <c r="H5385" s="64"/>
      <c r="O5385" s="87"/>
      <c r="P5385" s="127"/>
      <c r="Q5385" s="127"/>
      <c r="R5385" s="127"/>
    </row>
    <row r="5386" spans="7:18" x14ac:dyDescent="0.2">
      <c r="G5386" s="64"/>
      <c r="H5386" s="64"/>
      <c r="O5386" s="87"/>
      <c r="P5386" s="127"/>
      <c r="Q5386" s="127"/>
      <c r="R5386" s="127"/>
    </row>
    <row r="5387" spans="7:18" x14ac:dyDescent="0.2">
      <c r="G5387" s="64"/>
      <c r="H5387" s="64"/>
      <c r="O5387" s="87"/>
      <c r="P5387" s="127"/>
      <c r="Q5387" s="127"/>
      <c r="R5387" s="127"/>
    </row>
    <row r="5388" spans="7:18" x14ac:dyDescent="0.2">
      <c r="G5388" s="64"/>
      <c r="H5388" s="64"/>
      <c r="O5388" s="87"/>
      <c r="P5388" s="127"/>
      <c r="Q5388" s="127"/>
      <c r="R5388" s="127"/>
    </row>
    <row r="5389" spans="7:18" x14ac:dyDescent="0.2">
      <c r="G5389" s="64"/>
      <c r="H5389" s="64"/>
      <c r="O5389" s="87"/>
      <c r="P5389" s="127"/>
      <c r="Q5389" s="127"/>
      <c r="R5389" s="127"/>
    </row>
    <row r="5390" spans="7:18" x14ac:dyDescent="0.2">
      <c r="G5390" s="64"/>
      <c r="H5390" s="64"/>
      <c r="O5390" s="87"/>
      <c r="P5390" s="127"/>
      <c r="Q5390" s="127"/>
      <c r="R5390" s="127"/>
    </row>
    <row r="5391" spans="7:18" x14ac:dyDescent="0.2">
      <c r="G5391" s="64"/>
      <c r="H5391" s="64"/>
      <c r="O5391" s="87"/>
      <c r="P5391" s="127"/>
      <c r="Q5391" s="127"/>
      <c r="R5391" s="127"/>
    </row>
    <row r="5392" spans="7:18" x14ac:dyDescent="0.2">
      <c r="G5392" s="64"/>
      <c r="H5392" s="64"/>
      <c r="O5392" s="87"/>
      <c r="P5392" s="127"/>
      <c r="Q5392" s="127"/>
      <c r="R5392" s="127"/>
    </row>
    <row r="5393" spans="7:18" x14ac:dyDescent="0.2">
      <c r="G5393" s="64"/>
      <c r="H5393" s="64"/>
      <c r="O5393" s="87"/>
      <c r="P5393" s="127"/>
      <c r="Q5393" s="127"/>
      <c r="R5393" s="127"/>
    </row>
    <row r="5394" spans="7:18" x14ac:dyDescent="0.2">
      <c r="G5394" s="64"/>
      <c r="H5394" s="64"/>
      <c r="O5394" s="87"/>
      <c r="P5394" s="127"/>
      <c r="Q5394" s="127"/>
      <c r="R5394" s="127"/>
    </row>
    <row r="5395" spans="7:18" x14ac:dyDescent="0.2">
      <c r="G5395" s="64"/>
      <c r="H5395" s="64"/>
      <c r="O5395" s="87"/>
      <c r="P5395" s="127"/>
      <c r="Q5395" s="127"/>
      <c r="R5395" s="127"/>
    </row>
    <row r="5396" spans="7:18" x14ac:dyDescent="0.2">
      <c r="G5396" s="64"/>
      <c r="H5396" s="64"/>
      <c r="O5396" s="87"/>
      <c r="P5396" s="127"/>
      <c r="Q5396" s="127"/>
      <c r="R5396" s="127"/>
    </row>
    <row r="5397" spans="7:18" x14ac:dyDescent="0.2">
      <c r="G5397" s="64"/>
      <c r="H5397" s="64"/>
      <c r="O5397" s="87"/>
      <c r="P5397" s="127"/>
      <c r="Q5397" s="127"/>
      <c r="R5397" s="127"/>
    </row>
    <row r="5398" spans="7:18" x14ac:dyDescent="0.2">
      <c r="G5398" s="64"/>
      <c r="H5398" s="64"/>
      <c r="O5398" s="87"/>
      <c r="P5398" s="127"/>
      <c r="Q5398" s="127"/>
      <c r="R5398" s="127"/>
    </row>
    <row r="5399" spans="7:18" x14ac:dyDescent="0.2">
      <c r="G5399" s="64"/>
      <c r="H5399" s="64"/>
      <c r="O5399" s="87"/>
      <c r="P5399" s="127"/>
      <c r="Q5399" s="127"/>
      <c r="R5399" s="127"/>
    </row>
    <row r="5400" spans="7:18" x14ac:dyDescent="0.2">
      <c r="G5400" s="64"/>
      <c r="H5400" s="64"/>
      <c r="O5400" s="87"/>
      <c r="P5400" s="127"/>
      <c r="Q5400" s="127"/>
      <c r="R5400" s="127"/>
    </row>
    <row r="5401" spans="7:18" x14ac:dyDescent="0.2">
      <c r="G5401" s="64"/>
      <c r="H5401" s="64"/>
      <c r="O5401" s="87"/>
      <c r="P5401" s="127"/>
      <c r="Q5401" s="127"/>
      <c r="R5401" s="127"/>
    </row>
    <row r="5402" spans="7:18" x14ac:dyDescent="0.2">
      <c r="G5402" s="64"/>
      <c r="H5402" s="64"/>
      <c r="O5402" s="87"/>
      <c r="P5402" s="127"/>
      <c r="Q5402" s="127"/>
      <c r="R5402" s="127"/>
    </row>
    <row r="5403" spans="7:18" x14ac:dyDescent="0.2">
      <c r="G5403" s="64"/>
      <c r="H5403" s="64"/>
      <c r="O5403" s="87"/>
      <c r="P5403" s="127"/>
      <c r="Q5403" s="127"/>
      <c r="R5403" s="127"/>
    </row>
    <row r="5404" spans="7:18" x14ac:dyDescent="0.2">
      <c r="G5404" s="64"/>
      <c r="H5404" s="64"/>
      <c r="O5404" s="87"/>
      <c r="P5404" s="127"/>
      <c r="Q5404" s="127"/>
      <c r="R5404" s="127"/>
    </row>
    <row r="5405" spans="7:18" x14ac:dyDescent="0.2">
      <c r="G5405" s="64"/>
      <c r="H5405" s="64"/>
      <c r="O5405" s="87"/>
      <c r="P5405" s="127"/>
      <c r="Q5405" s="127"/>
      <c r="R5405" s="127"/>
    </row>
    <row r="5406" spans="7:18" x14ac:dyDescent="0.2">
      <c r="G5406" s="64"/>
      <c r="H5406" s="64"/>
      <c r="O5406" s="87"/>
      <c r="P5406" s="127"/>
      <c r="Q5406" s="127"/>
      <c r="R5406" s="127"/>
    </row>
    <row r="5407" spans="7:18" x14ac:dyDescent="0.2">
      <c r="G5407" s="64"/>
      <c r="H5407" s="64"/>
      <c r="O5407" s="87"/>
      <c r="P5407" s="127"/>
      <c r="Q5407" s="127"/>
      <c r="R5407" s="127"/>
    </row>
    <row r="5408" spans="7:18" x14ac:dyDescent="0.2">
      <c r="G5408" s="64"/>
      <c r="H5408" s="64"/>
      <c r="O5408" s="87"/>
      <c r="P5408" s="127"/>
      <c r="Q5408" s="127"/>
      <c r="R5408" s="127"/>
    </row>
    <row r="5409" spans="7:18" x14ac:dyDescent="0.2">
      <c r="G5409" s="64"/>
      <c r="H5409" s="64"/>
      <c r="O5409" s="87"/>
      <c r="P5409" s="127"/>
      <c r="Q5409" s="127"/>
      <c r="R5409" s="127"/>
    </row>
    <row r="5410" spans="7:18" x14ac:dyDescent="0.2">
      <c r="G5410" s="64"/>
      <c r="H5410" s="64"/>
      <c r="O5410" s="87"/>
      <c r="P5410" s="127"/>
      <c r="Q5410" s="127"/>
      <c r="R5410" s="127"/>
    </row>
    <row r="5411" spans="7:18" x14ac:dyDescent="0.2">
      <c r="G5411" s="64"/>
      <c r="H5411" s="64"/>
      <c r="O5411" s="87"/>
      <c r="P5411" s="127"/>
      <c r="Q5411" s="127"/>
      <c r="R5411" s="127"/>
    </row>
    <row r="5412" spans="7:18" x14ac:dyDescent="0.2">
      <c r="G5412" s="64"/>
      <c r="H5412" s="64"/>
      <c r="O5412" s="87"/>
      <c r="P5412" s="127"/>
      <c r="Q5412" s="127"/>
      <c r="R5412" s="127"/>
    </row>
    <row r="5413" spans="7:18" x14ac:dyDescent="0.2">
      <c r="G5413" s="64"/>
      <c r="H5413" s="64"/>
      <c r="O5413" s="87"/>
      <c r="P5413" s="127"/>
      <c r="Q5413" s="127"/>
      <c r="R5413" s="127"/>
    </row>
    <row r="5414" spans="7:18" x14ac:dyDescent="0.2">
      <c r="G5414" s="64"/>
      <c r="H5414" s="64"/>
      <c r="O5414" s="87"/>
      <c r="P5414" s="127"/>
      <c r="Q5414" s="127"/>
      <c r="R5414" s="127"/>
    </row>
    <row r="5415" spans="7:18" x14ac:dyDescent="0.2">
      <c r="G5415" s="64"/>
      <c r="H5415" s="64"/>
      <c r="O5415" s="87"/>
      <c r="P5415" s="127"/>
      <c r="Q5415" s="127"/>
      <c r="R5415" s="127"/>
    </row>
    <row r="5416" spans="7:18" x14ac:dyDescent="0.2">
      <c r="G5416" s="64"/>
      <c r="H5416" s="64"/>
      <c r="O5416" s="87"/>
      <c r="P5416" s="127"/>
      <c r="Q5416" s="127"/>
      <c r="R5416" s="127"/>
    </row>
    <row r="5417" spans="7:18" x14ac:dyDescent="0.2">
      <c r="G5417" s="64"/>
      <c r="H5417" s="64"/>
      <c r="O5417" s="87"/>
      <c r="P5417" s="127"/>
      <c r="Q5417" s="127"/>
      <c r="R5417" s="127"/>
    </row>
    <row r="5418" spans="7:18" x14ac:dyDescent="0.2">
      <c r="G5418" s="64"/>
      <c r="H5418" s="64"/>
      <c r="O5418" s="87"/>
      <c r="P5418" s="127"/>
      <c r="Q5418" s="127"/>
      <c r="R5418" s="127"/>
    </row>
    <row r="5419" spans="7:18" x14ac:dyDescent="0.2">
      <c r="G5419" s="64"/>
      <c r="H5419" s="64"/>
      <c r="O5419" s="87"/>
      <c r="P5419" s="127"/>
      <c r="Q5419" s="127"/>
      <c r="R5419" s="127"/>
    </row>
    <row r="5420" spans="7:18" x14ac:dyDescent="0.2">
      <c r="G5420" s="64"/>
      <c r="H5420" s="64"/>
      <c r="O5420" s="87"/>
      <c r="P5420" s="127"/>
      <c r="Q5420" s="127"/>
      <c r="R5420" s="127"/>
    </row>
    <row r="5421" spans="7:18" x14ac:dyDescent="0.2">
      <c r="G5421" s="64"/>
      <c r="H5421" s="64"/>
      <c r="O5421" s="87"/>
      <c r="P5421" s="127"/>
      <c r="Q5421" s="127"/>
      <c r="R5421" s="127"/>
    </row>
    <row r="5422" spans="7:18" x14ac:dyDescent="0.2">
      <c r="G5422" s="64"/>
      <c r="H5422" s="64"/>
      <c r="O5422" s="87"/>
      <c r="P5422" s="127"/>
      <c r="Q5422" s="127"/>
      <c r="R5422" s="127"/>
    </row>
    <row r="5423" spans="7:18" x14ac:dyDescent="0.2">
      <c r="G5423" s="64"/>
      <c r="H5423" s="64"/>
      <c r="O5423" s="87"/>
      <c r="P5423" s="127"/>
      <c r="Q5423" s="127"/>
      <c r="R5423" s="127"/>
    </row>
    <row r="5424" spans="7:18" x14ac:dyDescent="0.2">
      <c r="G5424" s="64"/>
      <c r="H5424" s="64"/>
      <c r="O5424" s="87"/>
      <c r="P5424" s="127"/>
      <c r="Q5424" s="127"/>
      <c r="R5424" s="127"/>
    </row>
    <row r="5425" spans="7:18" x14ac:dyDescent="0.2">
      <c r="G5425" s="64"/>
      <c r="H5425" s="64"/>
      <c r="O5425" s="87"/>
      <c r="P5425" s="127"/>
      <c r="Q5425" s="127"/>
      <c r="R5425" s="127"/>
    </row>
    <row r="5426" spans="7:18" x14ac:dyDescent="0.2">
      <c r="G5426" s="64"/>
      <c r="H5426" s="64"/>
      <c r="O5426" s="87"/>
      <c r="P5426" s="127"/>
      <c r="Q5426" s="127"/>
      <c r="R5426" s="127"/>
    </row>
    <row r="5427" spans="7:18" x14ac:dyDescent="0.2">
      <c r="G5427" s="64"/>
      <c r="H5427" s="64"/>
      <c r="O5427" s="87"/>
      <c r="P5427" s="127"/>
      <c r="Q5427" s="127"/>
      <c r="R5427" s="127"/>
    </row>
    <row r="5428" spans="7:18" x14ac:dyDescent="0.2">
      <c r="G5428" s="64"/>
      <c r="H5428" s="64"/>
      <c r="O5428" s="87"/>
      <c r="P5428" s="127"/>
      <c r="Q5428" s="127"/>
      <c r="R5428" s="127"/>
    </row>
    <row r="5429" spans="7:18" x14ac:dyDescent="0.2">
      <c r="G5429" s="64"/>
      <c r="H5429" s="64"/>
      <c r="O5429" s="87"/>
      <c r="P5429" s="127"/>
      <c r="Q5429" s="127"/>
      <c r="R5429" s="127"/>
    </row>
    <row r="5430" spans="7:18" x14ac:dyDescent="0.2">
      <c r="G5430" s="64"/>
      <c r="H5430" s="64"/>
      <c r="O5430" s="87"/>
      <c r="P5430" s="127"/>
      <c r="Q5430" s="127"/>
      <c r="R5430" s="127"/>
    </row>
    <row r="5431" spans="7:18" x14ac:dyDescent="0.2">
      <c r="G5431" s="64"/>
      <c r="H5431" s="64"/>
      <c r="O5431" s="87"/>
      <c r="P5431" s="127"/>
      <c r="Q5431" s="127"/>
      <c r="R5431" s="127"/>
    </row>
    <row r="5432" spans="7:18" x14ac:dyDescent="0.2">
      <c r="G5432" s="64"/>
      <c r="H5432" s="64"/>
      <c r="O5432" s="87"/>
      <c r="P5432" s="127"/>
      <c r="Q5432" s="127"/>
      <c r="R5432" s="127"/>
    </row>
    <row r="5433" spans="7:18" x14ac:dyDescent="0.2">
      <c r="G5433" s="64"/>
      <c r="H5433" s="64"/>
      <c r="O5433" s="87"/>
      <c r="P5433" s="127"/>
      <c r="Q5433" s="127"/>
      <c r="R5433" s="127"/>
    </row>
    <row r="5434" spans="7:18" x14ac:dyDescent="0.2">
      <c r="G5434" s="64"/>
      <c r="H5434" s="64"/>
      <c r="O5434" s="87"/>
      <c r="P5434" s="127"/>
      <c r="Q5434" s="127"/>
      <c r="R5434" s="127"/>
    </row>
    <row r="5435" spans="7:18" x14ac:dyDescent="0.2">
      <c r="G5435" s="64"/>
      <c r="H5435" s="64"/>
      <c r="O5435" s="87"/>
      <c r="P5435" s="127"/>
      <c r="Q5435" s="127"/>
      <c r="R5435" s="127"/>
    </row>
    <row r="5436" spans="7:18" x14ac:dyDescent="0.2">
      <c r="G5436" s="64"/>
      <c r="H5436" s="64"/>
      <c r="O5436" s="87"/>
      <c r="P5436" s="127"/>
      <c r="Q5436" s="127"/>
      <c r="R5436" s="127"/>
    </row>
    <row r="5437" spans="7:18" x14ac:dyDescent="0.2">
      <c r="G5437" s="64"/>
      <c r="H5437" s="64"/>
      <c r="O5437" s="87"/>
      <c r="P5437" s="127"/>
      <c r="Q5437" s="127"/>
      <c r="R5437" s="127"/>
    </row>
    <row r="5438" spans="7:18" x14ac:dyDescent="0.2">
      <c r="G5438" s="64"/>
      <c r="H5438" s="64"/>
      <c r="O5438" s="87"/>
      <c r="P5438" s="127"/>
      <c r="Q5438" s="127"/>
      <c r="R5438" s="127"/>
    </row>
    <row r="5439" spans="7:18" x14ac:dyDescent="0.2">
      <c r="G5439" s="64"/>
      <c r="H5439" s="64"/>
      <c r="O5439" s="87"/>
      <c r="P5439" s="127"/>
      <c r="Q5439" s="127"/>
      <c r="R5439" s="127"/>
    </row>
    <row r="5440" spans="7:18" x14ac:dyDescent="0.2">
      <c r="G5440" s="64"/>
      <c r="H5440" s="64"/>
      <c r="O5440" s="87"/>
      <c r="P5440" s="127"/>
      <c r="Q5440" s="127"/>
      <c r="R5440" s="127"/>
    </row>
    <row r="5441" spans="7:18" x14ac:dyDescent="0.2">
      <c r="G5441" s="64"/>
      <c r="H5441" s="64"/>
      <c r="O5441" s="87"/>
      <c r="P5441" s="127"/>
      <c r="Q5441" s="127"/>
      <c r="R5441" s="127"/>
    </row>
    <row r="5442" spans="7:18" x14ac:dyDescent="0.2">
      <c r="G5442" s="64"/>
      <c r="H5442" s="64"/>
      <c r="O5442" s="87"/>
      <c r="P5442" s="127"/>
      <c r="Q5442" s="127"/>
      <c r="R5442" s="127"/>
    </row>
    <row r="5443" spans="7:18" x14ac:dyDescent="0.2">
      <c r="G5443" s="64"/>
      <c r="H5443" s="64"/>
      <c r="O5443" s="87"/>
      <c r="P5443" s="127"/>
      <c r="Q5443" s="127"/>
      <c r="R5443" s="127"/>
    </row>
    <row r="5444" spans="7:18" x14ac:dyDescent="0.2">
      <c r="G5444" s="64"/>
      <c r="H5444" s="64"/>
      <c r="O5444" s="87"/>
      <c r="P5444" s="127"/>
      <c r="Q5444" s="127"/>
      <c r="R5444" s="127"/>
    </row>
    <row r="5445" spans="7:18" x14ac:dyDescent="0.2">
      <c r="G5445" s="64"/>
      <c r="H5445" s="64"/>
      <c r="O5445" s="87"/>
      <c r="P5445" s="127"/>
      <c r="Q5445" s="127"/>
      <c r="R5445" s="127"/>
    </row>
    <row r="5446" spans="7:18" x14ac:dyDescent="0.2">
      <c r="G5446" s="64"/>
      <c r="H5446" s="64"/>
      <c r="O5446" s="87"/>
      <c r="P5446" s="127"/>
      <c r="Q5446" s="127"/>
      <c r="R5446" s="127"/>
    </row>
    <row r="5447" spans="7:18" x14ac:dyDescent="0.2">
      <c r="G5447" s="64"/>
      <c r="H5447" s="64"/>
      <c r="O5447" s="87"/>
      <c r="P5447" s="127"/>
      <c r="Q5447" s="127"/>
      <c r="R5447" s="127"/>
    </row>
    <row r="5448" spans="7:18" x14ac:dyDescent="0.2">
      <c r="G5448" s="64"/>
      <c r="H5448" s="64"/>
      <c r="O5448" s="87"/>
      <c r="P5448" s="127"/>
      <c r="Q5448" s="127"/>
      <c r="R5448" s="127"/>
    </row>
    <row r="5449" spans="7:18" x14ac:dyDescent="0.2">
      <c r="G5449" s="64"/>
      <c r="H5449" s="64"/>
      <c r="O5449" s="87"/>
      <c r="P5449" s="127"/>
      <c r="Q5449" s="127"/>
      <c r="R5449" s="127"/>
    </row>
    <row r="5450" spans="7:18" x14ac:dyDescent="0.2">
      <c r="G5450" s="64"/>
      <c r="H5450" s="64"/>
      <c r="O5450" s="87"/>
      <c r="P5450" s="127"/>
      <c r="Q5450" s="127"/>
      <c r="R5450" s="127"/>
    </row>
    <row r="5451" spans="7:18" x14ac:dyDescent="0.2">
      <c r="G5451" s="64"/>
      <c r="H5451" s="64"/>
      <c r="O5451" s="87"/>
      <c r="P5451" s="127"/>
      <c r="Q5451" s="127"/>
      <c r="R5451" s="127"/>
    </row>
    <row r="5452" spans="7:18" x14ac:dyDescent="0.2">
      <c r="G5452" s="64"/>
      <c r="H5452" s="64"/>
      <c r="O5452" s="87"/>
      <c r="P5452" s="127"/>
      <c r="Q5452" s="127"/>
      <c r="R5452" s="127"/>
    </row>
    <row r="5453" spans="7:18" x14ac:dyDescent="0.2">
      <c r="G5453" s="64"/>
      <c r="H5453" s="64"/>
      <c r="O5453" s="87"/>
      <c r="P5453" s="127"/>
      <c r="Q5453" s="127"/>
      <c r="R5453" s="127"/>
    </row>
    <row r="5454" spans="7:18" x14ac:dyDescent="0.2">
      <c r="G5454" s="64"/>
      <c r="H5454" s="64"/>
      <c r="O5454" s="87"/>
      <c r="P5454" s="127"/>
      <c r="Q5454" s="127"/>
      <c r="R5454" s="127"/>
    </row>
    <row r="5455" spans="7:18" x14ac:dyDescent="0.2">
      <c r="G5455" s="64"/>
      <c r="H5455" s="64"/>
      <c r="O5455" s="87"/>
      <c r="P5455" s="127"/>
      <c r="Q5455" s="127"/>
      <c r="R5455" s="127"/>
    </row>
    <row r="5456" spans="7:18" x14ac:dyDescent="0.2">
      <c r="G5456" s="64"/>
      <c r="H5456" s="64"/>
      <c r="O5456" s="87"/>
      <c r="P5456" s="127"/>
      <c r="Q5456" s="127"/>
      <c r="R5456" s="127"/>
    </row>
    <row r="5457" spans="7:18" x14ac:dyDescent="0.2">
      <c r="G5457" s="64"/>
      <c r="H5457" s="64"/>
      <c r="O5457" s="87"/>
      <c r="P5457" s="127"/>
      <c r="Q5457" s="127"/>
      <c r="R5457" s="127"/>
    </row>
    <row r="5458" spans="7:18" x14ac:dyDescent="0.2">
      <c r="G5458" s="64"/>
      <c r="H5458" s="64"/>
      <c r="O5458" s="87"/>
      <c r="P5458" s="127"/>
      <c r="Q5458" s="127"/>
      <c r="R5458" s="127"/>
    </row>
    <row r="5459" spans="7:18" x14ac:dyDescent="0.2">
      <c r="G5459" s="64"/>
      <c r="H5459" s="64"/>
      <c r="O5459" s="87"/>
      <c r="P5459" s="127"/>
      <c r="Q5459" s="127"/>
      <c r="R5459" s="127"/>
    </row>
    <row r="5460" spans="7:18" x14ac:dyDescent="0.2">
      <c r="G5460" s="64"/>
      <c r="H5460" s="64"/>
      <c r="O5460" s="87"/>
      <c r="P5460" s="127"/>
      <c r="Q5460" s="127"/>
      <c r="R5460" s="127"/>
    </row>
    <row r="5461" spans="7:18" x14ac:dyDescent="0.2">
      <c r="G5461" s="64"/>
      <c r="H5461" s="64"/>
      <c r="O5461" s="87"/>
      <c r="P5461" s="127"/>
      <c r="Q5461" s="127"/>
      <c r="R5461" s="127"/>
    </row>
    <row r="5462" spans="7:18" x14ac:dyDescent="0.2">
      <c r="G5462" s="64"/>
      <c r="H5462" s="64"/>
      <c r="O5462" s="87"/>
      <c r="P5462" s="127"/>
      <c r="Q5462" s="127"/>
      <c r="R5462" s="127"/>
    </row>
    <row r="5463" spans="7:18" x14ac:dyDescent="0.2">
      <c r="G5463" s="64"/>
      <c r="H5463" s="64"/>
      <c r="O5463" s="87"/>
      <c r="P5463" s="127"/>
      <c r="Q5463" s="127"/>
      <c r="R5463" s="127"/>
    </row>
    <row r="5464" spans="7:18" x14ac:dyDescent="0.2">
      <c r="G5464" s="64"/>
      <c r="H5464" s="64"/>
      <c r="O5464" s="87"/>
      <c r="P5464" s="127"/>
      <c r="Q5464" s="127"/>
      <c r="R5464" s="127"/>
    </row>
    <row r="5465" spans="7:18" x14ac:dyDescent="0.2">
      <c r="G5465" s="64"/>
      <c r="H5465" s="64"/>
      <c r="O5465" s="87"/>
      <c r="P5465" s="127"/>
      <c r="Q5465" s="127"/>
      <c r="R5465" s="127"/>
    </row>
    <row r="5466" spans="7:18" x14ac:dyDescent="0.2">
      <c r="G5466" s="64"/>
      <c r="H5466" s="64"/>
      <c r="O5466" s="87"/>
      <c r="P5466" s="127"/>
      <c r="Q5466" s="127"/>
      <c r="R5466" s="127"/>
    </row>
    <row r="5467" spans="7:18" x14ac:dyDescent="0.2">
      <c r="G5467" s="64"/>
      <c r="H5467" s="64"/>
      <c r="O5467" s="87"/>
      <c r="P5467" s="127"/>
      <c r="Q5467" s="127"/>
      <c r="R5467" s="127"/>
    </row>
    <row r="5468" spans="7:18" x14ac:dyDescent="0.2">
      <c r="G5468" s="64"/>
      <c r="H5468" s="64"/>
      <c r="O5468" s="87"/>
      <c r="P5468" s="127"/>
      <c r="Q5468" s="127"/>
      <c r="R5468" s="127"/>
    </row>
    <row r="5469" spans="7:18" x14ac:dyDescent="0.2">
      <c r="G5469" s="64"/>
      <c r="H5469" s="64"/>
      <c r="O5469" s="87"/>
      <c r="P5469" s="127"/>
      <c r="Q5469" s="127"/>
      <c r="R5469" s="127"/>
    </row>
    <row r="5470" spans="7:18" x14ac:dyDescent="0.2">
      <c r="G5470" s="64"/>
      <c r="H5470" s="64"/>
      <c r="O5470" s="87"/>
      <c r="P5470" s="127"/>
      <c r="Q5470" s="127"/>
      <c r="R5470" s="127"/>
    </row>
    <row r="5471" spans="7:18" x14ac:dyDescent="0.2">
      <c r="G5471" s="64"/>
      <c r="H5471" s="64"/>
      <c r="O5471" s="87"/>
      <c r="P5471" s="127"/>
      <c r="Q5471" s="127"/>
      <c r="R5471" s="127"/>
    </row>
    <row r="5472" spans="7:18" x14ac:dyDescent="0.2">
      <c r="G5472" s="64"/>
      <c r="H5472" s="64"/>
      <c r="O5472" s="87"/>
      <c r="P5472" s="127"/>
      <c r="Q5472" s="127"/>
      <c r="R5472" s="127"/>
    </row>
    <row r="5473" spans="7:18" x14ac:dyDescent="0.2">
      <c r="G5473" s="64"/>
      <c r="H5473" s="64"/>
      <c r="O5473" s="87"/>
      <c r="P5473" s="127"/>
      <c r="Q5473" s="127"/>
      <c r="R5473" s="127"/>
    </row>
    <row r="5474" spans="7:18" x14ac:dyDescent="0.2">
      <c r="G5474" s="64"/>
      <c r="H5474" s="64"/>
      <c r="O5474" s="87"/>
      <c r="P5474" s="127"/>
      <c r="Q5474" s="127"/>
      <c r="R5474" s="127"/>
    </row>
    <row r="5475" spans="7:18" x14ac:dyDescent="0.2">
      <c r="G5475" s="64"/>
      <c r="H5475" s="64"/>
      <c r="O5475" s="87"/>
      <c r="P5475" s="127"/>
      <c r="Q5475" s="127"/>
      <c r="R5475" s="127"/>
    </row>
    <row r="5476" spans="7:18" x14ac:dyDescent="0.2">
      <c r="G5476" s="64"/>
      <c r="H5476" s="64"/>
      <c r="O5476" s="87"/>
      <c r="P5476" s="127"/>
      <c r="Q5476" s="127"/>
      <c r="R5476" s="127"/>
    </row>
    <row r="5477" spans="7:18" x14ac:dyDescent="0.2">
      <c r="G5477" s="64"/>
      <c r="H5477" s="64"/>
      <c r="O5477" s="87"/>
      <c r="P5477" s="127"/>
      <c r="Q5477" s="127"/>
      <c r="R5477" s="127"/>
    </row>
    <row r="5478" spans="7:18" x14ac:dyDescent="0.2">
      <c r="G5478" s="64"/>
      <c r="H5478" s="64"/>
      <c r="O5478" s="87"/>
      <c r="P5478" s="127"/>
      <c r="Q5478" s="127"/>
      <c r="R5478" s="127"/>
    </row>
    <row r="5479" spans="7:18" x14ac:dyDescent="0.2">
      <c r="G5479" s="64"/>
      <c r="H5479" s="64"/>
      <c r="O5479" s="87"/>
      <c r="P5479" s="127"/>
      <c r="Q5479" s="127"/>
      <c r="R5479" s="127"/>
    </row>
    <row r="5480" spans="7:18" x14ac:dyDescent="0.2">
      <c r="G5480" s="64"/>
      <c r="H5480" s="64"/>
      <c r="O5480" s="87"/>
      <c r="P5480" s="127"/>
      <c r="Q5480" s="127"/>
      <c r="R5480" s="127"/>
    </row>
    <row r="5481" spans="7:18" x14ac:dyDescent="0.2">
      <c r="G5481" s="64"/>
      <c r="H5481" s="64"/>
      <c r="O5481" s="87"/>
      <c r="P5481" s="127"/>
      <c r="Q5481" s="127"/>
      <c r="R5481" s="127"/>
    </row>
    <row r="5482" spans="7:18" x14ac:dyDescent="0.2">
      <c r="G5482" s="64"/>
      <c r="H5482" s="64"/>
      <c r="O5482" s="87"/>
      <c r="P5482" s="127"/>
      <c r="Q5482" s="127"/>
      <c r="R5482" s="127"/>
    </row>
    <row r="5483" spans="7:18" x14ac:dyDescent="0.2">
      <c r="G5483" s="64"/>
      <c r="H5483" s="64"/>
      <c r="O5483" s="87"/>
      <c r="P5483" s="127"/>
      <c r="Q5483" s="127"/>
      <c r="R5483" s="127"/>
    </row>
    <row r="5484" spans="7:18" x14ac:dyDescent="0.2">
      <c r="G5484" s="64"/>
      <c r="H5484" s="64"/>
      <c r="O5484" s="87"/>
      <c r="P5484" s="127"/>
      <c r="Q5484" s="127"/>
      <c r="R5484" s="127"/>
    </row>
    <row r="5485" spans="7:18" x14ac:dyDescent="0.2">
      <c r="G5485" s="64"/>
      <c r="H5485" s="64"/>
      <c r="O5485" s="87"/>
      <c r="P5485" s="127"/>
      <c r="Q5485" s="127"/>
      <c r="R5485" s="127"/>
    </row>
    <row r="5486" spans="7:18" x14ac:dyDescent="0.2">
      <c r="G5486" s="64"/>
      <c r="H5486" s="64"/>
      <c r="O5486" s="87"/>
      <c r="P5486" s="127"/>
      <c r="Q5486" s="127"/>
      <c r="R5486" s="127"/>
    </row>
    <row r="5487" spans="7:18" x14ac:dyDescent="0.2">
      <c r="G5487" s="64"/>
      <c r="H5487" s="64"/>
      <c r="O5487" s="87"/>
      <c r="P5487" s="127"/>
      <c r="Q5487" s="127"/>
      <c r="R5487" s="127"/>
    </row>
    <row r="5488" spans="7:18" x14ac:dyDescent="0.2">
      <c r="G5488" s="64"/>
      <c r="H5488" s="64"/>
      <c r="O5488" s="87"/>
      <c r="P5488" s="127"/>
      <c r="Q5488" s="127"/>
      <c r="R5488" s="127"/>
    </row>
    <row r="5489" spans="7:18" x14ac:dyDescent="0.2">
      <c r="G5489" s="64"/>
      <c r="H5489" s="64"/>
      <c r="O5489" s="87"/>
      <c r="P5489" s="127"/>
      <c r="Q5489" s="127"/>
      <c r="R5489" s="127"/>
    </row>
    <row r="5490" spans="7:18" x14ac:dyDescent="0.2">
      <c r="G5490" s="64"/>
      <c r="H5490" s="64"/>
      <c r="O5490" s="87"/>
      <c r="P5490" s="127"/>
      <c r="Q5490" s="127"/>
      <c r="R5490" s="127"/>
    </row>
    <row r="5491" spans="7:18" x14ac:dyDescent="0.2">
      <c r="G5491" s="64"/>
      <c r="H5491" s="64"/>
      <c r="O5491" s="87"/>
      <c r="P5491" s="127"/>
      <c r="Q5491" s="127"/>
      <c r="R5491" s="127"/>
    </row>
    <row r="5492" spans="7:18" x14ac:dyDescent="0.2">
      <c r="G5492" s="64"/>
      <c r="H5492" s="64"/>
      <c r="O5492" s="87"/>
      <c r="P5492" s="127"/>
      <c r="Q5492" s="127"/>
      <c r="R5492" s="127"/>
    </row>
    <row r="5493" spans="7:18" x14ac:dyDescent="0.2">
      <c r="G5493" s="64"/>
      <c r="H5493" s="64"/>
      <c r="O5493" s="87"/>
      <c r="P5493" s="127"/>
      <c r="Q5493" s="127"/>
      <c r="R5493" s="127"/>
    </row>
    <row r="5494" spans="7:18" x14ac:dyDescent="0.2">
      <c r="G5494" s="64"/>
      <c r="H5494" s="64"/>
      <c r="O5494" s="87"/>
      <c r="P5494" s="127"/>
      <c r="Q5494" s="127"/>
      <c r="R5494" s="127"/>
    </row>
    <row r="5495" spans="7:18" x14ac:dyDescent="0.2">
      <c r="G5495" s="64"/>
      <c r="H5495" s="64"/>
      <c r="O5495" s="87"/>
      <c r="P5495" s="127"/>
      <c r="Q5495" s="127"/>
      <c r="R5495" s="127"/>
    </row>
    <row r="5496" spans="7:18" x14ac:dyDescent="0.2">
      <c r="G5496" s="64"/>
      <c r="H5496" s="64"/>
      <c r="O5496" s="87"/>
      <c r="P5496" s="127"/>
      <c r="Q5496" s="127"/>
      <c r="R5496" s="127"/>
    </row>
    <row r="5497" spans="7:18" x14ac:dyDescent="0.2">
      <c r="G5497" s="64"/>
      <c r="H5497" s="64"/>
      <c r="O5497" s="87"/>
      <c r="P5497" s="127"/>
      <c r="Q5497" s="127"/>
      <c r="R5497" s="127"/>
    </row>
    <row r="5498" spans="7:18" x14ac:dyDescent="0.2">
      <c r="G5498" s="64"/>
      <c r="H5498" s="64"/>
      <c r="O5498" s="87"/>
      <c r="P5498" s="127"/>
      <c r="Q5498" s="127"/>
      <c r="R5498" s="127"/>
    </row>
    <row r="5499" spans="7:18" x14ac:dyDescent="0.2">
      <c r="G5499" s="64"/>
      <c r="H5499" s="64"/>
      <c r="O5499" s="87"/>
      <c r="P5499" s="127"/>
      <c r="Q5499" s="127"/>
      <c r="R5499" s="127"/>
    </row>
    <row r="5500" spans="7:18" x14ac:dyDescent="0.2">
      <c r="G5500" s="64"/>
      <c r="H5500" s="64"/>
      <c r="O5500" s="87"/>
      <c r="P5500" s="127"/>
      <c r="Q5500" s="127"/>
      <c r="R5500" s="127"/>
    </row>
    <row r="5501" spans="7:18" x14ac:dyDescent="0.2">
      <c r="G5501" s="64"/>
      <c r="H5501" s="64"/>
      <c r="O5501" s="87"/>
      <c r="P5501" s="127"/>
      <c r="Q5501" s="127"/>
      <c r="R5501" s="127"/>
    </row>
    <row r="5502" spans="7:18" x14ac:dyDescent="0.2">
      <c r="G5502" s="64"/>
      <c r="H5502" s="64"/>
      <c r="O5502" s="87"/>
      <c r="P5502" s="127"/>
      <c r="Q5502" s="127"/>
      <c r="R5502" s="127"/>
    </row>
    <row r="5503" spans="7:18" x14ac:dyDescent="0.2">
      <c r="G5503" s="64"/>
      <c r="H5503" s="64"/>
      <c r="O5503" s="87"/>
      <c r="P5503" s="127"/>
      <c r="Q5503" s="127"/>
      <c r="R5503" s="127"/>
    </row>
    <row r="5504" spans="7:18" x14ac:dyDescent="0.2">
      <c r="G5504" s="64"/>
      <c r="H5504" s="64"/>
      <c r="O5504" s="87"/>
      <c r="P5504" s="127"/>
      <c r="Q5504" s="127"/>
      <c r="R5504" s="127"/>
    </row>
    <row r="5505" spans="7:18" x14ac:dyDescent="0.2">
      <c r="G5505" s="64"/>
      <c r="H5505" s="64"/>
      <c r="O5505" s="87"/>
      <c r="P5505" s="127"/>
      <c r="Q5505" s="127"/>
      <c r="R5505" s="127"/>
    </row>
    <row r="5506" spans="7:18" x14ac:dyDescent="0.2">
      <c r="G5506" s="64"/>
      <c r="H5506" s="64"/>
      <c r="O5506" s="87"/>
      <c r="P5506" s="127"/>
      <c r="Q5506" s="127"/>
      <c r="R5506" s="127"/>
    </row>
    <row r="5507" spans="7:18" x14ac:dyDescent="0.2">
      <c r="G5507" s="64"/>
      <c r="H5507" s="64"/>
      <c r="O5507" s="87"/>
      <c r="P5507" s="127"/>
      <c r="Q5507" s="127"/>
      <c r="R5507" s="127"/>
    </row>
    <row r="5508" spans="7:18" x14ac:dyDescent="0.2">
      <c r="G5508" s="64"/>
      <c r="H5508" s="64"/>
      <c r="O5508" s="87"/>
      <c r="P5508" s="127"/>
      <c r="Q5508" s="127"/>
      <c r="R5508" s="127"/>
    </row>
    <row r="5509" spans="7:18" x14ac:dyDescent="0.2">
      <c r="G5509" s="64"/>
      <c r="H5509" s="64"/>
      <c r="O5509" s="87"/>
      <c r="P5509" s="127"/>
      <c r="Q5509" s="127"/>
      <c r="R5509" s="127"/>
    </row>
    <row r="5510" spans="7:18" x14ac:dyDescent="0.2">
      <c r="G5510" s="64"/>
      <c r="H5510" s="64"/>
      <c r="O5510" s="87"/>
      <c r="P5510" s="127"/>
      <c r="Q5510" s="127"/>
      <c r="R5510" s="127"/>
    </row>
    <row r="5511" spans="7:18" x14ac:dyDescent="0.2">
      <c r="G5511" s="64"/>
      <c r="H5511" s="64"/>
      <c r="O5511" s="87"/>
      <c r="P5511" s="127"/>
      <c r="Q5511" s="127"/>
      <c r="R5511" s="127"/>
    </row>
    <row r="5512" spans="7:18" x14ac:dyDescent="0.2">
      <c r="G5512" s="64"/>
      <c r="H5512" s="64"/>
      <c r="O5512" s="87"/>
      <c r="P5512" s="127"/>
      <c r="Q5512" s="127"/>
      <c r="R5512" s="127"/>
    </row>
    <row r="5513" spans="7:18" x14ac:dyDescent="0.2">
      <c r="G5513" s="64"/>
      <c r="H5513" s="64"/>
      <c r="O5513" s="87"/>
      <c r="P5513" s="127"/>
      <c r="Q5513" s="127"/>
      <c r="R5513" s="127"/>
    </row>
    <row r="5514" spans="7:18" x14ac:dyDescent="0.2">
      <c r="G5514" s="64"/>
      <c r="H5514" s="64"/>
      <c r="O5514" s="87"/>
      <c r="P5514" s="127"/>
      <c r="Q5514" s="127"/>
      <c r="R5514" s="127"/>
    </row>
    <row r="5515" spans="7:18" x14ac:dyDescent="0.2">
      <c r="G5515" s="64"/>
      <c r="H5515" s="64"/>
      <c r="O5515" s="87"/>
      <c r="P5515" s="127"/>
      <c r="Q5515" s="127"/>
      <c r="R5515" s="127"/>
    </row>
    <row r="5516" spans="7:18" x14ac:dyDescent="0.2">
      <c r="G5516" s="64"/>
      <c r="H5516" s="64"/>
      <c r="O5516" s="87"/>
      <c r="P5516" s="127"/>
      <c r="Q5516" s="127"/>
      <c r="R5516" s="127"/>
    </row>
    <row r="5517" spans="7:18" x14ac:dyDescent="0.2">
      <c r="G5517" s="64"/>
      <c r="H5517" s="64"/>
      <c r="O5517" s="87"/>
      <c r="P5517" s="127"/>
      <c r="Q5517" s="127"/>
      <c r="R5517" s="127"/>
    </row>
    <row r="5518" spans="7:18" x14ac:dyDescent="0.2">
      <c r="G5518" s="64"/>
      <c r="H5518" s="64"/>
      <c r="O5518" s="87"/>
      <c r="P5518" s="127"/>
      <c r="Q5518" s="127"/>
      <c r="R5518" s="127"/>
    </row>
    <row r="5519" spans="7:18" x14ac:dyDescent="0.2">
      <c r="G5519" s="64"/>
      <c r="H5519" s="64"/>
      <c r="O5519" s="87"/>
      <c r="P5519" s="127"/>
      <c r="Q5519" s="127"/>
      <c r="R5519" s="127"/>
    </row>
    <row r="5520" spans="7:18" x14ac:dyDescent="0.2">
      <c r="G5520" s="64"/>
      <c r="H5520" s="64"/>
      <c r="O5520" s="87"/>
      <c r="P5520" s="127"/>
      <c r="Q5520" s="127"/>
      <c r="R5520" s="127"/>
    </row>
    <row r="5521" spans="7:18" x14ac:dyDescent="0.2">
      <c r="G5521" s="64"/>
      <c r="H5521" s="64"/>
      <c r="O5521" s="87"/>
      <c r="P5521" s="127"/>
      <c r="Q5521" s="127"/>
      <c r="R5521" s="127"/>
    </row>
    <row r="5522" spans="7:18" x14ac:dyDescent="0.2">
      <c r="G5522" s="64"/>
      <c r="H5522" s="64"/>
      <c r="O5522" s="87"/>
      <c r="P5522" s="127"/>
      <c r="Q5522" s="127"/>
      <c r="R5522" s="127"/>
    </row>
    <row r="5523" spans="7:18" x14ac:dyDescent="0.2">
      <c r="G5523" s="64"/>
      <c r="H5523" s="64"/>
      <c r="O5523" s="87"/>
      <c r="P5523" s="127"/>
      <c r="Q5523" s="127"/>
      <c r="R5523" s="127"/>
    </row>
    <row r="5524" spans="7:18" x14ac:dyDescent="0.2">
      <c r="G5524" s="64"/>
      <c r="H5524" s="64"/>
      <c r="O5524" s="87"/>
      <c r="P5524" s="127"/>
      <c r="Q5524" s="127"/>
      <c r="R5524" s="127"/>
    </row>
    <row r="5525" spans="7:18" x14ac:dyDescent="0.2">
      <c r="G5525" s="64"/>
      <c r="H5525" s="64"/>
      <c r="O5525" s="87"/>
      <c r="P5525" s="127"/>
      <c r="Q5525" s="127"/>
      <c r="R5525" s="127"/>
    </row>
    <row r="5526" spans="7:18" x14ac:dyDescent="0.2">
      <c r="G5526" s="64"/>
      <c r="H5526" s="64"/>
      <c r="O5526" s="87"/>
      <c r="P5526" s="127"/>
      <c r="Q5526" s="127"/>
      <c r="R5526" s="127"/>
    </row>
    <row r="5527" spans="7:18" x14ac:dyDescent="0.2">
      <c r="G5527" s="64"/>
      <c r="H5527" s="64"/>
      <c r="O5527" s="87"/>
      <c r="P5527" s="127"/>
      <c r="Q5527" s="127"/>
      <c r="R5527" s="127"/>
    </row>
    <row r="5528" spans="7:18" x14ac:dyDescent="0.2">
      <c r="G5528" s="64"/>
      <c r="H5528" s="64"/>
      <c r="O5528" s="87"/>
      <c r="P5528" s="127"/>
      <c r="Q5528" s="127"/>
      <c r="R5528" s="127"/>
    </row>
    <row r="5529" spans="7:18" x14ac:dyDescent="0.2">
      <c r="G5529" s="64"/>
      <c r="H5529" s="64"/>
      <c r="O5529" s="87"/>
      <c r="P5529" s="127"/>
      <c r="Q5529" s="127"/>
      <c r="R5529" s="127"/>
    </row>
    <row r="5530" spans="7:18" x14ac:dyDescent="0.2">
      <c r="G5530" s="64"/>
      <c r="H5530" s="64"/>
      <c r="O5530" s="87"/>
      <c r="P5530" s="127"/>
      <c r="Q5530" s="127"/>
      <c r="R5530" s="127"/>
    </row>
    <row r="5531" spans="7:18" x14ac:dyDescent="0.2">
      <c r="G5531" s="64"/>
      <c r="H5531" s="64"/>
      <c r="O5531" s="87"/>
      <c r="P5531" s="127"/>
      <c r="Q5531" s="127"/>
      <c r="R5531" s="127"/>
    </row>
    <row r="5532" spans="7:18" x14ac:dyDescent="0.2">
      <c r="G5532" s="64"/>
      <c r="H5532" s="64"/>
      <c r="O5532" s="87"/>
      <c r="P5532" s="127"/>
      <c r="Q5532" s="127"/>
      <c r="R5532" s="127"/>
    </row>
    <row r="5533" spans="7:18" x14ac:dyDescent="0.2">
      <c r="G5533" s="64"/>
      <c r="H5533" s="64"/>
      <c r="O5533" s="87"/>
      <c r="P5533" s="127"/>
      <c r="Q5533" s="127"/>
      <c r="R5533" s="127"/>
    </row>
    <row r="5534" spans="7:18" x14ac:dyDescent="0.2">
      <c r="G5534" s="64"/>
      <c r="H5534" s="64"/>
      <c r="O5534" s="87"/>
      <c r="P5534" s="127"/>
      <c r="Q5534" s="127"/>
      <c r="R5534" s="127"/>
    </row>
    <row r="5535" spans="7:18" x14ac:dyDescent="0.2">
      <c r="G5535" s="64"/>
      <c r="H5535" s="64"/>
      <c r="O5535" s="87"/>
      <c r="P5535" s="127"/>
      <c r="Q5535" s="127"/>
      <c r="R5535" s="127"/>
    </row>
    <row r="5536" spans="7:18" x14ac:dyDescent="0.2">
      <c r="G5536" s="64"/>
      <c r="H5536" s="64"/>
      <c r="O5536" s="87"/>
      <c r="P5536" s="127"/>
      <c r="Q5536" s="127"/>
      <c r="R5536" s="127"/>
    </row>
    <row r="5537" spans="7:18" x14ac:dyDescent="0.2">
      <c r="G5537" s="64"/>
      <c r="H5537" s="64"/>
      <c r="O5537" s="87"/>
      <c r="P5537" s="127"/>
      <c r="Q5537" s="127"/>
      <c r="R5537" s="127"/>
    </row>
    <row r="5538" spans="7:18" x14ac:dyDescent="0.2">
      <c r="G5538" s="64"/>
      <c r="H5538" s="64"/>
      <c r="O5538" s="87"/>
      <c r="P5538" s="127"/>
      <c r="Q5538" s="127"/>
      <c r="R5538" s="127"/>
    </row>
    <row r="5539" spans="7:18" x14ac:dyDescent="0.2">
      <c r="G5539" s="64"/>
      <c r="H5539" s="64"/>
      <c r="O5539" s="87"/>
      <c r="P5539" s="127"/>
      <c r="Q5539" s="127"/>
      <c r="R5539" s="127"/>
    </row>
    <row r="5540" spans="7:18" x14ac:dyDescent="0.2">
      <c r="G5540" s="64"/>
      <c r="H5540" s="64"/>
      <c r="O5540" s="87"/>
      <c r="P5540" s="127"/>
      <c r="Q5540" s="127"/>
      <c r="R5540" s="127"/>
    </row>
    <row r="5541" spans="7:18" x14ac:dyDescent="0.2">
      <c r="G5541" s="64"/>
      <c r="H5541" s="64"/>
      <c r="O5541" s="87"/>
      <c r="P5541" s="127"/>
      <c r="Q5541" s="127"/>
      <c r="R5541" s="127"/>
    </row>
    <row r="5542" spans="7:18" x14ac:dyDescent="0.2">
      <c r="G5542" s="64"/>
      <c r="H5542" s="64"/>
      <c r="O5542" s="87"/>
      <c r="P5542" s="127"/>
      <c r="Q5542" s="127"/>
      <c r="R5542" s="127"/>
    </row>
    <row r="5543" spans="7:18" x14ac:dyDescent="0.2">
      <c r="G5543" s="64"/>
      <c r="H5543" s="64"/>
      <c r="O5543" s="87"/>
      <c r="P5543" s="127"/>
      <c r="Q5543" s="127"/>
      <c r="R5543" s="127"/>
    </row>
    <row r="5544" spans="7:18" x14ac:dyDescent="0.2">
      <c r="G5544" s="64"/>
      <c r="H5544" s="64"/>
      <c r="O5544" s="87"/>
      <c r="P5544" s="127"/>
      <c r="Q5544" s="127"/>
      <c r="R5544" s="127"/>
    </row>
    <row r="5545" spans="7:18" x14ac:dyDescent="0.2">
      <c r="G5545" s="64"/>
      <c r="H5545" s="64"/>
      <c r="O5545" s="87"/>
      <c r="P5545" s="127"/>
      <c r="Q5545" s="127"/>
      <c r="R5545" s="127"/>
    </row>
    <row r="5546" spans="7:18" x14ac:dyDescent="0.2">
      <c r="G5546" s="64"/>
      <c r="H5546" s="64"/>
      <c r="O5546" s="87"/>
      <c r="P5546" s="127"/>
      <c r="Q5546" s="127"/>
      <c r="R5546" s="127"/>
    </row>
    <row r="5547" spans="7:18" x14ac:dyDescent="0.2">
      <c r="G5547" s="64"/>
      <c r="H5547" s="64"/>
      <c r="O5547" s="87"/>
      <c r="P5547" s="127"/>
      <c r="Q5547" s="127"/>
      <c r="R5547" s="127"/>
    </row>
    <row r="5548" spans="7:18" x14ac:dyDescent="0.2">
      <c r="G5548" s="64"/>
      <c r="H5548" s="64"/>
      <c r="O5548" s="87"/>
      <c r="P5548" s="127"/>
      <c r="Q5548" s="127"/>
      <c r="R5548" s="127"/>
    </row>
    <row r="5549" spans="7:18" x14ac:dyDescent="0.2">
      <c r="G5549" s="64"/>
      <c r="H5549" s="64"/>
      <c r="O5549" s="87"/>
      <c r="P5549" s="127"/>
      <c r="Q5549" s="127"/>
      <c r="R5549" s="127"/>
    </row>
    <row r="5550" spans="7:18" x14ac:dyDescent="0.2">
      <c r="G5550" s="64"/>
      <c r="H5550" s="64"/>
      <c r="O5550" s="87"/>
      <c r="P5550" s="127"/>
      <c r="Q5550" s="127"/>
      <c r="R5550" s="127"/>
    </row>
    <row r="5551" spans="7:18" x14ac:dyDescent="0.2">
      <c r="G5551" s="64"/>
      <c r="H5551" s="64"/>
      <c r="O5551" s="87"/>
      <c r="P5551" s="127"/>
      <c r="Q5551" s="127"/>
      <c r="R5551" s="127"/>
    </row>
    <row r="5552" spans="7:18" x14ac:dyDescent="0.2">
      <c r="G5552" s="64"/>
      <c r="H5552" s="64"/>
      <c r="O5552" s="87"/>
      <c r="P5552" s="127"/>
      <c r="Q5552" s="127"/>
      <c r="R5552" s="127"/>
    </row>
    <row r="5553" spans="7:18" x14ac:dyDescent="0.2">
      <c r="G5553" s="64"/>
      <c r="H5553" s="64"/>
      <c r="O5553" s="87"/>
      <c r="P5553" s="127"/>
      <c r="Q5553" s="127"/>
      <c r="R5553" s="127"/>
    </row>
    <row r="5554" spans="7:18" x14ac:dyDescent="0.2">
      <c r="G5554" s="64"/>
      <c r="H5554" s="64"/>
      <c r="O5554" s="87"/>
      <c r="P5554" s="127"/>
      <c r="Q5554" s="127"/>
      <c r="R5554" s="127"/>
    </row>
    <row r="5555" spans="7:18" x14ac:dyDescent="0.2">
      <c r="G5555" s="64"/>
      <c r="H5555" s="64"/>
      <c r="O5555" s="87"/>
      <c r="P5555" s="127"/>
      <c r="Q5555" s="127"/>
      <c r="R5555" s="127"/>
    </row>
    <row r="5556" spans="7:18" x14ac:dyDescent="0.2">
      <c r="G5556" s="64"/>
      <c r="H5556" s="64"/>
      <c r="O5556" s="87"/>
      <c r="P5556" s="127"/>
      <c r="Q5556" s="127"/>
      <c r="R5556" s="127"/>
    </row>
    <row r="5557" spans="7:18" x14ac:dyDescent="0.2">
      <c r="G5557" s="64"/>
      <c r="H5557" s="64"/>
      <c r="O5557" s="87"/>
      <c r="P5557" s="127"/>
      <c r="Q5557" s="127"/>
      <c r="R5557" s="127"/>
    </row>
    <row r="5558" spans="7:18" x14ac:dyDescent="0.2">
      <c r="G5558" s="64"/>
      <c r="H5558" s="64"/>
      <c r="O5558" s="87"/>
      <c r="P5558" s="127"/>
      <c r="Q5558" s="127"/>
      <c r="R5558" s="127"/>
    </row>
    <row r="5559" spans="7:18" x14ac:dyDescent="0.2">
      <c r="G5559" s="64"/>
      <c r="H5559" s="64"/>
      <c r="O5559" s="87"/>
      <c r="P5559" s="127"/>
      <c r="Q5559" s="127"/>
      <c r="R5559" s="127"/>
    </row>
    <row r="5560" spans="7:18" x14ac:dyDescent="0.2">
      <c r="G5560" s="64"/>
      <c r="H5560" s="64"/>
      <c r="O5560" s="87"/>
      <c r="P5560" s="127"/>
      <c r="Q5560" s="127"/>
      <c r="R5560" s="127"/>
    </row>
    <row r="5561" spans="7:18" x14ac:dyDescent="0.2">
      <c r="G5561" s="64"/>
      <c r="H5561" s="64"/>
      <c r="O5561" s="87"/>
      <c r="P5561" s="127"/>
      <c r="Q5561" s="127"/>
      <c r="R5561" s="127"/>
    </row>
    <row r="5562" spans="7:18" x14ac:dyDescent="0.2">
      <c r="G5562" s="64"/>
      <c r="H5562" s="64"/>
      <c r="O5562" s="87"/>
      <c r="P5562" s="127"/>
      <c r="Q5562" s="127"/>
      <c r="R5562" s="127"/>
    </row>
    <row r="5563" spans="7:18" x14ac:dyDescent="0.2">
      <c r="G5563" s="64"/>
      <c r="H5563" s="64"/>
      <c r="O5563" s="87"/>
      <c r="P5563" s="127"/>
      <c r="Q5563" s="127"/>
      <c r="R5563" s="127"/>
    </row>
    <row r="5564" spans="7:18" x14ac:dyDescent="0.2">
      <c r="G5564" s="64"/>
      <c r="H5564" s="64"/>
      <c r="O5564" s="87"/>
      <c r="P5564" s="127"/>
      <c r="Q5564" s="127"/>
      <c r="R5564" s="127"/>
    </row>
    <row r="5565" spans="7:18" x14ac:dyDescent="0.2">
      <c r="G5565" s="64"/>
      <c r="H5565" s="64"/>
      <c r="O5565" s="87"/>
      <c r="P5565" s="127"/>
      <c r="Q5565" s="127"/>
      <c r="R5565" s="127"/>
    </row>
    <row r="5566" spans="7:18" x14ac:dyDescent="0.2">
      <c r="G5566" s="64"/>
      <c r="H5566" s="64"/>
      <c r="O5566" s="87"/>
      <c r="P5566" s="127"/>
      <c r="Q5566" s="127"/>
      <c r="R5566" s="127"/>
    </row>
    <row r="5567" spans="7:18" x14ac:dyDescent="0.2">
      <c r="G5567" s="64"/>
      <c r="H5567" s="64"/>
      <c r="O5567" s="87"/>
      <c r="P5567" s="127"/>
      <c r="Q5567" s="127"/>
      <c r="R5567" s="127"/>
    </row>
    <row r="5568" spans="7:18" x14ac:dyDescent="0.2">
      <c r="G5568" s="64"/>
      <c r="H5568" s="64"/>
      <c r="O5568" s="87"/>
      <c r="P5568" s="127"/>
      <c r="Q5568" s="127"/>
      <c r="R5568" s="127"/>
    </row>
    <row r="5569" spans="7:18" x14ac:dyDescent="0.2">
      <c r="G5569" s="64"/>
      <c r="H5569" s="64"/>
      <c r="O5569" s="87"/>
      <c r="P5569" s="127"/>
      <c r="Q5569" s="127"/>
      <c r="R5569" s="127"/>
    </row>
    <row r="5570" spans="7:18" x14ac:dyDescent="0.2">
      <c r="G5570" s="64"/>
      <c r="H5570" s="64"/>
      <c r="O5570" s="87"/>
      <c r="P5570" s="127"/>
      <c r="Q5570" s="127"/>
      <c r="R5570" s="127"/>
    </row>
    <row r="5571" spans="7:18" x14ac:dyDescent="0.2">
      <c r="G5571" s="64"/>
      <c r="H5571" s="64"/>
      <c r="O5571" s="87"/>
      <c r="P5571" s="127"/>
      <c r="Q5571" s="127"/>
      <c r="R5571" s="127"/>
    </row>
    <row r="5572" spans="7:18" x14ac:dyDescent="0.2">
      <c r="G5572" s="64"/>
      <c r="H5572" s="64"/>
      <c r="O5572" s="87"/>
      <c r="P5572" s="127"/>
      <c r="Q5572" s="127"/>
      <c r="R5572" s="127"/>
    </row>
    <row r="5573" spans="7:18" x14ac:dyDescent="0.2">
      <c r="G5573" s="64"/>
      <c r="H5573" s="64"/>
      <c r="O5573" s="87"/>
      <c r="P5573" s="127"/>
      <c r="Q5573" s="127"/>
      <c r="R5573" s="127"/>
    </row>
    <row r="5574" spans="7:18" x14ac:dyDescent="0.2">
      <c r="G5574" s="64"/>
      <c r="H5574" s="64"/>
      <c r="O5574" s="87"/>
      <c r="P5574" s="127"/>
      <c r="Q5574" s="127"/>
      <c r="R5574" s="127"/>
    </row>
    <row r="5575" spans="7:18" x14ac:dyDescent="0.2">
      <c r="G5575" s="64"/>
      <c r="H5575" s="64"/>
      <c r="O5575" s="87"/>
      <c r="P5575" s="127"/>
      <c r="Q5575" s="127"/>
      <c r="R5575" s="127"/>
    </row>
    <row r="5576" spans="7:18" x14ac:dyDescent="0.2">
      <c r="G5576" s="64"/>
      <c r="H5576" s="64"/>
      <c r="O5576" s="87"/>
      <c r="P5576" s="127"/>
      <c r="Q5576" s="127"/>
      <c r="R5576" s="127"/>
    </row>
    <row r="5577" spans="7:18" x14ac:dyDescent="0.2">
      <c r="G5577" s="64"/>
      <c r="H5577" s="64"/>
      <c r="O5577" s="87"/>
      <c r="P5577" s="127"/>
      <c r="Q5577" s="127"/>
      <c r="R5577" s="127"/>
    </row>
    <row r="5578" spans="7:18" x14ac:dyDescent="0.2">
      <c r="G5578" s="64"/>
      <c r="H5578" s="64"/>
      <c r="O5578" s="87"/>
      <c r="P5578" s="127"/>
      <c r="Q5578" s="127"/>
      <c r="R5578" s="127"/>
    </row>
    <row r="5579" spans="7:18" x14ac:dyDescent="0.2">
      <c r="G5579" s="64"/>
      <c r="H5579" s="64"/>
      <c r="O5579" s="87"/>
      <c r="P5579" s="127"/>
      <c r="Q5579" s="127"/>
      <c r="R5579" s="127"/>
    </row>
    <row r="5580" spans="7:18" x14ac:dyDescent="0.2">
      <c r="G5580" s="64"/>
      <c r="H5580" s="64"/>
      <c r="O5580" s="87"/>
      <c r="P5580" s="127"/>
      <c r="Q5580" s="127"/>
      <c r="R5580" s="127"/>
    </row>
    <row r="5581" spans="7:18" x14ac:dyDescent="0.2">
      <c r="G5581" s="64"/>
      <c r="H5581" s="64"/>
      <c r="O5581" s="87"/>
      <c r="P5581" s="127"/>
      <c r="Q5581" s="127"/>
      <c r="R5581" s="127"/>
    </row>
    <row r="5582" spans="7:18" x14ac:dyDescent="0.2">
      <c r="G5582" s="64"/>
      <c r="H5582" s="64"/>
      <c r="O5582" s="87"/>
      <c r="P5582" s="127"/>
      <c r="Q5582" s="127"/>
      <c r="R5582" s="127"/>
    </row>
    <row r="5583" spans="7:18" x14ac:dyDescent="0.2">
      <c r="G5583" s="64"/>
      <c r="H5583" s="64"/>
      <c r="O5583" s="87"/>
      <c r="P5583" s="127"/>
      <c r="Q5583" s="127"/>
      <c r="R5583" s="127"/>
    </row>
    <row r="5584" spans="7:18" x14ac:dyDescent="0.2">
      <c r="G5584" s="64"/>
      <c r="H5584" s="64"/>
      <c r="O5584" s="87"/>
      <c r="P5584" s="127"/>
      <c r="Q5584" s="127"/>
      <c r="R5584" s="127"/>
    </row>
    <row r="5585" spans="7:18" x14ac:dyDescent="0.2">
      <c r="G5585" s="64"/>
      <c r="H5585" s="64"/>
      <c r="O5585" s="87"/>
      <c r="P5585" s="127"/>
      <c r="Q5585" s="127"/>
      <c r="R5585" s="127"/>
    </row>
    <row r="5586" spans="7:18" x14ac:dyDescent="0.2">
      <c r="G5586" s="64"/>
      <c r="H5586" s="64"/>
      <c r="O5586" s="87"/>
      <c r="P5586" s="127"/>
      <c r="Q5586" s="127"/>
      <c r="R5586" s="127"/>
    </row>
    <row r="5587" spans="7:18" x14ac:dyDescent="0.2">
      <c r="G5587" s="64"/>
      <c r="H5587" s="64"/>
      <c r="O5587" s="87"/>
      <c r="P5587" s="127"/>
      <c r="Q5587" s="127"/>
      <c r="R5587" s="127"/>
    </row>
    <row r="5588" spans="7:18" x14ac:dyDescent="0.2">
      <c r="G5588" s="64"/>
      <c r="H5588" s="64"/>
      <c r="O5588" s="87"/>
      <c r="P5588" s="127"/>
      <c r="Q5588" s="127"/>
      <c r="R5588" s="127"/>
    </row>
    <row r="5589" spans="7:18" x14ac:dyDescent="0.2">
      <c r="G5589" s="64"/>
      <c r="H5589" s="64"/>
      <c r="O5589" s="87"/>
      <c r="P5589" s="127"/>
      <c r="Q5589" s="127"/>
      <c r="R5589" s="127"/>
    </row>
    <row r="5590" spans="7:18" x14ac:dyDescent="0.2">
      <c r="G5590" s="64"/>
      <c r="H5590" s="64"/>
      <c r="O5590" s="87"/>
      <c r="P5590" s="127"/>
      <c r="Q5590" s="127"/>
      <c r="R5590" s="127"/>
    </row>
    <row r="5591" spans="7:18" x14ac:dyDescent="0.2">
      <c r="G5591" s="64"/>
      <c r="H5591" s="64"/>
      <c r="O5591" s="87"/>
      <c r="P5591" s="127"/>
      <c r="Q5591" s="127"/>
      <c r="R5591" s="127"/>
    </row>
    <row r="5592" spans="7:18" x14ac:dyDescent="0.2">
      <c r="G5592" s="64"/>
      <c r="H5592" s="64"/>
      <c r="O5592" s="87"/>
      <c r="P5592" s="127"/>
      <c r="Q5592" s="127"/>
      <c r="R5592" s="127"/>
    </row>
    <row r="5593" spans="7:18" x14ac:dyDescent="0.2">
      <c r="G5593" s="64"/>
      <c r="H5593" s="64"/>
      <c r="O5593" s="87"/>
      <c r="P5593" s="127"/>
      <c r="Q5593" s="127"/>
      <c r="R5593" s="127"/>
    </row>
    <row r="5594" spans="7:18" x14ac:dyDescent="0.2">
      <c r="G5594" s="64"/>
      <c r="H5594" s="64"/>
      <c r="O5594" s="87"/>
      <c r="P5594" s="127"/>
      <c r="Q5594" s="127"/>
      <c r="R5594" s="127"/>
    </row>
    <row r="5595" spans="7:18" x14ac:dyDescent="0.2">
      <c r="G5595" s="64"/>
      <c r="H5595" s="64"/>
      <c r="O5595" s="87"/>
      <c r="P5595" s="127"/>
      <c r="Q5595" s="127"/>
      <c r="R5595" s="127"/>
    </row>
    <row r="5596" spans="7:18" x14ac:dyDescent="0.2">
      <c r="G5596" s="64"/>
      <c r="H5596" s="64"/>
      <c r="O5596" s="87"/>
      <c r="P5596" s="127"/>
      <c r="Q5596" s="127"/>
      <c r="R5596" s="127"/>
    </row>
    <row r="5597" spans="7:18" x14ac:dyDescent="0.2">
      <c r="G5597" s="64"/>
      <c r="H5597" s="64"/>
      <c r="O5597" s="87"/>
      <c r="P5597" s="127"/>
      <c r="Q5597" s="127"/>
      <c r="R5597" s="127"/>
    </row>
    <row r="5598" spans="7:18" x14ac:dyDescent="0.2">
      <c r="G5598" s="64"/>
      <c r="H5598" s="64"/>
      <c r="O5598" s="87"/>
      <c r="P5598" s="127"/>
      <c r="Q5598" s="127"/>
      <c r="R5598" s="127"/>
    </row>
    <row r="5599" spans="7:18" x14ac:dyDescent="0.2">
      <c r="G5599" s="64"/>
      <c r="H5599" s="64"/>
      <c r="O5599" s="87"/>
      <c r="P5599" s="127"/>
      <c r="Q5599" s="127"/>
      <c r="R5599" s="127"/>
    </row>
    <row r="5600" spans="7:18" x14ac:dyDescent="0.2">
      <c r="G5600" s="64"/>
      <c r="H5600" s="64"/>
      <c r="O5600" s="87"/>
      <c r="P5600" s="127"/>
      <c r="Q5600" s="127"/>
      <c r="R5600" s="127"/>
    </row>
    <row r="5601" spans="7:18" x14ac:dyDescent="0.2">
      <c r="G5601" s="64"/>
      <c r="H5601" s="64"/>
      <c r="O5601" s="87"/>
      <c r="P5601" s="127"/>
      <c r="Q5601" s="127"/>
      <c r="R5601" s="127"/>
    </row>
    <row r="5602" spans="7:18" x14ac:dyDescent="0.2">
      <c r="G5602" s="64"/>
      <c r="H5602" s="64"/>
      <c r="O5602" s="87"/>
      <c r="P5602" s="127"/>
      <c r="Q5602" s="127"/>
      <c r="R5602" s="127"/>
    </row>
    <row r="5603" spans="7:18" x14ac:dyDescent="0.2">
      <c r="G5603" s="64"/>
      <c r="H5603" s="64"/>
      <c r="O5603" s="87"/>
      <c r="P5603" s="127"/>
      <c r="Q5603" s="127"/>
      <c r="R5603" s="127"/>
    </row>
    <row r="5604" spans="7:18" x14ac:dyDescent="0.2">
      <c r="G5604" s="64"/>
      <c r="H5604" s="64"/>
      <c r="O5604" s="87"/>
      <c r="P5604" s="127"/>
      <c r="Q5604" s="127"/>
      <c r="R5604" s="127"/>
    </row>
    <row r="5605" spans="7:18" x14ac:dyDescent="0.2">
      <c r="G5605" s="64"/>
      <c r="H5605" s="64"/>
      <c r="O5605" s="87"/>
      <c r="P5605" s="127"/>
      <c r="Q5605" s="127"/>
      <c r="R5605" s="127"/>
    </row>
    <row r="5606" spans="7:18" x14ac:dyDescent="0.2">
      <c r="G5606" s="64"/>
      <c r="H5606" s="64"/>
      <c r="O5606" s="87"/>
      <c r="P5606" s="127"/>
      <c r="Q5606" s="127"/>
      <c r="R5606" s="127"/>
    </row>
    <row r="5607" spans="7:18" x14ac:dyDescent="0.2">
      <c r="G5607" s="64"/>
      <c r="H5607" s="64"/>
      <c r="O5607" s="87"/>
      <c r="P5607" s="127"/>
      <c r="Q5607" s="127"/>
      <c r="R5607" s="127"/>
    </row>
    <row r="5608" spans="7:18" x14ac:dyDescent="0.2">
      <c r="G5608" s="64"/>
      <c r="H5608" s="64"/>
      <c r="O5608" s="87"/>
      <c r="P5608" s="127"/>
      <c r="Q5608" s="127"/>
      <c r="R5608" s="127"/>
    </row>
    <row r="5609" spans="7:18" x14ac:dyDescent="0.2">
      <c r="G5609" s="64"/>
      <c r="H5609" s="64"/>
      <c r="O5609" s="87"/>
      <c r="P5609" s="127"/>
      <c r="Q5609" s="127"/>
      <c r="R5609" s="127"/>
    </row>
    <row r="5610" spans="7:18" x14ac:dyDescent="0.2">
      <c r="G5610" s="64"/>
      <c r="H5610" s="64"/>
      <c r="O5610" s="87"/>
      <c r="P5610" s="127"/>
      <c r="Q5610" s="127"/>
      <c r="R5610" s="127"/>
    </row>
    <row r="5611" spans="7:18" x14ac:dyDescent="0.2">
      <c r="G5611" s="64"/>
      <c r="H5611" s="64"/>
      <c r="O5611" s="87"/>
      <c r="P5611" s="127"/>
      <c r="Q5611" s="127"/>
      <c r="R5611" s="127"/>
    </row>
    <row r="5612" spans="7:18" x14ac:dyDescent="0.2">
      <c r="G5612" s="64"/>
      <c r="H5612" s="64"/>
      <c r="O5612" s="87"/>
      <c r="P5612" s="127"/>
      <c r="Q5612" s="127"/>
      <c r="R5612" s="127"/>
    </row>
    <row r="5613" spans="7:18" x14ac:dyDescent="0.2">
      <c r="G5613" s="64"/>
      <c r="H5613" s="64"/>
      <c r="O5613" s="87"/>
      <c r="P5613" s="127"/>
      <c r="Q5613" s="127"/>
      <c r="R5613" s="127"/>
    </row>
    <row r="5614" spans="7:18" x14ac:dyDescent="0.2">
      <c r="G5614" s="64"/>
      <c r="H5614" s="64"/>
      <c r="O5614" s="87"/>
      <c r="P5614" s="127"/>
      <c r="Q5614" s="127"/>
      <c r="R5614" s="127"/>
    </row>
    <row r="5615" spans="7:18" x14ac:dyDescent="0.2">
      <c r="G5615" s="64"/>
      <c r="H5615" s="64"/>
      <c r="O5615" s="87"/>
      <c r="P5615" s="127"/>
      <c r="Q5615" s="127"/>
      <c r="R5615" s="127"/>
    </row>
    <row r="5616" spans="7:18" x14ac:dyDescent="0.2">
      <c r="G5616" s="64"/>
      <c r="H5616" s="64"/>
      <c r="O5616" s="87"/>
      <c r="P5616" s="127"/>
      <c r="Q5616" s="127"/>
      <c r="R5616" s="127"/>
    </row>
    <row r="5617" spans="7:18" x14ac:dyDescent="0.2">
      <c r="G5617" s="64"/>
      <c r="H5617" s="64"/>
      <c r="O5617" s="87"/>
      <c r="P5617" s="127"/>
      <c r="Q5617" s="127"/>
      <c r="R5617" s="127"/>
    </row>
    <row r="5618" spans="7:18" x14ac:dyDescent="0.2">
      <c r="G5618" s="64"/>
      <c r="H5618" s="64"/>
      <c r="O5618" s="87"/>
      <c r="P5618" s="127"/>
      <c r="Q5618" s="127"/>
      <c r="R5618" s="127"/>
    </row>
    <row r="5619" spans="7:18" x14ac:dyDescent="0.2">
      <c r="G5619" s="64"/>
      <c r="H5619" s="64"/>
      <c r="O5619" s="87"/>
      <c r="P5619" s="127"/>
      <c r="Q5619" s="127"/>
      <c r="R5619" s="127"/>
    </row>
    <row r="5620" spans="7:18" x14ac:dyDescent="0.2">
      <c r="G5620" s="64"/>
      <c r="H5620" s="64"/>
      <c r="O5620" s="87"/>
      <c r="P5620" s="127"/>
      <c r="Q5620" s="127"/>
      <c r="R5620" s="127"/>
    </row>
    <row r="5621" spans="7:18" x14ac:dyDescent="0.2">
      <c r="G5621" s="64"/>
      <c r="H5621" s="64"/>
      <c r="O5621" s="87"/>
      <c r="P5621" s="127"/>
      <c r="Q5621" s="127"/>
      <c r="R5621" s="127"/>
    </row>
    <row r="5622" spans="7:18" x14ac:dyDescent="0.2">
      <c r="G5622" s="64"/>
      <c r="H5622" s="64"/>
      <c r="O5622" s="87"/>
      <c r="P5622" s="127"/>
      <c r="Q5622" s="127"/>
      <c r="R5622" s="127"/>
    </row>
    <row r="5623" spans="7:18" x14ac:dyDescent="0.2">
      <c r="G5623" s="64"/>
      <c r="H5623" s="64"/>
      <c r="O5623" s="87"/>
      <c r="P5623" s="127"/>
      <c r="Q5623" s="127"/>
      <c r="R5623" s="127"/>
    </row>
    <row r="5624" spans="7:18" x14ac:dyDescent="0.2">
      <c r="G5624" s="64"/>
      <c r="H5624" s="64"/>
      <c r="O5624" s="87"/>
      <c r="P5624" s="127"/>
      <c r="Q5624" s="127"/>
      <c r="R5624" s="127"/>
    </row>
    <row r="5625" spans="7:18" x14ac:dyDescent="0.2">
      <c r="G5625" s="64"/>
      <c r="H5625" s="64"/>
      <c r="O5625" s="87"/>
      <c r="P5625" s="127"/>
      <c r="Q5625" s="127"/>
      <c r="R5625" s="127"/>
    </row>
    <row r="5626" spans="7:18" x14ac:dyDescent="0.2">
      <c r="G5626" s="64"/>
      <c r="H5626" s="64"/>
      <c r="O5626" s="87"/>
      <c r="P5626" s="127"/>
      <c r="Q5626" s="127"/>
      <c r="R5626" s="127"/>
    </row>
    <row r="5627" spans="7:18" x14ac:dyDescent="0.2">
      <c r="G5627" s="64"/>
      <c r="H5627" s="64"/>
      <c r="O5627" s="87"/>
      <c r="P5627" s="127"/>
      <c r="Q5627" s="127"/>
      <c r="R5627" s="127"/>
    </row>
    <row r="5628" spans="7:18" x14ac:dyDescent="0.2">
      <c r="G5628" s="64"/>
      <c r="H5628" s="64"/>
      <c r="O5628" s="87"/>
      <c r="P5628" s="127"/>
      <c r="Q5628" s="127"/>
      <c r="R5628" s="127"/>
    </row>
    <row r="5629" spans="7:18" x14ac:dyDescent="0.2">
      <c r="G5629" s="64"/>
      <c r="H5629" s="64"/>
      <c r="O5629" s="87"/>
      <c r="P5629" s="127"/>
      <c r="Q5629" s="127"/>
      <c r="R5629" s="127"/>
    </row>
    <row r="5630" spans="7:18" x14ac:dyDescent="0.2">
      <c r="G5630" s="64"/>
      <c r="H5630" s="64"/>
      <c r="O5630" s="87"/>
      <c r="P5630" s="127"/>
      <c r="Q5630" s="127"/>
      <c r="R5630" s="127"/>
    </row>
    <row r="5631" spans="7:18" x14ac:dyDescent="0.2">
      <c r="G5631" s="64"/>
      <c r="H5631" s="64"/>
      <c r="O5631" s="87"/>
      <c r="P5631" s="127"/>
      <c r="Q5631" s="127"/>
      <c r="R5631" s="127"/>
    </row>
    <row r="5632" spans="7:18" x14ac:dyDescent="0.2">
      <c r="G5632" s="64"/>
      <c r="H5632" s="64"/>
      <c r="O5632" s="87"/>
      <c r="P5632" s="127"/>
      <c r="Q5632" s="127"/>
      <c r="R5632" s="127"/>
    </row>
    <row r="5633" spans="7:18" x14ac:dyDescent="0.2">
      <c r="G5633" s="64"/>
      <c r="H5633" s="64"/>
      <c r="O5633" s="87"/>
      <c r="P5633" s="127"/>
      <c r="Q5633" s="127"/>
      <c r="R5633" s="127"/>
    </row>
    <row r="5634" spans="7:18" x14ac:dyDescent="0.2">
      <c r="G5634" s="64"/>
      <c r="H5634" s="64"/>
      <c r="O5634" s="87"/>
      <c r="P5634" s="127"/>
      <c r="Q5634" s="127"/>
      <c r="R5634" s="127"/>
    </row>
    <row r="5635" spans="7:18" x14ac:dyDescent="0.2">
      <c r="G5635" s="64"/>
      <c r="H5635" s="64"/>
      <c r="O5635" s="87"/>
      <c r="P5635" s="127"/>
      <c r="Q5635" s="127"/>
      <c r="R5635" s="127"/>
    </row>
    <row r="5636" spans="7:18" x14ac:dyDescent="0.2">
      <c r="G5636" s="64"/>
      <c r="H5636" s="64"/>
      <c r="O5636" s="87"/>
      <c r="P5636" s="127"/>
      <c r="Q5636" s="127"/>
      <c r="R5636" s="127"/>
    </row>
    <row r="5637" spans="7:18" x14ac:dyDescent="0.2">
      <c r="G5637" s="64"/>
      <c r="H5637" s="64"/>
      <c r="O5637" s="87"/>
      <c r="P5637" s="127"/>
      <c r="Q5637" s="127"/>
      <c r="R5637" s="127"/>
    </row>
    <row r="5638" spans="7:18" x14ac:dyDescent="0.2">
      <c r="G5638" s="64"/>
      <c r="H5638" s="64"/>
      <c r="O5638" s="87"/>
      <c r="P5638" s="127"/>
      <c r="Q5638" s="127"/>
      <c r="R5638" s="127"/>
    </row>
    <row r="5639" spans="7:18" x14ac:dyDescent="0.2">
      <c r="G5639" s="64"/>
      <c r="H5639" s="64"/>
      <c r="O5639" s="87"/>
      <c r="P5639" s="127"/>
      <c r="Q5639" s="127"/>
      <c r="R5639" s="127"/>
    </row>
    <row r="5640" spans="7:18" x14ac:dyDescent="0.2">
      <c r="G5640" s="64"/>
      <c r="H5640" s="64"/>
      <c r="O5640" s="87"/>
      <c r="P5640" s="127"/>
      <c r="Q5640" s="127"/>
      <c r="R5640" s="127"/>
    </row>
    <row r="5641" spans="7:18" x14ac:dyDescent="0.2">
      <c r="G5641" s="64"/>
      <c r="H5641" s="64"/>
      <c r="O5641" s="87"/>
      <c r="P5641" s="127"/>
      <c r="Q5641" s="127"/>
      <c r="R5641" s="127"/>
    </row>
    <row r="5642" spans="7:18" x14ac:dyDescent="0.2">
      <c r="G5642" s="64"/>
      <c r="H5642" s="64"/>
      <c r="O5642" s="87"/>
      <c r="P5642" s="127"/>
      <c r="Q5642" s="127"/>
      <c r="R5642" s="127"/>
    </row>
    <row r="5643" spans="7:18" x14ac:dyDescent="0.2">
      <c r="G5643" s="64"/>
      <c r="H5643" s="64"/>
      <c r="O5643" s="87"/>
      <c r="P5643" s="127"/>
      <c r="Q5643" s="127"/>
      <c r="R5643" s="127"/>
    </row>
    <row r="5644" spans="7:18" x14ac:dyDescent="0.2">
      <c r="G5644" s="64"/>
      <c r="H5644" s="64"/>
      <c r="O5644" s="87"/>
      <c r="P5644" s="127"/>
      <c r="Q5644" s="127"/>
      <c r="R5644" s="127"/>
    </row>
    <row r="5645" spans="7:18" x14ac:dyDescent="0.2">
      <c r="G5645" s="64"/>
      <c r="H5645" s="64"/>
      <c r="O5645" s="87"/>
      <c r="P5645" s="127"/>
      <c r="Q5645" s="127"/>
      <c r="R5645" s="127"/>
    </row>
    <row r="5646" spans="7:18" x14ac:dyDescent="0.2">
      <c r="G5646" s="64"/>
      <c r="H5646" s="64"/>
      <c r="O5646" s="87"/>
      <c r="P5646" s="127"/>
      <c r="Q5646" s="127"/>
      <c r="R5646" s="127"/>
    </row>
    <row r="5647" spans="7:18" x14ac:dyDescent="0.2">
      <c r="G5647" s="64"/>
      <c r="H5647" s="64"/>
      <c r="O5647" s="87"/>
      <c r="P5647" s="127"/>
      <c r="Q5647" s="127"/>
      <c r="R5647" s="127"/>
    </row>
    <row r="5648" spans="7:18" x14ac:dyDescent="0.2">
      <c r="G5648" s="64"/>
      <c r="H5648" s="64"/>
      <c r="O5648" s="87"/>
      <c r="P5648" s="127"/>
      <c r="Q5648" s="127"/>
      <c r="R5648" s="127"/>
    </row>
    <row r="5649" spans="7:18" x14ac:dyDescent="0.2">
      <c r="G5649" s="64"/>
      <c r="H5649" s="64"/>
      <c r="O5649" s="87"/>
      <c r="P5649" s="127"/>
      <c r="Q5649" s="127"/>
      <c r="R5649" s="127"/>
    </row>
    <row r="5650" spans="7:18" x14ac:dyDescent="0.2">
      <c r="G5650" s="64"/>
      <c r="H5650" s="64"/>
      <c r="O5650" s="87"/>
      <c r="P5650" s="127"/>
      <c r="Q5650" s="127"/>
      <c r="R5650" s="127"/>
    </row>
    <row r="5651" spans="7:18" x14ac:dyDescent="0.2">
      <c r="G5651" s="64"/>
      <c r="H5651" s="64"/>
      <c r="O5651" s="87"/>
      <c r="P5651" s="127"/>
      <c r="Q5651" s="127"/>
      <c r="R5651" s="127"/>
    </row>
    <row r="5652" spans="7:18" x14ac:dyDescent="0.2">
      <c r="G5652" s="64"/>
      <c r="H5652" s="64"/>
      <c r="O5652" s="87"/>
      <c r="P5652" s="127"/>
      <c r="Q5652" s="127"/>
      <c r="R5652" s="127"/>
    </row>
    <row r="5653" spans="7:18" x14ac:dyDescent="0.2">
      <c r="G5653" s="64"/>
      <c r="H5653" s="64"/>
      <c r="O5653" s="87"/>
      <c r="P5653" s="127"/>
      <c r="Q5653" s="127"/>
      <c r="R5653" s="127"/>
    </row>
    <row r="5654" spans="7:18" x14ac:dyDescent="0.2">
      <c r="G5654" s="64"/>
      <c r="H5654" s="64"/>
      <c r="O5654" s="87"/>
      <c r="P5654" s="127"/>
      <c r="Q5654" s="127"/>
      <c r="R5654" s="127"/>
    </row>
    <row r="5655" spans="7:18" x14ac:dyDescent="0.2">
      <c r="G5655" s="64"/>
      <c r="H5655" s="64"/>
      <c r="O5655" s="87"/>
      <c r="P5655" s="127"/>
      <c r="Q5655" s="127"/>
      <c r="R5655" s="127"/>
    </row>
    <row r="5656" spans="7:18" x14ac:dyDescent="0.2">
      <c r="G5656" s="64"/>
      <c r="H5656" s="64"/>
      <c r="O5656" s="87"/>
      <c r="P5656" s="127"/>
      <c r="Q5656" s="127"/>
      <c r="R5656" s="127"/>
    </row>
    <row r="5657" spans="7:18" x14ac:dyDescent="0.2">
      <c r="G5657" s="64"/>
      <c r="H5657" s="64"/>
      <c r="O5657" s="87"/>
      <c r="P5657" s="127"/>
      <c r="Q5657" s="127"/>
      <c r="R5657" s="127"/>
    </row>
    <row r="5658" spans="7:18" x14ac:dyDescent="0.2">
      <c r="G5658" s="64"/>
      <c r="H5658" s="64"/>
      <c r="O5658" s="87"/>
      <c r="P5658" s="127"/>
      <c r="Q5658" s="127"/>
      <c r="R5658" s="127"/>
    </row>
    <row r="5659" spans="7:18" x14ac:dyDescent="0.2">
      <c r="G5659" s="64"/>
      <c r="H5659" s="64"/>
      <c r="O5659" s="87"/>
      <c r="P5659" s="127"/>
      <c r="Q5659" s="127"/>
      <c r="R5659" s="127"/>
    </row>
    <row r="5660" spans="7:18" x14ac:dyDescent="0.2">
      <c r="G5660" s="64"/>
      <c r="H5660" s="64"/>
      <c r="O5660" s="87"/>
      <c r="P5660" s="127"/>
      <c r="Q5660" s="127"/>
      <c r="R5660" s="127"/>
    </row>
    <row r="5661" spans="7:18" x14ac:dyDescent="0.2">
      <c r="G5661" s="64"/>
      <c r="H5661" s="64"/>
      <c r="O5661" s="87"/>
      <c r="P5661" s="127"/>
      <c r="Q5661" s="127"/>
      <c r="R5661" s="127"/>
    </row>
    <row r="5662" spans="7:18" x14ac:dyDescent="0.2">
      <c r="G5662" s="64"/>
      <c r="H5662" s="64"/>
      <c r="O5662" s="87"/>
      <c r="P5662" s="127"/>
      <c r="Q5662" s="127"/>
      <c r="R5662" s="127"/>
    </row>
    <row r="5663" spans="7:18" x14ac:dyDescent="0.2">
      <c r="G5663" s="64"/>
      <c r="H5663" s="64"/>
      <c r="O5663" s="87"/>
      <c r="P5663" s="127"/>
      <c r="Q5663" s="127"/>
      <c r="R5663" s="127"/>
    </row>
    <row r="5664" spans="7:18" x14ac:dyDescent="0.2">
      <c r="G5664" s="64"/>
      <c r="H5664" s="64"/>
      <c r="O5664" s="87"/>
      <c r="P5664" s="127"/>
      <c r="Q5664" s="127"/>
      <c r="R5664" s="127"/>
    </row>
    <row r="5665" spans="7:18" x14ac:dyDescent="0.2">
      <c r="G5665" s="64"/>
      <c r="H5665" s="64"/>
      <c r="O5665" s="87"/>
      <c r="P5665" s="127"/>
      <c r="Q5665" s="127"/>
      <c r="R5665" s="127"/>
    </row>
    <row r="5666" spans="7:18" x14ac:dyDescent="0.2">
      <c r="G5666" s="64"/>
      <c r="H5666" s="64"/>
      <c r="O5666" s="87"/>
      <c r="P5666" s="127"/>
      <c r="Q5666" s="127"/>
      <c r="R5666" s="127"/>
    </row>
    <row r="5667" spans="7:18" x14ac:dyDescent="0.2">
      <c r="G5667" s="64"/>
      <c r="H5667" s="64"/>
      <c r="O5667" s="87"/>
      <c r="P5667" s="127"/>
      <c r="Q5667" s="127"/>
      <c r="R5667" s="127"/>
    </row>
    <row r="5668" spans="7:18" x14ac:dyDescent="0.2">
      <c r="G5668" s="64"/>
      <c r="H5668" s="64"/>
      <c r="O5668" s="87"/>
      <c r="P5668" s="127"/>
      <c r="Q5668" s="127"/>
      <c r="R5668" s="127"/>
    </row>
    <row r="5669" spans="7:18" x14ac:dyDescent="0.2">
      <c r="G5669" s="64"/>
      <c r="H5669" s="64"/>
      <c r="O5669" s="87"/>
      <c r="P5669" s="127"/>
      <c r="Q5669" s="127"/>
      <c r="R5669" s="127"/>
    </row>
    <row r="5670" spans="7:18" x14ac:dyDescent="0.2">
      <c r="G5670" s="64"/>
      <c r="H5670" s="64"/>
      <c r="O5670" s="87"/>
      <c r="P5670" s="127"/>
      <c r="Q5670" s="127"/>
      <c r="R5670" s="127"/>
    </row>
    <row r="5671" spans="7:18" x14ac:dyDescent="0.2">
      <c r="G5671" s="64"/>
      <c r="H5671" s="64"/>
      <c r="O5671" s="87"/>
      <c r="P5671" s="127"/>
      <c r="Q5671" s="127"/>
      <c r="R5671" s="127"/>
    </row>
    <row r="5672" spans="7:18" x14ac:dyDescent="0.2">
      <c r="G5672" s="64"/>
      <c r="H5672" s="64"/>
      <c r="O5672" s="87"/>
      <c r="P5672" s="127"/>
      <c r="Q5672" s="127"/>
      <c r="R5672" s="127"/>
    </row>
    <row r="5673" spans="7:18" x14ac:dyDescent="0.2">
      <c r="G5673" s="64"/>
      <c r="H5673" s="64"/>
      <c r="O5673" s="87"/>
      <c r="P5673" s="127"/>
      <c r="Q5673" s="127"/>
      <c r="R5673" s="127"/>
    </row>
    <row r="5674" spans="7:18" x14ac:dyDescent="0.2">
      <c r="G5674" s="64"/>
      <c r="H5674" s="64"/>
      <c r="O5674" s="87"/>
      <c r="P5674" s="127"/>
      <c r="Q5674" s="127"/>
      <c r="R5674" s="127"/>
    </row>
    <row r="5675" spans="7:18" x14ac:dyDescent="0.2">
      <c r="G5675" s="64"/>
      <c r="H5675" s="64"/>
      <c r="O5675" s="87"/>
      <c r="P5675" s="127"/>
      <c r="Q5675" s="127"/>
      <c r="R5675" s="127"/>
    </row>
    <row r="5676" spans="7:18" x14ac:dyDescent="0.2">
      <c r="G5676" s="64"/>
      <c r="H5676" s="64"/>
      <c r="O5676" s="87"/>
      <c r="P5676" s="127"/>
      <c r="Q5676" s="127"/>
      <c r="R5676" s="127"/>
    </row>
    <row r="5677" spans="7:18" x14ac:dyDescent="0.2">
      <c r="G5677" s="64"/>
      <c r="H5677" s="64"/>
      <c r="O5677" s="87"/>
      <c r="P5677" s="127"/>
      <c r="Q5677" s="127"/>
      <c r="R5677" s="127"/>
    </row>
    <row r="5678" spans="7:18" x14ac:dyDescent="0.2">
      <c r="G5678" s="64"/>
      <c r="H5678" s="64"/>
      <c r="O5678" s="87"/>
      <c r="P5678" s="127"/>
      <c r="Q5678" s="127"/>
      <c r="R5678" s="127"/>
    </row>
    <row r="5679" spans="7:18" x14ac:dyDescent="0.2">
      <c r="G5679" s="64"/>
      <c r="H5679" s="64"/>
      <c r="O5679" s="87"/>
      <c r="P5679" s="127"/>
      <c r="Q5679" s="127"/>
      <c r="R5679" s="127"/>
    </row>
    <row r="5680" spans="7:18" x14ac:dyDescent="0.2">
      <c r="G5680" s="64"/>
      <c r="H5680" s="64"/>
      <c r="O5680" s="87"/>
      <c r="P5680" s="127"/>
      <c r="Q5680" s="127"/>
      <c r="R5680" s="127"/>
    </row>
    <row r="5681" spans="7:18" x14ac:dyDescent="0.2">
      <c r="G5681" s="64"/>
      <c r="H5681" s="64"/>
      <c r="O5681" s="87"/>
      <c r="P5681" s="127"/>
      <c r="Q5681" s="127"/>
      <c r="R5681" s="127"/>
    </row>
    <row r="5682" spans="7:18" x14ac:dyDescent="0.2">
      <c r="G5682" s="64"/>
      <c r="H5682" s="64"/>
      <c r="O5682" s="87"/>
      <c r="P5682" s="127"/>
      <c r="Q5682" s="127"/>
      <c r="R5682" s="127"/>
    </row>
    <row r="5683" spans="7:18" x14ac:dyDescent="0.2">
      <c r="G5683" s="64"/>
      <c r="H5683" s="64"/>
      <c r="O5683" s="87"/>
      <c r="P5683" s="127"/>
      <c r="Q5683" s="127"/>
      <c r="R5683" s="127"/>
    </row>
    <row r="5684" spans="7:18" x14ac:dyDescent="0.2">
      <c r="G5684" s="64"/>
      <c r="H5684" s="64"/>
      <c r="O5684" s="87"/>
      <c r="P5684" s="127"/>
      <c r="Q5684" s="127"/>
      <c r="R5684" s="127"/>
    </row>
    <row r="5685" spans="7:18" x14ac:dyDescent="0.2">
      <c r="G5685" s="64"/>
      <c r="H5685" s="64"/>
      <c r="O5685" s="87"/>
      <c r="P5685" s="127"/>
      <c r="Q5685" s="127"/>
      <c r="R5685" s="127"/>
    </row>
    <row r="5686" spans="7:18" x14ac:dyDescent="0.2">
      <c r="G5686" s="64"/>
      <c r="H5686" s="64"/>
      <c r="O5686" s="87"/>
      <c r="P5686" s="127"/>
      <c r="Q5686" s="127"/>
      <c r="R5686" s="127"/>
    </row>
    <row r="5687" spans="7:18" x14ac:dyDescent="0.2">
      <c r="G5687" s="64"/>
      <c r="H5687" s="64"/>
      <c r="O5687" s="87"/>
      <c r="P5687" s="127"/>
      <c r="Q5687" s="127"/>
      <c r="R5687" s="127"/>
    </row>
    <row r="5688" spans="7:18" x14ac:dyDescent="0.2">
      <c r="G5688" s="64"/>
      <c r="H5688" s="64"/>
      <c r="O5688" s="87"/>
      <c r="P5688" s="127"/>
      <c r="Q5688" s="127"/>
      <c r="R5688" s="127"/>
    </row>
    <row r="5689" spans="7:18" x14ac:dyDescent="0.2">
      <c r="G5689" s="64"/>
      <c r="H5689" s="64"/>
      <c r="O5689" s="87"/>
      <c r="P5689" s="127"/>
      <c r="Q5689" s="127"/>
      <c r="R5689" s="127"/>
    </row>
    <row r="5690" spans="7:18" x14ac:dyDescent="0.2">
      <c r="G5690" s="64"/>
      <c r="H5690" s="64"/>
      <c r="O5690" s="87"/>
      <c r="P5690" s="127"/>
      <c r="Q5690" s="127"/>
      <c r="R5690" s="127"/>
    </row>
    <row r="5691" spans="7:18" x14ac:dyDescent="0.2">
      <c r="G5691" s="64"/>
      <c r="H5691" s="64"/>
      <c r="O5691" s="87"/>
      <c r="P5691" s="127"/>
      <c r="Q5691" s="127"/>
      <c r="R5691" s="127"/>
    </row>
    <row r="5692" spans="7:18" x14ac:dyDescent="0.2">
      <c r="G5692" s="64"/>
      <c r="H5692" s="64"/>
      <c r="O5692" s="87"/>
      <c r="P5692" s="127"/>
      <c r="Q5692" s="127"/>
      <c r="R5692" s="127"/>
    </row>
    <row r="5693" spans="7:18" x14ac:dyDescent="0.2">
      <c r="G5693" s="64"/>
      <c r="H5693" s="64"/>
      <c r="O5693" s="87"/>
      <c r="P5693" s="127"/>
      <c r="Q5693" s="127"/>
      <c r="R5693" s="127"/>
    </row>
    <row r="5694" spans="7:18" x14ac:dyDescent="0.2">
      <c r="G5694" s="64"/>
      <c r="H5694" s="64"/>
      <c r="O5694" s="87"/>
      <c r="P5694" s="127"/>
      <c r="Q5694" s="127"/>
      <c r="R5694" s="127"/>
    </row>
    <row r="5695" spans="7:18" x14ac:dyDescent="0.2">
      <c r="G5695" s="64"/>
      <c r="H5695" s="64"/>
      <c r="O5695" s="87"/>
      <c r="P5695" s="127"/>
      <c r="Q5695" s="127"/>
      <c r="R5695" s="127"/>
    </row>
    <row r="5696" spans="7:18" x14ac:dyDescent="0.2">
      <c r="G5696" s="64"/>
      <c r="H5696" s="64"/>
      <c r="O5696" s="87"/>
      <c r="P5696" s="127"/>
      <c r="Q5696" s="127"/>
      <c r="R5696" s="127"/>
    </row>
    <row r="5697" spans="7:18" x14ac:dyDescent="0.2">
      <c r="G5697" s="64"/>
      <c r="H5697" s="64"/>
      <c r="O5697" s="87"/>
      <c r="P5697" s="127"/>
      <c r="Q5697" s="127"/>
      <c r="R5697" s="127"/>
    </row>
    <row r="5698" spans="7:18" x14ac:dyDescent="0.2">
      <c r="G5698" s="64"/>
      <c r="H5698" s="64"/>
      <c r="O5698" s="87"/>
      <c r="P5698" s="127"/>
      <c r="Q5698" s="127"/>
      <c r="R5698" s="127"/>
    </row>
    <row r="5699" spans="7:18" x14ac:dyDescent="0.2">
      <c r="G5699" s="64"/>
      <c r="H5699" s="64"/>
      <c r="O5699" s="87"/>
      <c r="P5699" s="127"/>
      <c r="Q5699" s="127"/>
      <c r="R5699" s="127"/>
    </row>
    <row r="5700" spans="7:18" x14ac:dyDescent="0.2">
      <c r="G5700" s="64"/>
      <c r="H5700" s="64"/>
      <c r="O5700" s="87"/>
      <c r="P5700" s="127"/>
      <c r="Q5700" s="127"/>
      <c r="R5700" s="127"/>
    </row>
    <row r="5701" spans="7:18" x14ac:dyDescent="0.2">
      <c r="G5701" s="64"/>
      <c r="H5701" s="64"/>
      <c r="O5701" s="87"/>
      <c r="P5701" s="127"/>
      <c r="Q5701" s="127"/>
      <c r="R5701" s="127"/>
    </row>
    <row r="5702" spans="7:18" x14ac:dyDescent="0.2">
      <c r="G5702" s="64"/>
      <c r="H5702" s="64"/>
      <c r="O5702" s="87"/>
      <c r="P5702" s="127"/>
      <c r="Q5702" s="127"/>
      <c r="R5702" s="127"/>
    </row>
    <row r="5703" spans="7:18" x14ac:dyDescent="0.2">
      <c r="G5703" s="64"/>
      <c r="H5703" s="64"/>
      <c r="O5703" s="87"/>
      <c r="P5703" s="127"/>
      <c r="Q5703" s="127"/>
      <c r="R5703" s="127"/>
    </row>
    <row r="5704" spans="7:18" x14ac:dyDescent="0.2">
      <c r="G5704" s="64"/>
      <c r="H5704" s="64"/>
      <c r="O5704" s="87"/>
      <c r="P5704" s="127"/>
      <c r="Q5704" s="127"/>
      <c r="R5704" s="127"/>
    </row>
    <row r="5705" spans="7:18" x14ac:dyDescent="0.2">
      <c r="G5705" s="64"/>
      <c r="H5705" s="64"/>
      <c r="O5705" s="87"/>
      <c r="P5705" s="127"/>
      <c r="Q5705" s="127"/>
      <c r="R5705" s="127"/>
    </row>
    <row r="5706" spans="7:18" x14ac:dyDescent="0.2">
      <c r="G5706" s="64"/>
      <c r="H5706" s="64"/>
      <c r="O5706" s="87"/>
      <c r="P5706" s="127"/>
      <c r="Q5706" s="127"/>
      <c r="R5706" s="127"/>
    </row>
    <row r="5707" spans="7:18" x14ac:dyDescent="0.2">
      <c r="G5707" s="64"/>
      <c r="H5707" s="64"/>
      <c r="O5707" s="87"/>
      <c r="P5707" s="127"/>
      <c r="Q5707" s="127"/>
      <c r="R5707" s="127"/>
    </row>
    <row r="5708" spans="7:18" x14ac:dyDescent="0.2">
      <c r="G5708" s="64"/>
      <c r="H5708" s="64"/>
      <c r="O5708" s="87"/>
      <c r="P5708" s="127"/>
      <c r="Q5708" s="127"/>
      <c r="R5708" s="127"/>
    </row>
    <row r="5709" spans="7:18" x14ac:dyDescent="0.2">
      <c r="G5709" s="64"/>
      <c r="H5709" s="64"/>
      <c r="O5709" s="87"/>
      <c r="P5709" s="127"/>
      <c r="Q5709" s="127"/>
      <c r="R5709" s="127"/>
    </row>
    <row r="5710" spans="7:18" x14ac:dyDescent="0.2">
      <c r="G5710" s="64"/>
      <c r="H5710" s="64"/>
      <c r="O5710" s="87"/>
      <c r="P5710" s="127"/>
      <c r="Q5710" s="127"/>
      <c r="R5710" s="127"/>
    </row>
    <row r="5711" spans="7:18" x14ac:dyDescent="0.2">
      <c r="G5711" s="64"/>
      <c r="H5711" s="64"/>
      <c r="O5711" s="87"/>
      <c r="P5711" s="127"/>
      <c r="Q5711" s="127"/>
      <c r="R5711" s="127"/>
    </row>
    <row r="5712" spans="7:18" x14ac:dyDescent="0.2">
      <c r="G5712" s="64"/>
      <c r="H5712" s="64"/>
      <c r="O5712" s="87"/>
      <c r="P5712" s="127"/>
      <c r="Q5712" s="127"/>
      <c r="R5712" s="127"/>
    </row>
    <row r="5713" spans="7:18" x14ac:dyDescent="0.2">
      <c r="G5713" s="64"/>
      <c r="H5713" s="64"/>
      <c r="O5713" s="87"/>
      <c r="P5713" s="127"/>
      <c r="Q5713" s="127"/>
      <c r="R5713" s="127"/>
    </row>
    <row r="5714" spans="7:18" x14ac:dyDescent="0.2">
      <c r="G5714" s="64"/>
      <c r="H5714" s="64"/>
      <c r="O5714" s="87"/>
      <c r="P5714" s="127"/>
      <c r="Q5714" s="127"/>
      <c r="R5714" s="127"/>
    </row>
    <row r="5715" spans="7:18" x14ac:dyDescent="0.2">
      <c r="G5715" s="64"/>
      <c r="H5715" s="64"/>
      <c r="O5715" s="87"/>
      <c r="P5715" s="127"/>
      <c r="Q5715" s="127"/>
      <c r="R5715" s="127"/>
    </row>
    <row r="5716" spans="7:18" x14ac:dyDescent="0.2">
      <c r="G5716" s="64"/>
      <c r="H5716" s="64"/>
      <c r="O5716" s="87"/>
      <c r="P5716" s="127"/>
      <c r="Q5716" s="127"/>
      <c r="R5716" s="127"/>
    </row>
    <row r="5717" spans="7:18" x14ac:dyDescent="0.2">
      <c r="G5717" s="64"/>
      <c r="H5717" s="64"/>
      <c r="O5717" s="87"/>
      <c r="P5717" s="127"/>
      <c r="Q5717" s="127"/>
      <c r="R5717" s="127"/>
    </row>
    <row r="5718" spans="7:18" x14ac:dyDescent="0.2">
      <c r="G5718" s="64"/>
      <c r="H5718" s="64"/>
      <c r="O5718" s="87"/>
      <c r="P5718" s="127"/>
      <c r="Q5718" s="127"/>
      <c r="R5718" s="127"/>
    </row>
    <row r="5719" spans="7:18" x14ac:dyDescent="0.2">
      <c r="G5719" s="64"/>
      <c r="H5719" s="64"/>
      <c r="O5719" s="87"/>
      <c r="P5719" s="127"/>
      <c r="Q5719" s="127"/>
      <c r="R5719" s="127"/>
    </row>
    <row r="5720" spans="7:18" x14ac:dyDescent="0.2">
      <c r="G5720" s="64"/>
      <c r="H5720" s="64"/>
      <c r="O5720" s="87"/>
      <c r="P5720" s="127"/>
      <c r="Q5720" s="127"/>
      <c r="R5720" s="127"/>
    </row>
    <row r="5721" spans="7:18" x14ac:dyDescent="0.2">
      <c r="G5721" s="64"/>
      <c r="H5721" s="64"/>
      <c r="O5721" s="87"/>
      <c r="P5721" s="127"/>
      <c r="Q5721" s="127"/>
      <c r="R5721" s="127"/>
    </row>
    <row r="5722" spans="7:18" x14ac:dyDescent="0.2">
      <c r="G5722" s="64"/>
      <c r="H5722" s="64"/>
      <c r="O5722" s="87"/>
      <c r="P5722" s="127"/>
      <c r="Q5722" s="127"/>
      <c r="R5722" s="127"/>
    </row>
    <row r="5723" spans="7:18" x14ac:dyDescent="0.2">
      <c r="G5723" s="64"/>
      <c r="H5723" s="64"/>
      <c r="O5723" s="87"/>
      <c r="P5723" s="127"/>
      <c r="Q5723" s="127"/>
      <c r="R5723" s="127"/>
    </row>
    <row r="5724" spans="7:18" x14ac:dyDescent="0.2">
      <c r="G5724" s="64"/>
      <c r="H5724" s="64"/>
      <c r="O5724" s="87"/>
      <c r="P5724" s="127"/>
      <c r="Q5724" s="127"/>
      <c r="R5724" s="127"/>
    </row>
    <row r="5725" spans="7:18" x14ac:dyDescent="0.2">
      <c r="G5725" s="64"/>
      <c r="H5725" s="64"/>
      <c r="O5725" s="87"/>
      <c r="P5725" s="127"/>
      <c r="Q5725" s="127"/>
      <c r="R5725" s="127"/>
    </row>
    <row r="5726" spans="7:18" x14ac:dyDescent="0.2">
      <c r="G5726" s="64"/>
      <c r="H5726" s="64"/>
      <c r="O5726" s="87"/>
      <c r="P5726" s="127"/>
      <c r="Q5726" s="127"/>
      <c r="R5726" s="127"/>
    </row>
    <row r="5727" spans="7:18" x14ac:dyDescent="0.2">
      <c r="G5727" s="64"/>
      <c r="H5727" s="64"/>
      <c r="O5727" s="87"/>
      <c r="P5727" s="127"/>
      <c r="Q5727" s="127"/>
      <c r="R5727" s="127"/>
    </row>
    <row r="5728" spans="7:18" x14ac:dyDescent="0.2">
      <c r="G5728" s="64"/>
      <c r="H5728" s="64"/>
      <c r="O5728" s="87"/>
      <c r="P5728" s="127"/>
      <c r="Q5728" s="127"/>
      <c r="R5728" s="127"/>
    </row>
    <row r="5729" spans="7:18" x14ac:dyDescent="0.2">
      <c r="G5729" s="64"/>
      <c r="H5729" s="64"/>
      <c r="O5729" s="87"/>
      <c r="P5729" s="127"/>
      <c r="Q5729" s="127"/>
      <c r="R5729" s="127"/>
    </row>
    <row r="5730" spans="7:18" x14ac:dyDescent="0.2">
      <c r="G5730" s="64"/>
      <c r="H5730" s="64"/>
      <c r="O5730" s="87"/>
      <c r="P5730" s="127"/>
      <c r="Q5730" s="127"/>
      <c r="R5730" s="127"/>
    </row>
    <row r="5731" spans="7:18" x14ac:dyDescent="0.2">
      <c r="G5731" s="64"/>
      <c r="H5731" s="64"/>
      <c r="O5731" s="87"/>
      <c r="P5731" s="127"/>
      <c r="Q5731" s="127"/>
      <c r="R5731" s="127"/>
    </row>
    <row r="5732" spans="7:18" x14ac:dyDescent="0.2">
      <c r="G5732" s="64"/>
      <c r="H5732" s="64"/>
      <c r="O5732" s="87"/>
      <c r="P5732" s="127"/>
      <c r="Q5732" s="127"/>
      <c r="R5732" s="127"/>
    </row>
    <row r="5733" spans="7:18" x14ac:dyDescent="0.2">
      <c r="G5733" s="64"/>
      <c r="H5733" s="64"/>
      <c r="O5733" s="87"/>
      <c r="P5733" s="127"/>
      <c r="Q5733" s="127"/>
      <c r="R5733" s="127"/>
    </row>
    <row r="5734" spans="7:18" x14ac:dyDescent="0.2">
      <c r="G5734" s="64"/>
      <c r="H5734" s="64"/>
      <c r="O5734" s="87"/>
      <c r="P5734" s="127"/>
      <c r="Q5734" s="127"/>
      <c r="R5734" s="127"/>
    </row>
    <row r="5735" spans="7:18" x14ac:dyDescent="0.2">
      <c r="G5735" s="64"/>
      <c r="H5735" s="64"/>
      <c r="O5735" s="87"/>
      <c r="P5735" s="127"/>
      <c r="Q5735" s="127"/>
      <c r="R5735" s="127"/>
    </row>
    <row r="5736" spans="7:18" x14ac:dyDescent="0.2">
      <c r="G5736" s="64"/>
      <c r="H5736" s="64"/>
      <c r="O5736" s="87"/>
      <c r="P5736" s="127"/>
      <c r="Q5736" s="127"/>
      <c r="R5736" s="127"/>
    </row>
    <row r="5737" spans="7:18" x14ac:dyDescent="0.2">
      <c r="G5737" s="64"/>
      <c r="H5737" s="64"/>
      <c r="O5737" s="87"/>
      <c r="P5737" s="127"/>
      <c r="Q5737" s="127"/>
      <c r="R5737" s="127"/>
    </row>
    <row r="5738" spans="7:18" x14ac:dyDescent="0.2">
      <c r="G5738" s="64"/>
      <c r="H5738" s="64"/>
      <c r="O5738" s="87"/>
      <c r="P5738" s="127"/>
      <c r="Q5738" s="127"/>
      <c r="R5738" s="127"/>
    </row>
    <row r="5739" spans="7:18" x14ac:dyDescent="0.2">
      <c r="G5739" s="64"/>
      <c r="H5739" s="64"/>
      <c r="O5739" s="87"/>
      <c r="P5739" s="127"/>
      <c r="Q5739" s="127"/>
      <c r="R5739" s="127"/>
    </row>
    <row r="5740" spans="7:18" x14ac:dyDescent="0.2">
      <c r="G5740" s="64"/>
      <c r="H5740" s="64"/>
      <c r="O5740" s="87"/>
      <c r="P5740" s="127"/>
      <c r="Q5740" s="127"/>
      <c r="R5740" s="127"/>
    </row>
    <row r="5741" spans="7:18" x14ac:dyDescent="0.2">
      <c r="G5741" s="64"/>
      <c r="H5741" s="64"/>
      <c r="O5741" s="87"/>
      <c r="P5741" s="127"/>
      <c r="Q5741" s="127"/>
      <c r="R5741" s="127"/>
    </row>
    <row r="5742" spans="7:18" x14ac:dyDescent="0.2">
      <c r="G5742" s="64"/>
      <c r="H5742" s="64"/>
      <c r="O5742" s="87"/>
      <c r="P5742" s="127"/>
      <c r="Q5742" s="127"/>
      <c r="R5742" s="127"/>
    </row>
    <row r="5743" spans="7:18" x14ac:dyDescent="0.2">
      <c r="G5743" s="64"/>
      <c r="H5743" s="64"/>
      <c r="O5743" s="87"/>
      <c r="P5743" s="127"/>
      <c r="Q5743" s="127"/>
      <c r="R5743" s="127"/>
    </row>
    <row r="5744" spans="7:18" x14ac:dyDescent="0.2">
      <c r="G5744" s="64"/>
      <c r="H5744" s="64"/>
      <c r="O5744" s="87"/>
      <c r="P5744" s="127"/>
      <c r="Q5744" s="127"/>
      <c r="R5744" s="127"/>
    </row>
    <row r="5745" spans="7:18" x14ac:dyDescent="0.2">
      <c r="G5745" s="64"/>
      <c r="H5745" s="64"/>
      <c r="O5745" s="87"/>
      <c r="P5745" s="127"/>
      <c r="Q5745" s="127"/>
      <c r="R5745" s="127"/>
    </row>
    <row r="5746" spans="7:18" x14ac:dyDescent="0.2">
      <c r="G5746" s="64"/>
      <c r="H5746" s="64"/>
      <c r="O5746" s="87"/>
      <c r="P5746" s="127"/>
      <c r="Q5746" s="127"/>
      <c r="R5746" s="127"/>
    </row>
    <row r="5747" spans="7:18" x14ac:dyDescent="0.2">
      <c r="G5747" s="64"/>
      <c r="H5747" s="64"/>
      <c r="O5747" s="87"/>
      <c r="P5747" s="127"/>
      <c r="Q5747" s="127"/>
      <c r="R5747" s="127"/>
    </row>
    <row r="5748" spans="7:18" x14ac:dyDescent="0.2">
      <c r="G5748" s="64"/>
      <c r="H5748" s="64"/>
      <c r="O5748" s="87"/>
      <c r="P5748" s="127"/>
      <c r="Q5748" s="127"/>
      <c r="R5748" s="127"/>
    </row>
    <row r="5749" spans="7:18" x14ac:dyDescent="0.2">
      <c r="G5749" s="64"/>
      <c r="H5749" s="64"/>
      <c r="O5749" s="87"/>
      <c r="P5749" s="127"/>
      <c r="Q5749" s="127"/>
      <c r="R5749" s="127"/>
    </row>
    <row r="5750" spans="7:18" x14ac:dyDescent="0.2">
      <c r="G5750" s="64"/>
      <c r="H5750" s="64"/>
      <c r="O5750" s="87"/>
      <c r="P5750" s="127"/>
      <c r="Q5750" s="127"/>
      <c r="R5750" s="127"/>
    </row>
    <row r="5751" spans="7:18" x14ac:dyDescent="0.2">
      <c r="G5751" s="64"/>
      <c r="H5751" s="64"/>
      <c r="O5751" s="87"/>
      <c r="P5751" s="127"/>
      <c r="Q5751" s="127"/>
      <c r="R5751" s="127"/>
    </row>
    <row r="5752" spans="7:18" x14ac:dyDescent="0.2">
      <c r="G5752" s="64"/>
      <c r="H5752" s="64"/>
      <c r="O5752" s="87"/>
      <c r="P5752" s="127"/>
      <c r="Q5752" s="127"/>
      <c r="R5752" s="127"/>
    </row>
    <row r="5753" spans="7:18" x14ac:dyDescent="0.2">
      <c r="G5753" s="64"/>
      <c r="H5753" s="64"/>
      <c r="O5753" s="87"/>
      <c r="P5753" s="127"/>
      <c r="Q5753" s="127"/>
      <c r="R5753" s="127"/>
    </row>
    <row r="5754" spans="7:18" x14ac:dyDescent="0.2">
      <c r="G5754" s="64"/>
      <c r="H5754" s="64"/>
      <c r="O5754" s="87"/>
      <c r="P5754" s="127"/>
      <c r="Q5754" s="127"/>
      <c r="R5754" s="127"/>
    </row>
    <row r="5755" spans="7:18" x14ac:dyDescent="0.2">
      <c r="G5755" s="64"/>
      <c r="H5755" s="64"/>
      <c r="O5755" s="87"/>
      <c r="P5755" s="127"/>
      <c r="Q5755" s="127"/>
      <c r="R5755" s="127"/>
    </row>
    <row r="5756" spans="7:18" x14ac:dyDescent="0.2">
      <c r="G5756" s="64"/>
      <c r="H5756" s="64"/>
      <c r="O5756" s="87"/>
      <c r="P5756" s="127"/>
      <c r="Q5756" s="127"/>
      <c r="R5756" s="127"/>
    </row>
    <row r="5757" spans="7:18" x14ac:dyDescent="0.2">
      <c r="G5757" s="64"/>
      <c r="H5757" s="64"/>
      <c r="O5757" s="87"/>
      <c r="P5757" s="127"/>
      <c r="Q5757" s="127"/>
      <c r="R5757" s="127"/>
    </row>
    <row r="5758" spans="7:18" x14ac:dyDescent="0.2">
      <c r="G5758" s="64"/>
      <c r="H5758" s="64"/>
      <c r="O5758" s="87"/>
      <c r="P5758" s="127"/>
      <c r="Q5758" s="127"/>
      <c r="R5758" s="127"/>
    </row>
    <row r="5759" spans="7:18" x14ac:dyDescent="0.2">
      <c r="G5759" s="64"/>
      <c r="H5759" s="64"/>
      <c r="O5759" s="87"/>
      <c r="P5759" s="127"/>
      <c r="Q5759" s="127"/>
      <c r="R5759" s="127"/>
    </row>
    <row r="5760" spans="7:18" x14ac:dyDescent="0.2">
      <c r="G5760" s="64"/>
      <c r="H5760" s="64"/>
      <c r="O5760" s="87"/>
      <c r="P5760" s="127"/>
      <c r="Q5760" s="127"/>
      <c r="R5760" s="127"/>
    </row>
    <row r="5761" spans="7:18" x14ac:dyDescent="0.2">
      <c r="G5761" s="64"/>
      <c r="H5761" s="64"/>
      <c r="O5761" s="87"/>
      <c r="P5761" s="127"/>
      <c r="Q5761" s="127"/>
      <c r="R5761" s="127"/>
    </row>
    <row r="5762" spans="7:18" x14ac:dyDescent="0.2">
      <c r="G5762" s="64"/>
      <c r="H5762" s="64"/>
      <c r="O5762" s="87"/>
      <c r="P5762" s="127"/>
      <c r="Q5762" s="127"/>
      <c r="R5762" s="127"/>
    </row>
    <row r="5763" spans="7:18" x14ac:dyDescent="0.2">
      <c r="G5763" s="64"/>
      <c r="H5763" s="64"/>
      <c r="O5763" s="87"/>
      <c r="P5763" s="127"/>
      <c r="Q5763" s="127"/>
      <c r="R5763" s="127"/>
    </row>
    <row r="5764" spans="7:18" x14ac:dyDescent="0.2">
      <c r="G5764" s="64"/>
      <c r="H5764" s="64"/>
      <c r="O5764" s="87"/>
      <c r="P5764" s="127"/>
      <c r="Q5764" s="127"/>
      <c r="R5764" s="127"/>
    </row>
    <row r="5765" spans="7:18" x14ac:dyDescent="0.2">
      <c r="G5765" s="64"/>
      <c r="H5765" s="64"/>
      <c r="O5765" s="87"/>
      <c r="P5765" s="127"/>
      <c r="Q5765" s="127"/>
      <c r="R5765" s="127"/>
    </row>
    <row r="5766" spans="7:18" x14ac:dyDescent="0.2">
      <c r="G5766" s="64"/>
      <c r="H5766" s="64"/>
      <c r="O5766" s="87"/>
      <c r="P5766" s="127"/>
      <c r="Q5766" s="127"/>
      <c r="R5766" s="127"/>
    </row>
    <row r="5767" spans="7:18" x14ac:dyDescent="0.2">
      <c r="G5767" s="64"/>
      <c r="H5767" s="64"/>
      <c r="O5767" s="87"/>
      <c r="P5767" s="127"/>
      <c r="Q5767" s="127"/>
      <c r="R5767" s="127"/>
    </row>
    <row r="5768" spans="7:18" x14ac:dyDescent="0.2">
      <c r="G5768" s="64"/>
      <c r="H5768" s="64"/>
      <c r="O5768" s="87"/>
      <c r="P5768" s="127"/>
      <c r="Q5768" s="127"/>
      <c r="R5768" s="127"/>
    </row>
    <row r="5769" spans="7:18" x14ac:dyDescent="0.2">
      <c r="G5769" s="64"/>
      <c r="H5769" s="64"/>
      <c r="O5769" s="87"/>
      <c r="P5769" s="127"/>
      <c r="Q5769" s="127"/>
      <c r="R5769" s="127"/>
    </row>
    <row r="5770" spans="7:18" x14ac:dyDescent="0.2">
      <c r="G5770" s="64"/>
      <c r="H5770" s="64"/>
      <c r="O5770" s="87"/>
      <c r="P5770" s="127"/>
      <c r="Q5770" s="127"/>
      <c r="R5770" s="127"/>
    </row>
    <row r="5771" spans="7:18" x14ac:dyDescent="0.2">
      <c r="G5771" s="64"/>
      <c r="H5771" s="64"/>
      <c r="O5771" s="87"/>
      <c r="P5771" s="127"/>
      <c r="Q5771" s="127"/>
      <c r="R5771" s="127"/>
    </row>
    <row r="5772" spans="7:18" x14ac:dyDescent="0.2">
      <c r="G5772" s="64"/>
      <c r="H5772" s="64"/>
      <c r="O5772" s="87"/>
      <c r="P5772" s="127"/>
      <c r="Q5772" s="127"/>
      <c r="R5772" s="127"/>
    </row>
    <row r="5773" spans="7:18" x14ac:dyDescent="0.2">
      <c r="G5773" s="64"/>
      <c r="H5773" s="64"/>
      <c r="O5773" s="87"/>
      <c r="P5773" s="127"/>
      <c r="Q5773" s="127"/>
      <c r="R5773" s="127"/>
    </row>
    <row r="5774" spans="7:18" x14ac:dyDescent="0.2">
      <c r="G5774" s="64"/>
      <c r="H5774" s="64"/>
      <c r="O5774" s="87"/>
      <c r="P5774" s="127"/>
      <c r="Q5774" s="127"/>
      <c r="R5774" s="127"/>
    </row>
    <row r="5775" spans="7:18" x14ac:dyDescent="0.2">
      <c r="G5775" s="64"/>
      <c r="H5775" s="64"/>
      <c r="O5775" s="87"/>
      <c r="P5775" s="127"/>
      <c r="Q5775" s="127"/>
      <c r="R5775" s="127"/>
    </row>
    <row r="5776" spans="7:18" x14ac:dyDescent="0.2">
      <c r="G5776" s="64"/>
      <c r="H5776" s="64"/>
      <c r="O5776" s="87"/>
      <c r="P5776" s="127"/>
      <c r="Q5776" s="127"/>
      <c r="R5776" s="127"/>
    </row>
    <row r="5777" spans="7:18" x14ac:dyDescent="0.2">
      <c r="G5777" s="64"/>
      <c r="H5777" s="64"/>
      <c r="O5777" s="87"/>
      <c r="P5777" s="127"/>
      <c r="Q5777" s="127"/>
      <c r="R5777" s="127"/>
    </row>
    <row r="5778" spans="7:18" x14ac:dyDescent="0.2">
      <c r="G5778" s="64"/>
      <c r="H5778" s="64"/>
      <c r="O5778" s="87"/>
      <c r="P5778" s="127"/>
      <c r="Q5778" s="127"/>
      <c r="R5778" s="127"/>
    </row>
    <row r="5779" spans="7:18" x14ac:dyDescent="0.2">
      <c r="G5779" s="64"/>
      <c r="H5779" s="64"/>
      <c r="O5779" s="87"/>
      <c r="P5779" s="127"/>
      <c r="Q5779" s="127"/>
      <c r="R5779" s="127"/>
    </row>
    <row r="5780" spans="7:18" x14ac:dyDescent="0.2">
      <c r="G5780" s="64"/>
      <c r="H5780" s="64"/>
      <c r="O5780" s="87"/>
      <c r="P5780" s="127"/>
      <c r="Q5780" s="127"/>
      <c r="R5780" s="127"/>
    </row>
    <row r="5781" spans="7:18" x14ac:dyDescent="0.2">
      <c r="G5781" s="64"/>
      <c r="H5781" s="64"/>
      <c r="O5781" s="87"/>
      <c r="P5781" s="127"/>
      <c r="Q5781" s="127"/>
      <c r="R5781" s="127"/>
    </row>
    <row r="5782" spans="7:18" x14ac:dyDescent="0.2">
      <c r="G5782" s="64"/>
      <c r="H5782" s="64"/>
      <c r="O5782" s="87"/>
      <c r="P5782" s="127"/>
      <c r="Q5782" s="127"/>
      <c r="R5782" s="127"/>
    </row>
    <row r="5783" spans="7:18" x14ac:dyDescent="0.2">
      <c r="G5783" s="64"/>
      <c r="H5783" s="64"/>
      <c r="O5783" s="87"/>
      <c r="P5783" s="127"/>
      <c r="Q5783" s="127"/>
      <c r="R5783" s="127"/>
    </row>
    <row r="5784" spans="7:18" x14ac:dyDescent="0.2">
      <c r="G5784" s="64"/>
      <c r="H5784" s="64"/>
      <c r="O5784" s="87"/>
      <c r="P5784" s="127"/>
      <c r="Q5784" s="127"/>
      <c r="R5784" s="127"/>
    </row>
    <row r="5785" spans="7:18" x14ac:dyDescent="0.2">
      <c r="G5785" s="64"/>
      <c r="H5785" s="64"/>
      <c r="O5785" s="87"/>
      <c r="P5785" s="127"/>
      <c r="Q5785" s="127"/>
      <c r="R5785" s="127"/>
    </row>
    <row r="5786" spans="7:18" x14ac:dyDescent="0.2">
      <c r="G5786" s="64"/>
      <c r="H5786" s="64"/>
      <c r="O5786" s="87"/>
      <c r="P5786" s="127"/>
      <c r="Q5786" s="127"/>
      <c r="R5786" s="127"/>
    </row>
    <row r="5787" spans="7:18" x14ac:dyDescent="0.2">
      <c r="G5787" s="64"/>
      <c r="H5787" s="64"/>
      <c r="O5787" s="87"/>
      <c r="P5787" s="127"/>
      <c r="Q5787" s="127"/>
      <c r="R5787" s="127"/>
    </row>
    <row r="5788" spans="7:18" x14ac:dyDescent="0.2">
      <c r="G5788" s="64"/>
      <c r="H5788" s="64"/>
      <c r="O5788" s="87"/>
      <c r="P5788" s="127"/>
      <c r="Q5788" s="127"/>
      <c r="R5788" s="127"/>
    </row>
    <row r="5789" spans="7:18" x14ac:dyDescent="0.2">
      <c r="G5789" s="64"/>
      <c r="H5789" s="64"/>
      <c r="O5789" s="87"/>
      <c r="P5789" s="127"/>
      <c r="Q5789" s="127"/>
      <c r="R5789" s="127"/>
    </row>
    <row r="5790" spans="7:18" x14ac:dyDescent="0.2">
      <c r="G5790" s="64"/>
      <c r="H5790" s="64"/>
      <c r="O5790" s="87"/>
      <c r="P5790" s="127"/>
      <c r="Q5790" s="127"/>
      <c r="R5790" s="127"/>
    </row>
    <row r="5791" spans="7:18" x14ac:dyDescent="0.2">
      <c r="G5791" s="64"/>
      <c r="H5791" s="64"/>
      <c r="O5791" s="87"/>
      <c r="P5791" s="127"/>
      <c r="Q5791" s="127"/>
      <c r="R5791" s="127"/>
    </row>
    <row r="5792" spans="7:18" x14ac:dyDescent="0.2">
      <c r="G5792" s="64"/>
      <c r="H5792" s="64"/>
      <c r="O5792" s="87"/>
      <c r="P5792" s="127"/>
      <c r="Q5792" s="127"/>
      <c r="R5792" s="127"/>
    </row>
    <row r="5793" spans="7:18" x14ac:dyDescent="0.2">
      <c r="G5793" s="64"/>
      <c r="H5793" s="64"/>
      <c r="O5793" s="87"/>
      <c r="P5793" s="127"/>
      <c r="Q5793" s="127"/>
      <c r="R5793" s="127"/>
    </row>
    <row r="5794" spans="7:18" x14ac:dyDescent="0.2">
      <c r="G5794" s="64"/>
      <c r="H5794" s="64"/>
      <c r="O5794" s="87"/>
      <c r="P5794" s="127"/>
      <c r="Q5794" s="127"/>
      <c r="R5794" s="127"/>
    </row>
    <row r="5795" spans="7:18" x14ac:dyDescent="0.2">
      <c r="G5795" s="64"/>
      <c r="H5795" s="64"/>
      <c r="O5795" s="87"/>
      <c r="P5795" s="127"/>
      <c r="Q5795" s="127"/>
      <c r="R5795" s="127"/>
    </row>
    <row r="5796" spans="7:18" x14ac:dyDescent="0.2">
      <c r="G5796" s="64"/>
      <c r="H5796" s="64"/>
      <c r="O5796" s="87"/>
      <c r="P5796" s="127"/>
      <c r="Q5796" s="127"/>
      <c r="R5796" s="127"/>
    </row>
    <row r="5797" spans="7:18" x14ac:dyDescent="0.2">
      <c r="G5797" s="64"/>
      <c r="H5797" s="64"/>
      <c r="O5797" s="87"/>
      <c r="P5797" s="127"/>
      <c r="Q5797" s="127"/>
      <c r="R5797" s="127"/>
    </row>
    <row r="5798" spans="7:18" x14ac:dyDescent="0.2">
      <c r="G5798" s="64"/>
      <c r="H5798" s="64"/>
      <c r="O5798" s="87"/>
      <c r="P5798" s="127"/>
      <c r="Q5798" s="127"/>
      <c r="R5798" s="127"/>
    </row>
    <row r="5799" spans="7:18" x14ac:dyDescent="0.2">
      <c r="G5799" s="64"/>
      <c r="H5799" s="64"/>
      <c r="O5799" s="87"/>
      <c r="P5799" s="127"/>
      <c r="Q5799" s="127"/>
      <c r="R5799" s="127"/>
    </row>
    <row r="5800" spans="7:18" x14ac:dyDescent="0.2">
      <c r="G5800" s="64"/>
      <c r="H5800" s="64"/>
      <c r="O5800" s="87"/>
      <c r="P5800" s="127"/>
      <c r="Q5800" s="127"/>
      <c r="R5800" s="127"/>
    </row>
    <row r="5801" spans="7:18" x14ac:dyDescent="0.2">
      <c r="G5801" s="64"/>
      <c r="H5801" s="64"/>
      <c r="O5801" s="87"/>
      <c r="P5801" s="127"/>
      <c r="Q5801" s="127"/>
      <c r="R5801" s="127"/>
    </row>
    <row r="5802" spans="7:18" x14ac:dyDescent="0.2">
      <c r="G5802" s="64"/>
      <c r="H5802" s="64"/>
      <c r="O5802" s="87"/>
      <c r="P5802" s="127"/>
      <c r="Q5802" s="127"/>
      <c r="R5802" s="127"/>
    </row>
    <row r="5803" spans="7:18" x14ac:dyDescent="0.2">
      <c r="G5803" s="64"/>
      <c r="H5803" s="64"/>
      <c r="O5803" s="87"/>
      <c r="P5803" s="127"/>
      <c r="Q5803" s="127"/>
      <c r="R5803" s="127"/>
    </row>
    <row r="5804" spans="7:18" x14ac:dyDescent="0.2">
      <c r="G5804" s="64"/>
      <c r="H5804" s="64"/>
      <c r="O5804" s="87"/>
      <c r="P5804" s="127"/>
      <c r="Q5804" s="127"/>
      <c r="R5804" s="127"/>
    </row>
    <row r="5805" spans="7:18" x14ac:dyDescent="0.2">
      <c r="G5805" s="64"/>
      <c r="H5805" s="64"/>
      <c r="O5805" s="87"/>
      <c r="P5805" s="127"/>
      <c r="Q5805" s="127"/>
      <c r="R5805" s="127"/>
    </row>
    <row r="5806" spans="7:18" x14ac:dyDescent="0.2">
      <c r="G5806" s="64"/>
      <c r="H5806" s="64"/>
      <c r="O5806" s="87"/>
      <c r="P5806" s="127"/>
      <c r="Q5806" s="127"/>
      <c r="R5806" s="127"/>
    </row>
    <row r="5807" spans="7:18" x14ac:dyDescent="0.2">
      <c r="G5807" s="64"/>
      <c r="H5807" s="64"/>
      <c r="O5807" s="87"/>
      <c r="P5807" s="127"/>
      <c r="Q5807" s="127"/>
      <c r="R5807" s="127"/>
    </row>
    <row r="5808" spans="7:18" x14ac:dyDescent="0.2">
      <c r="G5808" s="64"/>
      <c r="H5808" s="64"/>
      <c r="O5808" s="87"/>
      <c r="P5808" s="127"/>
      <c r="Q5808" s="127"/>
      <c r="R5808" s="127"/>
    </row>
    <row r="5809" spans="7:18" x14ac:dyDescent="0.2">
      <c r="G5809" s="64"/>
      <c r="H5809" s="64"/>
      <c r="O5809" s="87"/>
      <c r="P5809" s="127"/>
      <c r="Q5809" s="127"/>
      <c r="R5809" s="127"/>
    </row>
    <row r="5810" spans="7:18" x14ac:dyDescent="0.2">
      <c r="G5810" s="64"/>
      <c r="H5810" s="64"/>
      <c r="O5810" s="87"/>
      <c r="P5810" s="127"/>
      <c r="Q5810" s="127"/>
      <c r="R5810" s="127"/>
    </row>
    <row r="5811" spans="7:18" x14ac:dyDescent="0.2">
      <c r="G5811" s="64"/>
      <c r="H5811" s="64"/>
      <c r="O5811" s="87"/>
      <c r="P5811" s="127"/>
      <c r="Q5811" s="127"/>
      <c r="R5811" s="127"/>
    </row>
    <row r="5812" spans="7:18" x14ac:dyDescent="0.2">
      <c r="G5812" s="64"/>
      <c r="H5812" s="64"/>
      <c r="O5812" s="87"/>
      <c r="P5812" s="127"/>
      <c r="Q5812" s="127"/>
      <c r="R5812" s="127"/>
    </row>
    <row r="5813" spans="7:18" x14ac:dyDescent="0.2">
      <c r="G5813" s="64"/>
      <c r="H5813" s="64"/>
      <c r="O5813" s="87"/>
      <c r="P5813" s="127"/>
      <c r="Q5813" s="127"/>
      <c r="R5813" s="127"/>
    </row>
    <row r="5814" spans="7:18" x14ac:dyDescent="0.2">
      <c r="G5814" s="64"/>
      <c r="H5814" s="64"/>
      <c r="O5814" s="87"/>
      <c r="P5814" s="127"/>
      <c r="Q5814" s="127"/>
      <c r="R5814" s="127"/>
    </row>
    <row r="5815" spans="7:18" x14ac:dyDescent="0.2">
      <c r="G5815" s="64"/>
      <c r="H5815" s="64"/>
      <c r="O5815" s="87"/>
      <c r="P5815" s="127"/>
      <c r="Q5815" s="127"/>
      <c r="R5815" s="127"/>
    </row>
    <row r="5816" spans="7:18" x14ac:dyDescent="0.2">
      <c r="G5816" s="64"/>
      <c r="H5816" s="64"/>
      <c r="O5816" s="87"/>
      <c r="P5816" s="127"/>
      <c r="Q5816" s="127"/>
      <c r="R5816" s="127"/>
    </row>
    <row r="5817" spans="7:18" x14ac:dyDescent="0.2">
      <c r="G5817" s="64"/>
      <c r="H5817" s="64"/>
      <c r="O5817" s="87"/>
      <c r="P5817" s="127"/>
      <c r="Q5817" s="127"/>
      <c r="R5817" s="127"/>
    </row>
    <row r="5818" spans="7:18" x14ac:dyDescent="0.2">
      <c r="G5818" s="64"/>
      <c r="H5818" s="64"/>
      <c r="O5818" s="87"/>
      <c r="P5818" s="127"/>
      <c r="Q5818" s="127"/>
      <c r="R5818" s="127"/>
    </row>
    <row r="5819" spans="7:18" x14ac:dyDescent="0.2">
      <c r="G5819" s="64"/>
      <c r="H5819" s="64"/>
      <c r="O5819" s="87"/>
      <c r="P5819" s="127"/>
      <c r="Q5819" s="127"/>
      <c r="R5819" s="127"/>
    </row>
    <row r="5820" spans="7:18" x14ac:dyDescent="0.2">
      <c r="G5820" s="64"/>
      <c r="H5820" s="64"/>
      <c r="O5820" s="87"/>
      <c r="P5820" s="127"/>
      <c r="Q5820" s="127"/>
      <c r="R5820" s="127"/>
    </row>
    <row r="5821" spans="7:18" x14ac:dyDescent="0.2">
      <c r="G5821" s="64"/>
      <c r="H5821" s="64"/>
      <c r="O5821" s="87"/>
      <c r="P5821" s="127"/>
      <c r="Q5821" s="127"/>
      <c r="R5821" s="127"/>
    </row>
    <row r="5822" spans="7:18" x14ac:dyDescent="0.2">
      <c r="G5822" s="64"/>
      <c r="H5822" s="64"/>
      <c r="O5822" s="87"/>
      <c r="P5822" s="127"/>
      <c r="Q5822" s="127"/>
      <c r="R5822" s="127"/>
    </row>
    <row r="5823" spans="7:18" x14ac:dyDescent="0.2">
      <c r="G5823" s="64"/>
      <c r="H5823" s="64"/>
      <c r="O5823" s="87"/>
      <c r="P5823" s="127"/>
      <c r="Q5823" s="127"/>
      <c r="R5823" s="127"/>
    </row>
    <row r="5824" spans="7:18" x14ac:dyDescent="0.2">
      <c r="G5824" s="64"/>
      <c r="H5824" s="64"/>
      <c r="O5824" s="87"/>
      <c r="P5824" s="127"/>
      <c r="Q5824" s="127"/>
      <c r="R5824" s="127"/>
    </row>
    <row r="5825" spans="7:18" x14ac:dyDescent="0.2">
      <c r="G5825" s="64"/>
      <c r="H5825" s="64"/>
      <c r="O5825" s="87"/>
      <c r="P5825" s="127"/>
      <c r="Q5825" s="127"/>
      <c r="R5825" s="127"/>
    </row>
    <row r="5826" spans="7:18" x14ac:dyDescent="0.2">
      <c r="G5826" s="64"/>
      <c r="H5826" s="64"/>
      <c r="O5826" s="87"/>
      <c r="P5826" s="127"/>
      <c r="Q5826" s="127"/>
      <c r="R5826" s="127"/>
    </row>
    <row r="5827" spans="7:18" x14ac:dyDescent="0.2">
      <c r="G5827" s="64"/>
      <c r="H5827" s="64"/>
      <c r="O5827" s="87"/>
      <c r="P5827" s="127"/>
      <c r="Q5827" s="127"/>
      <c r="R5827" s="127"/>
    </row>
    <row r="5828" spans="7:18" x14ac:dyDescent="0.2">
      <c r="G5828" s="64"/>
      <c r="H5828" s="64"/>
      <c r="O5828" s="87"/>
      <c r="P5828" s="127"/>
      <c r="Q5828" s="127"/>
      <c r="R5828" s="127"/>
    </row>
    <row r="5829" spans="7:18" x14ac:dyDescent="0.2">
      <c r="G5829" s="64"/>
      <c r="H5829" s="64"/>
      <c r="O5829" s="87"/>
      <c r="P5829" s="127"/>
      <c r="Q5829" s="127"/>
      <c r="R5829" s="127"/>
    </row>
    <row r="5830" spans="7:18" x14ac:dyDescent="0.2">
      <c r="G5830" s="64"/>
      <c r="H5830" s="64"/>
      <c r="O5830" s="87"/>
      <c r="P5830" s="127"/>
      <c r="Q5830" s="127"/>
      <c r="R5830" s="127"/>
    </row>
    <row r="5831" spans="7:18" x14ac:dyDescent="0.2">
      <c r="G5831" s="64"/>
      <c r="H5831" s="64"/>
      <c r="O5831" s="87"/>
      <c r="P5831" s="127"/>
      <c r="Q5831" s="127"/>
      <c r="R5831" s="127"/>
    </row>
    <row r="5832" spans="7:18" x14ac:dyDescent="0.2">
      <c r="G5832" s="64"/>
      <c r="H5832" s="64"/>
      <c r="O5832" s="87"/>
      <c r="P5832" s="127"/>
      <c r="Q5832" s="127"/>
      <c r="R5832" s="127"/>
    </row>
    <row r="5833" spans="7:18" x14ac:dyDescent="0.2">
      <c r="G5833" s="64"/>
      <c r="H5833" s="64"/>
      <c r="O5833" s="87"/>
      <c r="P5833" s="127"/>
      <c r="Q5833" s="127"/>
      <c r="R5833" s="127"/>
    </row>
    <row r="5834" spans="7:18" x14ac:dyDescent="0.2">
      <c r="G5834" s="64"/>
      <c r="H5834" s="64"/>
      <c r="O5834" s="87"/>
      <c r="P5834" s="127"/>
      <c r="Q5834" s="127"/>
      <c r="R5834" s="127"/>
    </row>
    <row r="5835" spans="7:18" x14ac:dyDescent="0.2">
      <c r="G5835" s="64"/>
      <c r="H5835" s="64"/>
      <c r="O5835" s="87"/>
      <c r="P5835" s="127"/>
      <c r="Q5835" s="127"/>
      <c r="R5835" s="127"/>
    </row>
    <row r="5836" spans="7:18" x14ac:dyDescent="0.2">
      <c r="G5836" s="64"/>
      <c r="H5836" s="64"/>
      <c r="O5836" s="87"/>
      <c r="P5836" s="127"/>
      <c r="Q5836" s="127"/>
      <c r="R5836" s="127"/>
    </row>
    <row r="5837" spans="7:18" x14ac:dyDescent="0.2">
      <c r="G5837" s="64"/>
      <c r="H5837" s="64"/>
      <c r="O5837" s="87"/>
      <c r="P5837" s="127"/>
      <c r="Q5837" s="127"/>
      <c r="R5837" s="127"/>
    </row>
    <row r="5838" spans="7:18" x14ac:dyDescent="0.2">
      <c r="G5838" s="64"/>
      <c r="H5838" s="64"/>
      <c r="O5838" s="87"/>
      <c r="P5838" s="127"/>
      <c r="Q5838" s="127"/>
      <c r="R5838" s="127"/>
    </row>
    <row r="5839" spans="7:18" x14ac:dyDescent="0.2">
      <c r="G5839" s="64"/>
      <c r="H5839" s="64"/>
      <c r="O5839" s="87"/>
      <c r="P5839" s="127"/>
      <c r="Q5839" s="127"/>
      <c r="R5839" s="127"/>
    </row>
    <row r="5840" spans="7:18" x14ac:dyDescent="0.2">
      <c r="G5840" s="64"/>
      <c r="H5840" s="64"/>
      <c r="O5840" s="87"/>
      <c r="P5840" s="127"/>
      <c r="Q5840" s="127"/>
      <c r="R5840" s="127"/>
    </row>
    <row r="5841" spans="7:18" x14ac:dyDescent="0.2">
      <c r="G5841" s="64"/>
      <c r="H5841" s="64"/>
      <c r="O5841" s="87"/>
      <c r="P5841" s="127"/>
      <c r="Q5841" s="127"/>
      <c r="R5841" s="127"/>
    </row>
    <row r="5842" spans="7:18" x14ac:dyDescent="0.2">
      <c r="G5842" s="64"/>
      <c r="H5842" s="64"/>
      <c r="O5842" s="87"/>
      <c r="P5842" s="127"/>
      <c r="Q5842" s="127"/>
      <c r="R5842" s="127"/>
    </row>
    <row r="5843" spans="7:18" x14ac:dyDescent="0.2">
      <c r="G5843" s="64"/>
      <c r="H5843" s="64"/>
      <c r="O5843" s="87"/>
      <c r="P5843" s="127"/>
      <c r="Q5843" s="127"/>
      <c r="R5843" s="127"/>
    </row>
    <row r="5844" spans="7:18" x14ac:dyDescent="0.2">
      <c r="G5844" s="64"/>
      <c r="H5844" s="64"/>
      <c r="O5844" s="87"/>
      <c r="P5844" s="127"/>
      <c r="Q5844" s="127"/>
      <c r="R5844" s="127"/>
    </row>
    <row r="5845" spans="7:18" x14ac:dyDescent="0.2">
      <c r="G5845" s="64"/>
      <c r="H5845" s="64"/>
      <c r="O5845" s="87"/>
      <c r="P5845" s="127"/>
      <c r="Q5845" s="127"/>
      <c r="R5845" s="127"/>
    </row>
    <row r="5846" spans="7:18" x14ac:dyDescent="0.2">
      <c r="G5846" s="64"/>
      <c r="H5846" s="64"/>
      <c r="O5846" s="87"/>
      <c r="P5846" s="127"/>
      <c r="Q5846" s="127"/>
      <c r="R5846" s="127"/>
    </row>
    <row r="5847" spans="7:18" x14ac:dyDescent="0.2">
      <c r="G5847" s="64"/>
      <c r="H5847" s="64"/>
      <c r="O5847" s="87"/>
      <c r="P5847" s="127"/>
      <c r="Q5847" s="127"/>
      <c r="R5847" s="127"/>
    </row>
    <row r="5848" spans="7:18" x14ac:dyDescent="0.2">
      <c r="G5848" s="64"/>
      <c r="H5848" s="64"/>
      <c r="O5848" s="87"/>
      <c r="P5848" s="127"/>
      <c r="Q5848" s="127"/>
      <c r="R5848" s="127"/>
    </row>
    <row r="5849" spans="7:18" x14ac:dyDescent="0.2">
      <c r="G5849" s="64"/>
      <c r="H5849" s="64"/>
      <c r="O5849" s="87"/>
      <c r="P5849" s="127"/>
      <c r="Q5849" s="127"/>
      <c r="R5849" s="127"/>
    </row>
    <row r="5850" spans="7:18" x14ac:dyDescent="0.2">
      <c r="G5850" s="64"/>
      <c r="H5850" s="64"/>
      <c r="O5850" s="87"/>
      <c r="P5850" s="127"/>
      <c r="Q5850" s="127"/>
      <c r="R5850" s="127"/>
    </row>
    <row r="5851" spans="7:18" x14ac:dyDescent="0.2">
      <c r="G5851" s="64"/>
      <c r="H5851" s="64"/>
      <c r="O5851" s="87"/>
      <c r="P5851" s="127"/>
      <c r="Q5851" s="127"/>
      <c r="R5851" s="127"/>
    </row>
    <row r="5852" spans="7:18" x14ac:dyDescent="0.2">
      <c r="G5852" s="64"/>
      <c r="H5852" s="64"/>
      <c r="O5852" s="87"/>
      <c r="P5852" s="127"/>
      <c r="Q5852" s="127"/>
      <c r="R5852" s="127"/>
    </row>
    <row r="5853" spans="7:18" x14ac:dyDescent="0.2">
      <c r="G5853" s="64"/>
      <c r="H5853" s="64"/>
      <c r="O5853" s="87"/>
      <c r="P5853" s="127"/>
      <c r="Q5853" s="127"/>
      <c r="R5853" s="127"/>
    </row>
    <row r="5854" spans="7:18" x14ac:dyDescent="0.2">
      <c r="G5854" s="64"/>
      <c r="H5854" s="64"/>
      <c r="O5854" s="87"/>
      <c r="P5854" s="127"/>
      <c r="Q5854" s="127"/>
      <c r="R5854" s="127"/>
    </row>
    <row r="5855" spans="7:18" x14ac:dyDescent="0.2">
      <c r="G5855" s="64"/>
      <c r="H5855" s="64"/>
      <c r="O5855" s="87"/>
      <c r="P5855" s="127"/>
      <c r="Q5855" s="127"/>
      <c r="R5855" s="127"/>
    </row>
    <row r="5856" spans="7:18" x14ac:dyDescent="0.2">
      <c r="G5856" s="64"/>
      <c r="H5856" s="64"/>
      <c r="O5856" s="87"/>
      <c r="P5856" s="127"/>
      <c r="Q5856" s="127"/>
      <c r="R5856" s="127"/>
    </row>
    <row r="5857" spans="7:18" x14ac:dyDescent="0.2">
      <c r="G5857" s="64"/>
      <c r="H5857" s="64"/>
      <c r="O5857" s="87"/>
      <c r="P5857" s="127"/>
      <c r="Q5857" s="127"/>
      <c r="R5857" s="127"/>
    </row>
    <row r="5858" spans="7:18" x14ac:dyDescent="0.2">
      <c r="G5858" s="64"/>
      <c r="H5858" s="64"/>
      <c r="O5858" s="87"/>
      <c r="P5858" s="127"/>
      <c r="Q5858" s="127"/>
      <c r="R5858" s="127"/>
    </row>
    <row r="5859" spans="7:18" x14ac:dyDescent="0.2">
      <c r="G5859" s="64"/>
      <c r="H5859" s="64"/>
      <c r="O5859" s="87"/>
      <c r="P5859" s="127"/>
      <c r="Q5859" s="127"/>
      <c r="R5859" s="127"/>
    </row>
    <row r="5860" spans="7:18" x14ac:dyDescent="0.2">
      <c r="G5860" s="64"/>
      <c r="H5860" s="64"/>
      <c r="O5860" s="87"/>
      <c r="P5860" s="127"/>
      <c r="Q5860" s="127"/>
      <c r="R5860" s="127"/>
    </row>
    <row r="5861" spans="7:18" x14ac:dyDescent="0.2">
      <c r="G5861" s="64"/>
      <c r="H5861" s="64"/>
      <c r="O5861" s="87"/>
      <c r="P5861" s="127"/>
      <c r="Q5861" s="127"/>
      <c r="R5861" s="127"/>
    </row>
    <row r="5862" spans="7:18" x14ac:dyDescent="0.2">
      <c r="G5862" s="64"/>
      <c r="H5862" s="64"/>
      <c r="O5862" s="87"/>
      <c r="P5862" s="127"/>
      <c r="Q5862" s="127"/>
      <c r="R5862" s="127"/>
    </row>
    <row r="5863" spans="7:18" x14ac:dyDescent="0.2">
      <c r="G5863" s="64"/>
      <c r="H5863" s="64"/>
      <c r="O5863" s="87"/>
      <c r="P5863" s="127"/>
      <c r="Q5863" s="127"/>
      <c r="R5863" s="127"/>
    </row>
    <row r="5864" spans="7:18" x14ac:dyDescent="0.2">
      <c r="G5864" s="64"/>
      <c r="H5864" s="64"/>
      <c r="O5864" s="87"/>
      <c r="P5864" s="127"/>
      <c r="Q5864" s="127"/>
      <c r="R5864" s="127"/>
    </row>
    <row r="5865" spans="7:18" x14ac:dyDescent="0.2">
      <c r="G5865" s="64"/>
      <c r="H5865" s="64"/>
      <c r="O5865" s="87"/>
      <c r="P5865" s="127"/>
      <c r="Q5865" s="127"/>
      <c r="R5865" s="127"/>
    </row>
    <row r="5866" spans="7:18" x14ac:dyDescent="0.2">
      <c r="G5866" s="64"/>
      <c r="H5866" s="64"/>
      <c r="O5866" s="87"/>
      <c r="P5866" s="127"/>
      <c r="Q5866" s="127"/>
      <c r="R5866" s="127"/>
    </row>
    <row r="5867" spans="7:18" x14ac:dyDescent="0.2">
      <c r="G5867" s="64"/>
      <c r="H5867" s="64"/>
      <c r="O5867" s="87"/>
      <c r="P5867" s="127"/>
      <c r="Q5867" s="127"/>
      <c r="R5867" s="127"/>
    </row>
    <row r="5868" spans="7:18" x14ac:dyDescent="0.2">
      <c r="G5868" s="64"/>
      <c r="H5868" s="64"/>
      <c r="O5868" s="87"/>
      <c r="P5868" s="127"/>
      <c r="Q5868" s="127"/>
      <c r="R5868" s="127"/>
    </row>
    <row r="5869" spans="7:18" x14ac:dyDescent="0.2">
      <c r="G5869" s="64"/>
      <c r="H5869" s="64"/>
      <c r="O5869" s="87"/>
      <c r="P5869" s="127"/>
      <c r="Q5869" s="127"/>
      <c r="R5869" s="127"/>
    </row>
    <row r="5870" spans="7:18" x14ac:dyDescent="0.2">
      <c r="G5870" s="64"/>
      <c r="H5870" s="64"/>
      <c r="O5870" s="87"/>
      <c r="P5870" s="127"/>
      <c r="Q5870" s="127"/>
      <c r="R5870" s="127"/>
    </row>
    <row r="5871" spans="7:18" x14ac:dyDescent="0.2">
      <c r="G5871" s="64"/>
      <c r="H5871" s="64"/>
      <c r="O5871" s="87"/>
      <c r="P5871" s="127"/>
      <c r="Q5871" s="127"/>
      <c r="R5871" s="127"/>
    </row>
    <row r="5872" spans="7:18" x14ac:dyDescent="0.2">
      <c r="G5872" s="64"/>
      <c r="H5872" s="64"/>
      <c r="O5872" s="87"/>
      <c r="P5872" s="127"/>
      <c r="Q5872" s="127"/>
      <c r="R5872" s="127"/>
    </row>
    <row r="5873" spans="7:18" x14ac:dyDescent="0.2">
      <c r="G5873" s="64"/>
      <c r="H5873" s="64"/>
      <c r="O5873" s="87"/>
      <c r="P5873" s="127"/>
      <c r="Q5873" s="127"/>
      <c r="R5873" s="127"/>
    </row>
    <row r="5874" spans="7:18" x14ac:dyDescent="0.2">
      <c r="G5874" s="64"/>
      <c r="H5874" s="64"/>
      <c r="O5874" s="87"/>
      <c r="P5874" s="127"/>
      <c r="Q5874" s="127"/>
      <c r="R5874" s="127"/>
    </row>
    <row r="5875" spans="7:18" x14ac:dyDescent="0.2">
      <c r="G5875" s="64"/>
      <c r="H5875" s="64"/>
      <c r="O5875" s="87"/>
      <c r="P5875" s="127"/>
      <c r="Q5875" s="127"/>
      <c r="R5875" s="127"/>
    </row>
    <row r="5876" spans="7:18" x14ac:dyDescent="0.2">
      <c r="G5876" s="64"/>
      <c r="H5876" s="64"/>
      <c r="O5876" s="87"/>
      <c r="P5876" s="127"/>
      <c r="Q5876" s="127"/>
      <c r="R5876" s="127"/>
    </row>
    <row r="5877" spans="7:18" x14ac:dyDescent="0.2">
      <c r="G5877" s="64"/>
      <c r="H5877" s="64"/>
      <c r="O5877" s="87"/>
      <c r="P5877" s="127"/>
      <c r="Q5877" s="127"/>
      <c r="R5877" s="127"/>
    </row>
    <row r="5878" spans="7:18" x14ac:dyDescent="0.2">
      <c r="G5878" s="64"/>
      <c r="H5878" s="64"/>
      <c r="O5878" s="87"/>
      <c r="P5878" s="127"/>
      <c r="Q5878" s="127"/>
      <c r="R5878" s="127"/>
    </row>
    <row r="5879" spans="7:18" x14ac:dyDescent="0.2">
      <c r="G5879" s="64"/>
      <c r="H5879" s="64"/>
      <c r="O5879" s="87"/>
      <c r="P5879" s="127"/>
      <c r="Q5879" s="127"/>
      <c r="R5879" s="127"/>
    </row>
    <row r="5880" spans="7:18" x14ac:dyDescent="0.2">
      <c r="G5880" s="64"/>
      <c r="H5880" s="64"/>
      <c r="O5880" s="87"/>
      <c r="P5880" s="127"/>
      <c r="Q5880" s="127"/>
      <c r="R5880" s="127"/>
    </row>
    <row r="5881" spans="7:18" x14ac:dyDescent="0.2">
      <c r="G5881" s="64"/>
      <c r="H5881" s="64"/>
      <c r="O5881" s="87"/>
      <c r="P5881" s="127"/>
      <c r="Q5881" s="127"/>
      <c r="R5881" s="127"/>
    </row>
    <row r="5882" spans="7:18" x14ac:dyDescent="0.2">
      <c r="G5882" s="64"/>
      <c r="H5882" s="64"/>
      <c r="O5882" s="87"/>
      <c r="P5882" s="127"/>
      <c r="Q5882" s="127"/>
      <c r="R5882" s="127"/>
    </row>
    <row r="5883" spans="7:18" x14ac:dyDescent="0.2">
      <c r="G5883" s="64"/>
      <c r="H5883" s="64"/>
      <c r="O5883" s="87"/>
      <c r="P5883" s="127"/>
      <c r="Q5883" s="127"/>
      <c r="R5883" s="127"/>
    </row>
    <row r="5884" spans="7:18" x14ac:dyDescent="0.2">
      <c r="G5884" s="64"/>
      <c r="H5884" s="64"/>
      <c r="O5884" s="87"/>
      <c r="P5884" s="127"/>
      <c r="Q5884" s="127"/>
      <c r="R5884" s="127"/>
    </row>
    <row r="5885" spans="7:18" x14ac:dyDescent="0.2">
      <c r="G5885" s="64"/>
      <c r="H5885" s="64"/>
      <c r="O5885" s="87"/>
      <c r="P5885" s="127"/>
      <c r="Q5885" s="127"/>
      <c r="R5885" s="127"/>
    </row>
    <row r="5886" spans="7:18" x14ac:dyDescent="0.2">
      <c r="G5886" s="64"/>
      <c r="H5886" s="64"/>
      <c r="O5886" s="87"/>
      <c r="P5886" s="127"/>
      <c r="Q5886" s="127"/>
      <c r="R5886" s="127"/>
    </row>
    <row r="5887" spans="7:18" x14ac:dyDescent="0.2">
      <c r="G5887" s="64"/>
      <c r="H5887" s="64"/>
      <c r="O5887" s="87"/>
      <c r="P5887" s="127"/>
      <c r="Q5887" s="127"/>
      <c r="R5887" s="127"/>
    </row>
    <row r="5888" spans="7:18" x14ac:dyDescent="0.2">
      <c r="G5888" s="64"/>
      <c r="H5888" s="64"/>
      <c r="O5888" s="87"/>
      <c r="P5888" s="127"/>
      <c r="Q5888" s="127"/>
      <c r="R5888" s="127"/>
    </row>
    <row r="5889" spans="7:18" x14ac:dyDescent="0.2">
      <c r="G5889" s="64"/>
      <c r="H5889" s="64"/>
      <c r="O5889" s="87"/>
      <c r="P5889" s="127"/>
      <c r="Q5889" s="127"/>
      <c r="R5889" s="127"/>
    </row>
    <row r="5890" spans="7:18" x14ac:dyDescent="0.2">
      <c r="G5890" s="64"/>
      <c r="H5890" s="64"/>
      <c r="O5890" s="87"/>
      <c r="P5890" s="127"/>
      <c r="Q5890" s="127"/>
      <c r="R5890" s="127"/>
    </row>
    <row r="5891" spans="7:18" x14ac:dyDescent="0.2">
      <c r="G5891" s="64"/>
      <c r="H5891" s="64"/>
      <c r="O5891" s="87"/>
      <c r="P5891" s="127"/>
      <c r="Q5891" s="127"/>
      <c r="R5891" s="127"/>
    </row>
    <row r="5892" spans="7:18" x14ac:dyDescent="0.2">
      <c r="G5892" s="64"/>
      <c r="H5892" s="64"/>
      <c r="O5892" s="87"/>
      <c r="P5892" s="127"/>
      <c r="Q5892" s="127"/>
      <c r="R5892" s="127"/>
    </row>
    <row r="5893" spans="7:18" x14ac:dyDescent="0.2">
      <c r="G5893" s="64"/>
      <c r="H5893" s="64"/>
      <c r="O5893" s="87"/>
      <c r="P5893" s="127"/>
      <c r="Q5893" s="127"/>
      <c r="R5893" s="127"/>
    </row>
    <row r="5894" spans="7:18" x14ac:dyDescent="0.2">
      <c r="G5894" s="64"/>
      <c r="H5894" s="64"/>
      <c r="O5894" s="87"/>
      <c r="P5894" s="127"/>
      <c r="Q5894" s="127"/>
      <c r="R5894" s="127"/>
    </row>
    <row r="5895" spans="7:18" x14ac:dyDescent="0.2">
      <c r="G5895" s="64"/>
      <c r="H5895" s="64"/>
      <c r="O5895" s="87"/>
      <c r="P5895" s="127"/>
      <c r="Q5895" s="127"/>
      <c r="R5895" s="127"/>
    </row>
    <row r="5896" spans="7:18" x14ac:dyDescent="0.2">
      <c r="G5896" s="64"/>
      <c r="H5896" s="64"/>
      <c r="O5896" s="87"/>
      <c r="P5896" s="127"/>
      <c r="Q5896" s="127"/>
      <c r="R5896" s="127"/>
    </row>
    <row r="5897" spans="7:18" x14ac:dyDescent="0.2">
      <c r="G5897" s="64"/>
      <c r="H5897" s="64"/>
      <c r="O5897" s="87"/>
      <c r="P5897" s="127"/>
      <c r="Q5897" s="127"/>
      <c r="R5897" s="127"/>
    </row>
    <row r="5898" spans="7:18" x14ac:dyDescent="0.2">
      <c r="G5898" s="64"/>
      <c r="H5898" s="64"/>
      <c r="O5898" s="87"/>
      <c r="P5898" s="127"/>
      <c r="Q5898" s="127"/>
      <c r="R5898" s="127"/>
    </row>
    <row r="5899" spans="7:18" x14ac:dyDescent="0.2">
      <c r="G5899" s="64"/>
      <c r="H5899" s="64"/>
      <c r="O5899" s="87"/>
      <c r="P5899" s="127"/>
      <c r="Q5899" s="127"/>
      <c r="R5899" s="127"/>
    </row>
    <row r="5900" spans="7:18" x14ac:dyDescent="0.2">
      <c r="G5900" s="64"/>
      <c r="H5900" s="64"/>
      <c r="O5900" s="87"/>
      <c r="P5900" s="127"/>
      <c r="Q5900" s="127"/>
      <c r="R5900" s="127"/>
    </row>
    <row r="5901" spans="7:18" x14ac:dyDescent="0.2">
      <c r="G5901" s="64"/>
      <c r="H5901" s="64"/>
      <c r="O5901" s="87"/>
      <c r="P5901" s="127"/>
      <c r="Q5901" s="127"/>
      <c r="R5901" s="127"/>
    </row>
    <row r="5902" spans="7:18" x14ac:dyDescent="0.2">
      <c r="G5902" s="64"/>
      <c r="H5902" s="64"/>
      <c r="O5902" s="87"/>
      <c r="P5902" s="127"/>
      <c r="Q5902" s="127"/>
      <c r="R5902" s="127"/>
    </row>
    <row r="5903" spans="7:18" x14ac:dyDescent="0.2">
      <c r="G5903" s="64"/>
      <c r="H5903" s="64"/>
      <c r="O5903" s="87"/>
      <c r="P5903" s="127"/>
      <c r="Q5903" s="127"/>
      <c r="R5903" s="127"/>
    </row>
    <row r="5904" spans="7:18" x14ac:dyDescent="0.2">
      <c r="G5904" s="64"/>
      <c r="H5904" s="64"/>
      <c r="O5904" s="87"/>
      <c r="P5904" s="127"/>
      <c r="Q5904" s="127"/>
      <c r="R5904" s="127"/>
    </row>
    <row r="5905" spans="7:18" x14ac:dyDescent="0.2">
      <c r="G5905" s="64"/>
      <c r="H5905" s="64"/>
      <c r="O5905" s="87"/>
      <c r="P5905" s="127"/>
      <c r="Q5905" s="127"/>
      <c r="R5905" s="127"/>
    </row>
    <row r="5906" spans="7:18" x14ac:dyDescent="0.2">
      <c r="G5906" s="64"/>
      <c r="H5906" s="64"/>
      <c r="O5906" s="87"/>
      <c r="P5906" s="127"/>
      <c r="Q5906" s="127"/>
      <c r="R5906" s="127"/>
    </row>
    <row r="5907" spans="7:18" x14ac:dyDescent="0.2">
      <c r="G5907" s="64"/>
      <c r="H5907" s="64"/>
      <c r="O5907" s="87"/>
      <c r="P5907" s="127"/>
      <c r="Q5907" s="127"/>
      <c r="R5907" s="127"/>
    </row>
    <row r="5908" spans="7:18" x14ac:dyDescent="0.2">
      <c r="G5908" s="64"/>
      <c r="H5908" s="64"/>
      <c r="O5908" s="87"/>
      <c r="P5908" s="127"/>
      <c r="Q5908" s="127"/>
      <c r="R5908" s="127"/>
    </row>
    <row r="5909" spans="7:18" x14ac:dyDescent="0.2">
      <c r="G5909" s="64"/>
      <c r="H5909" s="64"/>
      <c r="O5909" s="87"/>
      <c r="P5909" s="127"/>
      <c r="Q5909" s="127"/>
      <c r="R5909" s="127"/>
    </row>
    <row r="5910" spans="7:18" x14ac:dyDescent="0.2">
      <c r="G5910" s="64"/>
      <c r="H5910" s="64"/>
      <c r="O5910" s="87"/>
      <c r="P5910" s="127"/>
      <c r="Q5910" s="127"/>
      <c r="R5910" s="127"/>
    </row>
    <row r="5911" spans="7:18" x14ac:dyDescent="0.2">
      <c r="G5911" s="64"/>
      <c r="H5911" s="64"/>
      <c r="O5911" s="87"/>
      <c r="P5911" s="127"/>
      <c r="Q5911" s="127"/>
      <c r="R5911" s="127"/>
    </row>
    <row r="5912" spans="7:18" x14ac:dyDescent="0.2">
      <c r="G5912" s="64"/>
      <c r="H5912" s="64"/>
      <c r="O5912" s="87"/>
      <c r="P5912" s="127"/>
      <c r="Q5912" s="127"/>
      <c r="R5912" s="127"/>
    </row>
    <row r="5913" spans="7:18" x14ac:dyDescent="0.2">
      <c r="G5913" s="64"/>
      <c r="H5913" s="64"/>
      <c r="O5913" s="87"/>
      <c r="P5913" s="127"/>
      <c r="Q5913" s="127"/>
      <c r="R5913" s="127"/>
    </row>
    <row r="5914" spans="7:18" x14ac:dyDescent="0.2">
      <c r="G5914" s="64"/>
      <c r="H5914" s="64"/>
      <c r="O5914" s="87"/>
      <c r="P5914" s="127"/>
      <c r="Q5914" s="127"/>
      <c r="R5914" s="127"/>
    </row>
    <row r="5915" spans="7:18" x14ac:dyDescent="0.2">
      <c r="G5915" s="64"/>
      <c r="H5915" s="64"/>
      <c r="O5915" s="87"/>
      <c r="P5915" s="127"/>
      <c r="Q5915" s="127"/>
      <c r="R5915" s="127"/>
    </row>
    <row r="5916" spans="7:18" x14ac:dyDescent="0.2">
      <c r="G5916" s="64"/>
      <c r="H5916" s="64"/>
      <c r="O5916" s="87"/>
      <c r="P5916" s="127"/>
      <c r="Q5916" s="127"/>
      <c r="R5916" s="127"/>
    </row>
    <row r="5917" spans="7:18" x14ac:dyDescent="0.2">
      <c r="G5917" s="64"/>
      <c r="H5917" s="64"/>
      <c r="O5917" s="87"/>
      <c r="P5917" s="127"/>
      <c r="Q5917" s="127"/>
      <c r="R5917" s="127"/>
    </row>
    <row r="5918" spans="7:18" x14ac:dyDescent="0.2">
      <c r="G5918" s="64"/>
      <c r="H5918" s="64"/>
      <c r="O5918" s="87"/>
      <c r="P5918" s="127"/>
      <c r="Q5918" s="127"/>
      <c r="R5918" s="127"/>
    </row>
    <row r="5919" spans="7:18" x14ac:dyDescent="0.2">
      <c r="G5919" s="64"/>
      <c r="H5919" s="64"/>
      <c r="O5919" s="87"/>
      <c r="P5919" s="127"/>
      <c r="Q5919" s="127"/>
      <c r="R5919" s="127"/>
    </row>
    <row r="5920" spans="7:18" x14ac:dyDescent="0.2">
      <c r="G5920" s="64"/>
      <c r="H5920" s="64"/>
      <c r="O5920" s="87"/>
      <c r="P5920" s="127"/>
      <c r="Q5920" s="127"/>
      <c r="R5920" s="127"/>
    </row>
    <row r="5921" spans="7:18" x14ac:dyDescent="0.2">
      <c r="G5921" s="64"/>
      <c r="H5921" s="64"/>
      <c r="O5921" s="87"/>
      <c r="P5921" s="127"/>
      <c r="Q5921" s="127"/>
      <c r="R5921" s="127"/>
    </row>
    <row r="5922" spans="7:18" x14ac:dyDescent="0.2">
      <c r="G5922" s="64"/>
      <c r="H5922" s="64"/>
      <c r="O5922" s="87"/>
      <c r="P5922" s="127"/>
      <c r="Q5922" s="127"/>
      <c r="R5922" s="127"/>
    </row>
    <row r="5923" spans="7:18" x14ac:dyDescent="0.2">
      <c r="G5923" s="64"/>
      <c r="H5923" s="64"/>
      <c r="O5923" s="87"/>
      <c r="P5923" s="127"/>
      <c r="Q5923" s="127"/>
      <c r="R5923" s="127"/>
    </row>
    <row r="5924" spans="7:18" x14ac:dyDescent="0.2">
      <c r="G5924" s="64"/>
      <c r="H5924" s="64"/>
      <c r="O5924" s="87"/>
      <c r="P5924" s="127"/>
      <c r="Q5924" s="127"/>
      <c r="R5924" s="127"/>
    </row>
    <row r="5925" spans="7:18" x14ac:dyDescent="0.2">
      <c r="G5925" s="64"/>
      <c r="H5925" s="64"/>
      <c r="O5925" s="87"/>
      <c r="P5925" s="127"/>
      <c r="Q5925" s="127"/>
      <c r="R5925" s="127"/>
    </row>
    <row r="5926" spans="7:18" x14ac:dyDescent="0.2">
      <c r="G5926" s="64"/>
      <c r="H5926" s="64"/>
      <c r="O5926" s="87"/>
      <c r="P5926" s="127"/>
      <c r="Q5926" s="127"/>
      <c r="R5926" s="127"/>
    </row>
    <row r="5927" spans="7:18" x14ac:dyDescent="0.2">
      <c r="G5927" s="64"/>
      <c r="H5927" s="64"/>
      <c r="O5927" s="87"/>
      <c r="P5927" s="127"/>
      <c r="Q5927" s="127"/>
      <c r="R5927" s="127"/>
    </row>
    <row r="5928" spans="7:18" x14ac:dyDescent="0.2">
      <c r="G5928" s="64"/>
      <c r="H5928" s="64"/>
      <c r="O5928" s="87"/>
      <c r="P5928" s="127"/>
      <c r="Q5928" s="127"/>
      <c r="R5928" s="127"/>
    </row>
    <row r="5929" spans="7:18" x14ac:dyDescent="0.2">
      <c r="G5929" s="64"/>
      <c r="H5929" s="64"/>
      <c r="O5929" s="87"/>
      <c r="P5929" s="127"/>
      <c r="Q5929" s="127"/>
      <c r="R5929" s="127"/>
    </row>
    <row r="5930" spans="7:18" x14ac:dyDescent="0.2">
      <c r="G5930" s="64"/>
      <c r="H5930" s="64"/>
      <c r="O5930" s="87"/>
      <c r="P5930" s="127"/>
      <c r="Q5930" s="127"/>
      <c r="R5930" s="127"/>
    </row>
    <row r="5931" spans="7:18" x14ac:dyDescent="0.2">
      <c r="G5931" s="64"/>
      <c r="H5931" s="64"/>
      <c r="O5931" s="87"/>
      <c r="P5931" s="127"/>
      <c r="Q5931" s="127"/>
      <c r="R5931" s="127"/>
    </row>
    <row r="5932" spans="7:18" x14ac:dyDescent="0.2">
      <c r="G5932" s="64"/>
      <c r="H5932" s="64"/>
      <c r="O5932" s="87"/>
      <c r="P5932" s="127"/>
      <c r="Q5932" s="127"/>
      <c r="R5932" s="127"/>
    </row>
    <row r="5933" spans="7:18" x14ac:dyDescent="0.2">
      <c r="G5933" s="64"/>
      <c r="H5933" s="64"/>
      <c r="O5933" s="87"/>
      <c r="P5933" s="127"/>
      <c r="Q5933" s="127"/>
      <c r="R5933" s="127"/>
    </row>
    <row r="5934" spans="7:18" x14ac:dyDescent="0.2">
      <c r="G5934" s="64"/>
      <c r="H5934" s="64"/>
      <c r="O5934" s="87"/>
      <c r="P5934" s="127"/>
      <c r="Q5934" s="127"/>
      <c r="R5934" s="127"/>
    </row>
    <row r="5935" spans="7:18" x14ac:dyDescent="0.2">
      <c r="G5935" s="64"/>
      <c r="H5935" s="64"/>
      <c r="O5935" s="87"/>
      <c r="P5935" s="127"/>
      <c r="Q5935" s="127"/>
      <c r="R5935" s="127"/>
    </row>
    <row r="5936" spans="7:18" x14ac:dyDescent="0.2">
      <c r="G5936" s="64"/>
      <c r="H5936" s="64"/>
      <c r="O5936" s="87"/>
      <c r="P5936" s="127"/>
      <c r="Q5936" s="127"/>
      <c r="R5936" s="127"/>
    </row>
    <row r="5937" spans="7:18" x14ac:dyDescent="0.2">
      <c r="G5937" s="64"/>
      <c r="H5937" s="64"/>
      <c r="O5937" s="87"/>
      <c r="P5937" s="127"/>
      <c r="Q5937" s="127"/>
      <c r="R5937" s="127"/>
    </row>
    <row r="5938" spans="7:18" x14ac:dyDescent="0.2">
      <c r="G5938" s="64"/>
      <c r="H5938" s="64"/>
      <c r="O5938" s="87"/>
      <c r="P5938" s="127"/>
      <c r="Q5938" s="127"/>
      <c r="R5938" s="127"/>
    </row>
    <row r="5939" spans="7:18" x14ac:dyDescent="0.2">
      <c r="G5939" s="64"/>
      <c r="H5939" s="64"/>
      <c r="O5939" s="87"/>
      <c r="P5939" s="127"/>
      <c r="Q5939" s="127"/>
      <c r="R5939" s="127"/>
    </row>
    <row r="5940" spans="7:18" x14ac:dyDescent="0.2">
      <c r="G5940" s="64"/>
      <c r="H5940" s="64"/>
      <c r="O5940" s="87"/>
      <c r="P5940" s="127"/>
      <c r="Q5940" s="127"/>
      <c r="R5940" s="127"/>
    </row>
    <row r="5941" spans="7:18" x14ac:dyDescent="0.2">
      <c r="G5941" s="64"/>
      <c r="H5941" s="64"/>
      <c r="O5941" s="87"/>
      <c r="P5941" s="127"/>
      <c r="Q5941" s="127"/>
      <c r="R5941" s="127"/>
    </row>
    <row r="5942" spans="7:18" x14ac:dyDescent="0.2">
      <c r="G5942" s="64"/>
      <c r="H5942" s="64"/>
      <c r="O5942" s="87"/>
      <c r="P5942" s="127"/>
      <c r="Q5942" s="127"/>
      <c r="R5942" s="127"/>
    </row>
    <row r="5943" spans="7:18" x14ac:dyDescent="0.2">
      <c r="G5943" s="64"/>
      <c r="H5943" s="64"/>
      <c r="O5943" s="87"/>
      <c r="P5943" s="127"/>
      <c r="Q5943" s="127"/>
      <c r="R5943" s="127"/>
    </row>
    <row r="5944" spans="7:18" x14ac:dyDescent="0.2">
      <c r="G5944" s="64"/>
      <c r="H5944" s="64"/>
      <c r="O5944" s="87"/>
      <c r="P5944" s="127"/>
      <c r="Q5944" s="127"/>
      <c r="R5944" s="127"/>
    </row>
    <row r="5945" spans="7:18" x14ac:dyDescent="0.2">
      <c r="G5945" s="64"/>
      <c r="H5945" s="64"/>
      <c r="O5945" s="87"/>
      <c r="P5945" s="127"/>
      <c r="Q5945" s="127"/>
      <c r="R5945" s="127"/>
    </row>
    <row r="5946" spans="7:18" x14ac:dyDescent="0.2">
      <c r="G5946" s="64"/>
      <c r="H5946" s="64"/>
      <c r="O5946" s="87"/>
      <c r="P5946" s="127"/>
      <c r="Q5946" s="127"/>
      <c r="R5946" s="127"/>
    </row>
    <row r="5947" spans="7:18" x14ac:dyDescent="0.2">
      <c r="G5947" s="64"/>
      <c r="H5947" s="64"/>
      <c r="O5947" s="87"/>
      <c r="P5947" s="127"/>
      <c r="Q5947" s="127"/>
      <c r="R5947" s="127"/>
    </row>
    <row r="5948" spans="7:18" x14ac:dyDescent="0.2">
      <c r="G5948" s="64"/>
      <c r="H5948" s="64"/>
      <c r="O5948" s="87"/>
      <c r="P5948" s="127"/>
      <c r="Q5948" s="127"/>
      <c r="R5948" s="127"/>
    </row>
    <row r="5949" spans="7:18" x14ac:dyDescent="0.2">
      <c r="G5949" s="64"/>
      <c r="H5949" s="64"/>
      <c r="O5949" s="87"/>
      <c r="P5949" s="127"/>
      <c r="Q5949" s="127"/>
      <c r="R5949" s="127"/>
    </row>
    <row r="5950" spans="7:18" x14ac:dyDescent="0.2">
      <c r="G5950" s="64"/>
      <c r="H5950" s="64"/>
      <c r="O5950" s="87"/>
      <c r="P5950" s="127"/>
      <c r="Q5950" s="127"/>
      <c r="R5950" s="127"/>
    </row>
    <row r="5951" spans="7:18" x14ac:dyDescent="0.2">
      <c r="G5951" s="64"/>
      <c r="H5951" s="64"/>
      <c r="O5951" s="87"/>
      <c r="P5951" s="127"/>
      <c r="Q5951" s="127"/>
      <c r="R5951" s="127"/>
    </row>
    <row r="5952" spans="7:18" x14ac:dyDescent="0.2">
      <c r="G5952" s="64"/>
      <c r="H5952" s="64"/>
      <c r="O5952" s="87"/>
      <c r="P5952" s="127"/>
      <c r="Q5952" s="127"/>
      <c r="R5952" s="127"/>
    </row>
    <row r="5953" spans="7:18" x14ac:dyDescent="0.2">
      <c r="G5953" s="64"/>
      <c r="H5953" s="64"/>
      <c r="O5953" s="87"/>
      <c r="P5953" s="127"/>
      <c r="Q5953" s="127"/>
      <c r="R5953" s="127"/>
    </row>
    <row r="5954" spans="7:18" x14ac:dyDescent="0.2">
      <c r="G5954" s="64"/>
      <c r="H5954" s="64"/>
      <c r="O5954" s="87"/>
      <c r="P5954" s="127"/>
      <c r="Q5954" s="127"/>
      <c r="R5954" s="127"/>
    </row>
    <row r="5955" spans="7:18" x14ac:dyDescent="0.2">
      <c r="G5955" s="64"/>
      <c r="H5955" s="64"/>
      <c r="O5955" s="87"/>
      <c r="P5955" s="127"/>
      <c r="Q5955" s="127"/>
      <c r="R5955" s="127"/>
    </row>
    <row r="5956" spans="7:18" x14ac:dyDescent="0.2">
      <c r="G5956" s="64"/>
      <c r="H5956" s="64"/>
      <c r="O5956" s="87"/>
      <c r="P5956" s="127"/>
      <c r="Q5956" s="127"/>
      <c r="R5956" s="127"/>
    </row>
    <row r="5957" spans="7:18" x14ac:dyDescent="0.2">
      <c r="G5957" s="64"/>
      <c r="H5957" s="64"/>
      <c r="O5957" s="87"/>
      <c r="P5957" s="127"/>
      <c r="Q5957" s="127"/>
      <c r="R5957" s="127"/>
    </row>
    <row r="5958" spans="7:18" x14ac:dyDescent="0.2">
      <c r="G5958" s="64"/>
      <c r="H5958" s="64"/>
      <c r="O5958" s="87"/>
      <c r="P5958" s="127"/>
      <c r="Q5958" s="127"/>
      <c r="R5958" s="127"/>
    </row>
    <row r="5959" spans="7:18" x14ac:dyDescent="0.2">
      <c r="G5959" s="64"/>
      <c r="H5959" s="64"/>
      <c r="O5959" s="87"/>
      <c r="P5959" s="127"/>
      <c r="Q5959" s="127"/>
      <c r="R5959" s="127"/>
    </row>
    <row r="5960" spans="7:18" x14ac:dyDescent="0.2">
      <c r="G5960" s="64"/>
      <c r="H5960" s="64"/>
      <c r="O5960" s="87"/>
      <c r="P5960" s="127"/>
      <c r="Q5960" s="127"/>
      <c r="R5960" s="127"/>
    </row>
    <row r="5961" spans="7:18" x14ac:dyDescent="0.2">
      <c r="G5961" s="64"/>
      <c r="H5961" s="64"/>
      <c r="O5961" s="87"/>
      <c r="P5961" s="127"/>
      <c r="Q5961" s="127"/>
      <c r="R5961" s="127"/>
    </row>
    <row r="5962" spans="7:18" x14ac:dyDescent="0.2">
      <c r="G5962" s="64"/>
      <c r="H5962" s="64"/>
      <c r="O5962" s="87"/>
      <c r="P5962" s="127"/>
      <c r="Q5962" s="127"/>
      <c r="R5962" s="127"/>
    </row>
    <row r="5963" spans="7:18" x14ac:dyDescent="0.2">
      <c r="G5963" s="64"/>
      <c r="H5963" s="64"/>
      <c r="O5963" s="87"/>
      <c r="P5963" s="127"/>
      <c r="Q5963" s="127"/>
      <c r="R5963" s="127"/>
    </row>
    <row r="5964" spans="7:18" x14ac:dyDescent="0.2">
      <c r="G5964" s="64"/>
      <c r="H5964" s="64"/>
      <c r="O5964" s="87"/>
      <c r="P5964" s="127"/>
      <c r="Q5964" s="127"/>
      <c r="R5964" s="127"/>
    </row>
    <row r="5965" spans="7:18" x14ac:dyDescent="0.2">
      <c r="G5965" s="64"/>
      <c r="H5965" s="64"/>
      <c r="O5965" s="87"/>
      <c r="P5965" s="127"/>
      <c r="Q5965" s="127"/>
      <c r="R5965" s="127"/>
    </row>
    <row r="5966" spans="7:18" x14ac:dyDescent="0.2">
      <c r="G5966" s="64"/>
      <c r="H5966" s="64"/>
      <c r="O5966" s="87"/>
      <c r="P5966" s="127"/>
      <c r="Q5966" s="127"/>
      <c r="R5966" s="127"/>
    </row>
    <row r="5967" spans="7:18" x14ac:dyDescent="0.2">
      <c r="G5967" s="64"/>
      <c r="H5967" s="64"/>
      <c r="O5967" s="87"/>
      <c r="P5967" s="127"/>
      <c r="Q5967" s="127"/>
      <c r="R5967" s="127"/>
    </row>
    <row r="5968" spans="7:18" x14ac:dyDescent="0.2">
      <c r="G5968" s="64"/>
      <c r="H5968" s="64"/>
      <c r="O5968" s="87"/>
      <c r="P5968" s="127"/>
      <c r="Q5968" s="127"/>
      <c r="R5968" s="127"/>
    </row>
    <row r="5969" spans="7:18" x14ac:dyDescent="0.2">
      <c r="G5969" s="64"/>
      <c r="H5969" s="64"/>
      <c r="O5969" s="87"/>
      <c r="P5969" s="127"/>
      <c r="Q5969" s="127"/>
      <c r="R5969" s="127"/>
    </row>
    <row r="5970" spans="7:18" x14ac:dyDescent="0.2">
      <c r="G5970" s="64"/>
      <c r="H5970" s="64"/>
      <c r="O5970" s="87"/>
      <c r="P5970" s="127"/>
      <c r="Q5970" s="127"/>
      <c r="R5970" s="127"/>
    </row>
    <row r="5971" spans="7:18" x14ac:dyDescent="0.2">
      <c r="G5971" s="64"/>
      <c r="H5971" s="64"/>
      <c r="O5971" s="87"/>
      <c r="P5971" s="127"/>
      <c r="Q5971" s="127"/>
      <c r="R5971" s="127"/>
    </row>
    <row r="5972" spans="7:18" x14ac:dyDescent="0.2">
      <c r="G5972" s="64"/>
      <c r="H5972" s="64"/>
      <c r="O5972" s="87"/>
      <c r="P5972" s="127"/>
      <c r="Q5972" s="127"/>
      <c r="R5972" s="127"/>
    </row>
    <row r="5973" spans="7:18" x14ac:dyDescent="0.2">
      <c r="G5973" s="64"/>
      <c r="H5973" s="64"/>
      <c r="O5973" s="87"/>
      <c r="P5973" s="127"/>
      <c r="Q5973" s="127"/>
      <c r="R5973" s="127"/>
    </row>
    <row r="5974" spans="7:18" x14ac:dyDescent="0.2">
      <c r="G5974" s="64"/>
      <c r="H5974" s="64"/>
      <c r="O5974" s="87"/>
      <c r="P5974" s="127"/>
      <c r="Q5974" s="127"/>
      <c r="R5974" s="127"/>
    </row>
    <row r="5975" spans="7:18" x14ac:dyDescent="0.2">
      <c r="G5975" s="64"/>
      <c r="H5975" s="64"/>
      <c r="O5975" s="87"/>
      <c r="P5975" s="127"/>
      <c r="Q5975" s="127"/>
      <c r="R5975" s="127"/>
    </row>
    <row r="5976" spans="7:18" x14ac:dyDescent="0.2">
      <c r="G5976" s="64"/>
      <c r="H5976" s="64"/>
      <c r="O5976" s="87"/>
      <c r="P5976" s="127"/>
      <c r="Q5976" s="127"/>
      <c r="R5976" s="127"/>
    </row>
    <row r="5977" spans="7:18" x14ac:dyDescent="0.2">
      <c r="G5977" s="64"/>
      <c r="H5977" s="64"/>
      <c r="O5977" s="87"/>
      <c r="P5977" s="127"/>
      <c r="Q5977" s="127"/>
      <c r="R5977" s="127"/>
    </row>
    <row r="5978" spans="7:18" x14ac:dyDescent="0.2">
      <c r="G5978" s="64"/>
      <c r="H5978" s="64"/>
      <c r="O5978" s="87"/>
      <c r="P5978" s="127"/>
      <c r="Q5978" s="127"/>
      <c r="R5978" s="127"/>
    </row>
    <row r="5979" spans="7:18" x14ac:dyDescent="0.2">
      <c r="G5979" s="64"/>
      <c r="H5979" s="64"/>
      <c r="O5979" s="87"/>
      <c r="P5979" s="127"/>
      <c r="Q5979" s="127"/>
      <c r="R5979" s="127"/>
    </row>
    <row r="5980" spans="7:18" x14ac:dyDescent="0.2">
      <c r="G5980" s="64"/>
      <c r="H5980" s="64"/>
      <c r="O5980" s="87"/>
      <c r="P5980" s="127"/>
      <c r="Q5980" s="127"/>
      <c r="R5980" s="127"/>
    </row>
    <row r="5981" spans="7:18" x14ac:dyDescent="0.2">
      <c r="G5981" s="64"/>
      <c r="H5981" s="64"/>
      <c r="O5981" s="87"/>
      <c r="P5981" s="127"/>
      <c r="Q5981" s="127"/>
      <c r="R5981" s="127"/>
    </row>
    <row r="5982" spans="7:18" x14ac:dyDescent="0.2">
      <c r="G5982" s="64"/>
      <c r="H5982" s="64"/>
      <c r="O5982" s="87"/>
      <c r="P5982" s="127"/>
      <c r="Q5982" s="127"/>
      <c r="R5982" s="127"/>
    </row>
    <row r="5983" spans="7:18" x14ac:dyDescent="0.2">
      <c r="G5983" s="64"/>
      <c r="H5983" s="64"/>
      <c r="O5983" s="87"/>
      <c r="P5983" s="127"/>
      <c r="Q5983" s="127"/>
      <c r="R5983" s="127"/>
    </row>
    <row r="5984" spans="7:18" x14ac:dyDescent="0.2">
      <c r="G5984" s="64"/>
      <c r="H5984" s="64"/>
      <c r="O5984" s="87"/>
      <c r="P5984" s="127"/>
      <c r="Q5984" s="127"/>
      <c r="R5984" s="127"/>
    </row>
    <row r="5985" spans="7:18" x14ac:dyDescent="0.2">
      <c r="G5985" s="64"/>
      <c r="H5985" s="64"/>
      <c r="O5985" s="87"/>
      <c r="P5985" s="127"/>
      <c r="Q5985" s="127"/>
      <c r="R5985" s="127"/>
    </row>
    <row r="5986" spans="7:18" x14ac:dyDescent="0.2">
      <c r="G5986" s="64"/>
      <c r="H5986" s="64"/>
      <c r="O5986" s="87"/>
      <c r="P5986" s="127"/>
      <c r="Q5986" s="127"/>
      <c r="R5986" s="127"/>
    </row>
    <row r="5987" spans="7:18" x14ac:dyDescent="0.2">
      <c r="G5987" s="64"/>
      <c r="H5987" s="64"/>
      <c r="O5987" s="87"/>
      <c r="P5987" s="127"/>
      <c r="Q5987" s="127"/>
      <c r="R5987" s="127"/>
    </row>
    <row r="5988" spans="7:18" x14ac:dyDescent="0.2">
      <c r="G5988" s="64"/>
      <c r="H5988" s="64"/>
      <c r="O5988" s="87"/>
      <c r="P5988" s="127"/>
      <c r="Q5988" s="127"/>
      <c r="R5988" s="127"/>
    </row>
    <row r="5989" spans="7:18" x14ac:dyDescent="0.2">
      <c r="G5989" s="64"/>
      <c r="H5989" s="64"/>
      <c r="O5989" s="87"/>
      <c r="P5989" s="127"/>
      <c r="Q5989" s="127"/>
      <c r="R5989" s="127"/>
    </row>
    <row r="5990" spans="7:18" x14ac:dyDescent="0.2">
      <c r="G5990" s="64"/>
      <c r="H5990" s="64"/>
      <c r="O5990" s="87"/>
      <c r="P5990" s="127"/>
      <c r="Q5990" s="127"/>
      <c r="R5990" s="127"/>
    </row>
    <row r="5991" spans="7:18" x14ac:dyDescent="0.2">
      <c r="G5991" s="64"/>
      <c r="H5991" s="64"/>
      <c r="O5991" s="87"/>
      <c r="P5991" s="127"/>
      <c r="Q5991" s="127"/>
      <c r="R5991" s="127"/>
    </row>
    <row r="5992" spans="7:18" x14ac:dyDescent="0.2">
      <c r="G5992" s="64"/>
      <c r="H5992" s="64"/>
      <c r="O5992" s="87"/>
      <c r="P5992" s="127"/>
      <c r="Q5992" s="127"/>
      <c r="R5992" s="127"/>
    </row>
    <row r="5993" spans="7:18" x14ac:dyDescent="0.2">
      <c r="G5993" s="64"/>
      <c r="H5993" s="64"/>
      <c r="O5993" s="87"/>
      <c r="P5993" s="127"/>
      <c r="Q5993" s="127"/>
      <c r="R5993" s="127"/>
    </row>
    <row r="5994" spans="7:18" x14ac:dyDescent="0.2">
      <c r="G5994" s="64"/>
      <c r="H5994" s="64"/>
      <c r="O5994" s="87"/>
      <c r="P5994" s="127"/>
      <c r="Q5994" s="127"/>
      <c r="R5994" s="127"/>
    </row>
    <row r="5995" spans="7:18" x14ac:dyDescent="0.2">
      <c r="G5995" s="64"/>
      <c r="H5995" s="64"/>
      <c r="O5995" s="87"/>
      <c r="P5995" s="127"/>
      <c r="Q5995" s="127"/>
      <c r="R5995" s="127"/>
    </row>
    <row r="5996" spans="7:18" x14ac:dyDescent="0.2">
      <c r="G5996" s="64"/>
      <c r="H5996" s="64"/>
      <c r="O5996" s="87"/>
      <c r="P5996" s="127"/>
      <c r="Q5996" s="127"/>
      <c r="R5996" s="127"/>
    </row>
    <row r="5997" spans="7:18" x14ac:dyDescent="0.2">
      <c r="G5997" s="64"/>
      <c r="H5997" s="64"/>
      <c r="O5997" s="87"/>
      <c r="P5997" s="127"/>
      <c r="Q5997" s="127"/>
      <c r="R5997" s="127"/>
    </row>
    <row r="5998" spans="7:18" x14ac:dyDescent="0.2">
      <c r="G5998" s="64"/>
      <c r="H5998" s="64"/>
      <c r="O5998" s="87"/>
      <c r="P5998" s="127"/>
      <c r="Q5998" s="127"/>
      <c r="R5998" s="127"/>
    </row>
    <row r="5999" spans="7:18" x14ac:dyDescent="0.2">
      <c r="G5999" s="64"/>
      <c r="H5999" s="64"/>
      <c r="O5999" s="87"/>
      <c r="P5999" s="127"/>
      <c r="Q5999" s="127"/>
      <c r="R5999" s="127"/>
    </row>
    <row r="6000" spans="7:18" x14ac:dyDescent="0.2">
      <c r="G6000" s="64"/>
      <c r="H6000" s="64"/>
      <c r="O6000" s="87"/>
      <c r="P6000" s="127"/>
      <c r="Q6000" s="127"/>
      <c r="R6000" s="127"/>
    </row>
    <row r="6001" spans="7:18" x14ac:dyDescent="0.2">
      <c r="G6001" s="64"/>
      <c r="H6001" s="64"/>
      <c r="O6001" s="87"/>
      <c r="P6001" s="127"/>
      <c r="Q6001" s="127"/>
      <c r="R6001" s="127"/>
    </row>
    <row r="6002" spans="7:18" x14ac:dyDescent="0.2">
      <c r="G6002" s="64"/>
      <c r="H6002" s="64"/>
      <c r="O6002" s="87"/>
      <c r="P6002" s="127"/>
      <c r="Q6002" s="127"/>
      <c r="R6002" s="127"/>
    </row>
    <row r="6003" spans="7:18" x14ac:dyDescent="0.2">
      <c r="G6003" s="64"/>
      <c r="H6003" s="64"/>
      <c r="O6003" s="87"/>
      <c r="P6003" s="127"/>
      <c r="Q6003" s="127"/>
      <c r="R6003" s="127"/>
    </row>
    <row r="6004" spans="7:18" x14ac:dyDescent="0.2">
      <c r="G6004" s="64"/>
      <c r="H6004" s="64"/>
      <c r="O6004" s="87"/>
      <c r="P6004" s="127"/>
      <c r="Q6004" s="127"/>
      <c r="R6004" s="127"/>
    </row>
    <row r="6005" spans="7:18" x14ac:dyDescent="0.2">
      <c r="G6005" s="64"/>
      <c r="H6005" s="64"/>
      <c r="O6005" s="87"/>
      <c r="P6005" s="127"/>
      <c r="Q6005" s="127"/>
      <c r="R6005" s="127"/>
    </row>
    <row r="6006" spans="7:18" x14ac:dyDescent="0.2">
      <c r="G6006" s="64"/>
      <c r="H6006" s="64"/>
      <c r="O6006" s="87"/>
      <c r="P6006" s="127"/>
      <c r="Q6006" s="127"/>
      <c r="R6006" s="127"/>
    </row>
    <row r="6007" spans="7:18" x14ac:dyDescent="0.2">
      <c r="G6007" s="64"/>
      <c r="H6007" s="64"/>
      <c r="O6007" s="87"/>
      <c r="P6007" s="127"/>
      <c r="Q6007" s="127"/>
      <c r="R6007" s="127"/>
    </row>
    <row r="6008" spans="7:18" x14ac:dyDescent="0.2">
      <c r="G6008" s="64"/>
      <c r="H6008" s="64"/>
      <c r="O6008" s="87"/>
      <c r="P6008" s="127"/>
      <c r="Q6008" s="127"/>
      <c r="R6008" s="127"/>
    </row>
    <row r="6009" spans="7:18" x14ac:dyDescent="0.2">
      <c r="G6009" s="64"/>
      <c r="H6009" s="64"/>
      <c r="O6009" s="87"/>
      <c r="P6009" s="127"/>
      <c r="Q6009" s="127"/>
      <c r="R6009" s="127"/>
    </row>
    <row r="6010" spans="7:18" x14ac:dyDescent="0.2">
      <c r="G6010" s="64"/>
      <c r="H6010" s="64"/>
      <c r="O6010" s="87"/>
      <c r="P6010" s="127"/>
      <c r="Q6010" s="127"/>
      <c r="R6010" s="127"/>
    </row>
    <row r="6011" spans="7:18" x14ac:dyDescent="0.2">
      <c r="G6011" s="64"/>
      <c r="H6011" s="64"/>
      <c r="O6011" s="87"/>
      <c r="P6011" s="127"/>
      <c r="Q6011" s="127"/>
      <c r="R6011" s="127"/>
    </row>
    <row r="6012" spans="7:18" x14ac:dyDescent="0.2">
      <c r="G6012" s="64"/>
      <c r="H6012" s="64"/>
      <c r="O6012" s="87"/>
      <c r="P6012" s="127"/>
      <c r="Q6012" s="127"/>
      <c r="R6012" s="127"/>
    </row>
    <row r="6013" spans="7:18" x14ac:dyDescent="0.2">
      <c r="G6013" s="64"/>
      <c r="H6013" s="64"/>
      <c r="O6013" s="87"/>
      <c r="P6013" s="127"/>
      <c r="Q6013" s="127"/>
      <c r="R6013" s="127"/>
    </row>
    <row r="6014" spans="7:18" x14ac:dyDescent="0.2">
      <c r="G6014" s="64"/>
      <c r="H6014" s="64"/>
      <c r="O6014" s="87"/>
      <c r="P6014" s="127"/>
      <c r="Q6014" s="127"/>
      <c r="R6014" s="127"/>
    </row>
    <row r="6015" spans="7:18" x14ac:dyDescent="0.2">
      <c r="G6015" s="64"/>
      <c r="H6015" s="64"/>
      <c r="O6015" s="87"/>
      <c r="P6015" s="127"/>
      <c r="Q6015" s="127"/>
      <c r="R6015" s="127"/>
    </row>
    <row r="6016" spans="7:18" x14ac:dyDescent="0.2">
      <c r="G6016" s="64"/>
      <c r="H6016" s="64"/>
      <c r="O6016" s="87"/>
      <c r="P6016" s="127"/>
      <c r="Q6016" s="127"/>
      <c r="R6016" s="127"/>
    </row>
    <row r="6017" spans="7:18" x14ac:dyDescent="0.2">
      <c r="G6017" s="64"/>
      <c r="H6017" s="64"/>
      <c r="O6017" s="87"/>
      <c r="P6017" s="127"/>
      <c r="Q6017" s="127"/>
      <c r="R6017" s="127"/>
    </row>
    <row r="6018" spans="7:18" x14ac:dyDescent="0.2">
      <c r="G6018" s="64"/>
      <c r="H6018" s="64"/>
      <c r="O6018" s="87"/>
      <c r="P6018" s="127"/>
      <c r="Q6018" s="127"/>
      <c r="R6018" s="127"/>
    </row>
    <row r="6019" spans="7:18" x14ac:dyDescent="0.2">
      <c r="G6019" s="64"/>
      <c r="H6019" s="64"/>
      <c r="O6019" s="87"/>
      <c r="P6019" s="127"/>
      <c r="Q6019" s="127"/>
      <c r="R6019" s="127"/>
    </row>
    <row r="6020" spans="7:18" x14ac:dyDescent="0.2">
      <c r="G6020" s="64"/>
      <c r="H6020" s="64"/>
      <c r="O6020" s="87"/>
      <c r="P6020" s="127"/>
      <c r="Q6020" s="127"/>
      <c r="R6020" s="127"/>
    </row>
    <row r="6021" spans="7:18" x14ac:dyDescent="0.2">
      <c r="G6021" s="64"/>
      <c r="H6021" s="64"/>
      <c r="O6021" s="87"/>
      <c r="P6021" s="127"/>
      <c r="Q6021" s="127"/>
      <c r="R6021" s="127"/>
    </row>
    <row r="6022" spans="7:18" x14ac:dyDescent="0.2">
      <c r="G6022" s="64"/>
      <c r="H6022" s="64"/>
      <c r="O6022" s="87"/>
      <c r="P6022" s="127"/>
      <c r="Q6022" s="127"/>
      <c r="R6022" s="127"/>
    </row>
    <row r="6023" spans="7:18" x14ac:dyDescent="0.2">
      <c r="G6023" s="64"/>
      <c r="H6023" s="64"/>
      <c r="O6023" s="87"/>
      <c r="P6023" s="127"/>
      <c r="Q6023" s="127"/>
      <c r="R6023" s="127"/>
    </row>
    <row r="6024" spans="7:18" x14ac:dyDescent="0.2">
      <c r="G6024" s="64"/>
      <c r="H6024" s="64"/>
      <c r="O6024" s="87"/>
      <c r="P6024" s="127"/>
      <c r="Q6024" s="127"/>
      <c r="R6024" s="127"/>
    </row>
    <row r="6025" spans="7:18" x14ac:dyDescent="0.2">
      <c r="G6025" s="64"/>
      <c r="H6025" s="64"/>
      <c r="O6025" s="87"/>
      <c r="P6025" s="127"/>
      <c r="Q6025" s="127"/>
      <c r="R6025" s="127"/>
    </row>
    <row r="6026" spans="7:18" x14ac:dyDescent="0.2">
      <c r="G6026" s="64"/>
      <c r="H6026" s="64"/>
      <c r="O6026" s="87"/>
      <c r="P6026" s="127"/>
      <c r="Q6026" s="127"/>
      <c r="R6026" s="127"/>
    </row>
    <row r="6027" spans="7:18" x14ac:dyDescent="0.2">
      <c r="G6027" s="64"/>
      <c r="H6027" s="64"/>
      <c r="O6027" s="87"/>
      <c r="P6027" s="127"/>
      <c r="Q6027" s="127"/>
      <c r="R6027" s="127"/>
    </row>
    <row r="6028" spans="7:18" x14ac:dyDescent="0.2">
      <c r="G6028" s="64"/>
      <c r="H6028" s="64"/>
      <c r="O6028" s="87"/>
      <c r="P6028" s="127"/>
      <c r="Q6028" s="127"/>
      <c r="R6028" s="127"/>
    </row>
    <row r="6029" spans="7:18" x14ac:dyDescent="0.2">
      <c r="G6029" s="64"/>
      <c r="H6029" s="64"/>
      <c r="O6029" s="87"/>
      <c r="P6029" s="127"/>
      <c r="Q6029" s="127"/>
      <c r="R6029" s="127"/>
    </row>
    <row r="6030" spans="7:18" x14ac:dyDescent="0.2">
      <c r="G6030" s="64"/>
      <c r="H6030" s="64"/>
      <c r="O6030" s="87"/>
      <c r="P6030" s="127"/>
      <c r="Q6030" s="127"/>
      <c r="R6030" s="127"/>
    </row>
    <row r="6031" spans="7:18" x14ac:dyDescent="0.2">
      <c r="G6031" s="64"/>
      <c r="H6031" s="64"/>
      <c r="O6031" s="87"/>
      <c r="P6031" s="127"/>
      <c r="Q6031" s="127"/>
      <c r="R6031" s="127"/>
    </row>
    <row r="6032" spans="7:18" x14ac:dyDescent="0.2">
      <c r="G6032" s="64"/>
      <c r="H6032" s="64"/>
      <c r="O6032" s="87"/>
      <c r="P6032" s="127"/>
      <c r="Q6032" s="127"/>
      <c r="R6032" s="127"/>
    </row>
    <row r="6033" spans="7:18" x14ac:dyDescent="0.2">
      <c r="G6033" s="64"/>
      <c r="H6033" s="64"/>
      <c r="O6033" s="87"/>
      <c r="P6033" s="127"/>
      <c r="Q6033" s="127"/>
      <c r="R6033" s="127"/>
    </row>
    <row r="6034" spans="7:18" x14ac:dyDescent="0.2">
      <c r="G6034" s="64"/>
      <c r="H6034" s="64"/>
      <c r="O6034" s="87"/>
      <c r="P6034" s="127"/>
      <c r="Q6034" s="127"/>
      <c r="R6034" s="127"/>
    </row>
    <row r="6035" spans="7:18" x14ac:dyDescent="0.2">
      <c r="G6035" s="64"/>
      <c r="H6035" s="64"/>
      <c r="O6035" s="87"/>
      <c r="P6035" s="127"/>
      <c r="Q6035" s="127"/>
      <c r="R6035" s="127"/>
    </row>
    <row r="6036" spans="7:18" x14ac:dyDescent="0.2">
      <c r="G6036" s="64"/>
      <c r="H6036" s="64"/>
      <c r="O6036" s="87"/>
      <c r="P6036" s="127"/>
      <c r="Q6036" s="127"/>
      <c r="R6036" s="127"/>
    </row>
    <row r="6037" spans="7:18" x14ac:dyDescent="0.2">
      <c r="G6037" s="64"/>
      <c r="H6037" s="64"/>
      <c r="O6037" s="87"/>
      <c r="P6037" s="127"/>
      <c r="Q6037" s="127"/>
      <c r="R6037" s="127"/>
    </row>
    <row r="6038" spans="7:18" x14ac:dyDescent="0.2">
      <c r="G6038" s="64"/>
      <c r="H6038" s="64"/>
      <c r="O6038" s="87"/>
      <c r="P6038" s="127"/>
      <c r="Q6038" s="127"/>
      <c r="R6038" s="127"/>
    </row>
    <row r="6039" spans="7:18" x14ac:dyDescent="0.2">
      <c r="G6039" s="64"/>
      <c r="H6039" s="64"/>
      <c r="O6039" s="87"/>
      <c r="P6039" s="127"/>
      <c r="Q6039" s="127"/>
      <c r="R6039" s="127"/>
    </row>
    <row r="6040" spans="7:18" x14ac:dyDescent="0.2">
      <c r="G6040" s="64"/>
      <c r="H6040" s="64"/>
      <c r="O6040" s="87"/>
      <c r="P6040" s="127"/>
      <c r="Q6040" s="127"/>
      <c r="R6040" s="127"/>
    </row>
    <row r="6041" spans="7:18" x14ac:dyDescent="0.2">
      <c r="G6041" s="64"/>
      <c r="H6041" s="64"/>
      <c r="O6041" s="87"/>
      <c r="P6041" s="127"/>
      <c r="Q6041" s="127"/>
      <c r="R6041" s="127"/>
    </row>
    <row r="6042" spans="7:18" x14ac:dyDescent="0.2">
      <c r="G6042" s="64"/>
      <c r="H6042" s="64"/>
      <c r="O6042" s="87"/>
      <c r="P6042" s="127"/>
      <c r="Q6042" s="127"/>
      <c r="R6042" s="127"/>
    </row>
    <row r="6043" spans="7:18" x14ac:dyDescent="0.2">
      <c r="G6043" s="64"/>
      <c r="H6043" s="64"/>
      <c r="O6043" s="87"/>
      <c r="P6043" s="127"/>
      <c r="Q6043" s="127"/>
      <c r="R6043" s="127"/>
    </row>
    <row r="6044" spans="7:18" x14ac:dyDescent="0.2">
      <c r="G6044" s="64"/>
      <c r="H6044" s="64"/>
      <c r="O6044" s="87"/>
      <c r="P6044" s="127"/>
      <c r="Q6044" s="127"/>
      <c r="R6044" s="127"/>
    </row>
    <row r="6045" spans="7:18" x14ac:dyDescent="0.2">
      <c r="G6045" s="64"/>
      <c r="H6045" s="64"/>
      <c r="O6045" s="87"/>
      <c r="P6045" s="127"/>
      <c r="Q6045" s="127"/>
      <c r="R6045" s="127"/>
    </row>
    <row r="6046" spans="7:18" x14ac:dyDescent="0.2">
      <c r="G6046" s="64"/>
      <c r="H6046" s="64"/>
      <c r="O6046" s="87"/>
      <c r="P6046" s="127"/>
      <c r="Q6046" s="127"/>
      <c r="R6046" s="127"/>
    </row>
    <row r="6047" spans="7:18" x14ac:dyDescent="0.2">
      <c r="G6047" s="64"/>
      <c r="H6047" s="64"/>
      <c r="O6047" s="87"/>
      <c r="P6047" s="127"/>
      <c r="Q6047" s="127"/>
      <c r="R6047" s="127"/>
    </row>
    <row r="6048" spans="7:18" x14ac:dyDescent="0.2">
      <c r="G6048" s="64"/>
      <c r="H6048" s="64"/>
      <c r="O6048" s="87"/>
      <c r="P6048" s="127"/>
      <c r="Q6048" s="127"/>
      <c r="R6048" s="127"/>
    </row>
    <row r="6049" spans="7:18" x14ac:dyDescent="0.2">
      <c r="G6049" s="64"/>
      <c r="H6049" s="64"/>
      <c r="O6049" s="87"/>
      <c r="P6049" s="127"/>
      <c r="Q6049" s="127"/>
      <c r="R6049" s="127"/>
    </row>
    <row r="6050" spans="7:18" x14ac:dyDescent="0.2">
      <c r="G6050" s="64"/>
      <c r="H6050" s="64"/>
      <c r="O6050" s="87"/>
      <c r="P6050" s="127"/>
      <c r="Q6050" s="127"/>
      <c r="R6050" s="127"/>
    </row>
    <row r="6051" spans="7:18" x14ac:dyDescent="0.2">
      <c r="G6051" s="64"/>
      <c r="H6051" s="64"/>
      <c r="O6051" s="87"/>
      <c r="P6051" s="127"/>
      <c r="Q6051" s="127"/>
      <c r="R6051" s="127"/>
    </row>
    <row r="6052" spans="7:18" x14ac:dyDescent="0.2">
      <c r="G6052" s="64"/>
      <c r="H6052" s="64"/>
      <c r="O6052" s="87"/>
      <c r="P6052" s="127"/>
      <c r="Q6052" s="127"/>
      <c r="R6052" s="127"/>
    </row>
    <row r="6053" spans="7:18" x14ac:dyDescent="0.2">
      <c r="G6053" s="64"/>
      <c r="H6053" s="64"/>
      <c r="O6053" s="87"/>
      <c r="P6053" s="127"/>
      <c r="Q6053" s="127"/>
      <c r="R6053" s="127"/>
    </row>
    <row r="6054" spans="7:18" x14ac:dyDescent="0.2">
      <c r="G6054" s="64"/>
      <c r="H6054" s="64"/>
      <c r="O6054" s="87"/>
      <c r="P6054" s="127"/>
      <c r="Q6054" s="127"/>
      <c r="R6054" s="127"/>
    </row>
    <row r="6055" spans="7:18" x14ac:dyDescent="0.2">
      <c r="G6055" s="64"/>
      <c r="H6055" s="64"/>
      <c r="O6055" s="87"/>
      <c r="P6055" s="127"/>
      <c r="Q6055" s="127"/>
      <c r="R6055" s="127"/>
    </row>
    <row r="6056" spans="7:18" x14ac:dyDescent="0.2">
      <c r="G6056" s="64"/>
      <c r="H6056" s="64"/>
      <c r="O6056" s="87"/>
      <c r="P6056" s="127"/>
      <c r="Q6056" s="127"/>
      <c r="R6056" s="127"/>
    </row>
    <row r="6057" spans="7:18" x14ac:dyDescent="0.2">
      <c r="G6057" s="64"/>
      <c r="H6057" s="64"/>
      <c r="O6057" s="87"/>
      <c r="P6057" s="127"/>
      <c r="Q6057" s="127"/>
      <c r="R6057" s="127"/>
    </row>
    <row r="6058" spans="7:18" x14ac:dyDescent="0.2">
      <c r="G6058" s="64"/>
      <c r="H6058" s="64"/>
      <c r="O6058" s="87"/>
      <c r="P6058" s="127"/>
      <c r="Q6058" s="127"/>
      <c r="R6058" s="127"/>
    </row>
    <row r="6059" spans="7:18" x14ac:dyDescent="0.2">
      <c r="G6059" s="64"/>
      <c r="H6059" s="64"/>
      <c r="O6059" s="87"/>
      <c r="P6059" s="127"/>
      <c r="Q6059" s="127"/>
      <c r="R6059" s="127"/>
    </row>
    <row r="6060" spans="7:18" x14ac:dyDescent="0.2">
      <c r="G6060" s="64"/>
      <c r="H6060" s="64"/>
      <c r="O6060" s="87"/>
      <c r="P6060" s="127"/>
      <c r="Q6060" s="127"/>
      <c r="R6060" s="127"/>
    </row>
    <row r="6061" spans="7:18" x14ac:dyDescent="0.2">
      <c r="G6061" s="64"/>
      <c r="H6061" s="64"/>
      <c r="O6061" s="87"/>
      <c r="P6061" s="127"/>
      <c r="Q6061" s="127"/>
      <c r="R6061" s="127"/>
    </row>
    <row r="6062" spans="7:18" x14ac:dyDescent="0.2">
      <c r="G6062" s="64"/>
      <c r="H6062" s="64"/>
      <c r="O6062" s="87"/>
      <c r="P6062" s="127"/>
      <c r="Q6062" s="127"/>
      <c r="R6062" s="127"/>
    </row>
    <row r="6063" spans="7:18" x14ac:dyDescent="0.2">
      <c r="G6063" s="64"/>
      <c r="H6063" s="64"/>
      <c r="O6063" s="87"/>
      <c r="P6063" s="127"/>
      <c r="Q6063" s="127"/>
      <c r="R6063" s="127"/>
    </row>
    <row r="6064" spans="7:18" x14ac:dyDescent="0.2">
      <c r="G6064" s="64"/>
      <c r="H6064" s="64"/>
      <c r="O6064" s="87"/>
      <c r="P6064" s="127"/>
      <c r="Q6064" s="127"/>
      <c r="R6064" s="127"/>
    </row>
    <row r="6065" spans="7:18" x14ac:dyDescent="0.2">
      <c r="G6065" s="64"/>
      <c r="H6065" s="64"/>
      <c r="O6065" s="87"/>
      <c r="P6065" s="127"/>
      <c r="Q6065" s="127"/>
      <c r="R6065" s="127"/>
    </row>
    <row r="6066" spans="7:18" x14ac:dyDescent="0.2">
      <c r="G6066" s="64"/>
      <c r="H6066" s="64"/>
      <c r="O6066" s="87"/>
      <c r="P6066" s="127"/>
      <c r="Q6066" s="127"/>
      <c r="R6066" s="127"/>
    </row>
    <row r="6067" spans="7:18" x14ac:dyDescent="0.2">
      <c r="G6067" s="64"/>
      <c r="H6067" s="64"/>
      <c r="O6067" s="87"/>
      <c r="P6067" s="127"/>
      <c r="Q6067" s="127"/>
      <c r="R6067" s="127"/>
    </row>
    <row r="6068" spans="7:18" x14ac:dyDescent="0.2">
      <c r="G6068" s="64"/>
      <c r="H6068" s="64"/>
      <c r="O6068" s="87"/>
      <c r="P6068" s="127"/>
      <c r="Q6068" s="127"/>
      <c r="R6068" s="127"/>
    </row>
    <row r="6069" spans="7:18" x14ac:dyDescent="0.2">
      <c r="G6069" s="64"/>
      <c r="H6069" s="64"/>
      <c r="O6069" s="87"/>
      <c r="P6069" s="127"/>
      <c r="Q6069" s="127"/>
      <c r="R6069" s="127"/>
    </row>
    <row r="6070" spans="7:18" x14ac:dyDescent="0.2">
      <c r="G6070" s="64"/>
      <c r="H6070" s="64"/>
      <c r="O6070" s="87"/>
      <c r="P6070" s="127"/>
      <c r="Q6070" s="127"/>
      <c r="R6070" s="127"/>
    </row>
    <row r="6071" spans="7:18" x14ac:dyDescent="0.2">
      <c r="G6071" s="64"/>
      <c r="H6071" s="64"/>
      <c r="O6071" s="87"/>
      <c r="P6071" s="127"/>
      <c r="Q6071" s="127"/>
      <c r="R6071" s="127"/>
    </row>
    <row r="6072" spans="7:18" x14ac:dyDescent="0.2">
      <c r="G6072" s="64"/>
      <c r="H6072" s="64"/>
      <c r="O6072" s="87"/>
      <c r="P6072" s="127"/>
      <c r="Q6072" s="127"/>
      <c r="R6072" s="127"/>
    </row>
    <row r="6073" spans="7:18" x14ac:dyDescent="0.2">
      <c r="G6073" s="64"/>
      <c r="H6073" s="64"/>
      <c r="O6073" s="87"/>
      <c r="P6073" s="127"/>
      <c r="Q6073" s="127"/>
      <c r="R6073" s="127"/>
    </row>
    <row r="6074" spans="7:18" x14ac:dyDescent="0.2">
      <c r="G6074" s="64"/>
      <c r="H6074" s="64"/>
      <c r="O6074" s="87"/>
      <c r="P6074" s="127"/>
      <c r="Q6074" s="127"/>
      <c r="R6074" s="127"/>
    </row>
    <row r="6075" spans="7:18" x14ac:dyDescent="0.2">
      <c r="G6075" s="64"/>
      <c r="H6075" s="64"/>
      <c r="O6075" s="87"/>
      <c r="P6075" s="127"/>
      <c r="Q6075" s="127"/>
      <c r="R6075" s="127"/>
    </row>
    <row r="6076" spans="7:18" x14ac:dyDescent="0.2">
      <c r="G6076" s="64"/>
      <c r="H6076" s="64"/>
      <c r="O6076" s="87"/>
      <c r="P6076" s="127"/>
      <c r="Q6076" s="127"/>
      <c r="R6076" s="127"/>
    </row>
    <row r="6077" spans="7:18" x14ac:dyDescent="0.2">
      <c r="G6077" s="64"/>
      <c r="H6077" s="64"/>
      <c r="O6077" s="87"/>
      <c r="P6077" s="127"/>
      <c r="Q6077" s="127"/>
      <c r="R6077" s="127"/>
    </row>
    <row r="6078" spans="7:18" x14ac:dyDescent="0.2">
      <c r="G6078" s="64"/>
      <c r="H6078" s="64"/>
      <c r="O6078" s="87"/>
      <c r="P6078" s="127"/>
      <c r="Q6078" s="127"/>
      <c r="R6078" s="127"/>
    </row>
    <row r="6079" spans="7:18" x14ac:dyDescent="0.2">
      <c r="G6079" s="64"/>
      <c r="H6079" s="64"/>
      <c r="O6079" s="87"/>
      <c r="P6079" s="127"/>
      <c r="Q6079" s="127"/>
      <c r="R6079" s="127"/>
    </row>
    <row r="6080" spans="7:18" x14ac:dyDescent="0.2">
      <c r="G6080" s="64"/>
      <c r="H6080" s="64"/>
      <c r="O6080" s="87"/>
      <c r="P6080" s="127"/>
      <c r="Q6080" s="127"/>
      <c r="R6080" s="127"/>
    </row>
    <row r="6081" spans="7:18" x14ac:dyDescent="0.2">
      <c r="G6081" s="64"/>
      <c r="H6081" s="64"/>
      <c r="O6081" s="87"/>
      <c r="P6081" s="127"/>
      <c r="Q6081" s="127"/>
      <c r="R6081" s="127"/>
    </row>
    <row r="6082" spans="7:18" x14ac:dyDescent="0.2">
      <c r="G6082" s="64"/>
      <c r="H6082" s="64"/>
      <c r="O6082" s="87"/>
      <c r="P6082" s="127"/>
      <c r="Q6082" s="127"/>
      <c r="R6082" s="127"/>
    </row>
    <row r="6083" spans="7:18" x14ac:dyDescent="0.2">
      <c r="G6083" s="64"/>
      <c r="H6083" s="64"/>
      <c r="O6083" s="87"/>
      <c r="P6083" s="127"/>
      <c r="Q6083" s="127"/>
      <c r="R6083" s="127"/>
    </row>
    <row r="6084" spans="7:18" x14ac:dyDescent="0.2">
      <c r="G6084" s="64"/>
      <c r="H6084" s="64"/>
      <c r="O6084" s="87"/>
      <c r="P6084" s="127"/>
      <c r="Q6084" s="127"/>
      <c r="R6084" s="127"/>
    </row>
    <row r="6085" spans="7:18" x14ac:dyDescent="0.2">
      <c r="G6085" s="64"/>
      <c r="H6085" s="64"/>
      <c r="O6085" s="87"/>
      <c r="P6085" s="127"/>
      <c r="Q6085" s="127"/>
      <c r="R6085" s="127"/>
    </row>
    <row r="6086" spans="7:18" x14ac:dyDescent="0.2">
      <c r="G6086" s="64"/>
      <c r="H6086" s="64"/>
      <c r="O6086" s="87"/>
      <c r="P6086" s="127"/>
      <c r="Q6086" s="127"/>
      <c r="R6086" s="127"/>
    </row>
    <row r="6087" spans="7:18" x14ac:dyDescent="0.2">
      <c r="G6087" s="64"/>
      <c r="H6087" s="64"/>
      <c r="O6087" s="87"/>
      <c r="P6087" s="127"/>
      <c r="Q6087" s="127"/>
      <c r="R6087" s="127"/>
    </row>
    <row r="6088" spans="7:18" x14ac:dyDescent="0.2">
      <c r="G6088" s="64"/>
      <c r="H6088" s="64"/>
      <c r="O6088" s="87"/>
      <c r="P6088" s="127"/>
      <c r="Q6088" s="127"/>
      <c r="R6088" s="127"/>
    </row>
    <row r="6089" spans="7:18" x14ac:dyDescent="0.2">
      <c r="G6089" s="64"/>
      <c r="H6089" s="64"/>
      <c r="O6089" s="87"/>
      <c r="P6089" s="127"/>
      <c r="Q6089" s="127"/>
      <c r="R6089" s="127"/>
    </row>
    <row r="6090" spans="7:18" x14ac:dyDescent="0.2">
      <c r="G6090" s="64"/>
      <c r="H6090" s="64"/>
      <c r="O6090" s="87"/>
      <c r="P6090" s="127"/>
      <c r="Q6090" s="127"/>
      <c r="R6090" s="127"/>
    </row>
    <row r="6091" spans="7:18" x14ac:dyDescent="0.2">
      <c r="G6091" s="64"/>
      <c r="H6091" s="64"/>
      <c r="O6091" s="87"/>
      <c r="P6091" s="127"/>
      <c r="Q6091" s="127"/>
      <c r="R6091" s="127"/>
    </row>
    <row r="6092" spans="7:18" x14ac:dyDescent="0.2">
      <c r="G6092" s="64"/>
      <c r="H6092" s="64"/>
      <c r="O6092" s="87"/>
      <c r="P6092" s="127"/>
      <c r="Q6092" s="127"/>
      <c r="R6092" s="127"/>
    </row>
    <row r="6093" spans="7:18" x14ac:dyDescent="0.2">
      <c r="G6093" s="64"/>
      <c r="H6093" s="64"/>
      <c r="O6093" s="87"/>
      <c r="P6093" s="127"/>
      <c r="Q6093" s="127"/>
      <c r="R6093" s="127"/>
    </row>
    <row r="6094" spans="7:18" x14ac:dyDescent="0.2">
      <c r="G6094" s="64"/>
      <c r="H6094" s="64"/>
      <c r="O6094" s="87"/>
      <c r="P6094" s="127"/>
      <c r="Q6094" s="127"/>
      <c r="R6094" s="127"/>
    </row>
    <row r="6095" spans="7:18" x14ac:dyDescent="0.2">
      <c r="G6095" s="64"/>
      <c r="H6095" s="64"/>
      <c r="O6095" s="87"/>
      <c r="P6095" s="127"/>
      <c r="Q6095" s="127"/>
      <c r="R6095" s="127"/>
    </row>
    <row r="6096" spans="7:18" x14ac:dyDescent="0.2">
      <c r="G6096" s="64"/>
      <c r="H6096" s="64"/>
      <c r="O6096" s="87"/>
      <c r="P6096" s="127"/>
      <c r="Q6096" s="127"/>
      <c r="R6096" s="127"/>
    </row>
    <row r="6097" spans="7:18" x14ac:dyDescent="0.2">
      <c r="G6097" s="64"/>
      <c r="H6097" s="64"/>
      <c r="O6097" s="87"/>
      <c r="P6097" s="127"/>
      <c r="Q6097" s="127"/>
      <c r="R6097" s="127"/>
    </row>
    <row r="6098" spans="7:18" x14ac:dyDescent="0.2">
      <c r="G6098" s="64"/>
      <c r="H6098" s="64"/>
      <c r="O6098" s="87"/>
      <c r="P6098" s="127"/>
      <c r="Q6098" s="127"/>
      <c r="R6098" s="127"/>
    </row>
    <row r="6099" spans="7:18" x14ac:dyDescent="0.2">
      <c r="G6099" s="64"/>
      <c r="H6099" s="64"/>
      <c r="O6099" s="87"/>
      <c r="P6099" s="127"/>
      <c r="Q6099" s="127"/>
      <c r="R6099" s="127"/>
    </row>
    <row r="6100" spans="7:18" x14ac:dyDescent="0.2">
      <c r="G6100" s="64"/>
      <c r="H6100" s="64"/>
      <c r="O6100" s="87"/>
      <c r="P6100" s="127"/>
      <c r="Q6100" s="127"/>
      <c r="R6100" s="127"/>
    </row>
    <row r="6101" spans="7:18" x14ac:dyDescent="0.2">
      <c r="G6101" s="64"/>
      <c r="H6101" s="64"/>
      <c r="O6101" s="87"/>
      <c r="P6101" s="127"/>
      <c r="Q6101" s="127"/>
      <c r="R6101" s="127"/>
    </row>
    <row r="6102" spans="7:18" x14ac:dyDescent="0.2">
      <c r="G6102" s="64"/>
      <c r="H6102" s="64"/>
      <c r="O6102" s="87"/>
      <c r="P6102" s="127"/>
      <c r="Q6102" s="127"/>
      <c r="R6102" s="127"/>
    </row>
    <row r="6103" spans="7:18" x14ac:dyDescent="0.2">
      <c r="G6103" s="64"/>
      <c r="H6103" s="64"/>
      <c r="O6103" s="87"/>
      <c r="P6103" s="127"/>
      <c r="Q6103" s="127"/>
      <c r="R6103" s="127"/>
    </row>
    <row r="6104" spans="7:18" x14ac:dyDescent="0.2">
      <c r="G6104" s="64"/>
      <c r="H6104" s="64"/>
      <c r="O6104" s="87"/>
      <c r="P6104" s="127"/>
      <c r="Q6104" s="127"/>
      <c r="R6104" s="127"/>
    </row>
    <row r="6105" spans="7:18" x14ac:dyDescent="0.2">
      <c r="G6105" s="64"/>
      <c r="H6105" s="64"/>
      <c r="O6105" s="87"/>
      <c r="P6105" s="127"/>
      <c r="Q6105" s="127"/>
      <c r="R6105" s="127"/>
    </row>
    <row r="6106" spans="7:18" x14ac:dyDescent="0.2">
      <c r="G6106" s="64"/>
      <c r="H6106" s="64"/>
      <c r="O6106" s="87"/>
      <c r="P6106" s="127"/>
      <c r="Q6106" s="127"/>
      <c r="R6106" s="127"/>
    </row>
    <row r="6107" spans="7:18" x14ac:dyDescent="0.2">
      <c r="G6107" s="64"/>
      <c r="H6107" s="64"/>
      <c r="O6107" s="87"/>
      <c r="P6107" s="127"/>
      <c r="Q6107" s="127"/>
      <c r="R6107" s="127"/>
    </row>
    <row r="6108" spans="7:18" x14ac:dyDescent="0.2">
      <c r="G6108" s="64"/>
      <c r="H6108" s="64"/>
      <c r="O6108" s="87"/>
      <c r="P6108" s="127"/>
      <c r="Q6108" s="127"/>
      <c r="R6108" s="127"/>
    </row>
    <row r="6109" spans="7:18" x14ac:dyDescent="0.2">
      <c r="G6109" s="64"/>
      <c r="H6109" s="64"/>
      <c r="O6109" s="87"/>
      <c r="P6109" s="127"/>
      <c r="Q6109" s="127"/>
      <c r="R6109" s="127"/>
    </row>
    <row r="6110" spans="7:18" x14ac:dyDescent="0.2">
      <c r="G6110" s="64"/>
      <c r="H6110" s="64"/>
      <c r="O6110" s="87"/>
      <c r="P6110" s="127"/>
      <c r="Q6110" s="127"/>
      <c r="R6110" s="127"/>
    </row>
    <row r="6111" spans="7:18" x14ac:dyDescent="0.2">
      <c r="G6111" s="64"/>
      <c r="H6111" s="64"/>
      <c r="O6111" s="87"/>
      <c r="P6111" s="127"/>
      <c r="Q6111" s="127"/>
      <c r="R6111" s="127"/>
    </row>
    <row r="6112" spans="7:18" x14ac:dyDescent="0.2">
      <c r="G6112" s="64"/>
      <c r="H6112" s="64"/>
      <c r="O6112" s="87"/>
      <c r="P6112" s="127"/>
      <c r="Q6112" s="127"/>
      <c r="R6112" s="127"/>
    </row>
    <row r="6113" spans="7:18" x14ac:dyDescent="0.2">
      <c r="G6113" s="64"/>
      <c r="H6113" s="64"/>
      <c r="O6113" s="87"/>
      <c r="P6113" s="127"/>
      <c r="Q6113" s="127"/>
      <c r="R6113" s="127"/>
    </row>
    <row r="6114" spans="7:18" x14ac:dyDescent="0.2">
      <c r="G6114" s="64"/>
      <c r="H6114" s="64"/>
      <c r="O6114" s="87"/>
      <c r="P6114" s="127"/>
      <c r="Q6114" s="127"/>
      <c r="R6114" s="127"/>
    </row>
    <row r="6115" spans="7:18" x14ac:dyDescent="0.2">
      <c r="G6115" s="64"/>
      <c r="H6115" s="64"/>
      <c r="O6115" s="87"/>
      <c r="P6115" s="127"/>
      <c r="Q6115" s="127"/>
      <c r="R6115" s="127"/>
    </row>
    <row r="6116" spans="7:18" x14ac:dyDescent="0.2">
      <c r="G6116" s="64"/>
      <c r="H6116" s="64"/>
      <c r="O6116" s="87"/>
      <c r="P6116" s="127"/>
      <c r="Q6116" s="127"/>
      <c r="R6116" s="127"/>
    </row>
    <row r="6117" spans="7:18" x14ac:dyDescent="0.2">
      <c r="G6117" s="64"/>
      <c r="H6117" s="64"/>
      <c r="O6117" s="87"/>
      <c r="P6117" s="127"/>
      <c r="Q6117" s="127"/>
      <c r="R6117" s="127"/>
    </row>
    <row r="6118" spans="7:18" x14ac:dyDescent="0.2">
      <c r="G6118" s="64"/>
      <c r="H6118" s="64"/>
      <c r="O6118" s="87"/>
      <c r="P6118" s="127"/>
      <c r="Q6118" s="127"/>
      <c r="R6118" s="127"/>
    </row>
    <row r="6119" spans="7:18" x14ac:dyDescent="0.2">
      <c r="G6119" s="64"/>
      <c r="H6119" s="64"/>
      <c r="O6119" s="87"/>
      <c r="P6119" s="127"/>
      <c r="Q6119" s="127"/>
      <c r="R6119" s="127"/>
    </row>
    <row r="6120" spans="7:18" x14ac:dyDescent="0.2">
      <c r="G6120" s="64"/>
      <c r="H6120" s="64"/>
      <c r="O6120" s="87"/>
      <c r="P6120" s="127"/>
      <c r="Q6120" s="127"/>
      <c r="R6120" s="127"/>
    </row>
    <row r="6121" spans="7:18" x14ac:dyDescent="0.2">
      <c r="G6121" s="64"/>
      <c r="H6121" s="64"/>
      <c r="O6121" s="87"/>
      <c r="P6121" s="127"/>
      <c r="Q6121" s="127"/>
      <c r="R6121" s="127"/>
    </row>
    <row r="6122" spans="7:18" x14ac:dyDescent="0.2">
      <c r="G6122" s="64"/>
      <c r="H6122" s="64"/>
      <c r="O6122" s="87"/>
      <c r="P6122" s="127"/>
      <c r="Q6122" s="127"/>
      <c r="R6122" s="127"/>
    </row>
    <row r="6123" spans="7:18" x14ac:dyDescent="0.2">
      <c r="G6123" s="64"/>
      <c r="H6123" s="64"/>
      <c r="O6123" s="87"/>
      <c r="P6123" s="127"/>
      <c r="Q6123" s="127"/>
      <c r="R6123" s="127"/>
    </row>
    <row r="6124" spans="7:18" x14ac:dyDescent="0.2">
      <c r="G6124" s="64"/>
      <c r="H6124" s="64"/>
      <c r="O6124" s="87"/>
      <c r="P6124" s="127"/>
      <c r="Q6124" s="127"/>
      <c r="R6124" s="127"/>
    </row>
    <row r="6125" spans="7:18" x14ac:dyDescent="0.2">
      <c r="G6125" s="64"/>
      <c r="H6125" s="64"/>
      <c r="O6125" s="87"/>
      <c r="P6125" s="127"/>
      <c r="Q6125" s="127"/>
      <c r="R6125" s="127"/>
    </row>
    <row r="6126" spans="7:18" x14ac:dyDescent="0.2">
      <c r="G6126" s="64"/>
      <c r="H6126" s="64"/>
      <c r="O6126" s="87"/>
      <c r="P6126" s="127"/>
      <c r="Q6126" s="127"/>
      <c r="R6126" s="127"/>
    </row>
    <row r="6127" spans="7:18" x14ac:dyDescent="0.2">
      <c r="G6127" s="64"/>
      <c r="H6127" s="64"/>
      <c r="O6127" s="87"/>
      <c r="P6127" s="127"/>
      <c r="Q6127" s="127"/>
      <c r="R6127" s="127"/>
    </row>
    <row r="6128" spans="7:18" x14ac:dyDescent="0.2">
      <c r="G6128" s="64"/>
      <c r="H6128" s="64"/>
      <c r="O6128" s="87"/>
      <c r="P6128" s="127"/>
      <c r="Q6128" s="127"/>
      <c r="R6128" s="127"/>
    </row>
    <row r="6129" spans="7:18" x14ac:dyDescent="0.2">
      <c r="G6129" s="64"/>
      <c r="H6129" s="64"/>
      <c r="O6129" s="87"/>
      <c r="P6129" s="127"/>
      <c r="Q6129" s="127"/>
      <c r="R6129" s="127"/>
    </row>
    <row r="6130" spans="7:18" x14ac:dyDescent="0.2">
      <c r="G6130" s="64"/>
      <c r="H6130" s="64"/>
      <c r="O6130" s="87"/>
      <c r="P6130" s="127"/>
      <c r="Q6130" s="127"/>
      <c r="R6130" s="127"/>
    </row>
    <row r="6131" spans="7:18" x14ac:dyDescent="0.2">
      <c r="G6131" s="64"/>
      <c r="H6131" s="64"/>
      <c r="O6131" s="87"/>
      <c r="P6131" s="127"/>
      <c r="Q6131" s="127"/>
      <c r="R6131" s="127"/>
    </row>
    <row r="6132" spans="7:18" x14ac:dyDescent="0.2">
      <c r="G6132" s="64"/>
      <c r="H6132" s="64"/>
      <c r="O6132" s="87"/>
      <c r="P6132" s="127"/>
      <c r="Q6132" s="127"/>
      <c r="R6132" s="127"/>
    </row>
    <row r="6133" spans="7:18" x14ac:dyDescent="0.2">
      <c r="G6133" s="64"/>
      <c r="H6133" s="64"/>
      <c r="O6133" s="87"/>
      <c r="P6133" s="127"/>
      <c r="Q6133" s="127"/>
      <c r="R6133" s="127"/>
    </row>
    <row r="6134" spans="7:18" x14ac:dyDescent="0.2">
      <c r="G6134" s="64"/>
      <c r="H6134" s="64"/>
      <c r="O6134" s="87"/>
      <c r="P6134" s="127"/>
      <c r="Q6134" s="127"/>
      <c r="R6134" s="127"/>
    </row>
    <row r="6135" spans="7:18" x14ac:dyDescent="0.2">
      <c r="G6135" s="64"/>
      <c r="H6135" s="64"/>
      <c r="O6135" s="87"/>
      <c r="P6135" s="127"/>
      <c r="Q6135" s="127"/>
      <c r="R6135" s="127"/>
    </row>
    <row r="6136" spans="7:18" x14ac:dyDescent="0.2">
      <c r="G6136" s="64"/>
      <c r="H6136" s="64"/>
      <c r="O6136" s="87"/>
      <c r="P6136" s="127"/>
      <c r="Q6136" s="127"/>
      <c r="R6136" s="127"/>
    </row>
    <row r="6137" spans="7:18" x14ac:dyDescent="0.2">
      <c r="G6137" s="64"/>
      <c r="H6137" s="64"/>
      <c r="O6137" s="87"/>
      <c r="P6137" s="127"/>
      <c r="Q6137" s="127"/>
      <c r="R6137" s="127"/>
    </row>
    <row r="6138" spans="7:18" x14ac:dyDescent="0.2">
      <c r="G6138" s="64"/>
      <c r="H6138" s="64"/>
      <c r="O6138" s="87"/>
      <c r="P6138" s="127"/>
      <c r="Q6138" s="127"/>
      <c r="R6138" s="127"/>
    </row>
    <row r="6139" spans="7:18" x14ac:dyDescent="0.2">
      <c r="G6139" s="64"/>
      <c r="H6139" s="64"/>
      <c r="O6139" s="87"/>
      <c r="P6139" s="127"/>
      <c r="Q6139" s="127"/>
      <c r="R6139" s="127"/>
    </row>
    <row r="6140" spans="7:18" x14ac:dyDescent="0.2">
      <c r="G6140" s="64"/>
      <c r="H6140" s="64"/>
      <c r="O6140" s="87"/>
      <c r="P6140" s="127"/>
      <c r="Q6140" s="127"/>
      <c r="R6140" s="127"/>
    </row>
    <row r="6141" spans="7:18" x14ac:dyDescent="0.2">
      <c r="G6141" s="64"/>
      <c r="H6141" s="64"/>
      <c r="O6141" s="87"/>
      <c r="P6141" s="127"/>
      <c r="Q6141" s="127"/>
      <c r="R6141" s="127"/>
    </row>
    <row r="6142" spans="7:18" x14ac:dyDescent="0.2">
      <c r="G6142" s="64"/>
      <c r="H6142" s="64"/>
      <c r="O6142" s="87"/>
      <c r="P6142" s="127"/>
      <c r="Q6142" s="127"/>
      <c r="R6142" s="127"/>
    </row>
    <row r="6143" spans="7:18" x14ac:dyDescent="0.2">
      <c r="G6143" s="64"/>
      <c r="H6143" s="64"/>
      <c r="O6143" s="87"/>
      <c r="P6143" s="127"/>
      <c r="Q6143" s="127"/>
      <c r="R6143" s="127"/>
    </row>
    <row r="6144" spans="7:18" x14ac:dyDescent="0.2">
      <c r="G6144" s="64"/>
      <c r="H6144" s="64"/>
      <c r="O6144" s="87"/>
      <c r="P6144" s="127"/>
      <c r="Q6144" s="127"/>
      <c r="R6144" s="127"/>
    </row>
    <row r="6145" spans="7:18" x14ac:dyDescent="0.2">
      <c r="G6145" s="64"/>
      <c r="H6145" s="64"/>
      <c r="O6145" s="87"/>
      <c r="P6145" s="127"/>
      <c r="Q6145" s="127"/>
      <c r="R6145" s="127"/>
    </row>
    <row r="6146" spans="7:18" x14ac:dyDescent="0.2">
      <c r="G6146" s="64"/>
      <c r="H6146" s="64"/>
      <c r="O6146" s="87"/>
      <c r="P6146" s="127"/>
      <c r="Q6146" s="127"/>
      <c r="R6146" s="127"/>
    </row>
    <row r="6147" spans="7:18" x14ac:dyDescent="0.2">
      <c r="G6147" s="64"/>
      <c r="H6147" s="64"/>
      <c r="O6147" s="87"/>
      <c r="P6147" s="127"/>
      <c r="Q6147" s="127"/>
      <c r="R6147" s="127"/>
    </row>
    <row r="6148" spans="7:18" x14ac:dyDescent="0.2">
      <c r="G6148" s="64"/>
      <c r="H6148" s="64"/>
      <c r="O6148" s="87"/>
      <c r="P6148" s="127"/>
      <c r="Q6148" s="127"/>
      <c r="R6148" s="127"/>
    </row>
    <row r="6149" spans="7:18" x14ac:dyDescent="0.2">
      <c r="G6149" s="64"/>
      <c r="H6149" s="64"/>
      <c r="O6149" s="87"/>
      <c r="P6149" s="127"/>
      <c r="Q6149" s="127"/>
      <c r="R6149" s="127"/>
    </row>
    <row r="6150" spans="7:18" x14ac:dyDescent="0.2">
      <c r="G6150" s="64"/>
      <c r="H6150" s="64"/>
      <c r="O6150" s="87"/>
      <c r="P6150" s="127"/>
      <c r="Q6150" s="127"/>
      <c r="R6150" s="127"/>
    </row>
    <row r="6151" spans="7:18" x14ac:dyDescent="0.2">
      <c r="G6151" s="64"/>
      <c r="H6151" s="64"/>
      <c r="O6151" s="87"/>
      <c r="P6151" s="127"/>
      <c r="Q6151" s="127"/>
      <c r="R6151" s="127"/>
    </row>
    <row r="6152" spans="7:18" x14ac:dyDescent="0.2">
      <c r="G6152" s="64"/>
      <c r="H6152" s="64"/>
      <c r="O6152" s="87"/>
      <c r="P6152" s="127"/>
      <c r="Q6152" s="127"/>
      <c r="R6152" s="127"/>
    </row>
    <row r="6153" spans="7:18" x14ac:dyDescent="0.2">
      <c r="G6153" s="64"/>
      <c r="H6153" s="64"/>
      <c r="O6153" s="87"/>
      <c r="P6153" s="127"/>
      <c r="Q6153" s="127"/>
      <c r="R6153" s="127"/>
    </row>
    <row r="6154" spans="7:18" x14ac:dyDescent="0.2">
      <c r="G6154" s="64"/>
      <c r="H6154" s="64"/>
      <c r="O6154" s="87"/>
      <c r="P6154" s="127"/>
      <c r="Q6154" s="127"/>
      <c r="R6154" s="127"/>
    </row>
    <row r="6155" spans="7:18" x14ac:dyDescent="0.2">
      <c r="G6155" s="64"/>
      <c r="H6155" s="64"/>
      <c r="O6155" s="87"/>
      <c r="P6155" s="127"/>
      <c r="Q6155" s="127"/>
      <c r="R6155" s="127"/>
    </row>
    <row r="6156" spans="7:18" x14ac:dyDescent="0.2">
      <c r="G6156" s="64"/>
      <c r="H6156" s="64"/>
      <c r="O6156" s="87"/>
      <c r="P6156" s="127"/>
      <c r="Q6156" s="127"/>
      <c r="R6156" s="127"/>
    </row>
    <row r="6157" spans="7:18" x14ac:dyDescent="0.2">
      <c r="G6157" s="64"/>
      <c r="H6157" s="64"/>
      <c r="O6157" s="87"/>
      <c r="P6157" s="127"/>
      <c r="Q6157" s="127"/>
      <c r="R6157" s="127"/>
    </row>
    <row r="6158" spans="7:18" x14ac:dyDescent="0.2">
      <c r="G6158" s="64"/>
      <c r="H6158" s="64"/>
      <c r="O6158" s="87"/>
      <c r="P6158" s="127"/>
      <c r="Q6158" s="127"/>
      <c r="R6158" s="127"/>
    </row>
    <row r="6159" spans="7:18" x14ac:dyDescent="0.2">
      <c r="G6159" s="64"/>
      <c r="H6159" s="64"/>
      <c r="O6159" s="87"/>
      <c r="P6159" s="127"/>
      <c r="Q6159" s="127"/>
      <c r="R6159" s="127"/>
    </row>
    <row r="6160" spans="7:18" x14ac:dyDescent="0.2">
      <c r="G6160" s="64"/>
      <c r="H6160" s="64"/>
      <c r="O6160" s="87"/>
      <c r="P6160" s="127"/>
      <c r="Q6160" s="127"/>
      <c r="R6160" s="127"/>
    </row>
    <row r="6161" spans="7:18" x14ac:dyDescent="0.2">
      <c r="G6161" s="64"/>
      <c r="H6161" s="64"/>
      <c r="O6161" s="87"/>
      <c r="P6161" s="127"/>
      <c r="Q6161" s="127"/>
      <c r="R6161" s="127"/>
    </row>
    <row r="6162" spans="7:18" x14ac:dyDescent="0.2">
      <c r="G6162" s="64"/>
      <c r="H6162" s="64"/>
      <c r="O6162" s="87"/>
      <c r="P6162" s="127"/>
      <c r="Q6162" s="127"/>
      <c r="R6162" s="127"/>
    </row>
    <row r="6163" spans="7:18" x14ac:dyDescent="0.2">
      <c r="G6163" s="64"/>
      <c r="H6163" s="64"/>
      <c r="O6163" s="87"/>
      <c r="P6163" s="127"/>
      <c r="Q6163" s="127"/>
      <c r="R6163" s="127"/>
    </row>
    <row r="6164" spans="7:18" x14ac:dyDescent="0.2">
      <c r="G6164" s="64"/>
      <c r="H6164" s="64"/>
      <c r="O6164" s="87"/>
      <c r="P6164" s="127"/>
      <c r="Q6164" s="127"/>
      <c r="R6164" s="127"/>
    </row>
    <row r="6165" spans="7:18" x14ac:dyDescent="0.2">
      <c r="G6165" s="64"/>
      <c r="H6165" s="64"/>
      <c r="O6165" s="87"/>
      <c r="P6165" s="127"/>
      <c r="Q6165" s="127"/>
      <c r="R6165" s="127"/>
    </row>
    <row r="6166" spans="7:18" x14ac:dyDescent="0.2">
      <c r="G6166" s="64"/>
      <c r="H6166" s="64"/>
      <c r="O6166" s="87"/>
      <c r="P6166" s="127"/>
      <c r="Q6166" s="127"/>
      <c r="R6166" s="127"/>
    </row>
    <row r="6167" spans="7:18" x14ac:dyDescent="0.2">
      <c r="G6167" s="64"/>
      <c r="H6167" s="64"/>
      <c r="O6167" s="87"/>
      <c r="P6167" s="127"/>
      <c r="Q6167" s="127"/>
      <c r="R6167" s="127"/>
    </row>
    <row r="6168" spans="7:18" x14ac:dyDescent="0.2">
      <c r="G6168" s="64"/>
      <c r="H6168" s="64"/>
      <c r="O6168" s="87"/>
      <c r="P6168" s="127"/>
      <c r="Q6168" s="127"/>
      <c r="R6168" s="127"/>
    </row>
    <row r="6169" spans="7:18" x14ac:dyDescent="0.2">
      <c r="G6169" s="64"/>
      <c r="H6169" s="64"/>
      <c r="O6169" s="87"/>
      <c r="P6169" s="127"/>
      <c r="Q6169" s="127"/>
      <c r="R6169" s="127"/>
    </row>
    <row r="6170" spans="7:18" x14ac:dyDescent="0.2">
      <c r="G6170" s="64"/>
      <c r="H6170" s="64"/>
      <c r="O6170" s="87"/>
      <c r="P6170" s="127"/>
      <c r="Q6170" s="127"/>
      <c r="R6170" s="127"/>
    </row>
    <row r="6171" spans="7:18" x14ac:dyDescent="0.2">
      <c r="G6171" s="64"/>
      <c r="H6171" s="64"/>
      <c r="O6171" s="87"/>
      <c r="P6171" s="127"/>
      <c r="Q6171" s="127"/>
      <c r="R6171" s="127"/>
    </row>
    <row r="6172" spans="7:18" x14ac:dyDescent="0.2">
      <c r="G6172" s="64"/>
      <c r="H6172" s="64"/>
      <c r="O6172" s="87"/>
      <c r="P6172" s="127"/>
      <c r="Q6172" s="127"/>
      <c r="R6172" s="127"/>
    </row>
    <row r="6173" spans="7:18" x14ac:dyDescent="0.2">
      <c r="G6173" s="64"/>
      <c r="H6173" s="64"/>
      <c r="O6173" s="87"/>
      <c r="P6173" s="127"/>
      <c r="Q6173" s="127"/>
      <c r="R6173" s="127"/>
    </row>
    <row r="6174" spans="7:18" x14ac:dyDescent="0.2">
      <c r="G6174" s="64"/>
      <c r="H6174" s="64"/>
      <c r="O6174" s="87"/>
      <c r="P6174" s="127"/>
      <c r="Q6174" s="127"/>
      <c r="R6174" s="127"/>
    </row>
    <row r="6175" spans="7:18" x14ac:dyDescent="0.2">
      <c r="G6175" s="64"/>
      <c r="H6175" s="64"/>
      <c r="O6175" s="87"/>
      <c r="P6175" s="127"/>
      <c r="Q6175" s="127"/>
      <c r="R6175" s="127"/>
    </row>
    <row r="6176" spans="7:18" x14ac:dyDescent="0.2">
      <c r="G6176" s="64"/>
      <c r="H6176" s="64"/>
      <c r="O6176" s="87"/>
      <c r="P6176" s="127"/>
      <c r="Q6176" s="127"/>
      <c r="R6176" s="127"/>
    </row>
    <row r="6177" spans="7:18" x14ac:dyDescent="0.2">
      <c r="G6177" s="64"/>
      <c r="H6177" s="64"/>
      <c r="O6177" s="87"/>
      <c r="P6177" s="127"/>
      <c r="Q6177" s="127"/>
      <c r="R6177" s="127"/>
    </row>
    <row r="6178" spans="7:18" x14ac:dyDescent="0.2">
      <c r="G6178" s="64"/>
      <c r="H6178" s="64"/>
      <c r="O6178" s="87"/>
      <c r="P6178" s="127"/>
      <c r="Q6178" s="127"/>
      <c r="R6178" s="127"/>
    </row>
    <row r="6179" spans="7:18" x14ac:dyDescent="0.2">
      <c r="G6179" s="64"/>
      <c r="H6179" s="64"/>
      <c r="O6179" s="87"/>
      <c r="P6179" s="127"/>
      <c r="Q6179" s="127"/>
      <c r="R6179" s="127"/>
    </row>
    <row r="6180" spans="7:18" x14ac:dyDescent="0.2">
      <c r="G6180" s="64"/>
      <c r="H6180" s="64"/>
      <c r="O6180" s="87"/>
      <c r="P6180" s="127"/>
      <c r="Q6180" s="127"/>
      <c r="R6180" s="127"/>
    </row>
    <row r="6181" spans="7:18" x14ac:dyDescent="0.2">
      <c r="G6181" s="64"/>
      <c r="H6181" s="64"/>
      <c r="O6181" s="87"/>
      <c r="P6181" s="127"/>
      <c r="Q6181" s="127"/>
      <c r="R6181" s="127"/>
    </row>
    <row r="6182" spans="7:18" x14ac:dyDescent="0.2">
      <c r="G6182" s="64"/>
      <c r="H6182" s="64"/>
      <c r="O6182" s="87"/>
      <c r="P6182" s="127"/>
      <c r="Q6182" s="127"/>
      <c r="R6182" s="127"/>
    </row>
    <row r="6183" spans="7:18" x14ac:dyDescent="0.2">
      <c r="G6183" s="64"/>
      <c r="H6183" s="64"/>
      <c r="O6183" s="87"/>
      <c r="P6183" s="127"/>
      <c r="Q6183" s="127"/>
      <c r="R6183" s="127"/>
    </row>
    <row r="6184" spans="7:18" x14ac:dyDescent="0.2">
      <c r="G6184" s="64"/>
      <c r="H6184" s="64"/>
      <c r="O6184" s="87"/>
      <c r="P6184" s="127"/>
      <c r="Q6184" s="127"/>
      <c r="R6184" s="127"/>
    </row>
    <row r="6185" spans="7:18" x14ac:dyDescent="0.2">
      <c r="G6185" s="64"/>
      <c r="H6185" s="64"/>
      <c r="O6185" s="87"/>
      <c r="P6185" s="127"/>
      <c r="Q6185" s="127"/>
      <c r="R6185" s="127"/>
    </row>
    <row r="6186" spans="7:18" x14ac:dyDescent="0.2">
      <c r="G6186" s="64"/>
      <c r="H6186" s="64"/>
      <c r="O6186" s="87"/>
      <c r="P6186" s="127"/>
      <c r="Q6186" s="127"/>
      <c r="R6186" s="127"/>
    </row>
    <row r="6187" spans="7:18" x14ac:dyDescent="0.2">
      <c r="G6187" s="64"/>
      <c r="H6187" s="64"/>
      <c r="O6187" s="87"/>
      <c r="P6187" s="127"/>
      <c r="Q6187" s="127"/>
      <c r="R6187" s="127"/>
    </row>
    <row r="6188" spans="7:18" x14ac:dyDescent="0.2">
      <c r="G6188" s="64"/>
      <c r="H6188" s="64"/>
      <c r="O6188" s="87"/>
      <c r="P6188" s="127"/>
      <c r="Q6188" s="127"/>
      <c r="R6188" s="127"/>
    </row>
    <row r="6189" spans="7:18" x14ac:dyDescent="0.2">
      <c r="G6189" s="64"/>
      <c r="H6189" s="64"/>
      <c r="O6189" s="87"/>
      <c r="P6189" s="127"/>
      <c r="Q6189" s="127"/>
      <c r="R6189" s="127"/>
    </row>
    <row r="6190" spans="7:18" x14ac:dyDescent="0.2">
      <c r="G6190" s="64"/>
      <c r="H6190" s="64"/>
      <c r="O6190" s="87"/>
      <c r="P6190" s="127"/>
      <c r="Q6190" s="127"/>
      <c r="R6190" s="127"/>
    </row>
    <row r="6191" spans="7:18" x14ac:dyDescent="0.2">
      <c r="G6191" s="64"/>
      <c r="H6191" s="64"/>
      <c r="O6191" s="87"/>
      <c r="P6191" s="127"/>
      <c r="Q6191" s="127"/>
      <c r="R6191" s="127"/>
    </row>
    <row r="6192" spans="7:18" x14ac:dyDescent="0.2">
      <c r="G6192" s="64"/>
      <c r="H6192" s="64"/>
      <c r="O6192" s="87"/>
      <c r="P6192" s="127"/>
      <c r="Q6192" s="127"/>
      <c r="R6192" s="127"/>
    </row>
    <row r="6193" spans="7:18" x14ac:dyDescent="0.2">
      <c r="G6193" s="64"/>
      <c r="H6193" s="64"/>
      <c r="O6193" s="87"/>
      <c r="P6193" s="127"/>
      <c r="Q6193" s="127"/>
      <c r="R6193" s="127"/>
    </row>
    <row r="6194" spans="7:18" x14ac:dyDescent="0.2">
      <c r="G6194" s="64"/>
      <c r="H6194" s="64"/>
      <c r="O6194" s="87"/>
      <c r="P6194" s="127"/>
      <c r="Q6194" s="127"/>
      <c r="R6194" s="127"/>
    </row>
    <row r="6195" spans="7:18" x14ac:dyDescent="0.2">
      <c r="G6195" s="64"/>
      <c r="H6195" s="64"/>
      <c r="O6195" s="87"/>
      <c r="P6195" s="127"/>
      <c r="Q6195" s="127"/>
      <c r="R6195" s="127"/>
    </row>
    <row r="6196" spans="7:18" x14ac:dyDescent="0.2">
      <c r="G6196" s="64"/>
      <c r="H6196" s="64"/>
      <c r="O6196" s="87"/>
      <c r="P6196" s="127"/>
      <c r="Q6196" s="127"/>
      <c r="R6196" s="127"/>
    </row>
    <row r="6197" spans="7:18" x14ac:dyDescent="0.2">
      <c r="G6197" s="64"/>
      <c r="H6197" s="64"/>
      <c r="O6197" s="87"/>
      <c r="P6197" s="127"/>
      <c r="Q6197" s="127"/>
      <c r="R6197" s="127"/>
    </row>
    <row r="6198" spans="7:18" x14ac:dyDescent="0.2">
      <c r="G6198" s="64"/>
      <c r="H6198" s="64"/>
      <c r="O6198" s="87"/>
      <c r="P6198" s="127"/>
      <c r="Q6198" s="127"/>
      <c r="R6198" s="127"/>
    </row>
    <row r="6199" spans="7:18" x14ac:dyDescent="0.2">
      <c r="G6199" s="64"/>
      <c r="H6199" s="64"/>
      <c r="O6199" s="87"/>
      <c r="P6199" s="127"/>
      <c r="Q6199" s="127"/>
      <c r="R6199" s="127"/>
    </row>
    <row r="6200" spans="7:18" x14ac:dyDescent="0.2">
      <c r="G6200" s="64"/>
      <c r="H6200" s="64"/>
      <c r="O6200" s="87"/>
      <c r="P6200" s="127"/>
      <c r="Q6200" s="127"/>
      <c r="R6200" s="127"/>
    </row>
    <row r="6201" spans="7:18" x14ac:dyDescent="0.2">
      <c r="G6201" s="64"/>
      <c r="H6201" s="64"/>
      <c r="O6201" s="87"/>
      <c r="P6201" s="127"/>
      <c r="Q6201" s="127"/>
      <c r="R6201" s="127"/>
    </row>
    <row r="6202" spans="7:18" x14ac:dyDescent="0.2">
      <c r="G6202" s="64"/>
      <c r="H6202" s="64"/>
      <c r="O6202" s="87"/>
      <c r="P6202" s="127"/>
      <c r="Q6202" s="127"/>
      <c r="R6202" s="127"/>
    </row>
    <row r="6203" spans="7:18" x14ac:dyDescent="0.2">
      <c r="G6203" s="64"/>
      <c r="H6203" s="64"/>
      <c r="O6203" s="87"/>
      <c r="P6203" s="127"/>
      <c r="Q6203" s="127"/>
      <c r="R6203" s="127"/>
    </row>
    <row r="6204" spans="7:18" x14ac:dyDescent="0.2">
      <c r="G6204" s="64"/>
      <c r="H6204" s="64"/>
      <c r="O6204" s="87"/>
      <c r="P6204" s="127"/>
      <c r="Q6204" s="127"/>
      <c r="R6204" s="127"/>
    </row>
    <row r="6205" spans="7:18" x14ac:dyDescent="0.2">
      <c r="G6205" s="64"/>
      <c r="H6205" s="64"/>
      <c r="O6205" s="87"/>
      <c r="P6205" s="127"/>
      <c r="Q6205" s="127"/>
      <c r="R6205" s="127"/>
    </row>
    <row r="6206" spans="7:18" x14ac:dyDescent="0.2">
      <c r="G6206" s="64"/>
      <c r="H6206" s="64"/>
      <c r="O6206" s="87"/>
      <c r="P6206" s="127"/>
      <c r="Q6206" s="127"/>
      <c r="R6206" s="127"/>
    </row>
    <row r="6207" spans="7:18" x14ac:dyDescent="0.2">
      <c r="G6207" s="64"/>
      <c r="H6207" s="64"/>
      <c r="O6207" s="87"/>
      <c r="P6207" s="127"/>
      <c r="Q6207" s="127"/>
      <c r="R6207" s="127"/>
    </row>
    <row r="6208" spans="7:18" x14ac:dyDescent="0.2">
      <c r="G6208" s="64"/>
      <c r="H6208" s="64"/>
      <c r="O6208" s="87"/>
      <c r="P6208" s="127"/>
      <c r="Q6208" s="127"/>
      <c r="R6208" s="127"/>
    </row>
    <row r="6209" spans="7:18" x14ac:dyDescent="0.2">
      <c r="G6209" s="64"/>
      <c r="H6209" s="64"/>
      <c r="O6209" s="87"/>
      <c r="P6209" s="127"/>
      <c r="Q6209" s="127"/>
      <c r="R6209" s="127"/>
    </row>
    <row r="6210" spans="7:18" x14ac:dyDescent="0.2">
      <c r="G6210" s="64"/>
      <c r="H6210" s="64"/>
      <c r="O6210" s="87"/>
      <c r="P6210" s="127"/>
      <c r="Q6210" s="127"/>
      <c r="R6210" s="127"/>
    </row>
    <row r="6211" spans="7:18" x14ac:dyDescent="0.2">
      <c r="G6211" s="64"/>
      <c r="H6211" s="64"/>
      <c r="O6211" s="87"/>
      <c r="P6211" s="127"/>
      <c r="Q6211" s="127"/>
      <c r="R6211" s="127"/>
    </row>
    <row r="6212" spans="7:18" x14ac:dyDescent="0.2">
      <c r="G6212" s="64"/>
      <c r="H6212" s="64"/>
      <c r="O6212" s="87"/>
      <c r="P6212" s="127"/>
      <c r="Q6212" s="127"/>
      <c r="R6212" s="127"/>
    </row>
    <row r="6213" spans="7:18" x14ac:dyDescent="0.2">
      <c r="G6213" s="64"/>
      <c r="H6213" s="64"/>
      <c r="O6213" s="87"/>
      <c r="P6213" s="127"/>
      <c r="Q6213" s="127"/>
      <c r="R6213" s="127"/>
    </row>
    <row r="6214" spans="7:18" x14ac:dyDescent="0.2">
      <c r="G6214" s="64"/>
      <c r="H6214" s="64"/>
      <c r="O6214" s="87"/>
      <c r="P6214" s="127"/>
      <c r="Q6214" s="127"/>
      <c r="R6214" s="127"/>
    </row>
    <row r="6215" spans="7:18" x14ac:dyDescent="0.2">
      <c r="G6215" s="64"/>
      <c r="H6215" s="64"/>
      <c r="O6215" s="87"/>
      <c r="P6215" s="127"/>
      <c r="Q6215" s="127"/>
      <c r="R6215" s="127"/>
    </row>
    <row r="6216" spans="7:18" x14ac:dyDescent="0.2">
      <c r="G6216" s="64"/>
      <c r="H6216" s="64"/>
      <c r="O6216" s="87"/>
      <c r="P6216" s="127"/>
      <c r="Q6216" s="127"/>
      <c r="R6216" s="127"/>
    </row>
    <row r="6217" spans="7:18" x14ac:dyDescent="0.2">
      <c r="G6217" s="64"/>
      <c r="H6217" s="64"/>
      <c r="O6217" s="87"/>
      <c r="P6217" s="127"/>
      <c r="Q6217" s="127"/>
      <c r="R6217" s="127"/>
    </row>
    <row r="6218" spans="7:18" x14ac:dyDescent="0.2">
      <c r="G6218" s="64"/>
      <c r="H6218" s="64"/>
      <c r="O6218" s="87"/>
      <c r="P6218" s="127"/>
      <c r="Q6218" s="127"/>
      <c r="R6218" s="127"/>
    </row>
    <row r="6219" spans="7:18" x14ac:dyDescent="0.2">
      <c r="G6219" s="64"/>
      <c r="H6219" s="64"/>
      <c r="O6219" s="87"/>
      <c r="P6219" s="127"/>
      <c r="Q6219" s="127"/>
      <c r="R6219" s="127"/>
    </row>
    <row r="6220" spans="7:18" x14ac:dyDescent="0.2">
      <c r="G6220" s="64"/>
      <c r="H6220" s="64"/>
      <c r="O6220" s="87"/>
      <c r="P6220" s="127"/>
      <c r="Q6220" s="127"/>
      <c r="R6220" s="127"/>
    </row>
    <row r="6221" spans="7:18" x14ac:dyDescent="0.2">
      <c r="G6221" s="64"/>
      <c r="H6221" s="64"/>
      <c r="O6221" s="87"/>
      <c r="P6221" s="127"/>
      <c r="Q6221" s="127"/>
      <c r="R6221" s="127"/>
    </row>
    <row r="6222" spans="7:18" x14ac:dyDescent="0.2">
      <c r="G6222" s="64"/>
      <c r="H6222" s="64"/>
      <c r="O6222" s="87"/>
      <c r="P6222" s="127"/>
      <c r="Q6222" s="127"/>
      <c r="R6222" s="127"/>
    </row>
    <row r="6223" spans="7:18" x14ac:dyDescent="0.2">
      <c r="G6223" s="64"/>
      <c r="H6223" s="64"/>
      <c r="O6223" s="87"/>
      <c r="P6223" s="127"/>
      <c r="Q6223" s="127"/>
      <c r="R6223" s="127"/>
    </row>
    <row r="6224" spans="7:18" x14ac:dyDescent="0.2">
      <c r="G6224" s="64"/>
      <c r="H6224" s="64"/>
      <c r="O6224" s="87"/>
      <c r="P6224" s="127"/>
      <c r="Q6224" s="127"/>
      <c r="R6224" s="127"/>
    </row>
    <row r="6225" spans="7:18" x14ac:dyDescent="0.2">
      <c r="G6225" s="64"/>
      <c r="H6225" s="64"/>
      <c r="O6225" s="87"/>
      <c r="P6225" s="127"/>
      <c r="Q6225" s="127"/>
      <c r="R6225" s="127"/>
    </row>
    <row r="6226" spans="7:18" x14ac:dyDescent="0.2">
      <c r="G6226" s="64"/>
      <c r="H6226" s="64"/>
      <c r="O6226" s="87"/>
      <c r="P6226" s="127"/>
      <c r="Q6226" s="127"/>
      <c r="R6226" s="127"/>
    </row>
    <row r="6227" spans="7:18" x14ac:dyDescent="0.2">
      <c r="G6227" s="64"/>
      <c r="H6227" s="64"/>
      <c r="O6227" s="87"/>
      <c r="P6227" s="127"/>
      <c r="Q6227" s="127"/>
      <c r="R6227" s="127"/>
    </row>
    <row r="6228" spans="7:18" x14ac:dyDescent="0.2">
      <c r="G6228" s="64"/>
      <c r="H6228" s="64"/>
      <c r="O6228" s="87"/>
      <c r="P6228" s="127"/>
      <c r="Q6228" s="127"/>
      <c r="R6228" s="127"/>
    </row>
    <row r="6229" spans="7:18" x14ac:dyDescent="0.2">
      <c r="G6229" s="64"/>
      <c r="H6229" s="64"/>
      <c r="O6229" s="87"/>
      <c r="P6229" s="127"/>
      <c r="Q6229" s="127"/>
      <c r="R6229" s="127"/>
    </row>
    <row r="6230" spans="7:18" x14ac:dyDescent="0.2">
      <c r="G6230" s="64"/>
      <c r="H6230" s="64"/>
      <c r="O6230" s="87"/>
      <c r="P6230" s="127"/>
      <c r="Q6230" s="127"/>
      <c r="R6230" s="127"/>
    </row>
    <row r="6231" spans="7:18" x14ac:dyDescent="0.2">
      <c r="G6231" s="64"/>
      <c r="H6231" s="64"/>
      <c r="O6231" s="87"/>
      <c r="P6231" s="127"/>
      <c r="Q6231" s="127"/>
      <c r="R6231" s="127"/>
    </row>
    <row r="6232" spans="7:18" x14ac:dyDescent="0.2">
      <c r="G6232" s="64"/>
      <c r="H6232" s="64"/>
      <c r="O6232" s="87"/>
      <c r="P6232" s="127"/>
      <c r="Q6232" s="127"/>
      <c r="R6232" s="127"/>
    </row>
    <row r="6233" spans="7:18" x14ac:dyDescent="0.2">
      <c r="G6233" s="64"/>
      <c r="H6233" s="64"/>
      <c r="O6233" s="87"/>
      <c r="P6233" s="127"/>
      <c r="Q6233" s="127"/>
      <c r="R6233" s="127"/>
    </row>
    <row r="6234" spans="7:18" x14ac:dyDescent="0.2">
      <c r="G6234" s="64"/>
      <c r="H6234" s="64"/>
      <c r="O6234" s="87"/>
      <c r="P6234" s="127"/>
      <c r="Q6234" s="127"/>
      <c r="R6234" s="127"/>
    </row>
    <row r="6235" spans="7:18" x14ac:dyDescent="0.2">
      <c r="G6235" s="64"/>
      <c r="H6235" s="64"/>
      <c r="O6235" s="87"/>
      <c r="P6235" s="127"/>
      <c r="Q6235" s="127"/>
      <c r="R6235" s="127"/>
    </row>
    <row r="6236" spans="7:18" x14ac:dyDescent="0.2">
      <c r="G6236" s="64"/>
      <c r="H6236" s="64"/>
      <c r="O6236" s="87"/>
      <c r="P6236" s="127"/>
      <c r="Q6236" s="127"/>
      <c r="R6236" s="127"/>
    </row>
    <row r="6237" spans="7:18" x14ac:dyDescent="0.2">
      <c r="G6237" s="64"/>
      <c r="H6237" s="64"/>
      <c r="O6237" s="87"/>
      <c r="P6237" s="127"/>
      <c r="Q6237" s="127"/>
      <c r="R6237" s="127"/>
    </row>
    <row r="6238" spans="7:18" x14ac:dyDescent="0.2">
      <c r="G6238" s="64"/>
      <c r="H6238" s="64"/>
      <c r="O6238" s="87"/>
      <c r="P6238" s="127"/>
      <c r="Q6238" s="127"/>
      <c r="R6238" s="127"/>
    </row>
    <row r="6239" spans="7:18" x14ac:dyDescent="0.2">
      <c r="G6239" s="64"/>
      <c r="H6239" s="64"/>
      <c r="O6239" s="87"/>
      <c r="P6239" s="127"/>
      <c r="Q6239" s="127"/>
      <c r="R6239" s="127"/>
    </row>
    <row r="6240" spans="7:18" x14ac:dyDescent="0.2">
      <c r="G6240" s="64"/>
      <c r="H6240" s="64"/>
      <c r="O6240" s="87"/>
      <c r="P6240" s="127"/>
      <c r="Q6240" s="127"/>
      <c r="R6240" s="127"/>
    </row>
    <row r="6241" spans="7:18" x14ac:dyDescent="0.2">
      <c r="G6241" s="64"/>
      <c r="H6241" s="64"/>
      <c r="O6241" s="87"/>
      <c r="P6241" s="127"/>
      <c r="Q6241" s="127"/>
      <c r="R6241" s="127"/>
    </row>
    <row r="6242" spans="7:18" x14ac:dyDescent="0.2">
      <c r="G6242" s="64"/>
      <c r="H6242" s="64"/>
      <c r="O6242" s="87"/>
      <c r="P6242" s="127"/>
      <c r="Q6242" s="127"/>
      <c r="R6242" s="127"/>
    </row>
    <row r="6243" spans="7:18" x14ac:dyDescent="0.2">
      <c r="G6243" s="64"/>
      <c r="H6243" s="64"/>
      <c r="O6243" s="87"/>
      <c r="P6243" s="127"/>
      <c r="Q6243" s="127"/>
      <c r="R6243" s="127"/>
    </row>
    <row r="6244" spans="7:18" x14ac:dyDescent="0.2">
      <c r="G6244" s="64"/>
      <c r="H6244" s="64"/>
      <c r="O6244" s="87"/>
      <c r="P6244" s="127"/>
      <c r="Q6244" s="127"/>
      <c r="R6244" s="127"/>
    </row>
    <row r="6245" spans="7:18" x14ac:dyDescent="0.2">
      <c r="G6245" s="64"/>
      <c r="H6245" s="64"/>
      <c r="O6245" s="87"/>
      <c r="P6245" s="127"/>
      <c r="Q6245" s="127"/>
      <c r="R6245" s="127"/>
    </row>
    <row r="6246" spans="7:18" x14ac:dyDescent="0.2">
      <c r="G6246" s="64"/>
      <c r="H6246" s="64"/>
      <c r="O6246" s="87"/>
      <c r="P6246" s="127"/>
      <c r="Q6246" s="127"/>
      <c r="R6246" s="127"/>
    </row>
    <row r="6247" spans="7:18" x14ac:dyDescent="0.2">
      <c r="G6247" s="64"/>
      <c r="H6247" s="64"/>
      <c r="O6247" s="87"/>
      <c r="P6247" s="127"/>
      <c r="Q6247" s="127"/>
      <c r="R6247" s="127"/>
    </row>
    <row r="6248" spans="7:18" x14ac:dyDescent="0.2">
      <c r="G6248" s="64"/>
      <c r="H6248" s="64"/>
      <c r="O6248" s="87"/>
      <c r="P6248" s="127"/>
      <c r="Q6248" s="127"/>
      <c r="R6248" s="127"/>
    </row>
    <row r="6249" spans="7:18" x14ac:dyDescent="0.2">
      <c r="G6249" s="64"/>
      <c r="H6249" s="64"/>
      <c r="O6249" s="87"/>
      <c r="P6249" s="127"/>
      <c r="Q6249" s="127"/>
      <c r="R6249" s="127"/>
    </row>
    <row r="6250" spans="7:18" x14ac:dyDescent="0.2">
      <c r="G6250" s="64"/>
      <c r="H6250" s="64"/>
      <c r="O6250" s="87"/>
      <c r="P6250" s="127"/>
      <c r="Q6250" s="127"/>
      <c r="R6250" s="127"/>
    </row>
    <row r="6251" spans="7:18" x14ac:dyDescent="0.2">
      <c r="G6251" s="64"/>
      <c r="H6251" s="64"/>
      <c r="O6251" s="87"/>
      <c r="P6251" s="127"/>
      <c r="Q6251" s="127"/>
      <c r="R6251" s="127"/>
    </row>
    <row r="6252" spans="7:18" x14ac:dyDescent="0.2">
      <c r="G6252" s="64"/>
      <c r="H6252" s="64"/>
      <c r="O6252" s="87"/>
      <c r="P6252" s="127"/>
      <c r="Q6252" s="127"/>
      <c r="R6252" s="127"/>
    </row>
    <row r="6253" spans="7:18" x14ac:dyDescent="0.2">
      <c r="G6253" s="64"/>
      <c r="H6253" s="64"/>
      <c r="O6253" s="87"/>
      <c r="P6253" s="127"/>
      <c r="Q6253" s="127"/>
      <c r="R6253" s="127"/>
    </row>
    <row r="6254" spans="7:18" x14ac:dyDescent="0.2">
      <c r="G6254" s="64"/>
      <c r="H6254" s="64"/>
      <c r="O6254" s="87"/>
      <c r="P6254" s="127"/>
      <c r="Q6254" s="127"/>
      <c r="R6254" s="127"/>
    </row>
    <row r="6255" spans="7:18" x14ac:dyDescent="0.2">
      <c r="G6255" s="64"/>
      <c r="H6255" s="64"/>
      <c r="O6255" s="87"/>
      <c r="P6255" s="127"/>
      <c r="Q6255" s="127"/>
      <c r="R6255" s="127"/>
    </row>
    <row r="6256" spans="7:18" x14ac:dyDescent="0.2">
      <c r="G6256" s="64"/>
      <c r="H6256" s="64"/>
      <c r="O6256" s="87"/>
      <c r="P6256" s="127"/>
      <c r="Q6256" s="127"/>
      <c r="R6256" s="127"/>
    </row>
    <row r="6257" spans="7:18" x14ac:dyDescent="0.2">
      <c r="G6257" s="64"/>
      <c r="H6257" s="64"/>
      <c r="O6257" s="87"/>
      <c r="P6257" s="127"/>
      <c r="Q6257" s="127"/>
      <c r="R6257" s="127"/>
    </row>
    <row r="6258" spans="7:18" x14ac:dyDescent="0.2">
      <c r="G6258" s="64"/>
      <c r="H6258" s="64"/>
      <c r="O6258" s="87"/>
      <c r="P6258" s="127"/>
      <c r="Q6258" s="127"/>
      <c r="R6258" s="127"/>
    </row>
    <row r="6259" spans="7:18" x14ac:dyDescent="0.2">
      <c r="G6259" s="64"/>
      <c r="H6259" s="64"/>
      <c r="O6259" s="87"/>
      <c r="P6259" s="127"/>
      <c r="Q6259" s="127"/>
      <c r="R6259" s="127"/>
    </row>
    <row r="6260" spans="7:18" x14ac:dyDescent="0.2">
      <c r="G6260" s="64"/>
      <c r="H6260" s="64"/>
      <c r="O6260" s="87"/>
      <c r="P6260" s="127"/>
      <c r="Q6260" s="127"/>
      <c r="R6260" s="127"/>
    </row>
    <row r="6261" spans="7:18" x14ac:dyDescent="0.2">
      <c r="G6261" s="64"/>
      <c r="H6261" s="64"/>
      <c r="O6261" s="87"/>
      <c r="P6261" s="127"/>
      <c r="Q6261" s="127"/>
      <c r="R6261" s="127"/>
    </row>
    <row r="6262" spans="7:18" x14ac:dyDescent="0.2">
      <c r="G6262" s="64"/>
      <c r="H6262" s="64"/>
      <c r="O6262" s="87"/>
      <c r="P6262" s="127"/>
      <c r="Q6262" s="127"/>
      <c r="R6262" s="127"/>
    </row>
    <row r="6263" spans="7:18" x14ac:dyDescent="0.2">
      <c r="G6263" s="64"/>
      <c r="H6263" s="64"/>
      <c r="O6263" s="87"/>
      <c r="P6263" s="127"/>
      <c r="Q6263" s="127"/>
      <c r="R6263" s="127"/>
    </row>
    <row r="6264" spans="7:18" x14ac:dyDescent="0.2">
      <c r="G6264" s="64"/>
      <c r="H6264" s="64"/>
      <c r="O6264" s="87"/>
      <c r="P6264" s="127"/>
      <c r="Q6264" s="127"/>
      <c r="R6264" s="127"/>
    </row>
    <row r="6265" spans="7:18" x14ac:dyDescent="0.2">
      <c r="G6265" s="64"/>
      <c r="H6265" s="64"/>
      <c r="O6265" s="87"/>
      <c r="P6265" s="127"/>
      <c r="Q6265" s="127"/>
      <c r="R6265" s="127"/>
    </row>
    <row r="6266" spans="7:18" x14ac:dyDescent="0.2">
      <c r="G6266" s="64"/>
      <c r="H6266" s="64"/>
      <c r="O6266" s="87"/>
      <c r="P6266" s="127"/>
      <c r="Q6266" s="127"/>
      <c r="R6266" s="127"/>
    </row>
    <row r="6267" spans="7:18" x14ac:dyDescent="0.2">
      <c r="G6267" s="64"/>
      <c r="H6267" s="64"/>
      <c r="O6267" s="87"/>
      <c r="P6267" s="127"/>
      <c r="Q6267" s="127"/>
      <c r="R6267" s="127"/>
    </row>
    <row r="6268" spans="7:18" x14ac:dyDescent="0.2">
      <c r="G6268" s="64"/>
      <c r="H6268" s="64"/>
      <c r="O6268" s="87"/>
      <c r="P6268" s="127"/>
      <c r="Q6268" s="127"/>
      <c r="R6268" s="127"/>
    </row>
    <row r="6269" spans="7:18" x14ac:dyDescent="0.2">
      <c r="G6269" s="64"/>
      <c r="H6269" s="64"/>
      <c r="O6269" s="87"/>
      <c r="P6269" s="127"/>
      <c r="Q6269" s="127"/>
      <c r="R6269" s="127"/>
    </row>
    <row r="6270" spans="7:18" x14ac:dyDescent="0.2">
      <c r="G6270" s="64"/>
      <c r="H6270" s="64"/>
      <c r="O6270" s="87"/>
      <c r="P6270" s="127"/>
      <c r="Q6270" s="127"/>
      <c r="R6270" s="127"/>
    </row>
    <row r="6271" spans="7:18" x14ac:dyDescent="0.2">
      <c r="G6271" s="64"/>
      <c r="H6271" s="64"/>
      <c r="O6271" s="87"/>
      <c r="P6271" s="127"/>
      <c r="Q6271" s="127"/>
      <c r="R6271" s="127"/>
    </row>
    <row r="6272" spans="7:18" x14ac:dyDescent="0.2">
      <c r="G6272" s="64"/>
      <c r="H6272" s="64"/>
      <c r="O6272" s="87"/>
      <c r="P6272" s="127"/>
      <c r="Q6272" s="127"/>
      <c r="R6272" s="127"/>
    </row>
    <row r="6273" spans="7:18" x14ac:dyDescent="0.2">
      <c r="G6273" s="64"/>
      <c r="H6273" s="64"/>
      <c r="O6273" s="87"/>
      <c r="P6273" s="127"/>
      <c r="Q6273" s="127"/>
      <c r="R6273" s="127"/>
    </row>
    <row r="6274" spans="7:18" x14ac:dyDescent="0.2">
      <c r="G6274" s="64"/>
      <c r="H6274" s="64"/>
      <c r="O6274" s="87"/>
      <c r="P6274" s="127"/>
      <c r="Q6274" s="127"/>
      <c r="R6274" s="127"/>
    </row>
    <row r="6275" spans="7:18" x14ac:dyDescent="0.2">
      <c r="G6275" s="64"/>
      <c r="H6275" s="64"/>
      <c r="O6275" s="87"/>
      <c r="P6275" s="127"/>
      <c r="Q6275" s="127"/>
      <c r="R6275" s="127"/>
    </row>
    <row r="6276" spans="7:18" x14ac:dyDescent="0.2">
      <c r="G6276" s="64"/>
      <c r="H6276" s="64"/>
      <c r="O6276" s="87"/>
      <c r="P6276" s="127"/>
      <c r="Q6276" s="127"/>
      <c r="R6276" s="127"/>
    </row>
    <row r="6277" spans="7:18" x14ac:dyDescent="0.2">
      <c r="G6277" s="64"/>
      <c r="H6277" s="64"/>
      <c r="O6277" s="87"/>
      <c r="P6277" s="127"/>
      <c r="Q6277" s="127"/>
      <c r="R6277" s="127"/>
    </row>
    <row r="6278" spans="7:18" x14ac:dyDescent="0.2">
      <c r="G6278" s="64"/>
      <c r="H6278" s="64"/>
      <c r="O6278" s="87"/>
      <c r="P6278" s="127"/>
      <c r="Q6278" s="127"/>
      <c r="R6278" s="127"/>
    </row>
    <row r="6279" spans="7:18" x14ac:dyDescent="0.2">
      <c r="G6279" s="64"/>
      <c r="H6279" s="64"/>
      <c r="O6279" s="87"/>
      <c r="P6279" s="127"/>
      <c r="Q6279" s="127"/>
      <c r="R6279" s="127"/>
    </row>
    <row r="6280" spans="7:18" x14ac:dyDescent="0.2">
      <c r="G6280" s="64"/>
      <c r="H6280" s="64"/>
      <c r="O6280" s="87"/>
      <c r="P6280" s="127"/>
      <c r="Q6280" s="127"/>
      <c r="R6280" s="127"/>
    </row>
    <row r="6281" spans="7:18" x14ac:dyDescent="0.2">
      <c r="G6281" s="64"/>
      <c r="H6281" s="64"/>
      <c r="O6281" s="87"/>
      <c r="P6281" s="127"/>
      <c r="Q6281" s="127"/>
      <c r="R6281" s="127"/>
    </row>
    <row r="6282" spans="7:18" x14ac:dyDescent="0.2">
      <c r="G6282" s="64"/>
      <c r="H6282" s="64"/>
      <c r="O6282" s="87"/>
      <c r="P6282" s="127"/>
      <c r="Q6282" s="127"/>
      <c r="R6282" s="127"/>
    </row>
    <row r="6283" spans="7:18" x14ac:dyDescent="0.2">
      <c r="G6283" s="64"/>
      <c r="H6283" s="64"/>
      <c r="O6283" s="87"/>
      <c r="P6283" s="127"/>
      <c r="Q6283" s="127"/>
      <c r="R6283" s="127"/>
    </row>
    <row r="6284" spans="7:18" x14ac:dyDescent="0.2">
      <c r="G6284" s="64"/>
      <c r="H6284" s="64"/>
      <c r="O6284" s="87"/>
      <c r="P6284" s="127"/>
      <c r="Q6284" s="127"/>
      <c r="R6284" s="127"/>
    </row>
    <row r="6285" spans="7:18" x14ac:dyDescent="0.2">
      <c r="G6285" s="64"/>
      <c r="H6285" s="64"/>
      <c r="O6285" s="87"/>
      <c r="P6285" s="127"/>
      <c r="Q6285" s="127"/>
      <c r="R6285" s="127"/>
    </row>
    <row r="6286" spans="7:18" x14ac:dyDescent="0.2">
      <c r="G6286" s="64"/>
      <c r="H6286" s="64"/>
      <c r="O6286" s="87"/>
      <c r="P6286" s="127"/>
      <c r="Q6286" s="127"/>
      <c r="R6286" s="127"/>
    </row>
    <row r="6287" spans="7:18" x14ac:dyDescent="0.2">
      <c r="G6287" s="64"/>
      <c r="H6287" s="64"/>
      <c r="O6287" s="87"/>
      <c r="P6287" s="127"/>
      <c r="Q6287" s="127"/>
      <c r="R6287" s="127"/>
    </row>
    <row r="6288" spans="7:18" x14ac:dyDescent="0.2">
      <c r="G6288" s="64"/>
      <c r="H6288" s="64"/>
      <c r="O6288" s="87"/>
      <c r="P6288" s="127"/>
      <c r="Q6288" s="127"/>
      <c r="R6288" s="127"/>
    </row>
    <row r="6289" spans="7:18" x14ac:dyDescent="0.2">
      <c r="G6289" s="64"/>
      <c r="H6289" s="64"/>
      <c r="O6289" s="87"/>
      <c r="P6289" s="127"/>
      <c r="Q6289" s="127"/>
      <c r="R6289" s="127"/>
    </row>
    <row r="6290" spans="7:18" x14ac:dyDescent="0.2">
      <c r="G6290" s="64"/>
      <c r="H6290" s="64"/>
      <c r="O6290" s="87"/>
      <c r="P6290" s="127"/>
      <c r="Q6290" s="127"/>
      <c r="R6290" s="127"/>
    </row>
    <row r="6291" spans="7:18" x14ac:dyDescent="0.2">
      <c r="G6291" s="64"/>
      <c r="H6291" s="64"/>
      <c r="O6291" s="87"/>
      <c r="P6291" s="127"/>
      <c r="Q6291" s="127"/>
      <c r="R6291" s="127"/>
    </row>
    <row r="6292" spans="7:18" x14ac:dyDescent="0.2">
      <c r="G6292" s="64"/>
      <c r="H6292" s="64"/>
      <c r="O6292" s="87"/>
      <c r="P6292" s="127"/>
      <c r="Q6292" s="127"/>
      <c r="R6292" s="127"/>
    </row>
    <row r="6293" spans="7:18" x14ac:dyDescent="0.2">
      <c r="G6293" s="64"/>
      <c r="H6293" s="64"/>
      <c r="O6293" s="87"/>
      <c r="P6293" s="127"/>
      <c r="Q6293" s="127"/>
      <c r="R6293" s="127"/>
    </row>
    <row r="6294" spans="7:18" x14ac:dyDescent="0.2">
      <c r="G6294" s="64"/>
      <c r="H6294" s="64"/>
      <c r="O6294" s="87"/>
      <c r="P6294" s="127"/>
      <c r="Q6294" s="127"/>
      <c r="R6294" s="127"/>
    </row>
    <row r="6295" spans="7:18" x14ac:dyDescent="0.2">
      <c r="G6295" s="64"/>
      <c r="H6295" s="64"/>
      <c r="O6295" s="87"/>
      <c r="P6295" s="127"/>
      <c r="Q6295" s="127"/>
      <c r="R6295" s="127"/>
    </row>
    <row r="6296" spans="7:18" x14ac:dyDescent="0.2">
      <c r="G6296" s="64"/>
      <c r="H6296" s="64"/>
      <c r="O6296" s="87"/>
      <c r="P6296" s="127"/>
      <c r="Q6296" s="127"/>
      <c r="R6296" s="127"/>
    </row>
    <row r="6297" spans="7:18" x14ac:dyDescent="0.2">
      <c r="G6297" s="64"/>
      <c r="H6297" s="64"/>
      <c r="O6297" s="87"/>
      <c r="P6297" s="127"/>
      <c r="Q6297" s="127"/>
      <c r="R6297" s="127"/>
    </row>
    <row r="6298" spans="7:18" x14ac:dyDescent="0.2">
      <c r="G6298" s="64"/>
      <c r="H6298" s="64"/>
      <c r="O6298" s="87"/>
      <c r="P6298" s="127"/>
      <c r="Q6298" s="127"/>
      <c r="R6298" s="127"/>
    </row>
    <row r="6299" spans="7:18" x14ac:dyDescent="0.2">
      <c r="G6299" s="64"/>
      <c r="H6299" s="64"/>
      <c r="O6299" s="87"/>
      <c r="P6299" s="127"/>
      <c r="Q6299" s="127"/>
      <c r="R6299" s="127"/>
    </row>
    <row r="6300" spans="7:18" x14ac:dyDescent="0.2">
      <c r="G6300" s="64"/>
      <c r="H6300" s="64"/>
      <c r="O6300" s="87"/>
      <c r="P6300" s="127"/>
      <c r="Q6300" s="127"/>
      <c r="R6300" s="127"/>
    </row>
    <row r="6301" spans="7:18" x14ac:dyDescent="0.2">
      <c r="G6301" s="64"/>
      <c r="H6301" s="64"/>
      <c r="O6301" s="87"/>
      <c r="P6301" s="127"/>
      <c r="Q6301" s="127"/>
      <c r="R6301" s="127"/>
    </row>
    <row r="6302" spans="7:18" x14ac:dyDescent="0.2">
      <c r="G6302" s="64"/>
      <c r="H6302" s="64"/>
      <c r="O6302" s="87"/>
      <c r="P6302" s="127"/>
      <c r="Q6302" s="127"/>
      <c r="R6302" s="127"/>
    </row>
    <row r="6303" spans="7:18" x14ac:dyDescent="0.2">
      <c r="G6303" s="64"/>
      <c r="H6303" s="64"/>
      <c r="O6303" s="87"/>
      <c r="P6303" s="127"/>
      <c r="Q6303" s="127"/>
      <c r="R6303" s="127"/>
    </row>
    <row r="6304" spans="7:18" x14ac:dyDescent="0.2">
      <c r="G6304" s="64"/>
      <c r="H6304" s="64"/>
      <c r="O6304" s="87"/>
      <c r="P6304" s="127"/>
      <c r="Q6304" s="127"/>
      <c r="R6304" s="127"/>
    </row>
    <row r="6305" spans="7:18" x14ac:dyDescent="0.2">
      <c r="G6305" s="64"/>
      <c r="H6305" s="64"/>
      <c r="O6305" s="87"/>
      <c r="P6305" s="127"/>
      <c r="Q6305" s="127"/>
      <c r="R6305" s="127"/>
    </row>
    <row r="6306" spans="7:18" x14ac:dyDescent="0.2">
      <c r="G6306" s="64"/>
      <c r="H6306" s="64"/>
      <c r="O6306" s="87"/>
      <c r="P6306" s="127"/>
      <c r="Q6306" s="127"/>
      <c r="R6306" s="127"/>
    </row>
    <row r="6307" spans="7:18" x14ac:dyDescent="0.2">
      <c r="G6307" s="64"/>
      <c r="H6307" s="64"/>
      <c r="O6307" s="87"/>
      <c r="P6307" s="127"/>
      <c r="Q6307" s="127"/>
      <c r="R6307" s="127"/>
    </row>
    <row r="6308" spans="7:18" x14ac:dyDescent="0.2">
      <c r="G6308" s="64"/>
      <c r="H6308" s="64"/>
      <c r="O6308" s="87"/>
      <c r="P6308" s="127"/>
      <c r="Q6308" s="127"/>
      <c r="R6308" s="127"/>
    </row>
    <row r="6309" spans="7:18" x14ac:dyDescent="0.2">
      <c r="G6309" s="64"/>
      <c r="H6309" s="64"/>
      <c r="O6309" s="87"/>
      <c r="P6309" s="127"/>
      <c r="Q6309" s="127"/>
      <c r="R6309" s="127"/>
    </row>
    <row r="6310" spans="7:18" x14ac:dyDescent="0.2">
      <c r="G6310" s="64"/>
      <c r="H6310" s="64"/>
      <c r="O6310" s="87"/>
      <c r="P6310" s="127"/>
      <c r="Q6310" s="127"/>
      <c r="R6310" s="127"/>
    </row>
    <row r="6311" spans="7:18" x14ac:dyDescent="0.2">
      <c r="G6311" s="64"/>
      <c r="H6311" s="64"/>
      <c r="O6311" s="87"/>
      <c r="P6311" s="127"/>
      <c r="Q6311" s="127"/>
      <c r="R6311" s="127"/>
    </row>
    <row r="6312" spans="7:18" x14ac:dyDescent="0.2">
      <c r="G6312" s="64"/>
      <c r="H6312" s="64"/>
      <c r="O6312" s="87"/>
      <c r="P6312" s="127"/>
      <c r="Q6312" s="127"/>
      <c r="R6312" s="127"/>
    </row>
    <row r="6313" spans="7:18" x14ac:dyDescent="0.2">
      <c r="G6313" s="64"/>
      <c r="H6313" s="64"/>
      <c r="O6313" s="87"/>
      <c r="P6313" s="127"/>
      <c r="Q6313" s="127"/>
      <c r="R6313" s="127"/>
    </row>
    <row r="6314" spans="7:18" x14ac:dyDescent="0.2">
      <c r="G6314" s="64"/>
      <c r="H6314" s="64"/>
      <c r="O6314" s="87"/>
      <c r="P6314" s="127"/>
      <c r="Q6314" s="127"/>
      <c r="R6314" s="127"/>
    </row>
    <row r="6315" spans="7:18" x14ac:dyDescent="0.2">
      <c r="G6315" s="64"/>
      <c r="H6315" s="64"/>
      <c r="O6315" s="87"/>
      <c r="P6315" s="127"/>
      <c r="Q6315" s="127"/>
      <c r="R6315" s="127"/>
    </row>
    <row r="6316" spans="7:18" x14ac:dyDescent="0.2">
      <c r="G6316" s="64"/>
      <c r="H6316" s="64"/>
      <c r="O6316" s="87"/>
      <c r="P6316" s="127"/>
      <c r="Q6316" s="127"/>
      <c r="R6316" s="127"/>
    </row>
    <row r="6317" spans="7:18" x14ac:dyDescent="0.2">
      <c r="G6317" s="64"/>
      <c r="H6317" s="64"/>
      <c r="O6317" s="87"/>
      <c r="P6317" s="127"/>
      <c r="Q6317" s="127"/>
      <c r="R6317" s="127"/>
    </row>
    <row r="6318" spans="7:18" x14ac:dyDescent="0.2">
      <c r="G6318" s="64"/>
      <c r="H6318" s="64"/>
      <c r="O6318" s="87"/>
      <c r="P6318" s="127"/>
      <c r="Q6318" s="127"/>
      <c r="R6318" s="127"/>
    </row>
    <row r="6319" spans="7:18" x14ac:dyDescent="0.2">
      <c r="G6319" s="64"/>
      <c r="H6319" s="64"/>
      <c r="O6319" s="87"/>
      <c r="P6319" s="127"/>
      <c r="Q6319" s="127"/>
      <c r="R6319" s="127"/>
    </row>
    <row r="6320" spans="7:18" x14ac:dyDescent="0.2">
      <c r="G6320" s="64"/>
      <c r="H6320" s="64"/>
      <c r="O6320" s="87"/>
      <c r="P6320" s="127"/>
      <c r="Q6320" s="127"/>
      <c r="R6320" s="127"/>
    </row>
    <row r="6321" spans="7:18" x14ac:dyDescent="0.2">
      <c r="G6321" s="64"/>
      <c r="H6321" s="64"/>
      <c r="O6321" s="87"/>
      <c r="P6321" s="127"/>
      <c r="Q6321" s="127"/>
      <c r="R6321" s="127"/>
    </row>
    <row r="6322" spans="7:18" x14ac:dyDescent="0.2">
      <c r="G6322" s="64"/>
      <c r="H6322" s="64"/>
      <c r="O6322" s="87"/>
      <c r="P6322" s="127"/>
      <c r="Q6322" s="127"/>
      <c r="R6322" s="127"/>
    </row>
    <row r="6323" spans="7:18" x14ac:dyDescent="0.2">
      <c r="G6323" s="64"/>
      <c r="H6323" s="64"/>
      <c r="O6323" s="87"/>
      <c r="P6323" s="127"/>
      <c r="Q6323" s="127"/>
      <c r="R6323" s="127"/>
    </row>
    <row r="6324" spans="7:18" x14ac:dyDescent="0.2">
      <c r="G6324" s="64"/>
      <c r="H6324" s="64"/>
      <c r="O6324" s="87"/>
      <c r="P6324" s="127"/>
      <c r="Q6324" s="127"/>
      <c r="R6324" s="127"/>
    </row>
    <row r="6325" spans="7:18" x14ac:dyDescent="0.2">
      <c r="G6325" s="64"/>
      <c r="H6325" s="64"/>
      <c r="O6325" s="87"/>
      <c r="P6325" s="127"/>
      <c r="Q6325" s="127"/>
      <c r="R6325" s="127"/>
    </row>
    <row r="6326" spans="7:18" x14ac:dyDescent="0.2">
      <c r="G6326" s="64"/>
      <c r="H6326" s="64"/>
      <c r="O6326" s="87"/>
      <c r="P6326" s="127"/>
      <c r="Q6326" s="127"/>
      <c r="R6326" s="127"/>
    </row>
    <row r="6327" spans="7:18" x14ac:dyDescent="0.2">
      <c r="G6327" s="64"/>
      <c r="H6327" s="64"/>
      <c r="O6327" s="87"/>
      <c r="P6327" s="127"/>
      <c r="Q6327" s="127"/>
      <c r="R6327" s="127"/>
    </row>
    <row r="6328" spans="7:18" x14ac:dyDescent="0.2">
      <c r="G6328" s="64"/>
      <c r="H6328" s="64"/>
      <c r="O6328" s="87"/>
      <c r="P6328" s="127"/>
      <c r="Q6328" s="127"/>
      <c r="R6328" s="127"/>
    </row>
    <row r="6329" spans="7:18" x14ac:dyDescent="0.2">
      <c r="G6329" s="64"/>
      <c r="H6329" s="64"/>
      <c r="O6329" s="87"/>
      <c r="P6329" s="127"/>
      <c r="Q6329" s="127"/>
      <c r="R6329" s="127"/>
    </row>
    <row r="6330" spans="7:18" x14ac:dyDescent="0.2">
      <c r="G6330" s="64"/>
      <c r="H6330" s="64"/>
      <c r="O6330" s="87"/>
      <c r="P6330" s="127"/>
      <c r="Q6330" s="127"/>
      <c r="R6330" s="127"/>
    </row>
    <row r="6331" spans="7:18" x14ac:dyDescent="0.2">
      <c r="G6331" s="64"/>
      <c r="H6331" s="64"/>
      <c r="O6331" s="87"/>
      <c r="P6331" s="127"/>
      <c r="Q6331" s="127"/>
      <c r="R6331" s="127"/>
    </row>
    <row r="6332" spans="7:18" x14ac:dyDescent="0.2">
      <c r="G6332" s="64"/>
      <c r="H6332" s="64"/>
      <c r="O6332" s="87"/>
      <c r="P6332" s="127"/>
      <c r="Q6332" s="127"/>
      <c r="R6332" s="127"/>
    </row>
    <row r="6333" spans="7:18" x14ac:dyDescent="0.2">
      <c r="G6333" s="64"/>
      <c r="H6333" s="64"/>
      <c r="O6333" s="87"/>
      <c r="P6333" s="127"/>
      <c r="Q6333" s="127"/>
      <c r="R6333" s="127"/>
    </row>
    <row r="6334" spans="7:18" x14ac:dyDescent="0.2">
      <c r="G6334" s="64"/>
      <c r="H6334" s="64"/>
      <c r="O6334" s="87"/>
      <c r="P6334" s="127"/>
      <c r="Q6334" s="127"/>
      <c r="R6334" s="127"/>
    </row>
    <row r="6335" spans="7:18" x14ac:dyDescent="0.2">
      <c r="G6335" s="64"/>
      <c r="H6335" s="64"/>
      <c r="O6335" s="87"/>
      <c r="P6335" s="127"/>
      <c r="Q6335" s="127"/>
      <c r="R6335" s="127"/>
    </row>
    <row r="6336" spans="7:18" x14ac:dyDescent="0.2">
      <c r="G6336" s="64"/>
      <c r="H6336" s="64"/>
      <c r="O6336" s="87"/>
      <c r="P6336" s="127"/>
      <c r="Q6336" s="127"/>
      <c r="R6336" s="127"/>
    </row>
    <row r="6337" spans="7:18" x14ac:dyDescent="0.2">
      <c r="G6337" s="64"/>
      <c r="H6337" s="64"/>
      <c r="O6337" s="87"/>
      <c r="P6337" s="127"/>
      <c r="Q6337" s="127"/>
      <c r="R6337" s="127"/>
    </row>
    <row r="6338" spans="7:18" x14ac:dyDescent="0.2">
      <c r="G6338" s="64"/>
      <c r="H6338" s="64"/>
      <c r="O6338" s="87"/>
      <c r="P6338" s="127"/>
      <c r="Q6338" s="127"/>
      <c r="R6338" s="127"/>
    </row>
    <row r="6339" spans="7:18" x14ac:dyDescent="0.2">
      <c r="G6339" s="64"/>
      <c r="H6339" s="64"/>
      <c r="O6339" s="87"/>
      <c r="P6339" s="127"/>
      <c r="Q6339" s="127"/>
      <c r="R6339" s="127"/>
    </row>
    <row r="6340" spans="7:18" x14ac:dyDescent="0.2">
      <c r="G6340" s="64"/>
      <c r="H6340" s="64"/>
      <c r="O6340" s="87"/>
      <c r="P6340" s="127"/>
      <c r="Q6340" s="127"/>
      <c r="R6340" s="127"/>
    </row>
    <row r="6341" spans="7:18" x14ac:dyDescent="0.2">
      <c r="G6341" s="64"/>
      <c r="H6341" s="64"/>
      <c r="O6341" s="87"/>
      <c r="P6341" s="127"/>
      <c r="Q6341" s="127"/>
      <c r="R6341" s="127"/>
    </row>
    <row r="6342" spans="7:18" x14ac:dyDescent="0.2">
      <c r="G6342" s="64"/>
      <c r="H6342" s="64"/>
      <c r="O6342" s="87"/>
      <c r="P6342" s="127"/>
      <c r="Q6342" s="127"/>
      <c r="R6342" s="127"/>
    </row>
    <row r="6343" spans="7:18" x14ac:dyDescent="0.2">
      <c r="G6343" s="64"/>
      <c r="H6343" s="64"/>
      <c r="O6343" s="87"/>
      <c r="P6343" s="127"/>
      <c r="Q6343" s="127"/>
      <c r="R6343" s="127"/>
    </row>
    <row r="6344" spans="7:18" x14ac:dyDescent="0.2">
      <c r="G6344" s="64"/>
      <c r="H6344" s="64"/>
      <c r="O6344" s="87"/>
      <c r="P6344" s="127"/>
      <c r="Q6344" s="127"/>
      <c r="R6344" s="127"/>
    </row>
    <row r="6345" spans="7:18" x14ac:dyDescent="0.2">
      <c r="G6345" s="64"/>
      <c r="H6345" s="64"/>
      <c r="O6345" s="87"/>
      <c r="P6345" s="127"/>
      <c r="Q6345" s="127"/>
      <c r="R6345" s="127"/>
    </row>
    <row r="6346" spans="7:18" x14ac:dyDescent="0.2">
      <c r="G6346" s="64"/>
      <c r="H6346" s="64"/>
      <c r="O6346" s="87"/>
      <c r="P6346" s="127"/>
      <c r="Q6346" s="127"/>
      <c r="R6346" s="127"/>
    </row>
    <row r="6347" spans="7:18" x14ac:dyDescent="0.2">
      <c r="G6347" s="64"/>
      <c r="H6347" s="64"/>
      <c r="O6347" s="87"/>
      <c r="P6347" s="127"/>
      <c r="Q6347" s="127"/>
      <c r="R6347" s="127"/>
    </row>
    <row r="6348" spans="7:18" x14ac:dyDescent="0.2">
      <c r="G6348" s="64"/>
      <c r="H6348" s="64"/>
      <c r="O6348" s="87"/>
      <c r="P6348" s="127"/>
      <c r="Q6348" s="127"/>
      <c r="R6348" s="127"/>
    </row>
    <row r="6349" spans="7:18" x14ac:dyDescent="0.2">
      <c r="G6349" s="64"/>
      <c r="H6349" s="64"/>
      <c r="O6349" s="87"/>
      <c r="P6349" s="127"/>
      <c r="Q6349" s="127"/>
      <c r="R6349" s="127"/>
    </row>
    <row r="6350" spans="7:18" x14ac:dyDescent="0.2">
      <c r="G6350" s="64"/>
      <c r="H6350" s="64"/>
      <c r="O6350" s="87"/>
      <c r="P6350" s="127"/>
      <c r="Q6350" s="127"/>
      <c r="R6350" s="127"/>
    </row>
    <row r="6351" spans="7:18" x14ac:dyDescent="0.2">
      <c r="G6351" s="64"/>
      <c r="H6351" s="64"/>
      <c r="O6351" s="87"/>
      <c r="P6351" s="127"/>
      <c r="Q6351" s="127"/>
      <c r="R6351" s="127"/>
    </row>
    <row r="6352" spans="7:18" x14ac:dyDescent="0.2">
      <c r="G6352" s="64"/>
      <c r="H6352" s="64"/>
      <c r="O6352" s="87"/>
      <c r="P6352" s="127"/>
      <c r="Q6352" s="127"/>
      <c r="R6352" s="127"/>
    </row>
    <row r="6353" spans="7:18" x14ac:dyDescent="0.2">
      <c r="G6353" s="64"/>
      <c r="H6353" s="64"/>
      <c r="O6353" s="87"/>
      <c r="P6353" s="127"/>
      <c r="Q6353" s="127"/>
      <c r="R6353" s="127"/>
    </row>
    <row r="6354" spans="7:18" x14ac:dyDescent="0.2">
      <c r="G6354" s="64"/>
      <c r="H6354" s="64"/>
      <c r="O6354" s="87"/>
      <c r="P6354" s="127"/>
      <c r="Q6354" s="127"/>
      <c r="R6354" s="127"/>
    </row>
    <row r="6355" spans="7:18" x14ac:dyDescent="0.2">
      <c r="G6355" s="64"/>
      <c r="H6355" s="64"/>
      <c r="O6355" s="87"/>
      <c r="P6355" s="127"/>
      <c r="Q6355" s="127"/>
      <c r="R6355" s="127"/>
    </row>
    <row r="6356" spans="7:18" x14ac:dyDescent="0.2">
      <c r="G6356" s="64"/>
      <c r="H6356" s="64"/>
      <c r="O6356" s="87"/>
      <c r="P6356" s="127"/>
      <c r="Q6356" s="127"/>
      <c r="R6356" s="127"/>
    </row>
    <row r="6357" spans="7:18" x14ac:dyDescent="0.2">
      <c r="G6357" s="64"/>
      <c r="H6357" s="64"/>
      <c r="O6357" s="87"/>
      <c r="P6357" s="127"/>
      <c r="Q6357" s="127"/>
      <c r="R6357" s="127"/>
    </row>
    <row r="6358" spans="7:18" x14ac:dyDescent="0.2">
      <c r="G6358" s="64"/>
      <c r="H6358" s="64"/>
      <c r="O6358" s="87"/>
      <c r="P6358" s="127"/>
      <c r="Q6358" s="127"/>
      <c r="R6358" s="127"/>
    </row>
    <row r="6359" spans="7:18" x14ac:dyDescent="0.2">
      <c r="G6359" s="64"/>
      <c r="H6359" s="64"/>
      <c r="O6359" s="87"/>
      <c r="P6359" s="127"/>
      <c r="Q6359" s="127"/>
      <c r="R6359" s="127"/>
    </row>
    <row r="6360" spans="7:18" x14ac:dyDescent="0.2">
      <c r="G6360" s="64"/>
      <c r="H6360" s="64"/>
      <c r="O6360" s="87"/>
      <c r="P6360" s="127"/>
      <c r="Q6360" s="127"/>
      <c r="R6360" s="127"/>
    </row>
    <row r="6361" spans="7:18" x14ac:dyDescent="0.2">
      <c r="G6361" s="64"/>
      <c r="H6361" s="64"/>
      <c r="O6361" s="87"/>
      <c r="P6361" s="127"/>
      <c r="Q6361" s="127"/>
      <c r="R6361" s="127"/>
    </row>
    <row r="6362" spans="7:18" x14ac:dyDescent="0.2">
      <c r="G6362" s="64"/>
      <c r="H6362" s="64"/>
      <c r="O6362" s="87"/>
      <c r="P6362" s="127"/>
      <c r="Q6362" s="127"/>
      <c r="R6362" s="127"/>
    </row>
    <row r="6363" spans="7:18" x14ac:dyDescent="0.2">
      <c r="G6363" s="64"/>
      <c r="H6363" s="64"/>
      <c r="O6363" s="87"/>
      <c r="P6363" s="127"/>
      <c r="Q6363" s="127"/>
      <c r="R6363" s="127"/>
    </row>
    <row r="6364" spans="7:18" x14ac:dyDescent="0.2">
      <c r="G6364" s="64"/>
      <c r="H6364" s="64"/>
      <c r="O6364" s="87"/>
      <c r="P6364" s="127"/>
      <c r="Q6364" s="127"/>
      <c r="R6364" s="127"/>
    </row>
    <row r="6365" spans="7:18" x14ac:dyDescent="0.2">
      <c r="G6365" s="64"/>
      <c r="H6365" s="64"/>
      <c r="O6365" s="87"/>
      <c r="P6365" s="127"/>
      <c r="Q6365" s="127"/>
      <c r="R6365" s="127"/>
    </row>
    <row r="6366" spans="7:18" x14ac:dyDescent="0.2">
      <c r="G6366" s="64"/>
      <c r="H6366" s="64"/>
      <c r="O6366" s="87"/>
      <c r="P6366" s="127"/>
      <c r="Q6366" s="127"/>
      <c r="R6366" s="127"/>
    </row>
    <row r="6367" spans="7:18" x14ac:dyDescent="0.2">
      <c r="G6367" s="64"/>
      <c r="H6367" s="64"/>
      <c r="O6367" s="87"/>
      <c r="P6367" s="127"/>
      <c r="Q6367" s="127"/>
      <c r="R6367" s="127"/>
    </row>
    <row r="6368" spans="7:18" x14ac:dyDescent="0.2">
      <c r="G6368" s="64"/>
      <c r="H6368" s="64"/>
      <c r="O6368" s="87"/>
      <c r="P6368" s="127"/>
      <c r="Q6368" s="127"/>
      <c r="R6368" s="127"/>
    </row>
    <row r="6369" spans="7:18" x14ac:dyDescent="0.2">
      <c r="G6369" s="64"/>
      <c r="H6369" s="64"/>
      <c r="O6369" s="87"/>
      <c r="P6369" s="127"/>
      <c r="Q6369" s="127"/>
      <c r="R6369" s="127"/>
    </row>
    <row r="6370" spans="7:18" x14ac:dyDescent="0.2">
      <c r="G6370" s="64"/>
      <c r="H6370" s="64"/>
      <c r="O6370" s="87"/>
      <c r="P6370" s="127"/>
      <c r="Q6370" s="127"/>
      <c r="R6370" s="127"/>
    </row>
    <row r="6371" spans="7:18" x14ac:dyDescent="0.2">
      <c r="G6371" s="64"/>
      <c r="H6371" s="64"/>
      <c r="O6371" s="87"/>
      <c r="P6371" s="127"/>
      <c r="Q6371" s="127"/>
      <c r="R6371" s="127"/>
    </row>
    <row r="6372" spans="7:18" x14ac:dyDescent="0.2">
      <c r="G6372" s="64"/>
      <c r="H6372" s="64"/>
      <c r="O6372" s="87"/>
      <c r="P6372" s="127"/>
      <c r="Q6372" s="127"/>
      <c r="R6372" s="127"/>
    </row>
    <row r="6373" spans="7:18" x14ac:dyDescent="0.2">
      <c r="G6373" s="64"/>
      <c r="H6373" s="64"/>
      <c r="O6373" s="87"/>
      <c r="P6373" s="127"/>
      <c r="Q6373" s="127"/>
      <c r="R6373" s="127"/>
    </row>
    <row r="6374" spans="7:18" x14ac:dyDescent="0.2">
      <c r="G6374" s="64"/>
      <c r="H6374" s="64"/>
      <c r="O6374" s="87"/>
      <c r="P6374" s="127"/>
      <c r="Q6374" s="127"/>
      <c r="R6374" s="127"/>
    </row>
    <row r="6375" spans="7:18" x14ac:dyDescent="0.2">
      <c r="G6375" s="64"/>
      <c r="H6375" s="64"/>
      <c r="O6375" s="87"/>
      <c r="P6375" s="127"/>
      <c r="Q6375" s="127"/>
      <c r="R6375" s="127"/>
    </row>
    <row r="6376" spans="7:18" x14ac:dyDescent="0.2">
      <c r="G6376" s="64"/>
      <c r="H6376" s="64"/>
      <c r="O6376" s="87"/>
      <c r="P6376" s="127"/>
      <c r="Q6376" s="127"/>
      <c r="R6376" s="127"/>
    </row>
    <row r="6377" spans="7:18" x14ac:dyDescent="0.2">
      <c r="G6377" s="64"/>
      <c r="H6377" s="64"/>
      <c r="O6377" s="87"/>
      <c r="P6377" s="127"/>
      <c r="Q6377" s="127"/>
      <c r="R6377" s="127"/>
    </row>
    <row r="6378" spans="7:18" x14ac:dyDescent="0.2">
      <c r="G6378" s="64"/>
      <c r="H6378" s="64"/>
      <c r="O6378" s="87"/>
      <c r="P6378" s="127"/>
      <c r="Q6378" s="127"/>
      <c r="R6378" s="127"/>
    </row>
    <row r="6379" spans="7:18" x14ac:dyDescent="0.2">
      <c r="G6379" s="64"/>
      <c r="H6379" s="64"/>
      <c r="O6379" s="87"/>
      <c r="P6379" s="127"/>
      <c r="Q6379" s="127"/>
      <c r="R6379" s="127"/>
    </row>
    <row r="6380" spans="7:18" x14ac:dyDescent="0.2">
      <c r="G6380" s="64"/>
      <c r="H6380" s="64"/>
      <c r="O6380" s="87"/>
      <c r="P6380" s="127"/>
      <c r="Q6380" s="127"/>
      <c r="R6380" s="127"/>
    </row>
    <row r="6381" spans="7:18" x14ac:dyDescent="0.2">
      <c r="G6381" s="64"/>
      <c r="H6381" s="64"/>
      <c r="O6381" s="87"/>
      <c r="P6381" s="127"/>
      <c r="Q6381" s="127"/>
      <c r="R6381" s="127"/>
    </row>
    <row r="6382" spans="7:18" x14ac:dyDescent="0.2">
      <c r="G6382" s="64"/>
      <c r="H6382" s="64"/>
      <c r="O6382" s="87"/>
      <c r="P6382" s="127"/>
      <c r="Q6382" s="127"/>
      <c r="R6382" s="127"/>
    </row>
    <row r="6383" spans="7:18" x14ac:dyDescent="0.2">
      <c r="G6383" s="64"/>
      <c r="H6383" s="64"/>
      <c r="O6383" s="87"/>
      <c r="P6383" s="127"/>
      <c r="Q6383" s="127"/>
      <c r="R6383" s="127"/>
    </row>
    <row r="6384" spans="7:18" x14ac:dyDescent="0.2">
      <c r="G6384" s="64"/>
      <c r="H6384" s="64"/>
      <c r="O6384" s="87"/>
      <c r="P6384" s="127"/>
      <c r="Q6384" s="127"/>
      <c r="R6384" s="127"/>
    </row>
    <row r="6385" spans="7:18" x14ac:dyDescent="0.2">
      <c r="G6385" s="64"/>
      <c r="H6385" s="64"/>
      <c r="O6385" s="87"/>
      <c r="P6385" s="127"/>
      <c r="Q6385" s="127"/>
      <c r="R6385" s="127"/>
    </row>
    <row r="6386" spans="7:18" x14ac:dyDescent="0.2">
      <c r="G6386" s="64"/>
      <c r="H6386" s="64"/>
      <c r="O6386" s="87"/>
      <c r="P6386" s="127"/>
      <c r="Q6386" s="127"/>
      <c r="R6386" s="127"/>
    </row>
    <row r="6387" spans="7:18" x14ac:dyDescent="0.2">
      <c r="G6387" s="64"/>
      <c r="H6387" s="64"/>
      <c r="O6387" s="87"/>
      <c r="P6387" s="127"/>
      <c r="Q6387" s="127"/>
      <c r="R6387" s="127"/>
    </row>
    <row r="6388" spans="7:18" x14ac:dyDescent="0.2">
      <c r="G6388" s="64"/>
      <c r="H6388" s="64"/>
      <c r="O6388" s="87"/>
      <c r="P6388" s="127"/>
      <c r="Q6388" s="127"/>
      <c r="R6388" s="127"/>
    </row>
    <row r="6389" spans="7:18" x14ac:dyDescent="0.2">
      <c r="G6389" s="64"/>
      <c r="H6389" s="64"/>
      <c r="O6389" s="87"/>
      <c r="P6389" s="127"/>
      <c r="Q6389" s="127"/>
      <c r="R6389" s="127"/>
    </row>
    <row r="6390" spans="7:18" x14ac:dyDescent="0.2">
      <c r="G6390" s="64"/>
      <c r="H6390" s="64"/>
      <c r="O6390" s="87"/>
      <c r="P6390" s="127"/>
      <c r="Q6390" s="127"/>
      <c r="R6390" s="127"/>
    </row>
    <row r="6391" spans="7:18" x14ac:dyDescent="0.2">
      <c r="G6391" s="64"/>
      <c r="H6391" s="64"/>
      <c r="O6391" s="87"/>
      <c r="P6391" s="127"/>
      <c r="Q6391" s="127"/>
      <c r="R6391" s="127"/>
    </row>
    <row r="6392" spans="7:18" x14ac:dyDescent="0.2">
      <c r="G6392" s="64"/>
      <c r="H6392" s="64"/>
      <c r="O6392" s="87"/>
      <c r="P6392" s="127"/>
      <c r="Q6392" s="127"/>
      <c r="R6392" s="127"/>
    </row>
    <row r="6393" spans="7:18" x14ac:dyDescent="0.2">
      <c r="G6393" s="64"/>
      <c r="H6393" s="64"/>
      <c r="O6393" s="87"/>
      <c r="P6393" s="127"/>
      <c r="Q6393" s="127"/>
      <c r="R6393" s="127"/>
    </row>
    <row r="6394" spans="7:18" x14ac:dyDescent="0.2">
      <c r="G6394" s="64"/>
      <c r="H6394" s="64"/>
      <c r="O6394" s="87"/>
      <c r="P6394" s="127"/>
      <c r="Q6394" s="127"/>
      <c r="R6394" s="127"/>
    </row>
    <row r="6395" spans="7:18" x14ac:dyDescent="0.2">
      <c r="G6395" s="64"/>
      <c r="H6395" s="64"/>
      <c r="O6395" s="87"/>
      <c r="P6395" s="127"/>
      <c r="Q6395" s="127"/>
      <c r="R6395" s="127"/>
    </row>
    <row r="6396" spans="7:18" x14ac:dyDescent="0.2">
      <c r="G6396" s="64"/>
      <c r="H6396" s="64"/>
      <c r="O6396" s="87"/>
      <c r="P6396" s="127"/>
      <c r="Q6396" s="127"/>
      <c r="R6396" s="127"/>
    </row>
    <row r="6397" spans="7:18" x14ac:dyDescent="0.2">
      <c r="G6397" s="64"/>
      <c r="H6397" s="64"/>
      <c r="O6397" s="87"/>
      <c r="P6397" s="127"/>
      <c r="Q6397" s="127"/>
      <c r="R6397" s="127"/>
    </row>
    <row r="6398" spans="7:18" x14ac:dyDescent="0.2">
      <c r="G6398" s="64"/>
      <c r="H6398" s="64"/>
      <c r="O6398" s="87"/>
      <c r="P6398" s="127"/>
      <c r="Q6398" s="127"/>
      <c r="R6398" s="127"/>
    </row>
    <row r="6399" spans="7:18" x14ac:dyDescent="0.2">
      <c r="G6399" s="64"/>
      <c r="H6399" s="64"/>
      <c r="O6399" s="87"/>
      <c r="P6399" s="127"/>
      <c r="Q6399" s="127"/>
      <c r="R6399" s="127"/>
    </row>
    <row r="6400" spans="7:18" x14ac:dyDescent="0.2">
      <c r="G6400" s="64"/>
      <c r="H6400" s="64"/>
      <c r="O6400" s="87"/>
      <c r="P6400" s="127"/>
      <c r="Q6400" s="127"/>
      <c r="R6400" s="127"/>
    </row>
    <row r="6401" spans="7:18" x14ac:dyDescent="0.2">
      <c r="G6401" s="64"/>
      <c r="H6401" s="64"/>
      <c r="O6401" s="87"/>
      <c r="P6401" s="127"/>
      <c r="Q6401" s="127"/>
      <c r="R6401" s="127"/>
    </row>
    <row r="6402" spans="7:18" x14ac:dyDescent="0.2">
      <c r="G6402" s="64"/>
      <c r="H6402" s="64"/>
      <c r="O6402" s="87"/>
      <c r="P6402" s="127"/>
      <c r="Q6402" s="127"/>
      <c r="R6402" s="127"/>
    </row>
    <row r="6403" spans="7:18" x14ac:dyDescent="0.2">
      <c r="G6403" s="64"/>
      <c r="H6403" s="64"/>
      <c r="O6403" s="87"/>
      <c r="P6403" s="127"/>
      <c r="Q6403" s="127"/>
      <c r="R6403" s="127"/>
    </row>
    <row r="6404" spans="7:18" x14ac:dyDescent="0.2">
      <c r="G6404" s="64"/>
      <c r="H6404" s="64"/>
      <c r="O6404" s="87"/>
      <c r="P6404" s="127"/>
      <c r="Q6404" s="127"/>
      <c r="R6404" s="127"/>
    </row>
    <row r="6405" spans="7:18" x14ac:dyDescent="0.2">
      <c r="G6405" s="64"/>
      <c r="H6405" s="64"/>
      <c r="O6405" s="87"/>
      <c r="P6405" s="127"/>
      <c r="Q6405" s="127"/>
      <c r="R6405" s="127"/>
    </row>
    <row r="6406" spans="7:18" x14ac:dyDescent="0.2">
      <c r="G6406" s="64"/>
      <c r="H6406" s="64"/>
      <c r="O6406" s="87"/>
      <c r="P6406" s="127"/>
      <c r="Q6406" s="127"/>
      <c r="R6406" s="127"/>
    </row>
    <row r="6407" spans="7:18" x14ac:dyDescent="0.2">
      <c r="G6407" s="64"/>
      <c r="H6407" s="64"/>
      <c r="O6407" s="87"/>
      <c r="P6407" s="127"/>
      <c r="Q6407" s="127"/>
      <c r="R6407" s="127"/>
    </row>
    <row r="6408" spans="7:18" x14ac:dyDescent="0.2">
      <c r="G6408" s="64"/>
      <c r="H6408" s="64"/>
      <c r="O6408" s="87"/>
      <c r="P6408" s="127"/>
      <c r="Q6408" s="127"/>
      <c r="R6408" s="127"/>
    </row>
    <row r="6409" spans="7:18" x14ac:dyDescent="0.2">
      <c r="G6409" s="64"/>
      <c r="H6409" s="64"/>
      <c r="O6409" s="87"/>
      <c r="P6409" s="127"/>
      <c r="Q6409" s="127"/>
      <c r="R6409" s="127"/>
    </row>
    <row r="6410" spans="7:18" x14ac:dyDescent="0.2">
      <c r="G6410" s="64"/>
      <c r="H6410" s="64"/>
      <c r="O6410" s="87"/>
      <c r="P6410" s="127"/>
      <c r="Q6410" s="127"/>
      <c r="R6410" s="127"/>
    </row>
    <row r="6411" spans="7:18" x14ac:dyDescent="0.2">
      <c r="G6411" s="64"/>
      <c r="H6411" s="64"/>
      <c r="O6411" s="87"/>
      <c r="P6411" s="127"/>
      <c r="Q6411" s="127"/>
      <c r="R6411" s="127"/>
    </row>
    <row r="6412" spans="7:18" x14ac:dyDescent="0.2">
      <c r="G6412" s="64"/>
      <c r="H6412" s="64"/>
      <c r="O6412" s="87"/>
      <c r="P6412" s="127"/>
      <c r="Q6412" s="127"/>
      <c r="R6412" s="127"/>
    </row>
    <row r="6413" spans="7:18" x14ac:dyDescent="0.2">
      <c r="G6413" s="64"/>
      <c r="H6413" s="64"/>
      <c r="O6413" s="87"/>
      <c r="P6413" s="127"/>
      <c r="Q6413" s="127"/>
      <c r="R6413" s="127"/>
    </row>
    <row r="6414" spans="7:18" x14ac:dyDescent="0.2">
      <c r="G6414" s="64"/>
      <c r="H6414" s="64"/>
      <c r="O6414" s="87"/>
      <c r="P6414" s="127"/>
      <c r="Q6414" s="127"/>
      <c r="R6414" s="127"/>
    </row>
    <row r="6415" spans="7:18" x14ac:dyDescent="0.2">
      <c r="G6415" s="64"/>
      <c r="H6415" s="64"/>
      <c r="O6415" s="87"/>
      <c r="P6415" s="127"/>
      <c r="Q6415" s="127"/>
      <c r="R6415" s="127"/>
    </row>
    <row r="6416" spans="7:18" x14ac:dyDescent="0.2">
      <c r="G6416" s="64"/>
      <c r="H6416" s="64"/>
      <c r="O6416" s="87"/>
      <c r="P6416" s="127"/>
      <c r="Q6416" s="127"/>
      <c r="R6416" s="127"/>
    </row>
    <row r="6417" spans="7:18" x14ac:dyDescent="0.2">
      <c r="G6417" s="64"/>
      <c r="H6417" s="64"/>
      <c r="O6417" s="87"/>
      <c r="P6417" s="127"/>
      <c r="Q6417" s="127"/>
      <c r="R6417" s="127"/>
    </row>
    <row r="6418" spans="7:18" x14ac:dyDescent="0.2">
      <c r="G6418" s="64"/>
      <c r="H6418" s="64"/>
      <c r="O6418" s="87"/>
      <c r="P6418" s="127"/>
      <c r="Q6418" s="127"/>
      <c r="R6418" s="127"/>
    </row>
    <row r="6419" spans="7:18" x14ac:dyDescent="0.2">
      <c r="G6419" s="64"/>
      <c r="H6419" s="64"/>
      <c r="O6419" s="87"/>
      <c r="P6419" s="127"/>
      <c r="Q6419" s="127"/>
      <c r="R6419" s="127"/>
    </row>
    <row r="6420" spans="7:18" x14ac:dyDescent="0.2">
      <c r="G6420" s="64"/>
      <c r="H6420" s="64"/>
      <c r="O6420" s="87"/>
      <c r="P6420" s="127"/>
      <c r="Q6420" s="127"/>
      <c r="R6420" s="127"/>
    </row>
    <row r="6421" spans="7:18" x14ac:dyDescent="0.2">
      <c r="G6421" s="64"/>
      <c r="H6421" s="64"/>
      <c r="O6421" s="87"/>
      <c r="P6421" s="127"/>
      <c r="Q6421" s="127"/>
      <c r="R6421" s="127"/>
    </row>
    <row r="6422" spans="7:18" x14ac:dyDescent="0.2">
      <c r="G6422" s="64"/>
      <c r="H6422" s="64"/>
      <c r="O6422" s="87"/>
      <c r="P6422" s="127"/>
      <c r="Q6422" s="127"/>
      <c r="R6422" s="127"/>
    </row>
    <row r="6423" spans="7:18" x14ac:dyDescent="0.2">
      <c r="G6423" s="64"/>
      <c r="H6423" s="64"/>
      <c r="O6423" s="87"/>
      <c r="P6423" s="127"/>
      <c r="Q6423" s="127"/>
      <c r="R6423" s="127"/>
    </row>
    <row r="6424" spans="7:18" x14ac:dyDescent="0.2">
      <c r="G6424" s="64"/>
      <c r="H6424" s="64"/>
      <c r="O6424" s="87"/>
      <c r="P6424" s="127"/>
      <c r="Q6424" s="127"/>
      <c r="R6424" s="127"/>
    </row>
    <row r="6425" spans="7:18" x14ac:dyDescent="0.2">
      <c r="G6425" s="64"/>
      <c r="H6425" s="64"/>
      <c r="O6425" s="87"/>
      <c r="P6425" s="127"/>
      <c r="Q6425" s="127"/>
      <c r="R6425" s="127"/>
    </row>
    <row r="6426" spans="7:18" x14ac:dyDescent="0.2">
      <c r="G6426" s="64"/>
      <c r="H6426" s="64"/>
      <c r="O6426" s="87"/>
      <c r="P6426" s="127"/>
      <c r="Q6426" s="127"/>
      <c r="R6426" s="127"/>
    </row>
    <row r="6427" spans="7:18" x14ac:dyDescent="0.2">
      <c r="G6427" s="64"/>
      <c r="H6427" s="64"/>
      <c r="O6427" s="87"/>
      <c r="P6427" s="127"/>
      <c r="Q6427" s="127"/>
      <c r="R6427" s="127"/>
    </row>
    <row r="6428" spans="7:18" x14ac:dyDescent="0.2">
      <c r="G6428" s="64"/>
      <c r="H6428" s="64"/>
      <c r="O6428" s="87"/>
      <c r="P6428" s="127"/>
      <c r="Q6428" s="127"/>
      <c r="R6428" s="127"/>
    </row>
    <row r="6429" spans="7:18" x14ac:dyDescent="0.2">
      <c r="G6429" s="64"/>
      <c r="H6429" s="64"/>
      <c r="O6429" s="87"/>
      <c r="P6429" s="127"/>
      <c r="Q6429" s="127"/>
      <c r="R6429" s="127"/>
    </row>
    <row r="6430" spans="7:18" x14ac:dyDescent="0.2">
      <c r="G6430" s="64"/>
      <c r="H6430" s="64"/>
      <c r="O6430" s="87"/>
      <c r="P6430" s="127"/>
      <c r="Q6430" s="127"/>
      <c r="R6430" s="127"/>
    </row>
    <row r="6431" spans="7:18" x14ac:dyDescent="0.2">
      <c r="G6431" s="64"/>
      <c r="H6431" s="64"/>
      <c r="O6431" s="87"/>
      <c r="P6431" s="127"/>
      <c r="Q6431" s="127"/>
      <c r="R6431" s="127"/>
    </row>
    <row r="6432" spans="7:18" x14ac:dyDescent="0.2">
      <c r="G6432" s="64"/>
      <c r="H6432" s="64"/>
      <c r="O6432" s="87"/>
      <c r="P6432" s="127"/>
      <c r="Q6432" s="127"/>
      <c r="R6432" s="127"/>
    </row>
    <row r="6433" spans="7:18" x14ac:dyDescent="0.2">
      <c r="G6433" s="64"/>
      <c r="H6433" s="64"/>
      <c r="O6433" s="87"/>
      <c r="P6433" s="127"/>
      <c r="Q6433" s="127"/>
      <c r="R6433" s="127"/>
    </row>
    <row r="6434" spans="7:18" x14ac:dyDescent="0.2">
      <c r="G6434" s="64"/>
      <c r="H6434" s="64"/>
      <c r="O6434" s="87"/>
      <c r="P6434" s="127"/>
      <c r="Q6434" s="127"/>
      <c r="R6434" s="127"/>
    </row>
    <row r="6435" spans="7:18" x14ac:dyDescent="0.2">
      <c r="G6435" s="64"/>
      <c r="H6435" s="64"/>
      <c r="O6435" s="87"/>
      <c r="P6435" s="127"/>
      <c r="Q6435" s="127"/>
      <c r="R6435" s="127"/>
    </row>
    <row r="6436" spans="7:18" x14ac:dyDescent="0.2">
      <c r="G6436" s="64"/>
      <c r="H6436" s="64"/>
      <c r="O6436" s="87"/>
      <c r="P6436" s="127"/>
      <c r="Q6436" s="127"/>
      <c r="R6436" s="127"/>
    </row>
    <row r="6437" spans="7:18" x14ac:dyDescent="0.2">
      <c r="G6437" s="64"/>
      <c r="H6437" s="64"/>
      <c r="O6437" s="87"/>
      <c r="P6437" s="127"/>
      <c r="Q6437" s="127"/>
      <c r="R6437" s="127"/>
    </row>
    <row r="6438" spans="7:18" x14ac:dyDescent="0.2">
      <c r="G6438" s="64"/>
      <c r="H6438" s="64"/>
      <c r="O6438" s="87"/>
      <c r="P6438" s="127"/>
      <c r="Q6438" s="127"/>
      <c r="R6438" s="127"/>
    </row>
    <row r="6439" spans="7:18" x14ac:dyDescent="0.2">
      <c r="G6439" s="64"/>
      <c r="H6439" s="64"/>
      <c r="O6439" s="87"/>
      <c r="P6439" s="127"/>
      <c r="Q6439" s="127"/>
      <c r="R6439" s="127"/>
    </row>
    <row r="6440" spans="7:18" x14ac:dyDescent="0.2">
      <c r="G6440" s="64"/>
      <c r="H6440" s="64"/>
      <c r="O6440" s="87"/>
      <c r="P6440" s="127"/>
      <c r="Q6440" s="127"/>
      <c r="R6440" s="127"/>
    </row>
    <row r="6441" spans="7:18" x14ac:dyDescent="0.2">
      <c r="G6441" s="64"/>
      <c r="H6441" s="64"/>
      <c r="O6441" s="87"/>
      <c r="P6441" s="127"/>
      <c r="Q6441" s="127"/>
      <c r="R6441" s="127"/>
    </row>
    <row r="6442" spans="7:18" x14ac:dyDescent="0.2">
      <c r="G6442" s="64"/>
      <c r="H6442" s="64"/>
      <c r="O6442" s="87"/>
      <c r="P6442" s="127"/>
      <c r="Q6442" s="127"/>
      <c r="R6442" s="127"/>
    </row>
    <row r="6443" spans="7:18" x14ac:dyDescent="0.2">
      <c r="G6443" s="64"/>
      <c r="H6443" s="64"/>
      <c r="O6443" s="87"/>
      <c r="P6443" s="127"/>
      <c r="Q6443" s="127"/>
      <c r="R6443" s="127"/>
    </row>
    <row r="6444" spans="7:18" x14ac:dyDescent="0.2">
      <c r="G6444" s="64"/>
      <c r="H6444" s="64"/>
      <c r="O6444" s="87"/>
      <c r="P6444" s="127"/>
      <c r="Q6444" s="127"/>
      <c r="R6444" s="127"/>
    </row>
    <row r="6445" spans="7:18" x14ac:dyDescent="0.2">
      <c r="G6445" s="64"/>
      <c r="H6445" s="64"/>
      <c r="O6445" s="87"/>
      <c r="P6445" s="127"/>
      <c r="Q6445" s="127"/>
      <c r="R6445" s="127"/>
    </row>
    <row r="6446" spans="7:18" x14ac:dyDescent="0.2">
      <c r="G6446" s="64"/>
      <c r="H6446" s="64"/>
      <c r="O6446" s="87"/>
      <c r="P6446" s="127"/>
      <c r="Q6446" s="127"/>
      <c r="R6446" s="127"/>
    </row>
    <row r="6447" spans="7:18" x14ac:dyDescent="0.2">
      <c r="G6447" s="64"/>
      <c r="H6447" s="64"/>
      <c r="O6447" s="87"/>
      <c r="P6447" s="127"/>
      <c r="Q6447" s="127"/>
      <c r="R6447" s="127"/>
    </row>
    <row r="6448" spans="7:18" x14ac:dyDescent="0.2">
      <c r="G6448" s="64"/>
      <c r="H6448" s="64"/>
      <c r="O6448" s="87"/>
      <c r="P6448" s="127"/>
      <c r="Q6448" s="127"/>
      <c r="R6448" s="127"/>
    </row>
    <row r="6449" spans="7:18" x14ac:dyDescent="0.2">
      <c r="G6449" s="64"/>
      <c r="H6449" s="64"/>
      <c r="O6449" s="87"/>
      <c r="P6449" s="127"/>
      <c r="Q6449" s="127"/>
      <c r="R6449" s="127"/>
    </row>
    <row r="6450" spans="7:18" x14ac:dyDescent="0.2">
      <c r="G6450" s="64"/>
      <c r="H6450" s="64"/>
      <c r="O6450" s="87"/>
      <c r="P6450" s="127"/>
      <c r="Q6450" s="127"/>
      <c r="R6450" s="127"/>
    </row>
    <row r="6451" spans="7:18" x14ac:dyDescent="0.2">
      <c r="G6451" s="64"/>
      <c r="H6451" s="64"/>
      <c r="O6451" s="87"/>
      <c r="P6451" s="127"/>
      <c r="Q6451" s="127"/>
      <c r="R6451" s="127"/>
    </row>
    <row r="6452" spans="7:18" x14ac:dyDescent="0.2">
      <c r="G6452" s="64"/>
      <c r="H6452" s="64"/>
      <c r="O6452" s="87"/>
      <c r="P6452" s="127"/>
      <c r="Q6452" s="127"/>
      <c r="R6452" s="127"/>
    </row>
    <row r="6453" spans="7:18" x14ac:dyDescent="0.2">
      <c r="G6453" s="64"/>
      <c r="H6453" s="64"/>
      <c r="O6453" s="87"/>
      <c r="P6453" s="127"/>
      <c r="Q6453" s="127"/>
      <c r="R6453" s="127"/>
    </row>
    <row r="6454" spans="7:18" x14ac:dyDescent="0.2">
      <c r="G6454" s="64"/>
      <c r="H6454" s="64"/>
      <c r="O6454" s="87"/>
      <c r="P6454" s="127"/>
      <c r="Q6454" s="127"/>
      <c r="R6454" s="127"/>
    </row>
    <row r="6455" spans="7:18" x14ac:dyDescent="0.2">
      <c r="G6455" s="64"/>
      <c r="H6455" s="64"/>
      <c r="O6455" s="87"/>
      <c r="P6455" s="127"/>
      <c r="Q6455" s="127"/>
      <c r="R6455" s="127"/>
    </row>
    <row r="6456" spans="7:18" x14ac:dyDescent="0.2">
      <c r="G6456" s="64"/>
      <c r="H6456" s="64"/>
      <c r="O6456" s="87"/>
      <c r="P6456" s="127"/>
      <c r="Q6456" s="127"/>
      <c r="R6456" s="127"/>
    </row>
    <row r="6457" spans="7:18" x14ac:dyDescent="0.2">
      <c r="G6457" s="64"/>
      <c r="H6457" s="64"/>
      <c r="O6457" s="87"/>
      <c r="P6457" s="127"/>
      <c r="Q6457" s="127"/>
      <c r="R6457" s="127"/>
    </row>
    <row r="6458" spans="7:18" x14ac:dyDescent="0.2">
      <c r="G6458" s="64"/>
      <c r="H6458" s="64"/>
      <c r="O6458" s="87"/>
      <c r="P6458" s="127"/>
      <c r="Q6458" s="127"/>
      <c r="R6458" s="127"/>
    </row>
    <row r="6459" spans="7:18" x14ac:dyDescent="0.2">
      <c r="G6459" s="64"/>
      <c r="H6459" s="64"/>
      <c r="O6459" s="87"/>
      <c r="P6459" s="127"/>
      <c r="Q6459" s="127"/>
      <c r="R6459" s="127"/>
    </row>
    <row r="6460" spans="7:18" x14ac:dyDescent="0.2">
      <c r="G6460" s="64"/>
      <c r="H6460" s="64"/>
      <c r="O6460" s="87"/>
      <c r="P6460" s="127"/>
      <c r="Q6460" s="127"/>
      <c r="R6460" s="127"/>
    </row>
    <row r="6461" spans="7:18" x14ac:dyDescent="0.2">
      <c r="G6461" s="64"/>
      <c r="H6461" s="64"/>
      <c r="O6461" s="87"/>
      <c r="P6461" s="127"/>
      <c r="Q6461" s="127"/>
      <c r="R6461" s="127"/>
    </row>
    <row r="6462" spans="7:18" x14ac:dyDescent="0.2">
      <c r="G6462" s="64"/>
      <c r="H6462" s="64"/>
      <c r="O6462" s="87"/>
      <c r="P6462" s="127"/>
      <c r="Q6462" s="127"/>
      <c r="R6462" s="127"/>
    </row>
    <row r="6463" spans="7:18" x14ac:dyDescent="0.2">
      <c r="G6463" s="64"/>
      <c r="H6463" s="64"/>
      <c r="O6463" s="87"/>
      <c r="P6463" s="127"/>
      <c r="Q6463" s="127"/>
      <c r="R6463" s="127"/>
    </row>
    <row r="6464" spans="7:18" x14ac:dyDescent="0.2">
      <c r="G6464" s="64"/>
      <c r="H6464" s="64"/>
      <c r="O6464" s="87"/>
      <c r="P6464" s="127"/>
      <c r="Q6464" s="127"/>
      <c r="R6464" s="127"/>
    </row>
    <row r="6465" spans="7:18" x14ac:dyDescent="0.2">
      <c r="G6465" s="64"/>
      <c r="H6465" s="64"/>
      <c r="O6465" s="87"/>
      <c r="P6465" s="127"/>
      <c r="Q6465" s="127"/>
      <c r="R6465" s="127"/>
    </row>
    <row r="6466" spans="7:18" x14ac:dyDescent="0.2">
      <c r="G6466" s="64"/>
      <c r="H6466" s="64"/>
      <c r="O6466" s="87"/>
      <c r="P6466" s="127"/>
      <c r="Q6466" s="127"/>
      <c r="R6466" s="127"/>
    </row>
    <row r="6467" spans="7:18" x14ac:dyDescent="0.2">
      <c r="G6467" s="64"/>
      <c r="H6467" s="64"/>
      <c r="O6467" s="87"/>
      <c r="P6467" s="127"/>
      <c r="Q6467" s="127"/>
      <c r="R6467" s="127"/>
    </row>
    <row r="6468" spans="7:18" x14ac:dyDescent="0.2">
      <c r="G6468" s="64"/>
      <c r="H6468" s="64"/>
      <c r="O6468" s="87"/>
      <c r="P6468" s="127"/>
      <c r="Q6468" s="127"/>
      <c r="R6468" s="127"/>
    </row>
    <row r="6469" spans="7:18" x14ac:dyDescent="0.2">
      <c r="G6469" s="64"/>
      <c r="H6469" s="64"/>
      <c r="O6469" s="87"/>
      <c r="P6469" s="127"/>
      <c r="Q6469" s="127"/>
      <c r="R6469" s="127"/>
    </row>
    <row r="6470" spans="7:18" x14ac:dyDescent="0.2">
      <c r="G6470" s="64"/>
      <c r="H6470" s="64"/>
      <c r="O6470" s="87"/>
      <c r="P6470" s="127"/>
      <c r="Q6470" s="127"/>
      <c r="R6470" s="127"/>
    </row>
    <row r="6471" spans="7:18" x14ac:dyDescent="0.2">
      <c r="G6471" s="64"/>
      <c r="H6471" s="64"/>
      <c r="O6471" s="87"/>
      <c r="P6471" s="127"/>
      <c r="Q6471" s="127"/>
      <c r="R6471" s="127"/>
    </row>
    <row r="6472" spans="7:18" x14ac:dyDescent="0.2">
      <c r="G6472" s="64"/>
      <c r="H6472" s="64"/>
      <c r="O6472" s="87"/>
      <c r="P6472" s="127"/>
      <c r="Q6472" s="127"/>
      <c r="R6472" s="127"/>
    </row>
    <row r="6473" spans="7:18" x14ac:dyDescent="0.2">
      <c r="G6473" s="64"/>
      <c r="H6473" s="64"/>
      <c r="O6473" s="87"/>
      <c r="P6473" s="127"/>
      <c r="Q6473" s="127"/>
      <c r="R6473" s="127"/>
    </row>
    <row r="6474" spans="7:18" x14ac:dyDescent="0.2">
      <c r="G6474" s="64"/>
      <c r="H6474" s="64"/>
      <c r="O6474" s="87"/>
      <c r="P6474" s="127"/>
      <c r="Q6474" s="127"/>
      <c r="R6474" s="127"/>
    </row>
    <row r="6475" spans="7:18" x14ac:dyDescent="0.2">
      <c r="G6475" s="64"/>
      <c r="H6475" s="64"/>
      <c r="O6475" s="87"/>
      <c r="P6475" s="127"/>
      <c r="Q6475" s="127"/>
      <c r="R6475" s="127"/>
    </row>
    <row r="6476" spans="7:18" x14ac:dyDescent="0.2">
      <c r="G6476" s="64"/>
      <c r="H6476" s="64"/>
      <c r="O6476" s="87"/>
      <c r="P6476" s="127"/>
      <c r="Q6476" s="127"/>
      <c r="R6476" s="127"/>
    </row>
    <row r="6477" spans="7:18" x14ac:dyDescent="0.2">
      <c r="G6477" s="64"/>
      <c r="H6477" s="64"/>
      <c r="O6477" s="87"/>
      <c r="P6477" s="127"/>
      <c r="Q6477" s="127"/>
      <c r="R6477" s="127"/>
    </row>
    <row r="6478" spans="7:18" x14ac:dyDescent="0.2">
      <c r="G6478" s="64"/>
      <c r="H6478" s="64"/>
      <c r="O6478" s="87"/>
      <c r="P6478" s="127"/>
      <c r="Q6478" s="127"/>
      <c r="R6478" s="127"/>
    </row>
    <row r="6479" spans="7:18" x14ac:dyDescent="0.2">
      <c r="G6479" s="64"/>
      <c r="H6479" s="64"/>
      <c r="O6479" s="87"/>
      <c r="P6479" s="127"/>
      <c r="Q6479" s="127"/>
      <c r="R6479" s="127"/>
    </row>
    <row r="6480" spans="7:18" x14ac:dyDescent="0.2">
      <c r="G6480" s="64"/>
      <c r="H6480" s="64"/>
      <c r="O6480" s="87"/>
      <c r="P6480" s="127"/>
      <c r="Q6480" s="127"/>
      <c r="R6480" s="127"/>
    </row>
    <row r="6481" spans="7:18" x14ac:dyDescent="0.2">
      <c r="G6481" s="64"/>
      <c r="H6481" s="64"/>
      <c r="O6481" s="87"/>
      <c r="P6481" s="127"/>
      <c r="Q6481" s="127"/>
      <c r="R6481" s="127"/>
    </row>
    <row r="6482" spans="7:18" x14ac:dyDescent="0.2">
      <c r="G6482" s="64"/>
      <c r="H6482" s="64"/>
      <c r="O6482" s="87"/>
      <c r="P6482" s="127"/>
      <c r="Q6482" s="127"/>
      <c r="R6482" s="127"/>
    </row>
    <row r="6483" spans="7:18" x14ac:dyDescent="0.2">
      <c r="G6483" s="64"/>
      <c r="H6483" s="64"/>
      <c r="O6483" s="87"/>
      <c r="P6483" s="127"/>
      <c r="Q6483" s="127"/>
      <c r="R6483" s="127"/>
    </row>
    <row r="6484" spans="7:18" x14ac:dyDescent="0.2">
      <c r="G6484" s="64"/>
      <c r="H6484" s="64"/>
      <c r="O6484" s="87"/>
      <c r="P6484" s="127"/>
      <c r="Q6484" s="127"/>
      <c r="R6484" s="127"/>
    </row>
    <row r="6485" spans="7:18" x14ac:dyDescent="0.2">
      <c r="G6485" s="64"/>
      <c r="H6485" s="64"/>
      <c r="O6485" s="87"/>
      <c r="P6485" s="127"/>
      <c r="Q6485" s="127"/>
      <c r="R6485" s="127"/>
    </row>
    <row r="6486" spans="7:18" x14ac:dyDescent="0.2">
      <c r="G6486" s="64"/>
      <c r="H6486" s="64"/>
      <c r="O6486" s="87"/>
      <c r="P6486" s="127"/>
      <c r="Q6486" s="127"/>
      <c r="R6486" s="127"/>
    </row>
    <row r="6487" spans="7:18" x14ac:dyDescent="0.2">
      <c r="G6487" s="64"/>
      <c r="H6487" s="64"/>
      <c r="O6487" s="87"/>
      <c r="P6487" s="127"/>
      <c r="Q6487" s="127"/>
      <c r="R6487" s="127"/>
    </row>
    <row r="6488" spans="7:18" x14ac:dyDescent="0.2">
      <c r="G6488" s="64"/>
      <c r="H6488" s="64"/>
      <c r="O6488" s="87"/>
      <c r="P6488" s="127"/>
      <c r="Q6488" s="127"/>
      <c r="R6488" s="127"/>
    </row>
    <row r="6489" spans="7:18" x14ac:dyDescent="0.2">
      <c r="G6489" s="64"/>
      <c r="H6489" s="64"/>
      <c r="O6489" s="87"/>
      <c r="P6489" s="127"/>
      <c r="Q6489" s="127"/>
      <c r="R6489" s="127"/>
    </row>
    <row r="6490" spans="7:18" x14ac:dyDescent="0.2">
      <c r="G6490" s="64"/>
      <c r="H6490" s="64"/>
      <c r="O6490" s="87"/>
      <c r="P6490" s="127"/>
      <c r="Q6490" s="127"/>
      <c r="R6490" s="127"/>
    </row>
    <row r="6491" spans="7:18" x14ac:dyDescent="0.2">
      <c r="G6491" s="64"/>
      <c r="H6491" s="64"/>
      <c r="O6491" s="87"/>
      <c r="P6491" s="127"/>
      <c r="Q6491" s="127"/>
      <c r="R6491" s="127"/>
    </row>
    <row r="6492" spans="7:18" x14ac:dyDescent="0.2">
      <c r="G6492" s="64"/>
      <c r="H6492" s="64"/>
      <c r="O6492" s="87"/>
      <c r="P6492" s="127"/>
      <c r="Q6492" s="127"/>
      <c r="R6492" s="127"/>
    </row>
    <row r="6493" spans="7:18" x14ac:dyDescent="0.2">
      <c r="G6493" s="64"/>
      <c r="H6493" s="64"/>
      <c r="O6493" s="87"/>
      <c r="P6493" s="127"/>
      <c r="Q6493" s="127"/>
      <c r="R6493" s="127"/>
    </row>
    <row r="6494" spans="7:18" x14ac:dyDescent="0.2">
      <c r="G6494" s="64"/>
      <c r="H6494" s="64"/>
      <c r="O6494" s="87"/>
      <c r="P6494" s="127"/>
      <c r="Q6494" s="127"/>
      <c r="R6494" s="127"/>
    </row>
    <row r="6495" spans="7:18" x14ac:dyDescent="0.2">
      <c r="G6495" s="64"/>
      <c r="H6495" s="64"/>
      <c r="O6495" s="87"/>
      <c r="P6495" s="127"/>
      <c r="Q6495" s="127"/>
      <c r="R6495" s="127"/>
    </row>
    <row r="6496" spans="7:18" x14ac:dyDescent="0.2">
      <c r="G6496" s="64"/>
      <c r="H6496" s="64"/>
      <c r="O6496" s="87"/>
      <c r="P6496" s="127"/>
      <c r="Q6496" s="127"/>
      <c r="R6496" s="127"/>
    </row>
    <row r="6497" spans="7:18" x14ac:dyDescent="0.2">
      <c r="G6497" s="64"/>
      <c r="H6497" s="64"/>
      <c r="O6497" s="87"/>
      <c r="P6497" s="127"/>
      <c r="Q6497" s="127"/>
      <c r="R6497" s="127"/>
    </row>
    <row r="6498" spans="7:18" x14ac:dyDescent="0.2">
      <c r="G6498" s="64"/>
      <c r="H6498" s="64"/>
      <c r="O6498" s="87"/>
      <c r="P6498" s="127"/>
      <c r="Q6498" s="127"/>
      <c r="R6498" s="127"/>
    </row>
    <row r="6499" spans="7:18" x14ac:dyDescent="0.2">
      <c r="G6499" s="64"/>
      <c r="H6499" s="64"/>
      <c r="O6499" s="87"/>
      <c r="P6499" s="127"/>
      <c r="Q6499" s="127"/>
      <c r="R6499" s="127"/>
    </row>
    <row r="6500" spans="7:18" x14ac:dyDescent="0.2">
      <c r="G6500" s="64"/>
      <c r="H6500" s="64"/>
      <c r="O6500" s="87"/>
      <c r="P6500" s="127"/>
      <c r="Q6500" s="127"/>
      <c r="R6500" s="127"/>
    </row>
    <row r="6501" spans="7:18" x14ac:dyDescent="0.2">
      <c r="G6501" s="64"/>
      <c r="H6501" s="64"/>
      <c r="O6501" s="87"/>
      <c r="P6501" s="127"/>
      <c r="Q6501" s="127"/>
      <c r="R6501" s="127"/>
    </row>
    <row r="6502" spans="7:18" x14ac:dyDescent="0.2">
      <c r="G6502" s="64"/>
      <c r="H6502" s="64"/>
      <c r="O6502" s="87"/>
      <c r="P6502" s="127"/>
      <c r="Q6502" s="127"/>
      <c r="R6502" s="127"/>
    </row>
    <row r="6503" spans="7:18" x14ac:dyDescent="0.2">
      <c r="G6503" s="64"/>
      <c r="H6503" s="64"/>
      <c r="O6503" s="87"/>
      <c r="P6503" s="127"/>
      <c r="Q6503" s="127"/>
      <c r="R6503" s="127"/>
    </row>
    <row r="6504" spans="7:18" x14ac:dyDescent="0.2">
      <c r="G6504" s="64"/>
      <c r="H6504" s="64"/>
      <c r="O6504" s="87"/>
      <c r="P6504" s="127"/>
      <c r="Q6504" s="127"/>
      <c r="R6504" s="127"/>
    </row>
    <row r="6505" spans="7:18" x14ac:dyDescent="0.2">
      <c r="G6505" s="64"/>
      <c r="H6505" s="64"/>
      <c r="O6505" s="87"/>
      <c r="P6505" s="127"/>
      <c r="Q6505" s="127"/>
      <c r="R6505" s="127"/>
    </row>
    <row r="6506" spans="7:18" x14ac:dyDescent="0.2">
      <c r="G6506" s="64"/>
      <c r="H6506" s="64"/>
      <c r="O6506" s="87"/>
      <c r="P6506" s="127"/>
      <c r="Q6506" s="127"/>
      <c r="R6506" s="127"/>
    </row>
    <row r="6507" spans="7:18" x14ac:dyDescent="0.2">
      <c r="G6507" s="64"/>
      <c r="H6507" s="64"/>
      <c r="O6507" s="87"/>
      <c r="P6507" s="127"/>
      <c r="Q6507" s="127"/>
      <c r="R6507" s="127"/>
    </row>
    <row r="6508" spans="7:18" x14ac:dyDescent="0.2">
      <c r="G6508" s="64"/>
      <c r="H6508" s="64"/>
      <c r="O6508" s="87"/>
      <c r="P6508" s="127"/>
      <c r="Q6508" s="127"/>
      <c r="R6508" s="127"/>
    </row>
    <row r="6509" spans="7:18" x14ac:dyDescent="0.2">
      <c r="G6509" s="64"/>
      <c r="H6509" s="64"/>
      <c r="O6509" s="87"/>
      <c r="P6509" s="127"/>
      <c r="Q6509" s="127"/>
      <c r="R6509" s="127"/>
    </row>
    <row r="6510" spans="7:18" x14ac:dyDescent="0.2">
      <c r="G6510" s="64"/>
      <c r="H6510" s="64"/>
      <c r="O6510" s="87"/>
      <c r="P6510" s="127"/>
      <c r="Q6510" s="127"/>
      <c r="R6510" s="127"/>
    </row>
    <row r="6511" spans="7:18" x14ac:dyDescent="0.2">
      <c r="G6511" s="64"/>
      <c r="H6511" s="64"/>
      <c r="O6511" s="87"/>
      <c r="P6511" s="127"/>
      <c r="Q6511" s="127"/>
      <c r="R6511" s="127"/>
    </row>
    <row r="6512" spans="7:18" x14ac:dyDescent="0.2">
      <c r="G6512" s="64"/>
      <c r="H6512" s="64"/>
      <c r="O6512" s="87"/>
      <c r="P6512" s="127"/>
      <c r="Q6512" s="127"/>
      <c r="R6512" s="127"/>
    </row>
    <row r="6513" spans="7:18" x14ac:dyDescent="0.2">
      <c r="G6513" s="64"/>
      <c r="H6513" s="64"/>
      <c r="O6513" s="87"/>
      <c r="P6513" s="127"/>
      <c r="Q6513" s="127"/>
      <c r="R6513" s="127"/>
    </row>
    <row r="6514" spans="7:18" x14ac:dyDescent="0.2">
      <c r="G6514" s="64"/>
      <c r="H6514" s="64"/>
      <c r="O6514" s="87"/>
      <c r="P6514" s="127"/>
      <c r="Q6514" s="127"/>
      <c r="R6514" s="127"/>
    </row>
    <row r="6515" spans="7:18" x14ac:dyDescent="0.2">
      <c r="G6515" s="64"/>
      <c r="H6515" s="64"/>
      <c r="O6515" s="87"/>
      <c r="P6515" s="127"/>
      <c r="Q6515" s="127"/>
      <c r="R6515" s="127"/>
    </row>
    <row r="6516" spans="7:18" x14ac:dyDescent="0.2">
      <c r="G6516" s="64"/>
      <c r="H6516" s="64"/>
      <c r="O6516" s="87"/>
      <c r="P6516" s="127"/>
      <c r="Q6516" s="127"/>
      <c r="R6516" s="127"/>
    </row>
    <row r="6517" spans="7:18" x14ac:dyDescent="0.2">
      <c r="G6517" s="64"/>
      <c r="H6517" s="64"/>
      <c r="O6517" s="87"/>
      <c r="P6517" s="127"/>
      <c r="Q6517" s="127"/>
      <c r="R6517" s="127"/>
    </row>
    <row r="6518" spans="7:18" x14ac:dyDescent="0.2">
      <c r="G6518" s="64"/>
      <c r="H6518" s="64"/>
      <c r="O6518" s="87"/>
      <c r="P6518" s="127"/>
      <c r="Q6518" s="127"/>
      <c r="R6518" s="127"/>
    </row>
    <row r="6519" spans="7:18" x14ac:dyDescent="0.2">
      <c r="G6519" s="64"/>
      <c r="H6519" s="64"/>
      <c r="O6519" s="87"/>
      <c r="P6519" s="127"/>
      <c r="Q6519" s="127"/>
      <c r="R6519" s="127"/>
    </row>
    <row r="6520" spans="7:18" x14ac:dyDescent="0.2">
      <c r="G6520" s="64"/>
      <c r="H6520" s="64"/>
      <c r="O6520" s="87"/>
      <c r="P6520" s="127"/>
      <c r="Q6520" s="127"/>
      <c r="R6520" s="127"/>
    </row>
    <row r="6521" spans="7:18" x14ac:dyDescent="0.2">
      <c r="G6521" s="64"/>
      <c r="H6521" s="64"/>
      <c r="O6521" s="87"/>
      <c r="P6521" s="127"/>
      <c r="Q6521" s="127"/>
      <c r="R6521" s="127"/>
    </row>
    <row r="6522" spans="7:18" x14ac:dyDescent="0.2">
      <c r="G6522" s="64"/>
      <c r="H6522" s="64"/>
      <c r="O6522" s="87"/>
      <c r="P6522" s="127"/>
      <c r="Q6522" s="127"/>
      <c r="R6522" s="127"/>
    </row>
    <row r="6523" spans="7:18" x14ac:dyDescent="0.2">
      <c r="G6523" s="64"/>
      <c r="H6523" s="64"/>
      <c r="O6523" s="87"/>
      <c r="P6523" s="127"/>
      <c r="Q6523" s="127"/>
      <c r="R6523" s="127"/>
    </row>
    <row r="6524" spans="7:18" x14ac:dyDescent="0.2">
      <c r="G6524" s="64"/>
      <c r="H6524" s="64"/>
      <c r="O6524" s="87"/>
      <c r="P6524" s="127"/>
      <c r="Q6524" s="127"/>
      <c r="R6524" s="127"/>
    </row>
    <row r="6525" spans="7:18" x14ac:dyDescent="0.2">
      <c r="G6525" s="64"/>
      <c r="H6525" s="64"/>
      <c r="O6525" s="87"/>
      <c r="P6525" s="127"/>
      <c r="Q6525" s="127"/>
      <c r="R6525" s="127"/>
    </row>
    <row r="6526" spans="7:18" x14ac:dyDescent="0.2">
      <c r="G6526" s="64"/>
      <c r="H6526" s="64"/>
      <c r="O6526" s="87"/>
      <c r="P6526" s="127"/>
      <c r="Q6526" s="127"/>
      <c r="R6526" s="127"/>
    </row>
    <row r="6527" spans="7:18" x14ac:dyDescent="0.2">
      <c r="G6527" s="64"/>
      <c r="H6527" s="64"/>
      <c r="O6527" s="87"/>
      <c r="P6527" s="127"/>
      <c r="Q6527" s="127"/>
      <c r="R6527" s="127"/>
    </row>
    <row r="6528" spans="7:18" x14ac:dyDescent="0.2">
      <c r="G6528" s="64"/>
      <c r="H6528" s="64"/>
      <c r="O6528" s="87"/>
      <c r="P6528" s="127"/>
      <c r="Q6528" s="127"/>
      <c r="R6528" s="127"/>
    </row>
    <row r="6529" spans="7:18" x14ac:dyDescent="0.2">
      <c r="G6529" s="64"/>
      <c r="H6529" s="64"/>
      <c r="O6529" s="87"/>
      <c r="P6529" s="127"/>
      <c r="Q6529" s="127"/>
      <c r="R6529" s="127"/>
    </row>
    <row r="6530" spans="7:18" x14ac:dyDescent="0.2">
      <c r="G6530" s="64"/>
      <c r="H6530" s="64"/>
      <c r="O6530" s="87"/>
      <c r="P6530" s="127"/>
      <c r="Q6530" s="127"/>
      <c r="R6530" s="127"/>
    </row>
    <row r="6531" spans="7:18" x14ac:dyDescent="0.2">
      <c r="G6531" s="64"/>
      <c r="H6531" s="64"/>
      <c r="O6531" s="87"/>
      <c r="P6531" s="127"/>
      <c r="Q6531" s="127"/>
      <c r="R6531" s="127"/>
    </row>
    <row r="6532" spans="7:18" x14ac:dyDescent="0.2">
      <c r="G6532" s="64"/>
      <c r="H6532" s="64"/>
      <c r="O6532" s="87"/>
      <c r="P6532" s="127"/>
      <c r="Q6532" s="127"/>
      <c r="R6532" s="127"/>
    </row>
    <row r="6533" spans="7:18" x14ac:dyDescent="0.2">
      <c r="G6533" s="64"/>
      <c r="H6533" s="64"/>
      <c r="O6533" s="87"/>
      <c r="P6533" s="127"/>
      <c r="Q6533" s="127"/>
      <c r="R6533" s="127"/>
    </row>
    <row r="6534" spans="7:18" x14ac:dyDescent="0.2">
      <c r="G6534" s="64"/>
      <c r="H6534" s="64"/>
      <c r="O6534" s="87"/>
      <c r="P6534" s="127"/>
      <c r="Q6534" s="127"/>
      <c r="R6534" s="127"/>
    </row>
    <row r="6535" spans="7:18" x14ac:dyDescent="0.2">
      <c r="G6535" s="64"/>
      <c r="H6535" s="64"/>
      <c r="O6535" s="87"/>
      <c r="P6535" s="127"/>
      <c r="Q6535" s="127"/>
      <c r="R6535" s="127"/>
    </row>
    <row r="6536" spans="7:18" x14ac:dyDescent="0.2">
      <c r="G6536" s="64"/>
      <c r="H6536" s="64"/>
      <c r="O6536" s="87"/>
      <c r="P6536" s="127"/>
      <c r="Q6536" s="127"/>
      <c r="R6536" s="127"/>
    </row>
    <row r="6537" spans="7:18" x14ac:dyDescent="0.2">
      <c r="G6537" s="64"/>
      <c r="H6537" s="64"/>
      <c r="O6537" s="87"/>
      <c r="P6537" s="127"/>
      <c r="Q6537" s="127"/>
      <c r="R6537" s="127"/>
    </row>
    <row r="6538" spans="7:18" x14ac:dyDescent="0.2">
      <c r="G6538" s="64"/>
      <c r="H6538" s="64"/>
      <c r="O6538" s="87"/>
      <c r="P6538" s="127"/>
      <c r="Q6538" s="127"/>
      <c r="R6538" s="127"/>
    </row>
    <row r="6539" spans="7:18" x14ac:dyDescent="0.2">
      <c r="G6539" s="64"/>
      <c r="H6539" s="64"/>
      <c r="O6539" s="87"/>
      <c r="P6539" s="127"/>
      <c r="Q6539" s="127"/>
      <c r="R6539" s="127"/>
    </row>
    <row r="6540" spans="7:18" x14ac:dyDescent="0.2">
      <c r="G6540" s="64"/>
      <c r="H6540" s="64"/>
      <c r="O6540" s="87"/>
      <c r="P6540" s="127"/>
      <c r="Q6540" s="127"/>
      <c r="R6540" s="127"/>
    </row>
    <row r="6541" spans="7:18" x14ac:dyDescent="0.2">
      <c r="G6541" s="64"/>
      <c r="H6541" s="64"/>
      <c r="O6541" s="87"/>
      <c r="P6541" s="127"/>
      <c r="Q6541" s="127"/>
      <c r="R6541" s="127"/>
    </row>
    <row r="6542" spans="7:18" x14ac:dyDescent="0.2">
      <c r="G6542" s="64"/>
      <c r="H6542" s="64"/>
      <c r="O6542" s="87"/>
      <c r="P6542" s="127"/>
      <c r="Q6542" s="127"/>
      <c r="R6542" s="127"/>
    </row>
    <row r="6543" spans="7:18" x14ac:dyDescent="0.2">
      <c r="G6543" s="64"/>
      <c r="H6543" s="64"/>
      <c r="O6543" s="87"/>
      <c r="P6543" s="127"/>
      <c r="Q6543" s="127"/>
      <c r="R6543" s="127"/>
    </row>
    <row r="6544" spans="7:18" x14ac:dyDescent="0.2">
      <c r="G6544" s="64"/>
      <c r="H6544" s="64"/>
      <c r="O6544" s="87"/>
      <c r="P6544" s="127"/>
      <c r="Q6544" s="127"/>
      <c r="R6544" s="127"/>
    </row>
    <row r="6545" spans="7:18" x14ac:dyDescent="0.2">
      <c r="G6545" s="64"/>
      <c r="H6545" s="64"/>
      <c r="O6545" s="87"/>
      <c r="P6545" s="127"/>
      <c r="Q6545" s="127"/>
      <c r="R6545" s="127"/>
    </row>
    <row r="6546" spans="7:18" x14ac:dyDescent="0.2">
      <c r="G6546" s="64"/>
      <c r="H6546" s="64"/>
      <c r="O6546" s="87"/>
      <c r="P6546" s="127"/>
      <c r="Q6546" s="127"/>
      <c r="R6546" s="127"/>
    </row>
    <row r="6547" spans="7:18" x14ac:dyDescent="0.2">
      <c r="G6547" s="64"/>
      <c r="H6547" s="64"/>
      <c r="O6547" s="87"/>
      <c r="P6547" s="127"/>
      <c r="Q6547" s="127"/>
      <c r="R6547" s="127"/>
    </row>
    <row r="6548" spans="7:18" x14ac:dyDescent="0.2">
      <c r="G6548" s="64"/>
      <c r="H6548" s="64"/>
      <c r="O6548" s="87"/>
      <c r="P6548" s="127"/>
      <c r="Q6548" s="127"/>
      <c r="R6548" s="127"/>
    </row>
    <row r="6549" spans="7:18" x14ac:dyDescent="0.2">
      <c r="G6549" s="64"/>
      <c r="H6549" s="64"/>
      <c r="O6549" s="87"/>
      <c r="P6549" s="127"/>
      <c r="Q6549" s="127"/>
      <c r="R6549" s="127"/>
    </row>
    <row r="6550" spans="7:18" x14ac:dyDescent="0.2">
      <c r="G6550" s="64"/>
      <c r="H6550" s="64"/>
      <c r="O6550" s="87"/>
      <c r="P6550" s="127"/>
      <c r="Q6550" s="127"/>
      <c r="R6550" s="127"/>
    </row>
    <row r="6551" spans="7:18" x14ac:dyDescent="0.2">
      <c r="G6551" s="64"/>
      <c r="H6551" s="64"/>
      <c r="O6551" s="87"/>
      <c r="P6551" s="127"/>
      <c r="Q6551" s="127"/>
      <c r="R6551" s="127"/>
    </row>
    <row r="6552" spans="7:18" x14ac:dyDescent="0.2">
      <c r="G6552" s="64"/>
      <c r="H6552" s="64"/>
      <c r="O6552" s="87"/>
      <c r="P6552" s="127"/>
      <c r="Q6552" s="127"/>
      <c r="R6552" s="127"/>
    </row>
    <row r="6553" spans="7:18" x14ac:dyDescent="0.2">
      <c r="G6553" s="64"/>
      <c r="H6553" s="64"/>
      <c r="O6553" s="87"/>
      <c r="P6553" s="127"/>
      <c r="Q6553" s="127"/>
      <c r="R6553" s="127"/>
    </row>
    <row r="6554" spans="7:18" x14ac:dyDescent="0.2">
      <c r="G6554" s="64"/>
      <c r="H6554" s="64"/>
      <c r="O6554" s="87"/>
      <c r="P6554" s="127"/>
      <c r="Q6554" s="127"/>
      <c r="R6554" s="127"/>
    </row>
    <row r="6555" spans="7:18" x14ac:dyDescent="0.2">
      <c r="G6555" s="64"/>
      <c r="H6555" s="64"/>
      <c r="O6555" s="87"/>
      <c r="P6555" s="127"/>
      <c r="Q6555" s="127"/>
      <c r="R6555" s="127"/>
    </row>
    <row r="6556" spans="7:18" x14ac:dyDescent="0.2">
      <c r="G6556" s="64"/>
      <c r="H6556" s="64"/>
      <c r="O6556" s="87"/>
      <c r="P6556" s="127"/>
      <c r="Q6556" s="127"/>
      <c r="R6556" s="127"/>
    </row>
    <row r="6557" spans="7:18" x14ac:dyDescent="0.2">
      <c r="G6557" s="64"/>
      <c r="H6557" s="64"/>
      <c r="O6557" s="87"/>
      <c r="P6557" s="127"/>
      <c r="Q6557" s="127"/>
      <c r="R6557" s="127"/>
    </row>
    <row r="6558" spans="7:18" x14ac:dyDescent="0.2">
      <c r="G6558" s="64"/>
      <c r="H6558" s="64"/>
      <c r="O6558" s="87"/>
      <c r="P6558" s="127"/>
      <c r="Q6558" s="127"/>
      <c r="R6558" s="127"/>
    </row>
    <row r="6559" spans="7:18" x14ac:dyDescent="0.2">
      <c r="G6559" s="64"/>
      <c r="H6559" s="64"/>
      <c r="O6559" s="87"/>
      <c r="P6559" s="127"/>
      <c r="Q6559" s="127"/>
      <c r="R6559" s="127"/>
    </row>
    <row r="6560" spans="7:18" x14ac:dyDescent="0.2">
      <c r="G6560" s="64"/>
      <c r="H6560" s="64"/>
      <c r="O6560" s="87"/>
      <c r="P6560" s="127"/>
      <c r="Q6560" s="127"/>
      <c r="R6560" s="127"/>
    </row>
    <row r="6561" spans="7:18" x14ac:dyDescent="0.2">
      <c r="G6561" s="64"/>
      <c r="H6561" s="64"/>
      <c r="O6561" s="87"/>
      <c r="P6561" s="127"/>
      <c r="Q6561" s="127"/>
      <c r="R6561" s="127"/>
    </row>
    <row r="6562" spans="7:18" x14ac:dyDescent="0.2">
      <c r="G6562" s="64"/>
      <c r="H6562" s="64"/>
      <c r="O6562" s="87"/>
      <c r="P6562" s="127"/>
      <c r="Q6562" s="127"/>
      <c r="R6562" s="127"/>
    </row>
    <row r="6563" spans="7:18" x14ac:dyDescent="0.2">
      <c r="G6563" s="64"/>
      <c r="H6563" s="64"/>
      <c r="O6563" s="87"/>
      <c r="P6563" s="127"/>
      <c r="Q6563" s="127"/>
      <c r="R6563" s="127"/>
    </row>
    <row r="6564" spans="7:18" x14ac:dyDescent="0.2">
      <c r="G6564" s="64"/>
      <c r="H6564" s="64"/>
      <c r="O6564" s="87"/>
      <c r="P6564" s="127"/>
      <c r="Q6564" s="127"/>
      <c r="R6564" s="127"/>
    </row>
    <row r="6565" spans="7:18" x14ac:dyDescent="0.2">
      <c r="G6565" s="64"/>
      <c r="H6565" s="64"/>
      <c r="O6565" s="87"/>
      <c r="P6565" s="127"/>
      <c r="Q6565" s="127"/>
      <c r="R6565" s="127"/>
    </row>
    <row r="6566" spans="7:18" x14ac:dyDescent="0.2">
      <c r="G6566" s="64"/>
      <c r="H6566" s="64"/>
      <c r="O6566" s="87"/>
      <c r="P6566" s="127"/>
      <c r="Q6566" s="127"/>
      <c r="R6566" s="127"/>
    </row>
    <row r="6567" spans="7:18" x14ac:dyDescent="0.2">
      <c r="G6567" s="64"/>
      <c r="H6567" s="64"/>
      <c r="O6567" s="87"/>
      <c r="P6567" s="127"/>
      <c r="Q6567" s="127"/>
      <c r="R6567" s="127"/>
    </row>
    <row r="6568" spans="7:18" x14ac:dyDescent="0.2">
      <c r="G6568" s="64"/>
      <c r="H6568" s="64"/>
      <c r="O6568" s="87"/>
      <c r="P6568" s="127"/>
      <c r="Q6568" s="127"/>
      <c r="R6568" s="127"/>
    </row>
    <row r="6569" spans="7:18" x14ac:dyDescent="0.2">
      <c r="G6569" s="64"/>
      <c r="H6569" s="64"/>
      <c r="O6569" s="87"/>
      <c r="P6569" s="127"/>
      <c r="Q6569" s="127"/>
      <c r="R6569" s="127"/>
    </row>
    <row r="6570" spans="7:18" x14ac:dyDescent="0.2">
      <c r="G6570" s="64"/>
      <c r="H6570" s="64"/>
      <c r="O6570" s="87"/>
      <c r="P6570" s="127"/>
      <c r="Q6570" s="127"/>
      <c r="R6570" s="127"/>
    </row>
    <row r="6571" spans="7:18" x14ac:dyDescent="0.2">
      <c r="G6571" s="64"/>
      <c r="H6571" s="64"/>
      <c r="O6571" s="87"/>
      <c r="P6571" s="127"/>
      <c r="Q6571" s="127"/>
      <c r="R6571" s="127"/>
    </row>
    <row r="6572" spans="7:18" x14ac:dyDescent="0.2">
      <c r="G6572" s="64"/>
      <c r="H6572" s="64"/>
      <c r="O6572" s="87"/>
      <c r="P6572" s="127"/>
      <c r="Q6572" s="127"/>
      <c r="R6572" s="127"/>
    </row>
    <row r="6573" spans="7:18" x14ac:dyDescent="0.2">
      <c r="G6573" s="64"/>
      <c r="H6573" s="64"/>
      <c r="O6573" s="87"/>
      <c r="P6573" s="127"/>
      <c r="Q6573" s="127"/>
      <c r="R6573" s="127"/>
    </row>
    <row r="6574" spans="7:18" x14ac:dyDescent="0.2">
      <c r="G6574" s="64"/>
      <c r="H6574" s="64"/>
      <c r="O6574" s="87"/>
      <c r="P6574" s="127"/>
      <c r="Q6574" s="127"/>
      <c r="R6574" s="127"/>
    </row>
    <row r="6575" spans="7:18" x14ac:dyDescent="0.2">
      <c r="G6575" s="64"/>
      <c r="H6575" s="64"/>
      <c r="O6575" s="87"/>
      <c r="P6575" s="127"/>
      <c r="Q6575" s="127"/>
      <c r="R6575" s="127"/>
    </row>
    <row r="6576" spans="7:18" x14ac:dyDescent="0.2">
      <c r="G6576" s="64"/>
      <c r="H6576" s="64"/>
      <c r="O6576" s="87"/>
      <c r="P6576" s="127"/>
      <c r="Q6576" s="127"/>
      <c r="R6576" s="127"/>
    </row>
    <row r="6577" spans="7:18" x14ac:dyDescent="0.2">
      <c r="G6577" s="64"/>
      <c r="H6577" s="64"/>
      <c r="O6577" s="87"/>
      <c r="P6577" s="127"/>
      <c r="Q6577" s="127"/>
      <c r="R6577" s="127"/>
    </row>
    <row r="6578" spans="7:18" x14ac:dyDescent="0.2">
      <c r="G6578" s="64"/>
      <c r="H6578" s="64"/>
      <c r="O6578" s="87"/>
      <c r="P6578" s="127"/>
      <c r="Q6578" s="127"/>
      <c r="R6578" s="127"/>
    </row>
    <row r="6579" spans="7:18" x14ac:dyDescent="0.2">
      <c r="G6579" s="64"/>
      <c r="H6579" s="64"/>
      <c r="O6579" s="87"/>
      <c r="P6579" s="127"/>
      <c r="Q6579" s="127"/>
      <c r="R6579" s="127"/>
    </row>
    <row r="6580" spans="7:18" x14ac:dyDescent="0.2">
      <c r="G6580" s="64"/>
      <c r="H6580" s="64"/>
      <c r="O6580" s="87"/>
      <c r="P6580" s="127"/>
      <c r="Q6580" s="127"/>
      <c r="R6580" s="127"/>
    </row>
    <row r="6581" spans="7:18" x14ac:dyDescent="0.2">
      <c r="G6581" s="64"/>
      <c r="H6581" s="64"/>
      <c r="O6581" s="87"/>
      <c r="P6581" s="127"/>
      <c r="Q6581" s="127"/>
      <c r="R6581" s="127"/>
    </row>
    <row r="6582" spans="7:18" x14ac:dyDescent="0.2">
      <c r="G6582" s="64"/>
      <c r="H6582" s="64"/>
      <c r="O6582" s="87"/>
      <c r="P6582" s="127"/>
      <c r="Q6582" s="127"/>
      <c r="R6582" s="127"/>
    </row>
    <row r="6583" spans="7:18" x14ac:dyDescent="0.2">
      <c r="G6583" s="64"/>
      <c r="H6583" s="64"/>
      <c r="O6583" s="87"/>
      <c r="P6583" s="127"/>
      <c r="Q6583" s="127"/>
      <c r="R6583" s="127"/>
    </row>
    <row r="6584" spans="7:18" x14ac:dyDescent="0.2">
      <c r="G6584" s="64"/>
      <c r="H6584" s="64"/>
      <c r="O6584" s="87"/>
      <c r="P6584" s="127"/>
      <c r="Q6584" s="127"/>
      <c r="R6584" s="127"/>
    </row>
    <row r="6585" spans="7:18" x14ac:dyDescent="0.2">
      <c r="G6585" s="64"/>
      <c r="H6585" s="64"/>
      <c r="O6585" s="87"/>
      <c r="P6585" s="127"/>
      <c r="Q6585" s="127"/>
      <c r="R6585" s="127"/>
    </row>
    <row r="6586" spans="7:18" x14ac:dyDescent="0.2">
      <c r="G6586" s="64"/>
      <c r="H6586" s="64"/>
      <c r="O6586" s="87"/>
      <c r="P6586" s="127"/>
      <c r="Q6586" s="127"/>
      <c r="R6586" s="127"/>
    </row>
    <row r="6587" spans="7:18" x14ac:dyDescent="0.2">
      <c r="G6587" s="64"/>
      <c r="H6587" s="64"/>
      <c r="O6587" s="87"/>
      <c r="P6587" s="127"/>
      <c r="Q6587" s="127"/>
      <c r="R6587" s="127"/>
    </row>
    <row r="6588" spans="7:18" x14ac:dyDescent="0.2">
      <c r="G6588" s="64"/>
      <c r="H6588" s="64"/>
      <c r="O6588" s="87"/>
      <c r="P6588" s="127"/>
      <c r="Q6588" s="127"/>
      <c r="R6588" s="127"/>
    </row>
    <row r="6589" spans="7:18" x14ac:dyDescent="0.2">
      <c r="G6589" s="64"/>
      <c r="H6589" s="64"/>
      <c r="O6589" s="87"/>
      <c r="P6589" s="127"/>
      <c r="Q6589" s="127"/>
      <c r="R6589" s="127"/>
    </row>
    <row r="6590" spans="7:18" x14ac:dyDescent="0.2">
      <c r="G6590" s="64"/>
      <c r="H6590" s="64"/>
      <c r="O6590" s="87"/>
      <c r="P6590" s="127"/>
      <c r="Q6590" s="127"/>
      <c r="R6590" s="127"/>
    </row>
    <row r="6591" spans="7:18" x14ac:dyDescent="0.2">
      <c r="G6591" s="64"/>
      <c r="H6591" s="64"/>
      <c r="O6591" s="87"/>
      <c r="P6591" s="127"/>
      <c r="Q6591" s="127"/>
      <c r="R6591" s="127"/>
    </row>
    <row r="6592" spans="7:18" x14ac:dyDescent="0.2">
      <c r="G6592" s="64"/>
      <c r="H6592" s="64"/>
      <c r="O6592" s="87"/>
      <c r="P6592" s="127"/>
      <c r="Q6592" s="127"/>
      <c r="R6592" s="127"/>
    </row>
    <row r="6593" spans="7:18" x14ac:dyDescent="0.2">
      <c r="G6593" s="64"/>
      <c r="H6593" s="64"/>
      <c r="O6593" s="87"/>
      <c r="P6593" s="127"/>
      <c r="Q6593" s="127"/>
      <c r="R6593" s="127"/>
    </row>
    <row r="6594" spans="7:18" x14ac:dyDescent="0.2">
      <c r="G6594" s="64"/>
      <c r="H6594" s="64"/>
      <c r="O6594" s="87"/>
      <c r="P6594" s="127"/>
      <c r="Q6594" s="127"/>
      <c r="R6594" s="127"/>
    </row>
    <row r="6595" spans="7:18" x14ac:dyDescent="0.2">
      <c r="G6595" s="64"/>
      <c r="H6595" s="64"/>
      <c r="O6595" s="87"/>
      <c r="P6595" s="127"/>
      <c r="Q6595" s="127"/>
      <c r="R6595" s="127"/>
    </row>
    <row r="6596" spans="7:18" x14ac:dyDescent="0.2">
      <c r="G6596" s="64"/>
      <c r="H6596" s="64"/>
      <c r="O6596" s="87"/>
      <c r="P6596" s="127"/>
      <c r="Q6596" s="127"/>
      <c r="R6596" s="127"/>
    </row>
    <row r="6597" spans="7:18" x14ac:dyDescent="0.2">
      <c r="G6597" s="64"/>
      <c r="H6597" s="64"/>
      <c r="O6597" s="87"/>
      <c r="P6597" s="127"/>
      <c r="Q6597" s="127"/>
      <c r="R6597" s="127"/>
    </row>
    <row r="6598" spans="7:18" x14ac:dyDescent="0.2">
      <c r="G6598" s="64"/>
      <c r="H6598" s="64"/>
      <c r="O6598" s="87"/>
      <c r="P6598" s="127"/>
      <c r="Q6598" s="127"/>
      <c r="R6598" s="127"/>
    </row>
    <row r="6599" spans="7:18" x14ac:dyDescent="0.2">
      <c r="G6599" s="64"/>
      <c r="H6599" s="64"/>
      <c r="O6599" s="87"/>
      <c r="P6599" s="127"/>
      <c r="Q6599" s="127"/>
      <c r="R6599" s="127"/>
    </row>
    <row r="6600" spans="7:18" x14ac:dyDescent="0.2">
      <c r="G6600" s="64"/>
      <c r="H6600" s="64"/>
      <c r="O6600" s="87"/>
      <c r="P6600" s="127"/>
      <c r="Q6600" s="127"/>
      <c r="R6600" s="127"/>
    </row>
    <row r="6601" spans="7:18" x14ac:dyDescent="0.2">
      <c r="G6601" s="64"/>
      <c r="H6601" s="64"/>
      <c r="O6601" s="87"/>
      <c r="P6601" s="127"/>
      <c r="Q6601" s="127"/>
      <c r="R6601" s="127"/>
    </row>
    <row r="6602" spans="7:18" x14ac:dyDescent="0.2">
      <c r="G6602" s="64"/>
      <c r="H6602" s="64"/>
      <c r="O6602" s="87"/>
      <c r="P6602" s="127"/>
      <c r="Q6602" s="127"/>
      <c r="R6602" s="127"/>
    </row>
    <row r="6603" spans="7:18" x14ac:dyDescent="0.2">
      <c r="G6603" s="64"/>
      <c r="H6603" s="64"/>
      <c r="O6603" s="87"/>
      <c r="P6603" s="127"/>
      <c r="Q6603" s="127"/>
      <c r="R6603" s="127"/>
    </row>
    <row r="6604" spans="7:18" x14ac:dyDescent="0.2">
      <c r="G6604" s="64"/>
      <c r="H6604" s="64"/>
      <c r="O6604" s="87"/>
      <c r="P6604" s="127"/>
      <c r="Q6604" s="127"/>
      <c r="R6604" s="127"/>
    </row>
    <row r="6605" spans="7:18" x14ac:dyDescent="0.2">
      <c r="G6605" s="64"/>
      <c r="H6605" s="64"/>
      <c r="O6605" s="87"/>
      <c r="P6605" s="127"/>
      <c r="Q6605" s="127"/>
      <c r="R6605" s="127"/>
    </row>
    <row r="6606" spans="7:18" x14ac:dyDescent="0.2">
      <c r="G6606" s="64"/>
      <c r="H6606" s="64"/>
      <c r="O6606" s="87"/>
      <c r="P6606" s="127"/>
      <c r="Q6606" s="127"/>
      <c r="R6606" s="127"/>
    </row>
    <row r="6607" spans="7:18" x14ac:dyDescent="0.2">
      <c r="G6607" s="64"/>
      <c r="H6607" s="64"/>
      <c r="O6607" s="87"/>
      <c r="P6607" s="127"/>
      <c r="Q6607" s="127"/>
      <c r="R6607" s="127"/>
    </row>
    <row r="6608" spans="7:18" x14ac:dyDescent="0.2">
      <c r="G6608" s="64"/>
      <c r="H6608" s="64"/>
      <c r="O6608" s="87"/>
      <c r="P6608" s="127"/>
      <c r="Q6608" s="127"/>
      <c r="R6608" s="127"/>
    </row>
    <row r="6609" spans="7:18" x14ac:dyDescent="0.2">
      <c r="G6609" s="64"/>
      <c r="H6609" s="64"/>
      <c r="O6609" s="87"/>
      <c r="P6609" s="127"/>
      <c r="Q6609" s="127"/>
      <c r="R6609" s="127"/>
    </row>
    <row r="6610" spans="7:18" x14ac:dyDescent="0.2">
      <c r="G6610" s="64"/>
      <c r="H6610" s="64"/>
      <c r="O6610" s="87"/>
      <c r="P6610" s="127"/>
      <c r="Q6610" s="127"/>
      <c r="R6610" s="127"/>
    </row>
    <row r="6611" spans="7:18" x14ac:dyDescent="0.2">
      <c r="G6611" s="64"/>
      <c r="H6611" s="64"/>
      <c r="O6611" s="87"/>
      <c r="P6611" s="127"/>
      <c r="Q6611" s="127"/>
      <c r="R6611" s="127"/>
    </row>
    <row r="6612" spans="7:18" x14ac:dyDescent="0.2">
      <c r="G6612" s="64"/>
      <c r="H6612" s="64"/>
      <c r="O6612" s="87"/>
      <c r="P6612" s="127"/>
      <c r="Q6612" s="127"/>
      <c r="R6612" s="127"/>
    </row>
    <row r="6613" spans="7:18" x14ac:dyDescent="0.2">
      <c r="G6613" s="64"/>
      <c r="H6613" s="64"/>
      <c r="O6613" s="87"/>
      <c r="P6613" s="127"/>
      <c r="Q6613" s="127"/>
      <c r="R6613" s="127"/>
    </row>
    <row r="6614" spans="7:18" x14ac:dyDescent="0.2">
      <c r="G6614" s="64"/>
      <c r="H6614" s="64"/>
      <c r="O6614" s="87"/>
      <c r="P6614" s="127"/>
      <c r="Q6614" s="127"/>
      <c r="R6614" s="127"/>
    </row>
    <row r="6615" spans="7:18" x14ac:dyDescent="0.2">
      <c r="G6615" s="64"/>
      <c r="H6615" s="64"/>
      <c r="O6615" s="87"/>
      <c r="P6615" s="127"/>
      <c r="Q6615" s="127"/>
      <c r="R6615" s="127"/>
    </row>
    <row r="6616" spans="7:18" x14ac:dyDescent="0.2">
      <c r="G6616" s="64"/>
      <c r="H6616" s="64"/>
      <c r="O6616" s="87"/>
      <c r="P6616" s="127"/>
      <c r="Q6616" s="127"/>
      <c r="R6616" s="127"/>
    </row>
    <row r="6617" spans="7:18" x14ac:dyDescent="0.2">
      <c r="G6617" s="64"/>
      <c r="H6617" s="64"/>
      <c r="O6617" s="87"/>
      <c r="P6617" s="127"/>
      <c r="Q6617" s="127"/>
      <c r="R6617" s="127"/>
    </row>
    <row r="6618" spans="7:18" x14ac:dyDescent="0.2">
      <c r="G6618" s="64"/>
      <c r="H6618" s="64"/>
      <c r="O6618" s="87"/>
      <c r="P6618" s="127"/>
      <c r="Q6618" s="127"/>
      <c r="R6618" s="127"/>
    </row>
    <row r="6619" spans="7:18" x14ac:dyDescent="0.2">
      <c r="G6619" s="64"/>
      <c r="H6619" s="64"/>
      <c r="O6619" s="87"/>
      <c r="P6619" s="127"/>
      <c r="Q6619" s="127"/>
      <c r="R6619" s="127"/>
    </row>
    <row r="6620" spans="7:18" x14ac:dyDescent="0.2">
      <c r="G6620" s="64"/>
      <c r="H6620" s="64"/>
      <c r="O6620" s="87"/>
      <c r="P6620" s="127"/>
      <c r="Q6620" s="127"/>
      <c r="R6620" s="127"/>
    </row>
    <row r="6621" spans="7:18" x14ac:dyDescent="0.2">
      <c r="G6621" s="64"/>
      <c r="H6621" s="64"/>
      <c r="O6621" s="87"/>
      <c r="P6621" s="127"/>
      <c r="Q6621" s="127"/>
      <c r="R6621" s="127"/>
    </row>
    <row r="6622" spans="7:18" x14ac:dyDescent="0.2">
      <c r="G6622" s="64"/>
      <c r="H6622" s="64"/>
      <c r="O6622" s="87"/>
      <c r="P6622" s="127"/>
      <c r="Q6622" s="127"/>
      <c r="R6622" s="127"/>
    </row>
    <row r="6623" spans="7:18" x14ac:dyDescent="0.2">
      <c r="G6623" s="64"/>
      <c r="H6623" s="64"/>
      <c r="O6623" s="87"/>
      <c r="P6623" s="127"/>
      <c r="Q6623" s="127"/>
      <c r="R6623" s="127"/>
    </row>
    <row r="6624" spans="7:18" x14ac:dyDescent="0.2">
      <c r="G6624" s="64"/>
      <c r="H6624" s="64"/>
      <c r="O6624" s="87"/>
      <c r="P6624" s="127"/>
      <c r="Q6624" s="127"/>
      <c r="R6624" s="127"/>
    </row>
    <row r="6625" spans="7:18" x14ac:dyDescent="0.2">
      <c r="G6625" s="64"/>
      <c r="H6625" s="64"/>
      <c r="O6625" s="87"/>
      <c r="P6625" s="127"/>
      <c r="Q6625" s="127"/>
      <c r="R6625" s="127"/>
    </row>
    <row r="6626" spans="7:18" x14ac:dyDescent="0.2">
      <c r="G6626" s="64"/>
      <c r="H6626" s="64"/>
      <c r="O6626" s="87"/>
      <c r="P6626" s="127"/>
      <c r="Q6626" s="127"/>
      <c r="R6626" s="127"/>
    </row>
    <row r="6627" spans="7:18" x14ac:dyDescent="0.2">
      <c r="G6627" s="64"/>
      <c r="H6627" s="64"/>
      <c r="O6627" s="87"/>
      <c r="P6627" s="127"/>
      <c r="Q6627" s="127"/>
      <c r="R6627" s="127"/>
    </row>
    <row r="6628" spans="7:18" x14ac:dyDescent="0.2">
      <c r="G6628" s="64"/>
      <c r="H6628" s="64"/>
      <c r="O6628" s="87"/>
      <c r="P6628" s="127"/>
      <c r="Q6628" s="127"/>
      <c r="R6628" s="127"/>
    </row>
    <row r="6629" spans="7:18" x14ac:dyDescent="0.2">
      <c r="G6629" s="64"/>
      <c r="H6629" s="64"/>
      <c r="O6629" s="87"/>
      <c r="P6629" s="127"/>
      <c r="Q6629" s="127"/>
      <c r="R6629" s="127"/>
    </row>
    <row r="6630" spans="7:18" x14ac:dyDescent="0.2">
      <c r="G6630" s="64"/>
      <c r="H6630" s="64"/>
      <c r="O6630" s="87"/>
      <c r="P6630" s="127"/>
      <c r="Q6630" s="127"/>
      <c r="R6630" s="127"/>
    </row>
    <row r="6631" spans="7:18" x14ac:dyDescent="0.2">
      <c r="G6631" s="64"/>
      <c r="H6631" s="64"/>
      <c r="O6631" s="87"/>
      <c r="P6631" s="127"/>
      <c r="Q6631" s="127"/>
      <c r="R6631" s="127"/>
    </row>
    <row r="6632" spans="7:18" x14ac:dyDescent="0.2">
      <c r="G6632" s="64"/>
      <c r="H6632" s="64"/>
      <c r="O6632" s="87"/>
      <c r="P6632" s="127"/>
      <c r="Q6632" s="127"/>
      <c r="R6632" s="127"/>
    </row>
    <row r="6633" spans="7:18" x14ac:dyDescent="0.2">
      <c r="G6633" s="64"/>
      <c r="H6633" s="64"/>
      <c r="O6633" s="87"/>
      <c r="P6633" s="127"/>
      <c r="Q6633" s="127"/>
      <c r="R6633" s="127"/>
    </row>
    <row r="6634" spans="7:18" x14ac:dyDescent="0.2">
      <c r="G6634" s="64"/>
      <c r="H6634" s="64"/>
      <c r="O6634" s="87"/>
      <c r="P6634" s="127"/>
      <c r="Q6634" s="127"/>
      <c r="R6634" s="127"/>
    </row>
    <row r="6635" spans="7:18" x14ac:dyDescent="0.2">
      <c r="G6635" s="64"/>
      <c r="H6635" s="64"/>
      <c r="O6635" s="87"/>
      <c r="P6635" s="127"/>
      <c r="Q6635" s="127"/>
      <c r="R6635" s="127"/>
    </row>
    <row r="6636" spans="7:18" x14ac:dyDescent="0.2">
      <c r="G6636" s="64"/>
      <c r="H6636" s="64"/>
      <c r="O6636" s="87"/>
      <c r="P6636" s="127"/>
      <c r="Q6636" s="127"/>
      <c r="R6636" s="127"/>
    </row>
    <row r="6637" spans="7:18" x14ac:dyDescent="0.2">
      <c r="G6637" s="64"/>
      <c r="H6637" s="64"/>
      <c r="O6637" s="87"/>
      <c r="P6637" s="127"/>
      <c r="Q6637" s="127"/>
      <c r="R6637" s="127"/>
    </row>
    <row r="6638" spans="7:18" x14ac:dyDescent="0.2">
      <c r="G6638" s="64"/>
      <c r="H6638" s="64"/>
      <c r="O6638" s="87"/>
      <c r="P6638" s="127"/>
      <c r="Q6638" s="127"/>
      <c r="R6638" s="127"/>
    </row>
    <row r="6639" spans="7:18" x14ac:dyDescent="0.2">
      <c r="G6639" s="64"/>
      <c r="H6639" s="64"/>
      <c r="O6639" s="87"/>
      <c r="P6639" s="127"/>
      <c r="Q6639" s="127"/>
      <c r="R6639" s="127"/>
    </row>
    <row r="6640" spans="7:18" x14ac:dyDescent="0.2">
      <c r="G6640" s="64"/>
      <c r="H6640" s="64"/>
      <c r="O6640" s="87"/>
      <c r="P6640" s="127"/>
      <c r="Q6640" s="127"/>
      <c r="R6640" s="127"/>
    </row>
    <row r="6641" spans="7:18" x14ac:dyDescent="0.2">
      <c r="G6641" s="64"/>
      <c r="H6641" s="64"/>
      <c r="O6641" s="87"/>
      <c r="P6641" s="127"/>
      <c r="Q6641" s="127"/>
      <c r="R6641" s="127"/>
    </row>
    <row r="6642" spans="7:18" x14ac:dyDescent="0.2">
      <c r="G6642" s="64"/>
      <c r="H6642" s="64"/>
      <c r="O6642" s="87"/>
      <c r="P6642" s="127"/>
      <c r="Q6642" s="127"/>
      <c r="R6642" s="127"/>
    </row>
    <row r="6643" spans="7:18" x14ac:dyDescent="0.2">
      <c r="G6643" s="64"/>
      <c r="H6643" s="64"/>
      <c r="O6643" s="87"/>
      <c r="P6643" s="127"/>
      <c r="Q6643" s="127"/>
      <c r="R6643" s="127"/>
    </row>
    <row r="6644" spans="7:18" x14ac:dyDescent="0.2">
      <c r="G6644" s="64"/>
      <c r="H6644" s="64"/>
      <c r="O6644" s="87"/>
      <c r="P6644" s="127"/>
      <c r="Q6644" s="127"/>
      <c r="R6644" s="127"/>
    </row>
    <row r="6645" spans="7:18" x14ac:dyDescent="0.2">
      <c r="G6645" s="64"/>
      <c r="H6645" s="64"/>
      <c r="O6645" s="87"/>
      <c r="P6645" s="127"/>
      <c r="Q6645" s="127"/>
      <c r="R6645" s="127"/>
    </row>
    <row r="6646" spans="7:18" x14ac:dyDescent="0.2">
      <c r="G6646" s="64"/>
      <c r="H6646" s="64"/>
      <c r="O6646" s="87"/>
      <c r="P6646" s="127"/>
      <c r="Q6646" s="127"/>
      <c r="R6646" s="127"/>
    </row>
    <row r="6647" spans="7:18" x14ac:dyDescent="0.2">
      <c r="G6647" s="64"/>
      <c r="H6647" s="64"/>
      <c r="O6647" s="87"/>
      <c r="P6647" s="127"/>
      <c r="Q6647" s="127"/>
      <c r="R6647" s="127"/>
    </row>
    <row r="6648" spans="7:18" x14ac:dyDescent="0.2">
      <c r="G6648" s="64"/>
      <c r="H6648" s="64"/>
      <c r="O6648" s="87"/>
      <c r="P6648" s="127"/>
      <c r="Q6648" s="127"/>
      <c r="R6648" s="127"/>
    </row>
    <row r="6649" spans="7:18" x14ac:dyDescent="0.2">
      <c r="G6649" s="64"/>
      <c r="H6649" s="64"/>
      <c r="O6649" s="87"/>
      <c r="P6649" s="127"/>
      <c r="Q6649" s="127"/>
      <c r="R6649" s="127"/>
    </row>
    <row r="6650" spans="7:18" x14ac:dyDescent="0.2">
      <c r="G6650" s="64"/>
      <c r="H6650" s="64"/>
      <c r="O6650" s="87"/>
      <c r="P6650" s="127"/>
      <c r="Q6650" s="127"/>
      <c r="R6650" s="127"/>
    </row>
    <row r="6651" spans="7:18" x14ac:dyDescent="0.2">
      <c r="G6651" s="64"/>
      <c r="H6651" s="64"/>
      <c r="O6651" s="87"/>
      <c r="P6651" s="127"/>
      <c r="Q6651" s="127"/>
      <c r="R6651" s="127"/>
    </row>
    <row r="6652" spans="7:18" x14ac:dyDescent="0.2">
      <c r="G6652" s="64"/>
      <c r="H6652" s="64"/>
      <c r="O6652" s="87"/>
      <c r="P6652" s="127"/>
      <c r="Q6652" s="127"/>
      <c r="R6652" s="127"/>
    </row>
    <row r="6653" spans="7:18" x14ac:dyDescent="0.2">
      <c r="G6653" s="64"/>
      <c r="H6653" s="64"/>
      <c r="O6653" s="87"/>
      <c r="P6653" s="127"/>
      <c r="Q6653" s="127"/>
      <c r="R6653" s="127"/>
    </row>
    <row r="6654" spans="7:18" x14ac:dyDescent="0.2">
      <c r="G6654" s="64"/>
      <c r="H6654" s="64"/>
      <c r="O6654" s="87"/>
      <c r="P6654" s="127"/>
      <c r="Q6654" s="127"/>
      <c r="R6654" s="127"/>
    </row>
    <row r="6655" spans="7:18" x14ac:dyDescent="0.2">
      <c r="G6655" s="64"/>
      <c r="H6655" s="64"/>
      <c r="O6655" s="87"/>
      <c r="P6655" s="127"/>
      <c r="Q6655" s="127"/>
      <c r="R6655" s="127"/>
    </row>
    <row r="6656" spans="7:18" x14ac:dyDescent="0.2">
      <c r="G6656" s="64"/>
      <c r="H6656" s="64"/>
      <c r="O6656" s="87"/>
      <c r="P6656" s="127"/>
      <c r="Q6656" s="127"/>
      <c r="R6656" s="127"/>
    </row>
    <row r="6657" spans="7:18" x14ac:dyDescent="0.2">
      <c r="G6657" s="64"/>
      <c r="H6657" s="64"/>
      <c r="O6657" s="87"/>
      <c r="P6657" s="127"/>
      <c r="Q6657" s="127"/>
      <c r="R6657" s="127"/>
    </row>
    <row r="6658" spans="7:18" x14ac:dyDescent="0.2">
      <c r="G6658" s="64"/>
      <c r="H6658" s="64"/>
      <c r="O6658" s="87"/>
      <c r="P6658" s="127"/>
      <c r="Q6658" s="127"/>
      <c r="R6658" s="127"/>
    </row>
    <row r="6659" spans="7:18" x14ac:dyDescent="0.2">
      <c r="G6659" s="64"/>
      <c r="H6659" s="64"/>
      <c r="O6659" s="87"/>
      <c r="P6659" s="127"/>
      <c r="Q6659" s="127"/>
      <c r="R6659" s="127"/>
    </row>
    <row r="6660" spans="7:18" x14ac:dyDescent="0.2">
      <c r="G6660" s="64"/>
      <c r="H6660" s="64"/>
      <c r="O6660" s="87"/>
      <c r="P6660" s="127"/>
      <c r="Q6660" s="127"/>
      <c r="R6660" s="127"/>
    </row>
    <row r="6661" spans="7:18" x14ac:dyDescent="0.2">
      <c r="G6661" s="64"/>
      <c r="H6661" s="64"/>
      <c r="O6661" s="87"/>
      <c r="P6661" s="127"/>
      <c r="Q6661" s="127"/>
      <c r="R6661" s="127"/>
    </row>
    <row r="6662" spans="7:18" x14ac:dyDescent="0.2">
      <c r="G6662" s="64"/>
      <c r="H6662" s="64"/>
      <c r="O6662" s="87"/>
      <c r="P6662" s="127"/>
      <c r="Q6662" s="127"/>
      <c r="R6662" s="127"/>
    </row>
    <row r="6663" spans="7:18" x14ac:dyDescent="0.2">
      <c r="G6663" s="64"/>
      <c r="H6663" s="64"/>
      <c r="O6663" s="87"/>
      <c r="P6663" s="127"/>
      <c r="Q6663" s="127"/>
      <c r="R6663" s="127"/>
    </row>
    <row r="6664" spans="7:18" x14ac:dyDescent="0.2">
      <c r="G6664" s="64"/>
      <c r="H6664" s="64"/>
      <c r="O6664" s="87"/>
      <c r="P6664" s="127"/>
      <c r="Q6664" s="127"/>
      <c r="R6664" s="127"/>
    </row>
    <row r="6665" spans="7:18" x14ac:dyDescent="0.2">
      <c r="G6665" s="64"/>
      <c r="H6665" s="64"/>
      <c r="O6665" s="87"/>
      <c r="P6665" s="127"/>
      <c r="Q6665" s="127"/>
      <c r="R6665" s="127"/>
    </row>
    <row r="6666" spans="7:18" x14ac:dyDescent="0.2">
      <c r="G6666" s="64"/>
      <c r="H6666" s="64"/>
      <c r="O6666" s="87"/>
      <c r="P6666" s="127"/>
      <c r="Q6666" s="127"/>
      <c r="R6666" s="127"/>
    </row>
    <row r="6667" spans="7:18" x14ac:dyDescent="0.2">
      <c r="G6667" s="64"/>
      <c r="H6667" s="64"/>
      <c r="O6667" s="87"/>
      <c r="P6667" s="127"/>
      <c r="Q6667" s="127"/>
      <c r="R6667" s="127"/>
    </row>
    <row r="6668" spans="7:18" x14ac:dyDescent="0.2">
      <c r="G6668" s="64"/>
      <c r="H6668" s="64"/>
      <c r="O6668" s="87"/>
      <c r="P6668" s="127"/>
      <c r="Q6668" s="127"/>
      <c r="R6668" s="127"/>
    </row>
    <row r="6669" spans="7:18" x14ac:dyDescent="0.2">
      <c r="G6669" s="64"/>
      <c r="H6669" s="64"/>
      <c r="O6669" s="87"/>
      <c r="P6669" s="127"/>
      <c r="Q6669" s="127"/>
      <c r="R6669" s="127"/>
    </row>
    <row r="6670" spans="7:18" x14ac:dyDescent="0.2">
      <c r="G6670" s="64"/>
      <c r="H6670" s="64"/>
      <c r="O6670" s="87"/>
      <c r="P6670" s="127"/>
      <c r="Q6670" s="127"/>
      <c r="R6670" s="127"/>
    </row>
    <row r="6671" spans="7:18" x14ac:dyDescent="0.2">
      <c r="G6671" s="64"/>
      <c r="H6671" s="64"/>
      <c r="O6671" s="87"/>
      <c r="P6671" s="127"/>
      <c r="Q6671" s="127"/>
      <c r="R6671" s="127"/>
    </row>
    <row r="6672" spans="7:18" x14ac:dyDescent="0.2">
      <c r="G6672" s="64"/>
      <c r="H6672" s="64"/>
      <c r="O6672" s="87"/>
      <c r="P6672" s="127"/>
      <c r="Q6672" s="127"/>
      <c r="R6672" s="127"/>
    </row>
    <row r="6673" spans="7:18" x14ac:dyDescent="0.2">
      <c r="G6673" s="64"/>
      <c r="H6673" s="64"/>
      <c r="O6673" s="87"/>
      <c r="P6673" s="127"/>
      <c r="Q6673" s="127"/>
      <c r="R6673" s="127"/>
    </row>
    <row r="6674" spans="7:18" x14ac:dyDescent="0.2">
      <c r="G6674" s="64"/>
      <c r="H6674" s="64"/>
      <c r="O6674" s="87"/>
      <c r="P6674" s="127"/>
      <c r="Q6674" s="127"/>
      <c r="R6674" s="127"/>
    </row>
    <row r="6675" spans="7:18" x14ac:dyDescent="0.2">
      <c r="G6675" s="64"/>
      <c r="H6675" s="64"/>
      <c r="O6675" s="87"/>
      <c r="P6675" s="127"/>
      <c r="Q6675" s="127"/>
      <c r="R6675" s="127"/>
    </row>
    <row r="6676" spans="7:18" x14ac:dyDescent="0.2">
      <c r="G6676" s="64"/>
      <c r="H6676" s="64"/>
      <c r="O6676" s="87"/>
      <c r="P6676" s="127"/>
      <c r="Q6676" s="127"/>
      <c r="R6676" s="127"/>
    </row>
    <row r="6677" spans="7:18" x14ac:dyDescent="0.2">
      <c r="G6677" s="64"/>
      <c r="H6677" s="64"/>
      <c r="O6677" s="87"/>
      <c r="P6677" s="127"/>
      <c r="Q6677" s="127"/>
      <c r="R6677" s="127"/>
    </row>
    <row r="6678" spans="7:18" x14ac:dyDescent="0.2">
      <c r="G6678" s="64"/>
      <c r="H6678" s="64"/>
      <c r="O6678" s="87"/>
      <c r="P6678" s="127"/>
      <c r="Q6678" s="127"/>
      <c r="R6678" s="127"/>
    </row>
    <row r="6679" spans="7:18" x14ac:dyDescent="0.2">
      <c r="G6679" s="64"/>
      <c r="H6679" s="64"/>
      <c r="O6679" s="87"/>
      <c r="P6679" s="127"/>
      <c r="Q6679" s="127"/>
      <c r="R6679" s="127"/>
    </row>
    <row r="6680" spans="7:18" x14ac:dyDescent="0.2">
      <c r="G6680" s="64"/>
      <c r="H6680" s="64"/>
      <c r="O6680" s="87"/>
      <c r="P6680" s="127"/>
      <c r="Q6680" s="127"/>
      <c r="R6680" s="127"/>
    </row>
    <row r="6681" spans="7:18" x14ac:dyDescent="0.2">
      <c r="G6681" s="64"/>
      <c r="H6681" s="64"/>
      <c r="O6681" s="87"/>
      <c r="P6681" s="127"/>
      <c r="Q6681" s="127"/>
      <c r="R6681" s="127"/>
    </row>
    <row r="6682" spans="7:18" x14ac:dyDescent="0.2">
      <c r="G6682" s="64"/>
      <c r="H6682" s="64"/>
      <c r="O6682" s="87"/>
      <c r="P6682" s="127"/>
      <c r="Q6682" s="127"/>
      <c r="R6682" s="127"/>
    </row>
    <row r="6683" spans="7:18" x14ac:dyDescent="0.2">
      <c r="G6683" s="64"/>
      <c r="H6683" s="64"/>
      <c r="O6683" s="87"/>
      <c r="P6683" s="127"/>
      <c r="Q6683" s="127"/>
      <c r="R6683" s="127"/>
    </row>
    <row r="6684" spans="7:18" x14ac:dyDescent="0.2">
      <c r="G6684" s="64"/>
      <c r="H6684" s="64"/>
      <c r="O6684" s="87"/>
      <c r="P6684" s="127"/>
      <c r="Q6684" s="127"/>
      <c r="R6684" s="127"/>
    </row>
    <row r="6685" spans="7:18" x14ac:dyDescent="0.2">
      <c r="G6685" s="64"/>
      <c r="H6685" s="64"/>
      <c r="O6685" s="87"/>
      <c r="P6685" s="127"/>
      <c r="Q6685" s="127"/>
      <c r="R6685" s="127"/>
    </row>
    <row r="6686" spans="7:18" x14ac:dyDescent="0.2">
      <c r="G6686" s="64"/>
      <c r="H6686" s="64"/>
      <c r="O6686" s="87"/>
      <c r="P6686" s="127"/>
      <c r="Q6686" s="127"/>
      <c r="R6686" s="127"/>
    </row>
    <row r="6687" spans="7:18" x14ac:dyDescent="0.2">
      <c r="G6687" s="64"/>
      <c r="H6687" s="64"/>
      <c r="O6687" s="87"/>
      <c r="P6687" s="127"/>
      <c r="Q6687" s="127"/>
      <c r="R6687" s="127"/>
    </row>
    <row r="6688" spans="7:18" x14ac:dyDescent="0.2">
      <c r="G6688" s="64"/>
      <c r="H6688" s="64"/>
      <c r="O6688" s="87"/>
      <c r="P6688" s="127"/>
      <c r="Q6688" s="127"/>
      <c r="R6688" s="127"/>
    </row>
    <row r="6689" spans="7:18" x14ac:dyDescent="0.2">
      <c r="G6689" s="64"/>
      <c r="H6689" s="64"/>
      <c r="O6689" s="87"/>
      <c r="P6689" s="127"/>
      <c r="Q6689" s="127"/>
      <c r="R6689" s="127"/>
    </row>
    <row r="6690" spans="7:18" x14ac:dyDescent="0.2">
      <c r="G6690" s="64"/>
      <c r="H6690" s="64"/>
      <c r="O6690" s="87"/>
      <c r="P6690" s="127"/>
      <c r="Q6690" s="127"/>
      <c r="R6690" s="127"/>
    </row>
    <row r="6691" spans="7:18" x14ac:dyDescent="0.2">
      <c r="G6691" s="64"/>
      <c r="H6691" s="64"/>
      <c r="O6691" s="87"/>
      <c r="P6691" s="127"/>
      <c r="Q6691" s="127"/>
      <c r="R6691" s="127"/>
    </row>
    <row r="6692" spans="7:18" x14ac:dyDescent="0.2">
      <c r="G6692" s="64"/>
      <c r="H6692" s="64"/>
      <c r="O6692" s="87"/>
      <c r="P6692" s="127"/>
      <c r="Q6692" s="127"/>
      <c r="R6692" s="127"/>
    </row>
    <row r="6693" spans="7:18" x14ac:dyDescent="0.2">
      <c r="G6693" s="64"/>
      <c r="H6693" s="64"/>
      <c r="O6693" s="87"/>
      <c r="P6693" s="127"/>
      <c r="Q6693" s="127"/>
      <c r="R6693" s="127"/>
    </row>
    <row r="6694" spans="7:18" x14ac:dyDescent="0.2">
      <c r="G6694" s="64"/>
      <c r="H6694" s="64"/>
      <c r="O6694" s="87"/>
      <c r="P6694" s="127"/>
      <c r="Q6694" s="127"/>
      <c r="R6694" s="127"/>
    </row>
    <row r="6695" spans="7:18" x14ac:dyDescent="0.2">
      <c r="G6695" s="64"/>
      <c r="H6695" s="64"/>
      <c r="O6695" s="87"/>
      <c r="P6695" s="127"/>
      <c r="Q6695" s="127"/>
      <c r="R6695" s="127"/>
    </row>
    <row r="6696" spans="7:18" x14ac:dyDescent="0.2">
      <c r="G6696" s="64"/>
      <c r="H6696" s="64"/>
      <c r="O6696" s="87"/>
      <c r="P6696" s="127"/>
      <c r="Q6696" s="127"/>
      <c r="R6696" s="127"/>
    </row>
    <row r="6697" spans="7:18" x14ac:dyDescent="0.2">
      <c r="G6697" s="64"/>
      <c r="H6697" s="64"/>
      <c r="O6697" s="87"/>
      <c r="P6697" s="127"/>
      <c r="Q6697" s="127"/>
      <c r="R6697" s="127"/>
    </row>
    <row r="6698" spans="7:18" x14ac:dyDescent="0.2">
      <c r="G6698" s="64"/>
      <c r="H6698" s="64"/>
      <c r="O6698" s="87"/>
      <c r="P6698" s="127"/>
      <c r="Q6698" s="127"/>
      <c r="R6698" s="127"/>
    </row>
    <row r="6699" spans="7:18" x14ac:dyDescent="0.2">
      <c r="G6699" s="64"/>
      <c r="H6699" s="64"/>
      <c r="O6699" s="87"/>
      <c r="P6699" s="127"/>
      <c r="Q6699" s="127"/>
      <c r="R6699" s="127"/>
    </row>
    <row r="6700" spans="7:18" x14ac:dyDescent="0.2">
      <c r="G6700" s="64"/>
      <c r="H6700" s="64"/>
      <c r="O6700" s="87"/>
      <c r="P6700" s="127"/>
      <c r="Q6700" s="127"/>
      <c r="R6700" s="127"/>
    </row>
    <row r="6701" spans="7:18" x14ac:dyDescent="0.2">
      <c r="G6701" s="64"/>
      <c r="H6701" s="64"/>
      <c r="O6701" s="87"/>
      <c r="P6701" s="127"/>
      <c r="Q6701" s="127"/>
      <c r="R6701" s="127"/>
    </row>
    <row r="6702" spans="7:18" x14ac:dyDescent="0.2">
      <c r="G6702" s="64"/>
      <c r="H6702" s="64"/>
      <c r="O6702" s="87"/>
      <c r="P6702" s="127"/>
      <c r="Q6702" s="127"/>
      <c r="R6702" s="127"/>
    </row>
    <row r="6703" spans="7:18" x14ac:dyDescent="0.2">
      <c r="G6703" s="64"/>
      <c r="H6703" s="64"/>
      <c r="O6703" s="87"/>
      <c r="P6703" s="127"/>
      <c r="Q6703" s="127"/>
      <c r="R6703" s="127"/>
    </row>
    <row r="6704" spans="7:18" x14ac:dyDescent="0.2">
      <c r="G6704" s="64"/>
      <c r="H6704" s="64"/>
      <c r="O6704" s="87"/>
      <c r="P6704" s="127"/>
      <c r="Q6704" s="127"/>
      <c r="R6704" s="127"/>
    </row>
    <row r="6705" spans="7:18" x14ac:dyDescent="0.2">
      <c r="G6705" s="64"/>
      <c r="H6705" s="64"/>
      <c r="O6705" s="87"/>
      <c r="P6705" s="127"/>
      <c r="Q6705" s="127"/>
      <c r="R6705" s="127"/>
    </row>
    <row r="6706" spans="7:18" x14ac:dyDescent="0.2">
      <c r="G6706" s="64"/>
      <c r="H6706" s="64"/>
      <c r="O6706" s="87"/>
      <c r="P6706" s="127"/>
      <c r="Q6706" s="127"/>
      <c r="R6706" s="127"/>
    </row>
    <row r="6707" spans="7:18" x14ac:dyDescent="0.2">
      <c r="G6707" s="64"/>
      <c r="H6707" s="64"/>
      <c r="O6707" s="87"/>
      <c r="P6707" s="127"/>
      <c r="Q6707" s="127"/>
      <c r="R6707" s="127"/>
    </row>
    <row r="6708" spans="7:18" x14ac:dyDescent="0.2">
      <c r="G6708" s="64"/>
      <c r="H6708" s="64"/>
      <c r="O6708" s="87"/>
      <c r="P6708" s="127"/>
      <c r="Q6708" s="127"/>
      <c r="R6708" s="127"/>
    </row>
    <row r="6709" spans="7:18" x14ac:dyDescent="0.2">
      <c r="G6709" s="64"/>
      <c r="H6709" s="64"/>
      <c r="O6709" s="87"/>
      <c r="P6709" s="127"/>
      <c r="Q6709" s="127"/>
      <c r="R6709" s="127"/>
    </row>
    <row r="6710" spans="7:18" x14ac:dyDescent="0.2">
      <c r="G6710" s="64"/>
      <c r="H6710" s="64"/>
      <c r="O6710" s="87"/>
      <c r="P6710" s="127"/>
      <c r="Q6710" s="127"/>
      <c r="R6710" s="127"/>
    </row>
    <row r="6711" spans="7:18" x14ac:dyDescent="0.2">
      <c r="G6711" s="64"/>
      <c r="H6711" s="64"/>
      <c r="O6711" s="87"/>
      <c r="P6711" s="127"/>
      <c r="Q6711" s="127"/>
      <c r="R6711" s="127"/>
    </row>
    <row r="6712" spans="7:18" x14ac:dyDescent="0.2">
      <c r="G6712" s="64"/>
      <c r="H6712" s="64"/>
      <c r="O6712" s="87"/>
      <c r="P6712" s="127"/>
      <c r="Q6712" s="127"/>
      <c r="R6712" s="127"/>
    </row>
    <row r="6713" spans="7:18" x14ac:dyDescent="0.2">
      <c r="G6713" s="64"/>
      <c r="H6713" s="64"/>
      <c r="O6713" s="87"/>
      <c r="P6713" s="127"/>
      <c r="Q6713" s="127"/>
      <c r="R6713" s="127"/>
    </row>
    <row r="6714" spans="7:18" x14ac:dyDescent="0.2">
      <c r="G6714" s="64"/>
      <c r="H6714" s="64"/>
      <c r="O6714" s="87"/>
      <c r="P6714" s="127"/>
      <c r="Q6714" s="127"/>
      <c r="R6714" s="127"/>
    </row>
    <row r="6715" spans="7:18" x14ac:dyDescent="0.2">
      <c r="G6715" s="64"/>
      <c r="H6715" s="64"/>
      <c r="O6715" s="87"/>
      <c r="P6715" s="127"/>
      <c r="Q6715" s="127"/>
      <c r="R6715" s="127"/>
    </row>
    <row r="6716" spans="7:18" x14ac:dyDescent="0.2">
      <c r="G6716" s="64"/>
      <c r="H6716" s="64"/>
      <c r="O6716" s="87"/>
      <c r="P6716" s="127"/>
      <c r="Q6716" s="127"/>
      <c r="R6716" s="127"/>
    </row>
    <row r="6717" spans="7:18" x14ac:dyDescent="0.2">
      <c r="G6717" s="64"/>
      <c r="H6717" s="64"/>
      <c r="O6717" s="87"/>
      <c r="P6717" s="127"/>
      <c r="Q6717" s="127"/>
      <c r="R6717" s="127"/>
    </row>
    <row r="6718" spans="7:18" x14ac:dyDescent="0.2">
      <c r="G6718" s="64"/>
      <c r="H6718" s="64"/>
      <c r="O6718" s="87"/>
      <c r="P6718" s="127"/>
      <c r="Q6718" s="127"/>
      <c r="R6718" s="127"/>
    </row>
    <row r="6719" spans="7:18" x14ac:dyDescent="0.2">
      <c r="G6719" s="64"/>
      <c r="H6719" s="64"/>
      <c r="O6719" s="87"/>
      <c r="P6719" s="127"/>
      <c r="Q6719" s="127"/>
      <c r="R6719" s="127"/>
    </row>
    <row r="6720" spans="7:18" x14ac:dyDescent="0.2">
      <c r="G6720" s="64"/>
      <c r="H6720" s="64"/>
      <c r="O6720" s="87"/>
      <c r="P6720" s="127"/>
      <c r="Q6720" s="127"/>
      <c r="R6720" s="127"/>
    </row>
    <row r="6721" spans="7:18" x14ac:dyDescent="0.2">
      <c r="G6721" s="64"/>
      <c r="H6721" s="64"/>
      <c r="O6721" s="87"/>
      <c r="P6721" s="127"/>
      <c r="Q6721" s="127"/>
      <c r="R6721" s="127"/>
    </row>
    <row r="6722" spans="7:18" x14ac:dyDescent="0.2">
      <c r="G6722" s="64"/>
      <c r="H6722" s="64"/>
      <c r="O6722" s="87"/>
      <c r="P6722" s="127"/>
      <c r="Q6722" s="127"/>
      <c r="R6722" s="127"/>
    </row>
    <row r="6723" spans="7:18" x14ac:dyDescent="0.2">
      <c r="G6723" s="64"/>
      <c r="H6723" s="64"/>
      <c r="O6723" s="87"/>
      <c r="P6723" s="127"/>
      <c r="Q6723" s="127"/>
      <c r="R6723" s="127"/>
    </row>
    <row r="6724" spans="7:18" x14ac:dyDescent="0.2">
      <c r="G6724" s="64"/>
      <c r="H6724" s="64"/>
      <c r="O6724" s="87"/>
      <c r="P6724" s="127"/>
      <c r="Q6724" s="127"/>
      <c r="R6724" s="127"/>
    </row>
    <row r="6725" spans="7:18" x14ac:dyDescent="0.2">
      <c r="G6725" s="64"/>
      <c r="H6725" s="64"/>
      <c r="O6725" s="87"/>
      <c r="P6725" s="127"/>
      <c r="Q6725" s="127"/>
      <c r="R6725" s="127"/>
    </row>
    <row r="6726" spans="7:18" x14ac:dyDescent="0.2">
      <c r="G6726" s="64"/>
      <c r="H6726" s="64"/>
      <c r="O6726" s="87"/>
      <c r="P6726" s="127"/>
      <c r="Q6726" s="127"/>
      <c r="R6726" s="127"/>
    </row>
    <row r="6727" spans="7:18" x14ac:dyDescent="0.2">
      <c r="G6727" s="64"/>
      <c r="H6727" s="64"/>
      <c r="O6727" s="87"/>
      <c r="P6727" s="127"/>
      <c r="Q6727" s="127"/>
      <c r="R6727" s="127"/>
    </row>
    <row r="6728" spans="7:18" x14ac:dyDescent="0.2">
      <c r="G6728" s="64"/>
      <c r="H6728" s="64"/>
      <c r="O6728" s="87"/>
      <c r="P6728" s="127"/>
      <c r="Q6728" s="127"/>
      <c r="R6728" s="127"/>
    </row>
    <row r="6729" spans="7:18" x14ac:dyDescent="0.2">
      <c r="G6729" s="64"/>
      <c r="H6729" s="64"/>
      <c r="O6729" s="87"/>
      <c r="P6729" s="127"/>
      <c r="Q6729" s="127"/>
      <c r="R6729" s="127"/>
    </row>
    <row r="6730" spans="7:18" x14ac:dyDescent="0.2">
      <c r="G6730" s="64"/>
      <c r="H6730" s="64"/>
      <c r="O6730" s="87"/>
      <c r="P6730" s="127"/>
      <c r="Q6730" s="127"/>
      <c r="R6730" s="127"/>
    </row>
    <row r="6731" spans="7:18" x14ac:dyDescent="0.2">
      <c r="G6731" s="64"/>
      <c r="H6731" s="64"/>
      <c r="O6731" s="87"/>
      <c r="P6731" s="127"/>
      <c r="Q6731" s="127"/>
      <c r="R6731" s="127"/>
    </row>
    <row r="6732" spans="7:18" x14ac:dyDescent="0.2">
      <c r="G6732" s="64"/>
      <c r="H6732" s="64"/>
      <c r="O6732" s="87"/>
      <c r="P6732" s="127"/>
      <c r="Q6732" s="127"/>
      <c r="R6732" s="127"/>
    </row>
    <row r="6733" spans="7:18" x14ac:dyDescent="0.2">
      <c r="G6733" s="64"/>
      <c r="H6733" s="64"/>
      <c r="O6733" s="87"/>
      <c r="P6733" s="127"/>
      <c r="Q6733" s="127"/>
      <c r="R6733" s="127"/>
    </row>
    <row r="6734" spans="7:18" x14ac:dyDescent="0.2">
      <c r="G6734" s="64"/>
      <c r="H6734" s="64"/>
      <c r="O6734" s="87"/>
      <c r="P6734" s="127"/>
      <c r="Q6734" s="127"/>
      <c r="R6734" s="127"/>
    </row>
    <row r="6735" spans="7:18" x14ac:dyDescent="0.2">
      <c r="G6735" s="64"/>
      <c r="H6735" s="64"/>
      <c r="O6735" s="87"/>
      <c r="P6735" s="127"/>
      <c r="Q6735" s="127"/>
      <c r="R6735" s="127"/>
    </row>
    <row r="6736" spans="7:18" x14ac:dyDescent="0.2">
      <c r="G6736" s="64"/>
      <c r="H6736" s="64"/>
      <c r="O6736" s="87"/>
      <c r="P6736" s="127"/>
      <c r="Q6736" s="127"/>
      <c r="R6736" s="127"/>
    </row>
    <row r="6737" spans="7:18" x14ac:dyDescent="0.2">
      <c r="G6737" s="64"/>
      <c r="H6737" s="64"/>
      <c r="O6737" s="87"/>
      <c r="P6737" s="127"/>
      <c r="Q6737" s="127"/>
      <c r="R6737" s="127"/>
    </row>
    <row r="6738" spans="7:18" x14ac:dyDescent="0.2">
      <c r="G6738" s="64"/>
      <c r="H6738" s="64"/>
      <c r="O6738" s="87"/>
      <c r="P6738" s="127"/>
      <c r="Q6738" s="127"/>
      <c r="R6738" s="127"/>
    </row>
    <row r="6739" spans="7:18" x14ac:dyDescent="0.2">
      <c r="G6739" s="64"/>
      <c r="H6739" s="64"/>
      <c r="O6739" s="87"/>
      <c r="P6739" s="127"/>
      <c r="Q6739" s="127"/>
      <c r="R6739" s="127"/>
    </row>
    <row r="6740" spans="7:18" x14ac:dyDescent="0.2">
      <c r="G6740" s="64"/>
      <c r="H6740" s="64"/>
      <c r="O6740" s="87"/>
      <c r="P6740" s="127"/>
      <c r="Q6740" s="127"/>
      <c r="R6740" s="127"/>
    </row>
    <row r="6741" spans="7:18" x14ac:dyDescent="0.2">
      <c r="G6741" s="64"/>
      <c r="H6741" s="64"/>
      <c r="O6741" s="87"/>
      <c r="P6741" s="127"/>
      <c r="Q6741" s="127"/>
      <c r="R6741" s="127"/>
    </row>
    <row r="6742" spans="7:18" x14ac:dyDescent="0.2">
      <c r="G6742" s="64"/>
      <c r="H6742" s="64"/>
      <c r="O6742" s="87"/>
      <c r="P6742" s="127"/>
      <c r="Q6742" s="127"/>
      <c r="R6742" s="127"/>
    </row>
    <row r="6743" spans="7:18" x14ac:dyDescent="0.2">
      <c r="G6743" s="64"/>
      <c r="H6743" s="64"/>
      <c r="O6743" s="87"/>
      <c r="P6743" s="127"/>
      <c r="Q6743" s="127"/>
      <c r="R6743" s="127"/>
    </row>
    <row r="6744" spans="7:18" x14ac:dyDescent="0.2">
      <c r="G6744" s="64"/>
      <c r="H6744" s="64"/>
      <c r="O6744" s="87"/>
      <c r="P6744" s="127"/>
      <c r="Q6744" s="127"/>
      <c r="R6744" s="127"/>
    </row>
    <row r="6745" spans="7:18" x14ac:dyDescent="0.2">
      <c r="G6745" s="64"/>
      <c r="H6745" s="64"/>
      <c r="O6745" s="87"/>
      <c r="P6745" s="127"/>
      <c r="Q6745" s="127"/>
      <c r="R6745" s="127"/>
    </row>
    <row r="6746" spans="7:18" x14ac:dyDescent="0.2">
      <c r="G6746" s="64"/>
      <c r="H6746" s="64"/>
      <c r="O6746" s="87"/>
      <c r="P6746" s="127"/>
      <c r="Q6746" s="127"/>
      <c r="R6746" s="127"/>
    </row>
    <row r="6747" spans="7:18" x14ac:dyDescent="0.2">
      <c r="G6747" s="64"/>
      <c r="H6747" s="64"/>
      <c r="O6747" s="87"/>
      <c r="P6747" s="127"/>
      <c r="Q6747" s="127"/>
      <c r="R6747" s="127"/>
    </row>
    <row r="6748" spans="7:18" x14ac:dyDescent="0.2">
      <c r="G6748" s="64"/>
      <c r="H6748" s="64"/>
      <c r="O6748" s="87"/>
      <c r="P6748" s="127"/>
      <c r="Q6748" s="127"/>
      <c r="R6748" s="127"/>
    </row>
    <row r="6749" spans="7:18" x14ac:dyDescent="0.2">
      <c r="G6749" s="64"/>
      <c r="H6749" s="64"/>
      <c r="O6749" s="87"/>
      <c r="P6749" s="127"/>
      <c r="Q6749" s="127"/>
      <c r="R6749" s="127"/>
    </row>
    <row r="6750" spans="7:18" x14ac:dyDescent="0.2">
      <c r="G6750" s="64"/>
      <c r="H6750" s="64"/>
      <c r="O6750" s="87"/>
      <c r="P6750" s="127"/>
      <c r="Q6750" s="127"/>
      <c r="R6750" s="127"/>
    </row>
    <row r="6751" spans="7:18" x14ac:dyDescent="0.2">
      <c r="G6751" s="64"/>
      <c r="H6751" s="64"/>
      <c r="O6751" s="87"/>
      <c r="P6751" s="127"/>
      <c r="Q6751" s="127"/>
      <c r="R6751" s="127"/>
    </row>
    <row r="6752" spans="7:18" x14ac:dyDescent="0.2">
      <c r="G6752" s="64"/>
      <c r="H6752" s="64"/>
      <c r="O6752" s="87"/>
      <c r="P6752" s="127"/>
      <c r="Q6752" s="127"/>
      <c r="R6752" s="127"/>
    </row>
    <row r="6753" spans="7:18" x14ac:dyDescent="0.2">
      <c r="G6753" s="64"/>
      <c r="H6753" s="64"/>
      <c r="O6753" s="87"/>
      <c r="P6753" s="127"/>
      <c r="Q6753" s="127"/>
      <c r="R6753" s="127"/>
    </row>
    <row r="6754" spans="7:18" x14ac:dyDescent="0.2">
      <c r="G6754" s="64"/>
      <c r="H6754" s="64"/>
      <c r="O6754" s="87"/>
      <c r="P6754" s="127"/>
      <c r="Q6754" s="127"/>
      <c r="R6754" s="127"/>
    </row>
    <row r="6755" spans="7:18" x14ac:dyDescent="0.2">
      <c r="G6755" s="64"/>
      <c r="H6755" s="64"/>
      <c r="O6755" s="87"/>
      <c r="P6755" s="127"/>
      <c r="Q6755" s="127"/>
      <c r="R6755" s="127"/>
    </row>
    <row r="6756" spans="7:18" x14ac:dyDescent="0.2">
      <c r="G6756" s="64"/>
      <c r="H6756" s="64"/>
      <c r="O6756" s="87"/>
      <c r="P6756" s="127"/>
      <c r="Q6756" s="127"/>
      <c r="R6756" s="127"/>
    </row>
    <row r="6757" spans="7:18" x14ac:dyDescent="0.2">
      <c r="G6757" s="64"/>
      <c r="H6757" s="64"/>
      <c r="O6757" s="87"/>
      <c r="P6757" s="127"/>
      <c r="Q6757" s="127"/>
      <c r="R6757" s="127"/>
    </row>
    <row r="6758" spans="7:18" x14ac:dyDescent="0.2">
      <c r="G6758" s="64"/>
      <c r="H6758" s="64"/>
      <c r="O6758" s="87"/>
      <c r="P6758" s="127"/>
      <c r="Q6758" s="127"/>
      <c r="R6758" s="127"/>
    </row>
    <row r="6759" spans="7:18" x14ac:dyDescent="0.2">
      <c r="G6759" s="64"/>
      <c r="H6759" s="64"/>
      <c r="O6759" s="87"/>
      <c r="P6759" s="127"/>
      <c r="Q6759" s="127"/>
      <c r="R6759" s="127"/>
    </row>
    <row r="6760" spans="7:18" x14ac:dyDescent="0.2">
      <c r="G6760" s="64"/>
      <c r="H6760" s="64"/>
      <c r="O6760" s="87"/>
      <c r="P6760" s="127"/>
      <c r="Q6760" s="127"/>
      <c r="R6760" s="127"/>
    </row>
    <row r="6761" spans="7:18" x14ac:dyDescent="0.2">
      <c r="G6761" s="64"/>
      <c r="H6761" s="64"/>
      <c r="O6761" s="87"/>
      <c r="P6761" s="127"/>
      <c r="Q6761" s="127"/>
      <c r="R6761" s="127"/>
    </row>
    <row r="6762" spans="7:18" x14ac:dyDescent="0.2">
      <c r="G6762" s="64"/>
      <c r="H6762" s="64"/>
      <c r="O6762" s="87"/>
      <c r="P6762" s="127"/>
      <c r="Q6762" s="127"/>
      <c r="R6762" s="127"/>
    </row>
    <row r="6763" spans="7:18" x14ac:dyDescent="0.2">
      <c r="G6763" s="64"/>
      <c r="H6763" s="64"/>
      <c r="O6763" s="87"/>
      <c r="P6763" s="127"/>
      <c r="Q6763" s="127"/>
      <c r="R6763" s="127"/>
    </row>
    <row r="6764" spans="7:18" x14ac:dyDescent="0.2">
      <c r="G6764" s="64"/>
      <c r="H6764" s="64"/>
      <c r="O6764" s="87"/>
      <c r="P6764" s="127"/>
      <c r="Q6764" s="127"/>
      <c r="R6764" s="127"/>
    </row>
    <row r="6765" spans="7:18" x14ac:dyDescent="0.2">
      <c r="G6765" s="64"/>
      <c r="H6765" s="64"/>
      <c r="O6765" s="87"/>
      <c r="P6765" s="127"/>
      <c r="Q6765" s="127"/>
      <c r="R6765" s="127"/>
    </row>
    <row r="6766" spans="7:18" x14ac:dyDescent="0.2">
      <c r="G6766" s="64"/>
      <c r="H6766" s="64"/>
      <c r="O6766" s="87"/>
      <c r="P6766" s="127"/>
      <c r="Q6766" s="127"/>
      <c r="R6766" s="127"/>
    </row>
    <row r="6767" spans="7:18" x14ac:dyDescent="0.2">
      <c r="G6767" s="64"/>
      <c r="H6767" s="64"/>
      <c r="O6767" s="87"/>
      <c r="P6767" s="127"/>
      <c r="Q6767" s="127"/>
      <c r="R6767" s="127"/>
    </row>
    <row r="6768" spans="7:18" x14ac:dyDescent="0.2">
      <c r="G6768" s="64"/>
      <c r="H6768" s="64"/>
      <c r="O6768" s="87"/>
      <c r="P6768" s="127"/>
      <c r="Q6768" s="127"/>
      <c r="R6768" s="127"/>
    </row>
    <row r="6769" spans="7:18" x14ac:dyDescent="0.2">
      <c r="G6769" s="64"/>
      <c r="H6769" s="64"/>
      <c r="O6769" s="87"/>
      <c r="P6769" s="127"/>
      <c r="Q6769" s="127"/>
      <c r="R6769" s="127"/>
    </row>
    <row r="6770" spans="7:18" x14ac:dyDescent="0.2">
      <c r="G6770" s="64"/>
      <c r="H6770" s="64"/>
      <c r="O6770" s="87"/>
      <c r="P6770" s="127"/>
      <c r="Q6770" s="127"/>
      <c r="R6770" s="127"/>
    </row>
    <row r="6771" spans="7:18" x14ac:dyDescent="0.2">
      <c r="G6771" s="64"/>
      <c r="H6771" s="64"/>
      <c r="O6771" s="87"/>
      <c r="P6771" s="127"/>
      <c r="Q6771" s="127"/>
      <c r="R6771" s="127"/>
    </row>
    <row r="6772" spans="7:18" x14ac:dyDescent="0.2">
      <c r="G6772" s="64"/>
      <c r="H6772" s="64"/>
      <c r="O6772" s="87"/>
      <c r="P6772" s="127"/>
      <c r="Q6772" s="127"/>
      <c r="R6772" s="127"/>
    </row>
    <row r="6773" spans="7:18" x14ac:dyDescent="0.2">
      <c r="G6773" s="64"/>
      <c r="H6773" s="64"/>
      <c r="O6773" s="87"/>
      <c r="P6773" s="127"/>
      <c r="Q6773" s="127"/>
      <c r="R6773" s="127"/>
    </row>
    <row r="6774" spans="7:18" x14ac:dyDescent="0.2">
      <c r="G6774" s="64"/>
      <c r="H6774" s="64"/>
      <c r="O6774" s="87"/>
      <c r="P6774" s="127"/>
      <c r="Q6774" s="127"/>
      <c r="R6774" s="127"/>
    </row>
    <row r="6775" spans="7:18" x14ac:dyDescent="0.2">
      <c r="G6775" s="64"/>
      <c r="H6775" s="64"/>
      <c r="O6775" s="87"/>
      <c r="P6775" s="127"/>
      <c r="Q6775" s="127"/>
      <c r="R6775" s="127"/>
    </row>
    <row r="6776" spans="7:18" x14ac:dyDescent="0.2">
      <c r="G6776" s="64"/>
      <c r="H6776" s="64"/>
      <c r="O6776" s="87"/>
      <c r="P6776" s="127"/>
      <c r="Q6776" s="127"/>
      <c r="R6776" s="127"/>
    </row>
    <row r="6777" spans="7:18" x14ac:dyDescent="0.2">
      <c r="G6777" s="64"/>
      <c r="H6777" s="64"/>
      <c r="O6777" s="87"/>
      <c r="P6777" s="127"/>
      <c r="Q6777" s="127"/>
      <c r="R6777" s="127"/>
    </row>
    <row r="6778" spans="7:18" x14ac:dyDescent="0.2">
      <c r="G6778" s="64"/>
      <c r="H6778" s="64"/>
      <c r="O6778" s="87"/>
      <c r="P6778" s="127"/>
      <c r="Q6778" s="127"/>
      <c r="R6778" s="127"/>
    </row>
    <row r="6779" spans="7:18" x14ac:dyDescent="0.2">
      <c r="G6779" s="64"/>
      <c r="H6779" s="64"/>
      <c r="O6779" s="87"/>
      <c r="P6779" s="127"/>
      <c r="Q6779" s="127"/>
      <c r="R6779" s="127"/>
    </row>
    <row r="6780" spans="7:18" x14ac:dyDescent="0.2">
      <c r="G6780" s="64"/>
      <c r="H6780" s="64"/>
      <c r="O6780" s="87"/>
      <c r="P6780" s="127"/>
      <c r="Q6780" s="127"/>
      <c r="R6780" s="127"/>
    </row>
    <row r="6781" spans="7:18" x14ac:dyDescent="0.2">
      <c r="G6781" s="64"/>
      <c r="H6781" s="64"/>
      <c r="O6781" s="87"/>
      <c r="P6781" s="127"/>
      <c r="Q6781" s="127"/>
      <c r="R6781" s="127"/>
    </row>
    <row r="6782" spans="7:18" x14ac:dyDescent="0.2">
      <c r="G6782" s="64"/>
      <c r="H6782" s="64"/>
      <c r="O6782" s="87"/>
      <c r="P6782" s="127"/>
      <c r="Q6782" s="127"/>
      <c r="R6782" s="127"/>
    </row>
    <row r="6783" spans="7:18" x14ac:dyDescent="0.2">
      <c r="G6783" s="64"/>
      <c r="H6783" s="64"/>
      <c r="O6783" s="87"/>
      <c r="P6783" s="127"/>
      <c r="Q6783" s="127"/>
      <c r="R6783" s="127"/>
    </row>
    <row r="6784" spans="7:18" x14ac:dyDescent="0.2">
      <c r="G6784" s="64"/>
      <c r="H6784" s="64"/>
      <c r="O6784" s="87"/>
      <c r="P6784" s="127"/>
      <c r="Q6784" s="127"/>
      <c r="R6784" s="127"/>
    </row>
    <row r="6785" spans="7:18" x14ac:dyDescent="0.2">
      <c r="G6785" s="64"/>
      <c r="H6785" s="64"/>
      <c r="O6785" s="87"/>
      <c r="P6785" s="127"/>
      <c r="Q6785" s="127"/>
      <c r="R6785" s="127"/>
    </row>
    <row r="6786" spans="7:18" x14ac:dyDescent="0.2">
      <c r="G6786" s="64"/>
      <c r="H6786" s="64"/>
      <c r="O6786" s="87"/>
      <c r="P6786" s="127"/>
      <c r="Q6786" s="127"/>
      <c r="R6786" s="127"/>
    </row>
    <row r="6787" spans="7:18" x14ac:dyDescent="0.2">
      <c r="G6787" s="64"/>
      <c r="H6787" s="64"/>
      <c r="O6787" s="87"/>
      <c r="P6787" s="127"/>
      <c r="Q6787" s="127"/>
      <c r="R6787" s="127"/>
    </row>
    <row r="6788" spans="7:18" x14ac:dyDescent="0.2">
      <c r="G6788" s="64"/>
      <c r="H6788" s="64"/>
      <c r="O6788" s="87"/>
      <c r="P6788" s="127"/>
      <c r="Q6788" s="127"/>
      <c r="R6788" s="127"/>
    </row>
    <row r="6789" spans="7:18" x14ac:dyDescent="0.2">
      <c r="G6789" s="64"/>
      <c r="H6789" s="64"/>
      <c r="O6789" s="87"/>
      <c r="P6789" s="127"/>
      <c r="Q6789" s="127"/>
      <c r="R6789" s="127"/>
    </row>
    <row r="6790" spans="7:18" x14ac:dyDescent="0.2">
      <c r="G6790" s="64"/>
      <c r="H6790" s="64"/>
      <c r="O6790" s="87"/>
      <c r="P6790" s="127"/>
      <c r="Q6790" s="127"/>
      <c r="R6790" s="127"/>
    </row>
    <row r="6791" spans="7:18" x14ac:dyDescent="0.2">
      <c r="G6791" s="64"/>
      <c r="H6791" s="64"/>
      <c r="O6791" s="87"/>
      <c r="P6791" s="127"/>
      <c r="Q6791" s="127"/>
      <c r="R6791" s="127"/>
    </row>
    <row r="6792" spans="7:18" x14ac:dyDescent="0.2">
      <c r="G6792" s="64"/>
      <c r="H6792" s="64"/>
      <c r="O6792" s="87"/>
      <c r="P6792" s="127"/>
      <c r="Q6792" s="127"/>
      <c r="R6792" s="127"/>
    </row>
    <row r="6793" spans="7:18" x14ac:dyDescent="0.2">
      <c r="G6793" s="64"/>
      <c r="H6793" s="64"/>
      <c r="O6793" s="87"/>
      <c r="P6793" s="127"/>
      <c r="Q6793" s="127"/>
      <c r="R6793" s="127"/>
    </row>
    <row r="6794" spans="7:18" x14ac:dyDescent="0.2">
      <c r="G6794" s="64"/>
      <c r="H6794" s="64"/>
      <c r="O6794" s="87"/>
      <c r="P6794" s="127"/>
      <c r="Q6794" s="127"/>
      <c r="R6794" s="127"/>
    </row>
    <row r="6795" spans="7:18" x14ac:dyDescent="0.2">
      <c r="G6795" s="64"/>
      <c r="H6795" s="64"/>
      <c r="O6795" s="87"/>
      <c r="P6795" s="127"/>
      <c r="Q6795" s="127"/>
      <c r="R6795" s="127"/>
    </row>
    <row r="6796" spans="7:18" x14ac:dyDescent="0.2">
      <c r="G6796" s="64"/>
      <c r="H6796" s="64"/>
      <c r="O6796" s="87"/>
      <c r="P6796" s="127"/>
      <c r="Q6796" s="127"/>
      <c r="R6796" s="127"/>
    </row>
    <row r="6797" spans="7:18" x14ac:dyDescent="0.2">
      <c r="G6797" s="64"/>
      <c r="H6797" s="64"/>
      <c r="O6797" s="87"/>
      <c r="P6797" s="127"/>
      <c r="Q6797" s="127"/>
      <c r="R6797" s="127"/>
    </row>
    <row r="6798" spans="7:18" x14ac:dyDescent="0.2">
      <c r="G6798" s="64"/>
      <c r="H6798" s="64"/>
      <c r="O6798" s="87"/>
      <c r="P6798" s="127"/>
      <c r="Q6798" s="127"/>
      <c r="R6798" s="127"/>
    </row>
    <row r="6799" spans="7:18" x14ac:dyDescent="0.2">
      <c r="G6799" s="64"/>
      <c r="H6799" s="64"/>
      <c r="O6799" s="87"/>
      <c r="P6799" s="127"/>
      <c r="Q6799" s="127"/>
      <c r="R6799" s="127"/>
    </row>
    <row r="6800" spans="7:18" x14ac:dyDescent="0.2">
      <c r="G6800" s="64"/>
      <c r="H6800" s="64"/>
      <c r="O6800" s="87"/>
      <c r="P6800" s="127"/>
      <c r="Q6800" s="127"/>
      <c r="R6800" s="127"/>
    </row>
    <row r="6801" spans="7:18" x14ac:dyDescent="0.2">
      <c r="G6801" s="64"/>
      <c r="H6801" s="64"/>
      <c r="O6801" s="87"/>
      <c r="P6801" s="127"/>
      <c r="Q6801" s="127"/>
      <c r="R6801" s="127"/>
    </row>
    <row r="6802" spans="7:18" x14ac:dyDescent="0.2">
      <c r="G6802" s="64"/>
      <c r="H6802" s="64"/>
      <c r="O6802" s="87"/>
      <c r="P6802" s="127"/>
      <c r="Q6802" s="127"/>
      <c r="R6802" s="127"/>
    </row>
    <row r="6803" spans="7:18" x14ac:dyDescent="0.2">
      <c r="G6803" s="64"/>
      <c r="H6803" s="64"/>
      <c r="O6803" s="87"/>
      <c r="P6803" s="127"/>
      <c r="Q6803" s="127"/>
      <c r="R6803" s="127"/>
    </row>
    <row r="6804" spans="7:18" x14ac:dyDescent="0.2">
      <c r="G6804" s="64"/>
      <c r="H6804" s="64"/>
      <c r="O6804" s="87"/>
      <c r="P6804" s="127"/>
      <c r="Q6804" s="127"/>
      <c r="R6804" s="127"/>
    </row>
    <row r="6805" spans="7:18" x14ac:dyDescent="0.2">
      <c r="G6805" s="64"/>
      <c r="H6805" s="64"/>
      <c r="O6805" s="87"/>
      <c r="P6805" s="127"/>
      <c r="Q6805" s="127"/>
      <c r="R6805" s="127"/>
    </row>
    <row r="6806" spans="7:18" x14ac:dyDescent="0.2">
      <c r="G6806" s="64"/>
      <c r="H6806" s="64"/>
      <c r="O6806" s="87"/>
      <c r="P6806" s="127"/>
      <c r="Q6806" s="127"/>
      <c r="R6806" s="127"/>
    </row>
    <row r="6807" spans="7:18" x14ac:dyDescent="0.2">
      <c r="G6807" s="64"/>
      <c r="H6807" s="64"/>
      <c r="O6807" s="87"/>
      <c r="P6807" s="127"/>
      <c r="Q6807" s="127"/>
      <c r="R6807" s="127"/>
    </row>
    <row r="6808" spans="7:18" x14ac:dyDescent="0.2">
      <c r="G6808" s="64"/>
      <c r="H6808" s="64"/>
      <c r="O6808" s="87"/>
      <c r="P6808" s="127"/>
      <c r="Q6808" s="127"/>
      <c r="R6808" s="127"/>
    </row>
    <row r="6809" spans="7:18" x14ac:dyDescent="0.2">
      <c r="G6809" s="64"/>
      <c r="H6809" s="64"/>
      <c r="O6809" s="87"/>
      <c r="P6809" s="127"/>
      <c r="Q6809" s="127"/>
      <c r="R6809" s="127"/>
    </row>
    <row r="6810" spans="7:18" x14ac:dyDescent="0.2">
      <c r="G6810" s="64"/>
      <c r="H6810" s="64"/>
      <c r="O6810" s="87"/>
      <c r="P6810" s="127"/>
      <c r="Q6810" s="127"/>
      <c r="R6810" s="127"/>
    </row>
    <row r="6811" spans="7:18" x14ac:dyDescent="0.2">
      <c r="G6811" s="64"/>
      <c r="H6811" s="64"/>
      <c r="O6811" s="87"/>
      <c r="P6811" s="127"/>
      <c r="Q6811" s="127"/>
      <c r="R6811" s="127"/>
    </row>
    <row r="6812" spans="7:18" x14ac:dyDescent="0.2">
      <c r="G6812" s="64"/>
      <c r="H6812" s="64"/>
      <c r="O6812" s="87"/>
      <c r="P6812" s="127"/>
      <c r="Q6812" s="127"/>
      <c r="R6812" s="127"/>
    </row>
    <row r="6813" spans="7:18" x14ac:dyDescent="0.2">
      <c r="G6813" s="64"/>
      <c r="H6813" s="64"/>
      <c r="O6813" s="87"/>
      <c r="P6813" s="127"/>
      <c r="Q6813" s="127"/>
      <c r="R6813" s="127"/>
    </row>
    <row r="6814" spans="7:18" x14ac:dyDescent="0.2">
      <c r="G6814" s="64"/>
      <c r="H6814" s="64"/>
      <c r="O6814" s="87"/>
      <c r="P6814" s="127"/>
      <c r="Q6814" s="127"/>
      <c r="R6814" s="127"/>
    </row>
    <row r="6815" spans="7:18" x14ac:dyDescent="0.2">
      <c r="G6815" s="64"/>
      <c r="H6815" s="64"/>
      <c r="O6815" s="87"/>
      <c r="P6815" s="127"/>
      <c r="Q6815" s="127"/>
      <c r="R6815" s="127"/>
    </row>
    <row r="6816" spans="7:18" x14ac:dyDescent="0.2">
      <c r="G6816" s="64"/>
      <c r="H6816" s="64"/>
      <c r="O6816" s="87"/>
      <c r="P6816" s="127"/>
      <c r="Q6816" s="127"/>
      <c r="R6816" s="127"/>
    </row>
    <row r="6817" spans="7:18" x14ac:dyDescent="0.2">
      <c r="G6817" s="64"/>
      <c r="H6817" s="64"/>
      <c r="O6817" s="87"/>
      <c r="P6817" s="127"/>
      <c r="Q6817" s="127"/>
      <c r="R6817" s="127"/>
    </row>
    <row r="6818" spans="7:18" x14ac:dyDescent="0.2">
      <c r="G6818" s="64"/>
      <c r="H6818" s="64"/>
      <c r="O6818" s="87"/>
      <c r="P6818" s="127"/>
      <c r="Q6818" s="127"/>
      <c r="R6818" s="127"/>
    </row>
    <row r="6819" spans="7:18" x14ac:dyDescent="0.2">
      <c r="G6819" s="64"/>
      <c r="H6819" s="64"/>
      <c r="O6819" s="87"/>
      <c r="P6819" s="127"/>
      <c r="Q6819" s="127"/>
      <c r="R6819" s="127"/>
    </row>
    <row r="6820" spans="7:18" x14ac:dyDescent="0.2">
      <c r="G6820" s="64"/>
      <c r="H6820" s="64"/>
      <c r="O6820" s="87"/>
      <c r="P6820" s="127"/>
      <c r="Q6820" s="127"/>
      <c r="R6820" s="127"/>
    </row>
    <row r="6821" spans="7:18" x14ac:dyDescent="0.2">
      <c r="G6821" s="64"/>
      <c r="H6821" s="64"/>
      <c r="O6821" s="87"/>
      <c r="P6821" s="127"/>
      <c r="Q6821" s="127"/>
      <c r="R6821" s="127"/>
    </row>
    <row r="6822" spans="7:18" x14ac:dyDescent="0.2">
      <c r="G6822" s="64"/>
      <c r="H6822" s="64"/>
      <c r="O6822" s="87"/>
      <c r="P6822" s="127"/>
      <c r="Q6822" s="127"/>
      <c r="R6822" s="127"/>
    </row>
    <row r="6823" spans="7:18" x14ac:dyDescent="0.2">
      <c r="G6823" s="64"/>
      <c r="H6823" s="64"/>
      <c r="O6823" s="87"/>
      <c r="P6823" s="127"/>
      <c r="Q6823" s="127"/>
      <c r="R6823" s="127"/>
    </row>
    <row r="6824" spans="7:18" x14ac:dyDescent="0.2">
      <c r="G6824" s="64"/>
      <c r="H6824" s="64"/>
      <c r="O6824" s="87"/>
      <c r="P6824" s="127"/>
      <c r="Q6824" s="127"/>
      <c r="R6824" s="127"/>
    </row>
    <row r="6825" spans="7:18" x14ac:dyDescent="0.2">
      <c r="G6825" s="64"/>
      <c r="H6825" s="64"/>
      <c r="O6825" s="87"/>
      <c r="P6825" s="127"/>
      <c r="Q6825" s="127"/>
      <c r="R6825" s="127"/>
    </row>
    <row r="6826" spans="7:18" x14ac:dyDescent="0.2">
      <c r="G6826" s="64"/>
      <c r="H6826" s="64"/>
      <c r="O6826" s="87"/>
      <c r="P6826" s="127"/>
      <c r="Q6826" s="127"/>
      <c r="R6826" s="127"/>
    </row>
    <row r="6827" spans="7:18" x14ac:dyDescent="0.2">
      <c r="G6827" s="64"/>
      <c r="H6827" s="64"/>
      <c r="O6827" s="87"/>
      <c r="P6827" s="127"/>
      <c r="Q6827" s="127"/>
      <c r="R6827" s="127"/>
    </row>
    <row r="6828" spans="7:18" x14ac:dyDescent="0.2">
      <c r="G6828" s="64"/>
      <c r="H6828" s="64"/>
      <c r="O6828" s="87"/>
      <c r="P6828" s="127"/>
      <c r="Q6828" s="127"/>
      <c r="R6828" s="127"/>
    </row>
    <row r="6829" spans="7:18" x14ac:dyDescent="0.2">
      <c r="G6829" s="64"/>
      <c r="H6829" s="64"/>
      <c r="O6829" s="87"/>
      <c r="P6829" s="127"/>
      <c r="Q6829" s="127"/>
      <c r="R6829" s="127"/>
    </row>
    <row r="6830" spans="7:18" x14ac:dyDescent="0.2">
      <c r="G6830" s="64"/>
      <c r="H6830" s="64"/>
      <c r="O6830" s="87"/>
      <c r="P6830" s="127"/>
      <c r="Q6830" s="127"/>
      <c r="R6830" s="127"/>
    </row>
    <row r="6831" spans="7:18" x14ac:dyDescent="0.2">
      <c r="G6831" s="64"/>
      <c r="H6831" s="64"/>
      <c r="O6831" s="87"/>
      <c r="P6831" s="127"/>
      <c r="Q6831" s="127"/>
      <c r="R6831" s="127"/>
    </row>
    <row r="6832" spans="7:18" x14ac:dyDescent="0.2">
      <c r="G6832" s="64"/>
      <c r="H6832" s="64"/>
      <c r="O6832" s="87"/>
      <c r="P6832" s="127"/>
      <c r="Q6832" s="127"/>
      <c r="R6832" s="127"/>
    </row>
    <row r="6833" spans="7:18" x14ac:dyDescent="0.2">
      <c r="G6833" s="64"/>
      <c r="H6833" s="64"/>
      <c r="O6833" s="87"/>
      <c r="P6833" s="127"/>
      <c r="Q6833" s="127"/>
      <c r="R6833" s="127"/>
    </row>
    <row r="6834" spans="7:18" x14ac:dyDescent="0.2">
      <c r="G6834" s="64"/>
      <c r="H6834" s="64"/>
      <c r="O6834" s="87"/>
      <c r="P6834" s="127"/>
      <c r="Q6834" s="127"/>
      <c r="R6834" s="127"/>
    </row>
    <row r="6835" spans="7:18" x14ac:dyDescent="0.2">
      <c r="G6835" s="64"/>
      <c r="H6835" s="64"/>
      <c r="O6835" s="87"/>
      <c r="P6835" s="127"/>
      <c r="Q6835" s="127"/>
      <c r="R6835" s="127"/>
    </row>
    <row r="6836" spans="7:18" x14ac:dyDescent="0.2">
      <c r="G6836" s="64"/>
      <c r="H6836" s="64"/>
      <c r="O6836" s="87"/>
      <c r="P6836" s="127"/>
      <c r="Q6836" s="127"/>
      <c r="R6836" s="127"/>
    </row>
    <row r="6837" spans="7:18" x14ac:dyDescent="0.2">
      <c r="G6837" s="64"/>
      <c r="H6837" s="64"/>
      <c r="O6837" s="87"/>
      <c r="P6837" s="127"/>
      <c r="Q6837" s="127"/>
      <c r="R6837" s="127"/>
    </row>
    <row r="6838" spans="7:18" x14ac:dyDescent="0.2">
      <c r="G6838" s="64"/>
      <c r="H6838" s="64"/>
      <c r="O6838" s="87"/>
      <c r="P6838" s="127"/>
      <c r="Q6838" s="127"/>
      <c r="R6838" s="127"/>
    </row>
    <row r="6839" spans="7:18" x14ac:dyDescent="0.2">
      <c r="G6839" s="64"/>
      <c r="H6839" s="64"/>
      <c r="O6839" s="87"/>
      <c r="P6839" s="127"/>
      <c r="Q6839" s="127"/>
      <c r="R6839" s="127"/>
    </row>
    <row r="6840" spans="7:18" x14ac:dyDescent="0.2">
      <c r="G6840" s="64"/>
      <c r="H6840" s="64"/>
      <c r="O6840" s="87"/>
      <c r="P6840" s="127"/>
      <c r="Q6840" s="127"/>
      <c r="R6840" s="127"/>
    </row>
    <row r="6841" spans="7:18" x14ac:dyDescent="0.2">
      <c r="G6841" s="64"/>
      <c r="H6841" s="64"/>
      <c r="O6841" s="87"/>
      <c r="P6841" s="127"/>
      <c r="Q6841" s="127"/>
      <c r="R6841" s="127"/>
    </row>
    <row r="6842" spans="7:18" x14ac:dyDescent="0.2">
      <c r="G6842" s="64"/>
      <c r="H6842" s="64"/>
      <c r="O6842" s="87"/>
      <c r="P6842" s="127"/>
      <c r="Q6842" s="127"/>
      <c r="R6842" s="127"/>
    </row>
    <row r="6843" spans="7:18" x14ac:dyDescent="0.2">
      <c r="G6843" s="64"/>
      <c r="H6843" s="64"/>
      <c r="O6843" s="87"/>
      <c r="P6843" s="127"/>
      <c r="Q6843" s="127"/>
      <c r="R6843" s="127"/>
    </row>
    <row r="6844" spans="7:18" x14ac:dyDescent="0.2">
      <c r="G6844" s="64"/>
      <c r="H6844" s="64"/>
      <c r="O6844" s="87"/>
      <c r="P6844" s="127"/>
      <c r="Q6844" s="127"/>
      <c r="R6844" s="127"/>
    </row>
    <row r="6845" spans="7:18" x14ac:dyDescent="0.2">
      <c r="G6845" s="64"/>
      <c r="H6845" s="64"/>
      <c r="O6845" s="87"/>
      <c r="P6845" s="127"/>
      <c r="Q6845" s="127"/>
      <c r="R6845" s="127"/>
    </row>
    <row r="6846" spans="7:18" x14ac:dyDescent="0.2">
      <c r="G6846" s="64"/>
      <c r="H6846" s="64"/>
      <c r="O6846" s="87"/>
      <c r="P6846" s="127"/>
      <c r="Q6846" s="127"/>
      <c r="R6846" s="127"/>
    </row>
    <row r="6847" spans="7:18" x14ac:dyDescent="0.2">
      <c r="G6847" s="64"/>
      <c r="H6847" s="64"/>
      <c r="O6847" s="87"/>
      <c r="P6847" s="127"/>
      <c r="Q6847" s="127"/>
      <c r="R6847" s="127"/>
    </row>
    <row r="6848" spans="7:18" x14ac:dyDescent="0.2">
      <c r="G6848" s="64"/>
      <c r="H6848" s="64"/>
      <c r="O6848" s="87"/>
      <c r="P6848" s="127"/>
      <c r="Q6848" s="127"/>
      <c r="R6848" s="127"/>
    </row>
    <row r="6849" spans="7:18" x14ac:dyDescent="0.2">
      <c r="G6849" s="64"/>
      <c r="H6849" s="64"/>
      <c r="O6849" s="87"/>
      <c r="P6849" s="127"/>
      <c r="Q6849" s="127"/>
      <c r="R6849" s="127"/>
    </row>
    <row r="6850" spans="7:18" x14ac:dyDescent="0.2">
      <c r="G6850" s="64"/>
      <c r="H6850" s="64"/>
      <c r="O6850" s="87"/>
      <c r="P6850" s="127"/>
      <c r="Q6850" s="127"/>
      <c r="R6850" s="127"/>
    </row>
    <row r="6851" spans="7:18" x14ac:dyDescent="0.2">
      <c r="G6851" s="64"/>
      <c r="H6851" s="64"/>
      <c r="O6851" s="87"/>
      <c r="P6851" s="127"/>
      <c r="Q6851" s="127"/>
      <c r="R6851" s="127"/>
    </row>
    <row r="6852" spans="7:18" x14ac:dyDescent="0.2">
      <c r="G6852" s="64"/>
      <c r="H6852" s="64"/>
      <c r="O6852" s="87"/>
      <c r="P6852" s="127"/>
      <c r="Q6852" s="127"/>
      <c r="R6852" s="127"/>
    </row>
    <row r="6853" spans="7:18" x14ac:dyDescent="0.2">
      <c r="G6853" s="64"/>
      <c r="H6853" s="64"/>
      <c r="O6853" s="87"/>
      <c r="P6853" s="127"/>
      <c r="Q6853" s="127"/>
      <c r="R6853" s="127"/>
    </row>
    <row r="6854" spans="7:18" x14ac:dyDescent="0.2">
      <c r="G6854" s="64"/>
      <c r="H6854" s="64"/>
      <c r="O6854" s="87"/>
      <c r="P6854" s="127"/>
      <c r="Q6854" s="127"/>
      <c r="R6854" s="127"/>
    </row>
    <row r="6855" spans="7:18" x14ac:dyDescent="0.2">
      <c r="G6855" s="64"/>
      <c r="H6855" s="64"/>
      <c r="O6855" s="87"/>
      <c r="P6855" s="127"/>
      <c r="Q6855" s="127"/>
      <c r="R6855" s="127"/>
    </row>
    <row r="6856" spans="7:18" x14ac:dyDescent="0.2">
      <c r="G6856" s="64"/>
      <c r="H6856" s="64"/>
      <c r="O6856" s="87"/>
      <c r="P6856" s="127"/>
      <c r="Q6856" s="127"/>
      <c r="R6856" s="127"/>
    </row>
    <row r="6857" spans="7:18" x14ac:dyDescent="0.2">
      <c r="G6857" s="64"/>
      <c r="H6857" s="64"/>
      <c r="O6857" s="87"/>
      <c r="P6857" s="127"/>
      <c r="Q6857" s="127"/>
      <c r="R6857" s="127"/>
    </row>
    <row r="6858" spans="7:18" x14ac:dyDescent="0.2">
      <c r="G6858" s="64"/>
      <c r="H6858" s="64"/>
      <c r="O6858" s="87"/>
      <c r="P6858" s="127"/>
      <c r="Q6858" s="127"/>
      <c r="R6858" s="127"/>
    </row>
    <row r="6859" spans="7:18" x14ac:dyDescent="0.2">
      <c r="G6859" s="64"/>
      <c r="H6859" s="64"/>
      <c r="O6859" s="87"/>
      <c r="P6859" s="127"/>
      <c r="Q6859" s="127"/>
      <c r="R6859" s="127"/>
    </row>
    <row r="6860" spans="7:18" x14ac:dyDescent="0.2">
      <c r="G6860" s="64"/>
      <c r="H6860" s="64"/>
      <c r="O6860" s="87"/>
      <c r="P6860" s="127"/>
      <c r="Q6860" s="127"/>
      <c r="R6860" s="127"/>
    </row>
    <row r="6861" spans="7:18" x14ac:dyDescent="0.2">
      <c r="G6861" s="64"/>
      <c r="H6861" s="64"/>
      <c r="O6861" s="87"/>
      <c r="P6861" s="127"/>
      <c r="Q6861" s="127"/>
      <c r="R6861" s="127"/>
    </row>
    <row r="6862" spans="7:18" x14ac:dyDescent="0.2">
      <c r="G6862" s="64"/>
      <c r="H6862" s="64"/>
      <c r="O6862" s="87"/>
      <c r="P6862" s="127"/>
      <c r="Q6862" s="127"/>
      <c r="R6862" s="127"/>
    </row>
    <row r="6863" spans="7:18" x14ac:dyDescent="0.2">
      <c r="G6863" s="64"/>
      <c r="H6863" s="64"/>
      <c r="O6863" s="87"/>
      <c r="P6863" s="127"/>
      <c r="Q6863" s="127"/>
      <c r="R6863" s="127"/>
    </row>
    <row r="6864" spans="7:18" x14ac:dyDescent="0.2">
      <c r="G6864" s="64"/>
      <c r="H6864" s="64"/>
      <c r="O6864" s="87"/>
      <c r="P6864" s="127"/>
      <c r="Q6864" s="127"/>
      <c r="R6864" s="127"/>
    </row>
    <row r="6865" spans="7:18" x14ac:dyDescent="0.2">
      <c r="G6865" s="64"/>
      <c r="H6865" s="64"/>
      <c r="O6865" s="87"/>
      <c r="P6865" s="127"/>
      <c r="Q6865" s="127"/>
      <c r="R6865" s="127"/>
    </row>
    <row r="6866" spans="7:18" x14ac:dyDescent="0.2">
      <c r="G6866" s="64"/>
      <c r="H6866" s="64"/>
      <c r="O6866" s="87"/>
      <c r="P6866" s="127"/>
      <c r="Q6866" s="127"/>
      <c r="R6866" s="127"/>
    </row>
    <row r="6867" spans="7:18" x14ac:dyDescent="0.2">
      <c r="G6867" s="64"/>
      <c r="H6867" s="64"/>
      <c r="O6867" s="87"/>
      <c r="P6867" s="127"/>
      <c r="Q6867" s="127"/>
      <c r="R6867" s="127"/>
    </row>
    <row r="6868" spans="7:18" x14ac:dyDescent="0.2">
      <c r="G6868" s="64"/>
      <c r="H6868" s="64"/>
      <c r="O6868" s="87"/>
      <c r="P6868" s="127"/>
      <c r="Q6868" s="127"/>
      <c r="R6868" s="127"/>
    </row>
    <row r="6869" spans="7:18" x14ac:dyDescent="0.2">
      <c r="G6869" s="64"/>
      <c r="H6869" s="64"/>
      <c r="O6869" s="87"/>
      <c r="P6869" s="127"/>
      <c r="Q6869" s="127"/>
      <c r="R6869" s="127"/>
    </row>
    <row r="6870" spans="7:18" x14ac:dyDescent="0.2">
      <c r="G6870" s="64"/>
      <c r="H6870" s="64"/>
      <c r="O6870" s="87"/>
      <c r="P6870" s="127"/>
      <c r="Q6870" s="127"/>
      <c r="R6870" s="127"/>
    </row>
    <row r="6871" spans="7:18" x14ac:dyDescent="0.2">
      <c r="G6871" s="64"/>
      <c r="H6871" s="64"/>
      <c r="O6871" s="87"/>
      <c r="P6871" s="127"/>
      <c r="Q6871" s="127"/>
      <c r="R6871" s="127"/>
    </row>
    <row r="6872" spans="7:18" x14ac:dyDescent="0.2">
      <c r="G6872" s="64"/>
      <c r="H6872" s="64"/>
      <c r="O6872" s="87"/>
      <c r="P6872" s="127"/>
      <c r="Q6872" s="127"/>
      <c r="R6872" s="127"/>
    </row>
    <row r="6873" spans="7:18" x14ac:dyDescent="0.2">
      <c r="G6873" s="64"/>
      <c r="H6873" s="64"/>
      <c r="O6873" s="87"/>
      <c r="P6873" s="127"/>
      <c r="Q6873" s="127"/>
      <c r="R6873" s="127"/>
    </row>
    <row r="6874" spans="7:18" x14ac:dyDescent="0.2">
      <c r="G6874" s="64"/>
      <c r="H6874" s="64"/>
      <c r="O6874" s="87"/>
      <c r="P6874" s="127"/>
      <c r="Q6874" s="127"/>
      <c r="R6874" s="127"/>
    </row>
    <row r="6875" spans="7:18" x14ac:dyDescent="0.2">
      <c r="G6875" s="64"/>
      <c r="H6875" s="64"/>
      <c r="O6875" s="87"/>
      <c r="P6875" s="127"/>
      <c r="Q6875" s="127"/>
      <c r="R6875" s="127"/>
    </row>
    <row r="6876" spans="7:18" x14ac:dyDescent="0.2">
      <c r="G6876" s="64"/>
      <c r="H6876" s="64"/>
      <c r="O6876" s="87"/>
      <c r="P6876" s="127"/>
      <c r="Q6876" s="127"/>
      <c r="R6876" s="127"/>
    </row>
    <row r="6877" spans="7:18" x14ac:dyDescent="0.2">
      <c r="G6877" s="64"/>
      <c r="H6877" s="64"/>
      <c r="O6877" s="87"/>
      <c r="P6877" s="127"/>
      <c r="Q6877" s="127"/>
      <c r="R6877" s="127"/>
    </row>
    <row r="6878" spans="7:18" x14ac:dyDescent="0.2">
      <c r="G6878" s="64"/>
      <c r="H6878" s="64"/>
      <c r="O6878" s="87"/>
      <c r="P6878" s="127"/>
      <c r="Q6878" s="127"/>
      <c r="R6878" s="127"/>
    </row>
    <row r="6879" spans="7:18" x14ac:dyDescent="0.2">
      <c r="G6879" s="64"/>
      <c r="H6879" s="64"/>
      <c r="O6879" s="87"/>
      <c r="P6879" s="127"/>
      <c r="Q6879" s="127"/>
      <c r="R6879" s="127"/>
    </row>
    <row r="6880" spans="7:18" x14ac:dyDescent="0.2">
      <c r="G6880" s="64"/>
      <c r="H6880" s="64"/>
      <c r="O6880" s="87"/>
      <c r="P6880" s="127"/>
      <c r="Q6880" s="127"/>
      <c r="R6880" s="127"/>
    </row>
    <row r="6881" spans="7:18" x14ac:dyDescent="0.2">
      <c r="G6881" s="64"/>
      <c r="H6881" s="64"/>
      <c r="O6881" s="87"/>
      <c r="P6881" s="127"/>
      <c r="Q6881" s="127"/>
      <c r="R6881" s="127"/>
    </row>
    <row r="6882" spans="7:18" x14ac:dyDescent="0.2">
      <c r="G6882" s="64"/>
      <c r="H6882" s="64"/>
      <c r="O6882" s="87"/>
      <c r="P6882" s="127"/>
      <c r="Q6882" s="127"/>
      <c r="R6882" s="127"/>
    </row>
    <row r="6883" spans="7:18" x14ac:dyDescent="0.2">
      <c r="G6883" s="64"/>
      <c r="H6883" s="64"/>
      <c r="O6883" s="87"/>
      <c r="P6883" s="127"/>
      <c r="Q6883" s="127"/>
      <c r="R6883" s="127"/>
    </row>
    <row r="6884" spans="7:18" x14ac:dyDescent="0.2">
      <c r="G6884" s="64"/>
      <c r="H6884" s="64"/>
      <c r="O6884" s="87"/>
      <c r="P6884" s="127"/>
      <c r="Q6884" s="127"/>
      <c r="R6884" s="127"/>
    </row>
    <row r="6885" spans="7:18" x14ac:dyDescent="0.2">
      <c r="G6885" s="64"/>
      <c r="H6885" s="64"/>
      <c r="O6885" s="87"/>
      <c r="P6885" s="127"/>
      <c r="Q6885" s="127"/>
      <c r="R6885" s="127"/>
    </row>
    <row r="6886" spans="7:18" x14ac:dyDescent="0.2">
      <c r="G6886" s="64"/>
      <c r="H6886" s="64"/>
      <c r="O6886" s="87"/>
      <c r="P6886" s="127"/>
      <c r="Q6886" s="127"/>
      <c r="R6886" s="127"/>
    </row>
    <row r="6887" spans="7:18" x14ac:dyDescent="0.2">
      <c r="G6887" s="64"/>
      <c r="H6887" s="64"/>
      <c r="O6887" s="87"/>
      <c r="P6887" s="127"/>
      <c r="Q6887" s="127"/>
      <c r="R6887" s="127"/>
    </row>
    <row r="6888" spans="7:18" x14ac:dyDescent="0.2">
      <c r="G6888" s="64"/>
      <c r="H6888" s="64"/>
      <c r="O6888" s="87"/>
      <c r="P6888" s="127"/>
      <c r="Q6888" s="127"/>
      <c r="R6888" s="127"/>
    </row>
    <row r="6889" spans="7:18" x14ac:dyDescent="0.2">
      <c r="G6889" s="64"/>
      <c r="H6889" s="64"/>
      <c r="O6889" s="87"/>
      <c r="P6889" s="127"/>
      <c r="Q6889" s="127"/>
      <c r="R6889" s="127"/>
    </row>
    <row r="6890" spans="7:18" x14ac:dyDescent="0.2">
      <c r="G6890" s="64"/>
      <c r="H6890" s="64"/>
      <c r="O6890" s="87"/>
      <c r="P6890" s="127"/>
      <c r="Q6890" s="127"/>
      <c r="R6890" s="127"/>
    </row>
    <row r="6891" spans="7:18" x14ac:dyDescent="0.2">
      <c r="G6891" s="64"/>
      <c r="H6891" s="64"/>
      <c r="O6891" s="87"/>
      <c r="P6891" s="127"/>
      <c r="Q6891" s="127"/>
      <c r="R6891" s="127"/>
    </row>
    <row r="6892" spans="7:18" x14ac:dyDescent="0.2">
      <c r="G6892" s="64"/>
      <c r="H6892" s="64"/>
      <c r="O6892" s="87"/>
      <c r="P6892" s="127"/>
      <c r="Q6892" s="127"/>
      <c r="R6892" s="127"/>
    </row>
    <row r="6893" spans="7:18" x14ac:dyDescent="0.2">
      <c r="G6893" s="64"/>
      <c r="H6893" s="64"/>
      <c r="O6893" s="87"/>
      <c r="P6893" s="127"/>
      <c r="Q6893" s="127"/>
      <c r="R6893" s="127"/>
    </row>
    <row r="6894" spans="7:18" x14ac:dyDescent="0.2">
      <c r="G6894" s="64"/>
      <c r="H6894" s="64"/>
      <c r="O6894" s="87"/>
      <c r="P6894" s="127"/>
      <c r="Q6894" s="127"/>
      <c r="R6894" s="127"/>
    </row>
    <row r="6895" spans="7:18" x14ac:dyDescent="0.2">
      <c r="G6895" s="64"/>
      <c r="H6895" s="64"/>
      <c r="O6895" s="87"/>
      <c r="P6895" s="127"/>
      <c r="Q6895" s="127"/>
      <c r="R6895" s="127"/>
    </row>
    <row r="6896" spans="7:18" x14ac:dyDescent="0.2">
      <c r="G6896" s="64"/>
      <c r="H6896" s="64"/>
      <c r="O6896" s="87"/>
      <c r="P6896" s="127"/>
      <c r="Q6896" s="127"/>
      <c r="R6896" s="127"/>
    </row>
    <row r="6897" spans="7:18" x14ac:dyDescent="0.2">
      <c r="G6897" s="64"/>
      <c r="H6897" s="64"/>
      <c r="O6897" s="87"/>
      <c r="P6897" s="127"/>
      <c r="Q6897" s="127"/>
      <c r="R6897" s="127"/>
    </row>
    <row r="6898" spans="7:18" x14ac:dyDescent="0.2">
      <c r="G6898" s="64"/>
      <c r="H6898" s="64"/>
      <c r="O6898" s="87"/>
      <c r="P6898" s="127"/>
      <c r="Q6898" s="127"/>
      <c r="R6898" s="127"/>
    </row>
    <row r="6899" spans="7:18" x14ac:dyDescent="0.2">
      <c r="G6899" s="64"/>
      <c r="H6899" s="64"/>
      <c r="O6899" s="87"/>
      <c r="P6899" s="127"/>
      <c r="Q6899" s="127"/>
      <c r="R6899" s="127"/>
    </row>
    <row r="6900" spans="7:18" x14ac:dyDescent="0.2">
      <c r="G6900" s="64"/>
      <c r="H6900" s="64"/>
      <c r="O6900" s="87"/>
      <c r="P6900" s="127"/>
      <c r="Q6900" s="127"/>
      <c r="R6900" s="127"/>
    </row>
    <row r="6901" spans="7:18" x14ac:dyDescent="0.2">
      <c r="G6901" s="64"/>
      <c r="H6901" s="64"/>
      <c r="O6901" s="87"/>
      <c r="P6901" s="127"/>
      <c r="Q6901" s="127"/>
      <c r="R6901" s="127"/>
    </row>
    <row r="6902" spans="7:18" x14ac:dyDescent="0.2">
      <c r="G6902" s="64"/>
      <c r="H6902" s="64"/>
      <c r="O6902" s="87"/>
      <c r="P6902" s="127"/>
      <c r="Q6902" s="127"/>
      <c r="R6902" s="127"/>
    </row>
    <row r="6903" spans="7:18" x14ac:dyDescent="0.2">
      <c r="G6903" s="64"/>
      <c r="H6903" s="64"/>
      <c r="O6903" s="87"/>
      <c r="P6903" s="127"/>
      <c r="Q6903" s="127"/>
      <c r="R6903" s="127"/>
    </row>
    <row r="6904" spans="7:18" x14ac:dyDescent="0.2">
      <c r="G6904" s="64"/>
      <c r="H6904" s="64"/>
      <c r="O6904" s="87"/>
      <c r="P6904" s="127"/>
      <c r="Q6904" s="127"/>
      <c r="R6904" s="127"/>
    </row>
    <row r="6905" spans="7:18" x14ac:dyDescent="0.2">
      <c r="G6905" s="64"/>
      <c r="H6905" s="64"/>
      <c r="O6905" s="87"/>
      <c r="P6905" s="127"/>
      <c r="Q6905" s="127"/>
      <c r="R6905" s="127"/>
    </row>
    <row r="6906" spans="7:18" x14ac:dyDescent="0.2">
      <c r="G6906" s="64"/>
      <c r="H6906" s="64"/>
      <c r="O6906" s="87"/>
      <c r="P6906" s="127"/>
      <c r="Q6906" s="127"/>
      <c r="R6906" s="127"/>
    </row>
    <row r="6907" spans="7:18" x14ac:dyDescent="0.2">
      <c r="G6907" s="64"/>
      <c r="H6907" s="64"/>
      <c r="O6907" s="87"/>
      <c r="P6907" s="127"/>
      <c r="Q6907" s="127"/>
      <c r="R6907" s="127"/>
    </row>
    <row r="6908" spans="7:18" x14ac:dyDescent="0.2">
      <c r="G6908" s="64"/>
      <c r="H6908" s="64"/>
      <c r="O6908" s="87"/>
      <c r="P6908" s="127"/>
      <c r="Q6908" s="127"/>
      <c r="R6908" s="127"/>
    </row>
    <row r="6909" spans="7:18" x14ac:dyDescent="0.2">
      <c r="G6909" s="64"/>
      <c r="H6909" s="64"/>
      <c r="O6909" s="87"/>
      <c r="P6909" s="127"/>
      <c r="Q6909" s="127"/>
      <c r="R6909" s="127"/>
    </row>
    <row r="6910" spans="7:18" x14ac:dyDescent="0.2">
      <c r="G6910" s="64"/>
      <c r="H6910" s="64"/>
      <c r="O6910" s="87"/>
      <c r="P6910" s="127"/>
      <c r="Q6910" s="127"/>
      <c r="R6910" s="127"/>
    </row>
    <row r="6911" spans="7:18" x14ac:dyDescent="0.2">
      <c r="G6911" s="64"/>
      <c r="H6911" s="64"/>
      <c r="O6911" s="87"/>
      <c r="P6911" s="127"/>
      <c r="Q6911" s="127"/>
      <c r="R6911" s="127"/>
    </row>
    <row r="6912" spans="7:18" x14ac:dyDescent="0.2">
      <c r="G6912" s="64"/>
      <c r="H6912" s="64"/>
      <c r="O6912" s="87"/>
      <c r="P6912" s="127"/>
      <c r="Q6912" s="127"/>
      <c r="R6912" s="127"/>
    </row>
    <row r="6913" spans="7:18" x14ac:dyDescent="0.2">
      <c r="G6913" s="64"/>
      <c r="H6913" s="64"/>
      <c r="O6913" s="87"/>
      <c r="P6913" s="127"/>
      <c r="Q6913" s="127"/>
      <c r="R6913" s="127"/>
    </row>
    <row r="6914" spans="7:18" x14ac:dyDescent="0.2">
      <c r="G6914" s="64"/>
      <c r="H6914" s="64"/>
      <c r="O6914" s="87"/>
      <c r="P6914" s="127"/>
      <c r="Q6914" s="127"/>
      <c r="R6914" s="127"/>
    </row>
    <row r="6915" spans="7:18" x14ac:dyDescent="0.2">
      <c r="G6915" s="64"/>
      <c r="H6915" s="64"/>
      <c r="O6915" s="87"/>
      <c r="P6915" s="127"/>
      <c r="Q6915" s="127"/>
      <c r="R6915" s="127"/>
    </row>
    <row r="6916" spans="7:18" x14ac:dyDescent="0.2">
      <c r="G6916" s="64"/>
      <c r="H6916" s="64"/>
      <c r="O6916" s="87"/>
      <c r="P6916" s="127"/>
      <c r="Q6916" s="127"/>
      <c r="R6916" s="127"/>
    </row>
    <row r="6917" spans="7:18" x14ac:dyDescent="0.2">
      <c r="G6917" s="64"/>
      <c r="H6917" s="64"/>
      <c r="O6917" s="87"/>
      <c r="P6917" s="127"/>
      <c r="Q6917" s="127"/>
      <c r="R6917" s="127"/>
    </row>
    <row r="6918" spans="7:18" x14ac:dyDescent="0.2">
      <c r="G6918" s="64"/>
      <c r="H6918" s="64"/>
      <c r="O6918" s="87"/>
      <c r="P6918" s="127"/>
      <c r="Q6918" s="127"/>
      <c r="R6918" s="127"/>
    </row>
    <row r="6919" spans="7:18" x14ac:dyDescent="0.2">
      <c r="G6919" s="64"/>
      <c r="H6919" s="64"/>
      <c r="O6919" s="87"/>
      <c r="P6919" s="127"/>
      <c r="Q6919" s="127"/>
      <c r="R6919" s="127"/>
    </row>
    <row r="6920" spans="7:18" x14ac:dyDescent="0.2">
      <c r="G6920" s="64"/>
      <c r="H6920" s="64"/>
      <c r="O6920" s="87"/>
      <c r="P6920" s="127"/>
      <c r="Q6920" s="127"/>
      <c r="R6920" s="127"/>
    </row>
    <row r="6921" spans="7:18" x14ac:dyDescent="0.2">
      <c r="G6921" s="64"/>
      <c r="H6921" s="64"/>
      <c r="O6921" s="87"/>
      <c r="P6921" s="127"/>
      <c r="Q6921" s="127"/>
      <c r="R6921" s="127"/>
    </row>
    <row r="6922" spans="7:18" x14ac:dyDescent="0.2">
      <c r="G6922" s="64"/>
      <c r="H6922" s="64"/>
      <c r="O6922" s="87"/>
      <c r="P6922" s="127"/>
      <c r="Q6922" s="127"/>
      <c r="R6922" s="127"/>
    </row>
    <row r="6923" spans="7:18" x14ac:dyDescent="0.2">
      <c r="G6923" s="64"/>
      <c r="H6923" s="64"/>
      <c r="O6923" s="87"/>
      <c r="P6923" s="127"/>
      <c r="Q6923" s="127"/>
      <c r="R6923" s="127"/>
    </row>
    <row r="6924" spans="7:18" x14ac:dyDescent="0.2">
      <c r="G6924" s="64"/>
      <c r="H6924" s="64"/>
      <c r="O6924" s="87"/>
      <c r="P6924" s="127"/>
      <c r="Q6924" s="127"/>
      <c r="R6924" s="127"/>
    </row>
    <row r="6925" spans="7:18" x14ac:dyDescent="0.2">
      <c r="G6925" s="64"/>
      <c r="H6925" s="64"/>
      <c r="O6925" s="87"/>
      <c r="P6925" s="127"/>
      <c r="Q6925" s="127"/>
      <c r="R6925" s="127"/>
    </row>
    <row r="6926" spans="7:18" x14ac:dyDescent="0.2">
      <c r="G6926" s="64"/>
      <c r="H6926" s="64"/>
      <c r="O6926" s="87"/>
      <c r="P6926" s="127"/>
      <c r="Q6926" s="127"/>
      <c r="R6926" s="127"/>
    </row>
    <row r="6927" spans="7:18" x14ac:dyDescent="0.2">
      <c r="G6927" s="64"/>
      <c r="H6927" s="64"/>
      <c r="O6927" s="87"/>
      <c r="P6927" s="127"/>
      <c r="Q6927" s="127"/>
      <c r="R6927" s="127"/>
    </row>
    <row r="6928" spans="7:18" x14ac:dyDescent="0.2">
      <c r="G6928" s="64"/>
      <c r="H6928" s="64"/>
      <c r="O6928" s="87"/>
      <c r="P6928" s="127"/>
      <c r="Q6928" s="127"/>
      <c r="R6928" s="127"/>
    </row>
    <row r="6929" spans="7:18" x14ac:dyDescent="0.2">
      <c r="G6929" s="64"/>
      <c r="H6929" s="64"/>
      <c r="O6929" s="87"/>
      <c r="P6929" s="127"/>
      <c r="Q6929" s="127"/>
      <c r="R6929" s="127"/>
    </row>
    <row r="6930" spans="7:18" x14ac:dyDescent="0.2">
      <c r="G6930" s="64"/>
      <c r="H6930" s="64"/>
      <c r="O6930" s="87"/>
      <c r="P6930" s="127"/>
      <c r="Q6930" s="127"/>
      <c r="R6930" s="127"/>
    </row>
    <row r="6931" spans="7:18" x14ac:dyDescent="0.2">
      <c r="G6931" s="64"/>
      <c r="H6931" s="64"/>
      <c r="O6931" s="87"/>
      <c r="P6931" s="127"/>
      <c r="Q6931" s="127"/>
      <c r="R6931" s="127"/>
    </row>
    <row r="6932" spans="7:18" x14ac:dyDescent="0.2">
      <c r="G6932" s="64"/>
      <c r="H6932" s="64"/>
      <c r="O6932" s="87"/>
      <c r="P6932" s="127"/>
      <c r="Q6932" s="127"/>
      <c r="R6932" s="127"/>
    </row>
    <row r="6933" spans="7:18" x14ac:dyDescent="0.2">
      <c r="G6933" s="64"/>
      <c r="H6933" s="64"/>
      <c r="O6933" s="87"/>
      <c r="P6933" s="127"/>
      <c r="Q6933" s="127"/>
      <c r="R6933" s="127"/>
    </row>
    <row r="6934" spans="7:18" x14ac:dyDescent="0.2">
      <c r="G6934" s="64"/>
      <c r="H6934" s="64"/>
      <c r="O6934" s="87"/>
      <c r="P6934" s="127"/>
      <c r="Q6934" s="127"/>
      <c r="R6934" s="127"/>
    </row>
    <row r="6935" spans="7:18" x14ac:dyDescent="0.2">
      <c r="G6935" s="64"/>
      <c r="H6935" s="64"/>
      <c r="O6935" s="87"/>
      <c r="P6935" s="127"/>
      <c r="Q6935" s="127"/>
      <c r="R6935" s="127"/>
    </row>
    <row r="6936" spans="7:18" x14ac:dyDescent="0.2">
      <c r="G6936" s="64"/>
      <c r="H6936" s="64"/>
      <c r="O6936" s="87"/>
      <c r="P6936" s="127"/>
      <c r="Q6936" s="127"/>
      <c r="R6936" s="127"/>
    </row>
    <row r="6937" spans="7:18" x14ac:dyDescent="0.2">
      <c r="G6937" s="64"/>
      <c r="H6937" s="64"/>
      <c r="O6937" s="87"/>
      <c r="P6937" s="127"/>
      <c r="Q6937" s="127"/>
      <c r="R6937" s="127"/>
    </row>
    <row r="6938" spans="7:18" x14ac:dyDescent="0.2">
      <c r="G6938" s="64"/>
      <c r="H6938" s="64"/>
      <c r="O6938" s="87"/>
      <c r="P6938" s="127"/>
      <c r="Q6938" s="127"/>
      <c r="R6938" s="127"/>
    </row>
    <row r="6939" spans="7:18" x14ac:dyDescent="0.2">
      <c r="G6939" s="64"/>
      <c r="H6939" s="64"/>
      <c r="O6939" s="87"/>
      <c r="P6939" s="127"/>
      <c r="Q6939" s="127"/>
      <c r="R6939" s="127"/>
    </row>
    <row r="6940" spans="7:18" x14ac:dyDescent="0.2">
      <c r="G6940" s="64"/>
      <c r="H6940" s="64"/>
      <c r="O6940" s="87"/>
      <c r="P6940" s="127"/>
      <c r="Q6940" s="127"/>
      <c r="R6940" s="127"/>
    </row>
    <row r="6941" spans="7:18" x14ac:dyDescent="0.2">
      <c r="G6941" s="64"/>
      <c r="H6941" s="64"/>
      <c r="O6941" s="87"/>
      <c r="P6941" s="127"/>
      <c r="Q6941" s="127"/>
      <c r="R6941" s="127"/>
    </row>
    <row r="6942" spans="7:18" x14ac:dyDescent="0.2">
      <c r="G6942" s="64"/>
      <c r="H6942" s="64"/>
      <c r="O6942" s="87"/>
      <c r="P6942" s="127"/>
      <c r="Q6942" s="127"/>
      <c r="R6942" s="127"/>
    </row>
    <row r="6943" spans="7:18" x14ac:dyDescent="0.2">
      <c r="G6943" s="64"/>
      <c r="H6943" s="64"/>
      <c r="O6943" s="87"/>
      <c r="P6943" s="127"/>
      <c r="Q6943" s="127"/>
      <c r="R6943" s="127"/>
    </row>
    <row r="6944" spans="7:18" x14ac:dyDescent="0.2">
      <c r="G6944" s="64"/>
      <c r="H6944" s="64"/>
      <c r="O6944" s="87"/>
      <c r="P6944" s="127"/>
      <c r="Q6944" s="127"/>
      <c r="R6944" s="127"/>
    </row>
    <row r="6945" spans="7:18" x14ac:dyDescent="0.2">
      <c r="G6945" s="64"/>
      <c r="H6945" s="64"/>
      <c r="O6945" s="87"/>
      <c r="P6945" s="127"/>
      <c r="Q6945" s="127"/>
      <c r="R6945" s="127"/>
    </row>
    <row r="6946" spans="7:18" x14ac:dyDescent="0.2">
      <c r="G6946" s="64"/>
      <c r="H6946" s="64"/>
      <c r="O6946" s="87"/>
      <c r="P6946" s="127"/>
      <c r="Q6946" s="127"/>
      <c r="R6946" s="127"/>
    </row>
    <row r="6947" spans="7:18" x14ac:dyDescent="0.2">
      <c r="G6947" s="64"/>
      <c r="H6947" s="64"/>
      <c r="O6947" s="87"/>
      <c r="P6947" s="127"/>
      <c r="Q6947" s="127"/>
      <c r="R6947" s="127"/>
    </row>
    <row r="6948" spans="7:18" x14ac:dyDescent="0.2">
      <c r="G6948" s="64"/>
      <c r="H6948" s="64"/>
      <c r="O6948" s="87"/>
      <c r="P6948" s="127"/>
      <c r="Q6948" s="127"/>
      <c r="R6948" s="127"/>
    </row>
    <row r="6949" spans="7:18" x14ac:dyDescent="0.2">
      <c r="G6949" s="64"/>
      <c r="H6949" s="64"/>
      <c r="O6949" s="87"/>
      <c r="P6949" s="127"/>
      <c r="Q6949" s="127"/>
      <c r="R6949" s="127"/>
    </row>
    <row r="6950" spans="7:18" x14ac:dyDescent="0.2">
      <c r="G6950" s="64"/>
      <c r="H6950" s="64"/>
      <c r="O6950" s="87"/>
      <c r="P6950" s="127"/>
      <c r="Q6950" s="127"/>
      <c r="R6950" s="127"/>
    </row>
    <row r="6951" spans="7:18" x14ac:dyDescent="0.2">
      <c r="G6951" s="64"/>
      <c r="H6951" s="64"/>
      <c r="O6951" s="87"/>
      <c r="P6951" s="127"/>
      <c r="Q6951" s="127"/>
      <c r="R6951" s="127"/>
    </row>
    <row r="6952" spans="7:18" x14ac:dyDescent="0.2">
      <c r="G6952" s="64"/>
      <c r="H6952" s="64"/>
      <c r="O6952" s="87"/>
      <c r="P6952" s="127"/>
      <c r="Q6952" s="127"/>
      <c r="R6952" s="127"/>
    </row>
    <row r="6953" spans="7:18" x14ac:dyDescent="0.2">
      <c r="G6953" s="64"/>
      <c r="H6953" s="64"/>
      <c r="O6953" s="87"/>
      <c r="P6953" s="127"/>
      <c r="Q6953" s="127"/>
      <c r="R6953" s="127"/>
    </row>
    <row r="6954" spans="7:18" x14ac:dyDescent="0.2">
      <c r="G6954" s="64"/>
      <c r="H6954" s="64"/>
      <c r="O6954" s="87"/>
      <c r="P6954" s="127"/>
      <c r="Q6954" s="127"/>
      <c r="R6954" s="127"/>
    </row>
    <row r="6955" spans="7:18" x14ac:dyDescent="0.2">
      <c r="G6955" s="64"/>
      <c r="H6955" s="64"/>
      <c r="O6955" s="87"/>
      <c r="P6955" s="127"/>
      <c r="Q6955" s="127"/>
      <c r="R6955" s="127"/>
    </row>
    <row r="6956" spans="7:18" x14ac:dyDescent="0.2">
      <c r="G6956" s="64"/>
      <c r="H6956" s="64"/>
      <c r="O6956" s="87"/>
      <c r="P6956" s="127"/>
      <c r="Q6956" s="127"/>
      <c r="R6956" s="127"/>
    </row>
    <row r="6957" spans="7:18" x14ac:dyDescent="0.2">
      <c r="G6957" s="64"/>
      <c r="H6957" s="64"/>
      <c r="O6957" s="87"/>
      <c r="P6957" s="127"/>
      <c r="Q6957" s="127"/>
      <c r="R6957" s="127"/>
    </row>
    <row r="6958" spans="7:18" x14ac:dyDescent="0.2">
      <c r="G6958" s="64"/>
      <c r="H6958" s="64"/>
      <c r="O6958" s="87"/>
      <c r="P6958" s="127"/>
      <c r="Q6958" s="127"/>
      <c r="R6958" s="127"/>
    </row>
    <row r="6959" spans="7:18" x14ac:dyDescent="0.2">
      <c r="G6959" s="64"/>
      <c r="H6959" s="64"/>
      <c r="O6959" s="87"/>
      <c r="P6959" s="127"/>
      <c r="Q6959" s="127"/>
      <c r="R6959" s="127"/>
    </row>
    <row r="6960" spans="7:18" x14ac:dyDescent="0.2">
      <c r="G6960" s="64"/>
      <c r="H6960" s="64"/>
      <c r="O6960" s="87"/>
      <c r="P6960" s="127"/>
      <c r="Q6960" s="127"/>
      <c r="R6960" s="127"/>
    </row>
    <row r="6961" spans="7:18" x14ac:dyDescent="0.2">
      <c r="G6961" s="64"/>
      <c r="H6961" s="64"/>
      <c r="O6961" s="87"/>
      <c r="P6961" s="127"/>
      <c r="Q6961" s="127"/>
      <c r="R6961" s="127"/>
    </row>
    <row r="6962" spans="7:18" x14ac:dyDescent="0.2">
      <c r="G6962" s="64"/>
      <c r="H6962" s="64"/>
      <c r="O6962" s="87"/>
      <c r="P6962" s="127"/>
      <c r="Q6962" s="127"/>
      <c r="R6962" s="127"/>
    </row>
    <row r="6963" spans="7:18" x14ac:dyDescent="0.2">
      <c r="G6963" s="64"/>
      <c r="H6963" s="64"/>
      <c r="O6963" s="87"/>
      <c r="P6963" s="127"/>
      <c r="Q6963" s="127"/>
      <c r="R6963" s="127"/>
    </row>
    <row r="6964" spans="7:18" x14ac:dyDescent="0.2">
      <c r="G6964" s="64"/>
      <c r="H6964" s="64"/>
      <c r="O6964" s="87"/>
      <c r="P6964" s="127"/>
      <c r="Q6964" s="127"/>
      <c r="R6964" s="127"/>
    </row>
    <row r="6965" spans="7:18" x14ac:dyDescent="0.2">
      <c r="G6965" s="64"/>
      <c r="H6965" s="64"/>
      <c r="O6965" s="87"/>
      <c r="P6965" s="127"/>
      <c r="Q6965" s="127"/>
      <c r="R6965" s="127"/>
    </row>
    <row r="6966" spans="7:18" x14ac:dyDescent="0.2">
      <c r="G6966" s="64"/>
      <c r="H6966" s="64"/>
      <c r="O6966" s="87"/>
      <c r="P6966" s="127"/>
      <c r="Q6966" s="127"/>
      <c r="R6966" s="127"/>
    </row>
    <row r="6967" spans="7:18" x14ac:dyDescent="0.2">
      <c r="G6967" s="64"/>
      <c r="H6967" s="64"/>
      <c r="O6967" s="87"/>
      <c r="P6967" s="127"/>
      <c r="Q6967" s="127"/>
      <c r="R6967" s="127"/>
    </row>
    <row r="6968" spans="7:18" x14ac:dyDescent="0.2">
      <c r="G6968" s="64"/>
      <c r="H6968" s="64"/>
      <c r="O6968" s="87"/>
      <c r="P6968" s="127"/>
      <c r="Q6968" s="127"/>
      <c r="R6968" s="127"/>
    </row>
    <row r="6969" spans="7:18" x14ac:dyDescent="0.2">
      <c r="G6969" s="64"/>
      <c r="H6969" s="64"/>
      <c r="O6969" s="87"/>
      <c r="P6969" s="127"/>
      <c r="Q6969" s="127"/>
      <c r="R6969" s="127"/>
    </row>
    <row r="6970" spans="7:18" x14ac:dyDescent="0.2">
      <c r="G6970" s="64"/>
      <c r="H6970" s="64"/>
      <c r="O6970" s="87"/>
      <c r="P6970" s="127"/>
      <c r="Q6970" s="127"/>
      <c r="R6970" s="127"/>
    </row>
    <row r="6971" spans="7:18" x14ac:dyDescent="0.2">
      <c r="G6971" s="64"/>
      <c r="H6971" s="64"/>
      <c r="O6971" s="87"/>
      <c r="P6971" s="127"/>
      <c r="Q6971" s="127"/>
      <c r="R6971" s="127"/>
    </row>
    <row r="6972" spans="7:18" x14ac:dyDescent="0.2">
      <c r="G6972" s="64"/>
      <c r="H6972" s="64"/>
      <c r="O6972" s="87"/>
      <c r="P6972" s="127"/>
      <c r="Q6972" s="127"/>
      <c r="R6972" s="127"/>
    </row>
    <row r="6973" spans="7:18" x14ac:dyDescent="0.2">
      <c r="G6973" s="64"/>
      <c r="H6973" s="64"/>
      <c r="O6973" s="87"/>
      <c r="P6973" s="127"/>
      <c r="Q6973" s="127"/>
      <c r="R6973" s="127"/>
    </row>
    <row r="6974" spans="7:18" x14ac:dyDescent="0.2">
      <c r="G6974" s="64"/>
      <c r="H6974" s="64"/>
      <c r="O6974" s="87"/>
      <c r="P6974" s="127"/>
      <c r="Q6974" s="127"/>
      <c r="R6974" s="127"/>
    </row>
    <row r="6975" spans="7:18" x14ac:dyDescent="0.2">
      <c r="G6975" s="64"/>
      <c r="H6975" s="64"/>
      <c r="O6975" s="87"/>
      <c r="P6975" s="127"/>
      <c r="Q6975" s="127"/>
      <c r="R6975" s="127"/>
    </row>
    <row r="6976" spans="7:18" x14ac:dyDescent="0.2">
      <c r="G6976" s="64"/>
      <c r="H6976" s="64"/>
      <c r="O6976" s="87"/>
      <c r="P6976" s="127"/>
      <c r="Q6976" s="127"/>
      <c r="R6976" s="127"/>
    </row>
    <row r="6977" spans="7:18" x14ac:dyDescent="0.2">
      <c r="G6977" s="64"/>
      <c r="H6977" s="64"/>
      <c r="O6977" s="87"/>
      <c r="P6977" s="127"/>
      <c r="Q6977" s="127"/>
      <c r="R6977" s="127"/>
    </row>
    <row r="6978" spans="7:18" x14ac:dyDescent="0.2">
      <c r="G6978" s="64"/>
      <c r="H6978" s="64"/>
      <c r="O6978" s="87"/>
      <c r="P6978" s="127"/>
      <c r="Q6978" s="127"/>
      <c r="R6978" s="127"/>
    </row>
    <row r="6979" spans="7:18" x14ac:dyDescent="0.2">
      <c r="G6979" s="64"/>
      <c r="H6979" s="64"/>
      <c r="O6979" s="87"/>
      <c r="P6979" s="127"/>
      <c r="Q6979" s="127"/>
      <c r="R6979" s="127"/>
    </row>
    <row r="6980" spans="7:18" x14ac:dyDescent="0.2">
      <c r="G6980" s="64"/>
      <c r="H6980" s="64"/>
      <c r="O6980" s="87"/>
      <c r="P6980" s="127"/>
      <c r="Q6980" s="127"/>
      <c r="R6980" s="127"/>
    </row>
    <row r="6981" spans="7:18" x14ac:dyDescent="0.2">
      <c r="G6981" s="64"/>
      <c r="H6981" s="64"/>
      <c r="O6981" s="87"/>
      <c r="P6981" s="127"/>
      <c r="Q6981" s="127"/>
      <c r="R6981" s="127"/>
    </row>
    <row r="6982" spans="7:18" x14ac:dyDescent="0.2">
      <c r="G6982" s="64"/>
      <c r="H6982" s="64"/>
      <c r="O6982" s="87"/>
      <c r="P6982" s="127"/>
      <c r="Q6982" s="127"/>
      <c r="R6982" s="127"/>
    </row>
    <row r="6983" spans="7:18" x14ac:dyDescent="0.2">
      <c r="G6983" s="64"/>
      <c r="H6983" s="64"/>
      <c r="O6983" s="87"/>
      <c r="P6983" s="127"/>
      <c r="Q6983" s="127"/>
      <c r="R6983" s="127"/>
    </row>
    <row r="6984" spans="7:18" x14ac:dyDescent="0.2">
      <c r="G6984" s="64"/>
      <c r="H6984" s="64"/>
      <c r="O6984" s="87"/>
      <c r="P6984" s="127"/>
      <c r="Q6984" s="127"/>
      <c r="R6984" s="127"/>
    </row>
    <row r="6985" spans="7:18" x14ac:dyDescent="0.2">
      <c r="G6985" s="64"/>
      <c r="H6985" s="64"/>
      <c r="O6985" s="87"/>
      <c r="P6985" s="127"/>
      <c r="Q6985" s="127"/>
      <c r="R6985" s="127"/>
    </row>
    <row r="6986" spans="7:18" x14ac:dyDescent="0.2">
      <c r="G6986" s="64"/>
      <c r="H6986" s="64"/>
      <c r="O6986" s="87"/>
      <c r="P6986" s="127"/>
      <c r="Q6986" s="127"/>
      <c r="R6986" s="127"/>
    </row>
    <row r="6987" spans="7:18" x14ac:dyDescent="0.2">
      <c r="G6987" s="64"/>
      <c r="H6987" s="64"/>
      <c r="O6987" s="87"/>
      <c r="P6987" s="127"/>
      <c r="Q6987" s="127"/>
      <c r="R6987" s="127"/>
    </row>
    <row r="6988" spans="7:18" x14ac:dyDescent="0.2">
      <c r="G6988" s="64"/>
      <c r="H6988" s="64"/>
      <c r="O6988" s="87"/>
      <c r="P6988" s="127"/>
      <c r="Q6988" s="127"/>
      <c r="R6988" s="127"/>
    </row>
    <row r="6989" spans="7:18" x14ac:dyDescent="0.2">
      <c r="G6989" s="64"/>
      <c r="H6989" s="64"/>
      <c r="O6989" s="87"/>
      <c r="P6989" s="127"/>
      <c r="Q6989" s="127"/>
      <c r="R6989" s="127"/>
    </row>
    <row r="6990" spans="7:18" x14ac:dyDescent="0.2">
      <c r="G6990" s="64"/>
      <c r="H6990" s="64"/>
      <c r="O6990" s="87"/>
      <c r="P6990" s="127"/>
      <c r="Q6990" s="127"/>
      <c r="R6990" s="127"/>
    </row>
    <row r="6991" spans="7:18" x14ac:dyDescent="0.2">
      <c r="G6991" s="64"/>
      <c r="H6991" s="64"/>
      <c r="O6991" s="87"/>
      <c r="P6991" s="127"/>
      <c r="Q6991" s="127"/>
      <c r="R6991" s="127"/>
    </row>
    <row r="6992" spans="7:18" x14ac:dyDescent="0.2">
      <c r="G6992" s="64"/>
      <c r="H6992" s="64"/>
      <c r="O6992" s="87"/>
      <c r="P6992" s="127"/>
      <c r="Q6992" s="127"/>
      <c r="R6992" s="127"/>
    </row>
    <row r="6993" spans="7:18" x14ac:dyDescent="0.2">
      <c r="G6993" s="64"/>
      <c r="H6993" s="64"/>
      <c r="O6993" s="87"/>
      <c r="P6993" s="127"/>
      <c r="Q6993" s="127"/>
      <c r="R6993" s="127"/>
    </row>
    <row r="6994" spans="7:18" x14ac:dyDescent="0.2">
      <c r="G6994" s="64"/>
      <c r="H6994" s="64"/>
      <c r="O6994" s="87"/>
      <c r="P6994" s="127"/>
      <c r="Q6994" s="127"/>
      <c r="R6994" s="127"/>
    </row>
    <row r="6995" spans="7:18" x14ac:dyDescent="0.2">
      <c r="G6995" s="64"/>
      <c r="H6995" s="64"/>
      <c r="O6995" s="87"/>
      <c r="P6995" s="127"/>
      <c r="Q6995" s="127"/>
      <c r="R6995" s="127"/>
    </row>
    <row r="6996" spans="7:18" x14ac:dyDescent="0.2">
      <c r="G6996" s="64"/>
      <c r="H6996" s="64"/>
      <c r="O6996" s="87"/>
      <c r="P6996" s="127"/>
      <c r="Q6996" s="127"/>
      <c r="R6996" s="127"/>
    </row>
    <row r="6997" spans="7:18" x14ac:dyDescent="0.2">
      <c r="G6997" s="64"/>
      <c r="H6997" s="64"/>
      <c r="O6997" s="87"/>
      <c r="P6997" s="127"/>
      <c r="Q6997" s="127"/>
      <c r="R6997" s="127"/>
    </row>
    <row r="6998" spans="7:18" x14ac:dyDescent="0.2">
      <c r="G6998" s="64"/>
      <c r="H6998" s="64"/>
      <c r="O6998" s="87"/>
      <c r="P6998" s="127"/>
      <c r="Q6998" s="127"/>
      <c r="R6998" s="127"/>
    </row>
    <row r="6999" spans="7:18" x14ac:dyDescent="0.2">
      <c r="G6999" s="64"/>
      <c r="H6999" s="64"/>
      <c r="O6999" s="87"/>
      <c r="P6999" s="127"/>
      <c r="Q6999" s="127"/>
      <c r="R6999" s="127"/>
    </row>
    <row r="7000" spans="7:18" x14ac:dyDescent="0.2">
      <c r="G7000" s="64"/>
      <c r="H7000" s="64"/>
      <c r="O7000" s="87"/>
      <c r="P7000" s="127"/>
      <c r="Q7000" s="127"/>
      <c r="R7000" s="127"/>
    </row>
    <row r="7001" spans="7:18" x14ac:dyDescent="0.2">
      <c r="G7001" s="64"/>
      <c r="H7001" s="64"/>
      <c r="O7001" s="87"/>
      <c r="P7001" s="127"/>
      <c r="Q7001" s="127"/>
      <c r="R7001" s="127"/>
    </row>
    <row r="7002" spans="7:18" x14ac:dyDescent="0.2">
      <c r="G7002" s="64"/>
      <c r="H7002" s="64"/>
      <c r="O7002" s="87"/>
      <c r="P7002" s="127"/>
      <c r="Q7002" s="127"/>
      <c r="R7002" s="127"/>
    </row>
    <row r="7003" spans="7:18" x14ac:dyDescent="0.2">
      <c r="G7003" s="64"/>
      <c r="H7003" s="64"/>
      <c r="O7003" s="87"/>
      <c r="P7003" s="127"/>
      <c r="Q7003" s="127"/>
      <c r="R7003" s="127"/>
    </row>
    <row r="7004" spans="7:18" x14ac:dyDescent="0.2">
      <c r="G7004" s="64"/>
      <c r="H7004" s="64"/>
      <c r="O7004" s="87"/>
      <c r="P7004" s="127"/>
      <c r="Q7004" s="127"/>
      <c r="R7004" s="127"/>
    </row>
    <row r="7005" spans="7:18" x14ac:dyDescent="0.2">
      <c r="G7005" s="64"/>
      <c r="H7005" s="64"/>
      <c r="O7005" s="87"/>
      <c r="P7005" s="127"/>
      <c r="Q7005" s="127"/>
      <c r="R7005" s="127"/>
    </row>
    <row r="7006" spans="7:18" x14ac:dyDescent="0.2">
      <c r="G7006" s="64"/>
      <c r="H7006" s="64"/>
      <c r="O7006" s="87"/>
      <c r="P7006" s="127"/>
      <c r="Q7006" s="127"/>
      <c r="R7006" s="127"/>
    </row>
    <row r="7007" spans="7:18" x14ac:dyDescent="0.2">
      <c r="G7007" s="64"/>
      <c r="H7007" s="64"/>
      <c r="O7007" s="87"/>
      <c r="P7007" s="127"/>
      <c r="Q7007" s="127"/>
      <c r="R7007" s="127"/>
    </row>
    <row r="7008" spans="7:18" x14ac:dyDescent="0.2">
      <c r="G7008" s="64"/>
      <c r="H7008" s="64"/>
      <c r="O7008" s="87"/>
      <c r="P7008" s="127"/>
      <c r="Q7008" s="127"/>
      <c r="R7008" s="127"/>
    </row>
    <row r="7009" spans="7:18" x14ac:dyDescent="0.2">
      <c r="G7009" s="64"/>
      <c r="H7009" s="64"/>
      <c r="O7009" s="87"/>
      <c r="P7009" s="127"/>
      <c r="Q7009" s="127"/>
      <c r="R7009" s="127"/>
    </row>
    <row r="7010" spans="7:18" x14ac:dyDescent="0.2">
      <c r="G7010" s="64"/>
      <c r="H7010" s="64"/>
      <c r="O7010" s="87"/>
      <c r="P7010" s="127"/>
      <c r="Q7010" s="127"/>
      <c r="R7010" s="127"/>
    </row>
    <row r="7011" spans="7:18" x14ac:dyDescent="0.2">
      <c r="G7011" s="64"/>
      <c r="H7011" s="64"/>
      <c r="O7011" s="87"/>
      <c r="P7011" s="127"/>
      <c r="Q7011" s="127"/>
      <c r="R7011" s="127"/>
    </row>
    <row r="7012" spans="7:18" x14ac:dyDescent="0.2">
      <c r="G7012" s="64"/>
      <c r="H7012" s="64"/>
      <c r="O7012" s="87"/>
      <c r="P7012" s="127"/>
      <c r="Q7012" s="127"/>
      <c r="R7012" s="127"/>
    </row>
    <row r="7013" spans="7:18" x14ac:dyDescent="0.2">
      <c r="G7013" s="64"/>
      <c r="H7013" s="64"/>
      <c r="O7013" s="87"/>
      <c r="P7013" s="127"/>
      <c r="Q7013" s="127"/>
      <c r="R7013" s="127"/>
    </row>
    <row r="7014" spans="7:18" x14ac:dyDescent="0.2">
      <c r="G7014" s="64"/>
      <c r="H7014" s="64"/>
      <c r="O7014" s="87"/>
      <c r="P7014" s="127"/>
      <c r="Q7014" s="127"/>
      <c r="R7014" s="127"/>
    </row>
    <row r="7015" spans="7:18" x14ac:dyDescent="0.2">
      <c r="G7015" s="64"/>
      <c r="H7015" s="64"/>
      <c r="O7015" s="87"/>
      <c r="P7015" s="127"/>
      <c r="Q7015" s="127"/>
      <c r="R7015" s="127"/>
    </row>
    <row r="7016" spans="7:18" x14ac:dyDescent="0.2">
      <c r="G7016" s="64"/>
      <c r="H7016" s="64"/>
      <c r="O7016" s="87"/>
      <c r="P7016" s="127"/>
      <c r="Q7016" s="127"/>
      <c r="R7016" s="127"/>
    </row>
    <row r="7017" spans="7:18" x14ac:dyDescent="0.2">
      <c r="G7017" s="64"/>
      <c r="H7017" s="64"/>
      <c r="O7017" s="87"/>
      <c r="P7017" s="127"/>
      <c r="Q7017" s="127"/>
      <c r="R7017" s="127"/>
    </row>
    <row r="7018" spans="7:18" x14ac:dyDescent="0.2">
      <c r="G7018" s="64"/>
      <c r="H7018" s="64"/>
      <c r="O7018" s="87"/>
      <c r="P7018" s="127"/>
      <c r="Q7018" s="127"/>
      <c r="R7018" s="127"/>
    </row>
    <row r="7019" spans="7:18" x14ac:dyDescent="0.2">
      <c r="G7019" s="64"/>
      <c r="H7019" s="64"/>
      <c r="O7019" s="87"/>
      <c r="P7019" s="127"/>
      <c r="Q7019" s="127"/>
      <c r="R7019" s="127"/>
    </row>
    <row r="7020" spans="7:18" x14ac:dyDescent="0.2">
      <c r="G7020" s="64"/>
      <c r="H7020" s="64"/>
      <c r="O7020" s="87"/>
      <c r="P7020" s="127"/>
      <c r="Q7020" s="127"/>
      <c r="R7020" s="127"/>
    </row>
    <row r="7021" spans="7:18" x14ac:dyDescent="0.2">
      <c r="G7021" s="64"/>
      <c r="H7021" s="64"/>
      <c r="O7021" s="87"/>
      <c r="P7021" s="127"/>
      <c r="Q7021" s="127"/>
      <c r="R7021" s="127"/>
    </row>
    <row r="7022" spans="7:18" x14ac:dyDescent="0.2">
      <c r="G7022" s="64"/>
      <c r="H7022" s="64"/>
      <c r="O7022" s="87"/>
      <c r="P7022" s="127"/>
      <c r="Q7022" s="127"/>
      <c r="R7022" s="127"/>
    </row>
    <row r="7023" spans="7:18" x14ac:dyDescent="0.2">
      <c r="G7023" s="64"/>
      <c r="H7023" s="64"/>
      <c r="O7023" s="87"/>
      <c r="P7023" s="127"/>
      <c r="Q7023" s="127"/>
      <c r="R7023" s="127"/>
    </row>
    <row r="7024" spans="7:18" x14ac:dyDescent="0.2">
      <c r="G7024" s="64"/>
      <c r="H7024" s="64"/>
      <c r="O7024" s="87"/>
      <c r="P7024" s="127"/>
      <c r="Q7024" s="127"/>
      <c r="R7024" s="127"/>
    </row>
    <row r="7025" spans="7:18" x14ac:dyDescent="0.2">
      <c r="G7025" s="64"/>
      <c r="H7025" s="64"/>
      <c r="O7025" s="87"/>
      <c r="P7025" s="127"/>
      <c r="Q7025" s="127"/>
      <c r="R7025" s="127"/>
    </row>
    <row r="7026" spans="7:18" x14ac:dyDescent="0.2">
      <c r="G7026" s="64"/>
      <c r="H7026" s="64"/>
      <c r="O7026" s="87"/>
      <c r="P7026" s="127"/>
      <c r="Q7026" s="127"/>
      <c r="R7026" s="127"/>
    </row>
    <row r="7027" spans="7:18" x14ac:dyDescent="0.2">
      <c r="G7027" s="64"/>
      <c r="H7027" s="64"/>
      <c r="O7027" s="87"/>
      <c r="P7027" s="127"/>
      <c r="Q7027" s="127"/>
      <c r="R7027" s="127"/>
    </row>
    <row r="7028" spans="7:18" x14ac:dyDescent="0.2">
      <c r="G7028" s="64"/>
      <c r="H7028" s="64"/>
      <c r="O7028" s="87"/>
      <c r="P7028" s="127"/>
      <c r="Q7028" s="127"/>
      <c r="R7028" s="127"/>
    </row>
    <row r="7029" spans="7:18" x14ac:dyDescent="0.2">
      <c r="G7029" s="64"/>
      <c r="H7029" s="64"/>
      <c r="O7029" s="87"/>
      <c r="P7029" s="127"/>
      <c r="Q7029" s="127"/>
      <c r="R7029" s="127"/>
    </row>
    <row r="7030" spans="7:18" x14ac:dyDescent="0.2">
      <c r="G7030" s="64"/>
      <c r="H7030" s="64"/>
      <c r="O7030" s="87"/>
      <c r="P7030" s="127"/>
      <c r="Q7030" s="127"/>
      <c r="R7030" s="127"/>
    </row>
    <row r="7031" spans="7:18" x14ac:dyDescent="0.2">
      <c r="G7031" s="64"/>
      <c r="H7031" s="64"/>
      <c r="O7031" s="87"/>
      <c r="P7031" s="127"/>
      <c r="Q7031" s="127"/>
      <c r="R7031" s="127"/>
    </row>
    <row r="7032" spans="7:18" x14ac:dyDescent="0.2">
      <c r="G7032" s="64"/>
      <c r="H7032" s="64"/>
      <c r="O7032" s="87"/>
      <c r="P7032" s="127"/>
      <c r="Q7032" s="127"/>
      <c r="R7032" s="127"/>
    </row>
    <row r="7033" spans="7:18" x14ac:dyDescent="0.2">
      <c r="G7033" s="64"/>
      <c r="H7033" s="64"/>
      <c r="O7033" s="87"/>
      <c r="P7033" s="127"/>
      <c r="Q7033" s="127"/>
      <c r="R7033" s="127"/>
    </row>
    <row r="7034" spans="7:18" x14ac:dyDescent="0.2">
      <c r="G7034" s="64"/>
      <c r="H7034" s="64"/>
      <c r="O7034" s="87"/>
      <c r="P7034" s="127"/>
      <c r="Q7034" s="127"/>
      <c r="R7034" s="127"/>
    </row>
    <row r="7035" spans="7:18" x14ac:dyDescent="0.2">
      <c r="G7035" s="64"/>
      <c r="H7035" s="64"/>
      <c r="O7035" s="87"/>
      <c r="P7035" s="127"/>
      <c r="Q7035" s="127"/>
      <c r="R7035" s="127"/>
    </row>
    <row r="7036" spans="7:18" x14ac:dyDescent="0.2">
      <c r="G7036" s="64"/>
      <c r="H7036" s="64"/>
      <c r="O7036" s="87"/>
      <c r="P7036" s="127"/>
      <c r="Q7036" s="127"/>
      <c r="R7036" s="127"/>
    </row>
    <row r="7037" spans="7:18" x14ac:dyDescent="0.2">
      <c r="G7037" s="64"/>
      <c r="H7037" s="64"/>
      <c r="O7037" s="87"/>
      <c r="P7037" s="127"/>
      <c r="Q7037" s="127"/>
      <c r="R7037" s="127"/>
    </row>
    <row r="7038" spans="7:18" x14ac:dyDescent="0.2">
      <c r="G7038" s="64"/>
      <c r="H7038" s="64"/>
      <c r="O7038" s="87"/>
      <c r="P7038" s="127"/>
      <c r="Q7038" s="127"/>
      <c r="R7038" s="127"/>
    </row>
    <row r="7039" spans="7:18" x14ac:dyDescent="0.2">
      <c r="G7039" s="64"/>
      <c r="H7039" s="64"/>
      <c r="O7039" s="87"/>
      <c r="P7039" s="127"/>
      <c r="Q7039" s="127"/>
      <c r="R7039" s="127"/>
    </row>
    <row r="7040" spans="7:18" x14ac:dyDescent="0.2">
      <c r="G7040" s="64"/>
      <c r="H7040" s="64"/>
      <c r="O7040" s="87"/>
      <c r="P7040" s="127"/>
      <c r="Q7040" s="127"/>
      <c r="R7040" s="127"/>
    </row>
    <row r="7041" spans="7:18" x14ac:dyDescent="0.2">
      <c r="G7041" s="64"/>
      <c r="H7041" s="64"/>
      <c r="O7041" s="87"/>
      <c r="P7041" s="127"/>
      <c r="Q7041" s="127"/>
      <c r="R7041" s="127"/>
    </row>
    <row r="7042" spans="7:18" x14ac:dyDescent="0.2">
      <c r="G7042" s="64"/>
      <c r="H7042" s="64"/>
      <c r="O7042" s="87"/>
      <c r="P7042" s="127"/>
      <c r="Q7042" s="127"/>
      <c r="R7042" s="127"/>
    </row>
    <row r="7043" spans="7:18" x14ac:dyDescent="0.2">
      <c r="G7043" s="64"/>
      <c r="H7043" s="64"/>
      <c r="O7043" s="87"/>
      <c r="P7043" s="127"/>
      <c r="Q7043" s="127"/>
      <c r="R7043" s="127"/>
    </row>
    <row r="7044" spans="7:18" x14ac:dyDescent="0.2">
      <c r="G7044" s="64"/>
      <c r="H7044" s="64"/>
      <c r="O7044" s="87"/>
      <c r="P7044" s="127"/>
      <c r="Q7044" s="127"/>
      <c r="R7044" s="127"/>
    </row>
    <row r="7045" spans="7:18" x14ac:dyDescent="0.2">
      <c r="G7045" s="64"/>
      <c r="H7045" s="64"/>
      <c r="O7045" s="87"/>
      <c r="P7045" s="127"/>
      <c r="Q7045" s="127"/>
      <c r="R7045" s="127"/>
    </row>
    <row r="7046" spans="7:18" x14ac:dyDescent="0.2">
      <c r="G7046" s="64"/>
      <c r="H7046" s="64"/>
      <c r="O7046" s="87"/>
      <c r="P7046" s="127"/>
      <c r="Q7046" s="127"/>
      <c r="R7046" s="127"/>
    </row>
    <row r="7047" spans="7:18" x14ac:dyDescent="0.2">
      <c r="G7047" s="64"/>
      <c r="H7047" s="64"/>
      <c r="O7047" s="87"/>
      <c r="P7047" s="127"/>
      <c r="Q7047" s="127"/>
      <c r="R7047" s="127"/>
    </row>
    <row r="7048" spans="7:18" x14ac:dyDescent="0.2">
      <c r="G7048" s="64"/>
      <c r="H7048" s="64"/>
      <c r="O7048" s="87"/>
      <c r="P7048" s="127"/>
      <c r="Q7048" s="127"/>
      <c r="R7048" s="127"/>
    </row>
    <row r="7049" spans="7:18" x14ac:dyDescent="0.2">
      <c r="G7049" s="64"/>
      <c r="H7049" s="64"/>
      <c r="O7049" s="87"/>
      <c r="P7049" s="127"/>
      <c r="Q7049" s="127"/>
      <c r="R7049" s="127"/>
    </row>
    <row r="7050" spans="7:18" x14ac:dyDescent="0.2">
      <c r="G7050" s="64"/>
      <c r="H7050" s="64"/>
      <c r="O7050" s="87"/>
      <c r="P7050" s="127"/>
      <c r="Q7050" s="127"/>
      <c r="R7050" s="127"/>
    </row>
    <row r="7051" spans="7:18" x14ac:dyDescent="0.2">
      <c r="G7051" s="64"/>
      <c r="H7051" s="64"/>
      <c r="O7051" s="87"/>
      <c r="P7051" s="127"/>
      <c r="Q7051" s="127"/>
      <c r="R7051" s="127"/>
    </row>
    <row r="7052" spans="7:18" x14ac:dyDescent="0.2">
      <c r="G7052" s="64"/>
      <c r="H7052" s="64"/>
      <c r="O7052" s="87"/>
      <c r="P7052" s="127"/>
      <c r="Q7052" s="127"/>
      <c r="R7052" s="127"/>
    </row>
    <row r="7053" spans="7:18" x14ac:dyDescent="0.2">
      <c r="G7053" s="64"/>
      <c r="H7053" s="64"/>
      <c r="O7053" s="87"/>
      <c r="P7053" s="127"/>
      <c r="Q7053" s="127"/>
      <c r="R7053" s="127"/>
    </row>
    <row r="7054" spans="7:18" x14ac:dyDescent="0.2">
      <c r="G7054" s="64"/>
      <c r="H7054" s="64"/>
      <c r="O7054" s="87"/>
      <c r="P7054" s="127"/>
      <c r="Q7054" s="127"/>
      <c r="R7054" s="127"/>
    </row>
    <row r="7055" spans="7:18" x14ac:dyDescent="0.2">
      <c r="G7055" s="64"/>
      <c r="H7055" s="64"/>
      <c r="O7055" s="87"/>
      <c r="P7055" s="127"/>
      <c r="Q7055" s="127"/>
      <c r="R7055" s="127"/>
    </row>
    <row r="7056" spans="7:18" x14ac:dyDescent="0.2">
      <c r="G7056" s="64"/>
      <c r="H7056" s="64"/>
      <c r="O7056" s="87"/>
      <c r="P7056" s="127"/>
      <c r="Q7056" s="127"/>
      <c r="R7056" s="127"/>
    </row>
    <row r="7057" spans="7:18" x14ac:dyDescent="0.2">
      <c r="G7057" s="64"/>
      <c r="H7057" s="64"/>
      <c r="O7057" s="87"/>
      <c r="P7057" s="127"/>
      <c r="Q7057" s="127"/>
      <c r="R7057" s="127"/>
    </row>
    <row r="7058" spans="7:18" x14ac:dyDescent="0.2">
      <c r="G7058" s="64"/>
      <c r="H7058" s="64"/>
      <c r="O7058" s="87"/>
      <c r="P7058" s="127"/>
      <c r="Q7058" s="127"/>
      <c r="R7058" s="127"/>
    </row>
    <row r="7059" spans="7:18" x14ac:dyDescent="0.2">
      <c r="G7059" s="64"/>
      <c r="H7059" s="64"/>
      <c r="O7059" s="87"/>
      <c r="P7059" s="127"/>
      <c r="Q7059" s="127"/>
      <c r="R7059" s="127"/>
    </row>
    <row r="7060" spans="7:18" x14ac:dyDescent="0.2">
      <c r="G7060" s="64"/>
      <c r="H7060" s="64"/>
      <c r="O7060" s="87"/>
      <c r="P7060" s="127"/>
      <c r="Q7060" s="127"/>
      <c r="R7060" s="127"/>
    </row>
    <row r="7061" spans="7:18" x14ac:dyDescent="0.2">
      <c r="G7061" s="64"/>
      <c r="H7061" s="64"/>
      <c r="O7061" s="87"/>
      <c r="P7061" s="127"/>
      <c r="Q7061" s="127"/>
      <c r="R7061" s="127"/>
    </row>
    <row r="7062" spans="7:18" x14ac:dyDescent="0.2">
      <c r="G7062" s="64"/>
      <c r="H7062" s="64"/>
      <c r="O7062" s="87"/>
      <c r="P7062" s="127"/>
      <c r="Q7062" s="127"/>
      <c r="R7062" s="127"/>
    </row>
    <row r="7063" spans="7:18" x14ac:dyDescent="0.2">
      <c r="G7063" s="64"/>
      <c r="H7063" s="64"/>
      <c r="O7063" s="87"/>
      <c r="P7063" s="127"/>
      <c r="Q7063" s="127"/>
      <c r="R7063" s="127"/>
    </row>
    <row r="7064" spans="7:18" x14ac:dyDescent="0.2">
      <c r="G7064" s="64"/>
      <c r="H7064" s="64"/>
      <c r="O7064" s="87"/>
      <c r="P7064" s="127"/>
      <c r="Q7064" s="127"/>
      <c r="R7064" s="127"/>
    </row>
    <row r="7065" spans="7:18" x14ac:dyDescent="0.2">
      <c r="G7065" s="64"/>
      <c r="H7065" s="64"/>
      <c r="O7065" s="87"/>
      <c r="P7065" s="127"/>
      <c r="Q7065" s="127"/>
      <c r="R7065" s="127"/>
    </row>
    <row r="7066" spans="7:18" x14ac:dyDescent="0.2">
      <c r="G7066" s="64"/>
      <c r="H7066" s="64"/>
      <c r="O7066" s="87"/>
      <c r="P7066" s="127"/>
      <c r="Q7066" s="127"/>
      <c r="R7066" s="127"/>
    </row>
    <row r="7067" spans="7:18" x14ac:dyDescent="0.2">
      <c r="G7067" s="64"/>
      <c r="H7067" s="64"/>
      <c r="O7067" s="87"/>
      <c r="P7067" s="127"/>
      <c r="Q7067" s="127"/>
      <c r="R7067" s="127"/>
    </row>
    <row r="7068" spans="7:18" x14ac:dyDescent="0.2">
      <c r="G7068" s="64"/>
      <c r="H7068" s="64"/>
      <c r="O7068" s="87"/>
      <c r="P7068" s="127"/>
      <c r="Q7068" s="127"/>
      <c r="R7068" s="127"/>
    </row>
    <row r="7069" spans="7:18" x14ac:dyDescent="0.2">
      <c r="G7069" s="64"/>
      <c r="H7069" s="64"/>
      <c r="O7069" s="87"/>
      <c r="P7069" s="127"/>
      <c r="Q7069" s="127"/>
      <c r="R7069" s="127"/>
    </row>
    <row r="7070" spans="7:18" x14ac:dyDescent="0.2">
      <c r="G7070" s="64"/>
      <c r="H7070" s="64"/>
      <c r="O7070" s="87"/>
      <c r="P7070" s="127"/>
      <c r="Q7070" s="127"/>
      <c r="R7070" s="127"/>
    </row>
    <row r="7071" spans="7:18" x14ac:dyDescent="0.2">
      <c r="G7071" s="64"/>
      <c r="H7071" s="64"/>
      <c r="O7071" s="87"/>
      <c r="P7071" s="127"/>
      <c r="Q7071" s="127"/>
      <c r="R7071" s="127"/>
    </row>
    <row r="7072" spans="7:18" x14ac:dyDescent="0.2">
      <c r="G7072" s="64"/>
      <c r="H7072" s="64"/>
      <c r="O7072" s="87"/>
      <c r="P7072" s="127"/>
      <c r="Q7072" s="127"/>
      <c r="R7072" s="127"/>
    </row>
    <row r="7073" spans="7:18" x14ac:dyDescent="0.2">
      <c r="G7073" s="64"/>
      <c r="H7073" s="64"/>
      <c r="O7073" s="87"/>
      <c r="P7073" s="127"/>
      <c r="Q7073" s="127"/>
      <c r="R7073" s="127"/>
    </row>
    <row r="7074" spans="7:18" x14ac:dyDescent="0.2">
      <c r="G7074" s="64"/>
      <c r="H7074" s="64"/>
      <c r="O7074" s="87"/>
      <c r="P7074" s="127"/>
      <c r="Q7074" s="127"/>
      <c r="R7074" s="127"/>
    </row>
    <row r="7075" spans="7:18" x14ac:dyDescent="0.2">
      <c r="G7075" s="64"/>
      <c r="H7075" s="64"/>
      <c r="O7075" s="87"/>
      <c r="P7075" s="127"/>
      <c r="Q7075" s="127"/>
      <c r="R7075" s="127"/>
    </row>
    <row r="7076" spans="7:18" x14ac:dyDescent="0.2">
      <c r="G7076" s="64"/>
      <c r="H7076" s="64"/>
      <c r="O7076" s="87"/>
      <c r="P7076" s="127"/>
      <c r="Q7076" s="127"/>
      <c r="R7076" s="127"/>
    </row>
    <row r="7077" spans="7:18" x14ac:dyDescent="0.2">
      <c r="G7077" s="64"/>
      <c r="H7077" s="64"/>
      <c r="O7077" s="87"/>
      <c r="P7077" s="127"/>
      <c r="Q7077" s="127"/>
      <c r="R7077" s="127"/>
    </row>
    <row r="7078" spans="7:18" x14ac:dyDescent="0.2">
      <c r="G7078" s="64"/>
      <c r="H7078" s="64"/>
      <c r="O7078" s="87"/>
      <c r="P7078" s="127"/>
      <c r="Q7078" s="127"/>
      <c r="R7078" s="127"/>
    </row>
    <row r="7079" spans="7:18" x14ac:dyDescent="0.2">
      <c r="G7079" s="64"/>
      <c r="H7079" s="64"/>
      <c r="O7079" s="87"/>
      <c r="P7079" s="127"/>
      <c r="Q7079" s="127"/>
      <c r="R7079" s="127"/>
    </row>
    <row r="7080" spans="7:18" x14ac:dyDescent="0.2">
      <c r="G7080" s="64"/>
      <c r="H7080" s="64"/>
      <c r="O7080" s="87"/>
      <c r="P7080" s="127"/>
      <c r="Q7080" s="127"/>
      <c r="R7080" s="127"/>
    </row>
    <row r="7081" spans="7:18" x14ac:dyDescent="0.2">
      <c r="G7081" s="64"/>
      <c r="H7081" s="64"/>
      <c r="O7081" s="87"/>
      <c r="P7081" s="127"/>
      <c r="Q7081" s="127"/>
      <c r="R7081" s="127"/>
    </row>
    <row r="7082" spans="7:18" x14ac:dyDescent="0.2">
      <c r="G7082" s="64"/>
      <c r="H7082" s="64"/>
      <c r="O7082" s="87"/>
      <c r="P7082" s="127"/>
      <c r="Q7082" s="127"/>
      <c r="R7082" s="127"/>
    </row>
    <row r="7083" spans="7:18" x14ac:dyDescent="0.2">
      <c r="G7083" s="64"/>
      <c r="H7083" s="64"/>
      <c r="O7083" s="87"/>
      <c r="P7083" s="127"/>
      <c r="Q7083" s="127"/>
      <c r="R7083" s="127"/>
    </row>
    <row r="7084" spans="7:18" x14ac:dyDescent="0.2">
      <c r="G7084" s="64"/>
      <c r="H7084" s="64"/>
      <c r="O7084" s="87"/>
      <c r="P7084" s="127"/>
      <c r="Q7084" s="127"/>
      <c r="R7084" s="127"/>
    </row>
    <row r="7085" spans="7:18" x14ac:dyDescent="0.2">
      <c r="G7085" s="64"/>
      <c r="H7085" s="64"/>
      <c r="O7085" s="87"/>
      <c r="P7085" s="127"/>
      <c r="Q7085" s="127"/>
      <c r="R7085" s="127"/>
    </row>
    <row r="7086" spans="7:18" x14ac:dyDescent="0.2">
      <c r="G7086" s="64"/>
      <c r="H7086" s="64"/>
      <c r="O7086" s="87"/>
      <c r="P7086" s="127"/>
      <c r="Q7086" s="127"/>
      <c r="R7086" s="127"/>
    </row>
    <row r="7087" spans="7:18" x14ac:dyDescent="0.2">
      <c r="G7087" s="64"/>
      <c r="H7087" s="64"/>
      <c r="O7087" s="87"/>
      <c r="P7087" s="127"/>
      <c r="Q7087" s="127"/>
      <c r="R7087" s="127"/>
    </row>
    <row r="7088" spans="7:18" x14ac:dyDescent="0.2">
      <c r="G7088" s="64"/>
      <c r="H7088" s="64"/>
      <c r="O7088" s="87"/>
      <c r="P7088" s="127"/>
      <c r="Q7088" s="127"/>
      <c r="R7088" s="127"/>
    </row>
    <row r="7089" spans="7:18" x14ac:dyDescent="0.2">
      <c r="G7089" s="64"/>
      <c r="H7089" s="64"/>
      <c r="O7089" s="87"/>
      <c r="P7089" s="127"/>
      <c r="Q7089" s="127"/>
      <c r="R7089" s="127"/>
    </row>
    <row r="7090" spans="7:18" x14ac:dyDescent="0.2">
      <c r="G7090" s="64"/>
      <c r="H7090" s="64"/>
      <c r="O7090" s="87"/>
      <c r="P7090" s="127"/>
      <c r="Q7090" s="127"/>
      <c r="R7090" s="127"/>
    </row>
    <row r="7091" spans="7:18" x14ac:dyDescent="0.2">
      <c r="G7091" s="64"/>
      <c r="H7091" s="64"/>
      <c r="O7091" s="87"/>
      <c r="P7091" s="127"/>
      <c r="Q7091" s="127"/>
      <c r="R7091" s="127"/>
    </row>
    <row r="7092" spans="7:18" x14ac:dyDescent="0.2">
      <c r="G7092" s="64"/>
      <c r="H7092" s="64"/>
      <c r="O7092" s="87"/>
      <c r="P7092" s="127"/>
      <c r="Q7092" s="127"/>
      <c r="R7092" s="127"/>
    </row>
    <row r="7093" spans="7:18" x14ac:dyDescent="0.2">
      <c r="G7093" s="64"/>
      <c r="H7093" s="64"/>
      <c r="O7093" s="87"/>
      <c r="P7093" s="127"/>
      <c r="Q7093" s="127"/>
      <c r="R7093" s="127"/>
    </row>
    <row r="7094" spans="7:18" x14ac:dyDescent="0.2">
      <c r="G7094" s="64"/>
      <c r="H7094" s="64"/>
      <c r="O7094" s="87"/>
      <c r="P7094" s="127"/>
      <c r="Q7094" s="127"/>
      <c r="R7094" s="127"/>
    </row>
    <row r="7095" spans="7:18" x14ac:dyDescent="0.2">
      <c r="G7095" s="64"/>
      <c r="H7095" s="64"/>
      <c r="O7095" s="87"/>
      <c r="P7095" s="127"/>
      <c r="Q7095" s="127"/>
      <c r="R7095" s="127"/>
    </row>
    <row r="7096" spans="7:18" x14ac:dyDescent="0.2">
      <c r="G7096" s="64"/>
      <c r="H7096" s="64"/>
      <c r="O7096" s="87"/>
      <c r="P7096" s="127"/>
      <c r="Q7096" s="127"/>
      <c r="R7096" s="127"/>
    </row>
    <row r="7097" spans="7:18" x14ac:dyDescent="0.2">
      <c r="G7097" s="64"/>
      <c r="H7097" s="64"/>
      <c r="O7097" s="87"/>
      <c r="P7097" s="127"/>
      <c r="Q7097" s="127"/>
      <c r="R7097" s="127"/>
    </row>
    <row r="7098" spans="7:18" x14ac:dyDescent="0.2">
      <c r="G7098" s="64"/>
      <c r="H7098" s="64"/>
      <c r="O7098" s="87"/>
      <c r="P7098" s="127"/>
      <c r="Q7098" s="127"/>
      <c r="R7098" s="127"/>
    </row>
    <row r="7099" spans="7:18" x14ac:dyDescent="0.2">
      <c r="G7099" s="64"/>
      <c r="H7099" s="64"/>
      <c r="O7099" s="87"/>
      <c r="P7099" s="127"/>
      <c r="Q7099" s="127"/>
      <c r="R7099" s="127"/>
    </row>
    <row r="7100" spans="7:18" x14ac:dyDescent="0.2">
      <c r="G7100" s="64"/>
      <c r="H7100" s="64"/>
      <c r="O7100" s="87"/>
      <c r="P7100" s="127"/>
      <c r="Q7100" s="127"/>
      <c r="R7100" s="127"/>
    </row>
    <row r="7101" spans="7:18" x14ac:dyDescent="0.2">
      <c r="G7101" s="64"/>
      <c r="H7101" s="64"/>
      <c r="O7101" s="87"/>
      <c r="P7101" s="127"/>
      <c r="Q7101" s="127"/>
      <c r="R7101" s="127"/>
    </row>
    <row r="7102" spans="7:18" x14ac:dyDescent="0.2">
      <c r="G7102" s="64"/>
      <c r="H7102" s="64"/>
      <c r="O7102" s="87"/>
      <c r="P7102" s="127"/>
      <c r="Q7102" s="127"/>
      <c r="R7102" s="127"/>
    </row>
    <row r="7103" spans="7:18" x14ac:dyDescent="0.2">
      <c r="G7103" s="64"/>
      <c r="H7103" s="64"/>
      <c r="O7103" s="87"/>
      <c r="P7103" s="127"/>
      <c r="Q7103" s="127"/>
      <c r="R7103" s="127"/>
    </row>
    <row r="7104" spans="7:18" x14ac:dyDescent="0.2">
      <c r="G7104" s="64"/>
      <c r="H7104" s="64"/>
      <c r="O7104" s="87"/>
      <c r="P7104" s="127"/>
      <c r="Q7104" s="127"/>
      <c r="R7104" s="127"/>
    </row>
    <row r="7105" spans="7:18" x14ac:dyDescent="0.2">
      <c r="G7105" s="64"/>
      <c r="H7105" s="64"/>
      <c r="O7105" s="87"/>
      <c r="P7105" s="127"/>
      <c r="Q7105" s="127"/>
      <c r="R7105" s="127"/>
    </row>
    <row r="7106" spans="7:18" x14ac:dyDescent="0.2">
      <c r="G7106" s="64"/>
      <c r="H7106" s="64"/>
      <c r="O7106" s="87"/>
      <c r="P7106" s="127"/>
      <c r="Q7106" s="127"/>
      <c r="R7106" s="127"/>
    </row>
    <row r="7107" spans="7:18" x14ac:dyDescent="0.2">
      <c r="G7107" s="64"/>
      <c r="H7107" s="64"/>
      <c r="O7107" s="87"/>
      <c r="P7107" s="127"/>
      <c r="Q7107" s="127"/>
      <c r="R7107" s="127"/>
    </row>
    <row r="7108" spans="7:18" x14ac:dyDescent="0.2">
      <c r="G7108" s="64"/>
      <c r="H7108" s="64"/>
      <c r="O7108" s="87"/>
      <c r="P7108" s="127"/>
      <c r="Q7108" s="127"/>
      <c r="R7108" s="127"/>
    </row>
    <row r="7109" spans="7:18" x14ac:dyDescent="0.2">
      <c r="G7109" s="64"/>
      <c r="H7109" s="64"/>
      <c r="O7109" s="87"/>
      <c r="P7109" s="127"/>
      <c r="Q7109" s="127"/>
      <c r="R7109" s="127"/>
    </row>
    <row r="7110" spans="7:18" x14ac:dyDescent="0.2">
      <c r="G7110" s="64"/>
      <c r="H7110" s="64"/>
      <c r="O7110" s="87"/>
      <c r="P7110" s="127"/>
      <c r="Q7110" s="127"/>
      <c r="R7110" s="127"/>
    </row>
    <row r="7111" spans="7:18" x14ac:dyDescent="0.2">
      <c r="G7111" s="64"/>
      <c r="H7111" s="64"/>
      <c r="O7111" s="87"/>
      <c r="P7111" s="127"/>
      <c r="Q7111" s="127"/>
      <c r="R7111" s="127"/>
    </row>
    <row r="7112" spans="7:18" x14ac:dyDescent="0.2">
      <c r="G7112" s="64"/>
      <c r="H7112" s="64"/>
      <c r="O7112" s="87"/>
      <c r="P7112" s="127"/>
      <c r="Q7112" s="127"/>
      <c r="R7112" s="127"/>
    </row>
    <row r="7113" spans="7:18" x14ac:dyDescent="0.2">
      <c r="G7113" s="64"/>
      <c r="H7113" s="64"/>
      <c r="O7113" s="87"/>
      <c r="P7113" s="127"/>
      <c r="Q7113" s="127"/>
      <c r="R7113" s="127"/>
    </row>
    <row r="7114" spans="7:18" x14ac:dyDescent="0.2">
      <c r="G7114" s="64"/>
      <c r="H7114" s="64"/>
      <c r="O7114" s="87"/>
      <c r="P7114" s="127"/>
      <c r="Q7114" s="127"/>
      <c r="R7114" s="127"/>
    </row>
    <row r="7115" spans="7:18" x14ac:dyDescent="0.2">
      <c r="G7115" s="64"/>
      <c r="H7115" s="64"/>
      <c r="O7115" s="87"/>
      <c r="P7115" s="127"/>
      <c r="Q7115" s="127"/>
      <c r="R7115" s="127"/>
    </row>
    <row r="7116" spans="7:18" x14ac:dyDescent="0.2">
      <c r="G7116" s="64"/>
      <c r="H7116" s="64"/>
      <c r="O7116" s="87"/>
      <c r="P7116" s="127"/>
      <c r="Q7116" s="127"/>
      <c r="R7116" s="127"/>
    </row>
    <row r="7117" spans="7:18" x14ac:dyDescent="0.2">
      <c r="G7117" s="64"/>
      <c r="H7117" s="64"/>
      <c r="O7117" s="87"/>
      <c r="P7117" s="127"/>
      <c r="Q7117" s="127"/>
      <c r="R7117" s="127"/>
    </row>
    <row r="7118" spans="7:18" x14ac:dyDescent="0.2">
      <c r="G7118" s="64"/>
      <c r="H7118" s="64"/>
      <c r="O7118" s="87"/>
      <c r="P7118" s="127"/>
      <c r="Q7118" s="127"/>
      <c r="R7118" s="127"/>
    </row>
    <row r="7119" spans="7:18" x14ac:dyDescent="0.2">
      <c r="G7119" s="64"/>
      <c r="H7119" s="64"/>
      <c r="O7119" s="87"/>
      <c r="P7119" s="127"/>
      <c r="Q7119" s="127"/>
      <c r="R7119" s="127"/>
    </row>
    <row r="7120" spans="7:18" x14ac:dyDescent="0.2">
      <c r="G7120" s="64"/>
      <c r="H7120" s="64"/>
      <c r="O7120" s="87"/>
      <c r="P7120" s="127"/>
      <c r="Q7120" s="127"/>
      <c r="R7120" s="127"/>
    </row>
    <row r="7121" spans="7:18" x14ac:dyDescent="0.2">
      <c r="G7121" s="64"/>
      <c r="H7121" s="64"/>
      <c r="O7121" s="87"/>
      <c r="P7121" s="127"/>
      <c r="Q7121" s="127"/>
      <c r="R7121" s="127"/>
    </row>
    <row r="7122" spans="7:18" x14ac:dyDescent="0.2">
      <c r="G7122" s="64"/>
      <c r="H7122" s="64"/>
      <c r="O7122" s="87"/>
      <c r="P7122" s="127"/>
      <c r="Q7122" s="127"/>
      <c r="R7122" s="127"/>
    </row>
    <row r="7123" spans="7:18" x14ac:dyDescent="0.2">
      <c r="G7123" s="64"/>
      <c r="H7123" s="64"/>
      <c r="O7123" s="87"/>
      <c r="P7123" s="127"/>
      <c r="Q7123" s="127"/>
      <c r="R7123" s="127"/>
    </row>
    <row r="7124" spans="7:18" x14ac:dyDescent="0.2">
      <c r="G7124" s="64"/>
      <c r="H7124" s="64"/>
      <c r="O7124" s="87"/>
      <c r="P7124" s="127"/>
      <c r="Q7124" s="127"/>
      <c r="R7124" s="127"/>
    </row>
    <row r="7125" spans="7:18" x14ac:dyDescent="0.2">
      <c r="G7125" s="64"/>
      <c r="H7125" s="64"/>
      <c r="O7125" s="87"/>
      <c r="P7125" s="127"/>
      <c r="Q7125" s="127"/>
      <c r="R7125" s="127"/>
    </row>
    <row r="7126" spans="7:18" x14ac:dyDescent="0.2">
      <c r="G7126" s="64"/>
      <c r="H7126" s="64"/>
      <c r="O7126" s="87"/>
      <c r="P7126" s="127"/>
      <c r="Q7126" s="127"/>
      <c r="R7126" s="127"/>
    </row>
    <row r="7127" spans="7:18" x14ac:dyDescent="0.2">
      <c r="G7127" s="64"/>
      <c r="H7127" s="64"/>
      <c r="O7127" s="87"/>
      <c r="P7127" s="127"/>
      <c r="Q7127" s="127"/>
      <c r="R7127" s="127"/>
    </row>
    <row r="7128" spans="7:18" x14ac:dyDescent="0.2">
      <c r="G7128" s="64"/>
      <c r="H7128" s="64"/>
      <c r="O7128" s="87"/>
      <c r="P7128" s="127"/>
      <c r="Q7128" s="127"/>
      <c r="R7128" s="127"/>
    </row>
    <row r="7129" spans="7:18" x14ac:dyDescent="0.2">
      <c r="G7129" s="64"/>
      <c r="H7129" s="64"/>
      <c r="O7129" s="87"/>
      <c r="P7129" s="127"/>
      <c r="Q7129" s="127"/>
      <c r="R7129" s="127"/>
    </row>
    <row r="7130" spans="7:18" x14ac:dyDescent="0.2">
      <c r="G7130" s="64"/>
      <c r="H7130" s="64"/>
      <c r="O7130" s="87"/>
      <c r="P7130" s="127"/>
      <c r="Q7130" s="127"/>
      <c r="R7130" s="127"/>
    </row>
    <row r="7131" spans="7:18" x14ac:dyDescent="0.2">
      <c r="G7131" s="64"/>
      <c r="H7131" s="64"/>
      <c r="O7131" s="87"/>
      <c r="P7131" s="127"/>
      <c r="Q7131" s="127"/>
      <c r="R7131" s="127"/>
    </row>
    <row r="7132" spans="7:18" x14ac:dyDescent="0.2">
      <c r="G7132" s="64"/>
      <c r="H7132" s="64"/>
      <c r="O7132" s="87"/>
      <c r="P7132" s="127"/>
      <c r="Q7132" s="127"/>
      <c r="R7132" s="127"/>
    </row>
    <row r="7133" spans="7:18" x14ac:dyDescent="0.2">
      <c r="G7133" s="64"/>
      <c r="H7133" s="64"/>
      <c r="O7133" s="87"/>
      <c r="P7133" s="127"/>
      <c r="Q7133" s="127"/>
      <c r="R7133" s="127"/>
    </row>
    <row r="7134" spans="7:18" x14ac:dyDescent="0.2">
      <c r="G7134" s="64"/>
      <c r="H7134" s="64"/>
      <c r="O7134" s="87"/>
      <c r="P7134" s="127"/>
      <c r="Q7134" s="127"/>
      <c r="R7134" s="127"/>
    </row>
    <row r="7135" spans="7:18" x14ac:dyDescent="0.2">
      <c r="G7135" s="64"/>
      <c r="H7135" s="64"/>
      <c r="O7135" s="87"/>
      <c r="P7135" s="127"/>
      <c r="Q7135" s="127"/>
      <c r="R7135" s="127"/>
    </row>
    <row r="7136" spans="7:18" x14ac:dyDescent="0.2">
      <c r="G7136" s="64"/>
      <c r="H7136" s="64"/>
      <c r="O7136" s="87"/>
      <c r="P7136" s="127"/>
      <c r="Q7136" s="127"/>
      <c r="R7136" s="127"/>
    </row>
    <row r="7137" spans="7:18" x14ac:dyDescent="0.2">
      <c r="G7137" s="64"/>
      <c r="H7137" s="64"/>
      <c r="O7137" s="87"/>
      <c r="P7137" s="127"/>
      <c r="Q7137" s="127"/>
      <c r="R7137" s="127"/>
    </row>
    <row r="7138" spans="7:18" x14ac:dyDescent="0.2">
      <c r="G7138" s="64"/>
      <c r="H7138" s="64"/>
      <c r="O7138" s="87"/>
      <c r="P7138" s="127"/>
      <c r="Q7138" s="127"/>
      <c r="R7138" s="127"/>
    </row>
    <row r="7139" spans="7:18" x14ac:dyDescent="0.2">
      <c r="G7139" s="64"/>
      <c r="H7139" s="64"/>
      <c r="O7139" s="87"/>
      <c r="P7139" s="127"/>
      <c r="Q7139" s="127"/>
      <c r="R7139" s="127"/>
    </row>
    <row r="7140" spans="7:18" x14ac:dyDescent="0.2">
      <c r="G7140" s="64"/>
      <c r="H7140" s="64"/>
      <c r="O7140" s="87"/>
      <c r="P7140" s="127"/>
      <c r="Q7140" s="127"/>
      <c r="R7140" s="127"/>
    </row>
    <row r="7141" spans="7:18" x14ac:dyDescent="0.2">
      <c r="G7141" s="64"/>
      <c r="H7141" s="64"/>
      <c r="O7141" s="87"/>
      <c r="P7141" s="127"/>
      <c r="Q7141" s="127"/>
      <c r="R7141" s="127"/>
    </row>
    <row r="7142" spans="7:18" x14ac:dyDescent="0.2">
      <c r="G7142" s="64"/>
      <c r="H7142" s="64"/>
      <c r="O7142" s="87"/>
      <c r="P7142" s="127"/>
      <c r="Q7142" s="127"/>
      <c r="R7142" s="127"/>
    </row>
    <row r="7143" spans="7:18" x14ac:dyDescent="0.2">
      <c r="G7143" s="64"/>
      <c r="H7143" s="64"/>
      <c r="O7143" s="87"/>
      <c r="P7143" s="127"/>
      <c r="Q7143" s="127"/>
      <c r="R7143" s="127"/>
    </row>
    <row r="7144" spans="7:18" x14ac:dyDescent="0.2">
      <c r="G7144" s="64"/>
      <c r="H7144" s="64"/>
      <c r="O7144" s="87"/>
      <c r="P7144" s="127"/>
      <c r="Q7144" s="127"/>
      <c r="R7144" s="127"/>
    </row>
    <row r="7145" spans="7:18" x14ac:dyDescent="0.2">
      <c r="G7145" s="64"/>
      <c r="H7145" s="64"/>
      <c r="O7145" s="87"/>
      <c r="P7145" s="127"/>
      <c r="Q7145" s="127"/>
      <c r="R7145" s="127"/>
    </row>
    <row r="7146" spans="7:18" x14ac:dyDescent="0.2">
      <c r="G7146" s="64"/>
      <c r="H7146" s="64"/>
      <c r="O7146" s="87"/>
      <c r="P7146" s="127"/>
      <c r="Q7146" s="127"/>
      <c r="R7146" s="127"/>
    </row>
    <row r="7147" spans="7:18" x14ac:dyDescent="0.2">
      <c r="G7147" s="64"/>
      <c r="H7147" s="64"/>
      <c r="O7147" s="87"/>
      <c r="P7147" s="127"/>
      <c r="Q7147" s="127"/>
      <c r="R7147" s="127"/>
    </row>
    <row r="7148" spans="7:18" x14ac:dyDescent="0.2">
      <c r="G7148" s="64"/>
      <c r="H7148" s="64"/>
      <c r="O7148" s="87"/>
      <c r="P7148" s="127"/>
      <c r="Q7148" s="127"/>
      <c r="R7148" s="127"/>
    </row>
    <row r="7149" spans="7:18" x14ac:dyDescent="0.2">
      <c r="G7149" s="64"/>
      <c r="H7149" s="64"/>
      <c r="O7149" s="87"/>
      <c r="P7149" s="127"/>
      <c r="Q7149" s="127"/>
      <c r="R7149" s="127"/>
    </row>
    <row r="7150" spans="7:18" x14ac:dyDescent="0.2">
      <c r="G7150" s="64"/>
      <c r="H7150" s="64"/>
      <c r="O7150" s="87"/>
      <c r="P7150" s="127"/>
      <c r="Q7150" s="127"/>
      <c r="R7150" s="127"/>
    </row>
    <row r="7151" spans="7:18" x14ac:dyDescent="0.2">
      <c r="G7151" s="64"/>
      <c r="H7151" s="64"/>
      <c r="O7151" s="87"/>
      <c r="P7151" s="127"/>
      <c r="Q7151" s="127"/>
      <c r="R7151" s="127"/>
    </row>
    <row r="7152" spans="7:18" x14ac:dyDescent="0.2">
      <c r="G7152" s="64"/>
      <c r="H7152" s="64"/>
      <c r="O7152" s="87"/>
      <c r="P7152" s="127"/>
      <c r="Q7152" s="127"/>
      <c r="R7152" s="127"/>
    </row>
    <row r="7153" spans="7:18" x14ac:dyDescent="0.2">
      <c r="G7153" s="64"/>
      <c r="H7153" s="64"/>
      <c r="O7153" s="87"/>
      <c r="P7153" s="127"/>
      <c r="Q7153" s="127"/>
      <c r="R7153" s="127"/>
    </row>
    <row r="7154" spans="7:18" x14ac:dyDescent="0.2">
      <c r="G7154" s="64"/>
      <c r="H7154" s="64"/>
      <c r="O7154" s="87"/>
      <c r="P7154" s="127"/>
      <c r="Q7154" s="127"/>
      <c r="R7154" s="127"/>
    </row>
    <row r="7155" spans="7:18" x14ac:dyDescent="0.2">
      <c r="G7155" s="64"/>
      <c r="H7155" s="64"/>
      <c r="O7155" s="87"/>
      <c r="P7155" s="127"/>
      <c r="Q7155" s="127"/>
      <c r="R7155" s="127"/>
    </row>
    <row r="7156" spans="7:18" x14ac:dyDescent="0.2">
      <c r="G7156" s="64"/>
      <c r="H7156" s="64"/>
      <c r="O7156" s="87"/>
      <c r="P7156" s="127"/>
      <c r="Q7156" s="127"/>
      <c r="R7156" s="127"/>
    </row>
    <row r="7157" spans="7:18" x14ac:dyDescent="0.2">
      <c r="G7157" s="64"/>
      <c r="H7157" s="64"/>
      <c r="O7157" s="87"/>
      <c r="P7157" s="127"/>
      <c r="Q7157" s="127"/>
      <c r="R7157" s="127"/>
    </row>
    <row r="7158" spans="7:18" x14ac:dyDescent="0.2">
      <c r="G7158" s="64"/>
      <c r="H7158" s="64"/>
      <c r="O7158" s="87"/>
      <c r="P7158" s="127"/>
      <c r="Q7158" s="127"/>
      <c r="R7158" s="127"/>
    </row>
    <row r="7159" spans="7:18" x14ac:dyDescent="0.2">
      <c r="G7159" s="64"/>
      <c r="H7159" s="64"/>
      <c r="O7159" s="87"/>
      <c r="P7159" s="127"/>
      <c r="Q7159" s="127"/>
      <c r="R7159" s="127"/>
    </row>
    <row r="7160" spans="7:18" x14ac:dyDescent="0.2">
      <c r="G7160" s="64"/>
      <c r="H7160" s="64"/>
      <c r="O7160" s="87"/>
      <c r="P7160" s="127"/>
      <c r="Q7160" s="127"/>
      <c r="R7160" s="127"/>
    </row>
    <row r="7161" spans="7:18" x14ac:dyDescent="0.2">
      <c r="G7161" s="64"/>
      <c r="H7161" s="64"/>
      <c r="O7161" s="87"/>
      <c r="P7161" s="127"/>
      <c r="Q7161" s="127"/>
      <c r="R7161" s="127"/>
    </row>
    <row r="7162" spans="7:18" x14ac:dyDescent="0.2">
      <c r="G7162" s="64"/>
      <c r="H7162" s="64"/>
      <c r="O7162" s="87"/>
      <c r="P7162" s="127"/>
      <c r="Q7162" s="127"/>
      <c r="R7162" s="127"/>
    </row>
    <row r="7163" spans="7:18" x14ac:dyDescent="0.2">
      <c r="G7163" s="64"/>
      <c r="H7163" s="64"/>
      <c r="O7163" s="87"/>
      <c r="P7163" s="127"/>
      <c r="Q7163" s="127"/>
      <c r="R7163" s="127"/>
    </row>
    <row r="7164" spans="7:18" x14ac:dyDescent="0.2">
      <c r="G7164" s="64"/>
      <c r="H7164" s="64"/>
      <c r="O7164" s="87"/>
      <c r="P7164" s="127"/>
      <c r="Q7164" s="127"/>
      <c r="R7164" s="127"/>
    </row>
    <row r="7165" spans="7:18" x14ac:dyDescent="0.2">
      <c r="G7165" s="64"/>
      <c r="H7165" s="64"/>
      <c r="O7165" s="87"/>
      <c r="P7165" s="127"/>
      <c r="Q7165" s="127"/>
      <c r="R7165" s="127"/>
    </row>
    <row r="7166" spans="7:18" x14ac:dyDescent="0.2">
      <c r="G7166" s="64"/>
      <c r="H7166" s="64"/>
      <c r="O7166" s="87"/>
      <c r="P7166" s="127"/>
      <c r="Q7166" s="127"/>
      <c r="R7166" s="127"/>
    </row>
    <row r="7167" spans="7:18" x14ac:dyDescent="0.2">
      <c r="G7167" s="64"/>
      <c r="H7167" s="64"/>
      <c r="O7167" s="87"/>
      <c r="P7167" s="127"/>
      <c r="Q7167" s="127"/>
      <c r="R7167" s="127"/>
    </row>
    <row r="7168" spans="7:18" x14ac:dyDescent="0.2">
      <c r="G7168" s="64"/>
      <c r="H7168" s="64"/>
      <c r="O7168" s="87"/>
      <c r="P7168" s="127"/>
      <c r="Q7168" s="127"/>
      <c r="R7168" s="127"/>
    </row>
    <row r="7169" spans="7:18" x14ac:dyDescent="0.2">
      <c r="G7169" s="64"/>
      <c r="H7169" s="64"/>
      <c r="O7169" s="87"/>
      <c r="P7169" s="127"/>
      <c r="Q7169" s="127"/>
      <c r="R7169" s="127"/>
    </row>
    <row r="7170" spans="7:18" x14ac:dyDescent="0.2">
      <c r="G7170" s="64"/>
      <c r="H7170" s="64"/>
      <c r="O7170" s="87"/>
      <c r="P7170" s="127"/>
      <c r="Q7170" s="127"/>
      <c r="R7170" s="127"/>
    </row>
    <row r="7171" spans="7:18" x14ac:dyDescent="0.2">
      <c r="G7171" s="64"/>
      <c r="H7171" s="64"/>
      <c r="O7171" s="87"/>
      <c r="P7171" s="127"/>
      <c r="Q7171" s="127"/>
      <c r="R7171" s="127"/>
    </row>
    <row r="7172" spans="7:18" x14ac:dyDescent="0.2">
      <c r="G7172" s="64"/>
      <c r="H7172" s="64"/>
      <c r="O7172" s="87"/>
      <c r="P7172" s="127"/>
      <c r="Q7172" s="127"/>
      <c r="R7172" s="127"/>
    </row>
    <row r="7173" spans="7:18" x14ac:dyDescent="0.2">
      <c r="G7173" s="64"/>
      <c r="H7173" s="64"/>
      <c r="O7173" s="87"/>
      <c r="P7173" s="127"/>
      <c r="Q7173" s="127"/>
      <c r="R7173" s="127"/>
    </row>
    <row r="7174" spans="7:18" x14ac:dyDescent="0.2">
      <c r="G7174" s="64"/>
      <c r="H7174" s="64"/>
      <c r="O7174" s="87"/>
      <c r="P7174" s="127"/>
      <c r="Q7174" s="127"/>
      <c r="R7174" s="127"/>
    </row>
    <row r="7175" spans="7:18" x14ac:dyDescent="0.2">
      <c r="G7175" s="64"/>
      <c r="H7175" s="64"/>
      <c r="O7175" s="87"/>
      <c r="P7175" s="127"/>
      <c r="Q7175" s="127"/>
      <c r="R7175" s="127"/>
    </row>
    <row r="7176" spans="7:18" x14ac:dyDescent="0.2">
      <c r="G7176" s="64"/>
      <c r="H7176" s="64"/>
      <c r="O7176" s="87"/>
      <c r="P7176" s="127"/>
      <c r="Q7176" s="127"/>
      <c r="R7176" s="127"/>
    </row>
    <row r="7177" spans="7:18" x14ac:dyDescent="0.2">
      <c r="G7177" s="64"/>
      <c r="H7177" s="64"/>
      <c r="O7177" s="87"/>
      <c r="P7177" s="127"/>
      <c r="Q7177" s="127"/>
      <c r="R7177" s="127"/>
    </row>
    <row r="7178" spans="7:18" x14ac:dyDescent="0.2">
      <c r="G7178" s="64"/>
      <c r="H7178" s="64"/>
      <c r="O7178" s="87"/>
      <c r="P7178" s="127"/>
      <c r="Q7178" s="127"/>
      <c r="R7178" s="127"/>
    </row>
    <row r="7179" spans="7:18" x14ac:dyDescent="0.2">
      <c r="G7179" s="64"/>
      <c r="H7179" s="64"/>
      <c r="O7179" s="87"/>
      <c r="P7179" s="127"/>
      <c r="Q7179" s="127"/>
      <c r="R7179" s="127"/>
    </row>
    <row r="7180" spans="7:18" x14ac:dyDescent="0.2">
      <c r="G7180" s="64"/>
      <c r="H7180" s="64"/>
      <c r="O7180" s="87"/>
      <c r="P7180" s="127"/>
      <c r="Q7180" s="127"/>
      <c r="R7180" s="127"/>
    </row>
    <row r="7181" spans="7:18" x14ac:dyDescent="0.2">
      <c r="G7181" s="64"/>
      <c r="H7181" s="64"/>
      <c r="O7181" s="87"/>
      <c r="P7181" s="127"/>
      <c r="Q7181" s="127"/>
      <c r="R7181" s="127"/>
    </row>
    <row r="7182" spans="7:18" x14ac:dyDescent="0.2">
      <c r="G7182" s="64"/>
      <c r="H7182" s="64"/>
      <c r="O7182" s="87"/>
      <c r="P7182" s="127"/>
      <c r="Q7182" s="127"/>
      <c r="R7182" s="127"/>
    </row>
    <row r="7183" spans="7:18" x14ac:dyDescent="0.2">
      <c r="G7183" s="64"/>
      <c r="H7183" s="64"/>
      <c r="O7183" s="87"/>
      <c r="P7183" s="127"/>
      <c r="Q7183" s="127"/>
      <c r="R7183" s="127"/>
    </row>
    <row r="7184" spans="7:18" x14ac:dyDescent="0.2">
      <c r="G7184" s="64"/>
      <c r="H7184" s="64"/>
      <c r="O7184" s="87"/>
      <c r="P7184" s="127"/>
      <c r="Q7184" s="127"/>
      <c r="R7184" s="127"/>
    </row>
    <row r="7185" spans="7:18" x14ac:dyDescent="0.2">
      <c r="G7185" s="64"/>
      <c r="H7185" s="64"/>
      <c r="O7185" s="87"/>
      <c r="P7185" s="127"/>
      <c r="Q7185" s="127"/>
      <c r="R7185" s="127"/>
    </row>
    <row r="7186" spans="7:18" x14ac:dyDescent="0.2">
      <c r="G7186" s="64"/>
      <c r="H7186" s="64"/>
      <c r="O7186" s="87"/>
      <c r="P7186" s="127"/>
      <c r="Q7186" s="127"/>
      <c r="R7186" s="127"/>
    </row>
    <row r="7187" spans="7:18" x14ac:dyDescent="0.2">
      <c r="G7187" s="64"/>
      <c r="H7187" s="64"/>
      <c r="O7187" s="87"/>
      <c r="P7187" s="127"/>
      <c r="Q7187" s="127"/>
      <c r="R7187" s="127"/>
    </row>
    <row r="7188" spans="7:18" x14ac:dyDescent="0.2">
      <c r="G7188" s="64"/>
      <c r="H7188" s="64"/>
      <c r="O7188" s="87"/>
      <c r="P7188" s="127"/>
      <c r="Q7188" s="127"/>
      <c r="R7188" s="127"/>
    </row>
    <row r="7189" spans="7:18" x14ac:dyDescent="0.2">
      <c r="G7189" s="64"/>
      <c r="H7189" s="64"/>
      <c r="O7189" s="87"/>
      <c r="P7189" s="127"/>
      <c r="Q7189" s="127"/>
      <c r="R7189" s="127"/>
    </row>
    <row r="7190" spans="7:18" x14ac:dyDescent="0.2">
      <c r="G7190" s="64"/>
      <c r="H7190" s="64"/>
      <c r="O7190" s="87"/>
      <c r="P7190" s="127"/>
      <c r="Q7190" s="127"/>
      <c r="R7190" s="127"/>
    </row>
    <row r="7191" spans="7:18" x14ac:dyDescent="0.2">
      <c r="G7191" s="64"/>
      <c r="H7191" s="64"/>
      <c r="O7191" s="87"/>
      <c r="P7191" s="127"/>
      <c r="Q7191" s="127"/>
      <c r="R7191" s="127"/>
    </row>
    <row r="7192" spans="7:18" x14ac:dyDescent="0.2">
      <c r="G7192" s="64"/>
      <c r="H7192" s="64"/>
      <c r="O7192" s="87"/>
      <c r="P7192" s="127"/>
      <c r="Q7192" s="127"/>
      <c r="R7192" s="127"/>
    </row>
    <row r="7193" spans="7:18" x14ac:dyDescent="0.2">
      <c r="G7193" s="64"/>
      <c r="H7193" s="64"/>
      <c r="O7193" s="87"/>
      <c r="P7193" s="127"/>
      <c r="Q7193" s="127"/>
      <c r="R7193" s="127"/>
    </row>
    <row r="7194" spans="7:18" x14ac:dyDescent="0.2">
      <c r="G7194" s="64"/>
      <c r="H7194" s="64"/>
      <c r="O7194" s="87"/>
      <c r="P7194" s="127"/>
      <c r="Q7194" s="127"/>
      <c r="R7194" s="127"/>
    </row>
    <row r="7195" spans="7:18" x14ac:dyDescent="0.2">
      <c r="G7195" s="64"/>
      <c r="H7195" s="64"/>
      <c r="O7195" s="87"/>
      <c r="P7195" s="127"/>
      <c r="Q7195" s="127"/>
      <c r="R7195" s="127"/>
    </row>
    <row r="7196" spans="7:18" x14ac:dyDescent="0.2">
      <c r="G7196" s="64"/>
      <c r="H7196" s="64"/>
      <c r="O7196" s="87"/>
      <c r="P7196" s="127"/>
      <c r="Q7196" s="127"/>
      <c r="R7196" s="127"/>
    </row>
    <row r="7197" spans="7:18" x14ac:dyDescent="0.2">
      <c r="G7197" s="64"/>
      <c r="H7197" s="64"/>
      <c r="O7197" s="87"/>
      <c r="P7197" s="127"/>
      <c r="Q7197" s="127"/>
      <c r="R7197" s="127"/>
    </row>
    <row r="7198" spans="7:18" x14ac:dyDescent="0.2">
      <c r="G7198" s="64"/>
      <c r="H7198" s="64"/>
      <c r="O7198" s="87"/>
      <c r="P7198" s="127"/>
      <c r="Q7198" s="127"/>
      <c r="R7198" s="127"/>
    </row>
    <row r="7199" spans="7:18" x14ac:dyDescent="0.2">
      <c r="G7199" s="64"/>
      <c r="H7199" s="64"/>
      <c r="O7199" s="87"/>
      <c r="P7199" s="127"/>
      <c r="Q7199" s="127"/>
      <c r="R7199" s="127"/>
    </row>
    <row r="7200" spans="7:18" x14ac:dyDescent="0.2">
      <c r="G7200" s="64"/>
      <c r="H7200" s="64"/>
      <c r="O7200" s="87"/>
      <c r="P7200" s="127"/>
      <c r="Q7200" s="127"/>
      <c r="R7200" s="127"/>
    </row>
    <row r="7201" spans="7:18" x14ac:dyDescent="0.2">
      <c r="G7201" s="64"/>
      <c r="H7201" s="64"/>
      <c r="O7201" s="87"/>
      <c r="P7201" s="127"/>
      <c r="Q7201" s="127"/>
      <c r="R7201" s="127"/>
    </row>
    <row r="7202" spans="7:18" x14ac:dyDescent="0.2">
      <c r="G7202" s="64"/>
      <c r="H7202" s="64"/>
      <c r="O7202" s="87"/>
      <c r="P7202" s="127"/>
      <c r="Q7202" s="127"/>
      <c r="R7202" s="127"/>
    </row>
    <row r="7203" spans="7:18" x14ac:dyDescent="0.2">
      <c r="G7203" s="64"/>
      <c r="H7203" s="64"/>
      <c r="O7203" s="87"/>
      <c r="P7203" s="127"/>
      <c r="Q7203" s="127"/>
      <c r="R7203" s="127"/>
    </row>
    <row r="7204" spans="7:18" x14ac:dyDescent="0.2">
      <c r="G7204" s="64"/>
      <c r="H7204" s="64"/>
      <c r="O7204" s="87"/>
      <c r="P7204" s="127"/>
      <c r="Q7204" s="127"/>
      <c r="R7204" s="127"/>
    </row>
    <row r="7205" spans="7:18" x14ac:dyDescent="0.2">
      <c r="G7205" s="64"/>
      <c r="H7205" s="64"/>
      <c r="O7205" s="87"/>
      <c r="P7205" s="127"/>
      <c r="Q7205" s="127"/>
      <c r="R7205" s="127"/>
    </row>
    <row r="7206" spans="7:18" x14ac:dyDescent="0.2">
      <c r="G7206" s="64"/>
      <c r="H7206" s="64"/>
      <c r="O7206" s="87"/>
      <c r="P7206" s="127"/>
      <c r="Q7206" s="127"/>
      <c r="R7206" s="127"/>
    </row>
    <row r="7207" spans="7:18" x14ac:dyDescent="0.2">
      <c r="G7207" s="64"/>
      <c r="H7207" s="64"/>
      <c r="O7207" s="87"/>
      <c r="P7207" s="127"/>
      <c r="Q7207" s="127"/>
      <c r="R7207" s="127"/>
    </row>
    <row r="7208" spans="7:18" x14ac:dyDescent="0.2">
      <c r="G7208" s="64"/>
      <c r="H7208" s="64"/>
      <c r="O7208" s="87"/>
      <c r="P7208" s="127"/>
      <c r="Q7208" s="127"/>
      <c r="R7208" s="127"/>
    </row>
    <row r="7209" spans="7:18" x14ac:dyDescent="0.2">
      <c r="G7209" s="64"/>
      <c r="H7209" s="64"/>
      <c r="O7209" s="87"/>
      <c r="P7209" s="127"/>
      <c r="Q7209" s="127"/>
      <c r="R7209" s="127"/>
    </row>
    <row r="7210" spans="7:18" x14ac:dyDescent="0.2">
      <c r="G7210" s="64"/>
      <c r="H7210" s="64"/>
      <c r="O7210" s="87"/>
      <c r="P7210" s="127"/>
      <c r="Q7210" s="127"/>
      <c r="R7210" s="127"/>
    </row>
    <row r="7211" spans="7:18" x14ac:dyDescent="0.2">
      <c r="G7211" s="64"/>
      <c r="H7211" s="64"/>
      <c r="O7211" s="87"/>
      <c r="P7211" s="127"/>
      <c r="Q7211" s="127"/>
      <c r="R7211" s="127"/>
    </row>
    <row r="7212" spans="7:18" x14ac:dyDescent="0.2">
      <c r="G7212" s="64"/>
      <c r="H7212" s="64"/>
      <c r="O7212" s="87"/>
      <c r="P7212" s="127"/>
      <c r="Q7212" s="127"/>
      <c r="R7212" s="127"/>
    </row>
    <row r="7213" spans="7:18" x14ac:dyDescent="0.2">
      <c r="G7213" s="64"/>
      <c r="H7213" s="64"/>
      <c r="O7213" s="87"/>
      <c r="P7213" s="127"/>
      <c r="Q7213" s="127"/>
      <c r="R7213" s="127"/>
    </row>
    <row r="7214" spans="7:18" x14ac:dyDescent="0.2">
      <c r="G7214" s="64"/>
      <c r="H7214" s="64"/>
      <c r="O7214" s="87"/>
      <c r="P7214" s="127"/>
      <c r="Q7214" s="127"/>
      <c r="R7214" s="127"/>
    </row>
    <row r="7215" spans="7:18" x14ac:dyDescent="0.2">
      <c r="G7215" s="64"/>
      <c r="H7215" s="64"/>
      <c r="O7215" s="87"/>
      <c r="P7215" s="127"/>
      <c r="Q7215" s="127"/>
      <c r="R7215" s="127"/>
    </row>
    <row r="7216" spans="7:18" x14ac:dyDescent="0.2">
      <c r="G7216" s="64"/>
      <c r="H7216" s="64"/>
      <c r="O7216" s="87"/>
      <c r="P7216" s="127"/>
      <c r="Q7216" s="127"/>
      <c r="R7216" s="127"/>
    </row>
    <row r="7217" spans="7:18" x14ac:dyDescent="0.2">
      <c r="G7217" s="64"/>
      <c r="H7217" s="64"/>
      <c r="O7217" s="87"/>
      <c r="P7217" s="127"/>
      <c r="Q7217" s="127"/>
      <c r="R7217" s="127"/>
    </row>
    <row r="7218" spans="7:18" x14ac:dyDescent="0.2">
      <c r="G7218" s="64"/>
      <c r="H7218" s="64"/>
      <c r="O7218" s="87"/>
      <c r="P7218" s="127"/>
      <c r="Q7218" s="127"/>
      <c r="R7218" s="127"/>
    </row>
    <row r="7219" spans="7:18" x14ac:dyDescent="0.2">
      <c r="G7219" s="64"/>
      <c r="H7219" s="64"/>
      <c r="O7219" s="87"/>
      <c r="P7219" s="127"/>
      <c r="Q7219" s="127"/>
      <c r="R7219" s="127"/>
    </row>
    <row r="7220" spans="7:18" x14ac:dyDescent="0.2">
      <c r="G7220" s="64"/>
      <c r="H7220" s="64"/>
      <c r="O7220" s="87"/>
      <c r="P7220" s="127"/>
      <c r="Q7220" s="127"/>
      <c r="R7220" s="127"/>
    </row>
    <row r="7221" spans="7:18" x14ac:dyDescent="0.2">
      <c r="G7221" s="64"/>
      <c r="H7221" s="64"/>
      <c r="O7221" s="87"/>
      <c r="P7221" s="127"/>
      <c r="Q7221" s="127"/>
      <c r="R7221" s="127"/>
    </row>
    <row r="7222" spans="7:18" x14ac:dyDescent="0.2">
      <c r="G7222" s="64"/>
      <c r="H7222" s="64"/>
      <c r="O7222" s="87"/>
      <c r="P7222" s="127"/>
      <c r="Q7222" s="127"/>
      <c r="R7222" s="127"/>
    </row>
    <row r="7223" spans="7:18" x14ac:dyDescent="0.2">
      <c r="G7223" s="64"/>
      <c r="H7223" s="64"/>
      <c r="O7223" s="87"/>
      <c r="P7223" s="127"/>
      <c r="Q7223" s="127"/>
      <c r="R7223" s="127"/>
    </row>
    <row r="7224" spans="7:18" x14ac:dyDescent="0.2">
      <c r="G7224" s="64"/>
      <c r="H7224" s="64"/>
      <c r="O7224" s="87"/>
      <c r="P7224" s="127"/>
      <c r="Q7224" s="127"/>
      <c r="R7224" s="127"/>
    </row>
    <row r="7225" spans="7:18" x14ac:dyDescent="0.2">
      <c r="G7225" s="64"/>
      <c r="H7225" s="64"/>
      <c r="O7225" s="87"/>
      <c r="P7225" s="127"/>
      <c r="Q7225" s="127"/>
      <c r="R7225" s="127"/>
    </row>
    <row r="7226" spans="7:18" x14ac:dyDescent="0.2">
      <c r="G7226" s="64"/>
      <c r="H7226" s="64"/>
      <c r="O7226" s="87"/>
      <c r="P7226" s="127"/>
      <c r="Q7226" s="127"/>
      <c r="R7226" s="127"/>
    </row>
    <row r="7227" spans="7:18" x14ac:dyDescent="0.2">
      <c r="G7227" s="64"/>
      <c r="H7227" s="64"/>
      <c r="O7227" s="87"/>
      <c r="P7227" s="127"/>
      <c r="Q7227" s="127"/>
      <c r="R7227" s="127"/>
    </row>
    <row r="7228" spans="7:18" x14ac:dyDescent="0.2">
      <c r="G7228" s="64"/>
      <c r="H7228" s="64"/>
      <c r="O7228" s="87"/>
      <c r="P7228" s="127"/>
      <c r="Q7228" s="127"/>
      <c r="R7228" s="127"/>
    </row>
    <row r="7229" spans="7:18" x14ac:dyDescent="0.2">
      <c r="G7229" s="64"/>
      <c r="H7229" s="64"/>
      <c r="O7229" s="87"/>
      <c r="P7229" s="127"/>
      <c r="Q7229" s="127"/>
      <c r="R7229" s="127"/>
    </row>
    <row r="7230" spans="7:18" x14ac:dyDescent="0.2">
      <c r="G7230" s="64"/>
      <c r="H7230" s="64"/>
      <c r="O7230" s="87"/>
      <c r="P7230" s="127"/>
      <c r="Q7230" s="127"/>
      <c r="R7230" s="127"/>
    </row>
    <row r="7231" spans="7:18" x14ac:dyDescent="0.2">
      <c r="G7231" s="64"/>
      <c r="H7231" s="64"/>
      <c r="O7231" s="87"/>
      <c r="P7231" s="127"/>
      <c r="Q7231" s="127"/>
      <c r="R7231" s="127"/>
    </row>
    <row r="7232" spans="7:18" x14ac:dyDescent="0.2">
      <c r="G7232" s="64"/>
      <c r="H7232" s="64"/>
      <c r="O7232" s="87"/>
      <c r="P7232" s="127"/>
      <c r="Q7232" s="127"/>
      <c r="R7232" s="127"/>
    </row>
    <row r="7233" spans="7:18" x14ac:dyDescent="0.2">
      <c r="G7233" s="64"/>
      <c r="H7233" s="64"/>
      <c r="O7233" s="87"/>
      <c r="P7233" s="127"/>
      <c r="Q7233" s="127"/>
      <c r="R7233" s="127"/>
    </row>
    <row r="7234" spans="7:18" x14ac:dyDescent="0.2">
      <c r="G7234" s="64"/>
      <c r="H7234" s="64"/>
      <c r="O7234" s="87"/>
      <c r="P7234" s="127"/>
      <c r="Q7234" s="127"/>
      <c r="R7234" s="127"/>
    </row>
    <row r="7235" spans="7:18" x14ac:dyDescent="0.2">
      <c r="G7235" s="64"/>
      <c r="H7235" s="64"/>
      <c r="O7235" s="87"/>
      <c r="P7235" s="127"/>
      <c r="Q7235" s="127"/>
      <c r="R7235" s="127"/>
    </row>
    <row r="7236" spans="7:18" x14ac:dyDescent="0.2">
      <c r="G7236" s="64"/>
      <c r="H7236" s="64"/>
      <c r="O7236" s="87"/>
      <c r="P7236" s="127"/>
      <c r="Q7236" s="127"/>
      <c r="R7236" s="127"/>
    </row>
    <row r="7237" spans="7:18" x14ac:dyDescent="0.2">
      <c r="G7237" s="64"/>
      <c r="H7237" s="64"/>
      <c r="O7237" s="87"/>
      <c r="P7237" s="127"/>
      <c r="Q7237" s="127"/>
      <c r="R7237" s="127"/>
    </row>
    <row r="7238" spans="7:18" x14ac:dyDescent="0.2">
      <c r="G7238" s="64"/>
      <c r="H7238" s="64"/>
      <c r="O7238" s="87"/>
      <c r="P7238" s="127"/>
      <c r="Q7238" s="127"/>
      <c r="R7238" s="127"/>
    </row>
    <row r="7239" spans="7:18" x14ac:dyDescent="0.2">
      <c r="G7239" s="64"/>
      <c r="H7239" s="64"/>
      <c r="O7239" s="87"/>
      <c r="P7239" s="127"/>
      <c r="Q7239" s="127"/>
      <c r="R7239" s="127"/>
    </row>
    <row r="7240" spans="7:18" x14ac:dyDescent="0.2">
      <c r="G7240" s="64"/>
      <c r="H7240" s="64"/>
      <c r="O7240" s="87"/>
      <c r="P7240" s="127"/>
      <c r="Q7240" s="127"/>
      <c r="R7240" s="127"/>
    </row>
    <row r="7241" spans="7:18" x14ac:dyDescent="0.2">
      <c r="G7241" s="64"/>
      <c r="H7241" s="64"/>
      <c r="O7241" s="87"/>
      <c r="P7241" s="127"/>
      <c r="Q7241" s="127"/>
      <c r="R7241" s="127"/>
    </row>
    <row r="7242" spans="7:18" x14ac:dyDescent="0.2">
      <c r="G7242" s="64"/>
      <c r="H7242" s="64"/>
      <c r="O7242" s="87"/>
      <c r="P7242" s="127"/>
      <c r="Q7242" s="127"/>
      <c r="R7242" s="127"/>
    </row>
    <row r="7243" spans="7:18" x14ac:dyDescent="0.2">
      <c r="G7243" s="64"/>
      <c r="H7243" s="64"/>
      <c r="O7243" s="87"/>
      <c r="P7243" s="127"/>
      <c r="Q7243" s="127"/>
      <c r="R7243" s="127"/>
    </row>
    <row r="7244" spans="7:18" x14ac:dyDescent="0.2">
      <c r="G7244" s="64"/>
      <c r="H7244" s="64"/>
      <c r="O7244" s="87"/>
      <c r="P7244" s="127"/>
      <c r="Q7244" s="127"/>
      <c r="R7244" s="127"/>
    </row>
    <row r="7245" spans="7:18" x14ac:dyDescent="0.2">
      <c r="G7245" s="64"/>
      <c r="H7245" s="64"/>
      <c r="O7245" s="87"/>
      <c r="P7245" s="127"/>
      <c r="Q7245" s="127"/>
      <c r="R7245" s="127"/>
    </row>
    <row r="7246" spans="7:18" x14ac:dyDescent="0.2">
      <c r="G7246" s="64"/>
      <c r="H7246" s="64"/>
      <c r="O7246" s="87"/>
      <c r="P7246" s="127"/>
      <c r="Q7246" s="127"/>
      <c r="R7246" s="127"/>
    </row>
    <row r="7247" spans="7:18" x14ac:dyDescent="0.2">
      <c r="G7247" s="64"/>
      <c r="H7247" s="64"/>
      <c r="O7247" s="87"/>
      <c r="P7247" s="127"/>
      <c r="Q7247" s="127"/>
      <c r="R7247" s="127"/>
    </row>
    <row r="7248" spans="7:18" x14ac:dyDescent="0.2">
      <c r="G7248" s="64"/>
      <c r="H7248" s="64"/>
      <c r="O7248" s="87"/>
      <c r="P7248" s="127"/>
      <c r="Q7248" s="127"/>
      <c r="R7248" s="127"/>
    </row>
    <row r="7249" spans="7:18" x14ac:dyDescent="0.2">
      <c r="G7249" s="64"/>
      <c r="H7249" s="64"/>
      <c r="O7249" s="87"/>
      <c r="P7249" s="127"/>
      <c r="Q7249" s="127"/>
      <c r="R7249" s="127"/>
    </row>
    <row r="7250" spans="7:18" x14ac:dyDescent="0.2">
      <c r="G7250" s="64"/>
      <c r="H7250" s="64"/>
      <c r="O7250" s="87"/>
      <c r="P7250" s="127"/>
      <c r="Q7250" s="127"/>
      <c r="R7250" s="127"/>
    </row>
    <row r="7251" spans="7:18" x14ac:dyDescent="0.2">
      <c r="G7251" s="64"/>
      <c r="H7251" s="64"/>
      <c r="O7251" s="87"/>
      <c r="P7251" s="127"/>
      <c r="Q7251" s="127"/>
      <c r="R7251" s="127"/>
    </row>
    <row r="7252" spans="7:18" x14ac:dyDescent="0.2">
      <c r="G7252" s="64"/>
      <c r="H7252" s="64"/>
      <c r="O7252" s="87"/>
      <c r="P7252" s="127"/>
      <c r="Q7252" s="127"/>
      <c r="R7252" s="127"/>
    </row>
    <row r="7253" spans="7:18" x14ac:dyDescent="0.2">
      <c r="G7253" s="64"/>
      <c r="H7253" s="64"/>
      <c r="O7253" s="87"/>
      <c r="P7253" s="127"/>
      <c r="Q7253" s="127"/>
      <c r="R7253" s="127"/>
    </row>
    <row r="7254" spans="7:18" x14ac:dyDescent="0.2">
      <c r="G7254" s="64"/>
      <c r="H7254" s="64"/>
      <c r="O7254" s="87"/>
      <c r="P7254" s="127"/>
      <c r="Q7254" s="127"/>
      <c r="R7254" s="127"/>
    </row>
    <row r="7255" spans="7:18" x14ac:dyDescent="0.2">
      <c r="G7255" s="64"/>
      <c r="H7255" s="64"/>
      <c r="O7255" s="87"/>
      <c r="P7255" s="127"/>
      <c r="Q7255" s="127"/>
      <c r="R7255" s="127"/>
    </row>
    <row r="7256" spans="7:18" x14ac:dyDescent="0.2">
      <c r="G7256" s="64"/>
      <c r="H7256" s="64"/>
      <c r="O7256" s="87"/>
      <c r="P7256" s="127"/>
      <c r="Q7256" s="127"/>
      <c r="R7256" s="127"/>
    </row>
    <row r="7257" spans="7:18" x14ac:dyDescent="0.2">
      <c r="G7257" s="64"/>
      <c r="H7257" s="64"/>
      <c r="O7257" s="87"/>
      <c r="P7257" s="127"/>
      <c r="Q7257" s="127"/>
      <c r="R7257" s="127"/>
    </row>
    <row r="7258" spans="7:18" x14ac:dyDescent="0.2">
      <c r="G7258" s="64"/>
      <c r="H7258" s="64"/>
      <c r="O7258" s="87"/>
      <c r="P7258" s="127"/>
      <c r="Q7258" s="127"/>
      <c r="R7258" s="127"/>
    </row>
    <row r="7259" spans="7:18" x14ac:dyDescent="0.2">
      <c r="G7259" s="64"/>
      <c r="H7259" s="64"/>
      <c r="O7259" s="87"/>
      <c r="P7259" s="127"/>
      <c r="Q7259" s="127"/>
      <c r="R7259" s="127"/>
    </row>
    <row r="7260" spans="7:18" x14ac:dyDescent="0.2">
      <c r="G7260" s="64"/>
      <c r="H7260" s="64"/>
      <c r="O7260" s="87"/>
      <c r="P7260" s="127"/>
      <c r="Q7260" s="127"/>
      <c r="R7260" s="127"/>
    </row>
    <row r="7261" spans="7:18" x14ac:dyDescent="0.2">
      <c r="G7261" s="64"/>
      <c r="H7261" s="64"/>
      <c r="O7261" s="87"/>
      <c r="P7261" s="127"/>
      <c r="Q7261" s="127"/>
      <c r="R7261" s="127"/>
    </row>
    <row r="7262" spans="7:18" x14ac:dyDescent="0.2">
      <c r="G7262" s="64"/>
      <c r="H7262" s="64"/>
      <c r="O7262" s="87"/>
      <c r="P7262" s="127"/>
      <c r="Q7262" s="127"/>
      <c r="R7262" s="127"/>
    </row>
    <row r="7263" spans="7:18" x14ac:dyDescent="0.2">
      <c r="G7263" s="64"/>
      <c r="H7263" s="64"/>
      <c r="O7263" s="87"/>
      <c r="P7263" s="127"/>
      <c r="Q7263" s="127"/>
      <c r="R7263" s="127"/>
    </row>
    <row r="7264" spans="7:18" x14ac:dyDescent="0.2">
      <c r="G7264" s="64"/>
      <c r="H7264" s="64"/>
      <c r="O7264" s="87"/>
      <c r="P7264" s="127"/>
      <c r="Q7264" s="127"/>
      <c r="R7264" s="127"/>
    </row>
    <row r="7265" spans="7:18" x14ac:dyDescent="0.2">
      <c r="G7265" s="64"/>
      <c r="H7265" s="64"/>
      <c r="O7265" s="87"/>
      <c r="P7265" s="127"/>
      <c r="Q7265" s="127"/>
      <c r="R7265" s="127"/>
    </row>
    <row r="7266" spans="7:18" x14ac:dyDescent="0.2">
      <c r="G7266" s="64"/>
      <c r="H7266" s="64"/>
      <c r="O7266" s="87"/>
      <c r="P7266" s="127"/>
      <c r="Q7266" s="127"/>
      <c r="R7266" s="127"/>
    </row>
    <row r="7267" spans="7:18" x14ac:dyDescent="0.2">
      <c r="G7267" s="64"/>
      <c r="H7267" s="64"/>
      <c r="O7267" s="87"/>
      <c r="P7267" s="127"/>
      <c r="Q7267" s="127"/>
      <c r="R7267" s="127"/>
    </row>
    <row r="7268" spans="7:18" x14ac:dyDescent="0.2">
      <c r="G7268" s="64"/>
      <c r="H7268" s="64"/>
      <c r="O7268" s="87"/>
      <c r="P7268" s="127"/>
      <c r="Q7268" s="127"/>
      <c r="R7268" s="127"/>
    </row>
    <row r="7269" spans="7:18" x14ac:dyDescent="0.2">
      <c r="G7269" s="64"/>
      <c r="H7269" s="64"/>
      <c r="O7269" s="87"/>
      <c r="P7269" s="127"/>
      <c r="Q7269" s="127"/>
      <c r="R7269" s="127"/>
    </row>
    <row r="7270" spans="7:18" x14ac:dyDescent="0.2">
      <c r="G7270" s="64"/>
      <c r="H7270" s="64"/>
      <c r="O7270" s="87"/>
      <c r="P7270" s="127"/>
      <c r="Q7270" s="127"/>
      <c r="R7270" s="127"/>
    </row>
    <row r="7271" spans="7:18" x14ac:dyDescent="0.2">
      <c r="G7271" s="64"/>
      <c r="H7271" s="64"/>
      <c r="O7271" s="87"/>
      <c r="P7271" s="127"/>
      <c r="Q7271" s="127"/>
      <c r="R7271" s="127"/>
    </row>
    <row r="7272" spans="7:18" x14ac:dyDescent="0.2">
      <c r="G7272" s="64"/>
      <c r="H7272" s="64"/>
      <c r="O7272" s="87"/>
      <c r="P7272" s="127"/>
      <c r="Q7272" s="127"/>
      <c r="R7272" s="127"/>
    </row>
    <row r="7273" spans="7:18" x14ac:dyDescent="0.2">
      <c r="G7273" s="64"/>
      <c r="H7273" s="64"/>
      <c r="O7273" s="87"/>
      <c r="P7273" s="127"/>
      <c r="Q7273" s="127"/>
      <c r="R7273" s="127"/>
    </row>
    <row r="7274" spans="7:18" x14ac:dyDescent="0.2">
      <c r="G7274" s="64"/>
      <c r="H7274" s="64"/>
      <c r="O7274" s="87"/>
      <c r="P7274" s="127"/>
      <c r="Q7274" s="127"/>
      <c r="R7274" s="127"/>
    </row>
    <row r="7275" spans="7:18" x14ac:dyDescent="0.2">
      <c r="G7275" s="64"/>
      <c r="H7275" s="64"/>
      <c r="O7275" s="87"/>
      <c r="P7275" s="127"/>
      <c r="Q7275" s="127"/>
      <c r="R7275" s="127"/>
    </row>
    <row r="7276" spans="7:18" x14ac:dyDescent="0.2">
      <c r="G7276" s="64"/>
      <c r="H7276" s="64"/>
      <c r="O7276" s="87"/>
      <c r="P7276" s="127"/>
      <c r="Q7276" s="127"/>
      <c r="R7276" s="127"/>
    </row>
    <row r="7277" spans="7:18" x14ac:dyDescent="0.2">
      <c r="G7277" s="64"/>
      <c r="H7277" s="64"/>
      <c r="O7277" s="87"/>
      <c r="P7277" s="127"/>
      <c r="Q7277" s="127"/>
      <c r="R7277" s="127"/>
    </row>
    <row r="7278" spans="7:18" x14ac:dyDescent="0.2">
      <c r="G7278" s="64"/>
      <c r="H7278" s="64"/>
      <c r="O7278" s="87"/>
      <c r="P7278" s="127"/>
      <c r="Q7278" s="127"/>
      <c r="R7278" s="127"/>
    </row>
    <row r="7279" spans="7:18" x14ac:dyDescent="0.2">
      <c r="G7279" s="64"/>
      <c r="H7279" s="64"/>
      <c r="O7279" s="87"/>
      <c r="P7279" s="127"/>
      <c r="Q7279" s="127"/>
      <c r="R7279" s="127"/>
    </row>
    <row r="7280" spans="7:18" x14ac:dyDescent="0.2">
      <c r="G7280" s="64"/>
      <c r="H7280" s="64"/>
      <c r="O7280" s="87"/>
      <c r="P7280" s="127"/>
      <c r="Q7280" s="127"/>
      <c r="R7280" s="127"/>
    </row>
    <row r="7281" spans="7:18" x14ac:dyDescent="0.2">
      <c r="G7281" s="64"/>
      <c r="H7281" s="64"/>
      <c r="O7281" s="87"/>
      <c r="P7281" s="127"/>
      <c r="Q7281" s="127"/>
      <c r="R7281" s="127"/>
    </row>
    <row r="7282" spans="7:18" x14ac:dyDescent="0.2">
      <c r="G7282" s="64"/>
      <c r="H7282" s="64"/>
      <c r="O7282" s="87"/>
      <c r="P7282" s="127"/>
      <c r="Q7282" s="127"/>
      <c r="R7282" s="127"/>
    </row>
    <row r="7283" spans="7:18" x14ac:dyDescent="0.2">
      <c r="G7283" s="64"/>
      <c r="H7283" s="64"/>
      <c r="O7283" s="87"/>
      <c r="P7283" s="127"/>
      <c r="Q7283" s="127"/>
      <c r="R7283" s="127"/>
    </row>
    <row r="7284" spans="7:18" x14ac:dyDescent="0.2">
      <c r="G7284" s="64"/>
      <c r="H7284" s="64"/>
      <c r="O7284" s="87"/>
      <c r="P7284" s="127"/>
      <c r="Q7284" s="127"/>
      <c r="R7284" s="127"/>
    </row>
    <row r="7285" spans="7:18" x14ac:dyDescent="0.2">
      <c r="G7285" s="64"/>
      <c r="H7285" s="64"/>
      <c r="O7285" s="87"/>
      <c r="P7285" s="127"/>
      <c r="Q7285" s="127"/>
      <c r="R7285" s="127"/>
    </row>
    <row r="7286" spans="7:18" x14ac:dyDescent="0.2">
      <c r="G7286" s="64"/>
      <c r="H7286" s="64"/>
      <c r="O7286" s="87"/>
      <c r="P7286" s="127"/>
      <c r="Q7286" s="127"/>
      <c r="R7286" s="127"/>
    </row>
    <row r="7287" spans="7:18" x14ac:dyDescent="0.2">
      <c r="G7287" s="64"/>
      <c r="H7287" s="64"/>
      <c r="O7287" s="87"/>
      <c r="P7287" s="127"/>
      <c r="Q7287" s="127"/>
      <c r="R7287" s="127"/>
    </row>
    <row r="7288" spans="7:18" x14ac:dyDescent="0.2">
      <c r="G7288" s="64"/>
      <c r="H7288" s="64"/>
      <c r="O7288" s="87"/>
      <c r="P7288" s="127"/>
      <c r="Q7288" s="127"/>
      <c r="R7288" s="127"/>
    </row>
    <row r="7289" spans="7:18" x14ac:dyDescent="0.2">
      <c r="G7289" s="64"/>
      <c r="H7289" s="64"/>
      <c r="O7289" s="87"/>
      <c r="P7289" s="127"/>
      <c r="Q7289" s="127"/>
      <c r="R7289" s="127"/>
    </row>
    <row r="7290" spans="7:18" x14ac:dyDescent="0.2">
      <c r="G7290" s="64"/>
      <c r="H7290" s="64"/>
      <c r="O7290" s="87"/>
      <c r="P7290" s="127"/>
      <c r="Q7290" s="127"/>
      <c r="R7290" s="127"/>
    </row>
    <row r="7291" spans="7:18" x14ac:dyDescent="0.2">
      <c r="G7291" s="64"/>
      <c r="H7291" s="64"/>
      <c r="O7291" s="87"/>
      <c r="P7291" s="127"/>
      <c r="Q7291" s="127"/>
      <c r="R7291" s="127"/>
    </row>
    <row r="7292" spans="7:18" x14ac:dyDescent="0.2">
      <c r="G7292" s="64"/>
      <c r="H7292" s="64"/>
      <c r="O7292" s="87"/>
      <c r="P7292" s="127"/>
      <c r="Q7292" s="127"/>
      <c r="R7292" s="127"/>
    </row>
    <row r="7293" spans="7:18" x14ac:dyDescent="0.2">
      <c r="G7293" s="64"/>
      <c r="H7293" s="64"/>
      <c r="O7293" s="87"/>
      <c r="P7293" s="127"/>
      <c r="Q7293" s="127"/>
      <c r="R7293" s="127"/>
    </row>
    <row r="7294" spans="7:18" x14ac:dyDescent="0.2">
      <c r="G7294" s="64"/>
      <c r="H7294" s="64"/>
      <c r="O7294" s="87"/>
      <c r="P7294" s="127"/>
      <c r="Q7294" s="127"/>
      <c r="R7294" s="127"/>
    </row>
    <row r="7295" spans="7:18" x14ac:dyDescent="0.2">
      <c r="G7295" s="64"/>
      <c r="H7295" s="64"/>
      <c r="O7295" s="87"/>
      <c r="P7295" s="127"/>
      <c r="Q7295" s="127"/>
      <c r="R7295" s="127"/>
    </row>
    <row r="7296" spans="7:18" x14ac:dyDescent="0.2">
      <c r="G7296" s="64"/>
      <c r="H7296" s="64"/>
      <c r="O7296" s="87"/>
      <c r="P7296" s="127"/>
      <c r="Q7296" s="127"/>
      <c r="R7296" s="127"/>
    </row>
    <row r="7297" spans="7:18" x14ac:dyDescent="0.2">
      <c r="G7297" s="64"/>
      <c r="H7297" s="64"/>
      <c r="O7297" s="87"/>
      <c r="P7297" s="127"/>
      <c r="Q7297" s="127"/>
      <c r="R7297" s="127"/>
    </row>
    <row r="7298" spans="7:18" x14ac:dyDescent="0.2">
      <c r="G7298" s="64"/>
      <c r="H7298" s="64"/>
      <c r="O7298" s="87"/>
      <c r="P7298" s="127"/>
      <c r="Q7298" s="127"/>
      <c r="R7298" s="127"/>
    </row>
    <row r="7299" spans="7:18" x14ac:dyDescent="0.2">
      <c r="G7299" s="64"/>
      <c r="H7299" s="64"/>
      <c r="O7299" s="87"/>
      <c r="P7299" s="127"/>
      <c r="Q7299" s="127"/>
      <c r="R7299" s="127"/>
    </row>
    <row r="7300" spans="7:18" x14ac:dyDescent="0.2">
      <c r="G7300" s="64"/>
      <c r="H7300" s="64"/>
      <c r="O7300" s="87"/>
      <c r="P7300" s="127"/>
      <c r="Q7300" s="127"/>
      <c r="R7300" s="127"/>
    </row>
    <row r="7301" spans="7:18" x14ac:dyDescent="0.2">
      <c r="G7301" s="64"/>
      <c r="H7301" s="64"/>
      <c r="O7301" s="87"/>
      <c r="P7301" s="127"/>
      <c r="Q7301" s="127"/>
      <c r="R7301" s="127"/>
    </row>
    <row r="7302" spans="7:18" x14ac:dyDescent="0.2">
      <c r="G7302" s="64"/>
      <c r="H7302" s="64"/>
      <c r="O7302" s="87"/>
      <c r="P7302" s="127"/>
      <c r="Q7302" s="127"/>
      <c r="R7302" s="127"/>
    </row>
    <row r="7303" spans="7:18" x14ac:dyDescent="0.2">
      <c r="G7303" s="64"/>
      <c r="H7303" s="64"/>
      <c r="O7303" s="87"/>
      <c r="P7303" s="127"/>
      <c r="Q7303" s="127"/>
      <c r="R7303" s="127"/>
    </row>
    <row r="7304" spans="7:18" x14ac:dyDescent="0.2">
      <c r="G7304" s="64"/>
      <c r="H7304" s="64"/>
      <c r="O7304" s="87"/>
      <c r="P7304" s="127"/>
      <c r="Q7304" s="127"/>
      <c r="R7304" s="127"/>
    </row>
    <row r="7305" spans="7:18" x14ac:dyDescent="0.2">
      <c r="G7305" s="64"/>
      <c r="H7305" s="64"/>
      <c r="O7305" s="87"/>
      <c r="P7305" s="127"/>
      <c r="Q7305" s="127"/>
      <c r="R7305" s="127"/>
    </row>
    <row r="7306" spans="7:18" x14ac:dyDescent="0.2">
      <c r="G7306" s="64"/>
      <c r="H7306" s="64"/>
      <c r="O7306" s="87"/>
      <c r="P7306" s="127"/>
      <c r="Q7306" s="127"/>
      <c r="R7306" s="127"/>
    </row>
    <row r="7307" spans="7:18" x14ac:dyDescent="0.2">
      <c r="G7307" s="64"/>
      <c r="H7307" s="64"/>
      <c r="O7307" s="87"/>
      <c r="P7307" s="127"/>
      <c r="Q7307" s="127"/>
      <c r="R7307" s="127"/>
    </row>
    <row r="7308" spans="7:18" x14ac:dyDescent="0.2">
      <c r="G7308" s="64"/>
      <c r="H7308" s="64"/>
      <c r="O7308" s="87"/>
      <c r="P7308" s="127"/>
      <c r="Q7308" s="127"/>
      <c r="R7308" s="127"/>
    </row>
    <row r="7309" spans="7:18" x14ac:dyDescent="0.2">
      <c r="G7309" s="64"/>
      <c r="H7309" s="64"/>
      <c r="O7309" s="87"/>
      <c r="P7309" s="127"/>
      <c r="Q7309" s="127"/>
      <c r="R7309" s="127"/>
    </row>
    <row r="7310" spans="7:18" x14ac:dyDescent="0.2">
      <c r="G7310" s="64"/>
      <c r="H7310" s="64"/>
      <c r="O7310" s="87"/>
      <c r="P7310" s="127"/>
      <c r="Q7310" s="127"/>
      <c r="R7310" s="127"/>
    </row>
    <row r="7311" spans="7:18" x14ac:dyDescent="0.2">
      <c r="G7311" s="64"/>
      <c r="H7311" s="64"/>
      <c r="O7311" s="87"/>
      <c r="P7311" s="127"/>
      <c r="Q7311" s="127"/>
      <c r="R7311" s="127"/>
    </row>
    <row r="7312" spans="7:18" x14ac:dyDescent="0.2">
      <c r="G7312" s="64"/>
      <c r="H7312" s="64"/>
      <c r="O7312" s="87"/>
      <c r="P7312" s="127"/>
      <c r="Q7312" s="127"/>
      <c r="R7312" s="127"/>
    </row>
    <row r="7313" spans="7:18" x14ac:dyDescent="0.2">
      <c r="G7313" s="64"/>
      <c r="H7313" s="64"/>
      <c r="O7313" s="87"/>
      <c r="P7313" s="127"/>
      <c r="Q7313" s="127"/>
      <c r="R7313" s="127"/>
    </row>
    <row r="7314" spans="7:18" x14ac:dyDescent="0.2">
      <c r="G7314" s="64"/>
      <c r="H7314" s="64"/>
      <c r="O7314" s="87"/>
      <c r="P7314" s="127"/>
      <c r="Q7314" s="127"/>
      <c r="R7314" s="127"/>
    </row>
    <row r="7315" spans="7:18" x14ac:dyDescent="0.2">
      <c r="G7315" s="64"/>
      <c r="H7315" s="64"/>
      <c r="O7315" s="87"/>
      <c r="P7315" s="127"/>
      <c r="Q7315" s="127"/>
      <c r="R7315" s="127"/>
    </row>
    <row r="7316" spans="7:18" x14ac:dyDescent="0.2">
      <c r="G7316" s="64"/>
      <c r="H7316" s="64"/>
      <c r="O7316" s="87"/>
      <c r="P7316" s="127"/>
      <c r="Q7316" s="127"/>
      <c r="R7316" s="127"/>
    </row>
    <row r="7317" spans="7:18" x14ac:dyDescent="0.2">
      <c r="G7317" s="64"/>
      <c r="H7317" s="64"/>
      <c r="O7317" s="87"/>
      <c r="P7317" s="127"/>
      <c r="Q7317" s="127"/>
      <c r="R7317" s="127"/>
    </row>
    <row r="7318" spans="7:18" x14ac:dyDescent="0.2">
      <c r="G7318" s="64"/>
      <c r="H7318" s="64"/>
      <c r="O7318" s="87"/>
      <c r="P7318" s="127"/>
      <c r="Q7318" s="127"/>
      <c r="R7318" s="127"/>
    </row>
    <row r="7319" spans="7:18" x14ac:dyDescent="0.2">
      <c r="G7319" s="64"/>
      <c r="H7319" s="64"/>
      <c r="O7319" s="87"/>
      <c r="P7319" s="127"/>
      <c r="Q7319" s="127"/>
      <c r="R7319" s="127"/>
    </row>
    <row r="7320" spans="7:18" x14ac:dyDescent="0.2">
      <c r="G7320" s="64"/>
      <c r="H7320" s="64"/>
      <c r="O7320" s="87"/>
      <c r="P7320" s="127"/>
      <c r="Q7320" s="127"/>
      <c r="R7320" s="127"/>
    </row>
    <row r="7321" spans="7:18" x14ac:dyDescent="0.2">
      <c r="G7321" s="64"/>
      <c r="H7321" s="64"/>
      <c r="O7321" s="87"/>
      <c r="P7321" s="127"/>
      <c r="Q7321" s="127"/>
      <c r="R7321" s="127"/>
    </row>
    <row r="7322" spans="7:18" x14ac:dyDescent="0.2">
      <c r="G7322" s="64"/>
      <c r="H7322" s="64"/>
      <c r="O7322" s="87"/>
      <c r="P7322" s="127"/>
      <c r="Q7322" s="127"/>
      <c r="R7322" s="127"/>
    </row>
    <row r="7323" spans="7:18" x14ac:dyDescent="0.2">
      <c r="G7323" s="64"/>
      <c r="H7323" s="64"/>
      <c r="O7323" s="87"/>
      <c r="P7323" s="127"/>
      <c r="Q7323" s="127"/>
      <c r="R7323" s="127"/>
    </row>
    <row r="7324" spans="7:18" x14ac:dyDescent="0.2">
      <c r="G7324" s="64"/>
      <c r="H7324" s="64"/>
      <c r="O7324" s="87"/>
      <c r="P7324" s="127"/>
      <c r="Q7324" s="127"/>
      <c r="R7324" s="127"/>
    </row>
    <row r="7325" spans="7:18" x14ac:dyDescent="0.2">
      <c r="G7325" s="64"/>
      <c r="H7325" s="64"/>
      <c r="O7325" s="87"/>
      <c r="P7325" s="127"/>
      <c r="Q7325" s="127"/>
      <c r="R7325" s="127"/>
    </row>
    <row r="7326" spans="7:18" x14ac:dyDescent="0.2">
      <c r="G7326" s="64"/>
      <c r="H7326" s="64"/>
      <c r="O7326" s="87"/>
      <c r="P7326" s="127"/>
      <c r="Q7326" s="127"/>
      <c r="R7326" s="127"/>
    </row>
    <row r="7327" spans="7:18" x14ac:dyDescent="0.2">
      <c r="G7327" s="64"/>
      <c r="H7327" s="64"/>
      <c r="O7327" s="87"/>
      <c r="P7327" s="127"/>
      <c r="Q7327" s="127"/>
      <c r="R7327" s="127"/>
    </row>
    <row r="7328" spans="7:18" x14ac:dyDescent="0.2">
      <c r="G7328" s="64"/>
      <c r="H7328" s="64"/>
      <c r="O7328" s="87"/>
      <c r="P7328" s="127"/>
      <c r="Q7328" s="127"/>
      <c r="R7328" s="127"/>
    </row>
    <row r="7329" spans="7:18" x14ac:dyDescent="0.2">
      <c r="G7329" s="64"/>
      <c r="H7329" s="64"/>
      <c r="O7329" s="87"/>
      <c r="P7329" s="127"/>
      <c r="Q7329" s="127"/>
      <c r="R7329" s="127"/>
    </row>
    <row r="7330" spans="7:18" x14ac:dyDescent="0.2">
      <c r="G7330" s="64"/>
      <c r="H7330" s="64"/>
      <c r="O7330" s="87"/>
      <c r="P7330" s="127"/>
      <c r="Q7330" s="127"/>
      <c r="R7330" s="127"/>
    </row>
    <row r="7331" spans="7:18" x14ac:dyDescent="0.2">
      <c r="G7331" s="64"/>
      <c r="H7331" s="64"/>
      <c r="O7331" s="87"/>
      <c r="P7331" s="127"/>
      <c r="Q7331" s="127"/>
      <c r="R7331" s="127"/>
    </row>
    <row r="7332" spans="7:18" x14ac:dyDescent="0.2">
      <c r="G7332" s="64"/>
      <c r="H7332" s="64"/>
      <c r="O7332" s="87"/>
      <c r="P7332" s="127"/>
      <c r="Q7332" s="127"/>
      <c r="R7332" s="127"/>
    </row>
    <row r="7333" spans="7:18" x14ac:dyDescent="0.2">
      <c r="G7333" s="64"/>
      <c r="H7333" s="64"/>
      <c r="O7333" s="87"/>
      <c r="P7333" s="127"/>
      <c r="Q7333" s="127"/>
      <c r="R7333" s="127"/>
    </row>
    <row r="7334" spans="7:18" x14ac:dyDescent="0.2">
      <c r="G7334" s="64"/>
      <c r="H7334" s="64"/>
      <c r="O7334" s="87"/>
      <c r="P7334" s="127"/>
      <c r="Q7334" s="127"/>
      <c r="R7334" s="127"/>
    </row>
    <row r="7335" spans="7:18" x14ac:dyDescent="0.2">
      <c r="G7335" s="64"/>
      <c r="H7335" s="64"/>
      <c r="O7335" s="87"/>
      <c r="P7335" s="127"/>
      <c r="Q7335" s="127"/>
      <c r="R7335" s="127"/>
    </row>
    <row r="7336" spans="7:18" x14ac:dyDescent="0.2">
      <c r="G7336" s="64"/>
      <c r="H7336" s="64"/>
      <c r="O7336" s="87"/>
      <c r="P7336" s="127"/>
      <c r="Q7336" s="127"/>
      <c r="R7336" s="127"/>
    </row>
    <row r="7337" spans="7:18" x14ac:dyDescent="0.2">
      <c r="G7337" s="64"/>
      <c r="H7337" s="64"/>
      <c r="O7337" s="87"/>
      <c r="P7337" s="127"/>
      <c r="Q7337" s="127"/>
      <c r="R7337" s="127"/>
    </row>
    <row r="7338" spans="7:18" x14ac:dyDescent="0.2">
      <c r="G7338" s="64"/>
      <c r="H7338" s="64"/>
      <c r="O7338" s="87"/>
      <c r="P7338" s="127"/>
      <c r="Q7338" s="127"/>
      <c r="R7338" s="127"/>
    </row>
    <row r="7339" spans="7:18" x14ac:dyDescent="0.2">
      <c r="G7339" s="64"/>
      <c r="H7339" s="64"/>
      <c r="O7339" s="87"/>
      <c r="P7339" s="127"/>
      <c r="Q7339" s="127"/>
      <c r="R7339" s="127"/>
    </row>
    <row r="7340" spans="7:18" x14ac:dyDescent="0.2">
      <c r="G7340" s="64"/>
      <c r="H7340" s="64"/>
      <c r="O7340" s="87"/>
      <c r="P7340" s="127"/>
      <c r="Q7340" s="127"/>
      <c r="R7340" s="127"/>
    </row>
    <row r="7341" spans="7:18" x14ac:dyDescent="0.2">
      <c r="G7341" s="64"/>
      <c r="H7341" s="64"/>
      <c r="O7341" s="87"/>
      <c r="P7341" s="127"/>
      <c r="Q7341" s="127"/>
      <c r="R7341" s="127"/>
    </row>
    <row r="7342" spans="7:18" x14ac:dyDescent="0.2">
      <c r="G7342" s="64"/>
      <c r="H7342" s="64"/>
      <c r="O7342" s="87"/>
      <c r="P7342" s="127"/>
      <c r="Q7342" s="127"/>
      <c r="R7342" s="127"/>
    </row>
    <row r="7343" spans="7:18" x14ac:dyDescent="0.2">
      <c r="G7343" s="64"/>
      <c r="H7343" s="64"/>
      <c r="O7343" s="87"/>
      <c r="P7343" s="127"/>
      <c r="Q7343" s="127"/>
      <c r="R7343" s="127"/>
    </row>
    <row r="7344" spans="7:18" x14ac:dyDescent="0.2">
      <c r="G7344" s="64"/>
      <c r="H7344" s="64"/>
      <c r="O7344" s="87"/>
      <c r="P7344" s="127"/>
      <c r="Q7344" s="127"/>
      <c r="R7344" s="127"/>
    </row>
    <row r="7345" spans="7:18" x14ac:dyDescent="0.2">
      <c r="G7345" s="64"/>
      <c r="H7345" s="64"/>
      <c r="O7345" s="87"/>
      <c r="P7345" s="127"/>
      <c r="Q7345" s="127"/>
      <c r="R7345" s="127"/>
    </row>
    <row r="7346" spans="7:18" x14ac:dyDescent="0.2">
      <c r="G7346" s="64"/>
      <c r="H7346" s="64"/>
      <c r="O7346" s="87"/>
      <c r="P7346" s="127"/>
      <c r="Q7346" s="127"/>
      <c r="R7346" s="127"/>
    </row>
    <row r="7347" spans="7:18" x14ac:dyDescent="0.2">
      <c r="G7347" s="64"/>
      <c r="H7347" s="64"/>
      <c r="O7347" s="87"/>
      <c r="P7347" s="127"/>
      <c r="Q7347" s="127"/>
      <c r="R7347" s="127"/>
    </row>
    <row r="7348" spans="7:18" x14ac:dyDescent="0.2">
      <c r="G7348" s="64"/>
      <c r="H7348" s="64"/>
      <c r="O7348" s="87"/>
      <c r="P7348" s="127"/>
      <c r="Q7348" s="127"/>
      <c r="R7348" s="127"/>
    </row>
    <row r="7349" spans="7:18" x14ac:dyDescent="0.2">
      <c r="G7349" s="64"/>
      <c r="H7349" s="64"/>
      <c r="O7349" s="87"/>
      <c r="P7349" s="127"/>
      <c r="Q7349" s="127"/>
      <c r="R7349" s="127"/>
    </row>
    <row r="7350" spans="7:18" x14ac:dyDescent="0.2">
      <c r="G7350" s="64"/>
      <c r="H7350" s="64"/>
      <c r="O7350" s="87"/>
      <c r="P7350" s="127"/>
      <c r="Q7350" s="127"/>
      <c r="R7350" s="127"/>
    </row>
    <row r="7351" spans="7:18" x14ac:dyDescent="0.2">
      <c r="G7351" s="64"/>
      <c r="H7351" s="64"/>
      <c r="O7351" s="87"/>
      <c r="P7351" s="127"/>
      <c r="Q7351" s="127"/>
      <c r="R7351" s="127"/>
    </row>
    <row r="7352" spans="7:18" x14ac:dyDescent="0.2">
      <c r="G7352" s="64"/>
      <c r="H7352" s="64"/>
      <c r="O7352" s="87"/>
      <c r="P7352" s="127"/>
      <c r="Q7352" s="127"/>
      <c r="R7352" s="127"/>
    </row>
    <row r="7353" spans="7:18" x14ac:dyDescent="0.2">
      <c r="G7353" s="64"/>
      <c r="H7353" s="64"/>
      <c r="O7353" s="87"/>
      <c r="P7353" s="127"/>
      <c r="Q7353" s="127"/>
      <c r="R7353" s="127"/>
    </row>
    <row r="7354" spans="7:18" x14ac:dyDescent="0.2">
      <c r="G7354" s="64"/>
      <c r="H7354" s="64"/>
      <c r="O7354" s="87"/>
      <c r="P7354" s="127"/>
      <c r="Q7354" s="127"/>
      <c r="R7354" s="127"/>
    </row>
    <row r="7355" spans="7:18" x14ac:dyDescent="0.2">
      <c r="G7355" s="64"/>
      <c r="H7355" s="64"/>
      <c r="O7355" s="87"/>
      <c r="P7355" s="127"/>
      <c r="Q7355" s="127"/>
      <c r="R7355" s="127"/>
    </row>
    <row r="7356" spans="7:18" x14ac:dyDescent="0.2">
      <c r="G7356" s="64"/>
      <c r="H7356" s="64"/>
      <c r="O7356" s="87"/>
      <c r="P7356" s="127"/>
      <c r="Q7356" s="127"/>
      <c r="R7356" s="127"/>
    </row>
    <row r="7357" spans="7:18" x14ac:dyDescent="0.2">
      <c r="G7357" s="64"/>
      <c r="H7357" s="64"/>
      <c r="O7357" s="87"/>
      <c r="P7357" s="127"/>
      <c r="Q7357" s="127"/>
      <c r="R7357" s="127"/>
    </row>
    <row r="7358" spans="7:18" x14ac:dyDescent="0.2">
      <c r="G7358" s="64"/>
      <c r="H7358" s="64"/>
      <c r="O7358" s="87"/>
      <c r="P7358" s="127"/>
      <c r="Q7358" s="127"/>
      <c r="R7358" s="127"/>
    </row>
    <row r="7359" spans="7:18" x14ac:dyDescent="0.2">
      <c r="G7359" s="64"/>
      <c r="H7359" s="64"/>
      <c r="O7359" s="87"/>
      <c r="P7359" s="127"/>
      <c r="Q7359" s="127"/>
      <c r="R7359" s="127"/>
    </row>
    <row r="7360" spans="7:18" x14ac:dyDescent="0.2">
      <c r="G7360" s="64"/>
      <c r="H7360" s="64"/>
      <c r="O7360" s="87"/>
      <c r="P7360" s="127"/>
      <c r="Q7360" s="127"/>
      <c r="R7360" s="127"/>
    </row>
    <row r="7361" spans="7:18" x14ac:dyDescent="0.2">
      <c r="G7361" s="64"/>
      <c r="H7361" s="64"/>
      <c r="O7361" s="87"/>
      <c r="P7361" s="127"/>
      <c r="Q7361" s="127"/>
      <c r="R7361" s="127"/>
    </row>
    <row r="7362" spans="7:18" x14ac:dyDescent="0.2">
      <c r="G7362" s="64"/>
      <c r="H7362" s="64"/>
      <c r="O7362" s="87"/>
      <c r="P7362" s="127"/>
      <c r="Q7362" s="127"/>
      <c r="R7362" s="127"/>
    </row>
    <row r="7363" spans="7:18" x14ac:dyDescent="0.2">
      <c r="G7363" s="64"/>
      <c r="H7363" s="64"/>
      <c r="O7363" s="87"/>
      <c r="P7363" s="127"/>
      <c r="Q7363" s="127"/>
      <c r="R7363" s="127"/>
    </row>
    <row r="7364" spans="7:18" x14ac:dyDescent="0.2">
      <c r="G7364" s="64"/>
      <c r="H7364" s="64"/>
      <c r="O7364" s="87"/>
      <c r="P7364" s="127"/>
      <c r="Q7364" s="127"/>
      <c r="R7364" s="127"/>
    </row>
    <row r="7365" spans="7:18" x14ac:dyDescent="0.2">
      <c r="G7365" s="64"/>
      <c r="H7365" s="64"/>
      <c r="O7365" s="87"/>
      <c r="P7365" s="127"/>
      <c r="Q7365" s="127"/>
      <c r="R7365" s="127"/>
    </row>
    <row r="7366" spans="7:18" x14ac:dyDescent="0.2">
      <c r="G7366" s="64"/>
      <c r="H7366" s="64"/>
      <c r="O7366" s="87"/>
      <c r="P7366" s="127"/>
      <c r="Q7366" s="127"/>
      <c r="R7366" s="127"/>
    </row>
    <row r="7367" spans="7:18" x14ac:dyDescent="0.2">
      <c r="G7367" s="64"/>
      <c r="H7367" s="64"/>
      <c r="O7367" s="87"/>
      <c r="P7367" s="127"/>
      <c r="Q7367" s="127"/>
      <c r="R7367" s="127"/>
    </row>
    <row r="7368" spans="7:18" x14ac:dyDescent="0.2">
      <c r="G7368" s="64"/>
      <c r="H7368" s="64"/>
      <c r="O7368" s="87"/>
      <c r="P7368" s="127"/>
      <c r="Q7368" s="127"/>
      <c r="R7368" s="127"/>
    </row>
    <row r="7369" spans="7:18" x14ac:dyDescent="0.2">
      <c r="G7369" s="64"/>
      <c r="H7369" s="64"/>
      <c r="O7369" s="87"/>
      <c r="P7369" s="127"/>
      <c r="Q7369" s="127"/>
      <c r="R7369" s="127"/>
    </row>
    <row r="7370" spans="7:18" x14ac:dyDescent="0.2">
      <c r="G7370" s="64"/>
      <c r="H7370" s="64"/>
      <c r="O7370" s="87"/>
      <c r="P7370" s="127"/>
      <c r="Q7370" s="127"/>
      <c r="R7370" s="127"/>
    </row>
    <row r="7371" spans="7:18" x14ac:dyDescent="0.2">
      <c r="G7371" s="64"/>
      <c r="H7371" s="64"/>
      <c r="O7371" s="87"/>
      <c r="P7371" s="127"/>
      <c r="Q7371" s="127"/>
      <c r="R7371" s="127"/>
    </row>
    <row r="7372" spans="7:18" x14ac:dyDescent="0.2">
      <c r="G7372" s="64"/>
      <c r="H7372" s="64"/>
      <c r="O7372" s="87"/>
      <c r="P7372" s="127"/>
      <c r="Q7372" s="127"/>
      <c r="R7372" s="127"/>
    </row>
    <row r="7373" spans="7:18" x14ac:dyDescent="0.2">
      <c r="G7373" s="64"/>
      <c r="H7373" s="64"/>
      <c r="O7373" s="87"/>
      <c r="P7373" s="127"/>
      <c r="Q7373" s="127"/>
      <c r="R7373" s="127"/>
    </row>
    <row r="7374" spans="7:18" x14ac:dyDescent="0.2">
      <c r="G7374" s="64"/>
      <c r="H7374" s="64"/>
      <c r="O7374" s="87"/>
      <c r="P7374" s="127"/>
      <c r="Q7374" s="127"/>
      <c r="R7374" s="127"/>
    </row>
    <row r="7375" spans="7:18" x14ac:dyDescent="0.2">
      <c r="G7375" s="64"/>
      <c r="H7375" s="64"/>
      <c r="O7375" s="87"/>
      <c r="P7375" s="127"/>
      <c r="Q7375" s="127"/>
      <c r="R7375" s="127"/>
    </row>
    <row r="7376" spans="7:18" x14ac:dyDescent="0.2">
      <c r="G7376" s="64"/>
      <c r="H7376" s="64"/>
      <c r="O7376" s="87"/>
      <c r="P7376" s="127"/>
      <c r="Q7376" s="127"/>
      <c r="R7376" s="127"/>
    </row>
    <row r="7377" spans="7:18" x14ac:dyDescent="0.2">
      <c r="G7377" s="64"/>
      <c r="H7377" s="64"/>
      <c r="O7377" s="87"/>
      <c r="P7377" s="127"/>
      <c r="Q7377" s="127"/>
      <c r="R7377" s="127"/>
    </row>
    <row r="7378" spans="7:18" x14ac:dyDescent="0.2">
      <c r="G7378" s="64"/>
      <c r="H7378" s="64"/>
      <c r="O7378" s="87"/>
      <c r="P7378" s="127"/>
      <c r="Q7378" s="127"/>
      <c r="R7378" s="127"/>
    </row>
    <row r="7379" spans="7:18" x14ac:dyDescent="0.2">
      <c r="G7379" s="64"/>
      <c r="H7379" s="64"/>
      <c r="O7379" s="87"/>
      <c r="P7379" s="127"/>
      <c r="Q7379" s="127"/>
      <c r="R7379" s="127"/>
    </row>
    <row r="7380" spans="7:18" x14ac:dyDescent="0.2">
      <c r="G7380" s="64"/>
      <c r="H7380" s="64"/>
      <c r="O7380" s="87"/>
      <c r="P7380" s="127"/>
      <c r="Q7380" s="127"/>
      <c r="R7380" s="127"/>
    </row>
    <row r="7381" spans="7:18" x14ac:dyDescent="0.2">
      <c r="G7381" s="64"/>
      <c r="H7381" s="64"/>
      <c r="O7381" s="87"/>
      <c r="P7381" s="127"/>
      <c r="Q7381" s="127"/>
      <c r="R7381" s="127"/>
    </row>
    <row r="7382" spans="7:18" x14ac:dyDescent="0.2">
      <c r="G7382" s="64"/>
      <c r="H7382" s="64"/>
      <c r="O7382" s="87"/>
      <c r="P7382" s="127"/>
      <c r="Q7382" s="127"/>
      <c r="R7382" s="127"/>
    </row>
    <row r="7383" spans="7:18" x14ac:dyDescent="0.2">
      <c r="G7383" s="64"/>
      <c r="H7383" s="64"/>
      <c r="O7383" s="87"/>
      <c r="P7383" s="127"/>
      <c r="Q7383" s="127"/>
      <c r="R7383" s="127"/>
    </row>
    <row r="7384" spans="7:18" x14ac:dyDescent="0.2">
      <c r="G7384" s="64"/>
      <c r="H7384" s="64"/>
      <c r="O7384" s="87"/>
      <c r="P7384" s="127"/>
      <c r="Q7384" s="127"/>
      <c r="R7384" s="127"/>
    </row>
    <row r="7385" spans="7:18" x14ac:dyDescent="0.2">
      <c r="G7385" s="64"/>
      <c r="H7385" s="64"/>
      <c r="O7385" s="87"/>
      <c r="P7385" s="127"/>
      <c r="Q7385" s="127"/>
      <c r="R7385" s="127"/>
    </row>
    <row r="7386" spans="7:18" x14ac:dyDescent="0.2">
      <c r="G7386" s="64"/>
      <c r="H7386" s="64"/>
      <c r="O7386" s="87"/>
      <c r="P7386" s="127"/>
      <c r="Q7386" s="127"/>
      <c r="R7386" s="127"/>
    </row>
    <row r="7387" spans="7:18" x14ac:dyDescent="0.2">
      <c r="G7387" s="64"/>
      <c r="H7387" s="64"/>
      <c r="O7387" s="87"/>
      <c r="P7387" s="127"/>
      <c r="Q7387" s="127"/>
      <c r="R7387" s="127"/>
    </row>
    <row r="7388" spans="7:18" x14ac:dyDescent="0.2">
      <c r="G7388" s="64"/>
      <c r="H7388" s="64"/>
      <c r="O7388" s="87"/>
      <c r="P7388" s="127"/>
      <c r="Q7388" s="127"/>
      <c r="R7388" s="127"/>
    </row>
    <row r="7389" spans="7:18" x14ac:dyDescent="0.2">
      <c r="G7389" s="64"/>
      <c r="H7389" s="64"/>
      <c r="O7389" s="87"/>
      <c r="P7389" s="127"/>
      <c r="Q7389" s="127"/>
      <c r="R7389" s="127"/>
    </row>
    <row r="7390" spans="7:18" x14ac:dyDescent="0.2">
      <c r="G7390" s="64"/>
      <c r="H7390" s="64"/>
      <c r="O7390" s="87"/>
      <c r="P7390" s="127"/>
      <c r="Q7390" s="127"/>
      <c r="R7390" s="127"/>
    </row>
    <row r="7391" spans="7:18" x14ac:dyDescent="0.2">
      <c r="G7391" s="64"/>
      <c r="H7391" s="64"/>
      <c r="O7391" s="87"/>
      <c r="P7391" s="127"/>
      <c r="Q7391" s="127"/>
      <c r="R7391" s="127"/>
    </row>
    <row r="7392" spans="7:18" x14ac:dyDescent="0.2">
      <c r="G7392" s="64"/>
      <c r="H7392" s="64"/>
      <c r="O7392" s="87"/>
      <c r="P7392" s="127"/>
      <c r="Q7392" s="127"/>
      <c r="R7392" s="127"/>
    </row>
    <row r="7393" spans="7:18" x14ac:dyDescent="0.2">
      <c r="G7393" s="64"/>
      <c r="H7393" s="64"/>
      <c r="O7393" s="87"/>
      <c r="P7393" s="127"/>
      <c r="Q7393" s="127"/>
      <c r="R7393" s="127"/>
    </row>
    <row r="7394" spans="7:18" x14ac:dyDescent="0.2">
      <c r="G7394" s="64"/>
      <c r="H7394" s="64"/>
      <c r="O7394" s="87"/>
      <c r="P7394" s="127"/>
      <c r="Q7394" s="127"/>
      <c r="R7394" s="127"/>
    </row>
    <row r="7395" spans="7:18" x14ac:dyDescent="0.2">
      <c r="G7395" s="64"/>
      <c r="H7395" s="64"/>
      <c r="O7395" s="87"/>
      <c r="P7395" s="127"/>
      <c r="Q7395" s="127"/>
      <c r="R7395" s="127"/>
    </row>
    <row r="7396" spans="7:18" x14ac:dyDescent="0.2">
      <c r="G7396" s="64"/>
      <c r="H7396" s="64"/>
      <c r="O7396" s="87"/>
      <c r="P7396" s="127"/>
      <c r="Q7396" s="127"/>
      <c r="R7396" s="127"/>
    </row>
    <row r="7397" spans="7:18" x14ac:dyDescent="0.2">
      <c r="G7397" s="64"/>
      <c r="H7397" s="64"/>
      <c r="O7397" s="87"/>
      <c r="P7397" s="127"/>
      <c r="Q7397" s="127"/>
      <c r="R7397" s="127"/>
    </row>
    <row r="7398" spans="7:18" x14ac:dyDescent="0.2">
      <c r="G7398" s="64"/>
      <c r="H7398" s="64"/>
      <c r="O7398" s="87"/>
      <c r="P7398" s="127"/>
      <c r="Q7398" s="127"/>
      <c r="R7398" s="127"/>
    </row>
    <row r="7399" spans="7:18" x14ac:dyDescent="0.2">
      <c r="G7399" s="64"/>
      <c r="H7399" s="64"/>
      <c r="O7399" s="87"/>
      <c r="P7399" s="127"/>
      <c r="Q7399" s="127"/>
      <c r="R7399" s="127"/>
    </row>
    <row r="7400" spans="7:18" x14ac:dyDescent="0.2">
      <c r="G7400" s="64"/>
      <c r="H7400" s="64"/>
      <c r="O7400" s="87"/>
      <c r="P7400" s="127"/>
      <c r="Q7400" s="127"/>
      <c r="R7400" s="127"/>
    </row>
    <row r="7401" spans="7:18" x14ac:dyDescent="0.2">
      <c r="G7401" s="64"/>
      <c r="H7401" s="64"/>
      <c r="O7401" s="87"/>
      <c r="P7401" s="127"/>
      <c r="Q7401" s="127"/>
      <c r="R7401" s="127"/>
    </row>
    <row r="7402" spans="7:18" x14ac:dyDescent="0.2">
      <c r="G7402" s="64"/>
      <c r="H7402" s="64"/>
      <c r="O7402" s="87"/>
      <c r="P7402" s="127"/>
      <c r="Q7402" s="127"/>
      <c r="R7402" s="127"/>
    </row>
    <row r="7403" spans="7:18" x14ac:dyDescent="0.2">
      <c r="G7403" s="64"/>
      <c r="H7403" s="64"/>
      <c r="O7403" s="87"/>
      <c r="P7403" s="127"/>
      <c r="Q7403" s="127"/>
      <c r="R7403" s="127"/>
    </row>
    <row r="7404" spans="7:18" x14ac:dyDescent="0.2">
      <c r="G7404" s="64"/>
      <c r="H7404" s="64"/>
      <c r="O7404" s="87"/>
      <c r="P7404" s="127"/>
      <c r="Q7404" s="127"/>
      <c r="R7404" s="127"/>
    </row>
    <row r="7405" spans="7:18" x14ac:dyDescent="0.2">
      <c r="G7405" s="64"/>
      <c r="H7405" s="64"/>
      <c r="O7405" s="87"/>
      <c r="P7405" s="127"/>
      <c r="Q7405" s="127"/>
      <c r="R7405" s="127"/>
    </row>
    <row r="7406" spans="7:18" x14ac:dyDescent="0.2">
      <c r="G7406" s="64"/>
      <c r="H7406" s="64"/>
      <c r="O7406" s="87"/>
      <c r="P7406" s="127"/>
      <c r="Q7406" s="127"/>
      <c r="R7406" s="127"/>
    </row>
    <row r="7407" spans="7:18" x14ac:dyDescent="0.2">
      <c r="G7407" s="64"/>
      <c r="H7407" s="64"/>
      <c r="O7407" s="87"/>
      <c r="P7407" s="127"/>
      <c r="Q7407" s="127"/>
      <c r="R7407" s="127"/>
    </row>
    <row r="7408" spans="7:18" x14ac:dyDescent="0.2">
      <c r="G7408" s="64"/>
      <c r="H7408" s="64"/>
      <c r="O7408" s="87"/>
      <c r="P7408" s="127"/>
      <c r="Q7408" s="127"/>
      <c r="R7408" s="127"/>
    </row>
    <row r="7409" spans="7:18" x14ac:dyDescent="0.2">
      <c r="G7409" s="64"/>
      <c r="H7409" s="64"/>
      <c r="O7409" s="87"/>
      <c r="P7409" s="127"/>
      <c r="Q7409" s="127"/>
      <c r="R7409" s="127"/>
    </row>
    <row r="7410" spans="7:18" x14ac:dyDescent="0.2">
      <c r="G7410" s="64"/>
      <c r="H7410" s="64"/>
      <c r="O7410" s="87"/>
      <c r="P7410" s="127"/>
      <c r="Q7410" s="127"/>
      <c r="R7410" s="127"/>
    </row>
    <row r="7411" spans="7:18" x14ac:dyDescent="0.2">
      <c r="G7411" s="64"/>
      <c r="H7411" s="64"/>
      <c r="O7411" s="87"/>
      <c r="P7411" s="127"/>
      <c r="Q7411" s="127"/>
      <c r="R7411" s="127"/>
    </row>
    <row r="7412" spans="7:18" x14ac:dyDescent="0.2">
      <c r="G7412" s="64"/>
      <c r="H7412" s="64"/>
      <c r="O7412" s="87"/>
      <c r="P7412" s="127"/>
      <c r="Q7412" s="127"/>
      <c r="R7412" s="127"/>
    </row>
    <row r="7413" spans="7:18" x14ac:dyDescent="0.2">
      <c r="G7413" s="64"/>
      <c r="H7413" s="64"/>
      <c r="O7413" s="87"/>
      <c r="P7413" s="127"/>
      <c r="Q7413" s="127"/>
      <c r="R7413" s="127"/>
    </row>
    <row r="7414" spans="7:18" x14ac:dyDescent="0.2">
      <c r="G7414" s="64"/>
      <c r="H7414" s="64"/>
      <c r="O7414" s="87"/>
      <c r="P7414" s="127"/>
      <c r="Q7414" s="127"/>
      <c r="R7414" s="127"/>
    </row>
    <row r="7415" spans="7:18" x14ac:dyDescent="0.2">
      <c r="G7415" s="64"/>
      <c r="H7415" s="64"/>
      <c r="O7415" s="87"/>
      <c r="P7415" s="127"/>
      <c r="Q7415" s="127"/>
      <c r="R7415" s="127"/>
    </row>
    <row r="7416" spans="7:18" x14ac:dyDescent="0.2">
      <c r="G7416" s="64"/>
      <c r="H7416" s="64"/>
      <c r="O7416" s="87"/>
      <c r="P7416" s="127"/>
      <c r="Q7416" s="127"/>
      <c r="R7416" s="127"/>
    </row>
    <row r="7417" spans="7:18" x14ac:dyDescent="0.2">
      <c r="G7417" s="64"/>
      <c r="H7417" s="64"/>
      <c r="O7417" s="87"/>
      <c r="P7417" s="127"/>
      <c r="Q7417" s="127"/>
      <c r="R7417" s="127"/>
    </row>
    <row r="7418" spans="7:18" x14ac:dyDescent="0.2">
      <c r="G7418" s="64"/>
      <c r="H7418" s="64"/>
      <c r="O7418" s="87"/>
      <c r="P7418" s="127"/>
      <c r="Q7418" s="127"/>
      <c r="R7418" s="127"/>
    </row>
    <row r="7419" spans="7:18" x14ac:dyDescent="0.2">
      <c r="G7419" s="64"/>
      <c r="H7419" s="64"/>
      <c r="O7419" s="87"/>
      <c r="P7419" s="127"/>
      <c r="Q7419" s="127"/>
      <c r="R7419" s="127"/>
    </row>
    <row r="7420" spans="7:18" x14ac:dyDescent="0.2">
      <c r="G7420" s="64"/>
      <c r="H7420" s="64"/>
      <c r="O7420" s="87"/>
      <c r="P7420" s="127"/>
      <c r="Q7420" s="127"/>
      <c r="R7420" s="127"/>
    </row>
    <row r="7421" spans="7:18" x14ac:dyDescent="0.2">
      <c r="G7421" s="64"/>
      <c r="H7421" s="64"/>
      <c r="O7421" s="87"/>
      <c r="P7421" s="127"/>
      <c r="Q7421" s="127"/>
      <c r="R7421" s="127"/>
    </row>
    <row r="7422" spans="7:18" x14ac:dyDescent="0.2">
      <c r="G7422" s="64"/>
      <c r="H7422" s="64"/>
      <c r="O7422" s="87"/>
      <c r="P7422" s="127"/>
      <c r="Q7422" s="127"/>
      <c r="R7422" s="127"/>
    </row>
    <row r="7423" spans="7:18" x14ac:dyDescent="0.2">
      <c r="G7423" s="64"/>
      <c r="H7423" s="64"/>
      <c r="O7423" s="87"/>
      <c r="P7423" s="127"/>
      <c r="Q7423" s="127"/>
      <c r="R7423" s="127"/>
    </row>
    <row r="7424" spans="7:18" x14ac:dyDescent="0.2">
      <c r="G7424" s="64"/>
      <c r="H7424" s="64"/>
      <c r="O7424" s="87"/>
      <c r="P7424" s="127"/>
      <c r="Q7424" s="127"/>
      <c r="R7424" s="127"/>
    </row>
    <row r="7425" spans="7:18" x14ac:dyDescent="0.2">
      <c r="G7425" s="64"/>
      <c r="H7425" s="64"/>
      <c r="O7425" s="87"/>
      <c r="P7425" s="127"/>
      <c r="Q7425" s="127"/>
      <c r="R7425" s="127"/>
    </row>
    <row r="7426" spans="7:18" x14ac:dyDescent="0.2">
      <c r="G7426" s="64"/>
      <c r="H7426" s="64"/>
      <c r="O7426" s="87"/>
      <c r="P7426" s="127"/>
      <c r="Q7426" s="127"/>
      <c r="R7426" s="127"/>
    </row>
    <row r="7427" spans="7:18" x14ac:dyDescent="0.2">
      <c r="G7427" s="64"/>
      <c r="H7427" s="64"/>
      <c r="O7427" s="87"/>
      <c r="P7427" s="127"/>
      <c r="Q7427" s="127"/>
      <c r="R7427" s="127"/>
    </row>
    <row r="7428" spans="7:18" x14ac:dyDescent="0.2">
      <c r="G7428" s="64"/>
      <c r="H7428" s="64"/>
      <c r="O7428" s="87"/>
      <c r="P7428" s="127"/>
      <c r="Q7428" s="127"/>
      <c r="R7428" s="127"/>
    </row>
    <row r="7429" spans="7:18" x14ac:dyDescent="0.2">
      <c r="G7429" s="64"/>
      <c r="H7429" s="64"/>
      <c r="O7429" s="87"/>
      <c r="P7429" s="127"/>
      <c r="Q7429" s="127"/>
      <c r="R7429" s="127"/>
    </row>
    <row r="7430" spans="7:18" x14ac:dyDescent="0.2">
      <c r="G7430" s="64"/>
      <c r="H7430" s="64"/>
      <c r="O7430" s="87"/>
      <c r="P7430" s="127"/>
      <c r="Q7430" s="127"/>
      <c r="R7430" s="127"/>
    </row>
    <row r="7431" spans="7:18" x14ac:dyDescent="0.2">
      <c r="G7431" s="64"/>
      <c r="H7431" s="64"/>
      <c r="O7431" s="87"/>
      <c r="P7431" s="127"/>
      <c r="Q7431" s="127"/>
      <c r="R7431" s="127"/>
    </row>
    <row r="7432" spans="7:18" x14ac:dyDescent="0.2">
      <c r="G7432" s="64"/>
      <c r="H7432" s="64"/>
      <c r="O7432" s="87"/>
      <c r="P7432" s="127"/>
      <c r="Q7432" s="127"/>
      <c r="R7432" s="127"/>
    </row>
    <row r="7433" spans="7:18" x14ac:dyDescent="0.2">
      <c r="G7433" s="64"/>
      <c r="H7433" s="64"/>
      <c r="O7433" s="87"/>
      <c r="P7433" s="127"/>
      <c r="Q7433" s="127"/>
      <c r="R7433" s="127"/>
    </row>
    <row r="7434" spans="7:18" x14ac:dyDescent="0.2">
      <c r="G7434" s="64"/>
      <c r="H7434" s="64"/>
      <c r="O7434" s="87"/>
      <c r="P7434" s="127"/>
      <c r="Q7434" s="127"/>
      <c r="R7434" s="127"/>
    </row>
    <row r="7435" spans="7:18" x14ac:dyDescent="0.2">
      <c r="G7435" s="64"/>
      <c r="H7435" s="64"/>
      <c r="O7435" s="87"/>
      <c r="P7435" s="127"/>
      <c r="Q7435" s="127"/>
      <c r="R7435" s="127"/>
    </row>
    <row r="7436" spans="7:18" x14ac:dyDescent="0.2">
      <c r="G7436" s="64"/>
      <c r="H7436" s="64"/>
      <c r="O7436" s="87"/>
      <c r="P7436" s="127"/>
      <c r="Q7436" s="127"/>
      <c r="R7436" s="127"/>
    </row>
    <row r="7437" spans="7:18" x14ac:dyDescent="0.2">
      <c r="G7437" s="64"/>
      <c r="H7437" s="64"/>
      <c r="O7437" s="87"/>
      <c r="P7437" s="127"/>
      <c r="Q7437" s="127"/>
      <c r="R7437" s="127"/>
    </row>
    <row r="7438" spans="7:18" x14ac:dyDescent="0.2">
      <c r="G7438" s="64"/>
      <c r="H7438" s="64"/>
      <c r="O7438" s="87"/>
      <c r="P7438" s="127"/>
      <c r="Q7438" s="127"/>
      <c r="R7438" s="127"/>
    </row>
    <row r="7439" spans="7:18" x14ac:dyDescent="0.2">
      <c r="G7439" s="64"/>
      <c r="H7439" s="64"/>
      <c r="O7439" s="87"/>
      <c r="P7439" s="127"/>
      <c r="Q7439" s="127"/>
      <c r="R7439" s="127"/>
    </row>
    <row r="7440" spans="7:18" x14ac:dyDescent="0.2">
      <c r="G7440" s="64"/>
      <c r="H7440" s="64"/>
      <c r="O7440" s="87"/>
      <c r="P7440" s="127"/>
      <c r="Q7440" s="127"/>
      <c r="R7440" s="127"/>
    </row>
    <row r="7441" spans="7:18" x14ac:dyDescent="0.2">
      <c r="G7441" s="64"/>
      <c r="H7441" s="64"/>
      <c r="O7441" s="87"/>
      <c r="P7441" s="127"/>
      <c r="Q7441" s="127"/>
      <c r="R7441" s="127"/>
    </row>
    <row r="7442" spans="7:18" x14ac:dyDescent="0.2">
      <c r="G7442" s="64"/>
      <c r="H7442" s="64"/>
      <c r="O7442" s="87"/>
      <c r="P7442" s="127"/>
      <c r="Q7442" s="127"/>
      <c r="R7442" s="127"/>
    </row>
    <row r="7443" spans="7:18" x14ac:dyDescent="0.2">
      <c r="G7443" s="64"/>
      <c r="H7443" s="64"/>
      <c r="O7443" s="87"/>
      <c r="P7443" s="127"/>
      <c r="Q7443" s="127"/>
      <c r="R7443" s="127"/>
    </row>
    <row r="7444" spans="7:18" x14ac:dyDescent="0.2">
      <c r="G7444" s="64"/>
      <c r="H7444" s="64"/>
      <c r="O7444" s="87"/>
      <c r="P7444" s="127"/>
      <c r="Q7444" s="127"/>
      <c r="R7444" s="127"/>
    </row>
    <row r="7445" spans="7:18" x14ac:dyDescent="0.2">
      <c r="G7445" s="64"/>
      <c r="H7445" s="64"/>
      <c r="O7445" s="87"/>
      <c r="P7445" s="127"/>
      <c r="Q7445" s="127"/>
      <c r="R7445" s="127"/>
    </row>
    <row r="7446" spans="7:18" x14ac:dyDescent="0.2">
      <c r="G7446" s="64"/>
      <c r="H7446" s="64"/>
      <c r="O7446" s="87"/>
      <c r="P7446" s="127"/>
      <c r="Q7446" s="127"/>
      <c r="R7446" s="127"/>
    </row>
    <row r="7447" spans="7:18" x14ac:dyDescent="0.2">
      <c r="G7447" s="64"/>
      <c r="H7447" s="64"/>
      <c r="O7447" s="87"/>
      <c r="P7447" s="127"/>
      <c r="Q7447" s="127"/>
      <c r="R7447" s="127"/>
    </row>
    <row r="7448" spans="7:18" x14ac:dyDescent="0.2">
      <c r="G7448" s="64"/>
      <c r="H7448" s="64"/>
      <c r="O7448" s="87"/>
      <c r="P7448" s="127"/>
      <c r="Q7448" s="127"/>
      <c r="R7448" s="127"/>
    </row>
    <row r="7449" spans="7:18" x14ac:dyDescent="0.2">
      <c r="G7449" s="64"/>
      <c r="H7449" s="64"/>
      <c r="O7449" s="87"/>
      <c r="P7449" s="127"/>
      <c r="Q7449" s="127"/>
      <c r="R7449" s="127"/>
    </row>
    <row r="7450" spans="7:18" x14ac:dyDescent="0.2">
      <c r="G7450" s="64"/>
      <c r="H7450" s="64"/>
      <c r="O7450" s="87"/>
      <c r="P7450" s="127"/>
      <c r="Q7450" s="127"/>
      <c r="R7450" s="127"/>
    </row>
    <row r="7451" spans="7:18" x14ac:dyDescent="0.2">
      <c r="G7451" s="64"/>
      <c r="H7451" s="64"/>
      <c r="O7451" s="87"/>
      <c r="P7451" s="127"/>
      <c r="Q7451" s="127"/>
      <c r="R7451" s="127"/>
    </row>
    <row r="7452" spans="7:18" x14ac:dyDescent="0.2">
      <c r="G7452" s="64"/>
      <c r="H7452" s="64"/>
      <c r="O7452" s="87"/>
      <c r="P7452" s="127"/>
      <c r="Q7452" s="127"/>
      <c r="R7452" s="127"/>
    </row>
    <row r="7453" spans="7:18" x14ac:dyDescent="0.2">
      <c r="G7453" s="64"/>
      <c r="H7453" s="64"/>
      <c r="O7453" s="87"/>
      <c r="P7453" s="127"/>
      <c r="Q7453" s="127"/>
      <c r="R7453" s="127"/>
    </row>
    <row r="7454" spans="7:18" x14ac:dyDescent="0.2">
      <c r="G7454" s="64"/>
      <c r="H7454" s="64"/>
      <c r="O7454" s="87"/>
      <c r="P7454" s="127"/>
      <c r="Q7454" s="127"/>
      <c r="R7454" s="127"/>
    </row>
    <row r="7455" spans="7:18" x14ac:dyDescent="0.2">
      <c r="G7455" s="64"/>
      <c r="H7455" s="64"/>
      <c r="O7455" s="87"/>
      <c r="P7455" s="127"/>
      <c r="Q7455" s="127"/>
      <c r="R7455" s="127"/>
    </row>
    <row r="7456" spans="7:18" x14ac:dyDescent="0.2">
      <c r="G7456" s="64"/>
      <c r="H7456" s="64"/>
      <c r="O7456" s="87"/>
      <c r="P7456" s="127"/>
      <c r="Q7456" s="127"/>
      <c r="R7456" s="127"/>
    </row>
    <row r="7457" spans="7:18" x14ac:dyDescent="0.2">
      <c r="G7457" s="64"/>
      <c r="H7457" s="64"/>
      <c r="O7457" s="87"/>
      <c r="P7457" s="127"/>
      <c r="Q7457" s="127"/>
      <c r="R7457" s="127"/>
    </row>
    <row r="7458" spans="7:18" x14ac:dyDescent="0.2">
      <c r="G7458" s="64"/>
      <c r="H7458" s="64"/>
      <c r="O7458" s="87"/>
      <c r="P7458" s="127"/>
      <c r="Q7458" s="127"/>
      <c r="R7458" s="127"/>
    </row>
    <row r="7459" spans="7:18" x14ac:dyDescent="0.2">
      <c r="G7459" s="64"/>
      <c r="H7459" s="64"/>
      <c r="O7459" s="87"/>
      <c r="P7459" s="127"/>
      <c r="Q7459" s="127"/>
      <c r="R7459" s="127"/>
    </row>
    <row r="7460" spans="7:18" x14ac:dyDescent="0.2">
      <c r="G7460" s="64"/>
      <c r="H7460" s="64"/>
      <c r="O7460" s="87"/>
      <c r="P7460" s="127"/>
      <c r="Q7460" s="127"/>
      <c r="R7460" s="127"/>
    </row>
    <row r="7461" spans="7:18" x14ac:dyDescent="0.2">
      <c r="G7461" s="64"/>
      <c r="H7461" s="64"/>
      <c r="O7461" s="87"/>
      <c r="P7461" s="127"/>
      <c r="Q7461" s="127"/>
      <c r="R7461" s="127"/>
    </row>
    <row r="7462" spans="7:18" x14ac:dyDescent="0.2">
      <c r="G7462" s="64"/>
      <c r="H7462" s="64"/>
      <c r="O7462" s="87"/>
      <c r="P7462" s="127"/>
      <c r="Q7462" s="127"/>
      <c r="R7462" s="127"/>
    </row>
    <row r="7463" spans="7:18" x14ac:dyDescent="0.2">
      <c r="G7463" s="64"/>
      <c r="H7463" s="64"/>
      <c r="O7463" s="87"/>
      <c r="P7463" s="127"/>
      <c r="Q7463" s="127"/>
      <c r="R7463" s="127"/>
    </row>
    <row r="7464" spans="7:18" x14ac:dyDescent="0.2">
      <c r="G7464" s="64"/>
      <c r="H7464" s="64"/>
      <c r="O7464" s="87"/>
      <c r="P7464" s="127"/>
      <c r="Q7464" s="127"/>
      <c r="R7464" s="127"/>
    </row>
    <row r="7465" spans="7:18" x14ac:dyDescent="0.2">
      <c r="G7465" s="64"/>
      <c r="H7465" s="64"/>
      <c r="O7465" s="87"/>
      <c r="P7465" s="127"/>
      <c r="Q7465" s="127"/>
      <c r="R7465" s="127"/>
    </row>
    <row r="7466" spans="7:18" x14ac:dyDescent="0.2">
      <c r="G7466" s="64"/>
      <c r="H7466" s="64"/>
      <c r="O7466" s="87"/>
      <c r="P7466" s="127"/>
      <c r="Q7466" s="127"/>
      <c r="R7466" s="127"/>
    </row>
    <row r="7467" spans="7:18" x14ac:dyDescent="0.2">
      <c r="G7467" s="64"/>
      <c r="H7467" s="64"/>
      <c r="O7467" s="87"/>
      <c r="P7467" s="127"/>
      <c r="Q7467" s="127"/>
      <c r="R7467" s="127"/>
    </row>
    <row r="7468" spans="7:18" x14ac:dyDescent="0.2">
      <c r="G7468" s="64"/>
      <c r="H7468" s="64"/>
      <c r="O7468" s="87"/>
      <c r="P7468" s="127"/>
      <c r="Q7468" s="127"/>
      <c r="R7468" s="127"/>
    </row>
    <row r="7469" spans="7:18" x14ac:dyDescent="0.2">
      <c r="G7469" s="64"/>
      <c r="H7469" s="64"/>
      <c r="O7469" s="87"/>
      <c r="P7469" s="127"/>
      <c r="Q7469" s="127"/>
      <c r="R7469" s="127"/>
    </row>
    <row r="7470" spans="7:18" x14ac:dyDescent="0.2">
      <c r="G7470" s="64"/>
      <c r="H7470" s="64"/>
      <c r="O7470" s="87"/>
      <c r="P7470" s="127"/>
      <c r="Q7470" s="127"/>
      <c r="R7470" s="127"/>
    </row>
    <row r="7471" spans="7:18" x14ac:dyDescent="0.2">
      <c r="G7471" s="64"/>
      <c r="H7471" s="64"/>
      <c r="O7471" s="87"/>
      <c r="P7471" s="127"/>
      <c r="Q7471" s="127"/>
      <c r="R7471" s="127"/>
    </row>
    <row r="7472" spans="7:18" x14ac:dyDescent="0.2">
      <c r="G7472" s="64"/>
      <c r="H7472" s="64"/>
      <c r="O7472" s="87"/>
      <c r="P7472" s="127"/>
      <c r="Q7472" s="127"/>
      <c r="R7472" s="127"/>
    </row>
    <row r="7473" spans="7:18" x14ac:dyDescent="0.2">
      <c r="G7473" s="64"/>
      <c r="H7473" s="64"/>
      <c r="O7473" s="87"/>
      <c r="P7473" s="127"/>
      <c r="Q7473" s="127"/>
      <c r="R7473" s="127"/>
    </row>
    <row r="7474" spans="7:18" x14ac:dyDescent="0.2">
      <c r="G7474" s="64"/>
      <c r="H7474" s="64"/>
      <c r="O7474" s="87"/>
      <c r="P7474" s="127"/>
      <c r="Q7474" s="127"/>
      <c r="R7474" s="127"/>
    </row>
    <row r="7475" spans="7:18" x14ac:dyDescent="0.2">
      <c r="G7475" s="64"/>
      <c r="H7475" s="64"/>
      <c r="O7475" s="87"/>
      <c r="P7475" s="127"/>
      <c r="Q7475" s="127"/>
      <c r="R7475" s="127"/>
    </row>
    <row r="7476" spans="7:18" x14ac:dyDescent="0.2">
      <c r="G7476" s="64"/>
      <c r="H7476" s="64"/>
      <c r="O7476" s="87"/>
      <c r="P7476" s="127"/>
      <c r="Q7476" s="127"/>
      <c r="R7476" s="127"/>
    </row>
    <row r="7477" spans="7:18" x14ac:dyDescent="0.2">
      <c r="G7477" s="64"/>
      <c r="H7477" s="64"/>
      <c r="O7477" s="87"/>
      <c r="P7477" s="127"/>
      <c r="Q7477" s="127"/>
      <c r="R7477" s="127"/>
    </row>
    <row r="7478" spans="7:18" x14ac:dyDescent="0.2">
      <c r="G7478" s="64"/>
      <c r="H7478" s="64"/>
      <c r="O7478" s="87"/>
      <c r="P7478" s="127"/>
      <c r="Q7478" s="127"/>
      <c r="R7478" s="127"/>
    </row>
    <row r="7479" spans="7:18" x14ac:dyDescent="0.2">
      <c r="G7479" s="64"/>
      <c r="H7479" s="64"/>
      <c r="O7479" s="87"/>
      <c r="P7479" s="127"/>
      <c r="Q7479" s="127"/>
      <c r="R7479" s="127"/>
    </row>
    <row r="7480" spans="7:18" x14ac:dyDescent="0.2">
      <c r="G7480" s="64"/>
      <c r="H7480" s="64"/>
      <c r="O7480" s="87"/>
      <c r="P7480" s="127"/>
      <c r="Q7480" s="127"/>
      <c r="R7480" s="127"/>
    </row>
    <row r="7481" spans="7:18" x14ac:dyDescent="0.2">
      <c r="G7481" s="64"/>
      <c r="H7481" s="64"/>
      <c r="O7481" s="87"/>
      <c r="P7481" s="127"/>
      <c r="Q7481" s="127"/>
      <c r="R7481" s="127"/>
    </row>
    <row r="7482" spans="7:18" x14ac:dyDescent="0.2">
      <c r="G7482" s="64"/>
      <c r="H7482" s="64"/>
      <c r="O7482" s="87"/>
      <c r="P7482" s="127"/>
      <c r="Q7482" s="127"/>
      <c r="R7482" s="127"/>
    </row>
    <row r="7483" spans="7:18" x14ac:dyDescent="0.2">
      <c r="G7483" s="64"/>
      <c r="H7483" s="64"/>
      <c r="O7483" s="87"/>
      <c r="P7483" s="127"/>
      <c r="Q7483" s="127"/>
      <c r="R7483" s="127"/>
    </row>
    <row r="7484" spans="7:18" x14ac:dyDescent="0.2">
      <c r="G7484" s="64"/>
      <c r="H7484" s="64"/>
      <c r="O7484" s="87"/>
      <c r="P7484" s="127"/>
      <c r="Q7484" s="127"/>
      <c r="R7484" s="127"/>
    </row>
    <row r="7485" spans="7:18" x14ac:dyDescent="0.2">
      <c r="G7485" s="64"/>
      <c r="H7485" s="64"/>
      <c r="O7485" s="87"/>
      <c r="P7485" s="127"/>
      <c r="Q7485" s="127"/>
      <c r="R7485" s="127"/>
    </row>
    <row r="7486" spans="7:18" x14ac:dyDescent="0.2">
      <c r="G7486" s="64"/>
      <c r="H7486" s="64"/>
      <c r="O7486" s="87"/>
      <c r="P7486" s="127"/>
      <c r="Q7486" s="127"/>
      <c r="R7486" s="127"/>
    </row>
    <row r="7487" spans="7:18" x14ac:dyDescent="0.2">
      <c r="G7487" s="64"/>
      <c r="H7487" s="64"/>
      <c r="O7487" s="87"/>
      <c r="P7487" s="127"/>
      <c r="Q7487" s="127"/>
      <c r="R7487" s="127"/>
    </row>
    <row r="7488" spans="7:18" x14ac:dyDescent="0.2">
      <c r="G7488" s="64"/>
      <c r="H7488" s="64"/>
      <c r="O7488" s="87"/>
      <c r="P7488" s="127"/>
      <c r="Q7488" s="127"/>
      <c r="R7488" s="127"/>
    </row>
    <row r="7489" spans="7:18" x14ac:dyDescent="0.2">
      <c r="G7489" s="64"/>
      <c r="H7489" s="64"/>
      <c r="O7489" s="87"/>
      <c r="P7489" s="127"/>
      <c r="Q7489" s="127"/>
      <c r="R7489" s="127"/>
    </row>
    <row r="7490" spans="7:18" x14ac:dyDescent="0.2">
      <c r="G7490" s="64"/>
      <c r="H7490" s="64"/>
      <c r="O7490" s="87"/>
      <c r="P7490" s="127"/>
      <c r="Q7490" s="127"/>
      <c r="R7490" s="127"/>
    </row>
    <row r="7491" spans="7:18" x14ac:dyDescent="0.2">
      <c r="G7491" s="64"/>
      <c r="H7491" s="64"/>
      <c r="O7491" s="87"/>
      <c r="P7491" s="127"/>
      <c r="Q7491" s="127"/>
      <c r="R7491" s="127"/>
    </row>
    <row r="7492" spans="7:18" x14ac:dyDescent="0.2">
      <c r="G7492" s="64"/>
      <c r="H7492" s="64"/>
      <c r="O7492" s="87"/>
      <c r="P7492" s="127"/>
      <c r="Q7492" s="127"/>
      <c r="R7492" s="127"/>
    </row>
    <row r="7493" spans="7:18" x14ac:dyDescent="0.2">
      <c r="G7493" s="64"/>
      <c r="H7493" s="64"/>
      <c r="O7493" s="87"/>
      <c r="P7493" s="127"/>
      <c r="Q7493" s="127"/>
      <c r="R7493" s="127"/>
    </row>
    <row r="7494" spans="7:18" x14ac:dyDescent="0.2">
      <c r="G7494" s="64"/>
      <c r="H7494" s="64"/>
      <c r="O7494" s="87"/>
      <c r="P7494" s="127"/>
      <c r="Q7494" s="127"/>
      <c r="R7494" s="127"/>
    </row>
    <row r="7495" spans="7:18" x14ac:dyDescent="0.2">
      <c r="G7495" s="64"/>
      <c r="H7495" s="64"/>
      <c r="O7495" s="87"/>
      <c r="P7495" s="127"/>
      <c r="Q7495" s="127"/>
      <c r="R7495" s="127"/>
    </row>
    <row r="7496" spans="7:18" x14ac:dyDescent="0.2">
      <c r="G7496" s="64"/>
      <c r="H7496" s="64"/>
      <c r="O7496" s="87"/>
      <c r="P7496" s="127"/>
      <c r="Q7496" s="127"/>
      <c r="R7496" s="127"/>
    </row>
    <row r="7497" spans="7:18" x14ac:dyDescent="0.2">
      <c r="G7497" s="64"/>
      <c r="H7497" s="64"/>
      <c r="O7497" s="87"/>
      <c r="P7497" s="127"/>
      <c r="Q7497" s="127"/>
      <c r="R7497" s="127"/>
    </row>
    <row r="7498" spans="7:18" x14ac:dyDescent="0.2">
      <c r="G7498" s="64"/>
      <c r="H7498" s="64"/>
      <c r="O7498" s="87"/>
      <c r="P7498" s="127"/>
      <c r="Q7498" s="127"/>
      <c r="R7498" s="127"/>
    </row>
    <row r="7499" spans="7:18" x14ac:dyDescent="0.2">
      <c r="G7499" s="64"/>
      <c r="H7499" s="64"/>
      <c r="O7499" s="87"/>
      <c r="P7499" s="127"/>
      <c r="Q7499" s="127"/>
      <c r="R7499" s="127"/>
    </row>
    <row r="7500" spans="7:18" x14ac:dyDescent="0.2">
      <c r="G7500" s="64"/>
      <c r="H7500" s="64"/>
      <c r="O7500" s="87"/>
      <c r="P7500" s="127"/>
      <c r="Q7500" s="127"/>
      <c r="R7500" s="127"/>
    </row>
    <row r="7501" spans="7:18" x14ac:dyDescent="0.2">
      <c r="G7501" s="64"/>
      <c r="H7501" s="64"/>
      <c r="O7501" s="87"/>
      <c r="P7501" s="127"/>
      <c r="Q7501" s="127"/>
      <c r="R7501" s="127"/>
    </row>
    <row r="7502" spans="7:18" x14ac:dyDescent="0.2">
      <c r="G7502" s="64"/>
      <c r="H7502" s="64"/>
      <c r="O7502" s="87"/>
      <c r="P7502" s="127"/>
      <c r="Q7502" s="127"/>
      <c r="R7502" s="127"/>
    </row>
    <row r="7503" spans="7:18" x14ac:dyDescent="0.2">
      <c r="G7503" s="64"/>
      <c r="H7503" s="64"/>
      <c r="O7503" s="87"/>
      <c r="P7503" s="127"/>
      <c r="Q7503" s="127"/>
      <c r="R7503" s="127"/>
    </row>
    <row r="7504" spans="7:18" x14ac:dyDescent="0.2">
      <c r="G7504" s="64"/>
      <c r="H7504" s="64"/>
      <c r="O7504" s="87"/>
      <c r="P7504" s="127"/>
      <c r="Q7504" s="127"/>
      <c r="R7504" s="127"/>
    </row>
    <row r="7505" spans="7:18" x14ac:dyDescent="0.2">
      <c r="G7505" s="64"/>
      <c r="H7505" s="64"/>
      <c r="O7505" s="87"/>
      <c r="P7505" s="127"/>
      <c r="Q7505" s="127"/>
      <c r="R7505" s="127"/>
    </row>
    <row r="7506" spans="7:18" x14ac:dyDescent="0.2">
      <c r="G7506" s="64"/>
      <c r="H7506" s="64"/>
      <c r="O7506" s="87"/>
      <c r="P7506" s="127"/>
      <c r="Q7506" s="127"/>
      <c r="R7506" s="127"/>
    </row>
    <row r="7507" spans="7:18" x14ac:dyDescent="0.2">
      <c r="G7507" s="64"/>
      <c r="H7507" s="64"/>
      <c r="O7507" s="87"/>
      <c r="P7507" s="127"/>
      <c r="Q7507" s="127"/>
      <c r="R7507" s="127"/>
    </row>
    <row r="7508" spans="7:18" x14ac:dyDescent="0.2">
      <c r="G7508" s="64"/>
      <c r="H7508" s="64"/>
      <c r="O7508" s="87"/>
      <c r="P7508" s="127"/>
      <c r="Q7508" s="127"/>
      <c r="R7508" s="127"/>
    </row>
    <row r="7509" spans="7:18" x14ac:dyDescent="0.2">
      <c r="G7509" s="64"/>
      <c r="H7509" s="64"/>
      <c r="O7509" s="87"/>
      <c r="P7509" s="127"/>
      <c r="Q7509" s="127"/>
      <c r="R7509" s="127"/>
    </row>
    <row r="7510" spans="7:18" x14ac:dyDescent="0.2">
      <c r="G7510" s="64"/>
      <c r="H7510" s="64"/>
      <c r="O7510" s="87"/>
      <c r="P7510" s="127"/>
      <c r="Q7510" s="127"/>
      <c r="R7510" s="127"/>
    </row>
    <row r="7511" spans="7:18" x14ac:dyDescent="0.2">
      <c r="G7511" s="64"/>
      <c r="H7511" s="64"/>
      <c r="O7511" s="87"/>
      <c r="P7511" s="127"/>
      <c r="Q7511" s="127"/>
      <c r="R7511" s="127"/>
    </row>
    <row r="7512" spans="7:18" x14ac:dyDescent="0.2">
      <c r="G7512" s="64"/>
      <c r="H7512" s="64"/>
      <c r="O7512" s="87"/>
      <c r="P7512" s="127"/>
      <c r="Q7512" s="127"/>
      <c r="R7512" s="127"/>
    </row>
    <row r="7513" spans="7:18" x14ac:dyDescent="0.2">
      <c r="G7513" s="64"/>
      <c r="H7513" s="64"/>
      <c r="O7513" s="87"/>
      <c r="P7513" s="127"/>
      <c r="Q7513" s="127"/>
      <c r="R7513" s="127"/>
    </row>
    <row r="7514" spans="7:18" x14ac:dyDescent="0.2">
      <c r="G7514" s="64"/>
      <c r="H7514" s="64"/>
      <c r="O7514" s="87"/>
      <c r="P7514" s="127"/>
      <c r="Q7514" s="127"/>
      <c r="R7514" s="127"/>
    </row>
    <row r="7515" spans="7:18" x14ac:dyDescent="0.2">
      <c r="G7515" s="64"/>
      <c r="H7515" s="64"/>
      <c r="O7515" s="87"/>
      <c r="P7515" s="127"/>
      <c r="Q7515" s="127"/>
      <c r="R7515" s="127"/>
    </row>
    <row r="7516" spans="7:18" x14ac:dyDescent="0.2">
      <c r="G7516" s="64"/>
      <c r="H7516" s="64"/>
      <c r="O7516" s="87"/>
      <c r="P7516" s="127"/>
      <c r="Q7516" s="127"/>
      <c r="R7516" s="127"/>
    </row>
    <row r="7517" spans="7:18" x14ac:dyDescent="0.2">
      <c r="G7517" s="64"/>
      <c r="H7517" s="64"/>
      <c r="O7517" s="87"/>
      <c r="P7517" s="127"/>
      <c r="Q7517" s="127"/>
      <c r="R7517" s="127"/>
    </row>
    <row r="7518" spans="7:18" x14ac:dyDescent="0.2">
      <c r="G7518" s="64"/>
      <c r="H7518" s="64"/>
      <c r="O7518" s="87"/>
      <c r="P7518" s="127"/>
      <c r="Q7518" s="127"/>
      <c r="R7518" s="127"/>
    </row>
    <row r="7519" spans="7:18" x14ac:dyDescent="0.2">
      <c r="G7519" s="64"/>
      <c r="H7519" s="64"/>
      <c r="O7519" s="87"/>
      <c r="P7519" s="127"/>
      <c r="Q7519" s="127"/>
      <c r="R7519" s="127"/>
    </row>
    <row r="7520" spans="7:18" x14ac:dyDescent="0.2">
      <c r="G7520" s="64"/>
      <c r="H7520" s="64"/>
      <c r="O7520" s="87"/>
      <c r="P7520" s="127"/>
      <c r="Q7520" s="127"/>
      <c r="R7520" s="127"/>
    </row>
    <row r="7521" spans="7:18" x14ac:dyDescent="0.2">
      <c r="G7521" s="64"/>
      <c r="H7521" s="64"/>
      <c r="O7521" s="87"/>
      <c r="P7521" s="127"/>
      <c r="Q7521" s="127"/>
      <c r="R7521" s="127"/>
    </row>
    <row r="7522" spans="7:18" x14ac:dyDescent="0.2">
      <c r="G7522" s="64"/>
      <c r="H7522" s="64"/>
      <c r="O7522" s="87"/>
      <c r="P7522" s="127"/>
      <c r="Q7522" s="127"/>
      <c r="R7522" s="127"/>
    </row>
    <row r="7523" spans="7:18" x14ac:dyDescent="0.2">
      <c r="G7523" s="64"/>
      <c r="H7523" s="64"/>
      <c r="O7523" s="87"/>
      <c r="P7523" s="127"/>
      <c r="Q7523" s="127"/>
      <c r="R7523" s="127"/>
    </row>
    <row r="7524" spans="7:18" x14ac:dyDescent="0.2">
      <c r="G7524" s="64"/>
      <c r="H7524" s="64"/>
      <c r="O7524" s="87"/>
      <c r="P7524" s="127"/>
      <c r="Q7524" s="127"/>
      <c r="R7524" s="127"/>
    </row>
    <row r="7525" spans="7:18" x14ac:dyDescent="0.2">
      <c r="G7525" s="64"/>
      <c r="H7525" s="64"/>
      <c r="O7525" s="87"/>
      <c r="P7525" s="127"/>
      <c r="Q7525" s="127"/>
      <c r="R7525" s="127"/>
    </row>
    <row r="7526" spans="7:18" x14ac:dyDescent="0.2">
      <c r="G7526" s="64"/>
      <c r="H7526" s="64"/>
      <c r="O7526" s="87"/>
      <c r="P7526" s="127"/>
      <c r="Q7526" s="127"/>
      <c r="R7526" s="127"/>
    </row>
    <row r="7527" spans="7:18" x14ac:dyDescent="0.2">
      <c r="G7527" s="64"/>
      <c r="H7527" s="64"/>
      <c r="O7527" s="87"/>
      <c r="P7527" s="127"/>
      <c r="Q7527" s="127"/>
      <c r="R7527" s="127"/>
    </row>
    <row r="7528" spans="7:18" x14ac:dyDescent="0.2">
      <c r="G7528" s="64"/>
      <c r="H7528" s="64"/>
      <c r="O7528" s="87"/>
      <c r="P7528" s="127"/>
      <c r="Q7528" s="127"/>
      <c r="R7528" s="127"/>
    </row>
    <row r="7529" spans="7:18" x14ac:dyDescent="0.2">
      <c r="G7529" s="64"/>
      <c r="H7529" s="64"/>
      <c r="O7529" s="87"/>
      <c r="P7529" s="127"/>
      <c r="Q7529" s="127"/>
      <c r="R7529" s="127"/>
    </row>
    <row r="7530" spans="7:18" x14ac:dyDescent="0.2">
      <c r="G7530" s="64"/>
      <c r="H7530" s="64"/>
      <c r="O7530" s="87"/>
      <c r="P7530" s="127"/>
      <c r="Q7530" s="127"/>
      <c r="R7530" s="127"/>
    </row>
    <row r="7531" spans="7:18" x14ac:dyDescent="0.2">
      <c r="G7531" s="64"/>
      <c r="H7531" s="64"/>
      <c r="O7531" s="87"/>
      <c r="P7531" s="127"/>
      <c r="Q7531" s="127"/>
      <c r="R7531" s="127"/>
    </row>
    <row r="7532" spans="7:18" x14ac:dyDescent="0.2">
      <c r="G7532" s="64"/>
      <c r="H7532" s="64"/>
      <c r="O7532" s="87"/>
      <c r="P7532" s="127"/>
      <c r="Q7532" s="127"/>
      <c r="R7532" s="127"/>
    </row>
    <row r="7533" spans="7:18" x14ac:dyDescent="0.2">
      <c r="G7533" s="64"/>
      <c r="H7533" s="64"/>
      <c r="O7533" s="87"/>
      <c r="P7533" s="127"/>
      <c r="Q7533" s="127"/>
      <c r="R7533" s="127"/>
    </row>
    <row r="7534" spans="7:18" x14ac:dyDescent="0.2">
      <c r="G7534" s="64"/>
      <c r="H7534" s="64"/>
      <c r="O7534" s="87"/>
      <c r="P7534" s="127"/>
      <c r="Q7534" s="127"/>
      <c r="R7534" s="127"/>
    </row>
    <row r="7535" spans="7:18" x14ac:dyDescent="0.2">
      <c r="G7535" s="64"/>
      <c r="H7535" s="64"/>
      <c r="O7535" s="87"/>
      <c r="P7535" s="127"/>
      <c r="Q7535" s="127"/>
      <c r="R7535" s="127"/>
    </row>
    <row r="7536" spans="7:18" x14ac:dyDescent="0.2">
      <c r="G7536" s="64"/>
      <c r="H7536" s="64"/>
      <c r="O7536" s="87"/>
      <c r="P7536" s="127"/>
      <c r="Q7536" s="127"/>
      <c r="R7536" s="127"/>
    </row>
    <row r="7537" spans="7:18" x14ac:dyDescent="0.2">
      <c r="G7537" s="64"/>
      <c r="H7537" s="64"/>
      <c r="O7537" s="87"/>
      <c r="P7537" s="127"/>
      <c r="Q7537" s="127"/>
      <c r="R7537" s="127"/>
    </row>
    <row r="7538" spans="7:18" x14ac:dyDescent="0.2">
      <c r="G7538" s="64"/>
      <c r="H7538" s="64"/>
      <c r="O7538" s="87"/>
      <c r="P7538" s="127"/>
      <c r="Q7538" s="127"/>
      <c r="R7538" s="127"/>
    </row>
    <row r="7539" spans="7:18" x14ac:dyDescent="0.2">
      <c r="G7539" s="64"/>
      <c r="H7539" s="64"/>
      <c r="O7539" s="87"/>
      <c r="P7539" s="127"/>
      <c r="Q7539" s="127"/>
      <c r="R7539" s="127"/>
    </row>
    <row r="7540" spans="7:18" x14ac:dyDescent="0.2">
      <c r="G7540" s="64"/>
      <c r="H7540" s="64"/>
      <c r="O7540" s="87"/>
      <c r="P7540" s="127"/>
      <c r="Q7540" s="127"/>
      <c r="R7540" s="127"/>
    </row>
    <row r="7541" spans="7:18" x14ac:dyDescent="0.2">
      <c r="G7541" s="64"/>
      <c r="H7541" s="64"/>
      <c r="O7541" s="87"/>
      <c r="P7541" s="127"/>
      <c r="Q7541" s="127"/>
      <c r="R7541" s="127"/>
    </row>
    <row r="7542" spans="7:18" x14ac:dyDescent="0.2">
      <c r="G7542" s="64"/>
      <c r="H7542" s="64"/>
      <c r="O7542" s="87"/>
      <c r="P7542" s="127"/>
      <c r="Q7542" s="127"/>
      <c r="R7542" s="127"/>
    </row>
    <row r="7543" spans="7:18" x14ac:dyDescent="0.2">
      <c r="G7543" s="64"/>
      <c r="H7543" s="64"/>
      <c r="O7543" s="87"/>
      <c r="P7543" s="127"/>
      <c r="Q7543" s="127"/>
      <c r="R7543" s="127"/>
    </row>
    <row r="7544" spans="7:18" x14ac:dyDescent="0.2">
      <c r="G7544" s="64"/>
      <c r="H7544" s="64"/>
      <c r="O7544" s="87"/>
      <c r="P7544" s="127"/>
      <c r="Q7544" s="127"/>
      <c r="R7544" s="127"/>
    </row>
    <row r="7545" spans="7:18" x14ac:dyDescent="0.2">
      <c r="G7545" s="64"/>
      <c r="H7545" s="64"/>
      <c r="O7545" s="87"/>
      <c r="P7545" s="127"/>
      <c r="Q7545" s="127"/>
      <c r="R7545" s="127"/>
    </row>
    <row r="7546" spans="7:18" x14ac:dyDescent="0.2">
      <c r="G7546" s="64"/>
      <c r="H7546" s="64"/>
      <c r="O7546" s="87"/>
      <c r="P7546" s="127"/>
      <c r="Q7546" s="127"/>
      <c r="R7546" s="127"/>
    </row>
    <row r="7547" spans="7:18" x14ac:dyDescent="0.2">
      <c r="G7547" s="64"/>
      <c r="H7547" s="64"/>
      <c r="O7547" s="87"/>
      <c r="P7547" s="127"/>
      <c r="Q7547" s="127"/>
      <c r="R7547" s="127"/>
    </row>
    <row r="7548" spans="7:18" x14ac:dyDescent="0.2">
      <c r="G7548" s="64"/>
      <c r="H7548" s="64"/>
      <c r="O7548" s="87"/>
      <c r="P7548" s="127"/>
      <c r="Q7548" s="127"/>
      <c r="R7548" s="127"/>
    </row>
    <row r="7549" spans="7:18" x14ac:dyDescent="0.2">
      <c r="G7549" s="64"/>
      <c r="H7549" s="64"/>
      <c r="O7549" s="87"/>
      <c r="P7549" s="127"/>
      <c r="Q7549" s="127"/>
      <c r="R7549" s="127"/>
    </row>
    <row r="7550" spans="7:18" x14ac:dyDescent="0.2">
      <c r="G7550" s="64"/>
      <c r="H7550" s="64"/>
      <c r="O7550" s="87"/>
      <c r="P7550" s="127"/>
      <c r="Q7550" s="127"/>
      <c r="R7550" s="127"/>
    </row>
    <row r="7551" spans="7:18" x14ac:dyDescent="0.2">
      <c r="G7551" s="64"/>
      <c r="H7551" s="64"/>
      <c r="O7551" s="87"/>
      <c r="P7551" s="127"/>
      <c r="Q7551" s="127"/>
      <c r="R7551" s="127"/>
    </row>
    <row r="7552" spans="7:18" x14ac:dyDescent="0.2">
      <c r="G7552" s="64"/>
      <c r="H7552" s="64"/>
      <c r="O7552" s="87"/>
      <c r="P7552" s="127"/>
      <c r="Q7552" s="127"/>
      <c r="R7552" s="127"/>
    </row>
    <row r="7553" spans="7:18" x14ac:dyDescent="0.2">
      <c r="G7553" s="64"/>
      <c r="H7553" s="64"/>
      <c r="O7553" s="87"/>
      <c r="P7553" s="127"/>
      <c r="Q7553" s="127"/>
      <c r="R7553" s="127"/>
    </row>
    <row r="7554" spans="7:18" x14ac:dyDescent="0.2">
      <c r="G7554" s="64"/>
      <c r="H7554" s="64"/>
      <c r="O7554" s="87"/>
      <c r="P7554" s="127"/>
      <c r="Q7554" s="127"/>
      <c r="R7554" s="127"/>
    </row>
    <row r="7555" spans="7:18" x14ac:dyDescent="0.2">
      <c r="G7555" s="64"/>
      <c r="H7555" s="64"/>
      <c r="O7555" s="87"/>
      <c r="P7555" s="127"/>
      <c r="Q7555" s="127"/>
      <c r="R7555" s="127"/>
    </row>
    <row r="7556" spans="7:18" x14ac:dyDescent="0.2">
      <c r="G7556" s="64"/>
      <c r="H7556" s="64"/>
      <c r="O7556" s="87"/>
      <c r="P7556" s="127"/>
      <c r="Q7556" s="127"/>
      <c r="R7556" s="127"/>
    </row>
    <row r="7557" spans="7:18" x14ac:dyDescent="0.2">
      <c r="G7557" s="64"/>
      <c r="H7557" s="64"/>
      <c r="O7557" s="87"/>
      <c r="P7557" s="127"/>
      <c r="Q7557" s="127"/>
      <c r="R7557" s="127"/>
    </row>
    <row r="7558" spans="7:18" x14ac:dyDescent="0.2">
      <c r="G7558" s="64"/>
      <c r="H7558" s="64"/>
      <c r="O7558" s="87"/>
      <c r="P7558" s="127"/>
      <c r="Q7558" s="127"/>
      <c r="R7558" s="127"/>
    </row>
    <row r="7559" spans="7:18" x14ac:dyDescent="0.2">
      <c r="G7559" s="64"/>
      <c r="H7559" s="64"/>
      <c r="O7559" s="87"/>
      <c r="P7559" s="127"/>
      <c r="Q7559" s="127"/>
      <c r="R7559" s="127"/>
    </row>
    <row r="7560" spans="7:18" x14ac:dyDescent="0.2">
      <c r="G7560" s="64"/>
      <c r="H7560" s="64"/>
      <c r="O7560" s="87"/>
      <c r="P7560" s="127"/>
      <c r="Q7560" s="127"/>
      <c r="R7560" s="127"/>
    </row>
    <row r="7561" spans="7:18" x14ac:dyDescent="0.2">
      <c r="G7561" s="64"/>
      <c r="H7561" s="64"/>
      <c r="O7561" s="87"/>
      <c r="P7561" s="127"/>
      <c r="Q7561" s="127"/>
      <c r="R7561" s="127"/>
    </row>
    <row r="7562" spans="7:18" x14ac:dyDescent="0.2">
      <c r="G7562" s="64"/>
      <c r="H7562" s="64"/>
      <c r="O7562" s="87"/>
      <c r="P7562" s="127"/>
      <c r="Q7562" s="127"/>
      <c r="R7562" s="127"/>
    </row>
    <row r="7563" spans="7:18" x14ac:dyDescent="0.2">
      <c r="G7563" s="64"/>
      <c r="H7563" s="64"/>
      <c r="O7563" s="87"/>
      <c r="P7563" s="127"/>
      <c r="Q7563" s="127"/>
      <c r="R7563" s="127"/>
    </row>
    <row r="7564" spans="7:18" x14ac:dyDescent="0.2">
      <c r="G7564" s="64"/>
      <c r="H7564" s="64"/>
      <c r="O7564" s="87"/>
      <c r="P7564" s="127"/>
      <c r="Q7564" s="127"/>
      <c r="R7564" s="127"/>
    </row>
    <row r="7565" spans="7:18" x14ac:dyDescent="0.2">
      <c r="G7565" s="64"/>
      <c r="H7565" s="64"/>
      <c r="O7565" s="87"/>
      <c r="P7565" s="127"/>
      <c r="Q7565" s="127"/>
      <c r="R7565" s="127"/>
    </row>
    <row r="7566" spans="7:18" x14ac:dyDescent="0.2">
      <c r="G7566" s="64"/>
      <c r="H7566" s="64"/>
      <c r="O7566" s="87"/>
      <c r="P7566" s="127"/>
      <c r="Q7566" s="127"/>
      <c r="R7566" s="127"/>
    </row>
    <row r="7567" spans="7:18" x14ac:dyDescent="0.2">
      <c r="G7567" s="64"/>
      <c r="H7567" s="64"/>
      <c r="O7567" s="87"/>
      <c r="P7567" s="127"/>
      <c r="Q7567" s="127"/>
      <c r="R7567" s="127"/>
    </row>
    <row r="7568" spans="7:18" x14ac:dyDescent="0.2">
      <c r="G7568" s="64"/>
      <c r="H7568" s="64"/>
      <c r="O7568" s="87"/>
      <c r="P7568" s="127"/>
      <c r="Q7568" s="127"/>
      <c r="R7568" s="127"/>
    </row>
    <row r="7569" spans="7:18" x14ac:dyDescent="0.2">
      <c r="G7569" s="64"/>
      <c r="H7569" s="64"/>
      <c r="O7569" s="87"/>
      <c r="P7569" s="127"/>
      <c r="Q7569" s="127"/>
      <c r="R7569" s="127"/>
    </row>
    <row r="7570" spans="7:18" x14ac:dyDescent="0.2">
      <c r="G7570" s="64"/>
      <c r="H7570" s="64"/>
      <c r="O7570" s="87"/>
      <c r="P7570" s="127"/>
      <c r="Q7570" s="127"/>
      <c r="R7570" s="127"/>
    </row>
    <row r="7571" spans="7:18" x14ac:dyDescent="0.2">
      <c r="G7571" s="64"/>
      <c r="H7571" s="64"/>
      <c r="O7571" s="87"/>
      <c r="P7571" s="127"/>
      <c r="Q7571" s="127"/>
      <c r="R7571" s="127"/>
    </row>
    <row r="7572" spans="7:18" x14ac:dyDescent="0.2">
      <c r="G7572" s="64"/>
      <c r="H7572" s="64"/>
      <c r="O7572" s="87"/>
      <c r="P7572" s="127"/>
      <c r="Q7572" s="127"/>
      <c r="R7572" s="127"/>
    </row>
    <row r="7573" spans="7:18" x14ac:dyDescent="0.2">
      <c r="G7573" s="64"/>
      <c r="H7573" s="64"/>
      <c r="O7573" s="87"/>
      <c r="P7573" s="127"/>
      <c r="Q7573" s="127"/>
      <c r="R7573" s="127"/>
    </row>
    <row r="7574" spans="7:18" x14ac:dyDescent="0.2">
      <c r="G7574" s="64"/>
      <c r="H7574" s="64"/>
      <c r="O7574" s="87"/>
      <c r="P7574" s="127"/>
      <c r="Q7574" s="127"/>
      <c r="R7574" s="127"/>
    </row>
    <row r="7575" spans="7:18" x14ac:dyDescent="0.2">
      <c r="G7575" s="64"/>
      <c r="H7575" s="64"/>
      <c r="O7575" s="87"/>
      <c r="P7575" s="127"/>
      <c r="Q7575" s="127"/>
      <c r="R7575" s="127"/>
    </row>
    <row r="7576" spans="7:18" x14ac:dyDescent="0.2">
      <c r="G7576" s="64"/>
      <c r="H7576" s="64"/>
      <c r="O7576" s="87"/>
      <c r="P7576" s="127"/>
      <c r="Q7576" s="127"/>
      <c r="R7576" s="127"/>
    </row>
    <row r="7577" spans="7:18" x14ac:dyDescent="0.2">
      <c r="G7577" s="64"/>
      <c r="H7577" s="64"/>
      <c r="O7577" s="87"/>
      <c r="P7577" s="127"/>
      <c r="Q7577" s="127"/>
      <c r="R7577" s="127"/>
    </row>
    <row r="7578" spans="7:18" x14ac:dyDescent="0.2">
      <c r="G7578" s="64"/>
      <c r="H7578" s="64"/>
      <c r="O7578" s="87"/>
      <c r="P7578" s="127"/>
      <c r="Q7578" s="127"/>
      <c r="R7578" s="127"/>
    </row>
    <row r="7579" spans="7:18" x14ac:dyDescent="0.2">
      <c r="G7579" s="64"/>
      <c r="H7579" s="64"/>
      <c r="O7579" s="87"/>
      <c r="P7579" s="127"/>
      <c r="Q7579" s="127"/>
      <c r="R7579" s="127"/>
    </row>
    <row r="7580" spans="7:18" x14ac:dyDescent="0.2">
      <c r="G7580" s="64"/>
      <c r="H7580" s="64"/>
      <c r="O7580" s="87"/>
      <c r="P7580" s="127"/>
      <c r="Q7580" s="127"/>
      <c r="R7580" s="127"/>
    </row>
    <row r="7581" spans="7:18" x14ac:dyDescent="0.2">
      <c r="G7581" s="64"/>
      <c r="H7581" s="64"/>
      <c r="O7581" s="87"/>
      <c r="P7581" s="127"/>
      <c r="Q7581" s="127"/>
      <c r="R7581" s="127"/>
    </row>
    <row r="7582" spans="7:18" x14ac:dyDescent="0.2">
      <c r="G7582" s="64"/>
      <c r="H7582" s="64"/>
      <c r="O7582" s="87"/>
      <c r="P7582" s="127"/>
      <c r="Q7582" s="127"/>
      <c r="R7582" s="127"/>
    </row>
    <row r="7583" spans="7:18" x14ac:dyDescent="0.2">
      <c r="G7583" s="64"/>
      <c r="H7583" s="64"/>
      <c r="O7583" s="87"/>
      <c r="P7583" s="127"/>
      <c r="Q7583" s="127"/>
      <c r="R7583" s="127"/>
    </row>
    <row r="7584" spans="7:18" x14ac:dyDescent="0.2">
      <c r="G7584" s="64"/>
      <c r="H7584" s="64"/>
      <c r="O7584" s="87"/>
      <c r="P7584" s="127"/>
      <c r="Q7584" s="127"/>
      <c r="R7584" s="127"/>
    </row>
    <row r="7585" spans="7:18" x14ac:dyDescent="0.2">
      <c r="G7585" s="64"/>
      <c r="H7585" s="64"/>
      <c r="O7585" s="87"/>
      <c r="P7585" s="127"/>
      <c r="Q7585" s="127"/>
      <c r="R7585" s="127"/>
    </row>
    <row r="7586" spans="7:18" x14ac:dyDescent="0.2">
      <c r="G7586" s="64"/>
      <c r="H7586" s="64"/>
      <c r="O7586" s="87"/>
      <c r="P7586" s="127"/>
      <c r="Q7586" s="127"/>
      <c r="R7586" s="127"/>
    </row>
    <row r="7587" spans="7:18" x14ac:dyDescent="0.2">
      <c r="G7587" s="64"/>
      <c r="H7587" s="64"/>
      <c r="O7587" s="87"/>
      <c r="P7587" s="127"/>
      <c r="Q7587" s="127"/>
      <c r="R7587" s="127"/>
    </row>
    <row r="7588" spans="7:18" x14ac:dyDescent="0.2">
      <c r="G7588" s="64"/>
      <c r="H7588" s="64"/>
      <c r="O7588" s="87"/>
      <c r="P7588" s="127"/>
      <c r="Q7588" s="127"/>
      <c r="R7588" s="127"/>
    </row>
    <row r="7589" spans="7:18" x14ac:dyDescent="0.2">
      <c r="G7589" s="64"/>
      <c r="H7589" s="64"/>
      <c r="O7589" s="87"/>
      <c r="P7589" s="127"/>
      <c r="Q7589" s="127"/>
      <c r="R7589" s="127"/>
    </row>
    <row r="7590" spans="7:18" x14ac:dyDescent="0.2">
      <c r="G7590" s="64"/>
      <c r="H7590" s="64"/>
      <c r="O7590" s="87"/>
      <c r="P7590" s="127"/>
      <c r="Q7590" s="127"/>
      <c r="R7590" s="127"/>
    </row>
    <row r="7591" spans="7:18" x14ac:dyDescent="0.2">
      <c r="G7591" s="64"/>
      <c r="H7591" s="64"/>
      <c r="O7591" s="87"/>
      <c r="P7591" s="127"/>
      <c r="Q7591" s="127"/>
      <c r="R7591" s="127"/>
    </row>
    <row r="7592" spans="7:18" x14ac:dyDescent="0.2">
      <c r="G7592" s="64"/>
      <c r="H7592" s="64"/>
      <c r="O7592" s="87"/>
      <c r="P7592" s="127"/>
      <c r="Q7592" s="127"/>
      <c r="R7592" s="127"/>
    </row>
    <row r="7593" spans="7:18" x14ac:dyDescent="0.2">
      <c r="G7593" s="64"/>
      <c r="H7593" s="64"/>
      <c r="O7593" s="87"/>
      <c r="P7593" s="127"/>
      <c r="Q7593" s="127"/>
      <c r="R7593" s="127"/>
    </row>
    <row r="7594" spans="7:18" x14ac:dyDescent="0.2">
      <c r="G7594" s="64"/>
      <c r="H7594" s="64"/>
      <c r="O7594" s="87"/>
      <c r="P7594" s="127"/>
      <c r="Q7594" s="127"/>
      <c r="R7594" s="127"/>
    </row>
    <row r="7595" spans="7:18" x14ac:dyDescent="0.2">
      <c r="G7595" s="64"/>
      <c r="H7595" s="64"/>
      <c r="O7595" s="87"/>
      <c r="P7595" s="127"/>
      <c r="Q7595" s="127"/>
      <c r="R7595" s="127"/>
    </row>
    <row r="7596" spans="7:18" x14ac:dyDescent="0.2">
      <c r="G7596" s="64"/>
      <c r="H7596" s="64"/>
      <c r="O7596" s="87"/>
      <c r="P7596" s="127"/>
      <c r="Q7596" s="127"/>
      <c r="R7596" s="127"/>
    </row>
    <row r="7597" spans="7:18" x14ac:dyDescent="0.2">
      <c r="G7597" s="64"/>
      <c r="H7597" s="64"/>
      <c r="O7597" s="87"/>
      <c r="P7597" s="127"/>
      <c r="Q7597" s="127"/>
      <c r="R7597" s="127"/>
    </row>
    <row r="7598" spans="7:18" x14ac:dyDescent="0.2">
      <c r="G7598" s="64"/>
      <c r="H7598" s="64"/>
      <c r="O7598" s="87"/>
      <c r="P7598" s="127"/>
      <c r="Q7598" s="127"/>
      <c r="R7598" s="127"/>
    </row>
    <row r="7599" spans="7:18" x14ac:dyDescent="0.2">
      <c r="G7599" s="64"/>
      <c r="H7599" s="64"/>
      <c r="O7599" s="87"/>
      <c r="P7599" s="127"/>
      <c r="Q7599" s="127"/>
      <c r="R7599" s="127"/>
    </row>
    <row r="7600" spans="7:18" x14ac:dyDescent="0.2">
      <c r="G7600" s="64"/>
      <c r="H7600" s="64"/>
      <c r="O7600" s="87"/>
      <c r="P7600" s="127"/>
      <c r="Q7600" s="127"/>
      <c r="R7600" s="127"/>
    </row>
    <row r="7601" spans="7:18" x14ac:dyDescent="0.2">
      <c r="G7601" s="64"/>
      <c r="H7601" s="64"/>
      <c r="O7601" s="87"/>
      <c r="P7601" s="127"/>
      <c r="Q7601" s="127"/>
      <c r="R7601" s="127"/>
    </row>
    <row r="7602" spans="7:18" x14ac:dyDescent="0.2">
      <c r="G7602" s="64"/>
      <c r="H7602" s="64"/>
      <c r="O7602" s="87"/>
      <c r="P7602" s="127"/>
      <c r="Q7602" s="127"/>
      <c r="R7602" s="127"/>
    </row>
    <row r="7603" spans="7:18" x14ac:dyDescent="0.2">
      <c r="G7603" s="64"/>
      <c r="H7603" s="64"/>
      <c r="O7603" s="87"/>
      <c r="P7603" s="127"/>
      <c r="Q7603" s="127"/>
      <c r="R7603" s="127"/>
    </row>
    <row r="7604" spans="7:18" x14ac:dyDescent="0.2">
      <c r="G7604" s="64"/>
      <c r="H7604" s="64"/>
      <c r="O7604" s="87"/>
      <c r="P7604" s="127"/>
      <c r="Q7604" s="127"/>
      <c r="R7604" s="127"/>
    </row>
    <row r="7605" spans="7:18" x14ac:dyDescent="0.2">
      <c r="G7605" s="64"/>
      <c r="H7605" s="64"/>
      <c r="O7605" s="87"/>
      <c r="P7605" s="127"/>
      <c r="Q7605" s="127"/>
      <c r="R7605" s="127"/>
    </row>
    <row r="7606" spans="7:18" x14ac:dyDescent="0.2">
      <c r="G7606" s="64"/>
      <c r="H7606" s="64"/>
      <c r="O7606" s="87"/>
      <c r="P7606" s="127"/>
      <c r="Q7606" s="127"/>
      <c r="R7606" s="127"/>
    </row>
    <row r="7607" spans="7:18" x14ac:dyDescent="0.2">
      <c r="G7607" s="64"/>
      <c r="H7607" s="64"/>
      <c r="O7607" s="87"/>
      <c r="P7607" s="127"/>
      <c r="Q7607" s="127"/>
      <c r="R7607" s="127"/>
    </row>
    <row r="7608" spans="7:18" x14ac:dyDescent="0.2">
      <c r="G7608" s="64"/>
      <c r="H7608" s="64"/>
      <c r="O7608" s="87"/>
      <c r="P7608" s="127"/>
      <c r="Q7608" s="127"/>
      <c r="R7608" s="127"/>
    </row>
    <row r="7609" spans="7:18" x14ac:dyDescent="0.2">
      <c r="G7609" s="64"/>
      <c r="H7609" s="64"/>
      <c r="O7609" s="87"/>
      <c r="P7609" s="127"/>
      <c r="Q7609" s="127"/>
      <c r="R7609" s="127"/>
    </row>
    <row r="7610" spans="7:18" x14ac:dyDescent="0.2">
      <c r="G7610" s="64"/>
      <c r="H7610" s="64"/>
      <c r="O7610" s="87"/>
      <c r="P7610" s="127"/>
      <c r="Q7610" s="127"/>
      <c r="R7610" s="127"/>
    </row>
    <row r="7611" spans="7:18" x14ac:dyDescent="0.2">
      <c r="G7611" s="64"/>
      <c r="H7611" s="64"/>
      <c r="O7611" s="87"/>
      <c r="P7611" s="127"/>
      <c r="Q7611" s="127"/>
      <c r="R7611" s="127"/>
    </row>
    <row r="7612" spans="7:18" x14ac:dyDescent="0.2">
      <c r="G7612" s="64"/>
      <c r="H7612" s="64"/>
      <c r="O7612" s="87"/>
      <c r="P7612" s="127"/>
      <c r="Q7612" s="127"/>
      <c r="R7612" s="127"/>
    </row>
    <row r="7613" spans="7:18" x14ac:dyDescent="0.2">
      <c r="G7613" s="64"/>
      <c r="H7613" s="64"/>
      <c r="O7613" s="87"/>
      <c r="P7613" s="127"/>
      <c r="Q7613" s="127"/>
      <c r="R7613" s="127"/>
    </row>
    <row r="7614" spans="7:18" x14ac:dyDescent="0.2">
      <c r="G7614" s="64"/>
      <c r="H7614" s="64"/>
      <c r="O7614" s="87"/>
      <c r="P7614" s="127"/>
      <c r="Q7614" s="127"/>
      <c r="R7614" s="127"/>
    </row>
    <row r="7615" spans="7:18" x14ac:dyDescent="0.2">
      <c r="G7615" s="64"/>
      <c r="H7615" s="64"/>
      <c r="O7615" s="87"/>
      <c r="P7615" s="127"/>
      <c r="Q7615" s="127"/>
      <c r="R7615" s="127"/>
    </row>
    <row r="7616" spans="7:18" x14ac:dyDescent="0.2">
      <c r="G7616" s="64"/>
      <c r="H7616" s="64"/>
      <c r="O7616" s="87"/>
      <c r="P7616" s="127"/>
      <c r="Q7616" s="127"/>
      <c r="R7616" s="127"/>
    </row>
    <row r="7617" spans="7:18" x14ac:dyDescent="0.2">
      <c r="G7617" s="64"/>
      <c r="H7617" s="64"/>
      <c r="O7617" s="87"/>
      <c r="P7617" s="127"/>
      <c r="Q7617" s="127"/>
      <c r="R7617" s="127"/>
    </row>
    <row r="7618" spans="7:18" x14ac:dyDescent="0.2">
      <c r="G7618" s="64"/>
      <c r="H7618" s="64"/>
      <c r="O7618" s="87"/>
      <c r="P7618" s="127"/>
      <c r="Q7618" s="127"/>
      <c r="R7618" s="127"/>
    </row>
    <row r="7619" spans="7:18" x14ac:dyDescent="0.2">
      <c r="G7619" s="64"/>
      <c r="H7619" s="64"/>
      <c r="O7619" s="87"/>
      <c r="P7619" s="127"/>
      <c r="Q7619" s="127"/>
      <c r="R7619" s="127"/>
    </row>
    <row r="7620" spans="7:18" x14ac:dyDescent="0.2">
      <c r="G7620" s="64"/>
      <c r="H7620" s="64"/>
      <c r="O7620" s="87"/>
      <c r="P7620" s="127"/>
      <c r="Q7620" s="127"/>
      <c r="R7620" s="127"/>
    </row>
    <row r="7621" spans="7:18" x14ac:dyDescent="0.2">
      <c r="G7621" s="64"/>
      <c r="H7621" s="64"/>
      <c r="O7621" s="87"/>
      <c r="P7621" s="127"/>
      <c r="Q7621" s="127"/>
      <c r="R7621" s="127"/>
    </row>
    <row r="7622" spans="7:18" x14ac:dyDescent="0.2">
      <c r="G7622" s="64"/>
      <c r="H7622" s="64"/>
      <c r="O7622" s="87"/>
      <c r="P7622" s="127"/>
      <c r="Q7622" s="127"/>
      <c r="R7622" s="127"/>
    </row>
    <row r="7623" spans="7:18" x14ac:dyDescent="0.2">
      <c r="G7623" s="64"/>
      <c r="H7623" s="64"/>
      <c r="O7623" s="87"/>
      <c r="P7623" s="127"/>
      <c r="Q7623" s="127"/>
      <c r="R7623" s="127"/>
    </row>
    <row r="7624" spans="7:18" x14ac:dyDescent="0.2">
      <c r="G7624" s="64"/>
      <c r="H7624" s="64"/>
      <c r="O7624" s="87"/>
      <c r="P7624" s="127"/>
      <c r="Q7624" s="127"/>
      <c r="R7624" s="127"/>
    </row>
    <row r="7625" spans="7:18" x14ac:dyDescent="0.2">
      <c r="G7625" s="64"/>
      <c r="H7625" s="64"/>
      <c r="O7625" s="87"/>
      <c r="P7625" s="127"/>
      <c r="Q7625" s="127"/>
      <c r="R7625" s="127"/>
    </row>
    <row r="7626" spans="7:18" x14ac:dyDescent="0.2">
      <c r="G7626" s="64"/>
      <c r="H7626" s="64"/>
      <c r="O7626" s="87"/>
      <c r="P7626" s="127"/>
      <c r="Q7626" s="127"/>
      <c r="R7626" s="127"/>
    </row>
    <row r="7627" spans="7:18" x14ac:dyDescent="0.2">
      <c r="G7627" s="64"/>
      <c r="H7627" s="64"/>
      <c r="O7627" s="87"/>
      <c r="P7627" s="127"/>
      <c r="Q7627" s="127"/>
      <c r="R7627" s="127"/>
    </row>
    <row r="7628" spans="7:18" x14ac:dyDescent="0.2">
      <c r="G7628" s="64"/>
      <c r="H7628" s="64"/>
      <c r="O7628" s="87"/>
      <c r="P7628" s="127"/>
      <c r="Q7628" s="127"/>
      <c r="R7628" s="127"/>
    </row>
    <row r="7629" spans="7:18" x14ac:dyDescent="0.2">
      <c r="G7629" s="64"/>
      <c r="H7629" s="64"/>
      <c r="O7629" s="87"/>
      <c r="P7629" s="127"/>
      <c r="Q7629" s="127"/>
      <c r="R7629" s="127"/>
    </row>
    <row r="7630" spans="7:18" x14ac:dyDescent="0.2">
      <c r="G7630" s="64"/>
      <c r="H7630" s="64"/>
      <c r="O7630" s="87"/>
      <c r="P7630" s="127"/>
      <c r="Q7630" s="127"/>
      <c r="R7630" s="127"/>
    </row>
    <row r="7631" spans="7:18" x14ac:dyDescent="0.2">
      <c r="G7631" s="64"/>
      <c r="H7631" s="64"/>
      <c r="O7631" s="87"/>
      <c r="P7631" s="127"/>
      <c r="Q7631" s="127"/>
      <c r="R7631" s="127"/>
    </row>
    <row r="7632" spans="7:18" x14ac:dyDescent="0.2">
      <c r="G7632" s="64"/>
      <c r="H7632" s="64"/>
      <c r="O7632" s="87"/>
      <c r="P7632" s="127"/>
      <c r="Q7632" s="127"/>
      <c r="R7632" s="127"/>
    </row>
    <row r="7633" spans="7:18" x14ac:dyDescent="0.2">
      <c r="G7633" s="64"/>
      <c r="H7633" s="64"/>
      <c r="O7633" s="87"/>
      <c r="P7633" s="127"/>
      <c r="Q7633" s="127"/>
      <c r="R7633" s="127"/>
    </row>
    <row r="7634" spans="7:18" x14ac:dyDescent="0.2">
      <c r="G7634" s="64"/>
      <c r="H7634" s="64"/>
      <c r="O7634" s="87"/>
      <c r="P7634" s="127"/>
      <c r="Q7634" s="127"/>
      <c r="R7634" s="127"/>
    </row>
    <row r="7635" spans="7:18" x14ac:dyDescent="0.2">
      <c r="G7635" s="64"/>
      <c r="H7635" s="64"/>
      <c r="O7635" s="87"/>
      <c r="P7635" s="127"/>
      <c r="Q7635" s="127"/>
      <c r="R7635" s="127"/>
    </row>
    <row r="7636" spans="7:18" x14ac:dyDescent="0.2">
      <c r="G7636" s="64"/>
      <c r="H7636" s="64"/>
      <c r="O7636" s="87"/>
      <c r="P7636" s="127"/>
      <c r="Q7636" s="127"/>
      <c r="R7636" s="127"/>
    </row>
    <row r="7637" spans="7:18" x14ac:dyDescent="0.2">
      <c r="G7637" s="64"/>
      <c r="H7637" s="64"/>
      <c r="O7637" s="87"/>
      <c r="P7637" s="127"/>
      <c r="Q7637" s="127"/>
      <c r="R7637" s="127"/>
    </row>
    <row r="7638" spans="7:18" x14ac:dyDescent="0.2">
      <c r="G7638" s="64"/>
      <c r="H7638" s="64"/>
      <c r="O7638" s="87"/>
      <c r="P7638" s="127"/>
      <c r="Q7638" s="127"/>
      <c r="R7638" s="127"/>
    </row>
    <row r="7639" spans="7:18" x14ac:dyDescent="0.2">
      <c r="G7639" s="64"/>
      <c r="H7639" s="64"/>
      <c r="O7639" s="87"/>
      <c r="P7639" s="127"/>
      <c r="Q7639" s="127"/>
      <c r="R7639" s="127"/>
    </row>
    <row r="7640" spans="7:18" x14ac:dyDescent="0.2">
      <c r="G7640" s="64"/>
      <c r="H7640" s="64"/>
      <c r="O7640" s="87"/>
      <c r="P7640" s="127"/>
      <c r="Q7640" s="127"/>
      <c r="R7640" s="127"/>
    </row>
    <row r="7641" spans="7:18" x14ac:dyDescent="0.2">
      <c r="G7641" s="64"/>
      <c r="H7641" s="64"/>
      <c r="O7641" s="87"/>
      <c r="P7641" s="127"/>
      <c r="Q7641" s="127"/>
      <c r="R7641" s="127"/>
    </row>
    <row r="7642" spans="7:18" x14ac:dyDescent="0.2">
      <c r="G7642" s="64"/>
      <c r="H7642" s="64"/>
      <c r="O7642" s="87"/>
      <c r="P7642" s="127"/>
      <c r="Q7642" s="127"/>
      <c r="R7642" s="127"/>
    </row>
    <row r="7643" spans="7:18" x14ac:dyDescent="0.2">
      <c r="G7643" s="64"/>
      <c r="H7643" s="64"/>
      <c r="O7643" s="87"/>
      <c r="P7643" s="127"/>
      <c r="Q7643" s="127"/>
      <c r="R7643" s="127"/>
    </row>
    <row r="7644" spans="7:18" x14ac:dyDescent="0.2">
      <c r="G7644" s="64"/>
      <c r="H7644" s="64"/>
      <c r="O7644" s="87"/>
      <c r="P7644" s="127"/>
      <c r="Q7644" s="127"/>
      <c r="R7644" s="127"/>
    </row>
    <row r="7645" spans="7:18" x14ac:dyDescent="0.2">
      <c r="G7645" s="64"/>
      <c r="H7645" s="64"/>
      <c r="O7645" s="87"/>
      <c r="P7645" s="127"/>
      <c r="Q7645" s="127"/>
      <c r="R7645" s="127"/>
    </row>
    <row r="7646" spans="7:18" x14ac:dyDescent="0.2">
      <c r="G7646" s="64"/>
      <c r="H7646" s="64"/>
      <c r="O7646" s="87"/>
      <c r="P7646" s="127"/>
      <c r="Q7646" s="127"/>
      <c r="R7646" s="127"/>
    </row>
    <row r="7647" spans="7:18" x14ac:dyDescent="0.2">
      <c r="G7647" s="64"/>
      <c r="H7647" s="64"/>
      <c r="O7647" s="87"/>
      <c r="P7647" s="127"/>
      <c r="Q7647" s="127"/>
      <c r="R7647" s="127"/>
    </row>
    <row r="7648" spans="7:18" x14ac:dyDescent="0.2">
      <c r="G7648" s="64"/>
      <c r="H7648" s="64"/>
      <c r="O7648" s="87"/>
      <c r="P7648" s="127"/>
      <c r="Q7648" s="127"/>
      <c r="R7648" s="127"/>
    </row>
    <row r="7649" spans="7:18" x14ac:dyDescent="0.2">
      <c r="G7649" s="64"/>
      <c r="H7649" s="64"/>
      <c r="O7649" s="87"/>
      <c r="P7649" s="127"/>
      <c r="Q7649" s="127"/>
      <c r="R7649" s="127"/>
    </row>
    <row r="7650" spans="7:18" x14ac:dyDescent="0.2">
      <c r="G7650" s="64"/>
      <c r="H7650" s="64"/>
      <c r="O7650" s="87"/>
      <c r="P7650" s="127"/>
      <c r="Q7650" s="127"/>
      <c r="R7650" s="127"/>
    </row>
    <row r="7651" spans="7:18" x14ac:dyDescent="0.2">
      <c r="G7651" s="64"/>
      <c r="H7651" s="64"/>
      <c r="O7651" s="87"/>
      <c r="P7651" s="127"/>
      <c r="Q7651" s="127"/>
      <c r="R7651" s="127"/>
    </row>
    <row r="7652" spans="7:18" x14ac:dyDescent="0.2">
      <c r="G7652" s="64"/>
      <c r="H7652" s="64"/>
      <c r="O7652" s="87"/>
      <c r="P7652" s="127"/>
      <c r="Q7652" s="127"/>
      <c r="R7652" s="127"/>
    </row>
    <row r="7653" spans="7:18" x14ac:dyDescent="0.2">
      <c r="G7653" s="64"/>
      <c r="H7653" s="64"/>
      <c r="O7653" s="87"/>
      <c r="P7653" s="127"/>
      <c r="Q7653" s="127"/>
      <c r="R7653" s="127"/>
    </row>
    <row r="7654" spans="7:18" x14ac:dyDescent="0.2">
      <c r="G7654" s="64"/>
      <c r="H7654" s="64"/>
      <c r="O7654" s="87"/>
      <c r="P7654" s="127"/>
      <c r="Q7654" s="127"/>
      <c r="R7654" s="127"/>
    </row>
    <row r="7655" spans="7:18" x14ac:dyDescent="0.2">
      <c r="G7655" s="64"/>
      <c r="H7655" s="64"/>
      <c r="O7655" s="87"/>
      <c r="P7655" s="127"/>
      <c r="Q7655" s="127"/>
      <c r="R7655" s="127"/>
    </row>
    <row r="7656" spans="7:18" x14ac:dyDescent="0.2">
      <c r="G7656" s="64"/>
      <c r="H7656" s="64"/>
      <c r="O7656" s="87"/>
      <c r="P7656" s="127"/>
      <c r="Q7656" s="127"/>
      <c r="R7656" s="127"/>
    </row>
    <row r="7657" spans="7:18" x14ac:dyDescent="0.2">
      <c r="G7657" s="64"/>
      <c r="H7657" s="64"/>
      <c r="O7657" s="87"/>
      <c r="P7657" s="127"/>
      <c r="Q7657" s="127"/>
      <c r="R7657" s="127"/>
    </row>
    <row r="7658" spans="7:18" x14ac:dyDescent="0.2">
      <c r="G7658" s="64"/>
      <c r="H7658" s="64"/>
      <c r="O7658" s="87"/>
      <c r="P7658" s="127"/>
      <c r="Q7658" s="127"/>
      <c r="R7658" s="127"/>
    </row>
    <row r="7659" spans="7:18" x14ac:dyDescent="0.2">
      <c r="G7659" s="64"/>
      <c r="H7659" s="64"/>
      <c r="O7659" s="87"/>
      <c r="P7659" s="127"/>
      <c r="Q7659" s="127"/>
      <c r="R7659" s="127"/>
    </row>
    <row r="7660" spans="7:18" x14ac:dyDescent="0.2">
      <c r="G7660" s="64"/>
      <c r="H7660" s="64"/>
      <c r="O7660" s="87"/>
      <c r="P7660" s="127"/>
      <c r="Q7660" s="127"/>
      <c r="R7660" s="127"/>
    </row>
    <row r="7661" spans="7:18" x14ac:dyDescent="0.2">
      <c r="G7661" s="64"/>
      <c r="H7661" s="64"/>
      <c r="O7661" s="87"/>
      <c r="P7661" s="127"/>
      <c r="Q7661" s="127"/>
      <c r="R7661" s="127"/>
    </row>
    <row r="7662" spans="7:18" x14ac:dyDescent="0.2">
      <c r="G7662" s="64"/>
      <c r="H7662" s="64"/>
      <c r="O7662" s="87"/>
      <c r="P7662" s="127"/>
      <c r="Q7662" s="127"/>
      <c r="R7662" s="127"/>
    </row>
    <row r="7663" spans="7:18" x14ac:dyDescent="0.2">
      <c r="G7663" s="64"/>
      <c r="H7663" s="64"/>
      <c r="O7663" s="87"/>
      <c r="P7663" s="127"/>
      <c r="Q7663" s="127"/>
      <c r="R7663" s="127"/>
    </row>
    <row r="7664" spans="7:18" x14ac:dyDescent="0.2">
      <c r="G7664" s="64"/>
      <c r="H7664" s="64"/>
      <c r="O7664" s="87"/>
      <c r="P7664" s="127"/>
      <c r="Q7664" s="127"/>
      <c r="R7664" s="127"/>
    </row>
    <row r="7665" spans="7:18" x14ac:dyDescent="0.2">
      <c r="G7665" s="64"/>
      <c r="H7665" s="64"/>
      <c r="O7665" s="87"/>
      <c r="P7665" s="127"/>
      <c r="Q7665" s="127"/>
      <c r="R7665" s="127"/>
    </row>
    <row r="7666" spans="7:18" x14ac:dyDescent="0.2">
      <c r="G7666" s="64"/>
      <c r="H7666" s="64"/>
      <c r="O7666" s="87"/>
      <c r="P7666" s="127"/>
      <c r="Q7666" s="127"/>
      <c r="R7666" s="127"/>
    </row>
    <row r="7667" spans="7:18" x14ac:dyDescent="0.2">
      <c r="G7667" s="64"/>
      <c r="H7667" s="64"/>
      <c r="O7667" s="87"/>
      <c r="P7667" s="127"/>
      <c r="Q7667" s="127"/>
      <c r="R7667" s="127"/>
    </row>
    <row r="7668" spans="7:18" x14ac:dyDescent="0.2">
      <c r="G7668" s="64"/>
      <c r="H7668" s="64"/>
      <c r="O7668" s="87"/>
      <c r="P7668" s="127"/>
      <c r="Q7668" s="127"/>
      <c r="R7668" s="127"/>
    </row>
    <row r="7669" spans="7:18" x14ac:dyDescent="0.2">
      <c r="G7669" s="64"/>
      <c r="H7669" s="64"/>
      <c r="O7669" s="87"/>
      <c r="P7669" s="127"/>
      <c r="Q7669" s="127"/>
      <c r="R7669" s="127"/>
    </row>
    <row r="7670" spans="7:18" x14ac:dyDescent="0.2">
      <c r="G7670" s="64"/>
      <c r="H7670" s="64"/>
      <c r="O7670" s="87"/>
      <c r="P7670" s="127"/>
      <c r="Q7670" s="127"/>
      <c r="R7670" s="127"/>
    </row>
    <row r="7671" spans="7:18" x14ac:dyDescent="0.2">
      <c r="G7671" s="64"/>
      <c r="H7671" s="64"/>
      <c r="O7671" s="87"/>
      <c r="P7671" s="127"/>
      <c r="Q7671" s="127"/>
      <c r="R7671" s="127"/>
    </row>
    <row r="7672" spans="7:18" x14ac:dyDescent="0.2">
      <c r="G7672" s="64"/>
      <c r="H7672" s="64"/>
      <c r="O7672" s="87"/>
      <c r="P7672" s="127"/>
      <c r="Q7672" s="127"/>
      <c r="R7672" s="127"/>
    </row>
    <row r="7673" spans="7:18" x14ac:dyDescent="0.2">
      <c r="G7673" s="64"/>
      <c r="H7673" s="64"/>
      <c r="O7673" s="87"/>
      <c r="P7673" s="127"/>
      <c r="Q7673" s="127"/>
      <c r="R7673" s="127"/>
    </row>
    <row r="7674" spans="7:18" x14ac:dyDescent="0.2">
      <c r="G7674" s="64"/>
      <c r="H7674" s="64"/>
      <c r="O7674" s="87"/>
      <c r="P7674" s="127"/>
      <c r="Q7674" s="127"/>
      <c r="R7674" s="127"/>
    </row>
    <row r="7675" spans="7:18" x14ac:dyDescent="0.2">
      <c r="G7675" s="64"/>
      <c r="H7675" s="64"/>
      <c r="O7675" s="87"/>
      <c r="P7675" s="127"/>
      <c r="Q7675" s="127"/>
      <c r="R7675" s="127"/>
    </row>
    <row r="7676" spans="7:18" x14ac:dyDescent="0.2">
      <c r="G7676" s="64"/>
      <c r="H7676" s="64"/>
      <c r="O7676" s="87"/>
      <c r="P7676" s="127"/>
      <c r="Q7676" s="127"/>
      <c r="R7676" s="127"/>
    </row>
    <row r="7677" spans="7:18" x14ac:dyDescent="0.2">
      <c r="G7677" s="64"/>
      <c r="H7677" s="64"/>
      <c r="O7677" s="87"/>
      <c r="P7677" s="127"/>
      <c r="Q7677" s="127"/>
      <c r="R7677" s="127"/>
    </row>
    <row r="7678" spans="7:18" x14ac:dyDescent="0.2">
      <c r="G7678" s="64"/>
      <c r="H7678" s="64"/>
      <c r="O7678" s="87"/>
      <c r="P7678" s="127"/>
      <c r="Q7678" s="127"/>
      <c r="R7678" s="127"/>
    </row>
    <row r="7679" spans="7:18" x14ac:dyDescent="0.2">
      <c r="G7679" s="64"/>
      <c r="H7679" s="64"/>
      <c r="O7679" s="87"/>
      <c r="P7679" s="127"/>
      <c r="Q7679" s="127"/>
      <c r="R7679" s="127"/>
    </row>
    <row r="7680" spans="7:18" x14ac:dyDescent="0.2">
      <c r="G7680" s="64"/>
      <c r="H7680" s="64"/>
      <c r="O7680" s="87"/>
      <c r="P7680" s="127"/>
      <c r="Q7680" s="127"/>
      <c r="R7680" s="127"/>
    </row>
    <row r="7681" spans="7:18" x14ac:dyDescent="0.2">
      <c r="G7681" s="64"/>
      <c r="H7681" s="64"/>
      <c r="O7681" s="87"/>
      <c r="P7681" s="127"/>
      <c r="Q7681" s="127"/>
      <c r="R7681" s="127"/>
    </row>
    <row r="7682" spans="7:18" x14ac:dyDescent="0.2">
      <c r="G7682" s="64"/>
      <c r="H7682" s="64"/>
      <c r="O7682" s="87"/>
      <c r="P7682" s="127"/>
      <c r="Q7682" s="127"/>
      <c r="R7682" s="127"/>
    </row>
    <row r="7683" spans="7:18" x14ac:dyDescent="0.2">
      <c r="G7683" s="64"/>
      <c r="H7683" s="64"/>
      <c r="O7683" s="87"/>
      <c r="P7683" s="127"/>
      <c r="Q7683" s="127"/>
      <c r="R7683" s="127"/>
    </row>
    <row r="7684" spans="7:18" x14ac:dyDescent="0.2">
      <c r="G7684" s="64"/>
      <c r="H7684" s="64"/>
      <c r="O7684" s="87"/>
      <c r="P7684" s="127"/>
      <c r="Q7684" s="127"/>
      <c r="R7684" s="127"/>
    </row>
    <row r="7685" spans="7:18" x14ac:dyDescent="0.2">
      <c r="G7685" s="64"/>
      <c r="H7685" s="64"/>
      <c r="O7685" s="87"/>
      <c r="P7685" s="127"/>
      <c r="Q7685" s="127"/>
      <c r="R7685" s="127"/>
    </row>
    <row r="7686" spans="7:18" x14ac:dyDescent="0.2">
      <c r="G7686" s="64"/>
      <c r="H7686" s="64"/>
      <c r="O7686" s="87"/>
      <c r="P7686" s="127"/>
      <c r="Q7686" s="127"/>
      <c r="R7686" s="127"/>
    </row>
    <row r="7687" spans="7:18" x14ac:dyDescent="0.2">
      <c r="G7687" s="64"/>
      <c r="H7687" s="64"/>
      <c r="O7687" s="87"/>
      <c r="P7687" s="127"/>
      <c r="Q7687" s="127"/>
      <c r="R7687" s="127"/>
    </row>
    <row r="7688" spans="7:18" x14ac:dyDescent="0.2">
      <c r="G7688" s="64"/>
      <c r="H7688" s="64"/>
      <c r="O7688" s="87"/>
      <c r="P7688" s="127"/>
      <c r="Q7688" s="127"/>
      <c r="R7688" s="127"/>
    </row>
    <row r="7689" spans="7:18" x14ac:dyDescent="0.2">
      <c r="G7689" s="64"/>
      <c r="H7689" s="64"/>
      <c r="O7689" s="87"/>
      <c r="P7689" s="127"/>
      <c r="Q7689" s="127"/>
      <c r="R7689" s="127"/>
    </row>
    <row r="7690" spans="7:18" x14ac:dyDescent="0.2">
      <c r="G7690" s="64"/>
      <c r="H7690" s="64"/>
      <c r="O7690" s="87"/>
      <c r="P7690" s="127"/>
      <c r="Q7690" s="127"/>
      <c r="R7690" s="127"/>
    </row>
    <row r="7691" spans="7:18" x14ac:dyDescent="0.2">
      <c r="G7691" s="64"/>
      <c r="H7691" s="64"/>
      <c r="O7691" s="87"/>
      <c r="P7691" s="127"/>
      <c r="Q7691" s="127"/>
      <c r="R7691" s="127"/>
    </row>
    <row r="7692" spans="7:18" x14ac:dyDescent="0.2">
      <c r="G7692" s="64"/>
      <c r="H7692" s="64"/>
      <c r="O7692" s="87"/>
      <c r="P7692" s="127"/>
      <c r="Q7692" s="127"/>
      <c r="R7692" s="127"/>
    </row>
    <row r="7693" spans="7:18" x14ac:dyDescent="0.2">
      <c r="G7693" s="64"/>
      <c r="H7693" s="64"/>
      <c r="O7693" s="87"/>
      <c r="P7693" s="127"/>
      <c r="Q7693" s="127"/>
      <c r="R7693" s="127"/>
    </row>
    <row r="7694" spans="7:18" x14ac:dyDescent="0.2">
      <c r="G7694" s="64"/>
      <c r="H7694" s="64"/>
      <c r="O7694" s="87"/>
      <c r="P7694" s="127"/>
      <c r="Q7694" s="127"/>
      <c r="R7694" s="127"/>
    </row>
    <row r="7695" spans="7:18" x14ac:dyDescent="0.2">
      <c r="G7695" s="64"/>
      <c r="H7695" s="64"/>
      <c r="O7695" s="87"/>
      <c r="P7695" s="127"/>
      <c r="Q7695" s="127"/>
      <c r="R7695" s="127"/>
    </row>
    <row r="7696" spans="7:18" x14ac:dyDescent="0.2">
      <c r="G7696" s="64"/>
      <c r="H7696" s="64"/>
      <c r="O7696" s="87"/>
      <c r="P7696" s="127"/>
      <c r="Q7696" s="127"/>
      <c r="R7696" s="127"/>
    </row>
    <row r="7697" spans="7:18" x14ac:dyDescent="0.2">
      <c r="G7697" s="64"/>
      <c r="H7697" s="64"/>
      <c r="O7697" s="87"/>
      <c r="P7697" s="127"/>
      <c r="Q7697" s="127"/>
      <c r="R7697" s="127"/>
    </row>
    <row r="7698" spans="7:18" x14ac:dyDescent="0.2">
      <c r="G7698" s="64"/>
      <c r="H7698" s="64"/>
      <c r="O7698" s="87"/>
      <c r="P7698" s="127"/>
      <c r="Q7698" s="127"/>
      <c r="R7698" s="127"/>
    </row>
    <row r="7699" spans="7:18" x14ac:dyDescent="0.2">
      <c r="G7699" s="64"/>
      <c r="H7699" s="64"/>
      <c r="O7699" s="87"/>
      <c r="P7699" s="127"/>
      <c r="Q7699" s="127"/>
      <c r="R7699" s="127"/>
    </row>
    <row r="7700" spans="7:18" x14ac:dyDescent="0.2">
      <c r="G7700" s="64"/>
      <c r="H7700" s="64"/>
      <c r="O7700" s="87"/>
      <c r="P7700" s="127"/>
      <c r="Q7700" s="127"/>
      <c r="R7700" s="127"/>
    </row>
    <row r="7701" spans="7:18" x14ac:dyDescent="0.2">
      <c r="G7701" s="64"/>
      <c r="H7701" s="64"/>
      <c r="O7701" s="87"/>
      <c r="P7701" s="127"/>
      <c r="Q7701" s="127"/>
      <c r="R7701" s="127"/>
    </row>
    <row r="7702" spans="7:18" x14ac:dyDescent="0.2">
      <c r="G7702" s="64"/>
      <c r="H7702" s="64"/>
      <c r="O7702" s="87"/>
      <c r="P7702" s="127"/>
      <c r="Q7702" s="127"/>
      <c r="R7702" s="127"/>
    </row>
    <row r="7703" spans="7:18" x14ac:dyDescent="0.2">
      <c r="G7703" s="64"/>
      <c r="H7703" s="64"/>
      <c r="O7703" s="87"/>
      <c r="P7703" s="127"/>
      <c r="Q7703" s="127"/>
      <c r="R7703" s="127"/>
    </row>
    <row r="7704" spans="7:18" x14ac:dyDescent="0.2">
      <c r="G7704" s="64"/>
      <c r="H7704" s="64"/>
      <c r="O7704" s="87"/>
      <c r="P7704" s="127"/>
      <c r="Q7704" s="127"/>
      <c r="R7704" s="127"/>
    </row>
    <row r="7705" spans="7:18" x14ac:dyDescent="0.2">
      <c r="G7705" s="64"/>
      <c r="H7705" s="64"/>
      <c r="O7705" s="87"/>
      <c r="P7705" s="127"/>
      <c r="Q7705" s="127"/>
      <c r="R7705" s="127"/>
    </row>
    <row r="7706" spans="7:18" x14ac:dyDescent="0.2">
      <c r="G7706" s="64"/>
      <c r="H7706" s="64"/>
      <c r="O7706" s="87"/>
      <c r="P7706" s="127"/>
      <c r="Q7706" s="127"/>
      <c r="R7706" s="127"/>
    </row>
    <row r="7707" spans="7:18" x14ac:dyDescent="0.2">
      <c r="G7707" s="64"/>
      <c r="H7707" s="64"/>
      <c r="O7707" s="87"/>
      <c r="P7707" s="127"/>
      <c r="Q7707" s="127"/>
      <c r="R7707" s="127"/>
    </row>
    <row r="7708" spans="7:18" x14ac:dyDescent="0.2">
      <c r="G7708" s="64"/>
      <c r="H7708" s="64"/>
      <c r="O7708" s="87"/>
      <c r="P7708" s="127"/>
      <c r="Q7708" s="127"/>
      <c r="R7708" s="127"/>
    </row>
    <row r="7709" spans="7:18" x14ac:dyDescent="0.2">
      <c r="G7709" s="64"/>
      <c r="H7709" s="64"/>
      <c r="O7709" s="87"/>
      <c r="P7709" s="127"/>
      <c r="Q7709" s="127"/>
      <c r="R7709" s="127"/>
    </row>
    <row r="7710" spans="7:18" x14ac:dyDescent="0.2">
      <c r="G7710" s="64"/>
      <c r="H7710" s="64"/>
      <c r="O7710" s="87"/>
      <c r="P7710" s="127"/>
      <c r="Q7710" s="127"/>
      <c r="R7710" s="127"/>
    </row>
    <row r="7711" spans="7:18" x14ac:dyDescent="0.2">
      <c r="G7711" s="64"/>
      <c r="H7711" s="64"/>
      <c r="O7711" s="87"/>
      <c r="P7711" s="127"/>
      <c r="Q7711" s="127"/>
      <c r="R7711" s="127"/>
    </row>
    <row r="7712" spans="7:18" x14ac:dyDescent="0.2">
      <c r="G7712" s="64"/>
      <c r="H7712" s="64"/>
      <c r="O7712" s="87"/>
      <c r="P7712" s="127"/>
      <c r="Q7712" s="127"/>
      <c r="R7712" s="127"/>
    </row>
    <row r="7713" spans="7:18" x14ac:dyDescent="0.2">
      <c r="G7713" s="64"/>
      <c r="H7713" s="64"/>
      <c r="O7713" s="87"/>
      <c r="P7713" s="127"/>
      <c r="Q7713" s="127"/>
      <c r="R7713" s="127"/>
    </row>
    <row r="7714" spans="7:18" x14ac:dyDescent="0.2">
      <c r="G7714" s="64"/>
      <c r="H7714" s="64"/>
      <c r="O7714" s="87"/>
      <c r="P7714" s="127"/>
      <c r="Q7714" s="127"/>
      <c r="R7714" s="127"/>
    </row>
    <row r="7715" spans="7:18" x14ac:dyDescent="0.2">
      <c r="G7715" s="64"/>
      <c r="H7715" s="64"/>
      <c r="O7715" s="87"/>
      <c r="P7715" s="127"/>
      <c r="Q7715" s="127"/>
      <c r="R7715" s="127"/>
    </row>
    <row r="7716" spans="7:18" x14ac:dyDescent="0.2">
      <c r="G7716" s="64"/>
      <c r="H7716" s="64"/>
      <c r="O7716" s="87"/>
      <c r="P7716" s="127"/>
      <c r="Q7716" s="127"/>
      <c r="R7716" s="127"/>
    </row>
    <row r="7717" spans="7:18" x14ac:dyDescent="0.2">
      <c r="G7717" s="64"/>
      <c r="H7717" s="64"/>
      <c r="O7717" s="87"/>
      <c r="P7717" s="127"/>
      <c r="Q7717" s="127"/>
      <c r="R7717" s="127"/>
    </row>
    <row r="7718" spans="7:18" x14ac:dyDescent="0.2">
      <c r="G7718" s="64"/>
      <c r="H7718" s="64"/>
      <c r="O7718" s="87"/>
      <c r="P7718" s="127"/>
      <c r="Q7718" s="127"/>
      <c r="R7718" s="127"/>
    </row>
    <row r="7719" spans="7:18" x14ac:dyDescent="0.2">
      <c r="G7719" s="64"/>
      <c r="H7719" s="64"/>
      <c r="O7719" s="87"/>
      <c r="P7719" s="127"/>
      <c r="Q7719" s="127"/>
      <c r="R7719" s="127"/>
    </row>
    <row r="7720" spans="7:18" x14ac:dyDescent="0.2">
      <c r="G7720" s="64"/>
      <c r="H7720" s="64"/>
      <c r="O7720" s="87"/>
      <c r="P7720" s="127"/>
      <c r="Q7720" s="127"/>
      <c r="R7720" s="127"/>
    </row>
    <row r="7721" spans="7:18" x14ac:dyDescent="0.2">
      <c r="G7721" s="64"/>
      <c r="H7721" s="64"/>
      <c r="O7721" s="87"/>
      <c r="P7721" s="127"/>
      <c r="Q7721" s="127"/>
      <c r="R7721" s="127"/>
    </row>
    <row r="7722" spans="7:18" x14ac:dyDescent="0.2">
      <c r="G7722" s="64"/>
      <c r="H7722" s="64"/>
      <c r="O7722" s="87"/>
      <c r="P7722" s="127"/>
      <c r="Q7722" s="127"/>
      <c r="R7722" s="127"/>
    </row>
    <row r="7723" spans="7:18" x14ac:dyDescent="0.2">
      <c r="G7723" s="64"/>
      <c r="H7723" s="64"/>
      <c r="O7723" s="87"/>
      <c r="P7723" s="127"/>
      <c r="Q7723" s="127"/>
      <c r="R7723" s="127"/>
    </row>
    <row r="7724" spans="7:18" x14ac:dyDescent="0.2">
      <c r="G7724" s="64"/>
      <c r="H7724" s="64"/>
      <c r="O7724" s="87"/>
      <c r="P7724" s="127"/>
      <c r="Q7724" s="127"/>
      <c r="R7724" s="127"/>
    </row>
    <row r="7725" spans="7:18" x14ac:dyDescent="0.2">
      <c r="G7725" s="64"/>
      <c r="H7725" s="64"/>
      <c r="O7725" s="87"/>
      <c r="P7725" s="127"/>
      <c r="Q7725" s="127"/>
      <c r="R7725" s="127"/>
    </row>
    <row r="7726" spans="7:18" x14ac:dyDescent="0.2">
      <c r="G7726" s="64"/>
      <c r="H7726" s="64"/>
      <c r="O7726" s="87"/>
      <c r="P7726" s="127"/>
      <c r="Q7726" s="127"/>
      <c r="R7726" s="127"/>
    </row>
    <row r="7727" spans="7:18" x14ac:dyDescent="0.2">
      <c r="G7727" s="64"/>
      <c r="H7727" s="64"/>
      <c r="O7727" s="87"/>
      <c r="P7727" s="127"/>
      <c r="Q7727" s="127"/>
      <c r="R7727" s="127"/>
    </row>
    <row r="7728" spans="7:18" x14ac:dyDescent="0.2">
      <c r="G7728" s="64"/>
      <c r="H7728" s="64"/>
      <c r="O7728" s="87"/>
      <c r="P7728" s="127"/>
      <c r="Q7728" s="127"/>
      <c r="R7728" s="127"/>
    </row>
    <row r="7729" spans="7:18" x14ac:dyDescent="0.2">
      <c r="G7729" s="64"/>
      <c r="H7729" s="64"/>
      <c r="O7729" s="87"/>
      <c r="P7729" s="127"/>
      <c r="Q7729" s="127"/>
      <c r="R7729" s="127"/>
    </row>
    <row r="7730" spans="7:18" x14ac:dyDescent="0.2">
      <c r="G7730" s="64"/>
      <c r="H7730" s="64"/>
      <c r="O7730" s="87"/>
      <c r="P7730" s="127"/>
      <c r="Q7730" s="127"/>
      <c r="R7730" s="127"/>
    </row>
    <row r="7731" spans="7:18" x14ac:dyDescent="0.2">
      <c r="G7731" s="64"/>
      <c r="H7731" s="64"/>
      <c r="O7731" s="87"/>
      <c r="P7731" s="127"/>
      <c r="Q7731" s="127"/>
      <c r="R7731" s="127"/>
    </row>
    <row r="7732" spans="7:18" x14ac:dyDescent="0.2">
      <c r="G7732" s="64"/>
      <c r="H7732" s="64"/>
      <c r="O7732" s="87"/>
      <c r="P7732" s="127"/>
      <c r="Q7732" s="127"/>
      <c r="R7732" s="127"/>
    </row>
    <row r="7733" spans="7:18" x14ac:dyDescent="0.2">
      <c r="G7733" s="64"/>
      <c r="H7733" s="64"/>
      <c r="O7733" s="87"/>
      <c r="P7733" s="127"/>
      <c r="Q7733" s="127"/>
      <c r="R7733" s="127"/>
    </row>
    <row r="7734" spans="7:18" x14ac:dyDescent="0.2">
      <c r="G7734" s="64"/>
      <c r="H7734" s="64"/>
      <c r="O7734" s="87"/>
      <c r="P7734" s="127"/>
      <c r="Q7734" s="127"/>
      <c r="R7734" s="127"/>
    </row>
    <row r="7735" spans="7:18" x14ac:dyDescent="0.2">
      <c r="G7735" s="64"/>
      <c r="H7735" s="64"/>
      <c r="O7735" s="87"/>
      <c r="P7735" s="127"/>
      <c r="Q7735" s="127"/>
      <c r="R7735" s="127"/>
    </row>
    <row r="7736" spans="7:18" x14ac:dyDescent="0.2">
      <c r="G7736" s="64"/>
      <c r="H7736" s="64"/>
      <c r="O7736" s="87"/>
      <c r="P7736" s="127"/>
      <c r="Q7736" s="127"/>
      <c r="R7736" s="127"/>
    </row>
    <row r="7737" spans="7:18" x14ac:dyDescent="0.2">
      <c r="G7737" s="64"/>
      <c r="H7737" s="64"/>
      <c r="O7737" s="87"/>
      <c r="P7737" s="127"/>
      <c r="Q7737" s="127"/>
      <c r="R7737" s="127"/>
    </row>
    <row r="7738" spans="7:18" x14ac:dyDescent="0.2">
      <c r="G7738" s="64"/>
      <c r="H7738" s="64"/>
      <c r="O7738" s="87"/>
      <c r="P7738" s="127"/>
      <c r="Q7738" s="127"/>
      <c r="R7738" s="127"/>
    </row>
    <row r="7739" spans="7:18" x14ac:dyDescent="0.2">
      <c r="G7739" s="64"/>
      <c r="H7739" s="64"/>
      <c r="O7739" s="87"/>
      <c r="P7739" s="127"/>
      <c r="Q7739" s="127"/>
      <c r="R7739" s="127"/>
    </row>
    <row r="7740" spans="7:18" x14ac:dyDescent="0.2">
      <c r="G7740" s="64"/>
      <c r="H7740" s="64"/>
      <c r="O7740" s="87"/>
      <c r="P7740" s="127"/>
      <c r="Q7740" s="127"/>
      <c r="R7740" s="127"/>
    </row>
    <row r="7741" spans="7:18" x14ac:dyDescent="0.2">
      <c r="G7741" s="64"/>
      <c r="H7741" s="64"/>
      <c r="O7741" s="87"/>
      <c r="P7741" s="127"/>
      <c r="Q7741" s="127"/>
      <c r="R7741" s="127"/>
    </row>
    <row r="7742" spans="7:18" x14ac:dyDescent="0.2">
      <c r="G7742" s="64"/>
      <c r="H7742" s="64"/>
      <c r="O7742" s="87"/>
      <c r="P7742" s="127"/>
      <c r="Q7742" s="127"/>
      <c r="R7742" s="127"/>
    </row>
    <row r="7743" spans="7:18" x14ac:dyDescent="0.2">
      <c r="G7743" s="64"/>
      <c r="H7743" s="64"/>
      <c r="O7743" s="87"/>
      <c r="P7743" s="127"/>
      <c r="Q7743" s="127"/>
      <c r="R7743" s="127"/>
    </row>
    <row r="7744" spans="7:18" x14ac:dyDescent="0.2">
      <c r="G7744" s="64"/>
      <c r="H7744" s="64"/>
      <c r="O7744" s="87"/>
      <c r="P7744" s="127"/>
      <c r="Q7744" s="127"/>
      <c r="R7744" s="127"/>
    </row>
    <row r="7745" spans="7:18" x14ac:dyDescent="0.2">
      <c r="G7745" s="64"/>
      <c r="H7745" s="64"/>
      <c r="O7745" s="87"/>
      <c r="P7745" s="127"/>
      <c r="Q7745" s="127"/>
      <c r="R7745" s="127"/>
    </row>
    <row r="7746" spans="7:18" x14ac:dyDescent="0.2">
      <c r="G7746" s="64"/>
      <c r="H7746" s="64"/>
      <c r="O7746" s="87"/>
      <c r="P7746" s="127"/>
      <c r="Q7746" s="127"/>
      <c r="R7746" s="127"/>
    </row>
    <row r="7747" spans="7:18" x14ac:dyDescent="0.2">
      <c r="G7747" s="64"/>
      <c r="H7747" s="64"/>
      <c r="O7747" s="87"/>
      <c r="P7747" s="127"/>
      <c r="Q7747" s="127"/>
      <c r="R7747" s="127"/>
    </row>
    <row r="7748" spans="7:18" x14ac:dyDescent="0.2">
      <c r="G7748" s="64"/>
      <c r="H7748" s="64"/>
      <c r="O7748" s="87"/>
      <c r="P7748" s="127"/>
      <c r="Q7748" s="127"/>
      <c r="R7748" s="127"/>
    </row>
    <row r="7749" spans="7:18" x14ac:dyDescent="0.2">
      <c r="G7749" s="64"/>
      <c r="H7749" s="64"/>
      <c r="O7749" s="87"/>
      <c r="P7749" s="127"/>
      <c r="Q7749" s="127"/>
      <c r="R7749" s="127"/>
    </row>
    <row r="7750" spans="7:18" x14ac:dyDescent="0.2">
      <c r="G7750" s="64"/>
      <c r="H7750" s="64"/>
      <c r="O7750" s="87"/>
      <c r="P7750" s="127"/>
      <c r="Q7750" s="127"/>
      <c r="R7750" s="127"/>
    </row>
    <row r="7751" spans="7:18" x14ac:dyDescent="0.2">
      <c r="G7751" s="64"/>
      <c r="H7751" s="64"/>
      <c r="O7751" s="87"/>
      <c r="P7751" s="127"/>
      <c r="Q7751" s="127"/>
      <c r="R7751" s="127"/>
    </row>
    <row r="7752" spans="7:18" x14ac:dyDescent="0.2">
      <c r="G7752" s="64"/>
      <c r="H7752" s="64"/>
      <c r="O7752" s="87"/>
      <c r="P7752" s="127"/>
      <c r="Q7752" s="127"/>
      <c r="R7752" s="127"/>
    </row>
    <row r="7753" spans="7:18" x14ac:dyDescent="0.2">
      <c r="G7753" s="64"/>
      <c r="H7753" s="64"/>
      <c r="O7753" s="87"/>
      <c r="P7753" s="127"/>
      <c r="Q7753" s="127"/>
      <c r="R7753" s="127"/>
    </row>
    <row r="7754" spans="7:18" x14ac:dyDescent="0.2">
      <c r="G7754" s="64"/>
      <c r="H7754" s="64"/>
      <c r="O7754" s="87"/>
      <c r="P7754" s="127"/>
      <c r="Q7754" s="127"/>
      <c r="R7754" s="127"/>
    </row>
    <row r="7755" spans="7:18" x14ac:dyDescent="0.2">
      <c r="G7755" s="64"/>
      <c r="H7755" s="64"/>
      <c r="O7755" s="87"/>
      <c r="P7755" s="127"/>
      <c r="Q7755" s="127"/>
      <c r="R7755" s="127"/>
    </row>
    <row r="7756" spans="7:18" x14ac:dyDescent="0.2">
      <c r="G7756" s="64"/>
      <c r="H7756" s="64"/>
      <c r="O7756" s="87"/>
      <c r="P7756" s="127"/>
      <c r="Q7756" s="127"/>
      <c r="R7756" s="127"/>
    </row>
    <row r="7757" spans="7:18" x14ac:dyDescent="0.2">
      <c r="G7757" s="64"/>
      <c r="H7757" s="64"/>
      <c r="O7757" s="87"/>
      <c r="P7757" s="127"/>
      <c r="Q7757" s="127"/>
      <c r="R7757" s="127"/>
    </row>
    <row r="7758" spans="7:18" x14ac:dyDescent="0.2">
      <c r="G7758" s="64"/>
      <c r="H7758" s="64"/>
      <c r="O7758" s="87"/>
      <c r="P7758" s="127"/>
      <c r="Q7758" s="127"/>
      <c r="R7758" s="127"/>
    </row>
    <row r="7759" spans="7:18" x14ac:dyDescent="0.2">
      <c r="G7759" s="64"/>
      <c r="H7759" s="64"/>
      <c r="O7759" s="87"/>
      <c r="P7759" s="127"/>
      <c r="Q7759" s="127"/>
      <c r="R7759" s="127"/>
    </row>
    <row r="7760" spans="7:18" x14ac:dyDescent="0.2">
      <c r="G7760" s="64"/>
      <c r="H7760" s="64"/>
      <c r="O7760" s="87"/>
      <c r="P7760" s="127"/>
      <c r="Q7760" s="127"/>
      <c r="R7760" s="127"/>
    </row>
    <row r="7761" spans="7:18" x14ac:dyDescent="0.2">
      <c r="G7761" s="64"/>
      <c r="H7761" s="64"/>
      <c r="O7761" s="87"/>
      <c r="P7761" s="127"/>
      <c r="Q7761" s="127"/>
      <c r="R7761" s="127"/>
    </row>
    <row r="7762" spans="7:18" x14ac:dyDescent="0.2">
      <c r="G7762" s="64"/>
      <c r="H7762" s="64"/>
      <c r="O7762" s="87"/>
      <c r="P7762" s="127"/>
      <c r="Q7762" s="127"/>
      <c r="R7762" s="127"/>
    </row>
    <row r="7763" spans="7:18" x14ac:dyDescent="0.2">
      <c r="G7763" s="64"/>
      <c r="H7763" s="64"/>
      <c r="O7763" s="87"/>
      <c r="P7763" s="127"/>
      <c r="Q7763" s="127"/>
      <c r="R7763" s="127"/>
    </row>
    <row r="7764" spans="7:18" x14ac:dyDescent="0.2">
      <c r="G7764" s="64"/>
      <c r="H7764" s="64"/>
      <c r="O7764" s="87"/>
      <c r="P7764" s="127"/>
      <c r="Q7764" s="127"/>
      <c r="R7764" s="127"/>
    </row>
    <row r="7765" spans="7:18" x14ac:dyDescent="0.2">
      <c r="G7765" s="64"/>
      <c r="H7765" s="64"/>
      <c r="O7765" s="87"/>
      <c r="P7765" s="127"/>
      <c r="Q7765" s="127"/>
      <c r="R7765" s="127"/>
    </row>
    <row r="7766" spans="7:18" x14ac:dyDescent="0.2">
      <c r="G7766" s="64"/>
      <c r="H7766" s="64"/>
      <c r="O7766" s="87"/>
      <c r="P7766" s="127"/>
      <c r="Q7766" s="127"/>
      <c r="R7766" s="127"/>
    </row>
    <row r="7767" spans="7:18" x14ac:dyDescent="0.2">
      <c r="G7767" s="64"/>
      <c r="H7767" s="64"/>
      <c r="O7767" s="87"/>
      <c r="P7767" s="127"/>
      <c r="Q7767" s="127"/>
      <c r="R7767" s="127"/>
    </row>
    <row r="7768" spans="7:18" x14ac:dyDescent="0.2">
      <c r="G7768" s="64"/>
      <c r="H7768" s="64"/>
      <c r="O7768" s="87"/>
      <c r="P7768" s="127"/>
      <c r="Q7768" s="127"/>
      <c r="R7768" s="127"/>
    </row>
    <row r="7769" spans="7:18" x14ac:dyDescent="0.2">
      <c r="G7769" s="64"/>
      <c r="H7769" s="64"/>
      <c r="O7769" s="87"/>
      <c r="P7769" s="127"/>
      <c r="Q7769" s="127"/>
      <c r="R7769" s="127"/>
    </row>
    <row r="7770" spans="7:18" x14ac:dyDescent="0.2">
      <c r="G7770" s="64"/>
      <c r="H7770" s="64"/>
      <c r="O7770" s="87"/>
      <c r="P7770" s="127"/>
      <c r="Q7770" s="127"/>
      <c r="R7770" s="127"/>
    </row>
    <row r="7771" spans="7:18" x14ac:dyDescent="0.2">
      <c r="G7771" s="64"/>
      <c r="H7771" s="64"/>
      <c r="O7771" s="87"/>
      <c r="P7771" s="127"/>
      <c r="Q7771" s="127"/>
      <c r="R7771" s="127"/>
    </row>
    <row r="7772" spans="7:18" x14ac:dyDescent="0.2">
      <c r="G7772" s="64"/>
      <c r="H7772" s="64"/>
      <c r="O7772" s="87"/>
      <c r="P7772" s="127"/>
      <c r="Q7772" s="127"/>
      <c r="R7772" s="127"/>
    </row>
    <row r="7773" spans="7:18" x14ac:dyDescent="0.2">
      <c r="G7773" s="64"/>
      <c r="H7773" s="64"/>
      <c r="O7773" s="87"/>
      <c r="P7773" s="127"/>
      <c r="Q7773" s="127"/>
      <c r="R7773" s="127"/>
    </row>
    <row r="7774" spans="7:18" x14ac:dyDescent="0.2">
      <c r="G7774" s="64"/>
      <c r="H7774" s="64"/>
      <c r="O7774" s="87"/>
      <c r="P7774" s="127"/>
      <c r="Q7774" s="127"/>
      <c r="R7774" s="127"/>
    </row>
    <row r="7775" spans="7:18" x14ac:dyDescent="0.2">
      <c r="G7775" s="64"/>
      <c r="H7775" s="64"/>
      <c r="O7775" s="87"/>
      <c r="P7775" s="127"/>
      <c r="Q7775" s="127"/>
      <c r="R7775" s="127"/>
    </row>
    <row r="7776" spans="7:18" x14ac:dyDescent="0.2">
      <c r="G7776" s="64"/>
      <c r="H7776" s="64"/>
      <c r="O7776" s="87"/>
      <c r="P7776" s="127"/>
      <c r="Q7776" s="127"/>
      <c r="R7776" s="127"/>
    </row>
    <row r="7777" spans="7:18" x14ac:dyDescent="0.2">
      <c r="G7777" s="64"/>
      <c r="H7777" s="64"/>
      <c r="O7777" s="87"/>
      <c r="P7777" s="127"/>
      <c r="Q7777" s="127"/>
      <c r="R7777" s="127"/>
    </row>
    <row r="7778" spans="7:18" x14ac:dyDescent="0.2">
      <c r="G7778" s="64"/>
      <c r="H7778" s="64"/>
      <c r="O7778" s="87"/>
      <c r="P7778" s="127"/>
      <c r="Q7778" s="127"/>
      <c r="R7778" s="127"/>
    </row>
    <row r="7779" spans="7:18" x14ac:dyDescent="0.2">
      <c r="G7779" s="64"/>
      <c r="H7779" s="64"/>
      <c r="O7779" s="87"/>
      <c r="P7779" s="127"/>
      <c r="Q7779" s="127"/>
      <c r="R7779" s="127"/>
    </row>
    <row r="7780" spans="7:18" x14ac:dyDescent="0.2">
      <c r="G7780" s="64"/>
      <c r="H7780" s="64"/>
      <c r="O7780" s="87"/>
      <c r="P7780" s="127"/>
      <c r="Q7780" s="127"/>
      <c r="R7780" s="127"/>
    </row>
    <row r="7781" spans="7:18" x14ac:dyDescent="0.2">
      <c r="G7781" s="64"/>
      <c r="H7781" s="64"/>
      <c r="O7781" s="87"/>
      <c r="P7781" s="127"/>
      <c r="Q7781" s="127"/>
      <c r="R7781" s="127"/>
    </row>
    <row r="7782" spans="7:18" x14ac:dyDescent="0.2">
      <c r="G7782" s="64"/>
      <c r="H7782" s="64"/>
      <c r="O7782" s="87"/>
      <c r="P7782" s="127"/>
      <c r="Q7782" s="127"/>
      <c r="R7782" s="127"/>
    </row>
    <row r="7783" spans="7:18" x14ac:dyDescent="0.2">
      <c r="G7783" s="64"/>
      <c r="H7783" s="64"/>
      <c r="O7783" s="87"/>
      <c r="P7783" s="127"/>
      <c r="Q7783" s="127"/>
      <c r="R7783" s="127"/>
    </row>
    <row r="7784" spans="7:18" x14ac:dyDescent="0.2">
      <c r="G7784" s="64"/>
      <c r="H7784" s="64"/>
      <c r="O7784" s="87"/>
      <c r="P7784" s="127"/>
      <c r="Q7784" s="127"/>
      <c r="R7784" s="127"/>
    </row>
    <row r="7785" spans="7:18" x14ac:dyDescent="0.2">
      <c r="G7785" s="64"/>
      <c r="H7785" s="64"/>
      <c r="O7785" s="87"/>
      <c r="P7785" s="127"/>
      <c r="Q7785" s="127"/>
      <c r="R7785" s="127"/>
    </row>
    <row r="7786" spans="7:18" x14ac:dyDescent="0.2">
      <c r="G7786" s="64"/>
      <c r="H7786" s="64"/>
      <c r="O7786" s="87"/>
      <c r="P7786" s="127"/>
      <c r="Q7786" s="127"/>
      <c r="R7786" s="127"/>
    </row>
    <row r="7787" spans="7:18" x14ac:dyDescent="0.2">
      <c r="G7787" s="64"/>
      <c r="H7787" s="64"/>
      <c r="O7787" s="87"/>
      <c r="P7787" s="127"/>
      <c r="Q7787" s="127"/>
      <c r="R7787" s="127"/>
    </row>
    <row r="7788" spans="7:18" x14ac:dyDescent="0.2">
      <c r="G7788" s="64"/>
      <c r="H7788" s="64"/>
      <c r="O7788" s="87"/>
      <c r="P7788" s="127"/>
      <c r="Q7788" s="127"/>
      <c r="R7788" s="127"/>
    </row>
    <row r="7789" spans="7:18" x14ac:dyDescent="0.2">
      <c r="G7789" s="64"/>
      <c r="H7789" s="64"/>
      <c r="O7789" s="87"/>
      <c r="P7789" s="127"/>
      <c r="Q7789" s="127"/>
      <c r="R7789" s="127"/>
    </row>
    <row r="7790" spans="7:18" x14ac:dyDescent="0.2">
      <c r="G7790" s="64"/>
      <c r="H7790" s="64"/>
      <c r="O7790" s="87"/>
      <c r="P7790" s="127"/>
      <c r="Q7790" s="127"/>
      <c r="R7790" s="127"/>
    </row>
    <row r="7791" spans="7:18" x14ac:dyDescent="0.2">
      <c r="G7791" s="64"/>
      <c r="H7791" s="64"/>
      <c r="O7791" s="87"/>
      <c r="P7791" s="127"/>
      <c r="Q7791" s="127"/>
      <c r="R7791" s="127"/>
    </row>
    <row r="7792" spans="7:18" x14ac:dyDescent="0.2">
      <c r="G7792" s="64"/>
      <c r="H7792" s="64"/>
      <c r="O7792" s="87"/>
      <c r="P7792" s="127"/>
      <c r="Q7792" s="127"/>
      <c r="R7792" s="127"/>
    </row>
    <row r="7793" spans="7:18" x14ac:dyDescent="0.2">
      <c r="G7793" s="64"/>
      <c r="H7793" s="64"/>
      <c r="O7793" s="87"/>
      <c r="P7793" s="127"/>
      <c r="Q7793" s="127"/>
      <c r="R7793" s="127"/>
    </row>
    <row r="7794" spans="7:18" x14ac:dyDescent="0.2">
      <c r="G7794" s="64"/>
      <c r="H7794" s="64"/>
      <c r="O7794" s="87"/>
      <c r="P7794" s="127"/>
      <c r="Q7794" s="127"/>
      <c r="R7794" s="127"/>
    </row>
    <row r="7795" spans="7:18" x14ac:dyDescent="0.2">
      <c r="G7795" s="64"/>
      <c r="H7795" s="64"/>
      <c r="O7795" s="87"/>
      <c r="P7795" s="127"/>
      <c r="Q7795" s="127"/>
      <c r="R7795" s="127"/>
    </row>
    <row r="7796" spans="7:18" x14ac:dyDescent="0.2">
      <c r="G7796" s="64"/>
      <c r="H7796" s="64"/>
      <c r="O7796" s="87"/>
      <c r="P7796" s="127"/>
      <c r="Q7796" s="127"/>
      <c r="R7796" s="127"/>
    </row>
    <row r="7797" spans="7:18" x14ac:dyDescent="0.2">
      <c r="G7797" s="64"/>
      <c r="H7797" s="64"/>
      <c r="O7797" s="87"/>
      <c r="P7797" s="127"/>
      <c r="Q7797" s="127"/>
      <c r="R7797" s="127"/>
    </row>
    <row r="7798" spans="7:18" x14ac:dyDescent="0.2">
      <c r="G7798" s="64"/>
      <c r="H7798" s="64"/>
      <c r="O7798" s="87"/>
      <c r="P7798" s="127"/>
      <c r="Q7798" s="127"/>
      <c r="R7798" s="127"/>
    </row>
    <row r="7799" spans="7:18" x14ac:dyDescent="0.2">
      <c r="G7799" s="64"/>
      <c r="H7799" s="64"/>
      <c r="O7799" s="87"/>
      <c r="P7799" s="127"/>
      <c r="Q7799" s="127"/>
      <c r="R7799" s="127"/>
    </row>
    <row r="7800" spans="7:18" x14ac:dyDescent="0.2">
      <c r="G7800" s="64"/>
      <c r="H7800" s="64"/>
      <c r="O7800" s="87"/>
      <c r="P7800" s="127"/>
      <c r="Q7800" s="127"/>
      <c r="R7800" s="127"/>
    </row>
    <row r="7801" spans="7:18" x14ac:dyDescent="0.2">
      <c r="G7801" s="64"/>
      <c r="H7801" s="64"/>
      <c r="O7801" s="87"/>
      <c r="P7801" s="127"/>
      <c r="Q7801" s="127"/>
      <c r="R7801" s="127"/>
    </row>
    <row r="7802" spans="7:18" x14ac:dyDescent="0.2">
      <c r="G7802" s="64"/>
      <c r="H7802" s="64"/>
      <c r="O7802" s="87"/>
      <c r="P7802" s="127"/>
      <c r="Q7802" s="127"/>
      <c r="R7802" s="127"/>
    </row>
    <row r="7803" spans="7:18" x14ac:dyDescent="0.2">
      <c r="G7803" s="64"/>
      <c r="H7803" s="64"/>
      <c r="O7803" s="87"/>
      <c r="P7803" s="127"/>
      <c r="Q7803" s="127"/>
      <c r="R7803" s="127"/>
    </row>
    <row r="7804" spans="7:18" x14ac:dyDescent="0.2">
      <c r="G7804" s="64"/>
      <c r="H7804" s="64"/>
      <c r="O7804" s="87"/>
      <c r="P7804" s="127"/>
      <c r="Q7804" s="127"/>
      <c r="R7804" s="127"/>
    </row>
    <row r="7805" spans="7:18" x14ac:dyDescent="0.2">
      <c r="G7805" s="64"/>
      <c r="H7805" s="64"/>
      <c r="O7805" s="87"/>
      <c r="P7805" s="127"/>
      <c r="Q7805" s="127"/>
      <c r="R7805" s="127"/>
    </row>
    <row r="7806" spans="7:18" x14ac:dyDescent="0.2">
      <c r="G7806" s="64"/>
      <c r="H7806" s="64"/>
      <c r="O7806" s="87"/>
      <c r="P7806" s="127"/>
      <c r="Q7806" s="127"/>
      <c r="R7806" s="127"/>
    </row>
    <row r="7807" spans="7:18" x14ac:dyDescent="0.2">
      <c r="G7807" s="64"/>
      <c r="H7807" s="64"/>
      <c r="O7807" s="87"/>
      <c r="P7807" s="127"/>
      <c r="Q7807" s="127"/>
      <c r="R7807" s="127"/>
    </row>
    <row r="7808" spans="7:18" x14ac:dyDescent="0.2">
      <c r="G7808" s="64"/>
      <c r="H7808" s="64"/>
      <c r="O7808" s="87"/>
      <c r="P7808" s="127"/>
      <c r="Q7808" s="127"/>
      <c r="R7808" s="127"/>
    </row>
    <row r="7809" spans="7:18" x14ac:dyDescent="0.2">
      <c r="G7809" s="64"/>
      <c r="H7809" s="64"/>
      <c r="O7809" s="87"/>
      <c r="P7809" s="127"/>
      <c r="Q7809" s="127"/>
      <c r="R7809" s="127"/>
    </row>
    <row r="7810" spans="7:18" x14ac:dyDescent="0.2">
      <c r="G7810" s="64"/>
      <c r="H7810" s="64"/>
      <c r="O7810" s="87"/>
      <c r="P7810" s="127"/>
      <c r="Q7810" s="127"/>
      <c r="R7810" s="127"/>
    </row>
    <row r="7811" spans="7:18" x14ac:dyDescent="0.2">
      <c r="G7811" s="64"/>
      <c r="H7811" s="64"/>
      <c r="O7811" s="87"/>
      <c r="P7811" s="127"/>
      <c r="Q7811" s="127"/>
      <c r="R7811" s="127"/>
    </row>
    <row r="7812" spans="7:18" x14ac:dyDescent="0.2">
      <c r="G7812" s="64"/>
      <c r="H7812" s="64"/>
      <c r="O7812" s="87"/>
      <c r="P7812" s="127"/>
      <c r="Q7812" s="127"/>
      <c r="R7812" s="127"/>
    </row>
    <row r="7813" spans="7:18" x14ac:dyDescent="0.2">
      <c r="G7813" s="64"/>
      <c r="H7813" s="64"/>
      <c r="O7813" s="87"/>
      <c r="P7813" s="127"/>
      <c r="Q7813" s="127"/>
      <c r="R7813" s="127"/>
    </row>
    <row r="7814" spans="7:18" x14ac:dyDescent="0.2">
      <c r="G7814" s="64"/>
      <c r="H7814" s="64"/>
      <c r="O7814" s="87"/>
      <c r="P7814" s="127"/>
      <c r="Q7814" s="127"/>
      <c r="R7814" s="127"/>
    </row>
    <row r="7815" spans="7:18" x14ac:dyDescent="0.2">
      <c r="G7815" s="64"/>
      <c r="H7815" s="64"/>
      <c r="O7815" s="87"/>
      <c r="P7815" s="127"/>
      <c r="Q7815" s="127"/>
      <c r="R7815" s="127"/>
    </row>
    <row r="7816" spans="7:18" x14ac:dyDescent="0.2">
      <c r="G7816" s="64"/>
      <c r="H7816" s="64"/>
      <c r="O7816" s="87"/>
      <c r="P7816" s="127"/>
      <c r="Q7816" s="127"/>
      <c r="R7816" s="127"/>
    </row>
    <row r="7817" spans="7:18" x14ac:dyDescent="0.2">
      <c r="G7817" s="64"/>
      <c r="H7817" s="64"/>
      <c r="O7817" s="87"/>
      <c r="P7817" s="127"/>
      <c r="Q7817" s="127"/>
      <c r="R7817" s="127"/>
    </row>
    <row r="7818" spans="7:18" x14ac:dyDescent="0.2">
      <c r="G7818" s="64"/>
      <c r="H7818" s="64"/>
      <c r="O7818" s="87"/>
      <c r="P7818" s="127"/>
      <c r="Q7818" s="127"/>
      <c r="R7818" s="127"/>
    </row>
    <row r="7819" spans="7:18" x14ac:dyDescent="0.2">
      <c r="G7819" s="64"/>
      <c r="H7819" s="64"/>
      <c r="O7819" s="87"/>
      <c r="P7819" s="127"/>
      <c r="Q7819" s="127"/>
      <c r="R7819" s="127"/>
    </row>
    <row r="7820" spans="7:18" x14ac:dyDescent="0.2">
      <c r="G7820" s="64"/>
      <c r="H7820" s="64"/>
      <c r="O7820" s="87"/>
      <c r="P7820" s="127"/>
      <c r="Q7820" s="127"/>
      <c r="R7820" s="127"/>
    </row>
    <row r="7821" spans="7:18" x14ac:dyDescent="0.2">
      <c r="G7821" s="64"/>
      <c r="H7821" s="64"/>
      <c r="O7821" s="87"/>
      <c r="P7821" s="127"/>
      <c r="Q7821" s="127"/>
      <c r="R7821" s="127"/>
    </row>
    <row r="7822" spans="7:18" x14ac:dyDescent="0.2">
      <c r="G7822" s="64"/>
      <c r="H7822" s="64"/>
      <c r="O7822" s="87"/>
      <c r="P7822" s="127"/>
      <c r="Q7822" s="127"/>
      <c r="R7822" s="127"/>
    </row>
    <row r="7823" spans="7:18" x14ac:dyDescent="0.2">
      <c r="G7823" s="64"/>
      <c r="H7823" s="64"/>
      <c r="O7823" s="87"/>
      <c r="P7823" s="127"/>
      <c r="Q7823" s="127"/>
      <c r="R7823" s="127"/>
    </row>
    <row r="7824" spans="7:18" x14ac:dyDescent="0.2">
      <c r="G7824" s="64"/>
      <c r="H7824" s="64"/>
      <c r="O7824" s="87"/>
      <c r="P7824" s="127"/>
      <c r="Q7824" s="127"/>
      <c r="R7824" s="127"/>
    </row>
    <row r="7825" spans="7:18" x14ac:dyDescent="0.2">
      <c r="G7825" s="64"/>
      <c r="H7825" s="64"/>
      <c r="O7825" s="87"/>
      <c r="P7825" s="127"/>
      <c r="Q7825" s="127"/>
      <c r="R7825" s="127"/>
    </row>
    <row r="7826" spans="7:18" x14ac:dyDescent="0.2">
      <c r="G7826" s="64"/>
      <c r="H7826" s="64"/>
      <c r="O7826" s="87"/>
      <c r="P7826" s="127"/>
      <c r="Q7826" s="127"/>
      <c r="R7826" s="127"/>
    </row>
    <row r="7827" spans="7:18" x14ac:dyDescent="0.2">
      <c r="G7827" s="64"/>
      <c r="H7827" s="64"/>
      <c r="O7827" s="87"/>
      <c r="P7827" s="127"/>
      <c r="Q7827" s="127"/>
      <c r="R7827" s="127"/>
    </row>
    <row r="7828" spans="7:18" x14ac:dyDescent="0.2">
      <c r="G7828" s="64"/>
      <c r="H7828" s="64"/>
      <c r="O7828" s="87"/>
      <c r="P7828" s="127"/>
      <c r="Q7828" s="127"/>
      <c r="R7828" s="127"/>
    </row>
    <row r="7829" spans="7:18" x14ac:dyDescent="0.2">
      <c r="G7829" s="64"/>
      <c r="H7829" s="64"/>
      <c r="O7829" s="87"/>
      <c r="P7829" s="127"/>
      <c r="Q7829" s="127"/>
      <c r="R7829" s="127"/>
    </row>
    <row r="7830" spans="7:18" x14ac:dyDescent="0.2">
      <c r="G7830" s="64"/>
      <c r="H7830" s="64"/>
      <c r="O7830" s="87"/>
      <c r="P7830" s="127"/>
      <c r="Q7830" s="127"/>
      <c r="R7830" s="127"/>
    </row>
    <row r="7831" spans="7:18" x14ac:dyDescent="0.2">
      <c r="G7831" s="64"/>
      <c r="H7831" s="64"/>
      <c r="O7831" s="87"/>
      <c r="P7831" s="127"/>
      <c r="Q7831" s="127"/>
      <c r="R7831" s="127"/>
    </row>
    <row r="7832" spans="7:18" x14ac:dyDescent="0.2">
      <c r="G7832" s="64"/>
      <c r="H7832" s="64"/>
      <c r="O7832" s="87"/>
      <c r="P7832" s="127"/>
      <c r="Q7832" s="127"/>
      <c r="R7832" s="127"/>
    </row>
    <row r="7833" spans="7:18" x14ac:dyDescent="0.2">
      <c r="G7833" s="64"/>
      <c r="H7833" s="64"/>
      <c r="O7833" s="87"/>
      <c r="P7833" s="127"/>
      <c r="Q7833" s="127"/>
      <c r="R7833" s="127"/>
    </row>
    <row r="7834" spans="7:18" x14ac:dyDescent="0.2">
      <c r="G7834" s="64"/>
      <c r="H7834" s="64"/>
      <c r="O7834" s="87"/>
      <c r="P7834" s="127"/>
      <c r="Q7834" s="127"/>
      <c r="R7834" s="127"/>
    </row>
    <row r="7835" spans="7:18" x14ac:dyDescent="0.2">
      <c r="G7835" s="64"/>
      <c r="H7835" s="64"/>
      <c r="O7835" s="87"/>
      <c r="P7835" s="127"/>
      <c r="Q7835" s="127"/>
      <c r="R7835" s="127"/>
    </row>
    <row r="7836" spans="7:18" x14ac:dyDescent="0.2">
      <c r="G7836" s="64"/>
      <c r="H7836" s="64"/>
      <c r="O7836" s="87"/>
      <c r="P7836" s="127"/>
      <c r="Q7836" s="127"/>
      <c r="R7836" s="127"/>
    </row>
    <row r="7837" spans="7:18" x14ac:dyDescent="0.2">
      <c r="G7837" s="64"/>
      <c r="H7837" s="64"/>
      <c r="O7837" s="87"/>
      <c r="P7837" s="127"/>
      <c r="Q7837" s="127"/>
      <c r="R7837" s="127"/>
    </row>
    <row r="7838" spans="7:18" x14ac:dyDescent="0.2">
      <c r="G7838" s="64"/>
      <c r="H7838" s="64"/>
      <c r="O7838" s="87"/>
      <c r="P7838" s="127"/>
      <c r="Q7838" s="127"/>
      <c r="R7838" s="127"/>
    </row>
    <row r="7839" spans="7:18" x14ac:dyDescent="0.2">
      <c r="G7839" s="64"/>
      <c r="H7839" s="64"/>
      <c r="O7839" s="87"/>
      <c r="P7839" s="127"/>
      <c r="Q7839" s="127"/>
      <c r="R7839" s="127"/>
    </row>
    <row r="7840" spans="7:18" x14ac:dyDescent="0.2">
      <c r="G7840" s="64"/>
      <c r="H7840" s="64"/>
      <c r="O7840" s="87"/>
      <c r="P7840" s="127"/>
      <c r="Q7840" s="127"/>
      <c r="R7840" s="127"/>
    </row>
    <row r="7841" spans="7:18" x14ac:dyDescent="0.2">
      <c r="G7841" s="64"/>
      <c r="H7841" s="64"/>
      <c r="O7841" s="87"/>
      <c r="P7841" s="127"/>
      <c r="Q7841" s="127"/>
      <c r="R7841" s="127"/>
    </row>
    <row r="7842" spans="7:18" x14ac:dyDescent="0.2">
      <c r="G7842" s="64"/>
      <c r="H7842" s="64"/>
      <c r="O7842" s="87"/>
      <c r="P7842" s="127"/>
      <c r="Q7842" s="127"/>
      <c r="R7842" s="127"/>
    </row>
    <row r="7843" spans="7:18" x14ac:dyDescent="0.2">
      <c r="G7843" s="64"/>
      <c r="H7843" s="64"/>
      <c r="O7843" s="87"/>
      <c r="P7843" s="127"/>
      <c r="Q7843" s="127"/>
      <c r="R7843" s="127"/>
    </row>
    <row r="7844" spans="7:18" x14ac:dyDescent="0.2">
      <c r="G7844" s="64"/>
      <c r="H7844" s="64"/>
      <c r="O7844" s="87"/>
      <c r="P7844" s="127"/>
      <c r="Q7844" s="127"/>
      <c r="R7844" s="127"/>
    </row>
    <row r="7845" spans="7:18" x14ac:dyDescent="0.2">
      <c r="G7845" s="64"/>
      <c r="H7845" s="64"/>
      <c r="O7845" s="87"/>
      <c r="P7845" s="127"/>
      <c r="Q7845" s="127"/>
      <c r="R7845" s="127"/>
    </row>
    <row r="7846" spans="7:18" x14ac:dyDescent="0.2">
      <c r="G7846" s="64"/>
      <c r="H7846" s="64"/>
      <c r="O7846" s="87"/>
      <c r="P7846" s="127"/>
      <c r="Q7846" s="127"/>
      <c r="R7846" s="127"/>
    </row>
    <row r="7847" spans="7:18" x14ac:dyDescent="0.2">
      <c r="G7847" s="64"/>
      <c r="H7847" s="64"/>
      <c r="O7847" s="87"/>
      <c r="P7847" s="127"/>
      <c r="Q7847" s="127"/>
      <c r="R7847" s="127"/>
    </row>
    <row r="7848" spans="7:18" x14ac:dyDescent="0.2">
      <c r="G7848" s="64"/>
      <c r="H7848" s="64"/>
      <c r="O7848" s="87"/>
      <c r="P7848" s="127"/>
      <c r="Q7848" s="127"/>
      <c r="R7848" s="127"/>
    </row>
    <row r="7849" spans="7:18" x14ac:dyDescent="0.2">
      <c r="G7849" s="64"/>
      <c r="H7849" s="64"/>
      <c r="O7849" s="87"/>
      <c r="P7849" s="127"/>
      <c r="Q7849" s="127"/>
      <c r="R7849" s="127"/>
    </row>
    <row r="7850" spans="7:18" x14ac:dyDescent="0.2">
      <c r="G7850" s="64"/>
      <c r="H7850" s="64"/>
      <c r="O7850" s="87"/>
      <c r="P7850" s="127"/>
      <c r="Q7850" s="127"/>
      <c r="R7850" s="127"/>
    </row>
    <row r="7851" spans="7:18" x14ac:dyDescent="0.2">
      <c r="G7851" s="64"/>
      <c r="H7851" s="64"/>
      <c r="O7851" s="87"/>
      <c r="P7851" s="127"/>
      <c r="Q7851" s="127"/>
      <c r="R7851" s="127"/>
    </row>
    <row r="7852" spans="7:18" x14ac:dyDescent="0.2">
      <c r="G7852" s="64"/>
      <c r="H7852" s="64"/>
      <c r="O7852" s="87"/>
      <c r="P7852" s="127"/>
      <c r="Q7852" s="127"/>
      <c r="R7852" s="127"/>
    </row>
    <row r="7853" spans="7:18" x14ac:dyDescent="0.2">
      <c r="G7853" s="64"/>
      <c r="H7853" s="64"/>
      <c r="O7853" s="87"/>
      <c r="P7853" s="127"/>
      <c r="Q7853" s="127"/>
      <c r="R7853" s="127"/>
    </row>
    <row r="7854" spans="7:18" x14ac:dyDescent="0.2">
      <c r="G7854" s="64"/>
      <c r="H7854" s="64"/>
      <c r="O7854" s="87"/>
      <c r="P7854" s="127"/>
      <c r="Q7854" s="127"/>
      <c r="R7854" s="127"/>
    </row>
    <row r="7855" spans="7:18" x14ac:dyDescent="0.2">
      <c r="G7855" s="64"/>
      <c r="H7855" s="64"/>
      <c r="O7855" s="87"/>
      <c r="P7855" s="127"/>
      <c r="Q7855" s="127"/>
      <c r="R7855" s="127"/>
    </row>
    <row r="7856" spans="7:18" x14ac:dyDescent="0.2">
      <c r="G7856" s="64"/>
      <c r="H7856" s="64"/>
      <c r="O7856" s="87"/>
      <c r="P7856" s="127"/>
      <c r="Q7856" s="127"/>
      <c r="R7856" s="127"/>
    </row>
    <row r="7857" spans="7:18" x14ac:dyDescent="0.2">
      <c r="G7857" s="64"/>
      <c r="H7857" s="64"/>
      <c r="O7857" s="87"/>
      <c r="P7857" s="127"/>
      <c r="Q7857" s="127"/>
      <c r="R7857" s="127"/>
    </row>
    <row r="7858" spans="7:18" x14ac:dyDescent="0.2">
      <c r="G7858" s="64"/>
      <c r="H7858" s="64"/>
      <c r="O7858" s="87"/>
      <c r="P7858" s="127"/>
      <c r="Q7858" s="127"/>
      <c r="R7858" s="127"/>
    </row>
    <row r="7859" spans="7:18" x14ac:dyDescent="0.2">
      <c r="G7859" s="64"/>
      <c r="H7859" s="64"/>
      <c r="O7859" s="87"/>
      <c r="P7859" s="127"/>
      <c r="Q7859" s="127"/>
      <c r="R7859" s="127"/>
    </row>
    <row r="7860" spans="7:18" x14ac:dyDescent="0.2">
      <c r="G7860" s="64"/>
      <c r="H7860" s="64"/>
      <c r="O7860" s="87"/>
      <c r="P7860" s="127"/>
      <c r="Q7860" s="127"/>
      <c r="R7860" s="127"/>
    </row>
    <row r="7861" spans="7:18" x14ac:dyDescent="0.2">
      <c r="G7861" s="64"/>
      <c r="H7861" s="64"/>
      <c r="O7861" s="87"/>
      <c r="P7861" s="127"/>
      <c r="Q7861" s="127"/>
      <c r="R7861" s="127"/>
    </row>
    <row r="7862" spans="7:18" x14ac:dyDescent="0.2">
      <c r="G7862" s="64"/>
      <c r="H7862" s="64"/>
      <c r="O7862" s="87"/>
      <c r="P7862" s="127"/>
      <c r="Q7862" s="127"/>
      <c r="R7862" s="127"/>
    </row>
    <row r="7863" spans="7:18" x14ac:dyDescent="0.2">
      <c r="G7863" s="64"/>
      <c r="H7863" s="64"/>
      <c r="O7863" s="87"/>
      <c r="P7863" s="127"/>
      <c r="Q7863" s="127"/>
      <c r="R7863" s="127"/>
    </row>
    <row r="7864" spans="7:18" x14ac:dyDescent="0.2">
      <c r="G7864" s="64"/>
      <c r="H7864" s="64"/>
      <c r="O7864" s="87"/>
      <c r="P7864" s="127"/>
      <c r="Q7864" s="127"/>
      <c r="R7864" s="127"/>
    </row>
    <row r="7865" spans="7:18" x14ac:dyDescent="0.2">
      <c r="G7865" s="64"/>
      <c r="H7865" s="64"/>
      <c r="O7865" s="87"/>
      <c r="P7865" s="127"/>
      <c r="Q7865" s="127"/>
      <c r="R7865" s="127"/>
    </row>
    <row r="7866" spans="7:18" x14ac:dyDescent="0.2">
      <c r="G7866" s="64"/>
      <c r="H7866" s="64"/>
      <c r="O7866" s="87"/>
      <c r="P7866" s="127"/>
      <c r="Q7866" s="127"/>
      <c r="R7866" s="127"/>
    </row>
    <row r="7867" spans="7:18" x14ac:dyDescent="0.2">
      <c r="G7867" s="64"/>
      <c r="H7867" s="64"/>
      <c r="O7867" s="87"/>
      <c r="P7867" s="127"/>
      <c r="Q7867" s="127"/>
      <c r="R7867" s="127"/>
    </row>
    <row r="7868" spans="7:18" x14ac:dyDescent="0.2">
      <c r="G7868" s="64"/>
      <c r="H7868" s="64"/>
      <c r="O7868" s="87"/>
      <c r="P7868" s="127"/>
      <c r="Q7868" s="127"/>
      <c r="R7868" s="127"/>
    </row>
    <row r="7869" spans="7:18" x14ac:dyDescent="0.2">
      <c r="G7869" s="64"/>
      <c r="H7869" s="64"/>
      <c r="O7869" s="87"/>
      <c r="P7869" s="127"/>
      <c r="Q7869" s="127"/>
      <c r="R7869" s="127"/>
    </row>
    <row r="7870" spans="7:18" x14ac:dyDescent="0.2">
      <c r="G7870" s="64"/>
      <c r="H7870" s="64"/>
      <c r="O7870" s="87"/>
      <c r="P7870" s="127"/>
      <c r="Q7870" s="127"/>
      <c r="R7870" s="127"/>
    </row>
    <row r="7871" spans="7:18" x14ac:dyDescent="0.2">
      <c r="G7871" s="64"/>
      <c r="H7871" s="64"/>
      <c r="O7871" s="87"/>
      <c r="P7871" s="127"/>
      <c r="Q7871" s="127"/>
      <c r="R7871" s="127"/>
    </row>
    <row r="7872" spans="7:18" x14ac:dyDescent="0.2">
      <c r="G7872" s="64"/>
      <c r="H7872" s="64"/>
      <c r="O7872" s="87"/>
      <c r="P7872" s="127"/>
      <c r="Q7872" s="127"/>
      <c r="R7872" s="127"/>
    </row>
    <row r="7873" spans="7:18" x14ac:dyDescent="0.2">
      <c r="G7873" s="64"/>
      <c r="H7873" s="64"/>
      <c r="O7873" s="87"/>
      <c r="P7873" s="127"/>
      <c r="Q7873" s="127"/>
      <c r="R7873" s="127"/>
    </row>
    <row r="7874" spans="7:18" x14ac:dyDescent="0.2">
      <c r="G7874" s="64"/>
      <c r="H7874" s="64"/>
      <c r="O7874" s="87"/>
      <c r="P7874" s="127"/>
      <c r="Q7874" s="127"/>
      <c r="R7874" s="127"/>
    </row>
    <row r="7875" spans="7:18" x14ac:dyDescent="0.2">
      <c r="G7875" s="64"/>
      <c r="H7875" s="64"/>
      <c r="O7875" s="87"/>
      <c r="P7875" s="127"/>
      <c r="Q7875" s="127"/>
      <c r="R7875" s="127"/>
    </row>
    <row r="7876" spans="7:18" x14ac:dyDescent="0.2">
      <c r="G7876" s="64"/>
      <c r="H7876" s="64"/>
      <c r="O7876" s="87"/>
      <c r="P7876" s="127"/>
      <c r="Q7876" s="127"/>
      <c r="R7876" s="127"/>
    </row>
    <row r="7877" spans="7:18" x14ac:dyDescent="0.2">
      <c r="G7877" s="64"/>
      <c r="H7877" s="64"/>
      <c r="O7877" s="87"/>
      <c r="P7877" s="127"/>
      <c r="Q7877" s="127"/>
      <c r="R7877" s="127"/>
    </row>
    <row r="7878" spans="7:18" x14ac:dyDescent="0.2">
      <c r="G7878" s="64"/>
      <c r="H7878" s="64"/>
      <c r="O7878" s="87"/>
      <c r="P7878" s="127"/>
      <c r="Q7878" s="127"/>
      <c r="R7878" s="127"/>
    </row>
    <row r="7879" spans="7:18" x14ac:dyDescent="0.2">
      <c r="G7879" s="64"/>
      <c r="H7879" s="64"/>
      <c r="O7879" s="87"/>
      <c r="P7879" s="127"/>
      <c r="Q7879" s="127"/>
      <c r="R7879" s="127"/>
    </row>
    <row r="7880" spans="7:18" x14ac:dyDescent="0.2">
      <c r="G7880" s="64"/>
      <c r="H7880" s="64"/>
      <c r="O7880" s="87"/>
      <c r="P7880" s="127"/>
      <c r="Q7880" s="127"/>
      <c r="R7880" s="127"/>
    </row>
    <row r="7881" spans="7:18" x14ac:dyDescent="0.2">
      <c r="G7881" s="64"/>
      <c r="H7881" s="64"/>
      <c r="O7881" s="87"/>
      <c r="P7881" s="127"/>
      <c r="Q7881" s="127"/>
      <c r="R7881" s="127"/>
    </row>
    <row r="7882" spans="7:18" x14ac:dyDescent="0.2">
      <c r="G7882" s="64"/>
      <c r="H7882" s="64"/>
      <c r="O7882" s="87"/>
      <c r="P7882" s="127"/>
      <c r="Q7882" s="127"/>
      <c r="R7882" s="127"/>
    </row>
    <row r="7883" spans="7:18" x14ac:dyDescent="0.2">
      <c r="G7883" s="64"/>
      <c r="H7883" s="64"/>
      <c r="O7883" s="87"/>
      <c r="P7883" s="127"/>
      <c r="Q7883" s="127"/>
      <c r="R7883" s="127"/>
    </row>
    <row r="7884" spans="7:18" x14ac:dyDescent="0.2">
      <c r="G7884" s="64"/>
      <c r="H7884" s="64"/>
      <c r="O7884" s="87"/>
      <c r="P7884" s="127"/>
      <c r="Q7884" s="127"/>
      <c r="R7884" s="127"/>
    </row>
    <row r="7885" spans="7:18" x14ac:dyDescent="0.2">
      <c r="G7885" s="64"/>
      <c r="H7885" s="64"/>
      <c r="O7885" s="87"/>
      <c r="P7885" s="127"/>
      <c r="Q7885" s="127"/>
      <c r="R7885" s="127"/>
    </row>
    <row r="7886" spans="7:18" x14ac:dyDescent="0.2">
      <c r="G7886" s="64"/>
      <c r="H7886" s="64"/>
      <c r="O7886" s="87"/>
      <c r="P7886" s="127"/>
      <c r="Q7886" s="127"/>
      <c r="R7886" s="127"/>
    </row>
    <row r="7887" spans="7:18" x14ac:dyDescent="0.2">
      <c r="G7887" s="64"/>
      <c r="H7887" s="64"/>
      <c r="O7887" s="87"/>
      <c r="P7887" s="127"/>
      <c r="Q7887" s="127"/>
      <c r="R7887" s="127"/>
    </row>
    <row r="7888" spans="7:18" x14ac:dyDescent="0.2">
      <c r="G7888" s="64"/>
      <c r="H7888" s="64"/>
      <c r="O7888" s="87"/>
      <c r="P7888" s="127"/>
      <c r="Q7888" s="127"/>
      <c r="R7888" s="127"/>
    </row>
    <row r="7889" spans="7:18" x14ac:dyDescent="0.2">
      <c r="G7889" s="64"/>
      <c r="H7889" s="64"/>
      <c r="O7889" s="87"/>
      <c r="P7889" s="127"/>
      <c r="Q7889" s="127"/>
      <c r="R7889" s="127"/>
    </row>
    <row r="7890" spans="7:18" x14ac:dyDescent="0.2">
      <c r="G7890" s="64"/>
      <c r="H7890" s="64"/>
      <c r="O7890" s="87"/>
      <c r="P7890" s="127"/>
      <c r="Q7890" s="127"/>
      <c r="R7890" s="127"/>
    </row>
    <row r="7891" spans="7:18" x14ac:dyDescent="0.2">
      <c r="G7891" s="64"/>
      <c r="H7891" s="64"/>
      <c r="O7891" s="87"/>
      <c r="P7891" s="127"/>
      <c r="Q7891" s="127"/>
      <c r="R7891" s="127"/>
    </row>
    <row r="7892" spans="7:18" x14ac:dyDescent="0.2">
      <c r="G7892" s="64"/>
      <c r="H7892" s="64"/>
      <c r="O7892" s="87"/>
      <c r="P7892" s="127"/>
      <c r="Q7892" s="127"/>
      <c r="R7892" s="127"/>
    </row>
    <row r="7893" spans="7:18" x14ac:dyDescent="0.2">
      <c r="G7893" s="64"/>
      <c r="H7893" s="64"/>
      <c r="O7893" s="87"/>
      <c r="P7893" s="127"/>
      <c r="Q7893" s="127"/>
      <c r="R7893" s="127"/>
    </row>
    <row r="7894" spans="7:18" x14ac:dyDescent="0.2">
      <c r="G7894" s="64"/>
      <c r="H7894" s="64"/>
      <c r="O7894" s="87"/>
      <c r="P7894" s="127"/>
      <c r="Q7894" s="127"/>
      <c r="R7894" s="127"/>
    </row>
    <row r="7895" spans="7:18" x14ac:dyDescent="0.2">
      <c r="G7895" s="64"/>
      <c r="H7895" s="64"/>
      <c r="O7895" s="87"/>
      <c r="P7895" s="127"/>
      <c r="Q7895" s="127"/>
      <c r="R7895" s="127"/>
    </row>
    <row r="7896" spans="7:18" x14ac:dyDescent="0.2">
      <c r="G7896" s="64"/>
      <c r="H7896" s="64"/>
      <c r="O7896" s="87"/>
      <c r="P7896" s="127"/>
      <c r="Q7896" s="127"/>
      <c r="R7896" s="127"/>
    </row>
    <row r="7897" spans="7:18" x14ac:dyDescent="0.2">
      <c r="G7897" s="64"/>
      <c r="H7897" s="64"/>
      <c r="O7897" s="87"/>
      <c r="P7897" s="127"/>
      <c r="Q7897" s="127"/>
      <c r="R7897" s="127"/>
    </row>
    <row r="7898" spans="7:18" x14ac:dyDescent="0.2">
      <c r="G7898" s="64"/>
      <c r="H7898" s="64"/>
      <c r="O7898" s="87"/>
      <c r="P7898" s="127"/>
      <c r="Q7898" s="127"/>
      <c r="R7898" s="127"/>
    </row>
    <row r="7899" spans="7:18" x14ac:dyDescent="0.2">
      <c r="G7899" s="64"/>
      <c r="H7899" s="64"/>
      <c r="O7899" s="87"/>
      <c r="P7899" s="127"/>
      <c r="Q7899" s="127"/>
      <c r="R7899" s="127"/>
    </row>
    <row r="7900" spans="7:18" x14ac:dyDescent="0.2">
      <c r="G7900" s="64"/>
      <c r="H7900" s="64"/>
      <c r="O7900" s="87"/>
      <c r="P7900" s="127"/>
      <c r="Q7900" s="127"/>
      <c r="R7900" s="127"/>
    </row>
    <row r="7901" spans="7:18" x14ac:dyDescent="0.2">
      <c r="G7901" s="64"/>
      <c r="H7901" s="64"/>
      <c r="O7901" s="87"/>
      <c r="P7901" s="127"/>
      <c r="Q7901" s="127"/>
      <c r="R7901" s="127"/>
    </row>
    <row r="7902" spans="7:18" x14ac:dyDescent="0.2">
      <c r="G7902" s="64"/>
      <c r="H7902" s="64"/>
      <c r="O7902" s="87"/>
      <c r="P7902" s="127"/>
      <c r="Q7902" s="127"/>
      <c r="R7902" s="127"/>
    </row>
    <row r="7903" spans="7:18" x14ac:dyDescent="0.2">
      <c r="G7903" s="64"/>
      <c r="H7903" s="64"/>
      <c r="O7903" s="87"/>
      <c r="P7903" s="127"/>
      <c r="Q7903" s="127"/>
      <c r="R7903" s="127"/>
    </row>
    <row r="7904" spans="7:18" x14ac:dyDescent="0.2">
      <c r="G7904" s="64"/>
      <c r="H7904" s="64"/>
      <c r="O7904" s="87"/>
      <c r="P7904" s="127"/>
      <c r="Q7904" s="127"/>
      <c r="R7904" s="127"/>
    </row>
    <row r="7905" spans="7:18" x14ac:dyDescent="0.2">
      <c r="G7905" s="64"/>
      <c r="H7905" s="64"/>
      <c r="O7905" s="87"/>
      <c r="P7905" s="127"/>
      <c r="Q7905" s="127"/>
      <c r="R7905" s="127"/>
    </row>
    <row r="7906" spans="7:18" x14ac:dyDescent="0.2">
      <c r="G7906" s="64"/>
      <c r="H7906" s="64"/>
      <c r="O7906" s="87"/>
      <c r="P7906" s="127"/>
      <c r="Q7906" s="127"/>
      <c r="R7906" s="127"/>
    </row>
    <row r="7907" spans="7:18" x14ac:dyDescent="0.2">
      <c r="G7907" s="64"/>
      <c r="H7907" s="64"/>
      <c r="O7907" s="87"/>
      <c r="P7907" s="127"/>
      <c r="Q7907" s="127"/>
      <c r="R7907" s="127"/>
    </row>
    <row r="7908" spans="7:18" x14ac:dyDescent="0.2">
      <c r="G7908" s="64"/>
      <c r="H7908" s="64"/>
      <c r="O7908" s="87"/>
      <c r="P7908" s="127"/>
      <c r="Q7908" s="127"/>
      <c r="R7908" s="127"/>
    </row>
    <row r="7909" spans="7:18" x14ac:dyDescent="0.2">
      <c r="G7909" s="64"/>
      <c r="H7909" s="64"/>
      <c r="O7909" s="87"/>
      <c r="P7909" s="127"/>
      <c r="Q7909" s="127"/>
      <c r="R7909" s="127"/>
    </row>
    <row r="7910" spans="7:18" x14ac:dyDescent="0.2">
      <c r="G7910" s="64"/>
      <c r="H7910" s="64"/>
      <c r="O7910" s="87"/>
      <c r="P7910" s="127"/>
      <c r="Q7910" s="127"/>
      <c r="R7910" s="127"/>
    </row>
    <row r="7911" spans="7:18" x14ac:dyDescent="0.2">
      <c r="G7911" s="64"/>
      <c r="H7911" s="64"/>
      <c r="O7911" s="87"/>
      <c r="P7911" s="127"/>
      <c r="Q7911" s="127"/>
      <c r="R7911" s="127"/>
    </row>
    <row r="7912" spans="7:18" x14ac:dyDescent="0.2">
      <c r="G7912" s="64"/>
      <c r="H7912" s="64"/>
      <c r="O7912" s="87"/>
      <c r="P7912" s="127"/>
      <c r="Q7912" s="127"/>
      <c r="R7912" s="127"/>
    </row>
    <row r="7913" spans="7:18" x14ac:dyDescent="0.2">
      <c r="G7913" s="64"/>
      <c r="H7913" s="64"/>
      <c r="O7913" s="87"/>
      <c r="P7913" s="127"/>
      <c r="Q7913" s="127"/>
      <c r="R7913" s="127"/>
    </row>
    <row r="7914" spans="7:18" x14ac:dyDescent="0.2">
      <c r="G7914" s="64"/>
      <c r="H7914" s="64"/>
      <c r="O7914" s="87"/>
      <c r="P7914" s="127"/>
      <c r="Q7914" s="127"/>
      <c r="R7914" s="127"/>
    </row>
    <row r="7915" spans="7:18" x14ac:dyDescent="0.2">
      <c r="G7915" s="64"/>
      <c r="H7915" s="64"/>
      <c r="O7915" s="87"/>
      <c r="P7915" s="127"/>
      <c r="Q7915" s="127"/>
      <c r="R7915" s="127"/>
    </row>
    <row r="7916" spans="7:18" x14ac:dyDescent="0.2">
      <c r="G7916" s="64"/>
      <c r="H7916" s="64"/>
      <c r="O7916" s="87"/>
      <c r="P7916" s="127"/>
      <c r="Q7916" s="127"/>
      <c r="R7916" s="127"/>
    </row>
    <row r="7917" spans="7:18" x14ac:dyDescent="0.2">
      <c r="G7917" s="64"/>
      <c r="H7917" s="64"/>
      <c r="O7917" s="87"/>
      <c r="P7917" s="127"/>
      <c r="Q7917" s="127"/>
      <c r="R7917" s="127"/>
    </row>
    <row r="7918" spans="7:18" x14ac:dyDescent="0.2">
      <c r="G7918" s="64"/>
      <c r="H7918" s="64"/>
      <c r="O7918" s="87"/>
      <c r="P7918" s="127"/>
      <c r="Q7918" s="127"/>
      <c r="R7918" s="127"/>
    </row>
    <row r="7919" spans="7:18" x14ac:dyDescent="0.2">
      <c r="G7919" s="64"/>
      <c r="H7919" s="64"/>
      <c r="O7919" s="87"/>
      <c r="P7919" s="127"/>
      <c r="Q7919" s="127"/>
      <c r="R7919" s="127"/>
    </row>
    <row r="7920" spans="7:18" x14ac:dyDescent="0.2">
      <c r="G7920" s="64"/>
      <c r="H7920" s="64"/>
      <c r="O7920" s="87"/>
      <c r="P7920" s="127"/>
      <c r="Q7920" s="127"/>
      <c r="R7920" s="127"/>
    </row>
    <row r="7921" spans="7:18" x14ac:dyDescent="0.2">
      <c r="G7921" s="64"/>
      <c r="H7921" s="64"/>
      <c r="O7921" s="87"/>
      <c r="P7921" s="127"/>
      <c r="Q7921" s="127"/>
      <c r="R7921" s="127"/>
    </row>
    <row r="7922" spans="7:18" x14ac:dyDescent="0.2">
      <c r="G7922" s="64"/>
      <c r="H7922" s="64"/>
      <c r="O7922" s="87"/>
      <c r="P7922" s="127"/>
      <c r="Q7922" s="127"/>
      <c r="R7922" s="127"/>
    </row>
    <row r="7923" spans="7:18" x14ac:dyDescent="0.2">
      <c r="G7923" s="64"/>
      <c r="H7923" s="64"/>
      <c r="O7923" s="87"/>
      <c r="P7923" s="127"/>
      <c r="Q7923" s="127"/>
      <c r="R7923" s="127"/>
    </row>
    <row r="7924" spans="7:18" x14ac:dyDescent="0.2">
      <c r="G7924" s="64"/>
      <c r="H7924" s="64"/>
      <c r="O7924" s="87"/>
      <c r="P7924" s="127"/>
      <c r="Q7924" s="127"/>
      <c r="R7924" s="127"/>
    </row>
    <row r="7925" spans="7:18" x14ac:dyDescent="0.2">
      <c r="G7925" s="64"/>
      <c r="H7925" s="64"/>
      <c r="O7925" s="87"/>
      <c r="P7925" s="127"/>
      <c r="Q7925" s="127"/>
      <c r="R7925" s="127"/>
    </row>
    <row r="7926" spans="7:18" x14ac:dyDescent="0.2">
      <c r="G7926" s="64"/>
      <c r="H7926" s="64"/>
      <c r="O7926" s="87"/>
      <c r="P7926" s="127"/>
      <c r="Q7926" s="127"/>
      <c r="R7926" s="127"/>
    </row>
    <row r="7927" spans="7:18" x14ac:dyDescent="0.2">
      <c r="G7927" s="64"/>
      <c r="H7927" s="64"/>
      <c r="O7927" s="87"/>
      <c r="P7927" s="127"/>
      <c r="Q7927" s="127"/>
      <c r="R7927" s="127"/>
    </row>
    <row r="7928" spans="7:18" x14ac:dyDescent="0.2">
      <c r="G7928" s="64"/>
      <c r="H7928" s="64"/>
      <c r="O7928" s="87"/>
      <c r="P7928" s="127"/>
      <c r="Q7928" s="127"/>
      <c r="R7928" s="127"/>
    </row>
    <row r="7929" spans="7:18" x14ac:dyDescent="0.2">
      <c r="G7929" s="64"/>
      <c r="H7929" s="64"/>
      <c r="O7929" s="87"/>
      <c r="P7929" s="127"/>
      <c r="Q7929" s="127"/>
      <c r="R7929" s="127"/>
    </row>
    <row r="7930" spans="7:18" x14ac:dyDescent="0.2">
      <c r="G7930" s="64"/>
      <c r="H7930" s="64"/>
      <c r="O7930" s="87"/>
      <c r="P7930" s="127"/>
      <c r="Q7930" s="127"/>
      <c r="R7930" s="127"/>
    </row>
    <row r="7931" spans="7:18" x14ac:dyDescent="0.2">
      <c r="G7931" s="64"/>
      <c r="H7931" s="64"/>
      <c r="O7931" s="87"/>
      <c r="P7931" s="127"/>
      <c r="Q7931" s="127"/>
      <c r="R7931" s="127"/>
    </row>
    <row r="7932" spans="7:18" x14ac:dyDescent="0.2">
      <c r="G7932" s="64"/>
      <c r="H7932" s="64"/>
      <c r="O7932" s="87"/>
      <c r="P7932" s="127"/>
      <c r="Q7932" s="127"/>
      <c r="R7932" s="127"/>
    </row>
    <row r="7933" spans="7:18" x14ac:dyDescent="0.2">
      <c r="G7933" s="64"/>
      <c r="H7933" s="64"/>
      <c r="O7933" s="87"/>
      <c r="P7933" s="127"/>
      <c r="Q7933" s="127"/>
      <c r="R7933" s="127"/>
    </row>
    <row r="7934" spans="7:18" x14ac:dyDescent="0.2">
      <c r="G7934" s="64"/>
      <c r="H7934" s="64"/>
      <c r="O7934" s="87"/>
      <c r="P7934" s="127"/>
      <c r="Q7934" s="127"/>
      <c r="R7934" s="127"/>
    </row>
    <row r="7935" spans="7:18" x14ac:dyDescent="0.2">
      <c r="G7935" s="64"/>
      <c r="H7935" s="64"/>
      <c r="O7935" s="87"/>
      <c r="P7935" s="127"/>
      <c r="Q7935" s="127"/>
      <c r="R7935" s="127"/>
    </row>
    <row r="7936" spans="7:18" x14ac:dyDescent="0.2">
      <c r="G7936" s="64"/>
      <c r="H7936" s="64"/>
      <c r="O7936" s="87"/>
      <c r="P7936" s="127"/>
      <c r="Q7936" s="127"/>
      <c r="R7936" s="127"/>
    </row>
    <row r="7937" spans="7:18" x14ac:dyDescent="0.2">
      <c r="G7937" s="64"/>
      <c r="H7937" s="64"/>
      <c r="O7937" s="87"/>
      <c r="P7937" s="127"/>
      <c r="Q7937" s="127"/>
      <c r="R7937" s="127"/>
    </row>
    <row r="7938" spans="7:18" x14ac:dyDescent="0.2">
      <c r="G7938" s="64"/>
      <c r="H7938" s="64"/>
      <c r="O7938" s="87"/>
      <c r="P7938" s="127"/>
      <c r="Q7938" s="127"/>
      <c r="R7938" s="127"/>
    </row>
    <row r="7939" spans="7:18" x14ac:dyDescent="0.2">
      <c r="G7939" s="64"/>
      <c r="H7939" s="64"/>
      <c r="O7939" s="87"/>
      <c r="P7939" s="127"/>
      <c r="Q7939" s="127"/>
      <c r="R7939" s="127"/>
    </row>
    <row r="7940" spans="7:18" x14ac:dyDescent="0.2">
      <c r="G7940" s="64"/>
      <c r="H7940" s="64"/>
      <c r="O7940" s="87"/>
      <c r="P7940" s="127"/>
      <c r="Q7940" s="127"/>
      <c r="R7940" s="127"/>
    </row>
    <row r="7941" spans="7:18" x14ac:dyDescent="0.2">
      <c r="G7941" s="64"/>
      <c r="H7941" s="64"/>
      <c r="O7941" s="87"/>
      <c r="P7941" s="127"/>
      <c r="Q7941" s="127"/>
      <c r="R7941" s="127"/>
    </row>
    <row r="7942" spans="7:18" x14ac:dyDescent="0.2">
      <c r="G7942" s="64"/>
      <c r="H7942" s="64"/>
      <c r="O7942" s="87"/>
      <c r="P7942" s="127"/>
      <c r="Q7942" s="127"/>
      <c r="R7942" s="127"/>
    </row>
    <row r="7943" spans="7:18" x14ac:dyDescent="0.2">
      <c r="G7943" s="64"/>
      <c r="H7943" s="64"/>
      <c r="O7943" s="87"/>
      <c r="P7943" s="127"/>
      <c r="Q7943" s="127"/>
      <c r="R7943" s="127"/>
    </row>
    <row r="7944" spans="7:18" x14ac:dyDescent="0.2">
      <c r="G7944" s="64"/>
      <c r="H7944" s="64"/>
      <c r="O7944" s="87"/>
      <c r="P7944" s="127"/>
      <c r="Q7944" s="127"/>
      <c r="R7944" s="127"/>
    </row>
    <row r="7945" spans="7:18" x14ac:dyDescent="0.2">
      <c r="G7945" s="64"/>
      <c r="H7945" s="64"/>
      <c r="O7945" s="87"/>
      <c r="P7945" s="127"/>
      <c r="Q7945" s="127"/>
      <c r="R7945" s="127"/>
    </row>
    <row r="7946" spans="7:18" x14ac:dyDescent="0.2">
      <c r="G7946" s="64"/>
      <c r="H7946" s="64"/>
      <c r="O7946" s="87"/>
      <c r="P7946" s="127"/>
      <c r="Q7946" s="127"/>
      <c r="R7946" s="127"/>
    </row>
    <row r="7947" spans="7:18" x14ac:dyDescent="0.2">
      <c r="G7947" s="64"/>
      <c r="H7947" s="64"/>
      <c r="O7947" s="87"/>
      <c r="P7947" s="127"/>
      <c r="Q7947" s="127"/>
      <c r="R7947" s="127"/>
    </row>
    <row r="7948" spans="7:18" x14ac:dyDescent="0.2">
      <c r="G7948" s="64"/>
      <c r="H7948" s="64"/>
      <c r="O7948" s="87"/>
      <c r="P7948" s="127"/>
      <c r="Q7948" s="127"/>
      <c r="R7948" s="127"/>
    </row>
    <row r="7949" spans="7:18" x14ac:dyDescent="0.2">
      <c r="G7949" s="64"/>
      <c r="H7949" s="64"/>
      <c r="O7949" s="87"/>
      <c r="P7949" s="127"/>
      <c r="Q7949" s="127"/>
      <c r="R7949" s="127"/>
    </row>
    <row r="7950" spans="7:18" x14ac:dyDescent="0.2">
      <c r="G7950" s="64"/>
      <c r="H7950" s="64"/>
      <c r="O7950" s="87"/>
      <c r="P7950" s="127"/>
      <c r="Q7950" s="127"/>
      <c r="R7950" s="127"/>
    </row>
    <row r="7951" spans="7:18" x14ac:dyDescent="0.2">
      <c r="G7951" s="64"/>
      <c r="H7951" s="64"/>
      <c r="O7951" s="87"/>
      <c r="P7951" s="127"/>
      <c r="Q7951" s="127"/>
      <c r="R7951" s="127"/>
    </row>
    <row r="7952" spans="7:18" x14ac:dyDescent="0.2">
      <c r="G7952" s="64"/>
      <c r="H7952" s="64"/>
      <c r="O7952" s="87"/>
      <c r="P7952" s="127"/>
      <c r="Q7952" s="127"/>
      <c r="R7952" s="127"/>
    </row>
    <row r="7953" spans="7:18" x14ac:dyDescent="0.2">
      <c r="G7953" s="64"/>
      <c r="H7953" s="64"/>
      <c r="O7953" s="87"/>
      <c r="P7953" s="127"/>
      <c r="Q7953" s="127"/>
      <c r="R7953" s="127"/>
    </row>
    <row r="7954" spans="7:18" x14ac:dyDescent="0.2">
      <c r="G7954" s="64"/>
      <c r="H7954" s="64"/>
      <c r="O7954" s="87"/>
      <c r="P7954" s="127"/>
      <c r="Q7954" s="127"/>
      <c r="R7954" s="127"/>
    </row>
    <row r="7955" spans="7:18" x14ac:dyDescent="0.2">
      <c r="G7955" s="64"/>
      <c r="H7955" s="64"/>
      <c r="O7955" s="87"/>
      <c r="P7955" s="127"/>
      <c r="Q7955" s="127"/>
      <c r="R7955" s="127"/>
    </row>
    <row r="7956" spans="7:18" x14ac:dyDescent="0.2">
      <c r="G7956" s="64"/>
      <c r="H7956" s="64"/>
      <c r="O7956" s="87"/>
      <c r="P7956" s="127"/>
      <c r="Q7956" s="127"/>
      <c r="R7956" s="127"/>
    </row>
    <row r="7957" spans="7:18" x14ac:dyDescent="0.2">
      <c r="G7957" s="64"/>
      <c r="H7957" s="64"/>
      <c r="O7957" s="87"/>
      <c r="P7957" s="127"/>
      <c r="Q7957" s="127"/>
      <c r="R7957" s="127"/>
    </row>
    <row r="7958" spans="7:18" x14ac:dyDescent="0.2">
      <c r="G7958" s="64"/>
      <c r="H7958" s="64"/>
      <c r="O7958" s="87"/>
      <c r="P7958" s="127"/>
      <c r="Q7958" s="127"/>
      <c r="R7958" s="127"/>
    </row>
    <row r="7959" spans="7:18" x14ac:dyDescent="0.2">
      <c r="G7959" s="64"/>
      <c r="H7959" s="64"/>
      <c r="O7959" s="87"/>
      <c r="P7959" s="127"/>
      <c r="Q7959" s="127"/>
      <c r="R7959" s="127"/>
    </row>
    <row r="7960" spans="7:18" x14ac:dyDescent="0.2">
      <c r="G7960" s="64"/>
      <c r="H7960" s="64"/>
      <c r="O7960" s="87"/>
      <c r="P7960" s="127"/>
      <c r="Q7960" s="127"/>
      <c r="R7960" s="127"/>
    </row>
    <row r="7961" spans="7:18" x14ac:dyDescent="0.2">
      <c r="G7961" s="64"/>
      <c r="H7961" s="64"/>
      <c r="O7961" s="87"/>
      <c r="P7961" s="127"/>
      <c r="Q7961" s="127"/>
      <c r="R7961" s="127"/>
    </row>
    <row r="7962" spans="7:18" x14ac:dyDescent="0.2">
      <c r="G7962" s="64"/>
      <c r="H7962" s="64"/>
      <c r="O7962" s="87"/>
      <c r="P7962" s="127"/>
      <c r="Q7962" s="127"/>
      <c r="R7962" s="127"/>
    </row>
    <row r="7963" spans="7:18" x14ac:dyDescent="0.2">
      <c r="G7963" s="64"/>
      <c r="H7963" s="64"/>
      <c r="O7963" s="87"/>
      <c r="P7963" s="127"/>
      <c r="Q7963" s="127"/>
      <c r="R7963" s="127"/>
    </row>
    <row r="7964" spans="7:18" x14ac:dyDescent="0.2">
      <c r="G7964" s="64"/>
      <c r="H7964" s="64"/>
      <c r="O7964" s="87"/>
      <c r="P7964" s="127"/>
      <c r="Q7964" s="127"/>
      <c r="R7964" s="127"/>
    </row>
    <row r="7965" spans="7:18" x14ac:dyDescent="0.2">
      <c r="G7965" s="64"/>
      <c r="H7965" s="64"/>
      <c r="O7965" s="87"/>
      <c r="P7965" s="127"/>
      <c r="Q7965" s="127"/>
      <c r="R7965" s="127"/>
    </row>
    <row r="7966" spans="7:18" x14ac:dyDescent="0.2">
      <c r="G7966" s="64"/>
      <c r="H7966" s="64"/>
      <c r="O7966" s="87"/>
      <c r="P7966" s="127"/>
      <c r="Q7966" s="127"/>
      <c r="R7966" s="127"/>
    </row>
    <row r="7967" spans="7:18" x14ac:dyDescent="0.2">
      <c r="G7967" s="64"/>
      <c r="H7967" s="64"/>
      <c r="O7967" s="87"/>
      <c r="P7967" s="127"/>
      <c r="Q7967" s="127"/>
      <c r="R7967" s="127"/>
    </row>
    <row r="7968" spans="7:18" x14ac:dyDescent="0.2">
      <c r="G7968" s="64"/>
      <c r="H7968" s="64"/>
      <c r="O7968" s="87"/>
      <c r="P7968" s="127"/>
      <c r="Q7968" s="127"/>
      <c r="R7968" s="127"/>
    </row>
    <row r="7969" spans="7:18" x14ac:dyDescent="0.2">
      <c r="G7969" s="64"/>
      <c r="H7969" s="64"/>
      <c r="O7969" s="87"/>
      <c r="P7969" s="127"/>
      <c r="Q7969" s="127"/>
      <c r="R7969" s="127"/>
    </row>
    <row r="7970" spans="7:18" x14ac:dyDescent="0.2">
      <c r="G7970" s="64"/>
      <c r="H7970" s="64"/>
      <c r="O7970" s="87"/>
      <c r="P7970" s="127"/>
      <c r="Q7970" s="127"/>
      <c r="R7970" s="127"/>
    </row>
    <row r="7971" spans="7:18" x14ac:dyDescent="0.2">
      <c r="G7971" s="64"/>
      <c r="H7971" s="64"/>
      <c r="O7971" s="87"/>
      <c r="P7971" s="127"/>
      <c r="Q7971" s="127"/>
      <c r="R7971" s="127"/>
    </row>
    <row r="7972" spans="7:18" x14ac:dyDescent="0.2">
      <c r="G7972" s="64"/>
      <c r="H7972" s="64"/>
      <c r="O7972" s="87"/>
      <c r="P7972" s="127"/>
      <c r="Q7972" s="127"/>
      <c r="R7972" s="127"/>
    </row>
    <row r="7973" spans="7:18" x14ac:dyDescent="0.2">
      <c r="G7973" s="64"/>
      <c r="H7973" s="64"/>
      <c r="O7973" s="87"/>
      <c r="P7973" s="127"/>
      <c r="Q7973" s="127"/>
      <c r="R7973" s="127"/>
    </row>
    <row r="7974" spans="7:18" x14ac:dyDescent="0.2">
      <c r="G7974" s="64"/>
      <c r="H7974" s="64"/>
      <c r="O7974" s="87"/>
      <c r="P7974" s="127"/>
      <c r="Q7974" s="127"/>
      <c r="R7974" s="127"/>
    </row>
    <row r="7975" spans="7:18" x14ac:dyDescent="0.2">
      <c r="G7975" s="64"/>
      <c r="H7975" s="64"/>
      <c r="O7975" s="87"/>
      <c r="P7975" s="127"/>
      <c r="Q7975" s="127"/>
      <c r="R7975" s="127"/>
    </row>
    <row r="7976" spans="7:18" x14ac:dyDescent="0.2">
      <c r="G7976" s="64"/>
      <c r="H7976" s="64"/>
      <c r="O7976" s="87"/>
      <c r="P7976" s="127"/>
      <c r="Q7976" s="127"/>
      <c r="R7976" s="127"/>
    </row>
    <row r="7977" spans="7:18" x14ac:dyDescent="0.2">
      <c r="G7977" s="64"/>
      <c r="H7977" s="64"/>
      <c r="O7977" s="87"/>
      <c r="P7977" s="127"/>
      <c r="Q7977" s="127"/>
      <c r="R7977" s="127"/>
    </row>
    <row r="7978" spans="7:18" x14ac:dyDescent="0.2">
      <c r="G7978" s="64"/>
      <c r="H7978" s="64"/>
      <c r="O7978" s="87"/>
      <c r="P7978" s="127"/>
      <c r="Q7978" s="127"/>
      <c r="R7978" s="127"/>
    </row>
    <row r="7979" spans="7:18" x14ac:dyDescent="0.2">
      <c r="G7979" s="64"/>
      <c r="H7979" s="64"/>
      <c r="O7979" s="87"/>
      <c r="P7979" s="127"/>
      <c r="Q7979" s="127"/>
      <c r="R7979" s="127"/>
    </row>
    <row r="7980" spans="7:18" x14ac:dyDescent="0.2">
      <c r="G7980" s="64"/>
      <c r="H7980" s="64"/>
      <c r="O7980" s="87"/>
      <c r="P7980" s="127"/>
      <c r="Q7980" s="127"/>
      <c r="R7980" s="127"/>
    </row>
    <row r="7981" spans="7:18" x14ac:dyDescent="0.2">
      <c r="G7981" s="64"/>
      <c r="H7981" s="64"/>
      <c r="O7981" s="87"/>
      <c r="P7981" s="127"/>
      <c r="Q7981" s="127"/>
      <c r="R7981" s="127"/>
    </row>
    <row r="7982" spans="7:18" x14ac:dyDescent="0.2">
      <c r="G7982" s="64"/>
      <c r="H7982" s="64"/>
      <c r="O7982" s="87"/>
      <c r="P7982" s="127"/>
      <c r="Q7982" s="127"/>
      <c r="R7982" s="127"/>
    </row>
    <row r="7983" spans="7:18" x14ac:dyDescent="0.2">
      <c r="G7983" s="64"/>
      <c r="H7983" s="64"/>
      <c r="O7983" s="87"/>
      <c r="P7983" s="127"/>
      <c r="Q7983" s="127"/>
      <c r="R7983" s="127"/>
    </row>
    <row r="7984" spans="7:18" x14ac:dyDescent="0.2">
      <c r="G7984" s="64"/>
      <c r="H7984" s="64"/>
      <c r="O7984" s="87"/>
      <c r="P7984" s="127"/>
      <c r="Q7984" s="127"/>
      <c r="R7984" s="127"/>
    </row>
    <row r="7985" spans="7:18" x14ac:dyDescent="0.2">
      <c r="G7985" s="64"/>
      <c r="H7985" s="64"/>
      <c r="O7985" s="87"/>
      <c r="P7985" s="127"/>
      <c r="Q7985" s="127"/>
      <c r="R7985" s="127"/>
    </row>
    <row r="7986" spans="7:18" x14ac:dyDescent="0.2">
      <c r="G7986" s="64"/>
      <c r="H7986" s="64"/>
      <c r="O7986" s="87"/>
      <c r="P7986" s="127"/>
      <c r="Q7986" s="127"/>
      <c r="R7986" s="127"/>
    </row>
    <row r="7987" spans="7:18" x14ac:dyDescent="0.2">
      <c r="G7987" s="64"/>
      <c r="H7987" s="64"/>
      <c r="O7987" s="87"/>
      <c r="P7987" s="127"/>
      <c r="Q7987" s="127"/>
      <c r="R7987" s="127"/>
    </row>
    <row r="7988" spans="7:18" x14ac:dyDescent="0.2">
      <c r="G7988" s="64"/>
      <c r="H7988" s="64"/>
      <c r="O7988" s="87"/>
      <c r="P7988" s="127"/>
      <c r="Q7988" s="127"/>
      <c r="R7988" s="127"/>
    </row>
    <row r="7989" spans="7:18" x14ac:dyDescent="0.2">
      <c r="G7989" s="64"/>
      <c r="H7989" s="64"/>
      <c r="O7989" s="87"/>
      <c r="P7989" s="127"/>
      <c r="Q7989" s="127"/>
      <c r="R7989" s="127"/>
    </row>
    <row r="7990" spans="7:18" x14ac:dyDescent="0.2">
      <c r="G7990" s="64"/>
      <c r="H7990" s="64"/>
      <c r="O7990" s="87"/>
      <c r="P7990" s="127"/>
      <c r="Q7990" s="127"/>
      <c r="R7990" s="127"/>
    </row>
    <row r="7991" spans="7:18" x14ac:dyDescent="0.2">
      <c r="G7991" s="64"/>
      <c r="H7991" s="64"/>
      <c r="O7991" s="87"/>
      <c r="P7991" s="127"/>
      <c r="Q7991" s="127"/>
      <c r="R7991" s="127"/>
    </row>
    <row r="7992" spans="7:18" x14ac:dyDescent="0.2">
      <c r="G7992" s="64"/>
      <c r="H7992" s="64"/>
      <c r="O7992" s="87"/>
      <c r="P7992" s="127"/>
      <c r="Q7992" s="127"/>
      <c r="R7992" s="127"/>
    </row>
    <row r="7993" spans="7:18" x14ac:dyDescent="0.2">
      <c r="G7993" s="64"/>
      <c r="H7993" s="64"/>
      <c r="O7993" s="87"/>
      <c r="P7993" s="127"/>
      <c r="Q7993" s="127"/>
      <c r="R7993" s="127"/>
    </row>
    <row r="7994" spans="7:18" x14ac:dyDescent="0.2">
      <c r="G7994" s="64"/>
      <c r="H7994" s="64"/>
      <c r="O7994" s="87"/>
      <c r="P7994" s="127"/>
      <c r="Q7994" s="127"/>
      <c r="R7994" s="127"/>
    </row>
    <row r="7995" spans="7:18" x14ac:dyDescent="0.2">
      <c r="G7995" s="64"/>
      <c r="H7995" s="64"/>
      <c r="O7995" s="87"/>
      <c r="P7995" s="127"/>
      <c r="Q7995" s="127"/>
      <c r="R7995" s="127"/>
    </row>
    <row r="7996" spans="7:18" x14ac:dyDescent="0.2">
      <c r="G7996" s="64"/>
      <c r="H7996" s="64"/>
      <c r="O7996" s="87"/>
      <c r="P7996" s="127"/>
      <c r="Q7996" s="127"/>
      <c r="R7996" s="127"/>
    </row>
    <row r="7997" spans="7:18" x14ac:dyDescent="0.2">
      <c r="G7997" s="64"/>
      <c r="H7997" s="64"/>
      <c r="O7997" s="87"/>
      <c r="P7997" s="127"/>
      <c r="Q7997" s="127"/>
      <c r="R7997" s="127"/>
    </row>
    <row r="7998" spans="7:18" x14ac:dyDescent="0.2">
      <c r="G7998" s="64"/>
      <c r="H7998" s="64"/>
      <c r="O7998" s="87"/>
      <c r="P7998" s="127"/>
      <c r="Q7998" s="127"/>
      <c r="R7998" s="127"/>
    </row>
    <row r="7999" spans="7:18" x14ac:dyDescent="0.2">
      <c r="G7999" s="64"/>
      <c r="H7999" s="64"/>
      <c r="O7999" s="87"/>
      <c r="P7999" s="127"/>
      <c r="Q7999" s="127"/>
      <c r="R7999" s="127"/>
    </row>
    <row r="8000" spans="7:18" x14ac:dyDescent="0.2">
      <c r="G8000" s="64"/>
      <c r="H8000" s="64"/>
      <c r="O8000" s="87"/>
      <c r="P8000" s="127"/>
      <c r="Q8000" s="127"/>
      <c r="R8000" s="127"/>
    </row>
    <row r="8001" spans="7:18" x14ac:dyDescent="0.2">
      <c r="G8001" s="64"/>
      <c r="H8001" s="64"/>
      <c r="O8001" s="87"/>
      <c r="P8001" s="127"/>
      <c r="Q8001" s="127"/>
      <c r="R8001" s="127"/>
    </row>
    <row r="8002" spans="7:18" x14ac:dyDescent="0.2">
      <c r="G8002" s="64"/>
      <c r="H8002" s="64"/>
      <c r="O8002" s="87"/>
      <c r="P8002" s="127"/>
      <c r="Q8002" s="127"/>
      <c r="R8002" s="127"/>
    </row>
    <row r="8003" spans="7:18" x14ac:dyDescent="0.2">
      <c r="G8003" s="64"/>
      <c r="H8003" s="64"/>
      <c r="O8003" s="87"/>
      <c r="P8003" s="127"/>
      <c r="Q8003" s="127"/>
      <c r="R8003" s="127"/>
    </row>
    <row r="8004" spans="7:18" x14ac:dyDescent="0.2">
      <c r="G8004" s="64"/>
      <c r="H8004" s="64"/>
      <c r="O8004" s="87"/>
      <c r="P8004" s="127"/>
      <c r="Q8004" s="127"/>
      <c r="R8004" s="127"/>
    </row>
    <row r="8005" spans="7:18" x14ac:dyDescent="0.2">
      <c r="G8005" s="64"/>
      <c r="H8005" s="64"/>
      <c r="O8005" s="87"/>
      <c r="P8005" s="127"/>
      <c r="Q8005" s="127"/>
      <c r="R8005" s="127"/>
    </row>
    <row r="8006" spans="7:18" x14ac:dyDescent="0.2">
      <c r="G8006" s="64"/>
      <c r="H8006" s="64"/>
      <c r="O8006" s="87"/>
      <c r="P8006" s="127"/>
      <c r="Q8006" s="127"/>
      <c r="R8006" s="127"/>
    </row>
    <row r="8007" spans="7:18" x14ac:dyDescent="0.2">
      <c r="G8007" s="64"/>
      <c r="H8007" s="64"/>
      <c r="O8007" s="87"/>
      <c r="P8007" s="127"/>
      <c r="Q8007" s="127"/>
      <c r="R8007" s="127"/>
    </row>
    <row r="8008" spans="7:18" x14ac:dyDescent="0.2">
      <c r="G8008" s="64"/>
      <c r="H8008" s="64"/>
      <c r="O8008" s="87"/>
      <c r="P8008" s="127"/>
      <c r="Q8008" s="127"/>
      <c r="R8008" s="127"/>
    </row>
    <row r="8009" spans="7:18" x14ac:dyDescent="0.2">
      <c r="G8009" s="64"/>
      <c r="H8009" s="64"/>
      <c r="O8009" s="87"/>
      <c r="P8009" s="127"/>
      <c r="Q8009" s="127"/>
      <c r="R8009" s="127"/>
    </row>
    <row r="8010" spans="7:18" x14ac:dyDescent="0.2">
      <c r="G8010" s="64"/>
      <c r="H8010" s="64"/>
      <c r="O8010" s="87"/>
      <c r="P8010" s="127"/>
      <c r="Q8010" s="127"/>
      <c r="R8010" s="127"/>
    </row>
    <row r="8011" spans="7:18" x14ac:dyDescent="0.2">
      <c r="G8011" s="64"/>
      <c r="H8011" s="64"/>
      <c r="O8011" s="87"/>
      <c r="P8011" s="127"/>
      <c r="Q8011" s="127"/>
      <c r="R8011" s="127"/>
    </row>
    <row r="8012" spans="7:18" x14ac:dyDescent="0.2">
      <c r="G8012" s="64"/>
      <c r="H8012" s="64"/>
      <c r="O8012" s="87"/>
      <c r="P8012" s="127"/>
      <c r="Q8012" s="127"/>
      <c r="R8012" s="127"/>
    </row>
    <row r="8013" spans="7:18" x14ac:dyDescent="0.2">
      <c r="G8013" s="64"/>
      <c r="H8013" s="64"/>
      <c r="O8013" s="87"/>
      <c r="P8013" s="127"/>
      <c r="Q8013" s="127"/>
      <c r="R8013" s="127"/>
    </row>
    <row r="8014" spans="7:18" x14ac:dyDescent="0.2">
      <c r="G8014" s="64"/>
      <c r="H8014" s="64"/>
      <c r="O8014" s="87"/>
      <c r="P8014" s="127"/>
      <c r="Q8014" s="127"/>
      <c r="R8014" s="127"/>
    </row>
    <row r="8015" spans="7:18" x14ac:dyDescent="0.2">
      <c r="G8015" s="64"/>
      <c r="H8015" s="64"/>
      <c r="O8015" s="87"/>
      <c r="P8015" s="127"/>
      <c r="Q8015" s="127"/>
      <c r="R8015" s="127"/>
    </row>
    <row r="8016" spans="7:18" x14ac:dyDescent="0.2">
      <c r="G8016" s="64"/>
      <c r="H8016" s="64"/>
      <c r="O8016" s="87"/>
      <c r="P8016" s="127"/>
      <c r="Q8016" s="127"/>
      <c r="R8016" s="127"/>
    </row>
    <row r="8017" spans="7:18" x14ac:dyDescent="0.2">
      <c r="G8017" s="64"/>
      <c r="H8017" s="64"/>
      <c r="O8017" s="87"/>
      <c r="P8017" s="127"/>
      <c r="Q8017" s="127"/>
      <c r="R8017" s="127"/>
    </row>
    <row r="8018" spans="7:18" x14ac:dyDescent="0.2">
      <c r="G8018" s="64"/>
      <c r="H8018" s="64"/>
      <c r="O8018" s="87"/>
      <c r="P8018" s="127"/>
      <c r="Q8018" s="127"/>
      <c r="R8018" s="127"/>
    </row>
    <row r="8019" spans="7:18" x14ac:dyDescent="0.2">
      <c r="G8019" s="64"/>
      <c r="H8019" s="64"/>
      <c r="O8019" s="87"/>
      <c r="P8019" s="127"/>
      <c r="Q8019" s="127"/>
      <c r="R8019" s="127"/>
    </row>
    <row r="8020" spans="7:18" x14ac:dyDescent="0.2">
      <c r="G8020" s="64"/>
      <c r="H8020" s="64"/>
      <c r="O8020" s="87"/>
      <c r="P8020" s="127"/>
      <c r="Q8020" s="127"/>
      <c r="R8020" s="127"/>
    </row>
    <row r="8021" spans="7:18" x14ac:dyDescent="0.2">
      <c r="G8021" s="64"/>
      <c r="H8021" s="64"/>
      <c r="O8021" s="87"/>
      <c r="P8021" s="127"/>
      <c r="Q8021" s="127"/>
      <c r="R8021" s="127"/>
    </row>
    <row r="8022" spans="7:18" x14ac:dyDescent="0.2">
      <c r="G8022" s="64"/>
      <c r="H8022" s="64"/>
      <c r="O8022" s="87"/>
      <c r="P8022" s="127"/>
      <c r="Q8022" s="127"/>
      <c r="R8022" s="127"/>
    </row>
    <row r="8023" spans="7:18" x14ac:dyDescent="0.2">
      <c r="G8023" s="64"/>
      <c r="H8023" s="64"/>
      <c r="O8023" s="87"/>
      <c r="P8023" s="127"/>
      <c r="Q8023" s="127"/>
      <c r="R8023" s="127"/>
    </row>
    <row r="8024" spans="7:18" x14ac:dyDescent="0.2">
      <c r="G8024" s="64"/>
      <c r="H8024" s="64"/>
      <c r="O8024" s="87"/>
      <c r="P8024" s="127"/>
      <c r="Q8024" s="127"/>
      <c r="R8024" s="127"/>
    </row>
    <row r="8025" spans="7:18" x14ac:dyDescent="0.2">
      <c r="G8025" s="64"/>
      <c r="H8025" s="64"/>
      <c r="O8025" s="87"/>
      <c r="P8025" s="127"/>
      <c r="Q8025" s="127"/>
      <c r="R8025" s="127"/>
    </row>
    <row r="8026" spans="7:18" x14ac:dyDescent="0.2">
      <c r="G8026" s="64"/>
      <c r="H8026" s="64"/>
      <c r="O8026" s="87"/>
      <c r="P8026" s="127"/>
      <c r="Q8026" s="127"/>
      <c r="R8026" s="127"/>
    </row>
    <row r="8027" spans="7:18" x14ac:dyDescent="0.2">
      <c r="G8027" s="64"/>
      <c r="H8027" s="64"/>
      <c r="O8027" s="87"/>
      <c r="P8027" s="127"/>
      <c r="Q8027" s="127"/>
      <c r="R8027" s="127"/>
    </row>
    <row r="8028" spans="7:18" x14ac:dyDescent="0.2">
      <c r="G8028" s="64"/>
      <c r="H8028" s="64"/>
      <c r="O8028" s="87"/>
      <c r="P8028" s="127"/>
      <c r="Q8028" s="127"/>
      <c r="R8028" s="127"/>
    </row>
    <row r="8029" spans="7:18" x14ac:dyDescent="0.2">
      <c r="G8029" s="64"/>
      <c r="H8029" s="64"/>
      <c r="O8029" s="87"/>
      <c r="P8029" s="127"/>
      <c r="Q8029" s="127"/>
      <c r="R8029" s="127"/>
    </row>
    <row r="8030" spans="7:18" x14ac:dyDescent="0.2">
      <c r="G8030" s="64"/>
      <c r="H8030" s="64"/>
      <c r="O8030" s="87"/>
      <c r="P8030" s="127"/>
      <c r="Q8030" s="127"/>
      <c r="R8030" s="127"/>
    </row>
    <row r="8031" spans="7:18" x14ac:dyDescent="0.2">
      <c r="G8031" s="64"/>
      <c r="H8031" s="64"/>
      <c r="O8031" s="87"/>
      <c r="P8031" s="127"/>
      <c r="Q8031" s="127"/>
      <c r="R8031" s="127"/>
    </row>
    <row r="8032" spans="7:18" x14ac:dyDescent="0.2">
      <c r="G8032" s="64"/>
      <c r="H8032" s="64"/>
      <c r="O8032" s="87"/>
      <c r="P8032" s="127"/>
      <c r="Q8032" s="127"/>
      <c r="R8032" s="127"/>
    </row>
    <row r="8033" spans="7:18" x14ac:dyDescent="0.2">
      <c r="G8033" s="64"/>
      <c r="H8033" s="64"/>
      <c r="O8033" s="87"/>
      <c r="P8033" s="127"/>
      <c r="Q8033" s="127"/>
      <c r="R8033" s="127"/>
    </row>
    <row r="8034" spans="7:18" x14ac:dyDescent="0.2">
      <c r="G8034" s="64"/>
      <c r="H8034" s="64"/>
      <c r="O8034" s="87"/>
      <c r="P8034" s="127"/>
      <c r="Q8034" s="127"/>
      <c r="R8034" s="127"/>
    </row>
    <row r="8035" spans="7:18" x14ac:dyDescent="0.2">
      <c r="G8035" s="64"/>
      <c r="H8035" s="64"/>
      <c r="O8035" s="87"/>
      <c r="P8035" s="127"/>
      <c r="Q8035" s="127"/>
      <c r="R8035" s="127"/>
    </row>
    <row r="8036" spans="7:18" x14ac:dyDescent="0.2">
      <c r="G8036" s="64"/>
      <c r="H8036" s="64"/>
      <c r="O8036" s="87"/>
      <c r="P8036" s="127"/>
      <c r="Q8036" s="127"/>
      <c r="R8036" s="127"/>
    </row>
    <row r="8037" spans="7:18" x14ac:dyDescent="0.2">
      <c r="G8037" s="64"/>
      <c r="H8037" s="64"/>
      <c r="O8037" s="87"/>
      <c r="P8037" s="127"/>
      <c r="Q8037" s="127"/>
      <c r="R8037" s="127"/>
    </row>
    <row r="8038" spans="7:18" x14ac:dyDescent="0.2">
      <c r="G8038" s="64"/>
      <c r="H8038" s="64"/>
      <c r="O8038" s="87"/>
      <c r="P8038" s="127"/>
      <c r="Q8038" s="127"/>
      <c r="R8038" s="127"/>
    </row>
    <row r="8039" spans="7:18" x14ac:dyDescent="0.2">
      <c r="G8039" s="64"/>
      <c r="H8039" s="64"/>
      <c r="O8039" s="87"/>
      <c r="P8039" s="127"/>
      <c r="Q8039" s="127"/>
      <c r="R8039" s="127"/>
    </row>
    <row r="8040" spans="7:18" x14ac:dyDescent="0.2">
      <c r="G8040" s="64"/>
      <c r="H8040" s="64"/>
      <c r="O8040" s="87"/>
      <c r="P8040" s="127"/>
      <c r="Q8040" s="127"/>
      <c r="R8040" s="127"/>
    </row>
    <row r="8041" spans="7:18" x14ac:dyDescent="0.2">
      <c r="G8041" s="64"/>
      <c r="H8041" s="64"/>
      <c r="O8041" s="87"/>
      <c r="P8041" s="127"/>
      <c r="Q8041" s="127"/>
      <c r="R8041" s="127"/>
    </row>
    <row r="8042" spans="7:18" x14ac:dyDescent="0.2">
      <c r="G8042" s="64"/>
      <c r="H8042" s="64"/>
      <c r="O8042" s="87"/>
      <c r="P8042" s="127"/>
      <c r="Q8042" s="127"/>
      <c r="R8042" s="127"/>
    </row>
    <row r="8043" spans="7:18" x14ac:dyDescent="0.2">
      <c r="G8043" s="64"/>
      <c r="H8043" s="64"/>
      <c r="O8043" s="87"/>
      <c r="P8043" s="127"/>
      <c r="Q8043" s="127"/>
      <c r="R8043" s="127"/>
    </row>
    <row r="8044" spans="7:18" x14ac:dyDescent="0.2">
      <c r="G8044" s="64"/>
      <c r="H8044" s="64"/>
      <c r="O8044" s="87"/>
      <c r="P8044" s="127"/>
      <c r="Q8044" s="127"/>
      <c r="R8044" s="127"/>
    </row>
    <row r="8045" spans="7:18" x14ac:dyDescent="0.2">
      <c r="G8045" s="64"/>
      <c r="H8045" s="64"/>
      <c r="O8045" s="87"/>
      <c r="P8045" s="127"/>
      <c r="Q8045" s="127"/>
      <c r="R8045" s="127"/>
    </row>
    <row r="8046" spans="7:18" x14ac:dyDescent="0.2">
      <c r="G8046" s="64"/>
      <c r="H8046" s="64"/>
      <c r="O8046" s="87"/>
      <c r="P8046" s="127"/>
      <c r="Q8046" s="127"/>
      <c r="R8046" s="127"/>
    </row>
    <row r="8047" spans="7:18" x14ac:dyDescent="0.2">
      <c r="G8047" s="64"/>
      <c r="H8047" s="64"/>
      <c r="O8047" s="87"/>
      <c r="P8047" s="127"/>
      <c r="Q8047" s="127"/>
      <c r="R8047" s="127"/>
    </row>
    <row r="8048" spans="7:18" x14ac:dyDescent="0.2">
      <c r="G8048" s="64"/>
      <c r="H8048" s="64"/>
      <c r="O8048" s="87"/>
      <c r="P8048" s="127"/>
      <c r="Q8048" s="127"/>
      <c r="R8048" s="127"/>
    </row>
    <row r="8049" spans="7:18" x14ac:dyDescent="0.2">
      <c r="G8049" s="64"/>
      <c r="H8049" s="64"/>
      <c r="O8049" s="87"/>
      <c r="P8049" s="127"/>
      <c r="Q8049" s="127"/>
      <c r="R8049" s="127"/>
    </row>
    <row r="8050" spans="7:18" x14ac:dyDescent="0.2">
      <c r="G8050" s="64"/>
      <c r="H8050" s="64"/>
      <c r="O8050" s="87"/>
      <c r="P8050" s="127"/>
      <c r="Q8050" s="127"/>
      <c r="R8050" s="127"/>
    </row>
    <row r="8051" spans="7:18" x14ac:dyDescent="0.2">
      <c r="G8051" s="64"/>
      <c r="H8051" s="64"/>
      <c r="O8051" s="87"/>
      <c r="P8051" s="127"/>
      <c r="Q8051" s="127"/>
      <c r="R8051" s="127"/>
    </row>
    <row r="8052" spans="7:18" x14ac:dyDescent="0.2">
      <c r="G8052" s="64"/>
      <c r="H8052" s="64"/>
      <c r="O8052" s="87"/>
      <c r="P8052" s="127"/>
      <c r="Q8052" s="127"/>
      <c r="R8052" s="127"/>
    </row>
    <row r="8053" spans="7:18" x14ac:dyDescent="0.2">
      <c r="G8053" s="64"/>
      <c r="H8053" s="64"/>
      <c r="O8053" s="87"/>
      <c r="P8053" s="127"/>
      <c r="Q8053" s="127"/>
      <c r="R8053" s="127"/>
    </row>
    <row r="8054" spans="7:18" x14ac:dyDescent="0.2">
      <c r="G8054" s="64"/>
      <c r="H8054" s="64"/>
      <c r="O8054" s="87"/>
      <c r="P8054" s="127"/>
      <c r="Q8054" s="127"/>
      <c r="R8054" s="127"/>
    </row>
    <row r="8055" spans="7:18" x14ac:dyDescent="0.2">
      <c r="G8055" s="64"/>
      <c r="H8055" s="64"/>
      <c r="O8055" s="87"/>
      <c r="P8055" s="127"/>
      <c r="Q8055" s="127"/>
      <c r="R8055" s="127"/>
    </row>
    <row r="8056" spans="7:18" x14ac:dyDescent="0.2">
      <c r="G8056" s="64"/>
      <c r="H8056" s="64"/>
      <c r="O8056" s="87"/>
      <c r="P8056" s="127"/>
      <c r="Q8056" s="127"/>
      <c r="R8056" s="127"/>
    </row>
    <row r="8057" spans="7:18" x14ac:dyDescent="0.2">
      <c r="G8057" s="64"/>
      <c r="H8057" s="64"/>
      <c r="O8057" s="87"/>
      <c r="P8057" s="127"/>
      <c r="Q8057" s="127"/>
      <c r="R8057" s="127"/>
    </row>
    <row r="8058" spans="7:18" x14ac:dyDescent="0.2">
      <c r="G8058" s="64"/>
      <c r="H8058" s="64"/>
      <c r="O8058" s="87"/>
      <c r="P8058" s="127"/>
      <c r="Q8058" s="127"/>
      <c r="R8058" s="127"/>
    </row>
    <row r="8059" spans="7:18" x14ac:dyDescent="0.2">
      <c r="G8059" s="64"/>
      <c r="H8059" s="64"/>
      <c r="O8059" s="87"/>
      <c r="P8059" s="127"/>
      <c r="Q8059" s="127"/>
      <c r="R8059" s="127"/>
    </row>
    <row r="8060" spans="7:18" x14ac:dyDescent="0.2">
      <c r="G8060" s="64"/>
      <c r="H8060" s="64"/>
      <c r="O8060" s="87"/>
      <c r="P8060" s="127"/>
      <c r="Q8060" s="127"/>
      <c r="R8060" s="127"/>
    </row>
    <row r="8061" spans="7:18" x14ac:dyDescent="0.2">
      <c r="G8061" s="64"/>
      <c r="H8061" s="64"/>
      <c r="O8061" s="87"/>
      <c r="P8061" s="127"/>
      <c r="Q8061" s="127"/>
      <c r="R8061" s="127"/>
    </row>
    <row r="8062" spans="7:18" x14ac:dyDescent="0.2">
      <c r="G8062" s="64"/>
      <c r="H8062" s="64"/>
      <c r="O8062" s="87"/>
      <c r="P8062" s="127"/>
      <c r="Q8062" s="127"/>
      <c r="R8062" s="127"/>
    </row>
    <row r="8063" spans="7:18" x14ac:dyDescent="0.2">
      <c r="G8063" s="64"/>
      <c r="H8063" s="64"/>
      <c r="O8063" s="87"/>
      <c r="P8063" s="127"/>
      <c r="Q8063" s="127"/>
      <c r="R8063" s="127"/>
    </row>
    <row r="8064" spans="7:18" x14ac:dyDescent="0.2">
      <c r="G8064" s="64"/>
      <c r="H8064" s="64"/>
      <c r="O8064" s="87"/>
      <c r="P8064" s="127"/>
      <c r="Q8064" s="127"/>
      <c r="R8064" s="127"/>
    </row>
    <row r="8065" spans="7:18" x14ac:dyDescent="0.2">
      <c r="G8065" s="64"/>
      <c r="H8065" s="64"/>
      <c r="O8065" s="87"/>
      <c r="P8065" s="127"/>
      <c r="Q8065" s="127"/>
      <c r="R8065" s="127"/>
    </row>
    <row r="8066" spans="7:18" x14ac:dyDescent="0.2">
      <c r="G8066" s="64"/>
      <c r="H8066" s="64"/>
      <c r="O8066" s="87"/>
      <c r="P8066" s="127"/>
      <c r="Q8066" s="127"/>
      <c r="R8066" s="127"/>
    </row>
    <row r="8067" spans="7:18" x14ac:dyDescent="0.2">
      <c r="G8067" s="64"/>
      <c r="H8067" s="64"/>
      <c r="O8067" s="87"/>
      <c r="P8067" s="127"/>
      <c r="Q8067" s="127"/>
      <c r="R8067" s="127"/>
    </row>
    <row r="8068" spans="7:18" x14ac:dyDescent="0.2">
      <c r="G8068" s="64"/>
      <c r="H8068" s="64"/>
      <c r="O8068" s="87"/>
      <c r="P8068" s="127"/>
      <c r="Q8068" s="127"/>
      <c r="R8068" s="127"/>
    </row>
    <row r="8069" spans="7:18" x14ac:dyDescent="0.2">
      <c r="G8069" s="64"/>
      <c r="H8069" s="64"/>
      <c r="O8069" s="87"/>
      <c r="P8069" s="127"/>
      <c r="Q8069" s="127"/>
      <c r="R8069" s="127"/>
    </row>
    <row r="8070" spans="7:18" x14ac:dyDescent="0.2">
      <c r="G8070" s="64"/>
      <c r="H8070" s="64"/>
      <c r="O8070" s="87"/>
      <c r="P8070" s="127"/>
      <c r="Q8070" s="127"/>
      <c r="R8070" s="127"/>
    </row>
    <row r="8071" spans="7:18" x14ac:dyDescent="0.2">
      <c r="G8071" s="64"/>
      <c r="H8071" s="64"/>
      <c r="O8071" s="87"/>
      <c r="P8071" s="127"/>
      <c r="Q8071" s="127"/>
      <c r="R8071" s="127"/>
    </row>
    <row r="8072" spans="7:18" x14ac:dyDescent="0.2">
      <c r="G8072" s="64"/>
      <c r="H8072" s="64"/>
      <c r="O8072" s="87"/>
      <c r="P8072" s="127"/>
      <c r="Q8072" s="127"/>
      <c r="R8072" s="127"/>
    </row>
    <row r="8073" spans="7:18" x14ac:dyDescent="0.2">
      <c r="G8073" s="64"/>
      <c r="H8073" s="64"/>
      <c r="O8073" s="87"/>
      <c r="P8073" s="127"/>
      <c r="Q8073" s="127"/>
      <c r="R8073" s="127"/>
    </row>
    <row r="8074" spans="7:18" x14ac:dyDescent="0.2">
      <c r="G8074" s="64"/>
      <c r="H8074" s="64"/>
      <c r="O8074" s="87"/>
      <c r="P8074" s="127"/>
      <c r="Q8074" s="127"/>
      <c r="R8074" s="127"/>
    </row>
    <row r="8075" spans="7:18" x14ac:dyDescent="0.2">
      <c r="G8075" s="64"/>
      <c r="H8075" s="64"/>
      <c r="O8075" s="87"/>
      <c r="P8075" s="127"/>
      <c r="Q8075" s="127"/>
      <c r="R8075" s="127"/>
    </row>
    <row r="8076" spans="7:18" x14ac:dyDescent="0.2">
      <c r="G8076" s="64"/>
      <c r="H8076" s="64"/>
      <c r="O8076" s="87"/>
      <c r="P8076" s="127"/>
      <c r="Q8076" s="127"/>
      <c r="R8076" s="127"/>
    </row>
    <row r="8077" spans="7:18" x14ac:dyDescent="0.2">
      <c r="G8077" s="64"/>
      <c r="H8077" s="64"/>
      <c r="O8077" s="87"/>
      <c r="P8077" s="127"/>
      <c r="Q8077" s="127"/>
      <c r="R8077" s="127"/>
    </row>
    <row r="8078" spans="7:18" x14ac:dyDescent="0.2">
      <c r="G8078" s="64"/>
      <c r="H8078" s="64"/>
      <c r="O8078" s="87"/>
      <c r="P8078" s="127"/>
      <c r="Q8078" s="127"/>
      <c r="R8078" s="127"/>
    </row>
    <row r="8079" spans="7:18" x14ac:dyDescent="0.2">
      <c r="G8079" s="64"/>
      <c r="H8079" s="64"/>
      <c r="O8079" s="87"/>
      <c r="P8079" s="127"/>
      <c r="Q8079" s="127"/>
      <c r="R8079" s="127"/>
    </row>
    <row r="8080" spans="7:18" x14ac:dyDescent="0.2">
      <c r="G8080" s="64"/>
      <c r="H8080" s="64"/>
      <c r="O8080" s="87"/>
      <c r="P8080" s="127"/>
      <c r="Q8080" s="127"/>
      <c r="R8080" s="127"/>
    </row>
    <row r="8081" spans="7:18" x14ac:dyDescent="0.2">
      <c r="G8081" s="64"/>
      <c r="H8081" s="64"/>
      <c r="O8081" s="87"/>
      <c r="P8081" s="127"/>
      <c r="Q8081" s="127"/>
      <c r="R8081" s="127"/>
    </row>
    <row r="8082" spans="7:18" x14ac:dyDescent="0.2">
      <c r="G8082" s="64"/>
      <c r="H8082" s="64"/>
      <c r="O8082" s="87"/>
      <c r="P8082" s="127"/>
      <c r="Q8082" s="127"/>
      <c r="R8082" s="127"/>
    </row>
    <row r="8083" spans="7:18" x14ac:dyDescent="0.2">
      <c r="G8083" s="64"/>
      <c r="H8083" s="64"/>
      <c r="O8083" s="87"/>
      <c r="P8083" s="127"/>
      <c r="Q8083" s="127"/>
      <c r="R8083" s="127"/>
    </row>
    <row r="8084" spans="7:18" x14ac:dyDescent="0.2">
      <c r="G8084" s="64"/>
      <c r="H8084" s="64"/>
      <c r="O8084" s="87"/>
      <c r="P8084" s="127"/>
      <c r="Q8084" s="127"/>
      <c r="R8084" s="127"/>
    </row>
    <row r="8085" spans="7:18" x14ac:dyDescent="0.2">
      <c r="G8085" s="64"/>
      <c r="H8085" s="64"/>
      <c r="O8085" s="87"/>
      <c r="P8085" s="127"/>
      <c r="Q8085" s="127"/>
      <c r="R8085" s="127"/>
    </row>
    <row r="8086" spans="7:18" x14ac:dyDescent="0.2">
      <c r="G8086" s="64"/>
      <c r="H8086" s="64"/>
      <c r="O8086" s="87"/>
      <c r="P8086" s="127"/>
      <c r="Q8086" s="127"/>
      <c r="R8086" s="127"/>
    </row>
    <row r="8087" spans="7:18" x14ac:dyDescent="0.2">
      <c r="G8087" s="64"/>
      <c r="H8087" s="64"/>
      <c r="O8087" s="87"/>
      <c r="P8087" s="127"/>
      <c r="Q8087" s="127"/>
      <c r="R8087" s="127"/>
    </row>
    <row r="8088" spans="7:18" x14ac:dyDescent="0.2">
      <c r="G8088" s="64"/>
      <c r="H8088" s="64"/>
      <c r="O8088" s="87"/>
      <c r="P8088" s="127"/>
      <c r="Q8088" s="127"/>
      <c r="R8088" s="127"/>
    </row>
    <row r="8089" spans="7:18" x14ac:dyDescent="0.2">
      <c r="G8089" s="64"/>
      <c r="H8089" s="64"/>
      <c r="O8089" s="87"/>
      <c r="P8089" s="127"/>
      <c r="Q8089" s="127"/>
      <c r="R8089" s="127"/>
    </row>
    <row r="8090" spans="7:18" x14ac:dyDescent="0.2">
      <c r="G8090" s="64"/>
      <c r="H8090" s="64"/>
      <c r="O8090" s="87"/>
      <c r="P8090" s="127"/>
      <c r="Q8090" s="127"/>
      <c r="R8090" s="127"/>
    </row>
    <row r="8091" spans="7:18" x14ac:dyDescent="0.2">
      <c r="G8091" s="64"/>
      <c r="H8091" s="64"/>
      <c r="O8091" s="87"/>
      <c r="P8091" s="127"/>
      <c r="Q8091" s="127"/>
      <c r="R8091" s="127"/>
    </row>
    <row r="8092" spans="7:18" x14ac:dyDescent="0.2">
      <c r="G8092" s="64"/>
      <c r="H8092" s="64"/>
      <c r="O8092" s="87"/>
      <c r="P8092" s="127"/>
      <c r="Q8092" s="127"/>
      <c r="R8092" s="127"/>
    </row>
    <row r="8093" spans="7:18" x14ac:dyDescent="0.2">
      <c r="G8093" s="64"/>
      <c r="H8093" s="64"/>
      <c r="O8093" s="87"/>
      <c r="P8093" s="127"/>
      <c r="Q8093" s="127"/>
      <c r="R8093" s="127"/>
    </row>
    <row r="8094" spans="7:18" x14ac:dyDescent="0.2">
      <c r="G8094" s="64"/>
      <c r="H8094" s="64"/>
      <c r="O8094" s="87"/>
      <c r="P8094" s="127"/>
      <c r="Q8094" s="127"/>
      <c r="R8094" s="127"/>
    </row>
    <row r="8095" spans="7:18" x14ac:dyDescent="0.2">
      <c r="G8095" s="64"/>
      <c r="H8095" s="64"/>
      <c r="O8095" s="87"/>
      <c r="P8095" s="127"/>
      <c r="Q8095" s="127"/>
      <c r="R8095" s="127"/>
    </row>
    <row r="8096" spans="7:18" x14ac:dyDescent="0.2">
      <c r="G8096" s="64"/>
      <c r="H8096" s="64"/>
      <c r="O8096" s="87"/>
      <c r="P8096" s="127"/>
      <c r="Q8096" s="127"/>
      <c r="R8096" s="127"/>
    </row>
    <row r="8097" spans="7:18" x14ac:dyDescent="0.2">
      <c r="G8097" s="64"/>
      <c r="H8097" s="64"/>
      <c r="O8097" s="87"/>
      <c r="P8097" s="127"/>
      <c r="Q8097" s="127"/>
      <c r="R8097" s="127"/>
    </row>
    <row r="8098" spans="7:18" x14ac:dyDescent="0.2">
      <c r="G8098" s="64"/>
      <c r="H8098" s="64"/>
      <c r="O8098" s="87"/>
      <c r="P8098" s="127"/>
      <c r="Q8098" s="127"/>
      <c r="R8098" s="127"/>
    </row>
    <row r="8099" spans="7:18" x14ac:dyDescent="0.2">
      <c r="G8099" s="64"/>
      <c r="H8099" s="64"/>
      <c r="O8099" s="87"/>
      <c r="P8099" s="127"/>
      <c r="Q8099" s="127"/>
      <c r="R8099" s="127"/>
    </row>
    <row r="8100" spans="7:18" x14ac:dyDescent="0.2">
      <c r="G8100" s="64"/>
      <c r="H8100" s="64"/>
      <c r="O8100" s="87"/>
      <c r="P8100" s="127"/>
      <c r="Q8100" s="127"/>
      <c r="R8100" s="127"/>
    </row>
    <row r="8101" spans="7:18" x14ac:dyDescent="0.2">
      <c r="G8101" s="64"/>
      <c r="H8101" s="64"/>
      <c r="O8101" s="87"/>
      <c r="P8101" s="127"/>
      <c r="Q8101" s="127"/>
      <c r="R8101" s="127"/>
    </row>
    <row r="8102" spans="7:18" x14ac:dyDescent="0.2">
      <c r="G8102" s="64"/>
      <c r="H8102" s="64"/>
      <c r="O8102" s="87"/>
      <c r="P8102" s="127"/>
      <c r="Q8102" s="127"/>
      <c r="R8102" s="127"/>
    </row>
    <row r="8103" spans="7:18" x14ac:dyDescent="0.2">
      <c r="G8103" s="64"/>
      <c r="H8103" s="64"/>
      <c r="O8103" s="87"/>
      <c r="P8103" s="127"/>
      <c r="Q8103" s="127"/>
      <c r="R8103" s="127"/>
    </row>
    <row r="8104" spans="7:18" x14ac:dyDescent="0.2">
      <c r="G8104" s="64"/>
      <c r="H8104" s="64"/>
      <c r="O8104" s="87"/>
      <c r="P8104" s="127"/>
      <c r="Q8104" s="127"/>
      <c r="R8104" s="127"/>
    </row>
    <row r="8105" spans="7:18" x14ac:dyDescent="0.2">
      <c r="G8105" s="64"/>
      <c r="H8105" s="64"/>
      <c r="O8105" s="87"/>
      <c r="P8105" s="127"/>
      <c r="Q8105" s="127"/>
      <c r="R8105" s="127"/>
    </row>
    <row r="8106" spans="7:18" x14ac:dyDescent="0.2">
      <c r="G8106" s="64"/>
      <c r="H8106" s="64"/>
      <c r="O8106" s="87"/>
      <c r="P8106" s="127"/>
      <c r="Q8106" s="127"/>
      <c r="R8106" s="127"/>
    </row>
    <row r="8107" spans="7:18" x14ac:dyDescent="0.2">
      <c r="G8107" s="64"/>
      <c r="H8107" s="64"/>
      <c r="O8107" s="87"/>
      <c r="P8107" s="127"/>
      <c r="Q8107" s="127"/>
      <c r="R8107" s="127"/>
    </row>
    <row r="8108" spans="7:18" x14ac:dyDescent="0.2">
      <c r="G8108" s="64"/>
      <c r="H8108" s="64"/>
      <c r="O8108" s="87"/>
      <c r="P8108" s="127"/>
      <c r="Q8108" s="127"/>
      <c r="R8108" s="127"/>
    </row>
    <row r="8109" spans="7:18" x14ac:dyDescent="0.2">
      <c r="G8109" s="64"/>
      <c r="H8109" s="64"/>
      <c r="O8109" s="87"/>
      <c r="P8109" s="127"/>
      <c r="Q8109" s="127"/>
      <c r="R8109" s="127"/>
    </row>
    <row r="8110" spans="7:18" x14ac:dyDescent="0.2">
      <c r="G8110" s="64"/>
      <c r="H8110" s="64"/>
      <c r="O8110" s="87"/>
      <c r="P8110" s="127"/>
      <c r="Q8110" s="127"/>
      <c r="R8110" s="127"/>
    </row>
    <row r="8111" spans="7:18" x14ac:dyDescent="0.2">
      <c r="G8111" s="64"/>
      <c r="H8111" s="64"/>
      <c r="O8111" s="87"/>
      <c r="P8111" s="127"/>
      <c r="Q8111" s="127"/>
      <c r="R8111" s="127"/>
    </row>
    <row r="8112" spans="7:18" x14ac:dyDescent="0.2">
      <c r="G8112" s="64"/>
      <c r="H8112" s="64"/>
      <c r="O8112" s="87"/>
      <c r="P8112" s="127"/>
      <c r="Q8112" s="127"/>
      <c r="R8112" s="127"/>
    </row>
    <row r="8113" spans="7:18" x14ac:dyDescent="0.2">
      <c r="G8113" s="64"/>
      <c r="H8113" s="64"/>
      <c r="O8113" s="87"/>
      <c r="P8113" s="127"/>
      <c r="Q8113" s="127"/>
      <c r="R8113" s="127"/>
    </row>
    <row r="8114" spans="7:18" x14ac:dyDescent="0.2">
      <c r="G8114" s="64"/>
      <c r="H8114" s="64"/>
      <c r="O8114" s="87"/>
      <c r="P8114" s="127"/>
      <c r="Q8114" s="127"/>
      <c r="R8114" s="127"/>
    </row>
    <row r="8115" spans="7:18" x14ac:dyDescent="0.2">
      <c r="G8115" s="64"/>
      <c r="H8115" s="64"/>
      <c r="O8115" s="87"/>
      <c r="P8115" s="127"/>
      <c r="Q8115" s="127"/>
      <c r="R8115" s="127"/>
    </row>
    <row r="8116" spans="7:18" x14ac:dyDescent="0.2">
      <c r="G8116" s="64"/>
      <c r="H8116" s="64"/>
      <c r="O8116" s="87"/>
      <c r="P8116" s="127"/>
      <c r="Q8116" s="127"/>
      <c r="R8116" s="127"/>
    </row>
    <row r="8117" spans="7:18" x14ac:dyDescent="0.2">
      <c r="G8117" s="64"/>
      <c r="H8117" s="64"/>
      <c r="O8117" s="87"/>
      <c r="P8117" s="127"/>
      <c r="Q8117" s="127"/>
      <c r="R8117" s="127"/>
    </row>
    <row r="8118" spans="7:18" x14ac:dyDescent="0.2">
      <c r="G8118" s="64"/>
      <c r="H8118" s="64"/>
      <c r="O8118" s="87"/>
      <c r="P8118" s="127"/>
      <c r="Q8118" s="127"/>
      <c r="R8118" s="127"/>
    </row>
    <row r="8119" spans="7:18" x14ac:dyDescent="0.2">
      <c r="G8119" s="64"/>
      <c r="H8119" s="64"/>
      <c r="O8119" s="87"/>
      <c r="P8119" s="127"/>
      <c r="Q8119" s="127"/>
      <c r="R8119" s="127"/>
    </row>
    <row r="8120" spans="7:18" x14ac:dyDescent="0.2">
      <c r="G8120" s="64"/>
      <c r="H8120" s="64"/>
      <c r="O8120" s="87"/>
      <c r="P8120" s="127"/>
      <c r="Q8120" s="127"/>
      <c r="R8120" s="127"/>
    </row>
    <row r="8121" spans="7:18" x14ac:dyDescent="0.2">
      <c r="G8121" s="64"/>
      <c r="H8121" s="64"/>
      <c r="O8121" s="87"/>
      <c r="P8121" s="127"/>
      <c r="Q8121" s="127"/>
      <c r="R8121" s="127"/>
    </row>
    <row r="8122" spans="7:18" x14ac:dyDescent="0.2">
      <c r="G8122" s="64"/>
      <c r="H8122" s="64"/>
      <c r="O8122" s="87"/>
      <c r="P8122" s="127"/>
      <c r="Q8122" s="127"/>
      <c r="R8122" s="127"/>
    </row>
    <row r="8123" spans="7:18" x14ac:dyDescent="0.2">
      <c r="G8123" s="64"/>
      <c r="H8123" s="64"/>
      <c r="O8123" s="87"/>
      <c r="P8123" s="127"/>
      <c r="Q8123" s="127"/>
      <c r="R8123" s="127"/>
    </row>
    <row r="8124" spans="7:18" x14ac:dyDescent="0.2">
      <c r="G8124" s="64"/>
      <c r="H8124" s="64"/>
      <c r="O8124" s="87"/>
      <c r="P8124" s="127"/>
      <c r="Q8124" s="127"/>
      <c r="R8124" s="127"/>
    </row>
    <row r="8125" spans="7:18" x14ac:dyDescent="0.2">
      <c r="G8125" s="64"/>
      <c r="H8125" s="64"/>
      <c r="O8125" s="87"/>
      <c r="P8125" s="127"/>
      <c r="Q8125" s="127"/>
      <c r="R8125" s="127"/>
    </row>
    <row r="8126" spans="7:18" x14ac:dyDescent="0.2">
      <c r="G8126" s="64"/>
      <c r="H8126" s="64"/>
      <c r="O8126" s="87"/>
      <c r="P8126" s="127"/>
      <c r="Q8126" s="127"/>
      <c r="R8126" s="127"/>
    </row>
    <row r="8127" spans="7:18" x14ac:dyDescent="0.2">
      <c r="G8127" s="64"/>
      <c r="H8127" s="64"/>
      <c r="O8127" s="87"/>
      <c r="P8127" s="127"/>
      <c r="Q8127" s="127"/>
      <c r="R8127" s="127"/>
    </row>
    <row r="8128" spans="7:18" x14ac:dyDescent="0.2">
      <c r="G8128" s="64"/>
      <c r="H8128" s="64"/>
      <c r="O8128" s="87"/>
      <c r="P8128" s="127"/>
      <c r="Q8128" s="127"/>
      <c r="R8128" s="127"/>
    </row>
    <row r="8129" spans="7:18" x14ac:dyDescent="0.2">
      <c r="G8129" s="64"/>
      <c r="H8129" s="64"/>
      <c r="O8129" s="87"/>
      <c r="P8129" s="127"/>
      <c r="Q8129" s="127"/>
      <c r="R8129" s="127"/>
    </row>
    <row r="8130" spans="7:18" x14ac:dyDescent="0.2">
      <c r="G8130" s="64"/>
      <c r="H8130" s="64"/>
      <c r="O8130" s="87"/>
      <c r="P8130" s="127"/>
      <c r="Q8130" s="127"/>
      <c r="R8130" s="127"/>
    </row>
    <row r="8131" spans="7:18" x14ac:dyDescent="0.2">
      <c r="G8131" s="64"/>
      <c r="H8131" s="64"/>
      <c r="O8131" s="87"/>
      <c r="P8131" s="127"/>
      <c r="Q8131" s="127"/>
      <c r="R8131" s="127"/>
    </row>
    <row r="8132" spans="7:18" x14ac:dyDescent="0.2">
      <c r="G8132" s="64"/>
      <c r="H8132" s="64"/>
      <c r="O8132" s="87"/>
      <c r="P8132" s="127"/>
      <c r="Q8132" s="127"/>
      <c r="R8132" s="127"/>
    </row>
    <row r="8133" spans="7:18" x14ac:dyDescent="0.2">
      <c r="G8133" s="64"/>
      <c r="H8133" s="64"/>
      <c r="O8133" s="87"/>
      <c r="P8133" s="127"/>
      <c r="Q8133" s="127"/>
      <c r="R8133" s="127"/>
    </row>
    <row r="8134" spans="7:18" x14ac:dyDescent="0.2">
      <c r="G8134" s="64"/>
      <c r="H8134" s="64"/>
      <c r="O8134" s="87"/>
      <c r="P8134" s="127"/>
      <c r="Q8134" s="127"/>
      <c r="R8134" s="127"/>
    </row>
    <row r="8135" spans="7:18" x14ac:dyDescent="0.2">
      <c r="G8135" s="64"/>
      <c r="H8135" s="64"/>
      <c r="O8135" s="87"/>
      <c r="P8135" s="127"/>
      <c r="Q8135" s="127"/>
      <c r="R8135" s="127"/>
    </row>
    <row r="8136" spans="7:18" x14ac:dyDescent="0.2">
      <c r="G8136" s="64"/>
      <c r="H8136" s="64"/>
      <c r="O8136" s="87"/>
      <c r="P8136" s="127"/>
      <c r="Q8136" s="127"/>
      <c r="R8136" s="127"/>
    </row>
    <row r="8137" spans="7:18" x14ac:dyDescent="0.2">
      <c r="G8137" s="64"/>
      <c r="H8137" s="64"/>
      <c r="O8137" s="87"/>
      <c r="P8137" s="127"/>
      <c r="Q8137" s="127"/>
      <c r="R8137" s="127"/>
    </row>
    <row r="8138" spans="7:18" x14ac:dyDescent="0.2">
      <c r="G8138" s="64"/>
      <c r="H8138" s="64"/>
      <c r="O8138" s="87"/>
      <c r="P8138" s="127"/>
      <c r="Q8138" s="127"/>
      <c r="R8138" s="127"/>
    </row>
    <row r="8139" spans="7:18" x14ac:dyDescent="0.2">
      <c r="G8139" s="64"/>
      <c r="H8139" s="64"/>
      <c r="O8139" s="87"/>
      <c r="P8139" s="127"/>
      <c r="Q8139" s="127"/>
      <c r="R8139" s="127"/>
    </row>
    <row r="8140" spans="7:18" x14ac:dyDescent="0.2">
      <c r="G8140" s="64"/>
      <c r="H8140" s="64"/>
      <c r="O8140" s="87"/>
      <c r="P8140" s="127"/>
      <c r="Q8140" s="127"/>
      <c r="R8140" s="127"/>
    </row>
    <row r="8141" spans="7:18" x14ac:dyDescent="0.2">
      <c r="G8141" s="64"/>
      <c r="H8141" s="64"/>
      <c r="O8141" s="87"/>
      <c r="P8141" s="127"/>
      <c r="Q8141" s="127"/>
      <c r="R8141" s="127"/>
    </row>
    <row r="8142" spans="7:18" x14ac:dyDescent="0.2">
      <c r="G8142" s="64"/>
      <c r="H8142" s="64"/>
      <c r="O8142" s="87"/>
      <c r="P8142" s="127"/>
      <c r="Q8142" s="127"/>
      <c r="R8142" s="127"/>
    </row>
    <row r="8143" spans="7:18" x14ac:dyDescent="0.2">
      <c r="G8143" s="64"/>
      <c r="H8143" s="64"/>
      <c r="O8143" s="87"/>
      <c r="P8143" s="127"/>
      <c r="Q8143" s="127"/>
      <c r="R8143" s="127"/>
    </row>
    <row r="8144" spans="7:18" x14ac:dyDescent="0.2">
      <c r="G8144" s="64"/>
      <c r="H8144" s="64"/>
      <c r="O8144" s="87"/>
      <c r="P8144" s="127"/>
      <c r="Q8144" s="127"/>
      <c r="R8144" s="127"/>
    </row>
    <row r="8145" spans="7:18" x14ac:dyDescent="0.2">
      <c r="G8145" s="64"/>
      <c r="H8145" s="64"/>
      <c r="O8145" s="87"/>
      <c r="P8145" s="127"/>
      <c r="Q8145" s="127"/>
      <c r="R8145" s="127"/>
    </row>
    <row r="8146" spans="7:18" x14ac:dyDescent="0.2">
      <c r="G8146" s="64"/>
      <c r="H8146" s="64"/>
      <c r="O8146" s="87"/>
      <c r="P8146" s="127"/>
      <c r="Q8146" s="127"/>
      <c r="R8146" s="127"/>
    </row>
    <row r="8147" spans="7:18" x14ac:dyDescent="0.2">
      <c r="G8147" s="64"/>
      <c r="H8147" s="64"/>
      <c r="O8147" s="87"/>
      <c r="P8147" s="127"/>
      <c r="Q8147" s="127"/>
      <c r="R8147" s="127"/>
    </row>
    <row r="8148" spans="7:18" x14ac:dyDescent="0.2">
      <c r="G8148" s="64"/>
      <c r="H8148" s="64"/>
      <c r="O8148" s="87"/>
      <c r="P8148" s="127"/>
      <c r="Q8148" s="127"/>
      <c r="R8148" s="127"/>
    </row>
    <row r="8149" spans="7:18" x14ac:dyDescent="0.2">
      <c r="G8149" s="64"/>
      <c r="H8149" s="64"/>
      <c r="O8149" s="87"/>
      <c r="P8149" s="127"/>
      <c r="Q8149" s="127"/>
      <c r="R8149" s="127"/>
    </row>
    <row r="8150" spans="7:18" x14ac:dyDescent="0.2">
      <c r="G8150" s="64"/>
      <c r="H8150" s="64"/>
      <c r="O8150" s="87"/>
      <c r="P8150" s="127"/>
      <c r="Q8150" s="127"/>
      <c r="R8150" s="127"/>
    </row>
    <row r="8151" spans="7:18" x14ac:dyDescent="0.2">
      <c r="G8151" s="64"/>
      <c r="H8151" s="64"/>
      <c r="O8151" s="87"/>
      <c r="P8151" s="127"/>
      <c r="Q8151" s="127"/>
      <c r="R8151" s="127"/>
    </row>
    <row r="8152" spans="7:18" x14ac:dyDescent="0.2">
      <c r="G8152" s="64"/>
      <c r="H8152" s="64"/>
      <c r="O8152" s="87"/>
      <c r="P8152" s="127"/>
      <c r="Q8152" s="127"/>
      <c r="R8152" s="127"/>
    </row>
    <row r="8153" spans="7:18" x14ac:dyDescent="0.2">
      <c r="G8153" s="64"/>
      <c r="H8153" s="64"/>
      <c r="O8153" s="87"/>
      <c r="P8153" s="127"/>
      <c r="Q8153" s="127"/>
      <c r="R8153" s="127"/>
    </row>
    <row r="8154" spans="7:18" x14ac:dyDescent="0.2">
      <c r="G8154" s="64"/>
      <c r="H8154" s="64"/>
      <c r="O8154" s="87"/>
      <c r="P8154" s="127"/>
      <c r="Q8154" s="127"/>
      <c r="R8154" s="127"/>
    </row>
    <row r="8155" spans="7:18" x14ac:dyDescent="0.2">
      <c r="G8155" s="64"/>
      <c r="H8155" s="64"/>
      <c r="O8155" s="87"/>
      <c r="P8155" s="127"/>
      <c r="Q8155" s="127"/>
      <c r="R8155" s="127"/>
    </row>
    <row r="8156" spans="7:18" x14ac:dyDescent="0.2">
      <c r="G8156" s="64"/>
      <c r="H8156" s="64"/>
      <c r="O8156" s="87"/>
      <c r="P8156" s="127"/>
      <c r="Q8156" s="127"/>
      <c r="R8156" s="127"/>
    </row>
    <row r="8157" spans="7:18" x14ac:dyDescent="0.2">
      <c r="G8157" s="64"/>
      <c r="H8157" s="64"/>
      <c r="O8157" s="87"/>
      <c r="P8157" s="127"/>
      <c r="Q8157" s="127"/>
      <c r="R8157" s="127"/>
    </row>
    <row r="8158" spans="7:18" x14ac:dyDescent="0.2">
      <c r="G8158" s="64"/>
      <c r="H8158" s="64"/>
      <c r="O8158" s="87"/>
      <c r="P8158" s="127"/>
      <c r="Q8158" s="127"/>
      <c r="R8158" s="127"/>
    </row>
    <row r="8159" spans="7:18" x14ac:dyDescent="0.2">
      <c r="G8159" s="64"/>
      <c r="H8159" s="64"/>
      <c r="O8159" s="87"/>
      <c r="P8159" s="127"/>
      <c r="Q8159" s="127"/>
      <c r="R8159" s="127"/>
    </row>
    <row r="8160" spans="7:18" x14ac:dyDescent="0.2">
      <c r="G8160" s="64"/>
      <c r="H8160" s="64"/>
      <c r="O8160" s="87"/>
      <c r="P8160" s="127"/>
      <c r="Q8160" s="127"/>
      <c r="R8160" s="127"/>
    </row>
    <row r="8161" spans="7:18" x14ac:dyDescent="0.2">
      <c r="G8161" s="64"/>
      <c r="H8161" s="64"/>
      <c r="O8161" s="87"/>
      <c r="P8161" s="127"/>
      <c r="Q8161" s="127"/>
      <c r="R8161" s="127"/>
    </row>
    <row r="8162" spans="7:18" x14ac:dyDescent="0.2">
      <c r="G8162" s="64"/>
      <c r="H8162" s="64"/>
      <c r="O8162" s="87"/>
      <c r="P8162" s="127"/>
      <c r="Q8162" s="127"/>
      <c r="R8162" s="127"/>
    </row>
    <row r="8163" spans="7:18" x14ac:dyDescent="0.2">
      <c r="G8163" s="64"/>
      <c r="H8163" s="64"/>
      <c r="O8163" s="87"/>
      <c r="P8163" s="127"/>
      <c r="Q8163" s="127"/>
      <c r="R8163" s="127"/>
    </row>
    <row r="8164" spans="7:18" x14ac:dyDescent="0.2">
      <c r="G8164" s="64"/>
      <c r="H8164" s="64"/>
      <c r="O8164" s="87"/>
      <c r="P8164" s="127"/>
      <c r="Q8164" s="127"/>
      <c r="R8164" s="127"/>
    </row>
    <row r="8165" spans="7:18" x14ac:dyDescent="0.2">
      <c r="G8165" s="64"/>
      <c r="H8165" s="64"/>
      <c r="O8165" s="87"/>
      <c r="P8165" s="127"/>
      <c r="Q8165" s="127"/>
      <c r="R8165" s="127"/>
    </row>
    <row r="8166" spans="7:18" x14ac:dyDescent="0.2">
      <c r="G8166" s="64"/>
      <c r="H8166" s="64"/>
      <c r="O8166" s="87"/>
      <c r="P8166" s="127"/>
      <c r="Q8166" s="127"/>
      <c r="R8166" s="127"/>
    </row>
    <row r="8167" spans="7:18" x14ac:dyDescent="0.2">
      <c r="G8167" s="64"/>
      <c r="H8167" s="64"/>
      <c r="O8167" s="87"/>
      <c r="P8167" s="127"/>
      <c r="Q8167" s="127"/>
      <c r="R8167" s="127"/>
    </row>
    <row r="8168" spans="7:18" x14ac:dyDescent="0.2">
      <c r="G8168" s="64"/>
      <c r="H8168" s="64"/>
      <c r="O8168" s="87"/>
      <c r="P8168" s="127"/>
      <c r="Q8168" s="127"/>
      <c r="R8168" s="127"/>
    </row>
    <row r="8169" spans="7:18" x14ac:dyDescent="0.2">
      <c r="G8169" s="64"/>
      <c r="H8169" s="64"/>
      <c r="O8169" s="87"/>
      <c r="P8169" s="127"/>
      <c r="Q8169" s="127"/>
      <c r="R8169" s="127"/>
    </row>
    <row r="8170" spans="7:18" x14ac:dyDescent="0.2">
      <c r="G8170" s="64"/>
      <c r="H8170" s="64"/>
      <c r="O8170" s="87"/>
      <c r="P8170" s="127"/>
      <c r="Q8170" s="127"/>
      <c r="R8170" s="127"/>
    </row>
    <row r="8171" spans="7:18" x14ac:dyDescent="0.2">
      <c r="G8171" s="64"/>
      <c r="H8171" s="64"/>
      <c r="O8171" s="87"/>
      <c r="P8171" s="127"/>
      <c r="Q8171" s="127"/>
      <c r="R8171" s="127"/>
    </row>
    <row r="8172" spans="7:18" x14ac:dyDescent="0.2">
      <c r="G8172" s="64"/>
      <c r="H8172" s="64"/>
      <c r="O8172" s="87"/>
      <c r="P8172" s="127"/>
      <c r="Q8172" s="127"/>
      <c r="R8172" s="127"/>
    </row>
    <row r="8173" spans="7:18" x14ac:dyDescent="0.2">
      <c r="G8173" s="64"/>
      <c r="H8173" s="64"/>
      <c r="O8173" s="87"/>
      <c r="P8173" s="127"/>
      <c r="Q8173" s="127"/>
      <c r="R8173" s="127"/>
    </row>
    <row r="8174" spans="7:18" x14ac:dyDescent="0.2">
      <c r="G8174" s="64"/>
      <c r="H8174" s="64"/>
      <c r="O8174" s="87"/>
      <c r="P8174" s="127"/>
      <c r="Q8174" s="127"/>
      <c r="R8174" s="127"/>
    </row>
    <row r="8175" spans="7:18" x14ac:dyDescent="0.2">
      <c r="G8175" s="64"/>
      <c r="H8175" s="64"/>
      <c r="O8175" s="87"/>
      <c r="P8175" s="127"/>
      <c r="Q8175" s="127"/>
      <c r="R8175" s="127"/>
    </row>
    <row r="8176" spans="7:18" x14ac:dyDescent="0.2">
      <c r="G8176" s="64"/>
      <c r="H8176" s="64"/>
      <c r="O8176" s="87"/>
      <c r="P8176" s="127"/>
      <c r="Q8176" s="127"/>
      <c r="R8176" s="127"/>
    </row>
    <row r="8177" spans="7:18" x14ac:dyDescent="0.2">
      <c r="G8177" s="64"/>
      <c r="H8177" s="64"/>
      <c r="O8177" s="87"/>
      <c r="P8177" s="127"/>
      <c r="Q8177" s="127"/>
      <c r="R8177" s="127"/>
    </row>
    <row r="8178" spans="7:18" x14ac:dyDescent="0.2">
      <c r="G8178" s="64"/>
      <c r="H8178" s="64"/>
      <c r="O8178" s="87"/>
      <c r="P8178" s="127"/>
      <c r="Q8178" s="127"/>
      <c r="R8178" s="127"/>
    </row>
    <row r="8179" spans="7:18" x14ac:dyDescent="0.2">
      <c r="G8179" s="64"/>
      <c r="H8179" s="64"/>
      <c r="O8179" s="87"/>
      <c r="P8179" s="127"/>
      <c r="Q8179" s="127"/>
      <c r="R8179" s="127"/>
    </row>
    <row r="8180" spans="7:18" x14ac:dyDescent="0.2">
      <c r="G8180" s="64"/>
      <c r="H8180" s="64"/>
      <c r="O8180" s="87"/>
      <c r="P8180" s="127"/>
      <c r="Q8180" s="127"/>
      <c r="R8180" s="127"/>
    </row>
    <row r="8181" spans="7:18" x14ac:dyDescent="0.2">
      <c r="G8181" s="64"/>
      <c r="H8181" s="64"/>
      <c r="O8181" s="87"/>
      <c r="P8181" s="127"/>
      <c r="Q8181" s="127"/>
      <c r="R8181" s="127"/>
    </row>
    <row r="8182" spans="7:18" x14ac:dyDescent="0.2">
      <c r="G8182" s="64"/>
      <c r="H8182" s="64"/>
      <c r="O8182" s="87"/>
      <c r="P8182" s="127"/>
      <c r="Q8182" s="127"/>
      <c r="R8182" s="127"/>
    </row>
    <row r="8183" spans="7:18" x14ac:dyDescent="0.2">
      <c r="G8183" s="64"/>
      <c r="H8183" s="64"/>
      <c r="O8183" s="87"/>
      <c r="P8183" s="127"/>
      <c r="Q8183" s="127"/>
      <c r="R8183" s="127"/>
    </row>
    <row r="8184" spans="7:18" x14ac:dyDescent="0.2">
      <c r="G8184" s="64"/>
      <c r="H8184" s="64"/>
      <c r="O8184" s="87"/>
      <c r="P8184" s="127"/>
      <c r="Q8184" s="127"/>
      <c r="R8184" s="127"/>
    </row>
    <row r="8185" spans="7:18" x14ac:dyDescent="0.2">
      <c r="G8185" s="64"/>
      <c r="H8185" s="64"/>
      <c r="O8185" s="87"/>
      <c r="P8185" s="127"/>
      <c r="Q8185" s="127"/>
      <c r="R8185" s="127"/>
    </row>
    <row r="8186" spans="7:18" x14ac:dyDescent="0.2">
      <c r="G8186" s="64"/>
      <c r="H8186" s="64"/>
      <c r="O8186" s="87"/>
      <c r="P8186" s="127"/>
      <c r="Q8186" s="127"/>
      <c r="R8186" s="127"/>
    </row>
    <row r="8187" spans="7:18" x14ac:dyDescent="0.2">
      <c r="G8187" s="64"/>
      <c r="H8187" s="64"/>
      <c r="O8187" s="87"/>
      <c r="P8187" s="127"/>
      <c r="Q8187" s="127"/>
      <c r="R8187" s="127"/>
    </row>
    <row r="8188" spans="7:18" x14ac:dyDescent="0.2">
      <c r="G8188" s="64"/>
      <c r="H8188" s="64"/>
      <c r="O8188" s="87"/>
      <c r="P8188" s="127"/>
      <c r="Q8188" s="127"/>
      <c r="R8188" s="127"/>
    </row>
    <row r="8189" spans="7:18" x14ac:dyDescent="0.2">
      <c r="G8189" s="64"/>
      <c r="H8189" s="64"/>
      <c r="O8189" s="87"/>
      <c r="P8189" s="127"/>
      <c r="Q8189" s="127"/>
      <c r="R8189" s="127"/>
    </row>
    <row r="8190" spans="7:18" x14ac:dyDescent="0.2">
      <c r="G8190" s="64"/>
      <c r="H8190" s="64"/>
      <c r="O8190" s="87"/>
      <c r="P8190" s="127"/>
      <c r="Q8190" s="127"/>
      <c r="R8190" s="127"/>
    </row>
    <row r="8191" spans="7:18" x14ac:dyDescent="0.2">
      <c r="G8191" s="64"/>
      <c r="H8191" s="64"/>
      <c r="O8191" s="87"/>
      <c r="P8191" s="127"/>
      <c r="Q8191" s="127"/>
      <c r="R8191" s="127"/>
    </row>
    <row r="8192" spans="7:18" x14ac:dyDescent="0.2">
      <c r="G8192" s="64"/>
      <c r="H8192" s="64"/>
      <c r="O8192" s="87"/>
      <c r="P8192" s="127"/>
      <c r="Q8192" s="127"/>
      <c r="R8192" s="127"/>
    </row>
    <row r="8193" spans="7:18" x14ac:dyDescent="0.2">
      <c r="G8193" s="64"/>
      <c r="H8193" s="64"/>
      <c r="O8193" s="87"/>
      <c r="P8193" s="127"/>
      <c r="Q8193" s="127"/>
      <c r="R8193" s="127"/>
    </row>
    <row r="8194" spans="7:18" x14ac:dyDescent="0.2">
      <c r="G8194" s="64"/>
      <c r="H8194" s="64"/>
      <c r="O8194" s="87"/>
      <c r="P8194" s="127"/>
      <c r="Q8194" s="127"/>
      <c r="R8194" s="127"/>
    </row>
    <row r="8195" spans="7:18" x14ac:dyDescent="0.2">
      <c r="G8195" s="64"/>
      <c r="H8195" s="64"/>
      <c r="O8195" s="87"/>
      <c r="P8195" s="127"/>
      <c r="Q8195" s="127"/>
      <c r="R8195" s="127"/>
    </row>
    <row r="8196" spans="7:18" x14ac:dyDescent="0.2">
      <c r="G8196" s="64"/>
      <c r="H8196" s="64"/>
      <c r="O8196" s="87"/>
      <c r="P8196" s="127"/>
      <c r="Q8196" s="127"/>
      <c r="R8196" s="127"/>
    </row>
    <row r="8197" spans="7:18" x14ac:dyDescent="0.2">
      <c r="G8197" s="64"/>
      <c r="H8197" s="64"/>
      <c r="O8197" s="87"/>
      <c r="P8197" s="127"/>
      <c r="Q8197" s="127"/>
      <c r="R8197" s="127"/>
    </row>
    <row r="8198" spans="7:18" x14ac:dyDescent="0.2">
      <c r="G8198" s="64"/>
      <c r="H8198" s="64"/>
      <c r="O8198" s="87"/>
      <c r="P8198" s="127"/>
      <c r="Q8198" s="127"/>
      <c r="R8198" s="127"/>
    </row>
    <row r="8199" spans="7:18" x14ac:dyDescent="0.2">
      <c r="G8199" s="64"/>
      <c r="H8199" s="64"/>
      <c r="O8199" s="87"/>
      <c r="P8199" s="127"/>
      <c r="Q8199" s="127"/>
      <c r="R8199" s="127"/>
    </row>
    <row r="8200" spans="7:18" x14ac:dyDescent="0.2">
      <c r="G8200" s="64"/>
      <c r="H8200" s="64"/>
      <c r="O8200" s="87"/>
      <c r="P8200" s="127"/>
      <c r="Q8200" s="127"/>
      <c r="R8200" s="127"/>
    </row>
    <row r="8201" spans="7:18" x14ac:dyDescent="0.2">
      <c r="G8201" s="64"/>
      <c r="H8201" s="64"/>
      <c r="O8201" s="87"/>
      <c r="P8201" s="127"/>
      <c r="Q8201" s="127"/>
      <c r="R8201" s="127"/>
    </row>
    <row r="8202" spans="7:18" x14ac:dyDescent="0.2">
      <c r="G8202" s="64"/>
      <c r="H8202" s="64"/>
      <c r="O8202" s="87"/>
      <c r="P8202" s="127"/>
      <c r="Q8202" s="127"/>
      <c r="R8202" s="127"/>
    </row>
    <row r="8203" spans="7:18" x14ac:dyDescent="0.2">
      <c r="G8203" s="64"/>
      <c r="H8203" s="64"/>
      <c r="O8203" s="87"/>
      <c r="P8203" s="127"/>
      <c r="Q8203" s="127"/>
      <c r="R8203" s="127"/>
    </row>
    <row r="8204" spans="7:18" x14ac:dyDescent="0.2">
      <c r="G8204" s="64"/>
      <c r="H8204" s="64"/>
      <c r="O8204" s="87"/>
      <c r="P8204" s="127"/>
      <c r="Q8204" s="127"/>
      <c r="R8204" s="127"/>
    </row>
    <row r="8205" spans="7:18" x14ac:dyDescent="0.2">
      <c r="G8205" s="64"/>
      <c r="H8205" s="64"/>
      <c r="O8205" s="87"/>
      <c r="P8205" s="127"/>
      <c r="Q8205" s="127"/>
      <c r="R8205" s="127"/>
    </row>
    <row r="8206" spans="7:18" x14ac:dyDescent="0.2">
      <c r="G8206" s="64"/>
      <c r="H8206" s="64"/>
      <c r="O8206" s="87"/>
      <c r="P8206" s="127"/>
      <c r="Q8206" s="127"/>
      <c r="R8206" s="127"/>
    </row>
    <row r="8207" spans="7:18" x14ac:dyDescent="0.2">
      <c r="G8207" s="64"/>
      <c r="H8207" s="64"/>
      <c r="O8207" s="87"/>
      <c r="P8207" s="127"/>
      <c r="Q8207" s="127"/>
      <c r="R8207" s="127"/>
    </row>
    <row r="8208" spans="7:18" x14ac:dyDescent="0.2">
      <c r="G8208" s="64"/>
      <c r="H8208" s="64"/>
      <c r="O8208" s="87"/>
      <c r="P8208" s="127"/>
      <c r="Q8208" s="127"/>
      <c r="R8208" s="127"/>
    </row>
    <row r="8209" spans="7:18" x14ac:dyDescent="0.2">
      <c r="G8209" s="64"/>
      <c r="H8209" s="64"/>
      <c r="O8209" s="87"/>
      <c r="P8209" s="127"/>
      <c r="Q8209" s="127"/>
      <c r="R8209" s="127"/>
    </row>
    <row r="8210" spans="7:18" x14ac:dyDescent="0.2">
      <c r="G8210" s="64"/>
      <c r="H8210" s="64"/>
      <c r="O8210" s="87"/>
      <c r="P8210" s="127"/>
      <c r="Q8210" s="127"/>
      <c r="R8210" s="127"/>
    </row>
    <row r="8211" spans="7:18" x14ac:dyDescent="0.2">
      <c r="G8211" s="64"/>
      <c r="H8211" s="64"/>
      <c r="O8211" s="87"/>
      <c r="P8211" s="127"/>
      <c r="Q8211" s="127"/>
      <c r="R8211" s="127"/>
    </row>
    <row r="8212" spans="7:18" x14ac:dyDescent="0.2">
      <c r="G8212" s="64"/>
      <c r="H8212" s="64"/>
      <c r="O8212" s="87"/>
      <c r="P8212" s="127"/>
      <c r="Q8212" s="127"/>
      <c r="R8212" s="127"/>
    </row>
    <row r="8213" spans="7:18" x14ac:dyDescent="0.2">
      <c r="G8213" s="64"/>
      <c r="H8213" s="64"/>
      <c r="O8213" s="87"/>
      <c r="P8213" s="127"/>
      <c r="Q8213" s="127"/>
      <c r="R8213" s="127"/>
    </row>
    <row r="8214" spans="7:18" x14ac:dyDescent="0.2">
      <c r="G8214" s="64"/>
      <c r="H8214" s="64"/>
      <c r="O8214" s="87"/>
      <c r="P8214" s="127"/>
      <c r="Q8214" s="127"/>
      <c r="R8214" s="127"/>
    </row>
    <row r="8215" spans="7:18" x14ac:dyDescent="0.2">
      <c r="G8215" s="64"/>
      <c r="H8215" s="64"/>
      <c r="O8215" s="87"/>
      <c r="P8215" s="127"/>
      <c r="Q8215" s="127"/>
      <c r="R8215" s="127"/>
    </row>
    <row r="8216" spans="7:18" x14ac:dyDescent="0.2">
      <c r="G8216" s="64"/>
      <c r="H8216" s="64"/>
      <c r="O8216" s="87"/>
      <c r="P8216" s="127"/>
      <c r="Q8216" s="127"/>
      <c r="R8216" s="127"/>
    </row>
    <row r="8217" spans="7:18" x14ac:dyDescent="0.2">
      <c r="G8217" s="64"/>
      <c r="H8217" s="64"/>
      <c r="O8217" s="87"/>
      <c r="P8217" s="127"/>
      <c r="Q8217" s="127"/>
      <c r="R8217" s="127"/>
    </row>
    <row r="8218" spans="7:18" x14ac:dyDescent="0.2">
      <c r="G8218" s="64"/>
      <c r="H8218" s="64"/>
      <c r="O8218" s="87"/>
      <c r="P8218" s="127"/>
      <c r="Q8218" s="127"/>
      <c r="R8218" s="127"/>
    </row>
    <row r="8219" spans="7:18" x14ac:dyDescent="0.2">
      <c r="G8219" s="64"/>
      <c r="H8219" s="64"/>
      <c r="O8219" s="87"/>
      <c r="P8219" s="127"/>
      <c r="Q8219" s="127"/>
      <c r="R8219" s="127"/>
    </row>
    <row r="8220" spans="7:18" x14ac:dyDescent="0.2">
      <c r="G8220" s="64"/>
      <c r="H8220" s="64"/>
      <c r="O8220" s="87"/>
      <c r="P8220" s="127"/>
      <c r="Q8220" s="127"/>
      <c r="R8220" s="127"/>
    </row>
    <row r="8221" spans="7:18" x14ac:dyDescent="0.2">
      <c r="G8221" s="64"/>
      <c r="H8221" s="64"/>
      <c r="O8221" s="87"/>
      <c r="P8221" s="127"/>
      <c r="Q8221" s="127"/>
      <c r="R8221" s="127"/>
    </row>
    <row r="8222" spans="7:18" x14ac:dyDescent="0.2">
      <c r="G8222" s="64"/>
      <c r="H8222" s="64"/>
      <c r="O8222" s="87"/>
      <c r="P8222" s="127"/>
      <c r="Q8222" s="127"/>
      <c r="R8222" s="127"/>
    </row>
    <row r="8223" spans="7:18" x14ac:dyDescent="0.2">
      <c r="G8223" s="64"/>
      <c r="H8223" s="64"/>
      <c r="O8223" s="87"/>
      <c r="P8223" s="127"/>
      <c r="Q8223" s="127"/>
      <c r="R8223" s="127"/>
    </row>
    <row r="8224" spans="7:18" x14ac:dyDescent="0.2">
      <c r="G8224" s="64"/>
      <c r="H8224" s="64"/>
      <c r="O8224" s="87"/>
      <c r="P8224" s="127"/>
      <c r="Q8224" s="127"/>
      <c r="R8224" s="127"/>
    </row>
    <row r="8225" spans="7:18" x14ac:dyDescent="0.2">
      <c r="G8225" s="64"/>
      <c r="H8225" s="64"/>
      <c r="O8225" s="87"/>
      <c r="P8225" s="127"/>
      <c r="Q8225" s="127"/>
      <c r="R8225" s="127"/>
    </row>
    <row r="8226" spans="7:18" x14ac:dyDescent="0.2">
      <c r="G8226" s="64"/>
      <c r="H8226" s="64"/>
      <c r="O8226" s="87"/>
      <c r="P8226" s="127"/>
      <c r="Q8226" s="127"/>
      <c r="R8226" s="127"/>
    </row>
    <row r="8227" spans="7:18" x14ac:dyDescent="0.2">
      <c r="G8227" s="64"/>
      <c r="H8227" s="64"/>
      <c r="O8227" s="87"/>
      <c r="P8227" s="127"/>
      <c r="Q8227" s="127"/>
      <c r="R8227" s="127"/>
    </row>
    <row r="8228" spans="7:18" x14ac:dyDescent="0.2">
      <c r="G8228" s="64"/>
      <c r="H8228" s="64"/>
      <c r="O8228" s="87"/>
      <c r="P8228" s="127"/>
      <c r="Q8228" s="127"/>
      <c r="R8228" s="127"/>
    </row>
    <row r="8229" spans="7:18" x14ac:dyDescent="0.2">
      <c r="G8229" s="64"/>
      <c r="H8229" s="64"/>
      <c r="O8229" s="87"/>
      <c r="P8229" s="127"/>
      <c r="Q8229" s="127"/>
      <c r="R8229" s="127"/>
    </row>
    <row r="8230" spans="7:18" x14ac:dyDescent="0.2">
      <c r="G8230" s="64"/>
      <c r="H8230" s="64"/>
      <c r="O8230" s="87"/>
      <c r="P8230" s="127"/>
      <c r="Q8230" s="127"/>
      <c r="R8230" s="127"/>
    </row>
    <row r="8231" spans="7:18" x14ac:dyDescent="0.2">
      <c r="G8231" s="64"/>
      <c r="H8231" s="64"/>
      <c r="O8231" s="87"/>
      <c r="P8231" s="127"/>
      <c r="Q8231" s="127"/>
      <c r="R8231" s="127"/>
    </row>
    <row r="8232" spans="7:18" x14ac:dyDescent="0.2">
      <c r="G8232" s="64"/>
      <c r="H8232" s="64"/>
      <c r="O8232" s="87"/>
      <c r="P8232" s="127"/>
      <c r="Q8232" s="127"/>
      <c r="R8232" s="127"/>
    </row>
    <row r="8233" spans="7:18" x14ac:dyDescent="0.2">
      <c r="G8233" s="64"/>
      <c r="H8233" s="64"/>
      <c r="O8233" s="87"/>
      <c r="P8233" s="127"/>
      <c r="Q8233" s="127"/>
      <c r="R8233" s="127"/>
    </row>
    <row r="8234" spans="7:18" x14ac:dyDescent="0.2">
      <c r="G8234" s="64"/>
      <c r="H8234" s="64"/>
      <c r="O8234" s="87"/>
      <c r="P8234" s="127"/>
      <c r="Q8234" s="127"/>
      <c r="R8234" s="127"/>
    </row>
    <row r="8235" spans="7:18" x14ac:dyDescent="0.2">
      <c r="G8235" s="64"/>
      <c r="H8235" s="64"/>
      <c r="O8235" s="87"/>
      <c r="P8235" s="127"/>
      <c r="Q8235" s="127"/>
      <c r="R8235" s="127"/>
    </row>
    <row r="8236" spans="7:18" x14ac:dyDescent="0.2">
      <c r="G8236" s="64"/>
      <c r="H8236" s="64"/>
      <c r="O8236" s="87"/>
      <c r="P8236" s="127"/>
      <c r="Q8236" s="127"/>
      <c r="R8236" s="127"/>
    </row>
    <row r="8237" spans="7:18" x14ac:dyDescent="0.2">
      <c r="G8237" s="64"/>
      <c r="H8237" s="64"/>
      <c r="O8237" s="87"/>
      <c r="P8237" s="127"/>
      <c r="Q8237" s="127"/>
      <c r="R8237" s="127"/>
    </row>
    <row r="8238" spans="7:18" x14ac:dyDescent="0.2">
      <c r="G8238" s="64"/>
      <c r="H8238" s="64"/>
      <c r="O8238" s="87"/>
      <c r="P8238" s="127"/>
      <c r="Q8238" s="127"/>
      <c r="R8238" s="127"/>
    </row>
    <row r="8239" spans="7:18" x14ac:dyDescent="0.2">
      <c r="G8239" s="64"/>
      <c r="H8239" s="64"/>
      <c r="O8239" s="87"/>
      <c r="P8239" s="127"/>
      <c r="Q8239" s="127"/>
      <c r="R8239" s="127"/>
    </row>
    <row r="8240" spans="7:18" x14ac:dyDescent="0.2">
      <c r="G8240" s="64"/>
      <c r="H8240" s="64"/>
      <c r="O8240" s="87"/>
      <c r="P8240" s="127"/>
      <c r="Q8240" s="127"/>
      <c r="R8240" s="127"/>
    </row>
    <row r="8241" spans="7:18" x14ac:dyDescent="0.2">
      <c r="G8241" s="64"/>
      <c r="H8241" s="64"/>
      <c r="O8241" s="87"/>
      <c r="P8241" s="127"/>
      <c r="Q8241" s="127"/>
      <c r="R8241" s="127"/>
    </row>
    <row r="8242" spans="7:18" x14ac:dyDescent="0.2">
      <c r="G8242" s="64"/>
      <c r="H8242" s="64"/>
      <c r="O8242" s="87"/>
      <c r="P8242" s="127"/>
      <c r="Q8242" s="127"/>
      <c r="R8242" s="127"/>
    </row>
    <row r="8243" spans="7:18" x14ac:dyDescent="0.2">
      <c r="G8243" s="64"/>
      <c r="H8243" s="64"/>
      <c r="O8243" s="87"/>
      <c r="P8243" s="127"/>
      <c r="Q8243" s="127"/>
      <c r="R8243" s="127"/>
    </row>
    <row r="8244" spans="7:18" x14ac:dyDescent="0.2">
      <c r="G8244" s="64"/>
      <c r="H8244" s="64"/>
      <c r="O8244" s="87"/>
      <c r="P8244" s="127"/>
      <c r="Q8244" s="127"/>
      <c r="R8244" s="127"/>
    </row>
    <row r="8245" spans="7:18" x14ac:dyDescent="0.2">
      <c r="G8245" s="64"/>
      <c r="H8245" s="64"/>
      <c r="O8245" s="87"/>
      <c r="P8245" s="127"/>
      <c r="Q8245" s="127"/>
      <c r="R8245" s="127"/>
    </row>
    <row r="8246" spans="7:18" x14ac:dyDescent="0.2">
      <c r="G8246" s="64"/>
      <c r="H8246" s="64"/>
      <c r="O8246" s="87"/>
      <c r="P8246" s="127"/>
      <c r="Q8246" s="127"/>
      <c r="R8246" s="127"/>
    </row>
    <row r="8247" spans="7:18" x14ac:dyDescent="0.2">
      <c r="G8247" s="64"/>
      <c r="H8247" s="64"/>
      <c r="O8247" s="87"/>
      <c r="P8247" s="127"/>
      <c r="Q8247" s="127"/>
      <c r="R8247" s="127"/>
    </row>
    <row r="8248" spans="7:18" x14ac:dyDescent="0.2">
      <c r="G8248" s="64"/>
      <c r="H8248" s="64"/>
      <c r="O8248" s="87"/>
      <c r="P8248" s="127"/>
      <c r="Q8248" s="127"/>
      <c r="R8248" s="127"/>
    </row>
    <row r="8249" spans="7:18" x14ac:dyDescent="0.2">
      <c r="G8249" s="64"/>
      <c r="H8249" s="64"/>
      <c r="O8249" s="87"/>
      <c r="P8249" s="127"/>
      <c r="Q8249" s="127"/>
      <c r="R8249" s="127"/>
    </row>
    <row r="8250" spans="7:18" x14ac:dyDescent="0.2">
      <c r="G8250" s="64"/>
      <c r="H8250" s="64"/>
      <c r="O8250" s="87"/>
      <c r="P8250" s="127"/>
      <c r="Q8250" s="127"/>
      <c r="R8250" s="127"/>
    </row>
    <row r="8251" spans="7:18" x14ac:dyDescent="0.2">
      <c r="G8251" s="64"/>
      <c r="H8251" s="64"/>
      <c r="O8251" s="87"/>
      <c r="P8251" s="127"/>
      <c r="Q8251" s="127"/>
      <c r="R8251" s="127"/>
    </row>
    <row r="8252" spans="7:18" x14ac:dyDescent="0.2">
      <c r="G8252" s="64"/>
      <c r="H8252" s="64"/>
      <c r="O8252" s="87"/>
      <c r="P8252" s="127"/>
      <c r="Q8252" s="127"/>
      <c r="R8252" s="127"/>
    </row>
    <row r="8253" spans="7:18" x14ac:dyDescent="0.2">
      <c r="G8253" s="64"/>
      <c r="H8253" s="64"/>
      <c r="O8253" s="87"/>
      <c r="P8253" s="127"/>
      <c r="Q8253" s="127"/>
      <c r="R8253" s="127"/>
    </row>
    <row r="8254" spans="7:18" x14ac:dyDescent="0.2">
      <c r="G8254" s="64"/>
      <c r="H8254" s="64"/>
      <c r="O8254" s="87"/>
      <c r="P8254" s="127"/>
      <c r="Q8254" s="127"/>
      <c r="R8254" s="127"/>
    </row>
    <row r="8255" spans="7:18" x14ac:dyDescent="0.2">
      <c r="G8255" s="64"/>
      <c r="H8255" s="64"/>
      <c r="O8255" s="87"/>
      <c r="P8255" s="127"/>
      <c r="Q8255" s="127"/>
      <c r="R8255" s="127"/>
    </row>
    <row r="8256" spans="7:18" x14ac:dyDescent="0.2">
      <c r="G8256" s="64"/>
      <c r="H8256" s="64"/>
      <c r="O8256" s="87"/>
      <c r="P8256" s="127"/>
      <c r="Q8256" s="127"/>
      <c r="R8256" s="127"/>
    </row>
    <row r="8257" spans="7:18" x14ac:dyDescent="0.2">
      <c r="G8257" s="64"/>
      <c r="H8257" s="64"/>
      <c r="O8257" s="87"/>
      <c r="P8257" s="127"/>
      <c r="Q8257" s="127"/>
      <c r="R8257" s="127"/>
    </row>
    <row r="8258" spans="7:18" x14ac:dyDescent="0.2">
      <c r="G8258" s="64"/>
      <c r="H8258" s="64"/>
      <c r="O8258" s="87"/>
      <c r="P8258" s="127"/>
      <c r="Q8258" s="127"/>
      <c r="R8258" s="127"/>
    </row>
    <row r="8259" spans="7:18" x14ac:dyDescent="0.2">
      <c r="G8259" s="64"/>
      <c r="H8259" s="64"/>
      <c r="O8259" s="87"/>
      <c r="P8259" s="127"/>
      <c r="Q8259" s="127"/>
      <c r="R8259" s="127"/>
    </row>
    <row r="8260" spans="7:18" x14ac:dyDescent="0.2">
      <c r="G8260" s="64"/>
      <c r="H8260" s="64"/>
      <c r="O8260" s="87"/>
      <c r="P8260" s="127"/>
      <c r="Q8260" s="127"/>
      <c r="R8260" s="127"/>
    </row>
    <row r="8261" spans="7:18" x14ac:dyDescent="0.2">
      <c r="G8261" s="64"/>
      <c r="H8261" s="64"/>
      <c r="O8261" s="87"/>
      <c r="P8261" s="127"/>
      <c r="Q8261" s="127"/>
      <c r="R8261" s="127"/>
    </row>
    <row r="8262" spans="7:18" x14ac:dyDescent="0.2">
      <c r="G8262" s="64"/>
      <c r="H8262" s="64"/>
      <c r="O8262" s="87"/>
      <c r="P8262" s="127"/>
      <c r="Q8262" s="127"/>
      <c r="R8262" s="127"/>
    </row>
    <row r="8263" spans="7:18" x14ac:dyDescent="0.2">
      <c r="G8263" s="64"/>
      <c r="H8263" s="64"/>
      <c r="O8263" s="87"/>
      <c r="P8263" s="127"/>
      <c r="Q8263" s="127"/>
      <c r="R8263" s="127"/>
    </row>
    <row r="8264" spans="7:18" x14ac:dyDescent="0.2">
      <c r="G8264" s="64"/>
      <c r="H8264" s="64"/>
      <c r="O8264" s="87"/>
      <c r="P8264" s="127"/>
      <c r="Q8264" s="127"/>
      <c r="R8264" s="127"/>
    </row>
    <row r="8265" spans="7:18" x14ac:dyDescent="0.2">
      <c r="G8265" s="64"/>
      <c r="H8265" s="64"/>
      <c r="O8265" s="87"/>
      <c r="P8265" s="127"/>
      <c r="Q8265" s="127"/>
      <c r="R8265" s="127"/>
    </row>
    <row r="8266" spans="7:18" x14ac:dyDescent="0.2">
      <c r="G8266" s="64"/>
      <c r="H8266" s="64"/>
      <c r="O8266" s="87"/>
      <c r="P8266" s="127"/>
      <c r="Q8266" s="127"/>
      <c r="R8266" s="127"/>
    </row>
    <row r="8267" spans="7:18" x14ac:dyDescent="0.2">
      <c r="G8267" s="64"/>
      <c r="H8267" s="64"/>
      <c r="O8267" s="87"/>
      <c r="P8267" s="127"/>
      <c r="Q8267" s="127"/>
      <c r="R8267" s="127"/>
    </row>
    <row r="8268" spans="7:18" x14ac:dyDescent="0.2">
      <c r="G8268" s="64"/>
      <c r="H8268" s="64"/>
      <c r="O8268" s="87"/>
      <c r="P8268" s="127"/>
      <c r="Q8268" s="127"/>
      <c r="R8268" s="127"/>
    </row>
    <row r="8269" spans="7:18" x14ac:dyDescent="0.2">
      <c r="G8269" s="64"/>
      <c r="H8269" s="64"/>
      <c r="O8269" s="87"/>
      <c r="P8269" s="127"/>
      <c r="Q8269" s="127"/>
      <c r="R8269" s="127"/>
    </row>
    <row r="8270" spans="7:18" x14ac:dyDescent="0.2">
      <c r="G8270" s="64"/>
      <c r="H8270" s="64"/>
      <c r="O8270" s="87"/>
      <c r="P8270" s="127"/>
      <c r="Q8270" s="127"/>
      <c r="R8270" s="127"/>
    </row>
    <row r="8271" spans="7:18" x14ac:dyDescent="0.2">
      <c r="G8271" s="64"/>
      <c r="H8271" s="64"/>
      <c r="O8271" s="87"/>
      <c r="P8271" s="127"/>
      <c r="Q8271" s="127"/>
      <c r="R8271" s="127"/>
    </row>
    <row r="8272" spans="7:18" x14ac:dyDescent="0.2">
      <c r="G8272" s="64"/>
      <c r="H8272" s="64"/>
      <c r="O8272" s="87"/>
      <c r="P8272" s="127"/>
      <c r="Q8272" s="127"/>
      <c r="R8272" s="127"/>
    </row>
    <row r="8273" spans="7:18" x14ac:dyDescent="0.2">
      <c r="G8273" s="64"/>
      <c r="H8273" s="64"/>
      <c r="O8273" s="87"/>
      <c r="P8273" s="127"/>
      <c r="Q8273" s="127"/>
      <c r="R8273" s="127"/>
    </row>
    <row r="8274" spans="7:18" x14ac:dyDescent="0.2">
      <c r="G8274" s="64"/>
      <c r="H8274" s="64"/>
      <c r="O8274" s="87"/>
      <c r="P8274" s="127"/>
      <c r="Q8274" s="127"/>
      <c r="R8274" s="127"/>
    </row>
    <row r="8275" spans="7:18" x14ac:dyDescent="0.2">
      <c r="G8275" s="64"/>
      <c r="H8275" s="64"/>
      <c r="O8275" s="87"/>
      <c r="P8275" s="127"/>
      <c r="Q8275" s="127"/>
      <c r="R8275" s="127"/>
    </row>
    <row r="8276" spans="7:18" x14ac:dyDescent="0.2">
      <c r="G8276" s="64"/>
      <c r="H8276" s="64"/>
      <c r="O8276" s="87"/>
      <c r="P8276" s="127"/>
      <c r="Q8276" s="127"/>
      <c r="R8276" s="127"/>
    </row>
    <row r="8277" spans="7:18" x14ac:dyDescent="0.2">
      <c r="G8277" s="64"/>
      <c r="H8277" s="64"/>
      <c r="O8277" s="87"/>
      <c r="P8277" s="127"/>
      <c r="Q8277" s="127"/>
      <c r="R8277" s="127"/>
    </row>
    <row r="8278" spans="7:18" x14ac:dyDescent="0.2">
      <c r="G8278" s="64"/>
      <c r="H8278" s="64"/>
      <c r="O8278" s="87"/>
      <c r="P8278" s="127"/>
      <c r="Q8278" s="127"/>
      <c r="R8278" s="127"/>
    </row>
    <row r="8279" spans="7:18" x14ac:dyDescent="0.2">
      <c r="G8279" s="64"/>
      <c r="H8279" s="64"/>
      <c r="O8279" s="87"/>
      <c r="P8279" s="127"/>
      <c r="Q8279" s="127"/>
      <c r="R8279" s="127"/>
    </row>
    <row r="8280" spans="7:18" x14ac:dyDescent="0.2">
      <c r="G8280" s="64"/>
      <c r="H8280" s="64"/>
      <c r="O8280" s="87"/>
      <c r="P8280" s="127"/>
      <c r="Q8280" s="127"/>
      <c r="R8280" s="127"/>
    </row>
    <row r="8281" spans="7:18" x14ac:dyDescent="0.2">
      <c r="G8281" s="64"/>
      <c r="H8281" s="64"/>
      <c r="O8281" s="87"/>
      <c r="P8281" s="127"/>
      <c r="Q8281" s="127"/>
      <c r="R8281" s="127"/>
    </row>
    <row r="8282" spans="7:18" x14ac:dyDescent="0.2">
      <c r="G8282" s="64"/>
      <c r="H8282" s="64"/>
      <c r="O8282" s="87"/>
      <c r="P8282" s="127"/>
      <c r="Q8282" s="127"/>
      <c r="R8282" s="127"/>
    </row>
    <row r="8283" spans="7:18" x14ac:dyDescent="0.2">
      <c r="G8283" s="64"/>
      <c r="H8283" s="64"/>
      <c r="O8283" s="87"/>
      <c r="P8283" s="127"/>
      <c r="Q8283" s="127"/>
      <c r="R8283" s="127"/>
    </row>
    <row r="8284" spans="7:18" x14ac:dyDescent="0.2">
      <c r="G8284" s="64"/>
      <c r="H8284" s="64"/>
      <c r="O8284" s="87"/>
      <c r="P8284" s="127"/>
      <c r="Q8284" s="127"/>
      <c r="R8284" s="127"/>
    </row>
    <row r="8285" spans="7:18" x14ac:dyDescent="0.2">
      <c r="G8285" s="64"/>
      <c r="H8285" s="64"/>
      <c r="O8285" s="87"/>
      <c r="P8285" s="127"/>
      <c r="Q8285" s="127"/>
      <c r="R8285" s="127"/>
    </row>
    <row r="8286" spans="7:18" x14ac:dyDescent="0.2">
      <c r="G8286" s="64"/>
      <c r="H8286" s="64"/>
      <c r="O8286" s="87"/>
      <c r="P8286" s="127"/>
      <c r="Q8286" s="127"/>
      <c r="R8286" s="127"/>
    </row>
    <row r="8287" spans="7:18" x14ac:dyDescent="0.2">
      <c r="G8287" s="64"/>
      <c r="H8287" s="64"/>
      <c r="O8287" s="87"/>
      <c r="P8287" s="127"/>
      <c r="Q8287" s="127"/>
      <c r="R8287" s="127"/>
    </row>
    <row r="8288" spans="7:18" x14ac:dyDescent="0.2">
      <c r="G8288" s="64"/>
      <c r="H8288" s="64"/>
      <c r="O8288" s="87"/>
      <c r="P8288" s="127"/>
      <c r="Q8288" s="127"/>
      <c r="R8288" s="127"/>
    </row>
    <row r="8289" spans="7:18" x14ac:dyDescent="0.2">
      <c r="G8289" s="64"/>
      <c r="H8289" s="64"/>
      <c r="O8289" s="87"/>
      <c r="P8289" s="127"/>
      <c r="Q8289" s="127"/>
      <c r="R8289" s="127"/>
    </row>
    <row r="8290" spans="7:18" x14ac:dyDescent="0.2">
      <c r="G8290" s="64"/>
      <c r="H8290" s="64"/>
      <c r="O8290" s="87"/>
      <c r="P8290" s="127"/>
      <c r="Q8290" s="127"/>
      <c r="R8290" s="127"/>
    </row>
    <row r="8291" spans="7:18" x14ac:dyDescent="0.2">
      <c r="G8291" s="64"/>
      <c r="H8291" s="64"/>
      <c r="O8291" s="87"/>
      <c r="P8291" s="127"/>
      <c r="Q8291" s="127"/>
      <c r="R8291" s="127"/>
    </row>
    <row r="8292" spans="7:18" x14ac:dyDescent="0.2">
      <c r="G8292" s="64"/>
      <c r="H8292" s="64"/>
      <c r="O8292" s="87"/>
      <c r="P8292" s="127"/>
      <c r="Q8292" s="127"/>
      <c r="R8292" s="127"/>
    </row>
    <row r="8293" spans="7:18" x14ac:dyDescent="0.2">
      <c r="G8293" s="64"/>
      <c r="H8293" s="64"/>
      <c r="O8293" s="87"/>
      <c r="P8293" s="127"/>
      <c r="Q8293" s="127"/>
      <c r="R8293" s="127"/>
    </row>
    <row r="8294" spans="7:18" x14ac:dyDescent="0.2">
      <c r="G8294" s="64"/>
      <c r="H8294" s="64"/>
      <c r="O8294" s="87"/>
      <c r="P8294" s="127"/>
      <c r="Q8294" s="127"/>
      <c r="R8294" s="127"/>
    </row>
    <row r="8295" spans="7:18" x14ac:dyDescent="0.2">
      <c r="G8295" s="64"/>
      <c r="H8295" s="64"/>
      <c r="O8295" s="87"/>
      <c r="P8295" s="127"/>
      <c r="Q8295" s="127"/>
      <c r="R8295" s="127"/>
    </row>
    <row r="8296" spans="7:18" x14ac:dyDescent="0.2">
      <c r="G8296" s="64"/>
      <c r="H8296" s="64"/>
      <c r="O8296" s="87"/>
      <c r="P8296" s="127"/>
      <c r="Q8296" s="127"/>
      <c r="R8296" s="127"/>
    </row>
    <row r="8297" spans="7:18" x14ac:dyDescent="0.2">
      <c r="G8297" s="64"/>
      <c r="H8297" s="64"/>
      <c r="O8297" s="87"/>
      <c r="P8297" s="127"/>
      <c r="Q8297" s="127"/>
      <c r="R8297" s="127"/>
    </row>
    <row r="8298" spans="7:18" x14ac:dyDescent="0.2">
      <c r="G8298" s="64"/>
      <c r="H8298" s="64"/>
      <c r="O8298" s="87"/>
      <c r="P8298" s="127"/>
      <c r="Q8298" s="127"/>
      <c r="R8298" s="127"/>
    </row>
    <row r="8299" spans="7:18" x14ac:dyDescent="0.2">
      <c r="G8299" s="64"/>
      <c r="H8299" s="64"/>
      <c r="O8299" s="87"/>
      <c r="P8299" s="127"/>
      <c r="Q8299" s="127"/>
      <c r="R8299" s="127"/>
    </row>
    <row r="8300" spans="7:18" x14ac:dyDescent="0.2">
      <c r="G8300" s="64"/>
      <c r="H8300" s="64"/>
      <c r="O8300" s="87"/>
      <c r="P8300" s="127"/>
      <c r="Q8300" s="127"/>
      <c r="R8300" s="127"/>
    </row>
    <row r="8301" spans="7:18" x14ac:dyDescent="0.2">
      <c r="G8301" s="64"/>
      <c r="H8301" s="64"/>
      <c r="O8301" s="87"/>
      <c r="P8301" s="127"/>
      <c r="Q8301" s="127"/>
      <c r="R8301" s="127"/>
    </row>
    <row r="8302" spans="7:18" x14ac:dyDescent="0.2">
      <c r="G8302" s="64"/>
      <c r="H8302" s="64"/>
      <c r="O8302" s="87"/>
      <c r="P8302" s="127"/>
      <c r="Q8302" s="127"/>
      <c r="R8302" s="127"/>
    </row>
    <row r="8303" spans="7:18" x14ac:dyDescent="0.2">
      <c r="G8303" s="64"/>
      <c r="H8303" s="64"/>
      <c r="O8303" s="87"/>
      <c r="P8303" s="127"/>
      <c r="Q8303" s="127"/>
      <c r="R8303" s="127"/>
    </row>
    <row r="8304" spans="7:18" x14ac:dyDescent="0.2">
      <c r="G8304" s="64"/>
      <c r="H8304" s="64"/>
      <c r="O8304" s="87"/>
      <c r="P8304" s="127"/>
      <c r="Q8304" s="127"/>
      <c r="R8304" s="127"/>
    </row>
    <row r="8305" spans="7:18" x14ac:dyDescent="0.2">
      <c r="G8305" s="64"/>
      <c r="H8305" s="64"/>
      <c r="O8305" s="87"/>
      <c r="P8305" s="127"/>
      <c r="Q8305" s="127"/>
      <c r="R8305" s="127"/>
    </row>
    <row r="8306" spans="7:18" x14ac:dyDescent="0.2">
      <c r="G8306" s="64"/>
      <c r="H8306" s="64"/>
      <c r="O8306" s="87"/>
      <c r="P8306" s="127"/>
      <c r="Q8306" s="127"/>
      <c r="R8306" s="127"/>
    </row>
    <row r="8307" spans="7:18" x14ac:dyDescent="0.2">
      <c r="G8307" s="64"/>
      <c r="H8307" s="64"/>
      <c r="O8307" s="87"/>
      <c r="P8307" s="127"/>
      <c r="Q8307" s="127"/>
      <c r="R8307" s="127"/>
    </row>
    <row r="8308" spans="7:18" x14ac:dyDescent="0.2">
      <c r="G8308" s="64"/>
      <c r="H8308" s="64"/>
      <c r="O8308" s="87"/>
      <c r="P8308" s="127"/>
      <c r="Q8308" s="127"/>
      <c r="R8308" s="127"/>
    </row>
    <row r="8309" spans="7:18" x14ac:dyDescent="0.2">
      <c r="G8309" s="64"/>
      <c r="H8309" s="64"/>
      <c r="O8309" s="87"/>
      <c r="P8309" s="127"/>
      <c r="Q8309" s="127"/>
      <c r="R8309" s="127"/>
    </row>
    <row r="8310" spans="7:18" x14ac:dyDescent="0.2">
      <c r="G8310" s="64"/>
      <c r="H8310" s="64"/>
      <c r="O8310" s="87"/>
      <c r="P8310" s="127"/>
      <c r="Q8310" s="127"/>
      <c r="R8310" s="127"/>
    </row>
    <row r="8311" spans="7:18" x14ac:dyDescent="0.2">
      <c r="G8311" s="64"/>
      <c r="H8311" s="64"/>
      <c r="O8311" s="87"/>
      <c r="P8311" s="127"/>
      <c r="Q8311" s="127"/>
      <c r="R8311" s="127"/>
    </row>
    <row r="8312" spans="7:18" x14ac:dyDescent="0.2">
      <c r="G8312" s="64"/>
      <c r="H8312" s="64"/>
      <c r="O8312" s="87"/>
      <c r="P8312" s="127"/>
      <c r="Q8312" s="127"/>
      <c r="R8312" s="127"/>
    </row>
    <row r="8313" spans="7:18" x14ac:dyDescent="0.2">
      <c r="G8313" s="64"/>
      <c r="H8313" s="64"/>
      <c r="O8313" s="87"/>
      <c r="P8313" s="127"/>
      <c r="Q8313" s="127"/>
      <c r="R8313" s="127"/>
    </row>
    <row r="8314" spans="7:18" x14ac:dyDescent="0.2">
      <c r="G8314" s="64"/>
      <c r="H8314" s="64"/>
      <c r="O8314" s="87"/>
      <c r="P8314" s="127"/>
      <c r="Q8314" s="127"/>
      <c r="R8314" s="127"/>
    </row>
    <row r="8315" spans="7:18" x14ac:dyDescent="0.2">
      <c r="G8315" s="64"/>
      <c r="H8315" s="64"/>
      <c r="O8315" s="87"/>
      <c r="P8315" s="127"/>
      <c r="Q8315" s="127"/>
      <c r="R8315" s="127"/>
    </row>
    <row r="8316" spans="7:18" x14ac:dyDescent="0.2">
      <c r="G8316" s="64"/>
      <c r="H8316" s="64"/>
      <c r="O8316" s="87"/>
      <c r="P8316" s="127"/>
      <c r="Q8316" s="127"/>
      <c r="R8316" s="127"/>
    </row>
    <row r="8317" spans="7:18" x14ac:dyDescent="0.2">
      <c r="G8317" s="64"/>
      <c r="H8317" s="64"/>
      <c r="O8317" s="87"/>
      <c r="P8317" s="127"/>
      <c r="Q8317" s="127"/>
      <c r="R8317" s="127"/>
    </row>
    <row r="8318" spans="7:18" x14ac:dyDescent="0.2">
      <c r="G8318" s="64"/>
      <c r="H8318" s="64"/>
      <c r="O8318" s="87"/>
      <c r="P8318" s="127"/>
      <c r="Q8318" s="127"/>
      <c r="R8318" s="127"/>
    </row>
    <row r="8319" spans="7:18" x14ac:dyDescent="0.2">
      <c r="G8319" s="64"/>
      <c r="H8319" s="64"/>
      <c r="O8319" s="87"/>
      <c r="P8319" s="127"/>
      <c r="Q8319" s="127"/>
      <c r="R8319" s="127"/>
    </row>
    <row r="8320" spans="7:18" x14ac:dyDescent="0.2">
      <c r="G8320" s="64"/>
      <c r="H8320" s="64"/>
      <c r="O8320" s="87"/>
      <c r="P8320" s="127"/>
      <c r="Q8320" s="127"/>
      <c r="R8320" s="127"/>
    </row>
    <row r="8321" spans="7:18" x14ac:dyDescent="0.2">
      <c r="G8321" s="64"/>
      <c r="H8321" s="64"/>
      <c r="O8321" s="87"/>
      <c r="P8321" s="127"/>
      <c r="Q8321" s="127"/>
      <c r="R8321" s="127"/>
    </row>
    <row r="8322" spans="7:18" x14ac:dyDescent="0.2">
      <c r="G8322" s="64"/>
      <c r="H8322" s="64"/>
      <c r="O8322" s="87"/>
      <c r="P8322" s="127"/>
      <c r="Q8322" s="127"/>
      <c r="R8322" s="127"/>
    </row>
    <row r="8323" spans="7:18" x14ac:dyDescent="0.2">
      <c r="G8323" s="64"/>
      <c r="H8323" s="64"/>
      <c r="O8323" s="87"/>
      <c r="P8323" s="127"/>
      <c r="Q8323" s="127"/>
      <c r="R8323" s="127"/>
    </row>
    <row r="8324" spans="7:18" x14ac:dyDescent="0.2">
      <c r="G8324" s="64"/>
      <c r="H8324" s="64"/>
      <c r="O8324" s="87"/>
      <c r="P8324" s="127"/>
      <c r="Q8324" s="127"/>
      <c r="R8324" s="127"/>
    </row>
    <row r="8325" spans="7:18" x14ac:dyDescent="0.2">
      <c r="G8325" s="64"/>
      <c r="H8325" s="64"/>
      <c r="O8325" s="87"/>
      <c r="P8325" s="127"/>
      <c r="Q8325" s="127"/>
      <c r="R8325" s="127"/>
    </row>
    <row r="8326" spans="7:18" x14ac:dyDescent="0.2">
      <c r="G8326" s="64"/>
      <c r="H8326" s="64"/>
      <c r="O8326" s="87"/>
      <c r="P8326" s="127"/>
      <c r="Q8326" s="127"/>
      <c r="R8326" s="127"/>
    </row>
    <row r="8327" spans="7:18" x14ac:dyDescent="0.2">
      <c r="G8327" s="64"/>
      <c r="H8327" s="64"/>
      <c r="O8327" s="87"/>
      <c r="P8327" s="127"/>
      <c r="Q8327" s="127"/>
      <c r="R8327" s="127"/>
    </row>
    <row r="8328" spans="7:18" x14ac:dyDescent="0.2">
      <c r="G8328" s="64"/>
      <c r="H8328" s="64"/>
      <c r="O8328" s="87"/>
      <c r="P8328" s="127"/>
      <c r="Q8328" s="127"/>
      <c r="R8328" s="127"/>
    </row>
    <row r="8329" spans="7:18" x14ac:dyDescent="0.2">
      <c r="G8329" s="64"/>
      <c r="H8329" s="64"/>
      <c r="O8329" s="87"/>
      <c r="P8329" s="127"/>
      <c r="Q8329" s="127"/>
      <c r="R8329" s="127"/>
    </row>
    <row r="8330" spans="7:18" x14ac:dyDescent="0.2">
      <c r="G8330" s="64"/>
      <c r="H8330" s="64"/>
      <c r="O8330" s="87"/>
      <c r="P8330" s="127"/>
      <c r="Q8330" s="127"/>
      <c r="R8330" s="127"/>
    </row>
    <row r="8331" spans="7:18" x14ac:dyDescent="0.2">
      <c r="G8331" s="64"/>
      <c r="H8331" s="64"/>
      <c r="O8331" s="87"/>
      <c r="P8331" s="127"/>
      <c r="Q8331" s="127"/>
      <c r="R8331" s="127"/>
    </row>
    <row r="8332" spans="7:18" x14ac:dyDescent="0.2">
      <c r="G8332" s="64"/>
      <c r="H8332" s="64"/>
      <c r="O8332" s="87"/>
      <c r="P8332" s="127"/>
      <c r="Q8332" s="127"/>
      <c r="R8332" s="127"/>
    </row>
    <row r="8333" spans="7:18" x14ac:dyDescent="0.2">
      <c r="G8333" s="64"/>
      <c r="H8333" s="64"/>
      <c r="O8333" s="87"/>
      <c r="P8333" s="127"/>
      <c r="Q8333" s="127"/>
      <c r="R8333" s="127"/>
    </row>
    <row r="8334" spans="7:18" x14ac:dyDescent="0.2">
      <c r="G8334" s="64"/>
      <c r="H8334" s="64"/>
      <c r="O8334" s="87"/>
      <c r="P8334" s="127"/>
      <c r="Q8334" s="127"/>
      <c r="R8334" s="127"/>
    </row>
    <row r="8335" spans="7:18" x14ac:dyDescent="0.2">
      <c r="G8335" s="64"/>
      <c r="H8335" s="64"/>
      <c r="O8335" s="87"/>
      <c r="P8335" s="127"/>
      <c r="Q8335" s="127"/>
      <c r="R8335" s="127"/>
    </row>
    <row r="8336" spans="7:18" x14ac:dyDescent="0.2">
      <c r="G8336" s="64"/>
      <c r="H8336" s="64"/>
      <c r="O8336" s="87"/>
      <c r="P8336" s="127"/>
      <c r="Q8336" s="127"/>
      <c r="R8336" s="127"/>
    </row>
    <row r="8337" spans="7:18" x14ac:dyDescent="0.2">
      <c r="G8337" s="64"/>
      <c r="H8337" s="64"/>
      <c r="O8337" s="87"/>
      <c r="P8337" s="127"/>
      <c r="Q8337" s="127"/>
      <c r="R8337" s="127"/>
    </row>
    <row r="8338" spans="7:18" x14ac:dyDescent="0.2">
      <c r="G8338" s="64"/>
      <c r="H8338" s="64"/>
      <c r="O8338" s="87"/>
      <c r="P8338" s="127"/>
      <c r="Q8338" s="127"/>
      <c r="R8338" s="127"/>
    </row>
    <row r="8339" spans="7:18" x14ac:dyDescent="0.2">
      <c r="G8339" s="64"/>
      <c r="H8339" s="64"/>
      <c r="O8339" s="87"/>
      <c r="P8339" s="127"/>
      <c r="Q8339" s="127"/>
      <c r="R8339" s="127"/>
    </row>
    <row r="8340" spans="7:18" x14ac:dyDescent="0.2">
      <c r="G8340" s="64"/>
      <c r="H8340" s="64"/>
      <c r="O8340" s="87"/>
      <c r="P8340" s="127"/>
      <c r="Q8340" s="127"/>
      <c r="R8340" s="127"/>
    </row>
    <row r="8341" spans="7:18" x14ac:dyDescent="0.2">
      <c r="G8341" s="64"/>
      <c r="H8341" s="64"/>
      <c r="O8341" s="87"/>
      <c r="P8341" s="127"/>
      <c r="Q8341" s="127"/>
      <c r="R8341" s="127"/>
    </row>
    <row r="8342" spans="7:18" x14ac:dyDescent="0.2">
      <c r="G8342" s="64"/>
      <c r="H8342" s="64"/>
      <c r="O8342" s="87"/>
      <c r="P8342" s="127"/>
      <c r="Q8342" s="127"/>
      <c r="R8342" s="127"/>
    </row>
    <row r="8343" spans="7:18" x14ac:dyDescent="0.2">
      <c r="G8343" s="64"/>
      <c r="H8343" s="64"/>
      <c r="O8343" s="87"/>
      <c r="P8343" s="127"/>
      <c r="Q8343" s="127"/>
      <c r="R8343" s="127"/>
    </row>
    <row r="8344" spans="7:18" x14ac:dyDescent="0.2">
      <c r="G8344" s="64"/>
      <c r="H8344" s="64"/>
      <c r="O8344" s="87"/>
      <c r="P8344" s="127"/>
      <c r="Q8344" s="127"/>
      <c r="R8344" s="127"/>
    </row>
    <row r="8345" spans="7:18" x14ac:dyDescent="0.2">
      <c r="G8345" s="64"/>
      <c r="H8345" s="64"/>
      <c r="O8345" s="87"/>
      <c r="P8345" s="127"/>
      <c r="Q8345" s="127"/>
      <c r="R8345" s="127"/>
    </row>
    <row r="8346" spans="7:18" x14ac:dyDescent="0.2">
      <c r="G8346" s="64"/>
      <c r="H8346" s="64"/>
      <c r="O8346" s="87"/>
      <c r="P8346" s="127"/>
      <c r="Q8346" s="127"/>
      <c r="R8346" s="127"/>
    </row>
    <row r="8347" spans="7:18" x14ac:dyDescent="0.2">
      <c r="G8347" s="64"/>
      <c r="H8347" s="64"/>
      <c r="O8347" s="87"/>
      <c r="P8347" s="127"/>
      <c r="Q8347" s="127"/>
      <c r="R8347" s="127"/>
    </row>
    <row r="8348" spans="7:18" x14ac:dyDescent="0.2">
      <c r="G8348" s="64"/>
      <c r="H8348" s="64"/>
      <c r="O8348" s="87"/>
      <c r="P8348" s="127"/>
      <c r="Q8348" s="127"/>
      <c r="R8348" s="127"/>
    </row>
    <row r="8349" spans="7:18" x14ac:dyDescent="0.2">
      <c r="G8349" s="64"/>
      <c r="H8349" s="64"/>
      <c r="O8349" s="87"/>
      <c r="P8349" s="127"/>
      <c r="Q8349" s="127"/>
      <c r="R8349" s="127"/>
    </row>
    <row r="8350" spans="7:18" x14ac:dyDescent="0.2">
      <c r="G8350" s="64"/>
      <c r="H8350" s="64"/>
      <c r="O8350" s="87"/>
      <c r="P8350" s="127"/>
      <c r="Q8350" s="127"/>
      <c r="R8350" s="127"/>
    </row>
    <row r="8351" spans="7:18" x14ac:dyDescent="0.2">
      <c r="G8351" s="64"/>
      <c r="H8351" s="64"/>
      <c r="O8351" s="87"/>
      <c r="P8351" s="127"/>
      <c r="Q8351" s="127"/>
      <c r="R8351" s="127"/>
    </row>
    <row r="8352" spans="7:18" x14ac:dyDescent="0.2">
      <c r="G8352" s="64"/>
      <c r="H8352" s="64"/>
      <c r="O8352" s="87"/>
      <c r="P8352" s="127"/>
      <c r="Q8352" s="127"/>
      <c r="R8352" s="127"/>
    </row>
    <row r="8353" spans="7:18" x14ac:dyDescent="0.2">
      <c r="G8353" s="64"/>
      <c r="H8353" s="64"/>
      <c r="O8353" s="87"/>
      <c r="P8353" s="127"/>
      <c r="Q8353" s="127"/>
      <c r="R8353" s="127"/>
    </row>
    <row r="8354" spans="7:18" x14ac:dyDescent="0.2">
      <c r="G8354" s="64"/>
      <c r="H8354" s="64"/>
      <c r="O8354" s="87"/>
      <c r="P8354" s="127"/>
      <c r="Q8354" s="127"/>
      <c r="R8354" s="127"/>
    </row>
    <row r="8355" spans="7:18" x14ac:dyDescent="0.2">
      <c r="G8355" s="64"/>
      <c r="H8355" s="64"/>
      <c r="O8355" s="87"/>
      <c r="P8355" s="127"/>
      <c r="Q8355" s="127"/>
      <c r="R8355" s="127"/>
    </row>
    <row r="8356" spans="7:18" x14ac:dyDescent="0.2">
      <c r="G8356" s="64"/>
      <c r="H8356" s="64"/>
      <c r="O8356" s="87"/>
      <c r="P8356" s="127"/>
      <c r="Q8356" s="127"/>
      <c r="R8356" s="127"/>
    </row>
    <row r="8357" spans="7:18" x14ac:dyDescent="0.2">
      <c r="G8357" s="64"/>
      <c r="H8357" s="64"/>
      <c r="O8357" s="87"/>
      <c r="P8357" s="127"/>
      <c r="Q8357" s="127"/>
      <c r="R8357" s="127"/>
    </row>
    <row r="8358" spans="7:18" x14ac:dyDescent="0.2">
      <c r="G8358" s="64"/>
      <c r="H8358" s="64"/>
      <c r="O8358" s="87"/>
      <c r="P8358" s="127"/>
      <c r="Q8358" s="127"/>
      <c r="R8358" s="127"/>
    </row>
    <row r="8359" spans="7:18" x14ac:dyDescent="0.2">
      <c r="G8359" s="64"/>
      <c r="H8359" s="64"/>
      <c r="O8359" s="87"/>
      <c r="P8359" s="127"/>
      <c r="Q8359" s="127"/>
      <c r="R8359" s="127"/>
    </row>
    <row r="8360" spans="7:18" x14ac:dyDescent="0.2">
      <c r="G8360" s="64"/>
      <c r="H8360" s="64"/>
      <c r="O8360" s="87"/>
      <c r="P8360" s="127"/>
      <c r="Q8360" s="127"/>
      <c r="R8360" s="127"/>
    </row>
    <row r="8361" spans="7:18" x14ac:dyDescent="0.2">
      <c r="G8361" s="64"/>
      <c r="H8361" s="64"/>
      <c r="O8361" s="87"/>
      <c r="P8361" s="127"/>
      <c r="Q8361" s="127"/>
      <c r="R8361" s="127"/>
    </row>
    <row r="8362" spans="7:18" x14ac:dyDescent="0.2">
      <c r="G8362" s="64"/>
      <c r="H8362" s="64"/>
      <c r="O8362" s="87"/>
      <c r="P8362" s="127"/>
      <c r="Q8362" s="127"/>
      <c r="R8362" s="127"/>
    </row>
    <row r="8363" spans="7:18" x14ac:dyDescent="0.2">
      <c r="G8363" s="64"/>
      <c r="H8363" s="64"/>
      <c r="O8363" s="87"/>
      <c r="P8363" s="127"/>
      <c r="Q8363" s="127"/>
      <c r="R8363" s="127"/>
    </row>
    <row r="8364" spans="7:18" x14ac:dyDescent="0.2">
      <c r="G8364" s="64"/>
      <c r="H8364" s="64"/>
      <c r="O8364" s="87"/>
      <c r="P8364" s="127"/>
      <c r="Q8364" s="127"/>
      <c r="R8364" s="127"/>
    </row>
    <row r="8365" spans="7:18" x14ac:dyDescent="0.2">
      <c r="G8365" s="64"/>
      <c r="H8365" s="64"/>
      <c r="O8365" s="87"/>
      <c r="P8365" s="127"/>
      <c r="Q8365" s="127"/>
      <c r="R8365" s="127"/>
    </row>
    <row r="8366" spans="7:18" x14ac:dyDescent="0.2">
      <c r="G8366" s="64"/>
      <c r="H8366" s="64"/>
      <c r="O8366" s="87"/>
      <c r="P8366" s="127"/>
      <c r="Q8366" s="127"/>
      <c r="R8366" s="127"/>
    </row>
    <row r="8367" spans="7:18" x14ac:dyDescent="0.2">
      <c r="G8367" s="64"/>
      <c r="H8367" s="64"/>
      <c r="O8367" s="87"/>
      <c r="P8367" s="127"/>
      <c r="Q8367" s="127"/>
      <c r="R8367" s="127"/>
    </row>
    <row r="8368" spans="7:18" x14ac:dyDescent="0.2">
      <c r="G8368" s="64"/>
      <c r="H8368" s="64"/>
      <c r="O8368" s="87"/>
      <c r="P8368" s="127"/>
      <c r="Q8368" s="127"/>
      <c r="R8368" s="127"/>
    </row>
    <row r="8369" spans="7:18" x14ac:dyDescent="0.2">
      <c r="G8369" s="64"/>
      <c r="H8369" s="64"/>
      <c r="O8369" s="87"/>
      <c r="P8369" s="127"/>
      <c r="Q8369" s="127"/>
      <c r="R8369" s="127"/>
    </row>
    <row r="8370" spans="7:18" x14ac:dyDescent="0.2">
      <c r="G8370" s="64"/>
      <c r="H8370" s="64"/>
      <c r="O8370" s="87"/>
      <c r="P8370" s="127"/>
      <c r="Q8370" s="127"/>
      <c r="R8370" s="127"/>
    </row>
    <row r="8371" spans="7:18" x14ac:dyDescent="0.2">
      <c r="G8371" s="64"/>
      <c r="H8371" s="64"/>
      <c r="O8371" s="87"/>
      <c r="P8371" s="127"/>
      <c r="Q8371" s="127"/>
      <c r="R8371" s="127"/>
    </row>
    <row r="8372" spans="7:18" x14ac:dyDescent="0.2">
      <c r="G8372" s="64"/>
      <c r="H8372" s="64"/>
      <c r="O8372" s="87"/>
      <c r="P8372" s="127"/>
      <c r="Q8372" s="127"/>
      <c r="R8372" s="127"/>
    </row>
    <row r="8373" spans="7:18" x14ac:dyDescent="0.2">
      <c r="G8373" s="64"/>
      <c r="H8373" s="64"/>
      <c r="O8373" s="87"/>
      <c r="P8373" s="127"/>
      <c r="Q8373" s="127"/>
      <c r="R8373" s="127"/>
    </row>
    <row r="8374" spans="7:18" x14ac:dyDescent="0.2">
      <c r="G8374" s="64"/>
      <c r="H8374" s="64"/>
      <c r="O8374" s="87"/>
      <c r="P8374" s="127"/>
      <c r="Q8374" s="127"/>
      <c r="R8374" s="127"/>
    </row>
    <row r="8375" spans="7:18" x14ac:dyDescent="0.2">
      <c r="G8375" s="64"/>
      <c r="H8375" s="64"/>
      <c r="O8375" s="87"/>
      <c r="P8375" s="127"/>
      <c r="Q8375" s="127"/>
      <c r="R8375" s="127"/>
    </row>
    <row r="8376" spans="7:18" x14ac:dyDescent="0.2">
      <c r="G8376" s="64"/>
      <c r="H8376" s="64"/>
      <c r="O8376" s="87"/>
      <c r="P8376" s="127"/>
      <c r="Q8376" s="127"/>
      <c r="R8376" s="127"/>
    </row>
    <row r="8377" spans="7:18" x14ac:dyDescent="0.2">
      <c r="G8377" s="64"/>
      <c r="H8377" s="64"/>
      <c r="O8377" s="87"/>
      <c r="P8377" s="127"/>
      <c r="Q8377" s="127"/>
      <c r="R8377" s="127"/>
    </row>
    <row r="8378" spans="7:18" x14ac:dyDescent="0.2">
      <c r="G8378" s="64"/>
      <c r="H8378" s="64"/>
      <c r="O8378" s="87"/>
      <c r="P8378" s="127"/>
      <c r="Q8378" s="127"/>
      <c r="R8378" s="127"/>
    </row>
    <row r="8379" spans="7:18" x14ac:dyDescent="0.2">
      <c r="G8379" s="64"/>
      <c r="H8379" s="64"/>
      <c r="O8379" s="87"/>
      <c r="P8379" s="127"/>
      <c r="Q8379" s="127"/>
      <c r="R8379" s="127"/>
    </row>
    <row r="8380" spans="7:18" x14ac:dyDescent="0.2">
      <c r="G8380" s="64"/>
      <c r="H8380" s="64"/>
      <c r="O8380" s="87"/>
      <c r="P8380" s="127"/>
      <c r="Q8380" s="127"/>
      <c r="R8380" s="127"/>
    </row>
    <row r="8381" spans="7:18" x14ac:dyDescent="0.2">
      <c r="G8381" s="64"/>
      <c r="H8381" s="64"/>
      <c r="O8381" s="87"/>
      <c r="P8381" s="127"/>
      <c r="Q8381" s="127"/>
      <c r="R8381" s="127"/>
    </row>
    <row r="8382" spans="7:18" x14ac:dyDescent="0.2">
      <c r="G8382" s="64"/>
      <c r="H8382" s="64"/>
      <c r="O8382" s="87"/>
      <c r="P8382" s="127"/>
      <c r="Q8382" s="127"/>
      <c r="R8382" s="127"/>
    </row>
    <row r="8383" spans="7:18" x14ac:dyDescent="0.2">
      <c r="G8383" s="64"/>
      <c r="H8383" s="64"/>
      <c r="O8383" s="87"/>
      <c r="P8383" s="127"/>
      <c r="Q8383" s="127"/>
      <c r="R8383" s="127"/>
    </row>
    <row r="8384" spans="7:18" x14ac:dyDescent="0.2">
      <c r="G8384" s="64"/>
      <c r="H8384" s="64"/>
      <c r="O8384" s="87"/>
      <c r="P8384" s="127"/>
      <c r="Q8384" s="127"/>
      <c r="R8384" s="127"/>
    </row>
    <row r="8385" spans="7:18" x14ac:dyDescent="0.2">
      <c r="G8385" s="64"/>
      <c r="H8385" s="64"/>
      <c r="O8385" s="87"/>
      <c r="P8385" s="127"/>
      <c r="Q8385" s="127"/>
      <c r="R8385" s="127"/>
    </row>
    <row r="8386" spans="7:18" x14ac:dyDescent="0.2">
      <c r="G8386" s="64"/>
      <c r="H8386" s="64"/>
      <c r="O8386" s="87"/>
      <c r="P8386" s="127"/>
      <c r="Q8386" s="127"/>
      <c r="R8386" s="127"/>
    </row>
    <row r="8387" spans="7:18" x14ac:dyDescent="0.2">
      <c r="G8387" s="64"/>
      <c r="H8387" s="64"/>
      <c r="O8387" s="87"/>
      <c r="P8387" s="127"/>
      <c r="Q8387" s="127"/>
      <c r="R8387" s="127"/>
    </row>
    <row r="8388" spans="7:18" x14ac:dyDescent="0.2">
      <c r="G8388" s="64"/>
      <c r="H8388" s="64"/>
      <c r="O8388" s="87"/>
      <c r="P8388" s="127"/>
      <c r="Q8388" s="127"/>
      <c r="R8388" s="127"/>
    </row>
    <row r="8389" spans="7:18" x14ac:dyDescent="0.2">
      <c r="G8389" s="64"/>
      <c r="H8389" s="64"/>
      <c r="O8389" s="87"/>
      <c r="P8389" s="127"/>
      <c r="Q8389" s="127"/>
      <c r="R8389" s="127"/>
    </row>
    <row r="8390" spans="7:18" x14ac:dyDescent="0.2">
      <c r="G8390" s="64"/>
      <c r="H8390" s="64"/>
      <c r="O8390" s="87"/>
      <c r="P8390" s="127"/>
      <c r="Q8390" s="127"/>
      <c r="R8390" s="127"/>
    </row>
    <row r="8391" spans="7:18" x14ac:dyDescent="0.2">
      <c r="G8391" s="64"/>
      <c r="H8391" s="64"/>
      <c r="O8391" s="87"/>
      <c r="P8391" s="127"/>
      <c r="Q8391" s="127"/>
      <c r="R8391" s="127"/>
    </row>
    <row r="8392" spans="7:18" x14ac:dyDescent="0.2">
      <c r="G8392" s="64"/>
      <c r="H8392" s="64"/>
      <c r="O8392" s="87"/>
      <c r="P8392" s="127"/>
      <c r="Q8392" s="127"/>
      <c r="R8392" s="127"/>
    </row>
    <row r="8393" spans="7:18" x14ac:dyDescent="0.2">
      <c r="G8393" s="64"/>
      <c r="H8393" s="64"/>
      <c r="O8393" s="87"/>
      <c r="P8393" s="127"/>
      <c r="Q8393" s="127"/>
      <c r="R8393" s="127"/>
    </row>
    <row r="8394" spans="7:18" x14ac:dyDescent="0.2">
      <c r="G8394" s="64"/>
      <c r="H8394" s="64"/>
      <c r="O8394" s="87"/>
      <c r="P8394" s="127"/>
      <c r="Q8394" s="127"/>
      <c r="R8394" s="127"/>
    </row>
    <row r="8395" spans="7:18" x14ac:dyDescent="0.2">
      <c r="G8395" s="64"/>
      <c r="H8395" s="64"/>
      <c r="O8395" s="87"/>
      <c r="P8395" s="127"/>
      <c r="Q8395" s="127"/>
      <c r="R8395" s="127"/>
    </row>
    <row r="8396" spans="7:18" x14ac:dyDescent="0.2">
      <c r="G8396" s="64"/>
      <c r="H8396" s="64"/>
      <c r="O8396" s="87"/>
      <c r="P8396" s="127"/>
      <c r="Q8396" s="127"/>
      <c r="R8396" s="127"/>
    </row>
    <row r="8397" spans="7:18" x14ac:dyDescent="0.2">
      <c r="G8397" s="64"/>
      <c r="H8397" s="64"/>
      <c r="O8397" s="87"/>
      <c r="P8397" s="127"/>
      <c r="Q8397" s="127"/>
      <c r="R8397" s="127"/>
    </row>
    <row r="8398" spans="7:18" x14ac:dyDescent="0.2">
      <c r="G8398" s="64"/>
      <c r="H8398" s="64"/>
      <c r="O8398" s="87"/>
      <c r="P8398" s="127"/>
      <c r="Q8398" s="127"/>
      <c r="R8398" s="127"/>
    </row>
    <row r="8399" spans="7:18" x14ac:dyDescent="0.2">
      <c r="G8399" s="64"/>
      <c r="H8399" s="64"/>
      <c r="O8399" s="87"/>
      <c r="P8399" s="127"/>
      <c r="Q8399" s="127"/>
      <c r="R8399" s="127"/>
    </row>
    <row r="8400" spans="7:18" x14ac:dyDescent="0.2">
      <c r="G8400" s="64"/>
      <c r="H8400" s="64"/>
      <c r="O8400" s="87"/>
      <c r="P8400" s="127"/>
      <c r="Q8400" s="127"/>
      <c r="R8400" s="127"/>
    </row>
    <row r="8401" spans="7:18" x14ac:dyDescent="0.2">
      <c r="G8401" s="64"/>
      <c r="H8401" s="64"/>
      <c r="O8401" s="87"/>
      <c r="P8401" s="127"/>
      <c r="Q8401" s="127"/>
      <c r="R8401" s="127"/>
    </row>
    <row r="8402" spans="7:18" x14ac:dyDescent="0.2">
      <c r="G8402" s="64"/>
      <c r="H8402" s="64"/>
      <c r="O8402" s="87"/>
      <c r="P8402" s="127"/>
      <c r="Q8402" s="127"/>
      <c r="R8402" s="127"/>
    </row>
    <row r="8403" spans="7:18" x14ac:dyDescent="0.2">
      <c r="G8403" s="64"/>
      <c r="H8403" s="64"/>
      <c r="O8403" s="87"/>
      <c r="P8403" s="127"/>
      <c r="Q8403" s="127"/>
      <c r="R8403" s="127"/>
    </row>
    <row r="8404" spans="7:18" x14ac:dyDescent="0.2">
      <c r="G8404" s="64"/>
      <c r="H8404" s="64"/>
      <c r="O8404" s="87"/>
      <c r="P8404" s="127"/>
      <c r="Q8404" s="127"/>
      <c r="R8404" s="127"/>
    </row>
    <row r="8405" spans="7:18" x14ac:dyDescent="0.2">
      <c r="G8405" s="64"/>
      <c r="H8405" s="64"/>
      <c r="O8405" s="87"/>
      <c r="P8405" s="127"/>
      <c r="Q8405" s="127"/>
      <c r="R8405" s="127"/>
    </row>
    <row r="8406" spans="7:18" x14ac:dyDescent="0.2">
      <c r="G8406" s="64"/>
      <c r="H8406" s="64"/>
      <c r="O8406" s="87"/>
      <c r="P8406" s="127"/>
      <c r="Q8406" s="127"/>
      <c r="R8406" s="127"/>
    </row>
    <row r="8407" spans="7:18" x14ac:dyDescent="0.2">
      <c r="G8407" s="64"/>
      <c r="H8407" s="64"/>
      <c r="O8407" s="87"/>
      <c r="P8407" s="127"/>
      <c r="Q8407" s="127"/>
      <c r="R8407" s="127"/>
    </row>
    <row r="8408" spans="7:18" x14ac:dyDescent="0.2">
      <c r="G8408" s="64"/>
      <c r="H8408" s="64"/>
      <c r="O8408" s="87"/>
      <c r="P8408" s="127"/>
      <c r="Q8408" s="127"/>
      <c r="R8408" s="127"/>
    </row>
    <row r="8409" spans="7:18" x14ac:dyDescent="0.2">
      <c r="G8409" s="64"/>
      <c r="H8409" s="64"/>
      <c r="O8409" s="87"/>
      <c r="P8409" s="127"/>
      <c r="Q8409" s="127"/>
      <c r="R8409" s="127"/>
    </row>
    <row r="8410" spans="7:18" x14ac:dyDescent="0.2">
      <c r="G8410" s="64"/>
      <c r="H8410" s="64"/>
      <c r="O8410" s="87"/>
      <c r="P8410" s="127"/>
      <c r="Q8410" s="127"/>
      <c r="R8410" s="127"/>
    </row>
    <row r="8411" spans="7:18" x14ac:dyDescent="0.2">
      <c r="G8411" s="64"/>
      <c r="H8411" s="64"/>
      <c r="O8411" s="87"/>
      <c r="P8411" s="127"/>
      <c r="Q8411" s="127"/>
      <c r="R8411" s="127"/>
    </row>
    <row r="8412" spans="7:18" x14ac:dyDescent="0.2">
      <c r="G8412" s="64"/>
      <c r="H8412" s="64"/>
      <c r="O8412" s="87"/>
      <c r="P8412" s="127"/>
      <c r="Q8412" s="127"/>
      <c r="R8412" s="127"/>
    </row>
    <row r="8413" spans="7:18" x14ac:dyDescent="0.2">
      <c r="G8413" s="64"/>
      <c r="H8413" s="64"/>
      <c r="O8413" s="87"/>
      <c r="P8413" s="127"/>
      <c r="Q8413" s="127"/>
      <c r="R8413" s="127"/>
    </row>
    <row r="8414" spans="7:18" x14ac:dyDescent="0.2">
      <c r="G8414" s="64"/>
      <c r="H8414" s="64"/>
      <c r="O8414" s="87"/>
      <c r="P8414" s="127"/>
      <c r="Q8414" s="127"/>
      <c r="R8414" s="127"/>
    </row>
    <row r="8415" spans="7:18" x14ac:dyDescent="0.2">
      <c r="G8415" s="64"/>
      <c r="H8415" s="64"/>
      <c r="O8415" s="87"/>
      <c r="P8415" s="127"/>
      <c r="Q8415" s="127"/>
      <c r="R8415" s="127"/>
    </row>
    <row r="8416" spans="7:18" x14ac:dyDescent="0.2">
      <c r="G8416" s="64"/>
      <c r="H8416" s="64"/>
      <c r="O8416" s="87"/>
      <c r="P8416" s="127"/>
      <c r="Q8416" s="127"/>
      <c r="R8416" s="127"/>
    </row>
    <row r="8417" spans="7:18" x14ac:dyDescent="0.2">
      <c r="G8417" s="64"/>
      <c r="H8417" s="64"/>
      <c r="O8417" s="87"/>
      <c r="P8417" s="127"/>
      <c r="Q8417" s="127"/>
      <c r="R8417" s="127"/>
    </row>
    <row r="8418" spans="7:18" x14ac:dyDescent="0.2">
      <c r="G8418" s="64"/>
      <c r="H8418" s="64"/>
      <c r="O8418" s="87"/>
      <c r="P8418" s="127"/>
      <c r="Q8418" s="127"/>
      <c r="R8418" s="127"/>
    </row>
    <row r="8419" spans="7:18" x14ac:dyDescent="0.2">
      <c r="G8419" s="64"/>
      <c r="H8419" s="64"/>
      <c r="O8419" s="87"/>
      <c r="P8419" s="127"/>
      <c r="Q8419" s="127"/>
      <c r="R8419" s="127"/>
    </row>
    <row r="8420" spans="7:18" x14ac:dyDescent="0.2">
      <c r="G8420" s="64"/>
      <c r="H8420" s="64"/>
      <c r="O8420" s="87"/>
      <c r="P8420" s="127"/>
      <c r="Q8420" s="127"/>
      <c r="R8420" s="127"/>
    </row>
    <row r="8421" spans="7:18" x14ac:dyDescent="0.2">
      <c r="G8421" s="64"/>
      <c r="H8421" s="64"/>
      <c r="O8421" s="87"/>
      <c r="P8421" s="127"/>
      <c r="Q8421" s="127"/>
      <c r="R8421" s="127"/>
    </row>
    <row r="8422" spans="7:18" x14ac:dyDescent="0.2">
      <c r="G8422" s="64"/>
      <c r="H8422" s="64"/>
      <c r="O8422" s="87"/>
      <c r="P8422" s="127"/>
      <c r="Q8422" s="127"/>
      <c r="R8422" s="127"/>
    </row>
    <row r="8423" spans="7:18" x14ac:dyDescent="0.2">
      <c r="G8423" s="64"/>
      <c r="H8423" s="64"/>
      <c r="O8423" s="87"/>
      <c r="P8423" s="127"/>
      <c r="Q8423" s="127"/>
      <c r="R8423" s="127"/>
    </row>
    <row r="8424" spans="7:18" x14ac:dyDescent="0.2">
      <c r="G8424" s="64"/>
      <c r="H8424" s="64"/>
      <c r="O8424" s="87"/>
      <c r="P8424" s="127"/>
      <c r="Q8424" s="127"/>
      <c r="R8424" s="127"/>
    </row>
    <row r="8425" spans="7:18" x14ac:dyDescent="0.2">
      <c r="G8425" s="64"/>
      <c r="H8425" s="64"/>
      <c r="O8425" s="87"/>
      <c r="P8425" s="127"/>
      <c r="Q8425" s="127"/>
      <c r="R8425" s="127"/>
    </row>
    <row r="8426" spans="7:18" x14ac:dyDescent="0.2">
      <c r="G8426" s="64"/>
      <c r="H8426" s="64"/>
      <c r="O8426" s="87"/>
      <c r="P8426" s="127"/>
      <c r="Q8426" s="127"/>
      <c r="R8426" s="127"/>
    </row>
    <row r="8427" spans="7:18" x14ac:dyDescent="0.2">
      <c r="G8427" s="64"/>
      <c r="H8427" s="64"/>
      <c r="O8427" s="87"/>
      <c r="P8427" s="127"/>
      <c r="Q8427" s="127"/>
      <c r="R8427" s="127"/>
    </row>
    <row r="8428" spans="7:18" x14ac:dyDescent="0.2">
      <c r="G8428" s="64"/>
      <c r="H8428" s="64"/>
      <c r="O8428" s="87"/>
      <c r="P8428" s="127"/>
      <c r="Q8428" s="127"/>
      <c r="R8428" s="127"/>
    </row>
    <row r="8429" spans="7:18" x14ac:dyDescent="0.2">
      <c r="G8429" s="64"/>
      <c r="H8429" s="64"/>
      <c r="O8429" s="87"/>
      <c r="P8429" s="127"/>
      <c r="Q8429" s="127"/>
      <c r="R8429" s="127"/>
    </row>
    <row r="8430" spans="7:18" x14ac:dyDescent="0.2">
      <c r="G8430" s="64"/>
      <c r="H8430" s="64"/>
      <c r="O8430" s="87"/>
      <c r="P8430" s="127"/>
      <c r="Q8430" s="127"/>
      <c r="R8430" s="127"/>
    </row>
    <row r="8431" spans="7:18" x14ac:dyDescent="0.2">
      <c r="G8431" s="64"/>
      <c r="H8431" s="64"/>
      <c r="O8431" s="87"/>
      <c r="P8431" s="127"/>
      <c r="Q8431" s="127"/>
      <c r="R8431" s="127"/>
    </row>
    <row r="8432" spans="7:18" x14ac:dyDescent="0.2">
      <c r="G8432" s="64"/>
      <c r="H8432" s="64"/>
      <c r="O8432" s="87"/>
      <c r="P8432" s="127"/>
      <c r="Q8432" s="127"/>
      <c r="R8432" s="127"/>
    </row>
    <row r="8433" spans="7:18" x14ac:dyDescent="0.2">
      <c r="G8433" s="64"/>
      <c r="H8433" s="64"/>
      <c r="O8433" s="87"/>
      <c r="P8433" s="127"/>
      <c r="Q8433" s="127"/>
      <c r="R8433" s="127"/>
    </row>
    <row r="8434" spans="7:18" x14ac:dyDescent="0.2">
      <c r="G8434" s="64"/>
      <c r="H8434" s="64"/>
      <c r="O8434" s="87"/>
      <c r="P8434" s="127"/>
      <c r="Q8434" s="127"/>
      <c r="R8434" s="127"/>
    </row>
    <row r="8435" spans="7:18" x14ac:dyDescent="0.2">
      <c r="G8435" s="64"/>
      <c r="H8435" s="64"/>
      <c r="O8435" s="87"/>
      <c r="P8435" s="127"/>
      <c r="Q8435" s="127"/>
      <c r="R8435" s="127"/>
    </row>
    <row r="8436" spans="7:18" x14ac:dyDescent="0.2">
      <c r="G8436" s="64"/>
      <c r="H8436" s="64"/>
      <c r="O8436" s="87"/>
      <c r="P8436" s="127"/>
      <c r="Q8436" s="127"/>
      <c r="R8436" s="127"/>
    </row>
    <row r="8437" spans="7:18" x14ac:dyDescent="0.2">
      <c r="G8437" s="64"/>
      <c r="H8437" s="64"/>
      <c r="O8437" s="87"/>
      <c r="P8437" s="127"/>
      <c r="Q8437" s="127"/>
      <c r="R8437" s="127"/>
    </row>
    <row r="8438" spans="7:18" x14ac:dyDescent="0.2">
      <c r="G8438" s="64"/>
      <c r="H8438" s="64"/>
      <c r="O8438" s="87"/>
      <c r="P8438" s="127"/>
      <c r="Q8438" s="127"/>
      <c r="R8438" s="127"/>
    </row>
    <row r="8439" spans="7:18" x14ac:dyDescent="0.2">
      <c r="G8439" s="64"/>
      <c r="H8439" s="64"/>
      <c r="O8439" s="87"/>
      <c r="P8439" s="127"/>
      <c r="Q8439" s="127"/>
      <c r="R8439" s="127"/>
    </row>
    <row r="8440" spans="7:18" x14ac:dyDescent="0.2">
      <c r="G8440" s="64"/>
      <c r="H8440" s="64"/>
      <c r="O8440" s="87"/>
      <c r="P8440" s="127"/>
      <c r="Q8440" s="127"/>
      <c r="R8440" s="127"/>
    </row>
    <row r="8441" spans="7:18" x14ac:dyDescent="0.2">
      <c r="G8441" s="64"/>
      <c r="H8441" s="64"/>
      <c r="O8441" s="87"/>
      <c r="P8441" s="127"/>
      <c r="Q8441" s="127"/>
      <c r="R8441" s="127"/>
    </row>
    <row r="8442" spans="7:18" x14ac:dyDescent="0.2">
      <c r="G8442" s="64"/>
      <c r="H8442" s="64"/>
      <c r="O8442" s="87"/>
      <c r="P8442" s="127"/>
      <c r="Q8442" s="127"/>
      <c r="R8442" s="127"/>
    </row>
    <row r="8443" spans="7:18" x14ac:dyDescent="0.2">
      <c r="G8443" s="64"/>
      <c r="H8443" s="64"/>
      <c r="O8443" s="87"/>
      <c r="P8443" s="127"/>
      <c r="Q8443" s="127"/>
      <c r="R8443" s="127"/>
    </row>
    <row r="8444" spans="7:18" x14ac:dyDescent="0.2">
      <c r="G8444" s="64"/>
      <c r="H8444" s="64"/>
      <c r="O8444" s="87"/>
      <c r="P8444" s="127"/>
      <c r="Q8444" s="127"/>
      <c r="R8444" s="127"/>
    </row>
    <row r="8445" spans="7:18" x14ac:dyDescent="0.2">
      <c r="G8445" s="64"/>
      <c r="H8445" s="64"/>
      <c r="O8445" s="87"/>
      <c r="P8445" s="127"/>
      <c r="Q8445" s="127"/>
      <c r="R8445" s="127"/>
    </row>
    <row r="8446" spans="7:18" x14ac:dyDescent="0.2">
      <c r="G8446" s="64"/>
      <c r="H8446" s="64"/>
      <c r="O8446" s="87"/>
      <c r="P8446" s="127"/>
      <c r="Q8446" s="127"/>
      <c r="R8446" s="127"/>
    </row>
    <row r="8447" spans="7:18" x14ac:dyDescent="0.2">
      <c r="G8447" s="64"/>
      <c r="H8447" s="64"/>
      <c r="O8447" s="87"/>
      <c r="P8447" s="127"/>
      <c r="Q8447" s="127"/>
      <c r="R8447" s="127"/>
    </row>
    <row r="8448" spans="7:18" x14ac:dyDescent="0.2">
      <c r="G8448" s="64"/>
      <c r="H8448" s="64"/>
      <c r="O8448" s="87"/>
      <c r="P8448" s="127"/>
      <c r="Q8448" s="127"/>
      <c r="R8448" s="127"/>
    </row>
    <row r="8449" spans="7:18" x14ac:dyDescent="0.2">
      <c r="G8449" s="64"/>
      <c r="H8449" s="64"/>
      <c r="O8449" s="87"/>
      <c r="P8449" s="127"/>
      <c r="Q8449" s="127"/>
      <c r="R8449" s="127"/>
    </row>
    <row r="8450" spans="7:18" x14ac:dyDescent="0.2">
      <c r="G8450" s="64"/>
      <c r="H8450" s="64"/>
      <c r="O8450" s="87"/>
      <c r="P8450" s="127"/>
      <c r="Q8450" s="127"/>
      <c r="R8450" s="127"/>
    </row>
    <row r="8451" spans="7:18" x14ac:dyDescent="0.2">
      <c r="G8451" s="64"/>
      <c r="H8451" s="64"/>
      <c r="O8451" s="87"/>
      <c r="P8451" s="127"/>
      <c r="Q8451" s="127"/>
      <c r="R8451" s="127"/>
    </row>
    <row r="8452" spans="7:18" x14ac:dyDescent="0.2">
      <c r="G8452" s="64"/>
      <c r="H8452" s="64"/>
      <c r="O8452" s="87"/>
      <c r="P8452" s="127"/>
      <c r="Q8452" s="127"/>
      <c r="R8452" s="127"/>
    </row>
    <row r="8453" spans="7:18" x14ac:dyDescent="0.2">
      <c r="G8453" s="64"/>
      <c r="H8453" s="64"/>
      <c r="O8453" s="87"/>
      <c r="P8453" s="127"/>
      <c r="Q8453" s="127"/>
      <c r="R8453" s="127"/>
    </row>
    <row r="8454" spans="7:18" x14ac:dyDescent="0.2">
      <c r="G8454" s="64"/>
      <c r="H8454" s="64"/>
      <c r="O8454" s="87"/>
      <c r="P8454" s="127"/>
      <c r="Q8454" s="127"/>
      <c r="R8454" s="127"/>
    </row>
    <row r="8455" spans="7:18" x14ac:dyDescent="0.2">
      <c r="G8455" s="64"/>
      <c r="H8455" s="64"/>
      <c r="O8455" s="87"/>
      <c r="P8455" s="127"/>
      <c r="Q8455" s="127"/>
      <c r="R8455" s="127"/>
    </row>
    <row r="8456" spans="7:18" x14ac:dyDescent="0.2">
      <c r="G8456" s="64"/>
      <c r="H8456" s="64"/>
      <c r="O8456" s="87"/>
      <c r="P8456" s="127"/>
      <c r="Q8456" s="127"/>
      <c r="R8456" s="127"/>
    </row>
    <row r="8457" spans="7:18" x14ac:dyDescent="0.2">
      <c r="G8457" s="64"/>
      <c r="H8457" s="64"/>
      <c r="O8457" s="87"/>
      <c r="P8457" s="127"/>
      <c r="Q8457" s="127"/>
      <c r="R8457" s="127"/>
    </row>
    <row r="8458" spans="7:18" x14ac:dyDescent="0.2">
      <c r="G8458" s="64"/>
      <c r="H8458" s="64"/>
      <c r="O8458" s="87"/>
      <c r="P8458" s="127"/>
      <c r="Q8458" s="127"/>
      <c r="R8458" s="127"/>
    </row>
    <row r="8459" spans="7:18" x14ac:dyDescent="0.2">
      <c r="G8459" s="64"/>
      <c r="H8459" s="64"/>
      <c r="O8459" s="87"/>
      <c r="P8459" s="127"/>
      <c r="Q8459" s="127"/>
      <c r="R8459" s="127"/>
    </row>
    <row r="8460" spans="7:18" x14ac:dyDescent="0.2">
      <c r="G8460" s="64"/>
      <c r="H8460" s="64"/>
      <c r="O8460" s="87"/>
      <c r="P8460" s="127"/>
      <c r="Q8460" s="127"/>
      <c r="R8460" s="127"/>
    </row>
    <row r="8461" spans="7:18" x14ac:dyDescent="0.2">
      <c r="G8461" s="64"/>
      <c r="H8461" s="64"/>
      <c r="O8461" s="87"/>
      <c r="P8461" s="127"/>
      <c r="Q8461" s="127"/>
      <c r="R8461" s="127"/>
    </row>
    <row r="8462" spans="7:18" x14ac:dyDescent="0.2">
      <c r="G8462" s="64"/>
      <c r="H8462" s="64"/>
      <c r="O8462" s="87"/>
      <c r="P8462" s="127"/>
      <c r="Q8462" s="127"/>
      <c r="R8462" s="127"/>
    </row>
    <row r="8463" spans="7:18" x14ac:dyDescent="0.2">
      <c r="G8463" s="64"/>
      <c r="H8463" s="64"/>
      <c r="O8463" s="87"/>
      <c r="P8463" s="127"/>
      <c r="Q8463" s="127"/>
      <c r="R8463" s="127"/>
    </row>
    <row r="8464" spans="7:18" x14ac:dyDescent="0.2">
      <c r="G8464" s="64"/>
      <c r="H8464" s="64"/>
      <c r="O8464" s="87"/>
      <c r="P8464" s="127"/>
      <c r="Q8464" s="127"/>
      <c r="R8464" s="127"/>
    </row>
    <row r="8465" spans="7:18" x14ac:dyDescent="0.2">
      <c r="G8465" s="64"/>
      <c r="H8465" s="64"/>
      <c r="O8465" s="87"/>
      <c r="P8465" s="127"/>
      <c r="Q8465" s="127"/>
      <c r="R8465" s="127"/>
    </row>
    <row r="8466" spans="7:18" x14ac:dyDescent="0.2">
      <c r="G8466" s="64"/>
      <c r="H8466" s="64"/>
      <c r="O8466" s="87"/>
      <c r="P8466" s="127"/>
      <c r="Q8466" s="127"/>
      <c r="R8466" s="127"/>
    </row>
    <row r="8467" spans="7:18" x14ac:dyDescent="0.2">
      <c r="G8467" s="64"/>
      <c r="H8467" s="64"/>
      <c r="O8467" s="87"/>
      <c r="P8467" s="127"/>
      <c r="Q8467" s="127"/>
      <c r="R8467" s="127"/>
    </row>
    <row r="8468" spans="7:18" x14ac:dyDescent="0.2">
      <c r="G8468" s="64"/>
      <c r="H8468" s="64"/>
      <c r="O8468" s="87"/>
      <c r="P8468" s="127"/>
      <c r="Q8468" s="127"/>
      <c r="R8468" s="127"/>
    </row>
    <row r="8469" spans="7:18" x14ac:dyDescent="0.2">
      <c r="G8469" s="64"/>
      <c r="H8469" s="64"/>
      <c r="O8469" s="87"/>
      <c r="P8469" s="127"/>
      <c r="Q8469" s="127"/>
      <c r="R8469" s="127"/>
    </row>
    <row r="8470" spans="7:18" x14ac:dyDescent="0.2">
      <c r="G8470" s="64"/>
      <c r="H8470" s="64"/>
      <c r="O8470" s="87"/>
      <c r="P8470" s="127"/>
      <c r="Q8470" s="127"/>
      <c r="R8470" s="127"/>
    </row>
    <row r="8471" spans="7:18" x14ac:dyDescent="0.2">
      <c r="G8471" s="64"/>
      <c r="H8471" s="64"/>
      <c r="O8471" s="87"/>
      <c r="P8471" s="127"/>
      <c r="Q8471" s="127"/>
      <c r="R8471" s="127"/>
    </row>
    <row r="8472" spans="7:18" x14ac:dyDescent="0.2">
      <c r="G8472" s="64"/>
      <c r="H8472" s="64"/>
      <c r="O8472" s="87"/>
      <c r="P8472" s="127"/>
      <c r="Q8472" s="127"/>
      <c r="R8472" s="127"/>
    </row>
    <row r="8473" spans="7:18" x14ac:dyDescent="0.2">
      <c r="G8473" s="64"/>
      <c r="H8473" s="64"/>
      <c r="O8473" s="87"/>
      <c r="P8473" s="127"/>
      <c r="Q8473" s="127"/>
      <c r="R8473" s="127"/>
    </row>
    <row r="8474" spans="7:18" x14ac:dyDescent="0.2">
      <c r="G8474" s="64"/>
      <c r="H8474" s="64"/>
      <c r="O8474" s="87"/>
      <c r="P8474" s="127"/>
      <c r="Q8474" s="127"/>
      <c r="R8474" s="127"/>
    </row>
    <row r="8475" spans="7:18" x14ac:dyDescent="0.2">
      <c r="G8475" s="64"/>
      <c r="H8475" s="64"/>
      <c r="O8475" s="87"/>
      <c r="P8475" s="127"/>
      <c r="Q8475" s="127"/>
      <c r="R8475" s="127"/>
    </row>
    <row r="8476" spans="7:18" x14ac:dyDescent="0.2">
      <c r="G8476" s="64"/>
      <c r="H8476" s="64"/>
      <c r="O8476" s="87"/>
      <c r="P8476" s="127"/>
      <c r="Q8476" s="127"/>
      <c r="R8476" s="127"/>
    </row>
    <row r="8477" spans="7:18" x14ac:dyDescent="0.2">
      <c r="G8477" s="64"/>
      <c r="H8477" s="64"/>
      <c r="O8477" s="87"/>
      <c r="P8477" s="127"/>
      <c r="Q8477" s="127"/>
      <c r="R8477" s="127"/>
    </row>
    <row r="8478" spans="7:18" x14ac:dyDescent="0.2">
      <c r="G8478" s="64"/>
      <c r="H8478" s="64"/>
      <c r="O8478" s="87"/>
      <c r="P8478" s="127"/>
      <c r="Q8478" s="127"/>
      <c r="R8478" s="127"/>
    </row>
    <row r="8479" spans="7:18" x14ac:dyDescent="0.2">
      <c r="G8479" s="64"/>
      <c r="H8479" s="64"/>
      <c r="O8479" s="87"/>
      <c r="P8479" s="127"/>
      <c r="Q8479" s="127"/>
      <c r="R8479" s="127"/>
    </row>
    <row r="8480" spans="7:18" x14ac:dyDescent="0.2">
      <c r="G8480" s="64"/>
      <c r="H8480" s="64"/>
      <c r="O8480" s="87"/>
      <c r="P8480" s="127"/>
      <c r="Q8480" s="127"/>
      <c r="R8480" s="127"/>
    </row>
    <row r="8481" spans="7:18" x14ac:dyDescent="0.2">
      <c r="G8481" s="64"/>
      <c r="H8481" s="64"/>
      <c r="O8481" s="87"/>
      <c r="P8481" s="127"/>
      <c r="Q8481" s="127"/>
      <c r="R8481" s="127"/>
    </row>
    <row r="8482" spans="7:18" x14ac:dyDescent="0.2">
      <c r="G8482" s="64"/>
      <c r="H8482" s="64"/>
      <c r="O8482" s="87"/>
      <c r="P8482" s="127"/>
      <c r="Q8482" s="127"/>
      <c r="R8482" s="127"/>
    </row>
    <row r="8483" spans="7:18" x14ac:dyDescent="0.2">
      <c r="G8483" s="64"/>
      <c r="H8483" s="64"/>
      <c r="O8483" s="87"/>
      <c r="P8483" s="127"/>
      <c r="Q8483" s="127"/>
      <c r="R8483" s="127"/>
    </row>
    <row r="8484" spans="7:18" x14ac:dyDescent="0.2">
      <c r="G8484" s="64"/>
      <c r="H8484" s="64"/>
      <c r="O8484" s="87"/>
      <c r="P8484" s="127"/>
      <c r="Q8484" s="127"/>
      <c r="R8484" s="127"/>
    </row>
    <row r="8485" spans="7:18" x14ac:dyDescent="0.2">
      <c r="G8485" s="64"/>
      <c r="H8485" s="64"/>
      <c r="O8485" s="87"/>
      <c r="P8485" s="127"/>
      <c r="Q8485" s="127"/>
      <c r="R8485" s="127"/>
    </row>
    <row r="8486" spans="7:18" x14ac:dyDescent="0.2">
      <c r="G8486" s="64"/>
      <c r="H8486" s="64"/>
      <c r="O8486" s="87"/>
      <c r="P8486" s="127"/>
      <c r="Q8486" s="127"/>
      <c r="R8486" s="127"/>
    </row>
    <row r="8487" spans="7:18" x14ac:dyDescent="0.2">
      <c r="G8487" s="64"/>
      <c r="H8487" s="64"/>
      <c r="O8487" s="87"/>
      <c r="P8487" s="127"/>
      <c r="Q8487" s="127"/>
      <c r="R8487" s="127"/>
    </row>
    <row r="8488" spans="7:18" x14ac:dyDescent="0.2">
      <c r="G8488" s="64"/>
      <c r="H8488" s="64"/>
      <c r="O8488" s="87"/>
      <c r="P8488" s="127"/>
      <c r="Q8488" s="127"/>
      <c r="R8488" s="127"/>
    </row>
    <row r="8489" spans="7:18" x14ac:dyDescent="0.2">
      <c r="G8489" s="64"/>
      <c r="H8489" s="64"/>
      <c r="O8489" s="87"/>
      <c r="P8489" s="127"/>
      <c r="Q8489" s="127"/>
      <c r="R8489" s="127"/>
    </row>
    <row r="8490" spans="7:18" x14ac:dyDescent="0.2">
      <c r="G8490" s="64"/>
      <c r="H8490" s="64"/>
      <c r="O8490" s="87"/>
      <c r="P8490" s="127"/>
      <c r="Q8490" s="127"/>
      <c r="R8490" s="127"/>
    </row>
    <row r="8491" spans="7:18" x14ac:dyDescent="0.2">
      <c r="G8491" s="64"/>
      <c r="H8491" s="64"/>
      <c r="O8491" s="87"/>
      <c r="P8491" s="127"/>
      <c r="Q8491" s="127"/>
      <c r="R8491" s="127"/>
    </row>
    <row r="8492" spans="7:18" x14ac:dyDescent="0.2">
      <c r="G8492" s="64"/>
      <c r="H8492" s="64"/>
      <c r="O8492" s="87"/>
      <c r="P8492" s="127"/>
      <c r="Q8492" s="127"/>
      <c r="R8492" s="127"/>
    </row>
    <row r="8493" spans="7:18" x14ac:dyDescent="0.2">
      <c r="G8493" s="64"/>
      <c r="H8493" s="64"/>
      <c r="O8493" s="87"/>
      <c r="P8493" s="127"/>
      <c r="Q8493" s="127"/>
      <c r="R8493" s="127"/>
    </row>
    <row r="8494" spans="7:18" x14ac:dyDescent="0.2">
      <c r="G8494" s="64"/>
      <c r="H8494" s="64"/>
      <c r="O8494" s="87"/>
      <c r="P8494" s="127"/>
      <c r="Q8494" s="127"/>
      <c r="R8494" s="127"/>
    </row>
    <row r="8495" spans="7:18" x14ac:dyDescent="0.2">
      <c r="G8495" s="64"/>
      <c r="H8495" s="64"/>
      <c r="O8495" s="87"/>
      <c r="P8495" s="127"/>
      <c r="Q8495" s="127"/>
      <c r="R8495" s="127"/>
    </row>
    <row r="8496" spans="7:18" x14ac:dyDescent="0.2">
      <c r="G8496" s="64"/>
      <c r="H8496" s="64"/>
      <c r="O8496" s="87"/>
      <c r="P8496" s="127"/>
      <c r="Q8496" s="127"/>
      <c r="R8496" s="127"/>
    </row>
    <row r="8497" spans="7:18" x14ac:dyDescent="0.2">
      <c r="G8497" s="64"/>
      <c r="H8497" s="64"/>
      <c r="O8497" s="87"/>
      <c r="P8497" s="127"/>
      <c r="Q8497" s="127"/>
      <c r="R8497" s="127"/>
    </row>
    <row r="8498" spans="7:18" x14ac:dyDescent="0.2">
      <c r="G8498" s="64"/>
      <c r="H8498" s="64"/>
      <c r="O8498" s="87"/>
      <c r="P8498" s="127"/>
      <c r="Q8498" s="127"/>
      <c r="R8498" s="127"/>
    </row>
    <row r="8499" spans="7:18" x14ac:dyDescent="0.2">
      <c r="G8499" s="64"/>
      <c r="H8499" s="64"/>
      <c r="O8499" s="87"/>
      <c r="P8499" s="127"/>
      <c r="Q8499" s="127"/>
      <c r="R8499" s="127"/>
    </row>
    <row r="8500" spans="7:18" x14ac:dyDescent="0.2">
      <c r="G8500" s="64"/>
      <c r="H8500" s="64"/>
      <c r="O8500" s="87"/>
      <c r="P8500" s="127"/>
      <c r="Q8500" s="127"/>
      <c r="R8500" s="127"/>
    </row>
    <row r="8501" spans="7:18" x14ac:dyDescent="0.2">
      <c r="G8501" s="64"/>
      <c r="H8501" s="64"/>
      <c r="O8501" s="87"/>
      <c r="P8501" s="127"/>
      <c r="Q8501" s="127"/>
      <c r="R8501" s="127"/>
    </row>
    <row r="8502" spans="7:18" x14ac:dyDescent="0.2">
      <c r="G8502" s="64"/>
      <c r="H8502" s="64"/>
      <c r="O8502" s="87"/>
      <c r="P8502" s="127"/>
      <c r="Q8502" s="127"/>
      <c r="R8502" s="127"/>
    </row>
    <row r="8503" spans="7:18" x14ac:dyDescent="0.2">
      <c r="G8503" s="64"/>
      <c r="H8503" s="64"/>
      <c r="O8503" s="87"/>
      <c r="P8503" s="127"/>
      <c r="Q8503" s="127"/>
      <c r="R8503" s="127"/>
    </row>
    <row r="8504" spans="7:18" x14ac:dyDescent="0.2">
      <c r="G8504" s="64"/>
      <c r="H8504" s="64"/>
      <c r="O8504" s="87"/>
      <c r="P8504" s="127"/>
      <c r="Q8504" s="127"/>
      <c r="R8504" s="127"/>
    </row>
    <row r="8505" spans="7:18" x14ac:dyDescent="0.2">
      <c r="G8505" s="64"/>
      <c r="H8505" s="64"/>
      <c r="O8505" s="87"/>
      <c r="P8505" s="127"/>
      <c r="Q8505" s="127"/>
      <c r="R8505" s="127"/>
    </row>
    <row r="8506" spans="7:18" x14ac:dyDescent="0.2">
      <c r="G8506" s="64"/>
      <c r="H8506" s="64"/>
      <c r="O8506" s="87"/>
      <c r="P8506" s="127"/>
      <c r="Q8506" s="127"/>
      <c r="R8506" s="127"/>
    </row>
    <row r="8507" spans="7:18" x14ac:dyDescent="0.2">
      <c r="G8507" s="64"/>
      <c r="H8507" s="64"/>
      <c r="O8507" s="87"/>
      <c r="P8507" s="127"/>
      <c r="Q8507" s="127"/>
      <c r="R8507" s="127"/>
    </row>
    <row r="8508" spans="7:18" x14ac:dyDescent="0.2">
      <c r="G8508" s="64"/>
      <c r="H8508" s="64"/>
      <c r="O8508" s="87"/>
      <c r="P8508" s="127"/>
      <c r="Q8508" s="127"/>
      <c r="R8508" s="127"/>
    </row>
    <row r="8509" spans="7:18" x14ac:dyDescent="0.2">
      <c r="G8509" s="64"/>
      <c r="H8509" s="64"/>
      <c r="O8509" s="87"/>
      <c r="P8509" s="127"/>
      <c r="Q8509" s="127"/>
      <c r="R8509" s="127"/>
    </row>
    <row r="8510" spans="7:18" x14ac:dyDescent="0.2">
      <c r="G8510" s="64"/>
      <c r="H8510" s="64"/>
      <c r="O8510" s="87"/>
      <c r="P8510" s="127"/>
      <c r="Q8510" s="127"/>
      <c r="R8510" s="127"/>
    </row>
    <row r="8511" spans="7:18" x14ac:dyDescent="0.2">
      <c r="G8511" s="64"/>
      <c r="H8511" s="64"/>
      <c r="O8511" s="87"/>
      <c r="P8511" s="127"/>
      <c r="Q8511" s="127"/>
      <c r="R8511" s="127"/>
    </row>
    <row r="8512" spans="7:18" x14ac:dyDescent="0.2">
      <c r="G8512" s="64"/>
      <c r="H8512" s="64"/>
      <c r="O8512" s="87"/>
      <c r="P8512" s="127"/>
      <c r="Q8512" s="127"/>
      <c r="R8512" s="127"/>
    </row>
    <row r="8513" spans="7:18" x14ac:dyDescent="0.2">
      <c r="G8513" s="64"/>
      <c r="H8513" s="64"/>
      <c r="O8513" s="87"/>
      <c r="P8513" s="127"/>
      <c r="Q8513" s="127"/>
      <c r="R8513" s="127"/>
    </row>
    <row r="8514" spans="7:18" x14ac:dyDescent="0.2">
      <c r="G8514" s="64"/>
      <c r="H8514" s="64"/>
      <c r="O8514" s="87"/>
      <c r="P8514" s="127"/>
      <c r="Q8514" s="127"/>
      <c r="R8514" s="127"/>
    </row>
    <row r="8515" spans="7:18" x14ac:dyDescent="0.2">
      <c r="G8515" s="64"/>
      <c r="H8515" s="64"/>
      <c r="O8515" s="87"/>
      <c r="P8515" s="127"/>
      <c r="Q8515" s="127"/>
      <c r="R8515" s="127"/>
    </row>
    <row r="8516" spans="7:18" x14ac:dyDescent="0.2">
      <c r="G8516" s="64"/>
      <c r="H8516" s="64"/>
      <c r="O8516" s="87"/>
      <c r="P8516" s="127"/>
      <c r="Q8516" s="127"/>
      <c r="R8516" s="127"/>
    </row>
    <row r="8517" spans="7:18" x14ac:dyDescent="0.2">
      <c r="G8517" s="64"/>
      <c r="H8517" s="64"/>
      <c r="O8517" s="87"/>
      <c r="P8517" s="127"/>
      <c r="Q8517" s="127"/>
      <c r="R8517" s="127"/>
    </row>
    <row r="8518" spans="7:18" x14ac:dyDescent="0.2">
      <c r="G8518" s="64"/>
      <c r="H8518" s="64"/>
      <c r="O8518" s="87"/>
      <c r="P8518" s="127"/>
      <c r="Q8518" s="127"/>
      <c r="R8518" s="127"/>
    </row>
    <row r="8519" spans="7:18" x14ac:dyDescent="0.2">
      <c r="G8519" s="64"/>
      <c r="H8519" s="64"/>
      <c r="O8519" s="87"/>
      <c r="P8519" s="127"/>
      <c r="Q8519" s="127"/>
      <c r="R8519" s="127"/>
    </row>
    <row r="8520" spans="7:18" x14ac:dyDescent="0.2">
      <c r="G8520" s="64"/>
      <c r="H8520" s="64"/>
      <c r="O8520" s="87"/>
      <c r="P8520" s="127"/>
      <c r="Q8520" s="127"/>
      <c r="R8520" s="127"/>
    </row>
    <row r="8521" spans="7:18" x14ac:dyDescent="0.2">
      <c r="G8521" s="64"/>
      <c r="H8521" s="64"/>
      <c r="O8521" s="87"/>
      <c r="P8521" s="127"/>
      <c r="Q8521" s="127"/>
      <c r="R8521" s="127"/>
    </row>
    <row r="8522" spans="7:18" x14ac:dyDescent="0.2">
      <c r="G8522" s="64"/>
      <c r="H8522" s="64"/>
      <c r="O8522" s="87"/>
      <c r="P8522" s="127"/>
      <c r="Q8522" s="127"/>
      <c r="R8522" s="127"/>
    </row>
    <row r="8523" spans="7:18" x14ac:dyDescent="0.2">
      <c r="G8523" s="64"/>
      <c r="H8523" s="64"/>
      <c r="O8523" s="87"/>
      <c r="P8523" s="127"/>
      <c r="Q8523" s="127"/>
      <c r="R8523" s="127"/>
    </row>
    <row r="8524" spans="7:18" x14ac:dyDescent="0.2">
      <c r="G8524" s="64"/>
      <c r="H8524" s="64"/>
      <c r="O8524" s="87"/>
      <c r="P8524" s="127"/>
      <c r="Q8524" s="127"/>
      <c r="R8524" s="127"/>
    </row>
    <row r="8525" spans="7:18" x14ac:dyDescent="0.2">
      <c r="G8525" s="64"/>
      <c r="H8525" s="64"/>
      <c r="O8525" s="87"/>
      <c r="P8525" s="127"/>
      <c r="Q8525" s="127"/>
      <c r="R8525" s="127"/>
    </row>
    <row r="8526" spans="7:18" x14ac:dyDescent="0.2">
      <c r="G8526" s="64"/>
      <c r="H8526" s="64"/>
      <c r="O8526" s="87"/>
      <c r="P8526" s="127"/>
      <c r="Q8526" s="127"/>
      <c r="R8526" s="127"/>
    </row>
    <row r="8527" spans="7:18" x14ac:dyDescent="0.2">
      <c r="G8527" s="64"/>
      <c r="H8527" s="64"/>
      <c r="O8527" s="87"/>
      <c r="P8527" s="127"/>
      <c r="Q8527" s="127"/>
      <c r="R8527" s="127"/>
    </row>
    <row r="8528" spans="7:18" x14ac:dyDescent="0.2">
      <c r="G8528" s="64"/>
      <c r="H8528" s="64"/>
      <c r="O8528" s="87"/>
      <c r="P8528" s="127"/>
      <c r="Q8528" s="127"/>
      <c r="R8528" s="127"/>
    </row>
    <row r="8529" spans="7:18" x14ac:dyDescent="0.2">
      <c r="G8529" s="64"/>
      <c r="H8529" s="64"/>
      <c r="O8529" s="87"/>
      <c r="P8529" s="127"/>
      <c r="Q8529" s="127"/>
      <c r="R8529" s="127"/>
    </row>
    <row r="8530" spans="7:18" x14ac:dyDescent="0.2">
      <c r="G8530" s="64"/>
      <c r="H8530" s="64"/>
      <c r="O8530" s="87"/>
      <c r="P8530" s="127"/>
      <c r="Q8530" s="127"/>
      <c r="R8530" s="127"/>
    </row>
    <row r="8531" spans="7:18" x14ac:dyDescent="0.2">
      <c r="G8531" s="64"/>
      <c r="H8531" s="64"/>
      <c r="O8531" s="87"/>
      <c r="P8531" s="127"/>
      <c r="Q8531" s="127"/>
      <c r="R8531" s="127"/>
    </row>
    <row r="8532" spans="7:18" x14ac:dyDescent="0.2">
      <c r="G8532" s="64"/>
      <c r="H8532" s="64"/>
      <c r="O8532" s="87"/>
      <c r="P8532" s="127"/>
      <c r="Q8532" s="127"/>
      <c r="R8532" s="127"/>
    </row>
    <row r="8533" spans="7:18" x14ac:dyDescent="0.2">
      <c r="G8533" s="64"/>
      <c r="H8533" s="64"/>
      <c r="O8533" s="87"/>
      <c r="P8533" s="127"/>
      <c r="Q8533" s="127"/>
      <c r="R8533" s="127"/>
    </row>
    <row r="8534" spans="7:18" x14ac:dyDescent="0.2">
      <c r="G8534" s="64"/>
      <c r="H8534" s="64"/>
      <c r="O8534" s="87"/>
      <c r="P8534" s="127"/>
      <c r="Q8534" s="127"/>
      <c r="R8534" s="127"/>
    </row>
    <row r="8535" spans="7:18" x14ac:dyDescent="0.2">
      <c r="G8535" s="64"/>
      <c r="H8535" s="64"/>
      <c r="O8535" s="87"/>
      <c r="P8535" s="127"/>
      <c r="Q8535" s="127"/>
      <c r="R8535" s="127"/>
    </row>
    <row r="8536" spans="7:18" x14ac:dyDescent="0.2">
      <c r="G8536" s="64"/>
      <c r="H8536" s="64"/>
      <c r="O8536" s="87"/>
      <c r="P8536" s="127"/>
      <c r="Q8536" s="127"/>
      <c r="R8536" s="127"/>
    </row>
    <row r="8537" spans="7:18" x14ac:dyDescent="0.2">
      <c r="G8537" s="64"/>
      <c r="H8537" s="64"/>
      <c r="O8537" s="87"/>
      <c r="P8537" s="127"/>
      <c r="Q8537" s="127"/>
      <c r="R8537" s="127"/>
    </row>
    <row r="8538" spans="7:18" x14ac:dyDescent="0.2">
      <c r="G8538" s="64"/>
      <c r="H8538" s="64"/>
      <c r="O8538" s="87"/>
      <c r="P8538" s="127"/>
      <c r="Q8538" s="127"/>
      <c r="R8538" s="127"/>
    </row>
    <row r="8539" spans="7:18" x14ac:dyDescent="0.2">
      <c r="G8539" s="64"/>
      <c r="H8539" s="64"/>
      <c r="O8539" s="87"/>
      <c r="P8539" s="127"/>
      <c r="Q8539" s="127"/>
      <c r="R8539" s="127"/>
    </row>
    <row r="8540" spans="7:18" x14ac:dyDescent="0.2">
      <c r="G8540" s="64"/>
      <c r="H8540" s="64"/>
      <c r="O8540" s="87"/>
      <c r="P8540" s="127"/>
      <c r="Q8540" s="127"/>
      <c r="R8540" s="127"/>
    </row>
    <row r="8541" spans="7:18" x14ac:dyDescent="0.2">
      <c r="G8541" s="64"/>
      <c r="H8541" s="64"/>
      <c r="O8541" s="87"/>
      <c r="P8541" s="127"/>
      <c r="Q8541" s="127"/>
      <c r="R8541" s="127"/>
    </row>
    <row r="8542" spans="7:18" x14ac:dyDescent="0.2">
      <c r="G8542" s="64"/>
      <c r="H8542" s="64"/>
      <c r="O8542" s="87"/>
      <c r="P8542" s="127"/>
      <c r="Q8542" s="127"/>
      <c r="R8542" s="127"/>
    </row>
    <row r="8543" spans="7:18" x14ac:dyDescent="0.2">
      <c r="G8543" s="64"/>
      <c r="H8543" s="64"/>
      <c r="O8543" s="87"/>
      <c r="P8543" s="127"/>
      <c r="Q8543" s="127"/>
      <c r="R8543" s="127"/>
    </row>
    <row r="8544" spans="7:18" x14ac:dyDescent="0.2">
      <c r="G8544" s="64"/>
      <c r="H8544" s="64"/>
      <c r="O8544" s="87"/>
      <c r="P8544" s="127"/>
      <c r="Q8544" s="127"/>
      <c r="R8544" s="127"/>
    </row>
    <row r="8545" spans="7:18" x14ac:dyDescent="0.2">
      <c r="G8545" s="64"/>
      <c r="H8545" s="64"/>
      <c r="O8545" s="87"/>
      <c r="P8545" s="127"/>
      <c r="Q8545" s="127"/>
      <c r="R8545" s="127"/>
    </row>
    <row r="8546" spans="7:18" x14ac:dyDescent="0.2">
      <c r="G8546" s="64"/>
      <c r="H8546" s="64"/>
      <c r="O8546" s="87"/>
      <c r="P8546" s="127"/>
      <c r="Q8546" s="127"/>
      <c r="R8546" s="127"/>
    </row>
    <row r="8547" spans="7:18" x14ac:dyDescent="0.2">
      <c r="G8547" s="64"/>
      <c r="H8547" s="64"/>
      <c r="O8547" s="87"/>
      <c r="P8547" s="127"/>
      <c r="Q8547" s="127"/>
      <c r="R8547" s="127"/>
    </row>
    <row r="8548" spans="7:18" x14ac:dyDescent="0.2">
      <c r="G8548" s="64"/>
      <c r="H8548" s="64"/>
      <c r="O8548" s="87"/>
      <c r="P8548" s="127"/>
      <c r="Q8548" s="127"/>
      <c r="R8548" s="127"/>
    </row>
    <row r="8549" spans="7:18" x14ac:dyDescent="0.2">
      <c r="G8549" s="64"/>
      <c r="H8549" s="64"/>
      <c r="O8549" s="87"/>
      <c r="P8549" s="127"/>
      <c r="Q8549" s="127"/>
      <c r="R8549" s="127"/>
    </row>
    <row r="8550" spans="7:18" x14ac:dyDescent="0.2">
      <c r="G8550" s="64"/>
      <c r="H8550" s="64"/>
      <c r="O8550" s="87"/>
      <c r="P8550" s="127"/>
      <c r="Q8550" s="127"/>
      <c r="R8550" s="127"/>
    </row>
    <row r="8551" spans="7:18" x14ac:dyDescent="0.2">
      <c r="G8551" s="64"/>
      <c r="H8551" s="64"/>
      <c r="O8551" s="87"/>
      <c r="P8551" s="127"/>
      <c r="Q8551" s="127"/>
      <c r="R8551" s="127"/>
    </row>
    <row r="8552" spans="7:18" x14ac:dyDescent="0.2">
      <c r="G8552" s="64"/>
      <c r="H8552" s="64"/>
      <c r="O8552" s="87"/>
      <c r="P8552" s="127"/>
      <c r="Q8552" s="127"/>
      <c r="R8552" s="127"/>
    </row>
    <row r="8553" spans="7:18" x14ac:dyDescent="0.2">
      <c r="G8553" s="64"/>
      <c r="H8553" s="64"/>
      <c r="O8553" s="87"/>
      <c r="P8553" s="127"/>
      <c r="Q8553" s="127"/>
      <c r="R8553" s="127"/>
    </row>
    <row r="8554" spans="7:18" x14ac:dyDescent="0.2">
      <c r="G8554" s="64"/>
      <c r="H8554" s="64"/>
      <c r="O8554" s="87"/>
      <c r="P8554" s="127"/>
      <c r="Q8554" s="127"/>
      <c r="R8554" s="127"/>
    </row>
    <row r="8555" spans="7:18" x14ac:dyDescent="0.2">
      <c r="G8555" s="64"/>
      <c r="H8555" s="64"/>
      <c r="O8555" s="87"/>
      <c r="P8555" s="127"/>
      <c r="Q8555" s="127"/>
      <c r="R8555" s="127"/>
    </row>
    <row r="8556" spans="7:18" x14ac:dyDescent="0.2">
      <c r="G8556" s="64"/>
      <c r="H8556" s="64"/>
      <c r="O8556" s="87"/>
      <c r="P8556" s="127"/>
      <c r="Q8556" s="127"/>
      <c r="R8556" s="127"/>
    </row>
    <row r="8557" spans="7:18" x14ac:dyDescent="0.2">
      <c r="G8557" s="64"/>
      <c r="H8557" s="64"/>
      <c r="O8557" s="87"/>
      <c r="P8557" s="127"/>
      <c r="Q8557" s="127"/>
      <c r="R8557" s="127"/>
    </row>
    <row r="8558" spans="7:18" x14ac:dyDescent="0.2">
      <c r="G8558" s="64"/>
      <c r="H8558" s="64"/>
      <c r="O8558" s="87"/>
      <c r="P8558" s="127"/>
      <c r="Q8558" s="127"/>
      <c r="R8558" s="127"/>
    </row>
    <row r="8559" spans="7:18" x14ac:dyDescent="0.2">
      <c r="G8559" s="64"/>
      <c r="H8559" s="64"/>
      <c r="O8559" s="87"/>
      <c r="P8559" s="127"/>
      <c r="Q8559" s="127"/>
      <c r="R8559" s="127"/>
    </row>
    <row r="8560" spans="7:18" x14ac:dyDescent="0.2">
      <c r="G8560" s="64"/>
      <c r="H8560" s="64"/>
      <c r="O8560" s="87"/>
      <c r="P8560" s="127"/>
      <c r="Q8560" s="127"/>
      <c r="R8560" s="127"/>
    </row>
    <row r="8561" spans="7:18" x14ac:dyDescent="0.2">
      <c r="G8561" s="64"/>
      <c r="H8561" s="64"/>
      <c r="O8561" s="87"/>
      <c r="P8561" s="127"/>
      <c r="Q8561" s="127"/>
      <c r="R8561" s="127"/>
    </row>
    <row r="8562" spans="7:18" x14ac:dyDescent="0.2">
      <c r="G8562" s="64"/>
      <c r="H8562" s="64"/>
      <c r="O8562" s="87"/>
      <c r="P8562" s="127"/>
      <c r="Q8562" s="127"/>
      <c r="R8562" s="127"/>
    </row>
    <row r="8563" spans="7:18" x14ac:dyDescent="0.2">
      <c r="G8563" s="64"/>
      <c r="H8563" s="64"/>
      <c r="O8563" s="87"/>
      <c r="P8563" s="127"/>
      <c r="Q8563" s="127"/>
      <c r="R8563" s="127"/>
    </row>
    <row r="8564" spans="7:18" x14ac:dyDescent="0.2">
      <c r="G8564" s="64"/>
      <c r="H8564" s="64"/>
      <c r="O8564" s="87"/>
      <c r="P8564" s="127"/>
      <c r="Q8564" s="127"/>
      <c r="R8564" s="127"/>
    </row>
    <row r="8565" spans="7:18" x14ac:dyDescent="0.2">
      <c r="G8565" s="64"/>
      <c r="H8565" s="64"/>
      <c r="O8565" s="87"/>
      <c r="P8565" s="127"/>
      <c r="Q8565" s="127"/>
      <c r="R8565" s="127"/>
    </row>
    <row r="8566" spans="7:18" x14ac:dyDescent="0.2">
      <c r="G8566" s="64"/>
      <c r="H8566" s="64"/>
      <c r="O8566" s="87"/>
      <c r="P8566" s="127"/>
      <c r="Q8566" s="127"/>
      <c r="R8566" s="127"/>
    </row>
    <row r="8567" spans="7:18" x14ac:dyDescent="0.2">
      <c r="G8567" s="64"/>
      <c r="H8567" s="64"/>
      <c r="O8567" s="87"/>
      <c r="P8567" s="127"/>
      <c r="Q8567" s="127"/>
      <c r="R8567" s="127"/>
    </row>
    <row r="8568" spans="7:18" x14ac:dyDescent="0.2">
      <c r="G8568" s="64"/>
      <c r="H8568" s="64"/>
      <c r="O8568" s="87"/>
      <c r="P8568" s="127"/>
      <c r="Q8568" s="127"/>
      <c r="R8568" s="127"/>
    </row>
    <row r="8569" spans="7:18" x14ac:dyDescent="0.2">
      <c r="G8569" s="64"/>
      <c r="H8569" s="64"/>
      <c r="O8569" s="87"/>
      <c r="P8569" s="127"/>
      <c r="Q8569" s="127"/>
      <c r="R8569" s="127"/>
    </row>
    <row r="8570" spans="7:18" x14ac:dyDescent="0.2">
      <c r="G8570" s="64"/>
      <c r="H8570" s="64"/>
      <c r="O8570" s="87"/>
      <c r="P8570" s="127"/>
      <c r="Q8570" s="127"/>
      <c r="R8570" s="127"/>
    </row>
    <row r="8571" spans="7:18" x14ac:dyDescent="0.2">
      <c r="G8571" s="64"/>
      <c r="H8571" s="64"/>
      <c r="O8571" s="87"/>
      <c r="P8571" s="127"/>
      <c r="Q8571" s="127"/>
      <c r="R8571" s="127"/>
    </row>
    <row r="8572" spans="7:18" x14ac:dyDescent="0.2">
      <c r="G8572" s="64"/>
      <c r="H8572" s="64"/>
      <c r="O8572" s="87"/>
      <c r="P8572" s="127"/>
      <c r="Q8572" s="127"/>
      <c r="R8572" s="127"/>
    </row>
    <row r="8573" spans="7:18" x14ac:dyDescent="0.2">
      <c r="G8573" s="64"/>
      <c r="H8573" s="64"/>
      <c r="O8573" s="87"/>
      <c r="P8573" s="127"/>
      <c r="Q8573" s="127"/>
      <c r="R8573" s="127"/>
    </row>
    <row r="8574" spans="7:18" x14ac:dyDescent="0.2">
      <c r="G8574" s="64"/>
      <c r="H8574" s="64"/>
      <c r="O8574" s="87"/>
      <c r="P8574" s="127"/>
      <c r="Q8574" s="127"/>
      <c r="R8574" s="127"/>
    </row>
    <row r="8575" spans="7:18" x14ac:dyDescent="0.2">
      <c r="G8575" s="64"/>
      <c r="H8575" s="64"/>
      <c r="O8575" s="87"/>
      <c r="P8575" s="127"/>
      <c r="Q8575" s="127"/>
      <c r="R8575" s="127"/>
    </row>
    <row r="8576" spans="7:18" x14ac:dyDescent="0.2">
      <c r="G8576" s="64"/>
      <c r="H8576" s="64"/>
      <c r="O8576" s="87"/>
      <c r="P8576" s="127"/>
      <c r="Q8576" s="127"/>
      <c r="R8576" s="127"/>
    </row>
    <row r="8577" spans="7:18" x14ac:dyDescent="0.2">
      <c r="G8577" s="64"/>
      <c r="H8577" s="64"/>
      <c r="O8577" s="87"/>
      <c r="P8577" s="127"/>
      <c r="Q8577" s="127"/>
      <c r="R8577" s="127"/>
    </row>
    <row r="8578" spans="7:18" x14ac:dyDescent="0.2">
      <c r="G8578" s="64"/>
      <c r="H8578" s="64"/>
      <c r="O8578" s="87"/>
      <c r="P8578" s="127"/>
      <c r="Q8578" s="127"/>
      <c r="R8578" s="127"/>
    </row>
    <row r="8579" spans="7:18" x14ac:dyDescent="0.2">
      <c r="G8579" s="64"/>
      <c r="H8579" s="64"/>
      <c r="O8579" s="87"/>
      <c r="P8579" s="127"/>
      <c r="Q8579" s="127"/>
      <c r="R8579" s="127"/>
    </row>
    <row r="8580" spans="7:18" x14ac:dyDescent="0.2">
      <c r="G8580" s="64"/>
      <c r="H8580" s="64"/>
      <c r="O8580" s="87"/>
      <c r="P8580" s="127"/>
      <c r="Q8580" s="127"/>
      <c r="R8580" s="127"/>
    </row>
    <row r="8581" spans="7:18" x14ac:dyDescent="0.2">
      <c r="G8581" s="64"/>
      <c r="H8581" s="64"/>
      <c r="O8581" s="87"/>
      <c r="P8581" s="127"/>
      <c r="Q8581" s="127"/>
      <c r="R8581" s="127"/>
    </row>
    <row r="8582" spans="7:18" x14ac:dyDescent="0.2">
      <c r="G8582" s="64"/>
      <c r="H8582" s="64"/>
      <c r="O8582" s="87"/>
      <c r="P8582" s="127"/>
      <c r="Q8582" s="127"/>
      <c r="R8582" s="127"/>
    </row>
    <row r="8583" spans="7:18" x14ac:dyDescent="0.2">
      <c r="G8583" s="64"/>
      <c r="H8583" s="64"/>
      <c r="O8583" s="87"/>
      <c r="P8583" s="127"/>
      <c r="Q8583" s="127"/>
      <c r="R8583" s="127"/>
    </row>
    <row r="8584" spans="7:18" x14ac:dyDescent="0.2">
      <c r="G8584" s="64"/>
      <c r="H8584" s="64"/>
      <c r="O8584" s="87"/>
      <c r="P8584" s="127"/>
      <c r="Q8584" s="127"/>
      <c r="R8584" s="127"/>
    </row>
    <row r="8585" spans="7:18" x14ac:dyDescent="0.2">
      <c r="G8585" s="64"/>
      <c r="H8585" s="64"/>
      <c r="O8585" s="87"/>
      <c r="P8585" s="127"/>
      <c r="Q8585" s="127"/>
      <c r="R8585" s="127"/>
    </row>
    <row r="8586" spans="7:18" x14ac:dyDescent="0.2">
      <c r="G8586" s="64"/>
      <c r="H8586" s="64"/>
      <c r="O8586" s="87"/>
      <c r="P8586" s="127"/>
      <c r="Q8586" s="127"/>
      <c r="R8586" s="127"/>
    </row>
    <row r="8587" spans="7:18" x14ac:dyDescent="0.2">
      <c r="G8587" s="64"/>
      <c r="H8587" s="64"/>
      <c r="O8587" s="87"/>
      <c r="P8587" s="127"/>
      <c r="Q8587" s="127"/>
      <c r="R8587" s="127"/>
    </row>
    <row r="8588" spans="7:18" x14ac:dyDescent="0.2">
      <c r="G8588" s="64"/>
      <c r="H8588" s="64"/>
      <c r="O8588" s="87"/>
      <c r="P8588" s="127"/>
      <c r="Q8588" s="127"/>
      <c r="R8588" s="127"/>
    </row>
    <row r="8589" spans="7:18" x14ac:dyDescent="0.2">
      <c r="G8589" s="64"/>
      <c r="H8589" s="64"/>
      <c r="O8589" s="87"/>
      <c r="P8589" s="127"/>
      <c r="Q8589" s="127"/>
      <c r="R8589" s="127"/>
    </row>
    <row r="8590" spans="7:18" x14ac:dyDescent="0.2">
      <c r="G8590" s="64"/>
      <c r="H8590" s="64"/>
      <c r="O8590" s="87"/>
      <c r="P8590" s="127"/>
      <c r="Q8590" s="127"/>
      <c r="R8590" s="127"/>
    </row>
    <row r="8591" spans="7:18" x14ac:dyDescent="0.2">
      <c r="G8591" s="64"/>
      <c r="H8591" s="64"/>
      <c r="O8591" s="87"/>
      <c r="P8591" s="127"/>
      <c r="Q8591" s="127"/>
      <c r="R8591" s="127"/>
    </row>
    <row r="8592" spans="7:18" x14ac:dyDescent="0.2">
      <c r="G8592" s="64"/>
      <c r="H8592" s="64"/>
      <c r="O8592" s="87"/>
      <c r="P8592" s="127"/>
      <c r="Q8592" s="127"/>
      <c r="R8592" s="127"/>
    </row>
    <row r="8593" spans="7:18" x14ac:dyDescent="0.2">
      <c r="G8593" s="64"/>
      <c r="H8593" s="64"/>
      <c r="O8593" s="87"/>
      <c r="P8593" s="127"/>
      <c r="Q8593" s="127"/>
      <c r="R8593" s="127"/>
    </row>
    <row r="8594" spans="7:18" x14ac:dyDescent="0.2">
      <c r="G8594" s="64"/>
      <c r="H8594" s="64"/>
      <c r="O8594" s="87"/>
      <c r="P8594" s="127"/>
      <c r="Q8594" s="127"/>
      <c r="R8594" s="127"/>
    </row>
    <row r="8595" spans="7:18" x14ac:dyDescent="0.2">
      <c r="G8595" s="64"/>
      <c r="H8595" s="64"/>
      <c r="O8595" s="87"/>
      <c r="P8595" s="127"/>
      <c r="Q8595" s="127"/>
      <c r="R8595" s="127"/>
    </row>
    <row r="8596" spans="7:18" x14ac:dyDescent="0.2">
      <c r="G8596" s="64"/>
      <c r="H8596" s="64"/>
      <c r="O8596" s="87"/>
      <c r="P8596" s="127"/>
      <c r="Q8596" s="127"/>
      <c r="R8596" s="127"/>
    </row>
    <row r="8597" spans="7:18" x14ac:dyDescent="0.2">
      <c r="G8597" s="64"/>
      <c r="H8597" s="64"/>
      <c r="O8597" s="87"/>
      <c r="P8597" s="127"/>
      <c r="Q8597" s="127"/>
      <c r="R8597" s="127"/>
    </row>
    <row r="8598" spans="7:18" x14ac:dyDescent="0.2">
      <c r="G8598" s="64"/>
      <c r="H8598" s="64"/>
      <c r="O8598" s="87"/>
      <c r="P8598" s="127"/>
      <c r="Q8598" s="127"/>
      <c r="R8598" s="127"/>
    </row>
    <row r="8599" spans="7:18" x14ac:dyDescent="0.2">
      <c r="G8599" s="64"/>
      <c r="H8599" s="64"/>
      <c r="O8599" s="87"/>
      <c r="P8599" s="127"/>
      <c r="Q8599" s="127"/>
      <c r="R8599" s="127"/>
    </row>
    <row r="8600" spans="7:18" x14ac:dyDescent="0.2">
      <c r="G8600" s="64"/>
      <c r="H8600" s="64"/>
      <c r="O8600" s="87"/>
      <c r="P8600" s="127"/>
      <c r="Q8600" s="127"/>
      <c r="R8600" s="127"/>
    </row>
    <row r="8601" spans="7:18" x14ac:dyDescent="0.2">
      <c r="G8601" s="64"/>
      <c r="H8601" s="64"/>
      <c r="O8601" s="87"/>
      <c r="P8601" s="127"/>
      <c r="Q8601" s="127"/>
      <c r="R8601" s="127"/>
    </row>
    <row r="8602" spans="7:18" x14ac:dyDescent="0.2">
      <c r="G8602" s="64"/>
      <c r="H8602" s="64"/>
      <c r="O8602" s="87"/>
      <c r="P8602" s="127"/>
      <c r="Q8602" s="127"/>
      <c r="R8602" s="127"/>
    </row>
    <row r="8603" spans="7:18" x14ac:dyDescent="0.2">
      <c r="G8603" s="64"/>
      <c r="H8603" s="64"/>
      <c r="O8603" s="87"/>
      <c r="P8603" s="127"/>
      <c r="Q8603" s="127"/>
      <c r="R8603" s="127"/>
    </row>
    <row r="8604" spans="7:18" x14ac:dyDescent="0.2">
      <c r="G8604" s="64"/>
      <c r="H8604" s="64"/>
      <c r="O8604" s="87"/>
      <c r="P8604" s="127"/>
      <c r="Q8604" s="127"/>
      <c r="R8604" s="127"/>
    </row>
    <row r="8605" spans="7:18" x14ac:dyDescent="0.2">
      <c r="G8605" s="64"/>
      <c r="H8605" s="64"/>
      <c r="O8605" s="87"/>
      <c r="P8605" s="127"/>
      <c r="Q8605" s="127"/>
      <c r="R8605" s="127"/>
    </row>
    <row r="8606" spans="7:18" x14ac:dyDescent="0.2">
      <c r="G8606" s="64"/>
      <c r="H8606" s="64"/>
      <c r="O8606" s="87"/>
      <c r="P8606" s="127"/>
      <c r="Q8606" s="127"/>
      <c r="R8606" s="127"/>
    </row>
    <row r="8607" spans="7:18" x14ac:dyDescent="0.2">
      <c r="G8607" s="64"/>
      <c r="H8607" s="64"/>
      <c r="O8607" s="87"/>
      <c r="P8607" s="127"/>
      <c r="Q8607" s="127"/>
      <c r="R8607" s="127"/>
    </row>
    <row r="8608" spans="7:18" x14ac:dyDescent="0.2">
      <c r="G8608" s="64"/>
      <c r="H8608" s="64"/>
      <c r="O8608" s="87"/>
      <c r="P8608" s="127"/>
      <c r="Q8608" s="127"/>
      <c r="R8608" s="127"/>
    </row>
    <row r="8609" spans="7:18" x14ac:dyDescent="0.2">
      <c r="G8609" s="64"/>
      <c r="H8609" s="64"/>
      <c r="O8609" s="87"/>
      <c r="P8609" s="127"/>
      <c r="Q8609" s="127"/>
      <c r="R8609" s="127"/>
    </row>
    <row r="8610" spans="7:18" x14ac:dyDescent="0.2">
      <c r="G8610" s="64"/>
      <c r="H8610" s="64"/>
      <c r="O8610" s="87"/>
      <c r="P8610" s="127"/>
      <c r="Q8610" s="127"/>
      <c r="R8610" s="127"/>
    </row>
    <row r="8611" spans="7:18" x14ac:dyDescent="0.2">
      <c r="G8611" s="64"/>
      <c r="H8611" s="64"/>
      <c r="O8611" s="87"/>
      <c r="P8611" s="127"/>
      <c r="Q8611" s="127"/>
      <c r="R8611" s="127"/>
    </row>
    <row r="8612" spans="7:18" x14ac:dyDescent="0.2">
      <c r="G8612" s="64"/>
      <c r="H8612" s="64"/>
      <c r="O8612" s="87"/>
      <c r="P8612" s="127"/>
      <c r="Q8612" s="127"/>
      <c r="R8612" s="127"/>
    </row>
    <row r="8613" spans="7:18" x14ac:dyDescent="0.2">
      <c r="G8613" s="64"/>
      <c r="H8613" s="64"/>
      <c r="O8613" s="87"/>
      <c r="P8613" s="127"/>
      <c r="Q8613" s="127"/>
      <c r="R8613" s="127"/>
    </row>
    <row r="8614" spans="7:18" x14ac:dyDescent="0.2">
      <c r="G8614" s="64"/>
      <c r="H8614" s="64"/>
      <c r="O8614" s="87"/>
      <c r="P8614" s="127"/>
      <c r="Q8614" s="127"/>
      <c r="R8614" s="127"/>
    </row>
    <row r="8615" spans="7:18" x14ac:dyDescent="0.2">
      <c r="G8615" s="64"/>
      <c r="H8615" s="64"/>
      <c r="O8615" s="87"/>
      <c r="P8615" s="127"/>
      <c r="Q8615" s="127"/>
      <c r="R8615" s="127"/>
    </row>
    <row r="8616" spans="7:18" x14ac:dyDescent="0.2">
      <c r="G8616" s="64"/>
      <c r="H8616" s="64"/>
      <c r="O8616" s="87"/>
      <c r="P8616" s="127"/>
      <c r="Q8616" s="127"/>
      <c r="R8616" s="127"/>
    </row>
    <row r="8617" spans="7:18" x14ac:dyDescent="0.2">
      <c r="G8617" s="64"/>
      <c r="H8617" s="64"/>
      <c r="O8617" s="87"/>
      <c r="P8617" s="127"/>
      <c r="Q8617" s="127"/>
      <c r="R8617" s="127"/>
    </row>
    <row r="8618" spans="7:18" x14ac:dyDescent="0.2">
      <c r="G8618" s="64"/>
      <c r="H8618" s="64"/>
      <c r="O8618" s="87"/>
      <c r="P8618" s="127"/>
      <c r="Q8618" s="127"/>
      <c r="R8618" s="127"/>
    </row>
    <row r="8619" spans="7:18" x14ac:dyDescent="0.2">
      <c r="G8619" s="64"/>
      <c r="H8619" s="64"/>
      <c r="O8619" s="87"/>
      <c r="P8619" s="127"/>
      <c r="Q8619" s="127"/>
      <c r="R8619" s="127"/>
    </row>
    <row r="8620" spans="7:18" x14ac:dyDescent="0.2">
      <c r="G8620" s="64"/>
      <c r="H8620" s="64"/>
      <c r="O8620" s="87"/>
      <c r="P8620" s="127"/>
      <c r="Q8620" s="127"/>
      <c r="R8620" s="127"/>
    </row>
    <row r="8621" spans="7:18" x14ac:dyDescent="0.2">
      <c r="G8621" s="64"/>
      <c r="H8621" s="64"/>
      <c r="O8621" s="87"/>
      <c r="P8621" s="127"/>
      <c r="Q8621" s="127"/>
      <c r="R8621" s="127"/>
    </row>
    <row r="8622" spans="7:18" x14ac:dyDescent="0.2">
      <c r="G8622" s="64"/>
      <c r="H8622" s="64"/>
      <c r="O8622" s="87"/>
      <c r="P8622" s="127"/>
      <c r="Q8622" s="127"/>
      <c r="R8622" s="127"/>
    </row>
    <row r="8623" spans="7:18" x14ac:dyDescent="0.2">
      <c r="G8623" s="64"/>
      <c r="H8623" s="64"/>
      <c r="O8623" s="87"/>
      <c r="P8623" s="127"/>
      <c r="Q8623" s="127"/>
      <c r="R8623" s="127"/>
    </row>
    <row r="8624" spans="7:18" x14ac:dyDescent="0.2">
      <c r="G8624" s="64"/>
      <c r="H8624" s="64"/>
      <c r="O8624" s="87"/>
      <c r="P8624" s="127"/>
      <c r="Q8624" s="127"/>
      <c r="R8624" s="127"/>
    </row>
    <row r="8625" spans="7:18" x14ac:dyDescent="0.2">
      <c r="G8625" s="64"/>
      <c r="H8625" s="64"/>
      <c r="O8625" s="87"/>
      <c r="P8625" s="127"/>
      <c r="Q8625" s="127"/>
      <c r="R8625" s="127"/>
    </row>
    <row r="8626" spans="7:18" x14ac:dyDescent="0.2">
      <c r="G8626" s="64"/>
      <c r="H8626" s="64"/>
      <c r="O8626" s="87"/>
      <c r="P8626" s="127"/>
      <c r="Q8626" s="127"/>
      <c r="R8626" s="127"/>
    </row>
    <row r="8627" spans="7:18" x14ac:dyDescent="0.2">
      <c r="G8627" s="64"/>
      <c r="H8627" s="64"/>
      <c r="O8627" s="87"/>
      <c r="P8627" s="127"/>
      <c r="Q8627" s="127"/>
      <c r="R8627" s="127"/>
    </row>
    <row r="8628" spans="7:18" x14ac:dyDescent="0.2">
      <c r="G8628" s="64"/>
      <c r="H8628" s="64"/>
      <c r="O8628" s="87"/>
      <c r="P8628" s="127"/>
      <c r="Q8628" s="127"/>
      <c r="R8628" s="127"/>
    </row>
    <row r="8629" spans="7:18" x14ac:dyDescent="0.2">
      <c r="G8629" s="64"/>
      <c r="H8629" s="64"/>
      <c r="O8629" s="87"/>
      <c r="P8629" s="127"/>
      <c r="Q8629" s="127"/>
      <c r="R8629" s="127"/>
    </row>
    <row r="8630" spans="7:18" x14ac:dyDescent="0.2">
      <c r="G8630" s="64"/>
      <c r="H8630" s="64"/>
      <c r="O8630" s="87"/>
      <c r="P8630" s="127"/>
      <c r="Q8630" s="127"/>
      <c r="R8630" s="127"/>
    </row>
    <row r="8631" spans="7:18" x14ac:dyDescent="0.2">
      <c r="G8631" s="64"/>
      <c r="H8631" s="64"/>
      <c r="O8631" s="87"/>
      <c r="P8631" s="127"/>
      <c r="Q8631" s="127"/>
      <c r="R8631" s="127"/>
    </row>
    <row r="8632" spans="7:18" x14ac:dyDescent="0.2">
      <c r="G8632" s="64"/>
      <c r="H8632" s="64"/>
      <c r="O8632" s="87"/>
      <c r="P8632" s="127"/>
      <c r="Q8632" s="127"/>
      <c r="R8632" s="127"/>
    </row>
    <row r="8633" spans="7:18" x14ac:dyDescent="0.2">
      <c r="G8633" s="64"/>
      <c r="H8633" s="64"/>
      <c r="O8633" s="87"/>
      <c r="P8633" s="127"/>
      <c r="Q8633" s="127"/>
      <c r="R8633" s="127"/>
    </row>
    <row r="8634" spans="7:18" x14ac:dyDescent="0.2">
      <c r="G8634" s="64"/>
      <c r="H8634" s="64"/>
      <c r="O8634" s="87"/>
      <c r="P8634" s="127"/>
      <c r="Q8634" s="127"/>
      <c r="R8634" s="127"/>
    </row>
    <row r="8635" spans="7:18" x14ac:dyDescent="0.2">
      <c r="G8635" s="64"/>
      <c r="H8635" s="64"/>
      <c r="O8635" s="87"/>
      <c r="P8635" s="127"/>
      <c r="Q8635" s="127"/>
      <c r="R8635" s="127"/>
    </row>
    <row r="8636" spans="7:18" x14ac:dyDescent="0.2">
      <c r="G8636" s="64"/>
      <c r="H8636" s="64"/>
      <c r="O8636" s="87"/>
      <c r="P8636" s="127"/>
      <c r="Q8636" s="127"/>
      <c r="R8636" s="127"/>
    </row>
    <row r="8637" spans="7:18" x14ac:dyDescent="0.2">
      <c r="G8637" s="64"/>
      <c r="H8637" s="64"/>
      <c r="O8637" s="87"/>
      <c r="P8637" s="127"/>
      <c r="Q8637" s="127"/>
      <c r="R8637" s="127"/>
    </row>
    <row r="8638" spans="7:18" x14ac:dyDescent="0.2">
      <c r="G8638" s="64"/>
      <c r="H8638" s="64"/>
      <c r="O8638" s="87"/>
      <c r="P8638" s="127"/>
      <c r="Q8638" s="127"/>
      <c r="R8638" s="127"/>
    </row>
    <row r="8639" spans="7:18" x14ac:dyDescent="0.2">
      <c r="G8639" s="64"/>
      <c r="H8639" s="64"/>
      <c r="O8639" s="87"/>
      <c r="P8639" s="127"/>
      <c r="Q8639" s="127"/>
      <c r="R8639" s="127"/>
    </row>
    <row r="8640" spans="7:18" x14ac:dyDescent="0.2">
      <c r="G8640" s="64"/>
      <c r="H8640" s="64"/>
      <c r="O8640" s="87"/>
      <c r="P8640" s="127"/>
      <c r="Q8640" s="127"/>
      <c r="R8640" s="127"/>
    </row>
    <row r="8641" spans="7:18" x14ac:dyDescent="0.2">
      <c r="G8641" s="64"/>
      <c r="H8641" s="64"/>
      <c r="O8641" s="87"/>
      <c r="P8641" s="127"/>
      <c r="Q8641" s="127"/>
      <c r="R8641" s="127"/>
    </row>
    <row r="8642" spans="7:18" x14ac:dyDescent="0.2">
      <c r="G8642" s="64"/>
      <c r="H8642" s="64"/>
      <c r="O8642" s="87"/>
      <c r="P8642" s="127"/>
      <c r="Q8642" s="127"/>
      <c r="R8642" s="127"/>
    </row>
    <row r="8643" spans="7:18" x14ac:dyDescent="0.2">
      <c r="G8643" s="64"/>
      <c r="H8643" s="64"/>
      <c r="O8643" s="87"/>
      <c r="P8643" s="127"/>
      <c r="Q8643" s="127"/>
      <c r="R8643" s="127"/>
    </row>
    <row r="8644" spans="7:18" x14ac:dyDescent="0.2">
      <c r="G8644" s="64"/>
      <c r="H8644" s="64"/>
      <c r="O8644" s="87"/>
      <c r="P8644" s="127"/>
      <c r="Q8644" s="127"/>
      <c r="R8644" s="127"/>
    </row>
    <row r="8645" spans="7:18" x14ac:dyDescent="0.2">
      <c r="G8645" s="64"/>
      <c r="H8645" s="64"/>
      <c r="O8645" s="87"/>
      <c r="P8645" s="127"/>
      <c r="Q8645" s="127"/>
      <c r="R8645" s="127"/>
    </row>
    <row r="8646" spans="7:18" x14ac:dyDescent="0.2">
      <c r="G8646" s="64"/>
      <c r="H8646" s="64"/>
      <c r="O8646" s="87"/>
      <c r="P8646" s="127"/>
      <c r="Q8646" s="127"/>
      <c r="R8646" s="127"/>
    </row>
    <row r="8647" spans="7:18" x14ac:dyDescent="0.2">
      <c r="G8647" s="64"/>
      <c r="H8647" s="64"/>
      <c r="O8647" s="87"/>
      <c r="P8647" s="127"/>
      <c r="Q8647" s="127"/>
      <c r="R8647" s="127"/>
    </row>
    <row r="8648" spans="7:18" x14ac:dyDescent="0.2">
      <c r="G8648" s="64"/>
      <c r="H8648" s="64"/>
      <c r="O8648" s="87"/>
      <c r="P8648" s="127"/>
      <c r="Q8648" s="127"/>
      <c r="R8648" s="127"/>
    </row>
    <row r="8649" spans="7:18" x14ac:dyDescent="0.2">
      <c r="G8649" s="64"/>
      <c r="H8649" s="64"/>
      <c r="O8649" s="87"/>
      <c r="P8649" s="127"/>
      <c r="Q8649" s="127"/>
      <c r="R8649" s="127"/>
    </row>
    <row r="8650" spans="7:18" x14ac:dyDescent="0.2">
      <c r="G8650" s="64"/>
      <c r="H8650" s="64"/>
      <c r="O8650" s="87"/>
      <c r="P8650" s="127"/>
      <c r="Q8650" s="127"/>
      <c r="R8650" s="127"/>
    </row>
    <row r="8651" spans="7:18" x14ac:dyDescent="0.2">
      <c r="G8651" s="64"/>
      <c r="H8651" s="64"/>
      <c r="O8651" s="87"/>
      <c r="P8651" s="127"/>
      <c r="Q8651" s="127"/>
      <c r="R8651" s="127"/>
    </row>
    <row r="8652" spans="7:18" x14ac:dyDescent="0.2">
      <c r="G8652" s="64"/>
      <c r="H8652" s="64"/>
      <c r="O8652" s="87"/>
      <c r="P8652" s="127"/>
      <c r="Q8652" s="127"/>
      <c r="R8652" s="127"/>
    </row>
    <row r="8653" spans="7:18" x14ac:dyDescent="0.2">
      <c r="G8653" s="64"/>
      <c r="H8653" s="64"/>
      <c r="O8653" s="87"/>
      <c r="P8653" s="127"/>
      <c r="Q8653" s="127"/>
      <c r="R8653" s="127"/>
    </row>
    <row r="8654" spans="7:18" x14ac:dyDescent="0.2">
      <c r="G8654" s="64"/>
      <c r="H8654" s="64"/>
      <c r="O8654" s="87"/>
      <c r="P8654" s="127"/>
      <c r="Q8654" s="127"/>
      <c r="R8654" s="127"/>
    </row>
    <row r="8655" spans="7:18" x14ac:dyDescent="0.2">
      <c r="G8655" s="64"/>
      <c r="H8655" s="64"/>
      <c r="O8655" s="87"/>
      <c r="P8655" s="127"/>
      <c r="Q8655" s="127"/>
      <c r="R8655" s="127"/>
    </row>
    <row r="8656" spans="7:18" x14ac:dyDescent="0.2">
      <c r="G8656" s="64"/>
      <c r="H8656" s="64"/>
      <c r="O8656" s="87"/>
      <c r="P8656" s="127"/>
      <c r="Q8656" s="127"/>
      <c r="R8656" s="127"/>
    </row>
    <row r="8657" spans="7:18" x14ac:dyDescent="0.2">
      <c r="G8657" s="64"/>
      <c r="H8657" s="64"/>
      <c r="O8657" s="87"/>
      <c r="P8657" s="127"/>
      <c r="Q8657" s="127"/>
      <c r="R8657" s="127"/>
    </row>
    <row r="8658" spans="7:18" x14ac:dyDescent="0.2">
      <c r="G8658" s="64"/>
      <c r="H8658" s="64"/>
      <c r="O8658" s="87"/>
      <c r="P8658" s="127"/>
      <c r="Q8658" s="127"/>
      <c r="R8658" s="127"/>
    </row>
    <row r="8659" spans="7:18" x14ac:dyDescent="0.2">
      <c r="G8659" s="64"/>
      <c r="H8659" s="64"/>
      <c r="O8659" s="87"/>
      <c r="P8659" s="127"/>
      <c r="Q8659" s="127"/>
      <c r="R8659" s="127"/>
    </row>
    <row r="8660" spans="7:18" x14ac:dyDescent="0.2">
      <c r="G8660" s="64"/>
      <c r="H8660" s="64"/>
      <c r="O8660" s="87"/>
      <c r="P8660" s="127"/>
      <c r="Q8660" s="127"/>
      <c r="R8660" s="127"/>
    </row>
    <row r="8661" spans="7:18" x14ac:dyDescent="0.2">
      <c r="G8661" s="64"/>
      <c r="H8661" s="64"/>
      <c r="O8661" s="87"/>
      <c r="P8661" s="127"/>
      <c r="Q8661" s="127"/>
      <c r="R8661" s="127"/>
    </row>
    <row r="8662" spans="7:18" x14ac:dyDescent="0.2">
      <c r="G8662" s="64"/>
      <c r="H8662" s="64"/>
      <c r="O8662" s="87"/>
      <c r="P8662" s="127"/>
      <c r="Q8662" s="127"/>
      <c r="R8662" s="127"/>
    </row>
    <row r="8663" spans="7:18" x14ac:dyDescent="0.2">
      <c r="G8663" s="64"/>
      <c r="H8663" s="64"/>
      <c r="O8663" s="87"/>
      <c r="P8663" s="127"/>
      <c r="Q8663" s="127"/>
      <c r="R8663" s="127"/>
    </row>
    <row r="8664" spans="7:18" x14ac:dyDescent="0.2">
      <c r="G8664" s="64"/>
      <c r="H8664" s="64"/>
      <c r="O8664" s="87"/>
      <c r="P8664" s="127"/>
      <c r="Q8664" s="127"/>
      <c r="R8664" s="127"/>
    </row>
    <row r="8665" spans="7:18" x14ac:dyDescent="0.2">
      <c r="G8665" s="64"/>
      <c r="H8665" s="64"/>
      <c r="O8665" s="87"/>
      <c r="P8665" s="127"/>
      <c r="Q8665" s="127"/>
      <c r="R8665" s="127"/>
    </row>
    <row r="8666" spans="7:18" x14ac:dyDescent="0.2">
      <c r="G8666" s="64"/>
      <c r="H8666" s="64"/>
      <c r="O8666" s="87"/>
      <c r="P8666" s="127"/>
      <c r="Q8666" s="127"/>
      <c r="R8666" s="127"/>
    </row>
    <row r="8667" spans="7:18" x14ac:dyDescent="0.2">
      <c r="G8667" s="64"/>
      <c r="H8667" s="64"/>
      <c r="O8667" s="87"/>
      <c r="P8667" s="127"/>
      <c r="Q8667" s="127"/>
      <c r="R8667" s="127"/>
    </row>
    <row r="8668" spans="7:18" x14ac:dyDescent="0.2">
      <c r="G8668" s="64"/>
      <c r="H8668" s="64"/>
      <c r="O8668" s="87"/>
      <c r="P8668" s="127"/>
      <c r="Q8668" s="127"/>
      <c r="R8668" s="127"/>
    </row>
    <row r="8669" spans="7:18" x14ac:dyDescent="0.2">
      <c r="G8669" s="64"/>
      <c r="H8669" s="64"/>
      <c r="O8669" s="87"/>
      <c r="P8669" s="127"/>
      <c r="Q8669" s="127"/>
      <c r="R8669" s="127"/>
    </row>
    <row r="8670" spans="7:18" x14ac:dyDescent="0.2">
      <c r="G8670" s="64"/>
      <c r="H8670" s="64"/>
      <c r="O8670" s="87"/>
      <c r="P8670" s="127"/>
      <c r="Q8670" s="127"/>
      <c r="R8670" s="127"/>
    </row>
    <row r="8671" spans="7:18" x14ac:dyDescent="0.2">
      <c r="G8671" s="64"/>
      <c r="H8671" s="64"/>
      <c r="O8671" s="87"/>
      <c r="P8671" s="127"/>
      <c r="Q8671" s="127"/>
      <c r="R8671" s="127"/>
    </row>
    <row r="8672" spans="7:18" x14ac:dyDescent="0.2">
      <c r="G8672" s="64"/>
      <c r="H8672" s="64"/>
      <c r="O8672" s="87"/>
      <c r="P8672" s="127"/>
      <c r="Q8672" s="127"/>
      <c r="R8672" s="127"/>
    </row>
    <row r="8673" spans="7:18" x14ac:dyDescent="0.2">
      <c r="G8673" s="64"/>
      <c r="H8673" s="64"/>
      <c r="O8673" s="87"/>
      <c r="P8673" s="127"/>
      <c r="Q8673" s="127"/>
      <c r="R8673" s="127"/>
    </row>
    <row r="8674" spans="7:18" x14ac:dyDescent="0.2">
      <c r="G8674" s="64"/>
      <c r="H8674" s="64"/>
      <c r="O8674" s="87"/>
      <c r="P8674" s="127"/>
      <c r="Q8674" s="127"/>
      <c r="R8674" s="127"/>
    </row>
    <row r="8675" spans="7:18" x14ac:dyDescent="0.2">
      <c r="G8675" s="64"/>
      <c r="H8675" s="64"/>
      <c r="O8675" s="87"/>
      <c r="P8675" s="127"/>
      <c r="Q8675" s="127"/>
      <c r="R8675" s="127"/>
    </row>
    <row r="8676" spans="7:18" x14ac:dyDescent="0.2">
      <c r="G8676" s="64"/>
      <c r="H8676" s="64"/>
      <c r="O8676" s="87"/>
      <c r="P8676" s="127"/>
      <c r="Q8676" s="127"/>
      <c r="R8676" s="127"/>
    </row>
    <row r="8677" spans="7:18" x14ac:dyDescent="0.2">
      <c r="G8677" s="64"/>
      <c r="H8677" s="64"/>
      <c r="O8677" s="87"/>
      <c r="P8677" s="127"/>
      <c r="Q8677" s="127"/>
      <c r="R8677" s="127"/>
    </row>
    <row r="8678" spans="7:18" x14ac:dyDescent="0.2">
      <c r="G8678" s="64"/>
      <c r="H8678" s="64"/>
      <c r="O8678" s="87"/>
      <c r="P8678" s="127"/>
      <c r="Q8678" s="127"/>
      <c r="R8678" s="127"/>
    </row>
    <row r="8679" spans="7:18" x14ac:dyDescent="0.2">
      <c r="G8679" s="64"/>
      <c r="H8679" s="64"/>
      <c r="O8679" s="87"/>
      <c r="P8679" s="127"/>
      <c r="Q8679" s="127"/>
      <c r="R8679" s="127"/>
    </row>
    <row r="8680" spans="7:18" x14ac:dyDescent="0.2">
      <c r="G8680" s="64"/>
      <c r="H8680" s="64"/>
      <c r="O8680" s="87"/>
      <c r="P8680" s="127"/>
      <c r="Q8680" s="127"/>
      <c r="R8680" s="127"/>
    </row>
    <row r="8681" spans="7:18" x14ac:dyDescent="0.2">
      <c r="G8681" s="64"/>
      <c r="H8681" s="64"/>
      <c r="O8681" s="87"/>
      <c r="P8681" s="127"/>
      <c r="Q8681" s="127"/>
      <c r="R8681" s="127"/>
    </row>
    <row r="8682" spans="7:18" x14ac:dyDescent="0.2">
      <c r="G8682" s="64"/>
      <c r="H8682" s="64"/>
      <c r="O8682" s="87"/>
      <c r="P8682" s="127"/>
      <c r="Q8682" s="127"/>
      <c r="R8682" s="127"/>
    </row>
    <row r="8683" spans="7:18" x14ac:dyDescent="0.2">
      <c r="G8683" s="64"/>
      <c r="H8683" s="64"/>
      <c r="O8683" s="87"/>
      <c r="P8683" s="127"/>
      <c r="Q8683" s="127"/>
      <c r="R8683" s="127"/>
    </row>
    <row r="8684" spans="7:18" x14ac:dyDescent="0.2">
      <c r="G8684" s="64"/>
      <c r="H8684" s="64"/>
      <c r="O8684" s="87"/>
      <c r="P8684" s="127"/>
      <c r="Q8684" s="127"/>
      <c r="R8684" s="127"/>
    </row>
    <row r="8685" spans="7:18" x14ac:dyDescent="0.2">
      <c r="G8685" s="64"/>
      <c r="H8685" s="64"/>
      <c r="O8685" s="87"/>
      <c r="P8685" s="127"/>
      <c r="Q8685" s="127"/>
      <c r="R8685" s="127"/>
    </row>
    <row r="8686" spans="7:18" x14ac:dyDescent="0.2">
      <c r="G8686" s="64"/>
      <c r="H8686" s="64"/>
      <c r="O8686" s="87"/>
      <c r="P8686" s="127"/>
      <c r="Q8686" s="127"/>
      <c r="R8686" s="127"/>
    </row>
    <row r="8687" spans="7:18" x14ac:dyDescent="0.2">
      <c r="G8687" s="64"/>
      <c r="H8687" s="64"/>
      <c r="O8687" s="87"/>
      <c r="P8687" s="127"/>
      <c r="Q8687" s="127"/>
      <c r="R8687" s="127"/>
    </row>
    <row r="8688" spans="7:18" x14ac:dyDescent="0.2">
      <c r="G8688" s="64"/>
      <c r="H8688" s="64"/>
      <c r="O8688" s="87"/>
      <c r="P8688" s="127"/>
      <c r="Q8688" s="127"/>
      <c r="R8688" s="127"/>
    </row>
    <row r="8689" spans="7:18" x14ac:dyDescent="0.2">
      <c r="G8689" s="64"/>
      <c r="H8689" s="64"/>
      <c r="O8689" s="87"/>
      <c r="P8689" s="127"/>
      <c r="Q8689" s="127"/>
      <c r="R8689" s="127"/>
    </row>
    <row r="8690" spans="7:18" x14ac:dyDescent="0.2">
      <c r="G8690" s="64"/>
      <c r="H8690" s="64"/>
      <c r="O8690" s="87"/>
      <c r="P8690" s="127"/>
      <c r="Q8690" s="127"/>
      <c r="R8690" s="127"/>
    </row>
    <row r="8691" spans="7:18" x14ac:dyDescent="0.2">
      <c r="G8691" s="64"/>
      <c r="H8691" s="64"/>
      <c r="O8691" s="87"/>
      <c r="P8691" s="127"/>
      <c r="Q8691" s="127"/>
      <c r="R8691" s="127"/>
    </row>
    <row r="8692" spans="7:18" x14ac:dyDescent="0.2">
      <c r="G8692" s="64"/>
      <c r="H8692" s="64"/>
      <c r="O8692" s="87"/>
      <c r="P8692" s="127"/>
      <c r="Q8692" s="127"/>
      <c r="R8692" s="127"/>
    </row>
    <row r="8693" spans="7:18" x14ac:dyDescent="0.2">
      <c r="G8693" s="64"/>
      <c r="H8693" s="64"/>
      <c r="O8693" s="87"/>
      <c r="P8693" s="127"/>
      <c r="Q8693" s="127"/>
      <c r="R8693" s="127"/>
    </row>
    <row r="8694" spans="7:18" x14ac:dyDescent="0.2">
      <c r="G8694" s="64"/>
      <c r="H8694" s="64"/>
      <c r="O8694" s="87"/>
      <c r="P8694" s="127"/>
      <c r="Q8694" s="127"/>
      <c r="R8694" s="127"/>
    </row>
    <row r="8695" spans="7:18" x14ac:dyDescent="0.2">
      <c r="G8695" s="64"/>
      <c r="H8695" s="64"/>
      <c r="O8695" s="87"/>
      <c r="P8695" s="127"/>
      <c r="Q8695" s="127"/>
      <c r="R8695" s="127"/>
    </row>
    <row r="8696" spans="7:18" x14ac:dyDescent="0.2">
      <c r="G8696" s="64"/>
      <c r="H8696" s="64"/>
      <c r="O8696" s="87"/>
      <c r="P8696" s="127"/>
      <c r="Q8696" s="127"/>
      <c r="R8696" s="127"/>
    </row>
    <row r="8697" spans="7:18" x14ac:dyDescent="0.2">
      <c r="G8697" s="64"/>
      <c r="H8697" s="64"/>
      <c r="O8697" s="87"/>
      <c r="P8697" s="127"/>
      <c r="Q8697" s="127"/>
      <c r="R8697" s="127"/>
    </row>
    <row r="8698" spans="7:18" x14ac:dyDescent="0.2">
      <c r="G8698" s="64"/>
      <c r="H8698" s="64"/>
      <c r="O8698" s="87"/>
      <c r="P8698" s="127"/>
      <c r="Q8698" s="127"/>
      <c r="R8698" s="127"/>
    </row>
    <row r="8699" spans="7:18" x14ac:dyDescent="0.2">
      <c r="G8699" s="64"/>
      <c r="H8699" s="64"/>
      <c r="O8699" s="87"/>
      <c r="P8699" s="127"/>
      <c r="Q8699" s="127"/>
      <c r="R8699" s="127"/>
    </row>
    <row r="8700" spans="7:18" x14ac:dyDescent="0.2">
      <c r="G8700" s="64"/>
      <c r="H8700" s="64"/>
      <c r="O8700" s="87"/>
      <c r="P8700" s="127"/>
      <c r="Q8700" s="127"/>
      <c r="R8700" s="127"/>
    </row>
    <row r="8701" spans="7:18" x14ac:dyDescent="0.2">
      <c r="G8701" s="64"/>
      <c r="H8701" s="64"/>
      <c r="O8701" s="87"/>
      <c r="P8701" s="127"/>
      <c r="Q8701" s="127"/>
      <c r="R8701" s="127"/>
    </row>
    <row r="8702" spans="7:18" x14ac:dyDescent="0.2">
      <c r="G8702" s="64"/>
      <c r="H8702" s="64"/>
      <c r="O8702" s="87"/>
      <c r="P8702" s="127"/>
      <c r="Q8702" s="127"/>
      <c r="R8702" s="127"/>
    </row>
    <row r="8703" spans="7:18" x14ac:dyDescent="0.2">
      <c r="G8703" s="64"/>
      <c r="H8703" s="64"/>
      <c r="O8703" s="87"/>
      <c r="P8703" s="127"/>
      <c r="Q8703" s="127"/>
      <c r="R8703" s="127"/>
    </row>
    <row r="8704" spans="7:18" x14ac:dyDescent="0.2">
      <c r="G8704" s="64"/>
      <c r="H8704" s="64"/>
      <c r="O8704" s="87"/>
      <c r="P8704" s="127"/>
      <c r="Q8704" s="127"/>
      <c r="R8704" s="127"/>
    </row>
    <row r="8705" spans="7:18" x14ac:dyDescent="0.2">
      <c r="G8705" s="64"/>
      <c r="H8705" s="64"/>
      <c r="O8705" s="87"/>
      <c r="P8705" s="127"/>
      <c r="Q8705" s="127"/>
      <c r="R8705" s="127"/>
    </row>
    <row r="8706" spans="7:18" x14ac:dyDescent="0.2">
      <c r="G8706" s="64"/>
      <c r="H8706" s="64"/>
      <c r="O8706" s="87"/>
      <c r="P8706" s="127"/>
      <c r="Q8706" s="127"/>
      <c r="R8706" s="127"/>
    </row>
    <row r="8707" spans="7:18" x14ac:dyDescent="0.2">
      <c r="G8707" s="64"/>
      <c r="H8707" s="64"/>
      <c r="O8707" s="87"/>
      <c r="P8707" s="127"/>
      <c r="Q8707" s="127"/>
      <c r="R8707" s="127"/>
    </row>
    <row r="8708" spans="7:18" x14ac:dyDescent="0.2">
      <c r="G8708" s="64"/>
      <c r="H8708" s="64"/>
      <c r="O8708" s="87"/>
      <c r="P8708" s="127"/>
      <c r="Q8708" s="127"/>
      <c r="R8708" s="127"/>
    </row>
    <row r="8709" spans="7:18" x14ac:dyDescent="0.2">
      <c r="G8709" s="64"/>
      <c r="H8709" s="64"/>
      <c r="O8709" s="87"/>
      <c r="P8709" s="127"/>
      <c r="Q8709" s="127"/>
      <c r="R8709" s="127"/>
    </row>
    <row r="8710" spans="7:18" x14ac:dyDescent="0.2">
      <c r="G8710" s="64"/>
      <c r="H8710" s="64"/>
      <c r="O8710" s="87"/>
      <c r="P8710" s="127"/>
      <c r="Q8710" s="127"/>
      <c r="R8710" s="127"/>
    </row>
    <row r="8711" spans="7:18" x14ac:dyDescent="0.2">
      <c r="G8711" s="64"/>
      <c r="H8711" s="64"/>
      <c r="O8711" s="87"/>
      <c r="P8711" s="127"/>
      <c r="Q8711" s="127"/>
      <c r="R8711" s="127"/>
    </row>
    <row r="8712" spans="7:18" x14ac:dyDescent="0.2">
      <c r="G8712" s="64"/>
      <c r="H8712" s="64"/>
      <c r="O8712" s="87"/>
      <c r="P8712" s="127"/>
      <c r="Q8712" s="127"/>
      <c r="R8712" s="127"/>
    </row>
    <row r="8713" spans="7:18" x14ac:dyDescent="0.2">
      <c r="G8713" s="64"/>
      <c r="H8713" s="64"/>
      <c r="O8713" s="87"/>
      <c r="P8713" s="127"/>
      <c r="Q8713" s="127"/>
      <c r="R8713" s="127"/>
    </row>
    <row r="8714" spans="7:18" x14ac:dyDescent="0.2">
      <c r="G8714" s="64"/>
      <c r="H8714" s="64"/>
      <c r="O8714" s="87"/>
      <c r="P8714" s="127"/>
      <c r="Q8714" s="127"/>
      <c r="R8714" s="127"/>
    </row>
    <row r="8715" spans="7:18" x14ac:dyDescent="0.2">
      <c r="G8715" s="64"/>
      <c r="H8715" s="64"/>
      <c r="O8715" s="87"/>
      <c r="P8715" s="127"/>
      <c r="Q8715" s="127"/>
      <c r="R8715" s="127"/>
    </row>
    <row r="8716" spans="7:18" x14ac:dyDescent="0.2">
      <c r="G8716" s="64"/>
      <c r="H8716" s="64"/>
      <c r="O8716" s="87"/>
      <c r="P8716" s="127"/>
      <c r="Q8716" s="127"/>
      <c r="R8716" s="127"/>
    </row>
    <row r="8717" spans="7:18" x14ac:dyDescent="0.2">
      <c r="G8717" s="64"/>
      <c r="H8717" s="64"/>
      <c r="O8717" s="87"/>
      <c r="P8717" s="127"/>
      <c r="Q8717" s="127"/>
      <c r="R8717" s="127"/>
    </row>
    <row r="8718" spans="7:18" x14ac:dyDescent="0.2">
      <c r="G8718" s="64"/>
      <c r="H8718" s="64"/>
      <c r="O8718" s="87"/>
      <c r="P8718" s="127"/>
      <c r="Q8718" s="127"/>
      <c r="R8718" s="127"/>
    </row>
    <row r="8719" spans="7:18" x14ac:dyDescent="0.2">
      <c r="G8719" s="64"/>
      <c r="H8719" s="64"/>
      <c r="O8719" s="87"/>
      <c r="P8719" s="127"/>
      <c r="Q8719" s="127"/>
      <c r="R8719" s="127"/>
    </row>
    <row r="8720" spans="7:18" x14ac:dyDescent="0.2">
      <c r="G8720" s="64"/>
      <c r="H8720" s="64"/>
      <c r="O8720" s="87"/>
      <c r="P8720" s="127"/>
      <c r="Q8720" s="127"/>
      <c r="R8720" s="127"/>
    </row>
    <row r="8721" spans="7:18" x14ac:dyDescent="0.2">
      <c r="G8721" s="64"/>
      <c r="H8721" s="64"/>
      <c r="O8721" s="87"/>
      <c r="P8721" s="127"/>
      <c r="Q8721" s="127"/>
      <c r="R8721" s="127"/>
    </row>
    <row r="8722" spans="7:18" x14ac:dyDescent="0.2">
      <c r="G8722" s="64"/>
      <c r="H8722" s="64"/>
      <c r="O8722" s="87"/>
      <c r="P8722" s="127"/>
      <c r="Q8722" s="127"/>
      <c r="R8722" s="127"/>
    </row>
    <row r="8723" spans="7:18" x14ac:dyDescent="0.2">
      <c r="G8723" s="64"/>
      <c r="H8723" s="64"/>
      <c r="O8723" s="87"/>
      <c r="P8723" s="127"/>
      <c r="Q8723" s="127"/>
      <c r="R8723" s="127"/>
    </row>
    <row r="8724" spans="7:18" x14ac:dyDescent="0.2">
      <c r="G8724" s="64"/>
      <c r="H8724" s="64"/>
      <c r="O8724" s="87"/>
      <c r="P8724" s="127"/>
      <c r="Q8724" s="127"/>
      <c r="R8724" s="127"/>
    </row>
    <row r="8725" spans="7:18" x14ac:dyDescent="0.2">
      <c r="G8725" s="64"/>
      <c r="H8725" s="64"/>
      <c r="O8725" s="87"/>
      <c r="P8725" s="127"/>
      <c r="Q8725" s="127"/>
      <c r="R8725" s="127"/>
    </row>
    <row r="8726" spans="7:18" x14ac:dyDescent="0.2">
      <c r="G8726" s="64"/>
      <c r="H8726" s="64"/>
      <c r="O8726" s="87"/>
      <c r="P8726" s="127"/>
      <c r="Q8726" s="127"/>
      <c r="R8726" s="127"/>
    </row>
    <row r="8727" spans="7:18" x14ac:dyDescent="0.2">
      <c r="G8727" s="64"/>
      <c r="H8727" s="64"/>
      <c r="O8727" s="87"/>
      <c r="P8727" s="127"/>
      <c r="Q8727" s="127"/>
      <c r="R8727" s="127"/>
    </row>
    <row r="8728" spans="7:18" x14ac:dyDescent="0.2">
      <c r="G8728" s="64"/>
      <c r="H8728" s="64"/>
      <c r="O8728" s="87"/>
      <c r="P8728" s="127"/>
      <c r="Q8728" s="127"/>
      <c r="R8728" s="127"/>
    </row>
    <row r="8729" spans="7:18" x14ac:dyDescent="0.2">
      <c r="G8729" s="64"/>
      <c r="H8729" s="64"/>
      <c r="O8729" s="87"/>
      <c r="P8729" s="127"/>
      <c r="Q8729" s="127"/>
      <c r="R8729" s="127"/>
    </row>
    <row r="8730" spans="7:18" x14ac:dyDescent="0.2">
      <c r="G8730" s="64"/>
      <c r="H8730" s="64"/>
      <c r="O8730" s="87"/>
      <c r="P8730" s="127"/>
      <c r="Q8730" s="127"/>
      <c r="R8730" s="127"/>
    </row>
    <row r="8731" spans="7:18" x14ac:dyDescent="0.2">
      <c r="G8731" s="64"/>
      <c r="H8731" s="64"/>
      <c r="O8731" s="87"/>
      <c r="P8731" s="127"/>
      <c r="Q8731" s="127"/>
      <c r="R8731" s="127"/>
    </row>
    <row r="8732" spans="7:18" x14ac:dyDescent="0.2">
      <c r="G8732" s="64"/>
      <c r="H8732" s="64"/>
      <c r="O8732" s="87"/>
      <c r="P8732" s="127"/>
      <c r="Q8732" s="127"/>
      <c r="R8732" s="127"/>
    </row>
    <row r="8733" spans="7:18" x14ac:dyDescent="0.2">
      <c r="G8733" s="64"/>
      <c r="H8733" s="64"/>
      <c r="O8733" s="87"/>
      <c r="P8733" s="127"/>
      <c r="Q8733" s="127"/>
      <c r="R8733" s="127"/>
    </row>
    <row r="8734" spans="7:18" x14ac:dyDescent="0.2">
      <c r="G8734" s="64"/>
      <c r="H8734" s="64"/>
      <c r="O8734" s="87"/>
      <c r="P8734" s="127"/>
      <c r="Q8734" s="127"/>
      <c r="R8734" s="127"/>
    </row>
    <row r="8735" spans="7:18" x14ac:dyDescent="0.2">
      <c r="G8735" s="64"/>
      <c r="H8735" s="64"/>
      <c r="O8735" s="87"/>
      <c r="P8735" s="127"/>
      <c r="Q8735" s="127"/>
      <c r="R8735" s="127"/>
    </row>
    <row r="8736" spans="7:18" x14ac:dyDescent="0.2">
      <c r="G8736" s="64"/>
      <c r="H8736" s="64"/>
      <c r="O8736" s="87"/>
      <c r="P8736" s="127"/>
      <c r="Q8736" s="127"/>
      <c r="R8736" s="127"/>
    </row>
    <row r="8737" spans="7:18" x14ac:dyDescent="0.2">
      <c r="G8737" s="64"/>
      <c r="H8737" s="64"/>
      <c r="O8737" s="87"/>
      <c r="P8737" s="127"/>
      <c r="Q8737" s="127"/>
      <c r="R8737" s="127"/>
    </row>
    <row r="8738" spans="7:18" x14ac:dyDescent="0.2">
      <c r="G8738" s="64"/>
      <c r="H8738" s="64"/>
      <c r="O8738" s="87"/>
      <c r="P8738" s="127"/>
      <c r="Q8738" s="127"/>
      <c r="R8738" s="127"/>
    </row>
    <row r="8739" spans="7:18" x14ac:dyDescent="0.2">
      <c r="G8739" s="64"/>
      <c r="H8739" s="64"/>
      <c r="O8739" s="87"/>
      <c r="P8739" s="127"/>
      <c r="Q8739" s="127"/>
      <c r="R8739" s="127"/>
    </row>
    <row r="8740" spans="7:18" x14ac:dyDescent="0.2">
      <c r="G8740" s="64"/>
      <c r="H8740" s="64"/>
      <c r="O8740" s="87"/>
      <c r="P8740" s="127"/>
      <c r="Q8740" s="127"/>
      <c r="R8740" s="127"/>
    </row>
    <row r="8741" spans="7:18" x14ac:dyDescent="0.2">
      <c r="G8741" s="64"/>
      <c r="H8741" s="64"/>
      <c r="O8741" s="87"/>
      <c r="P8741" s="127"/>
      <c r="Q8741" s="127"/>
      <c r="R8741" s="127"/>
    </row>
    <row r="8742" spans="7:18" x14ac:dyDescent="0.2">
      <c r="G8742" s="64"/>
      <c r="H8742" s="64"/>
      <c r="O8742" s="87"/>
      <c r="P8742" s="127"/>
      <c r="Q8742" s="127"/>
      <c r="R8742" s="127"/>
    </row>
    <row r="8743" spans="7:18" x14ac:dyDescent="0.2">
      <c r="G8743" s="64"/>
      <c r="H8743" s="64"/>
      <c r="O8743" s="87"/>
      <c r="P8743" s="127"/>
      <c r="Q8743" s="127"/>
      <c r="R8743" s="127"/>
    </row>
    <row r="8744" spans="7:18" x14ac:dyDescent="0.2">
      <c r="G8744" s="64"/>
      <c r="H8744" s="64"/>
      <c r="O8744" s="87"/>
      <c r="P8744" s="127"/>
      <c r="Q8744" s="127"/>
      <c r="R8744" s="127"/>
    </row>
    <row r="8745" spans="7:18" x14ac:dyDescent="0.2">
      <c r="G8745" s="64"/>
      <c r="H8745" s="64"/>
      <c r="O8745" s="87"/>
      <c r="P8745" s="127"/>
      <c r="Q8745" s="127"/>
      <c r="R8745" s="127"/>
    </row>
    <row r="8746" spans="7:18" x14ac:dyDescent="0.2">
      <c r="G8746" s="64"/>
      <c r="H8746" s="64"/>
      <c r="O8746" s="87"/>
      <c r="P8746" s="127"/>
      <c r="Q8746" s="127"/>
      <c r="R8746" s="127"/>
    </row>
    <row r="8747" spans="7:18" x14ac:dyDescent="0.2">
      <c r="G8747" s="64"/>
      <c r="H8747" s="64"/>
      <c r="O8747" s="87"/>
      <c r="P8747" s="127"/>
      <c r="Q8747" s="127"/>
      <c r="R8747" s="127"/>
    </row>
    <row r="8748" spans="7:18" x14ac:dyDescent="0.2">
      <c r="G8748" s="64"/>
      <c r="H8748" s="64"/>
      <c r="O8748" s="87"/>
      <c r="P8748" s="127"/>
      <c r="Q8748" s="127"/>
      <c r="R8748" s="127"/>
    </row>
    <row r="8749" spans="7:18" x14ac:dyDescent="0.2">
      <c r="G8749" s="64"/>
      <c r="H8749" s="64"/>
      <c r="O8749" s="87"/>
      <c r="P8749" s="127"/>
      <c r="Q8749" s="127"/>
      <c r="R8749" s="127"/>
    </row>
    <row r="8750" spans="7:18" x14ac:dyDescent="0.2">
      <c r="G8750" s="64"/>
      <c r="H8750" s="64"/>
      <c r="O8750" s="87"/>
      <c r="P8750" s="127"/>
      <c r="Q8750" s="127"/>
      <c r="R8750" s="127"/>
    </row>
    <row r="8751" spans="7:18" x14ac:dyDescent="0.2">
      <c r="G8751" s="64"/>
      <c r="H8751" s="64"/>
      <c r="O8751" s="87"/>
      <c r="P8751" s="127"/>
      <c r="Q8751" s="127"/>
      <c r="R8751" s="127"/>
    </row>
    <row r="8752" spans="7:18" x14ac:dyDescent="0.2">
      <c r="G8752" s="64"/>
      <c r="H8752" s="64"/>
      <c r="O8752" s="87"/>
      <c r="P8752" s="127"/>
      <c r="Q8752" s="127"/>
      <c r="R8752" s="127"/>
    </row>
    <row r="8753" spans="7:18" x14ac:dyDescent="0.2">
      <c r="G8753" s="64"/>
      <c r="H8753" s="64"/>
      <c r="O8753" s="87"/>
      <c r="P8753" s="127"/>
      <c r="Q8753" s="127"/>
      <c r="R8753" s="127"/>
    </row>
    <row r="8754" spans="7:18" x14ac:dyDescent="0.2">
      <c r="G8754" s="64"/>
      <c r="H8754" s="64"/>
      <c r="O8754" s="87"/>
      <c r="P8754" s="127"/>
      <c r="Q8754" s="127"/>
      <c r="R8754" s="127"/>
    </row>
    <row r="8755" spans="7:18" x14ac:dyDescent="0.2">
      <c r="G8755" s="64"/>
      <c r="H8755" s="64"/>
      <c r="O8755" s="87"/>
      <c r="P8755" s="127"/>
      <c r="Q8755" s="127"/>
      <c r="R8755" s="127"/>
    </row>
    <row r="8756" spans="7:18" x14ac:dyDescent="0.2">
      <c r="G8756" s="64"/>
      <c r="H8756" s="64"/>
      <c r="O8756" s="87"/>
      <c r="P8756" s="127"/>
      <c r="Q8756" s="127"/>
      <c r="R8756" s="127"/>
    </row>
    <row r="8757" spans="7:18" x14ac:dyDescent="0.2">
      <c r="G8757" s="64"/>
      <c r="H8757" s="64"/>
      <c r="O8757" s="87"/>
      <c r="P8757" s="127"/>
      <c r="Q8757" s="127"/>
      <c r="R8757" s="127"/>
    </row>
    <row r="8758" spans="7:18" x14ac:dyDescent="0.2">
      <c r="G8758" s="64"/>
      <c r="H8758" s="64"/>
      <c r="O8758" s="87"/>
      <c r="P8758" s="127"/>
      <c r="Q8758" s="127"/>
      <c r="R8758" s="127"/>
    </row>
    <row r="8759" spans="7:18" x14ac:dyDescent="0.2">
      <c r="G8759" s="64"/>
      <c r="H8759" s="64"/>
      <c r="O8759" s="87"/>
      <c r="P8759" s="127"/>
      <c r="Q8759" s="127"/>
      <c r="R8759" s="127"/>
    </row>
    <row r="8760" spans="7:18" x14ac:dyDescent="0.2">
      <c r="G8760" s="64"/>
      <c r="H8760" s="64"/>
      <c r="O8760" s="87"/>
      <c r="P8760" s="127"/>
      <c r="Q8760" s="127"/>
      <c r="R8760" s="127"/>
    </row>
    <row r="8761" spans="7:18" x14ac:dyDescent="0.2">
      <c r="G8761" s="64"/>
      <c r="H8761" s="64"/>
      <c r="O8761" s="87"/>
      <c r="P8761" s="127"/>
      <c r="Q8761" s="127"/>
      <c r="R8761" s="127"/>
    </row>
    <row r="8762" spans="7:18" x14ac:dyDescent="0.2">
      <c r="G8762" s="64"/>
      <c r="H8762" s="64"/>
      <c r="O8762" s="87"/>
      <c r="P8762" s="127"/>
      <c r="Q8762" s="127"/>
      <c r="R8762" s="127"/>
    </row>
    <row r="8763" spans="7:18" x14ac:dyDescent="0.2">
      <c r="G8763" s="64"/>
      <c r="H8763" s="64"/>
      <c r="O8763" s="87"/>
      <c r="P8763" s="127"/>
      <c r="Q8763" s="127"/>
      <c r="R8763" s="127"/>
    </row>
    <row r="8764" spans="7:18" x14ac:dyDescent="0.2">
      <c r="G8764" s="64"/>
      <c r="H8764" s="64"/>
      <c r="O8764" s="87"/>
      <c r="P8764" s="127"/>
      <c r="Q8764" s="127"/>
      <c r="R8764" s="127"/>
    </row>
    <row r="8765" spans="7:18" x14ac:dyDescent="0.2">
      <c r="G8765" s="64"/>
      <c r="H8765" s="64"/>
      <c r="O8765" s="87"/>
      <c r="P8765" s="127"/>
      <c r="Q8765" s="127"/>
      <c r="R8765" s="127"/>
    </row>
    <row r="8766" spans="7:18" x14ac:dyDescent="0.2">
      <c r="G8766" s="64"/>
      <c r="H8766" s="64"/>
      <c r="O8766" s="87"/>
      <c r="P8766" s="127"/>
      <c r="Q8766" s="127"/>
      <c r="R8766" s="127"/>
    </row>
    <row r="8767" spans="7:18" x14ac:dyDescent="0.2">
      <c r="G8767" s="64"/>
      <c r="H8767" s="64"/>
      <c r="O8767" s="87"/>
      <c r="P8767" s="127"/>
      <c r="Q8767" s="127"/>
      <c r="R8767" s="127"/>
    </row>
    <row r="8768" spans="7:18" x14ac:dyDescent="0.2">
      <c r="G8768" s="64"/>
      <c r="H8768" s="64"/>
      <c r="O8768" s="87"/>
      <c r="P8768" s="127"/>
      <c r="Q8768" s="127"/>
      <c r="R8768" s="127"/>
    </row>
    <row r="8769" spans="7:18" x14ac:dyDescent="0.2">
      <c r="G8769" s="64"/>
      <c r="H8769" s="64"/>
      <c r="O8769" s="87"/>
      <c r="P8769" s="127"/>
      <c r="Q8769" s="127"/>
      <c r="R8769" s="127"/>
    </row>
    <row r="8770" spans="7:18" x14ac:dyDescent="0.2">
      <c r="G8770" s="64"/>
      <c r="H8770" s="64"/>
      <c r="O8770" s="87"/>
      <c r="P8770" s="127"/>
      <c r="Q8770" s="127"/>
      <c r="R8770" s="127"/>
    </row>
    <row r="8771" spans="7:18" x14ac:dyDescent="0.2">
      <c r="G8771" s="64"/>
      <c r="H8771" s="64"/>
      <c r="O8771" s="87"/>
      <c r="P8771" s="127"/>
      <c r="Q8771" s="127"/>
      <c r="R8771" s="127"/>
    </row>
    <row r="8772" spans="7:18" x14ac:dyDescent="0.2">
      <c r="G8772" s="64"/>
      <c r="H8772" s="64"/>
      <c r="O8772" s="87"/>
      <c r="P8772" s="127"/>
      <c r="Q8772" s="127"/>
      <c r="R8772" s="127"/>
    </row>
    <row r="8773" spans="7:18" x14ac:dyDescent="0.2">
      <c r="G8773" s="64"/>
      <c r="H8773" s="64"/>
      <c r="O8773" s="87"/>
      <c r="P8773" s="127"/>
      <c r="Q8773" s="127"/>
      <c r="R8773" s="127"/>
    </row>
    <row r="8774" spans="7:18" x14ac:dyDescent="0.2">
      <c r="G8774" s="64"/>
      <c r="H8774" s="64"/>
      <c r="O8774" s="87"/>
      <c r="P8774" s="127"/>
      <c r="Q8774" s="127"/>
      <c r="R8774" s="127"/>
    </row>
    <row r="8775" spans="7:18" x14ac:dyDescent="0.2">
      <c r="G8775" s="64"/>
      <c r="H8775" s="64"/>
      <c r="O8775" s="87"/>
      <c r="P8775" s="127"/>
      <c r="Q8775" s="127"/>
      <c r="R8775" s="127"/>
    </row>
    <row r="8776" spans="7:18" x14ac:dyDescent="0.2">
      <c r="G8776" s="64"/>
      <c r="H8776" s="64"/>
      <c r="O8776" s="87"/>
      <c r="P8776" s="127"/>
      <c r="Q8776" s="127"/>
      <c r="R8776" s="127"/>
    </row>
    <row r="8777" spans="7:18" x14ac:dyDescent="0.2">
      <c r="G8777" s="64"/>
      <c r="H8777" s="64"/>
      <c r="O8777" s="87"/>
      <c r="P8777" s="127"/>
      <c r="Q8777" s="127"/>
      <c r="R8777" s="127"/>
    </row>
    <row r="8778" spans="7:18" x14ac:dyDescent="0.2">
      <c r="G8778" s="64"/>
      <c r="H8778" s="64"/>
      <c r="O8778" s="87"/>
      <c r="P8778" s="127"/>
      <c r="Q8778" s="127"/>
      <c r="R8778" s="127"/>
    </row>
    <row r="8779" spans="7:18" x14ac:dyDescent="0.2">
      <c r="G8779" s="64"/>
      <c r="H8779" s="64"/>
      <c r="O8779" s="87"/>
      <c r="P8779" s="127"/>
      <c r="Q8779" s="127"/>
      <c r="R8779" s="127"/>
    </row>
    <row r="8780" spans="7:18" x14ac:dyDescent="0.2">
      <c r="G8780" s="64"/>
      <c r="H8780" s="64"/>
      <c r="O8780" s="87"/>
      <c r="P8780" s="127"/>
      <c r="Q8780" s="127"/>
      <c r="R8780" s="127"/>
    </row>
    <row r="8781" spans="7:18" x14ac:dyDescent="0.2">
      <c r="G8781" s="64"/>
      <c r="H8781" s="64"/>
      <c r="O8781" s="87"/>
      <c r="P8781" s="127"/>
      <c r="Q8781" s="127"/>
      <c r="R8781" s="127"/>
    </row>
    <row r="8782" spans="7:18" x14ac:dyDescent="0.2">
      <c r="G8782" s="64"/>
      <c r="H8782" s="64"/>
      <c r="O8782" s="87"/>
      <c r="P8782" s="127"/>
      <c r="Q8782" s="127"/>
      <c r="R8782" s="127"/>
    </row>
    <row r="8783" spans="7:18" x14ac:dyDescent="0.2">
      <c r="G8783" s="64"/>
      <c r="H8783" s="64"/>
      <c r="O8783" s="87"/>
      <c r="P8783" s="127"/>
      <c r="Q8783" s="127"/>
      <c r="R8783" s="127"/>
    </row>
    <row r="8784" spans="7:18" x14ac:dyDescent="0.2">
      <c r="G8784" s="64"/>
      <c r="H8784" s="64"/>
      <c r="O8784" s="87"/>
      <c r="P8784" s="127"/>
      <c r="Q8784" s="127"/>
      <c r="R8784" s="127"/>
    </row>
    <row r="8785" spans="7:18" x14ac:dyDescent="0.2">
      <c r="G8785" s="64"/>
      <c r="H8785" s="64"/>
      <c r="O8785" s="87"/>
      <c r="P8785" s="127"/>
      <c r="Q8785" s="127"/>
      <c r="R8785" s="127"/>
    </row>
    <row r="8786" spans="7:18" x14ac:dyDescent="0.2">
      <c r="G8786" s="64"/>
      <c r="H8786" s="64"/>
      <c r="O8786" s="87"/>
      <c r="P8786" s="127"/>
      <c r="Q8786" s="127"/>
      <c r="R8786" s="127"/>
    </row>
    <row r="8787" spans="7:18" x14ac:dyDescent="0.2">
      <c r="G8787" s="64"/>
      <c r="H8787" s="64"/>
      <c r="O8787" s="87"/>
      <c r="P8787" s="127"/>
      <c r="Q8787" s="127"/>
      <c r="R8787" s="127"/>
    </row>
    <row r="8788" spans="7:18" x14ac:dyDescent="0.2">
      <c r="G8788" s="64"/>
      <c r="H8788" s="64"/>
      <c r="O8788" s="87"/>
      <c r="P8788" s="127"/>
      <c r="Q8788" s="127"/>
      <c r="R8788" s="127"/>
    </row>
    <row r="8789" spans="7:18" x14ac:dyDescent="0.2">
      <c r="G8789" s="64"/>
      <c r="H8789" s="64"/>
      <c r="O8789" s="87"/>
      <c r="P8789" s="127"/>
      <c r="Q8789" s="127"/>
      <c r="R8789" s="127"/>
    </row>
    <row r="8790" spans="7:18" x14ac:dyDescent="0.2">
      <c r="G8790" s="64"/>
      <c r="H8790" s="64"/>
      <c r="O8790" s="87"/>
      <c r="P8790" s="127"/>
      <c r="Q8790" s="127"/>
      <c r="R8790" s="127"/>
    </row>
    <row r="8791" spans="7:18" x14ac:dyDescent="0.2">
      <c r="G8791" s="64"/>
      <c r="H8791" s="64"/>
      <c r="O8791" s="87"/>
      <c r="P8791" s="127"/>
      <c r="Q8791" s="127"/>
      <c r="R8791" s="127"/>
    </row>
    <row r="8792" spans="7:18" x14ac:dyDescent="0.2">
      <c r="G8792" s="64"/>
      <c r="H8792" s="64"/>
      <c r="O8792" s="87"/>
      <c r="P8792" s="127"/>
      <c r="Q8792" s="127"/>
      <c r="R8792" s="127"/>
    </row>
    <row r="8793" spans="7:18" x14ac:dyDescent="0.2">
      <c r="G8793" s="64"/>
      <c r="H8793" s="64"/>
      <c r="O8793" s="87"/>
      <c r="P8793" s="127"/>
      <c r="Q8793" s="127"/>
      <c r="R8793" s="127"/>
    </row>
    <row r="8794" spans="7:18" x14ac:dyDescent="0.2">
      <c r="G8794" s="64"/>
      <c r="H8794" s="64"/>
      <c r="O8794" s="87"/>
      <c r="P8794" s="127"/>
      <c r="Q8794" s="127"/>
      <c r="R8794" s="127"/>
    </row>
    <row r="8795" spans="7:18" x14ac:dyDescent="0.2">
      <c r="G8795" s="64"/>
      <c r="H8795" s="64"/>
      <c r="O8795" s="87"/>
      <c r="P8795" s="127"/>
      <c r="Q8795" s="127"/>
      <c r="R8795" s="127"/>
    </row>
    <row r="8796" spans="7:18" x14ac:dyDescent="0.2">
      <c r="G8796" s="64"/>
      <c r="H8796" s="64"/>
      <c r="O8796" s="87"/>
      <c r="P8796" s="127"/>
      <c r="Q8796" s="127"/>
      <c r="R8796" s="127"/>
    </row>
    <row r="8797" spans="7:18" x14ac:dyDescent="0.2">
      <c r="G8797" s="64"/>
      <c r="H8797" s="64"/>
      <c r="O8797" s="87"/>
      <c r="P8797" s="127"/>
      <c r="Q8797" s="127"/>
      <c r="R8797" s="127"/>
    </row>
    <row r="8798" spans="7:18" x14ac:dyDescent="0.2">
      <c r="G8798" s="64"/>
      <c r="H8798" s="64"/>
      <c r="O8798" s="87"/>
      <c r="P8798" s="127"/>
      <c r="Q8798" s="127"/>
      <c r="R8798" s="127"/>
    </row>
    <row r="8799" spans="7:18" x14ac:dyDescent="0.2">
      <c r="G8799" s="64"/>
      <c r="H8799" s="64"/>
      <c r="O8799" s="87"/>
      <c r="P8799" s="127"/>
      <c r="Q8799" s="127"/>
      <c r="R8799" s="127"/>
    </row>
    <row r="8800" spans="7:18" x14ac:dyDescent="0.2">
      <c r="G8800" s="64"/>
      <c r="H8800" s="64"/>
      <c r="O8800" s="87"/>
      <c r="P8800" s="127"/>
      <c r="Q8800" s="127"/>
      <c r="R8800" s="127"/>
    </row>
    <row r="8801" spans="7:18" x14ac:dyDescent="0.2">
      <c r="G8801" s="64"/>
      <c r="H8801" s="64"/>
      <c r="O8801" s="87"/>
      <c r="P8801" s="127"/>
      <c r="Q8801" s="127"/>
      <c r="R8801" s="127"/>
    </row>
    <row r="8802" spans="7:18" x14ac:dyDescent="0.2">
      <c r="G8802" s="64"/>
      <c r="H8802" s="64"/>
      <c r="O8802" s="87"/>
      <c r="P8802" s="127"/>
      <c r="Q8802" s="127"/>
      <c r="R8802" s="127"/>
    </row>
    <row r="8803" spans="7:18" x14ac:dyDescent="0.2">
      <c r="G8803" s="64"/>
      <c r="H8803" s="64"/>
      <c r="O8803" s="87"/>
      <c r="P8803" s="127"/>
      <c r="Q8803" s="127"/>
      <c r="R8803" s="127"/>
    </row>
    <row r="8804" spans="7:18" x14ac:dyDescent="0.2">
      <c r="G8804" s="64"/>
      <c r="H8804" s="64"/>
      <c r="O8804" s="87"/>
      <c r="P8804" s="127"/>
      <c r="Q8804" s="127"/>
      <c r="R8804" s="127"/>
    </row>
    <row r="8805" spans="7:18" x14ac:dyDescent="0.2">
      <c r="G8805" s="64"/>
      <c r="H8805" s="64"/>
      <c r="O8805" s="87"/>
      <c r="P8805" s="127"/>
      <c r="Q8805" s="127"/>
      <c r="R8805" s="127"/>
    </row>
    <row r="8806" spans="7:18" x14ac:dyDescent="0.2">
      <c r="G8806" s="64"/>
      <c r="H8806" s="64"/>
      <c r="O8806" s="87"/>
      <c r="P8806" s="127"/>
      <c r="Q8806" s="127"/>
      <c r="R8806" s="127"/>
    </row>
    <row r="8807" spans="7:18" x14ac:dyDescent="0.2">
      <c r="G8807" s="64"/>
      <c r="H8807" s="64"/>
      <c r="O8807" s="87"/>
      <c r="P8807" s="127"/>
      <c r="Q8807" s="127"/>
      <c r="R8807" s="127"/>
    </row>
    <row r="8808" spans="7:18" x14ac:dyDescent="0.2">
      <c r="G8808" s="64"/>
      <c r="H8808" s="64"/>
      <c r="O8808" s="87"/>
      <c r="P8808" s="127"/>
      <c r="Q8808" s="127"/>
      <c r="R8808" s="127"/>
    </row>
    <row r="8809" spans="7:18" x14ac:dyDescent="0.2">
      <c r="G8809" s="64"/>
      <c r="H8809" s="64"/>
      <c r="O8809" s="87"/>
      <c r="P8809" s="127"/>
      <c r="Q8809" s="127"/>
      <c r="R8809" s="127"/>
    </row>
    <row r="8810" spans="7:18" x14ac:dyDescent="0.2">
      <c r="G8810" s="64"/>
      <c r="H8810" s="64"/>
      <c r="O8810" s="87"/>
      <c r="P8810" s="127"/>
      <c r="Q8810" s="127"/>
      <c r="R8810" s="127"/>
    </row>
    <row r="8811" spans="7:18" x14ac:dyDescent="0.2">
      <c r="G8811" s="64"/>
      <c r="H8811" s="64"/>
      <c r="O8811" s="87"/>
      <c r="P8811" s="127"/>
      <c r="Q8811" s="127"/>
      <c r="R8811" s="127"/>
    </row>
    <row r="8812" spans="7:18" x14ac:dyDescent="0.2">
      <c r="G8812" s="64"/>
      <c r="H8812" s="64"/>
      <c r="O8812" s="87"/>
      <c r="P8812" s="127"/>
      <c r="Q8812" s="127"/>
      <c r="R8812" s="127"/>
    </row>
    <row r="8813" spans="7:18" x14ac:dyDescent="0.2">
      <c r="G8813" s="64"/>
      <c r="H8813" s="64"/>
      <c r="O8813" s="87"/>
      <c r="P8813" s="127"/>
      <c r="Q8813" s="127"/>
      <c r="R8813" s="127"/>
    </row>
    <row r="8814" spans="7:18" x14ac:dyDescent="0.2">
      <c r="G8814" s="64"/>
      <c r="H8814" s="64"/>
      <c r="O8814" s="87"/>
      <c r="P8814" s="127"/>
      <c r="Q8814" s="127"/>
      <c r="R8814" s="127"/>
    </row>
    <row r="8815" spans="7:18" x14ac:dyDescent="0.2">
      <c r="G8815" s="64"/>
      <c r="H8815" s="64"/>
      <c r="O8815" s="87"/>
      <c r="P8815" s="127"/>
      <c r="Q8815" s="127"/>
      <c r="R8815" s="127"/>
    </row>
    <row r="8816" spans="7:18" x14ac:dyDescent="0.2">
      <c r="G8816" s="64"/>
      <c r="H8816" s="64"/>
      <c r="O8816" s="87"/>
      <c r="P8816" s="127"/>
      <c r="Q8816" s="127"/>
      <c r="R8816" s="127"/>
    </row>
    <row r="8817" spans="7:18" x14ac:dyDescent="0.2">
      <c r="G8817" s="64"/>
      <c r="H8817" s="64"/>
      <c r="O8817" s="87"/>
      <c r="P8817" s="127"/>
      <c r="Q8817" s="127"/>
      <c r="R8817" s="127"/>
    </row>
    <row r="8818" spans="7:18" x14ac:dyDescent="0.2">
      <c r="G8818" s="64"/>
      <c r="H8818" s="64"/>
      <c r="O8818" s="87"/>
      <c r="P8818" s="127"/>
      <c r="Q8818" s="127"/>
      <c r="R8818" s="127"/>
    </row>
    <row r="8819" spans="7:18" x14ac:dyDescent="0.2">
      <c r="G8819" s="64"/>
      <c r="H8819" s="64"/>
      <c r="O8819" s="87"/>
      <c r="P8819" s="127"/>
      <c r="Q8819" s="127"/>
      <c r="R8819" s="127"/>
    </row>
    <row r="8820" spans="7:18" x14ac:dyDescent="0.2">
      <c r="G8820" s="64"/>
      <c r="H8820" s="64"/>
      <c r="O8820" s="87"/>
      <c r="P8820" s="127"/>
      <c r="Q8820" s="127"/>
      <c r="R8820" s="127"/>
    </row>
    <row r="8821" spans="7:18" x14ac:dyDescent="0.2">
      <c r="G8821" s="64"/>
      <c r="H8821" s="64"/>
      <c r="O8821" s="87"/>
      <c r="P8821" s="127"/>
      <c r="Q8821" s="127"/>
      <c r="R8821" s="127"/>
    </row>
    <row r="8822" spans="7:18" x14ac:dyDescent="0.2">
      <c r="G8822" s="64"/>
      <c r="H8822" s="64"/>
      <c r="O8822" s="87"/>
      <c r="P8822" s="127"/>
      <c r="Q8822" s="127"/>
      <c r="R8822" s="127"/>
    </row>
    <row r="8823" spans="7:18" x14ac:dyDescent="0.2">
      <c r="G8823" s="64"/>
      <c r="H8823" s="64"/>
      <c r="O8823" s="87"/>
      <c r="P8823" s="127"/>
      <c r="Q8823" s="127"/>
      <c r="R8823" s="127"/>
    </row>
    <row r="8824" spans="7:18" x14ac:dyDescent="0.2">
      <c r="G8824" s="64"/>
      <c r="H8824" s="64"/>
      <c r="O8824" s="87"/>
      <c r="P8824" s="127"/>
      <c r="Q8824" s="127"/>
      <c r="R8824" s="127"/>
    </row>
    <row r="8825" spans="7:18" x14ac:dyDescent="0.2">
      <c r="G8825" s="64"/>
      <c r="H8825" s="64"/>
      <c r="O8825" s="87"/>
      <c r="P8825" s="127"/>
      <c r="Q8825" s="127"/>
      <c r="R8825" s="127"/>
    </row>
    <row r="8826" spans="7:18" x14ac:dyDescent="0.2">
      <c r="G8826" s="64"/>
      <c r="H8826" s="64"/>
      <c r="O8826" s="87"/>
      <c r="P8826" s="127"/>
      <c r="Q8826" s="127"/>
      <c r="R8826" s="127"/>
    </row>
    <row r="8827" spans="7:18" x14ac:dyDescent="0.2">
      <c r="G8827" s="64"/>
      <c r="H8827" s="64"/>
      <c r="O8827" s="87"/>
      <c r="P8827" s="127"/>
      <c r="Q8827" s="127"/>
      <c r="R8827" s="127"/>
    </row>
    <row r="8828" spans="7:18" x14ac:dyDescent="0.2">
      <c r="G8828" s="64"/>
      <c r="H8828" s="64"/>
      <c r="O8828" s="87"/>
      <c r="P8828" s="127"/>
      <c r="Q8828" s="127"/>
      <c r="R8828" s="127"/>
    </row>
    <row r="8829" spans="7:18" x14ac:dyDescent="0.2">
      <c r="G8829" s="64"/>
      <c r="H8829" s="64"/>
      <c r="O8829" s="87"/>
      <c r="P8829" s="127"/>
      <c r="Q8829" s="127"/>
      <c r="R8829" s="127"/>
    </row>
    <row r="8830" spans="7:18" x14ac:dyDescent="0.2">
      <c r="G8830" s="64"/>
      <c r="H8830" s="64"/>
      <c r="O8830" s="87"/>
      <c r="P8830" s="127"/>
      <c r="Q8830" s="127"/>
      <c r="R8830" s="127"/>
    </row>
    <row r="8831" spans="7:18" x14ac:dyDescent="0.2">
      <c r="G8831" s="64"/>
      <c r="H8831" s="64"/>
      <c r="O8831" s="87"/>
      <c r="P8831" s="127"/>
      <c r="Q8831" s="127"/>
      <c r="R8831" s="127"/>
    </row>
    <row r="8832" spans="7:18" x14ac:dyDescent="0.2">
      <c r="G8832" s="64"/>
      <c r="H8832" s="64"/>
      <c r="O8832" s="87"/>
      <c r="P8832" s="127"/>
      <c r="Q8832" s="127"/>
      <c r="R8832" s="127"/>
    </row>
    <row r="8833" spans="7:18" x14ac:dyDescent="0.2">
      <c r="G8833" s="64"/>
      <c r="H8833" s="64"/>
      <c r="O8833" s="87"/>
      <c r="P8833" s="127"/>
      <c r="Q8833" s="127"/>
      <c r="R8833" s="127"/>
    </row>
    <row r="8834" spans="7:18" x14ac:dyDescent="0.2">
      <c r="G8834" s="64"/>
      <c r="H8834" s="64"/>
      <c r="O8834" s="87"/>
      <c r="P8834" s="127"/>
      <c r="Q8834" s="127"/>
      <c r="R8834" s="127"/>
    </row>
    <row r="8835" spans="7:18" x14ac:dyDescent="0.2">
      <c r="G8835" s="64"/>
      <c r="H8835" s="64"/>
      <c r="O8835" s="87"/>
      <c r="P8835" s="127"/>
      <c r="Q8835" s="127"/>
      <c r="R8835" s="127"/>
    </row>
    <row r="8836" spans="7:18" x14ac:dyDescent="0.2">
      <c r="G8836" s="64"/>
      <c r="H8836" s="64"/>
      <c r="O8836" s="87"/>
      <c r="P8836" s="127"/>
      <c r="Q8836" s="127"/>
      <c r="R8836" s="127"/>
    </row>
    <row r="8837" spans="7:18" x14ac:dyDescent="0.2">
      <c r="G8837" s="64"/>
      <c r="H8837" s="64"/>
      <c r="O8837" s="87"/>
      <c r="P8837" s="127"/>
      <c r="Q8837" s="127"/>
      <c r="R8837" s="127"/>
    </row>
    <row r="8838" spans="7:18" x14ac:dyDescent="0.2">
      <c r="G8838" s="64"/>
      <c r="H8838" s="64"/>
      <c r="O8838" s="87"/>
      <c r="P8838" s="127"/>
      <c r="Q8838" s="127"/>
      <c r="R8838" s="127"/>
    </row>
    <row r="8839" spans="7:18" x14ac:dyDescent="0.2">
      <c r="G8839" s="64"/>
      <c r="H8839" s="64"/>
      <c r="O8839" s="87"/>
      <c r="P8839" s="127"/>
      <c r="Q8839" s="127"/>
      <c r="R8839" s="127"/>
    </row>
    <row r="8840" spans="7:18" x14ac:dyDescent="0.2">
      <c r="G8840" s="64"/>
      <c r="H8840" s="64"/>
      <c r="O8840" s="87"/>
      <c r="P8840" s="127"/>
      <c r="Q8840" s="127"/>
      <c r="R8840" s="127"/>
    </row>
    <row r="8841" spans="7:18" x14ac:dyDescent="0.2">
      <c r="G8841" s="64"/>
      <c r="H8841" s="64"/>
      <c r="O8841" s="87"/>
      <c r="P8841" s="127"/>
      <c r="Q8841" s="127"/>
      <c r="R8841" s="127"/>
    </row>
    <row r="8842" spans="7:18" x14ac:dyDescent="0.2">
      <c r="G8842" s="64"/>
      <c r="H8842" s="64"/>
      <c r="O8842" s="87"/>
      <c r="P8842" s="127"/>
      <c r="Q8842" s="127"/>
      <c r="R8842" s="127"/>
    </row>
    <row r="8843" spans="7:18" x14ac:dyDescent="0.2">
      <c r="G8843" s="64"/>
      <c r="H8843" s="64"/>
      <c r="O8843" s="87"/>
      <c r="P8843" s="127"/>
      <c r="Q8843" s="127"/>
      <c r="R8843" s="127"/>
    </row>
    <row r="8844" spans="7:18" x14ac:dyDescent="0.2">
      <c r="G8844" s="64"/>
      <c r="H8844" s="64"/>
      <c r="O8844" s="87"/>
      <c r="P8844" s="127"/>
      <c r="Q8844" s="127"/>
      <c r="R8844" s="127"/>
    </row>
    <row r="8845" spans="7:18" x14ac:dyDescent="0.2">
      <c r="G8845" s="64"/>
      <c r="H8845" s="64"/>
      <c r="O8845" s="87"/>
      <c r="P8845" s="127"/>
      <c r="Q8845" s="127"/>
      <c r="R8845" s="127"/>
    </row>
    <row r="8846" spans="7:18" x14ac:dyDescent="0.2">
      <c r="G8846" s="64"/>
      <c r="H8846" s="64"/>
      <c r="O8846" s="87"/>
      <c r="P8846" s="127"/>
      <c r="Q8846" s="127"/>
      <c r="R8846" s="127"/>
    </row>
    <row r="8847" spans="7:18" x14ac:dyDescent="0.2">
      <c r="G8847" s="64"/>
      <c r="H8847" s="64"/>
      <c r="O8847" s="87"/>
      <c r="P8847" s="127"/>
      <c r="Q8847" s="127"/>
      <c r="R8847" s="127"/>
    </row>
    <row r="8848" spans="7:18" x14ac:dyDescent="0.2">
      <c r="G8848" s="64"/>
      <c r="H8848" s="64"/>
      <c r="O8848" s="87"/>
      <c r="P8848" s="127"/>
      <c r="Q8848" s="127"/>
      <c r="R8848" s="127"/>
    </row>
    <row r="8849" spans="7:18" x14ac:dyDescent="0.2">
      <c r="G8849" s="64"/>
      <c r="H8849" s="64"/>
      <c r="O8849" s="87"/>
      <c r="P8849" s="127"/>
      <c r="Q8849" s="127"/>
      <c r="R8849" s="127"/>
    </row>
    <row r="8850" spans="7:18" x14ac:dyDescent="0.2">
      <c r="G8850" s="64"/>
      <c r="H8850" s="64"/>
      <c r="O8850" s="87"/>
      <c r="P8850" s="127"/>
      <c r="Q8850" s="127"/>
      <c r="R8850" s="127"/>
    </row>
    <row r="8851" spans="7:18" x14ac:dyDescent="0.2">
      <c r="G8851" s="64"/>
      <c r="H8851" s="64"/>
      <c r="O8851" s="87"/>
      <c r="P8851" s="127"/>
      <c r="Q8851" s="127"/>
      <c r="R8851" s="127"/>
    </row>
    <row r="8852" spans="7:18" x14ac:dyDescent="0.2">
      <c r="G8852" s="64"/>
      <c r="H8852" s="64"/>
      <c r="O8852" s="87"/>
      <c r="P8852" s="127"/>
      <c r="Q8852" s="127"/>
      <c r="R8852" s="127"/>
    </row>
    <row r="8853" spans="7:18" x14ac:dyDescent="0.2">
      <c r="G8853" s="64"/>
      <c r="H8853" s="64"/>
      <c r="O8853" s="87"/>
      <c r="P8853" s="127"/>
      <c r="Q8853" s="127"/>
      <c r="R8853" s="127"/>
    </row>
    <row r="8854" spans="7:18" x14ac:dyDescent="0.2">
      <c r="G8854" s="64"/>
      <c r="H8854" s="64"/>
      <c r="O8854" s="87"/>
      <c r="P8854" s="127"/>
      <c r="Q8854" s="127"/>
      <c r="R8854" s="127"/>
    </row>
    <row r="8855" spans="7:18" x14ac:dyDescent="0.2">
      <c r="G8855" s="64"/>
      <c r="H8855" s="64"/>
      <c r="O8855" s="87"/>
      <c r="P8855" s="127"/>
      <c r="Q8855" s="127"/>
      <c r="R8855" s="127"/>
    </row>
    <row r="8856" spans="7:18" x14ac:dyDescent="0.2">
      <c r="G8856" s="64"/>
      <c r="H8856" s="64"/>
      <c r="O8856" s="87"/>
      <c r="P8856" s="127"/>
      <c r="Q8856" s="127"/>
      <c r="R8856" s="127"/>
    </row>
    <row r="8857" spans="7:18" x14ac:dyDescent="0.2">
      <c r="G8857" s="64"/>
      <c r="H8857" s="64"/>
      <c r="O8857" s="87"/>
      <c r="P8857" s="127"/>
      <c r="Q8857" s="127"/>
      <c r="R8857" s="127"/>
    </row>
    <row r="8858" spans="7:18" x14ac:dyDescent="0.2">
      <c r="G8858" s="64"/>
      <c r="H8858" s="64"/>
      <c r="O8858" s="87"/>
      <c r="P8858" s="127"/>
      <c r="Q8858" s="127"/>
      <c r="R8858" s="127"/>
    </row>
    <row r="8859" spans="7:18" x14ac:dyDescent="0.2">
      <c r="G8859" s="64"/>
      <c r="H8859" s="64"/>
      <c r="O8859" s="87"/>
      <c r="P8859" s="127"/>
      <c r="Q8859" s="127"/>
      <c r="R8859" s="127"/>
    </row>
    <row r="8860" spans="7:18" x14ac:dyDescent="0.2">
      <c r="G8860" s="64"/>
      <c r="H8860" s="64"/>
      <c r="O8860" s="87"/>
      <c r="P8860" s="127"/>
      <c r="Q8860" s="127"/>
      <c r="R8860" s="127"/>
    </row>
    <row r="8861" spans="7:18" x14ac:dyDescent="0.2">
      <c r="G8861" s="64"/>
      <c r="H8861" s="64"/>
      <c r="O8861" s="87"/>
      <c r="P8861" s="127"/>
      <c r="Q8861" s="127"/>
      <c r="R8861" s="127"/>
    </row>
    <row r="8862" spans="7:18" x14ac:dyDescent="0.2">
      <c r="G8862" s="64"/>
      <c r="H8862" s="64"/>
      <c r="O8862" s="87"/>
      <c r="P8862" s="127"/>
      <c r="Q8862" s="127"/>
      <c r="R8862" s="127"/>
    </row>
    <row r="8863" spans="7:18" x14ac:dyDescent="0.2">
      <c r="G8863" s="64"/>
      <c r="H8863" s="64"/>
      <c r="O8863" s="87"/>
      <c r="P8863" s="127"/>
      <c r="Q8863" s="127"/>
      <c r="R8863" s="127"/>
    </row>
    <row r="8864" spans="7:18" x14ac:dyDescent="0.2">
      <c r="G8864" s="64"/>
      <c r="H8864" s="64"/>
      <c r="O8864" s="87"/>
      <c r="P8864" s="127"/>
      <c r="Q8864" s="127"/>
      <c r="R8864" s="127"/>
    </row>
    <row r="8865" spans="7:18" x14ac:dyDescent="0.2">
      <c r="G8865" s="64"/>
      <c r="H8865" s="64"/>
      <c r="O8865" s="87"/>
      <c r="P8865" s="127"/>
      <c r="Q8865" s="127"/>
      <c r="R8865" s="127"/>
    </row>
    <row r="8866" spans="7:18" x14ac:dyDescent="0.2">
      <c r="G8866" s="64"/>
      <c r="H8866" s="64"/>
      <c r="O8866" s="87"/>
      <c r="P8866" s="127"/>
      <c r="Q8866" s="127"/>
      <c r="R8866" s="127"/>
    </row>
    <row r="8867" spans="7:18" x14ac:dyDescent="0.2">
      <c r="G8867" s="64"/>
      <c r="H8867" s="64"/>
      <c r="O8867" s="87"/>
      <c r="P8867" s="127"/>
      <c r="Q8867" s="127"/>
      <c r="R8867" s="127"/>
    </row>
    <row r="8868" spans="7:18" x14ac:dyDescent="0.2">
      <c r="G8868" s="64"/>
      <c r="H8868" s="64"/>
      <c r="O8868" s="87"/>
      <c r="P8868" s="127"/>
      <c r="Q8868" s="127"/>
      <c r="R8868" s="127"/>
    </row>
    <row r="8869" spans="7:18" x14ac:dyDescent="0.2">
      <c r="G8869" s="64"/>
      <c r="H8869" s="64"/>
      <c r="O8869" s="87"/>
      <c r="P8869" s="127"/>
      <c r="Q8869" s="127"/>
      <c r="R8869" s="127"/>
    </row>
    <row r="8870" spans="7:18" x14ac:dyDescent="0.2">
      <c r="G8870" s="64"/>
      <c r="H8870" s="64"/>
      <c r="O8870" s="87"/>
      <c r="P8870" s="127"/>
      <c r="Q8870" s="127"/>
      <c r="R8870" s="127"/>
    </row>
    <row r="8871" spans="7:18" x14ac:dyDescent="0.2">
      <c r="G8871" s="64"/>
      <c r="H8871" s="64"/>
      <c r="O8871" s="87"/>
      <c r="P8871" s="127"/>
      <c r="Q8871" s="127"/>
      <c r="R8871" s="127"/>
    </row>
    <row r="8872" spans="7:18" x14ac:dyDescent="0.2">
      <c r="G8872" s="64"/>
      <c r="H8872" s="64"/>
      <c r="O8872" s="87"/>
      <c r="P8872" s="127"/>
      <c r="Q8872" s="127"/>
      <c r="R8872" s="127"/>
    </row>
    <row r="8873" spans="7:18" x14ac:dyDescent="0.2">
      <c r="G8873" s="64"/>
      <c r="H8873" s="64"/>
      <c r="O8873" s="87"/>
      <c r="P8873" s="127"/>
      <c r="Q8873" s="127"/>
      <c r="R8873" s="127"/>
    </row>
    <row r="8874" spans="7:18" x14ac:dyDescent="0.2">
      <c r="G8874" s="64"/>
      <c r="H8874" s="64"/>
      <c r="O8874" s="87"/>
      <c r="P8874" s="127"/>
      <c r="Q8874" s="127"/>
      <c r="R8874" s="127"/>
    </row>
    <row r="8875" spans="7:18" x14ac:dyDescent="0.2">
      <c r="G8875" s="64"/>
      <c r="H8875" s="64"/>
      <c r="O8875" s="87"/>
      <c r="P8875" s="127"/>
      <c r="Q8875" s="127"/>
      <c r="R8875" s="127"/>
    </row>
    <row r="8876" spans="7:18" x14ac:dyDescent="0.2">
      <c r="G8876" s="64"/>
      <c r="H8876" s="64"/>
      <c r="O8876" s="87"/>
      <c r="P8876" s="127"/>
      <c r="Q8876" s="127"/>
      <c r="R8876" s="127"/>
    </row>
    <row r="8877" spans="7:18" x14ac:dyDescent="0.2">
      <c r="G8877" s="64"/>
      <c r="H8877" s="64"/>
      <c r="O8877" s="87"/>
      <c r="P8877" s="127"/>
      <c r="Q8877" s="127"/>
      <c r="R8877" s="127"/>
    </row>
    <row r="8878" spans="7:18" x14ac:dyDescent="0.2">
      <c r="G8878" s="64"/>
      <c r="H8878" s="64"/>
      <c r="O8878" s="87"/>
      <c r="P8878" s="127"/>
      <c r="Q8878" s="127"/>
      <c r="R8878" s="127"/>
    </row>
    <row r="8879" spans="7:18" x14ac:dyDescent="0.2">
      <c r="G8879" s="64"/>
      <c r="H8879" s="64"/>
      <c r="O8879" s="87"/>
      <c r="P8879" s="127"/>
      <c r="Q8879" s="127"/>
      <c r="R8879" s="127"/>
    </row>
    <row r="8880" spans="7:18" x14ac:dyDescent="0.2">
      <c r="G8880" s="64"/>
      <c r="H8880" s="64"/>
      <c r="O8880" s="87"/>
      <c r="P8880" s="127"/>
      <c r="Q8880" s="127"/>
      <c r="R8880" s="127"/>
    </row>
    <row r="8881" spans="7:18" x14ac:dyDescent="0.2">
      <c r="G8881" s="64"/>
      <c r="H8881" s="64"/>
      <c r="O8881" s="87"/>
      <c r="P8881" s="127"/>
      <c r="Q8881" s="127"/>
      <c r="R8881" s="127"/>
    </row>
    <row r="8882" spans="7:18" x14ac:dyDescent="0.2">
      <c r="G8882" s="64"/>
      <c r="H8882" s="64"/>
      <c r="O8882" s="87"/>
      <c r="P8882" s="127"/>
      <c r="Q8882" s="127"/>
      <c r="R8882" s="127"/>
    </row>
    <row r="8883" spans="7:18" x14ac:dyDescent="0.2">
      <c r="G8883" s="64"/>
      <c r="H8883" s="64"/>
      <c r="O8883" s="87"/>
      <c r="P8883" s="127"/>
      <c r="Q8883" s="127"/>
      <c r="R8883" s="127"/>
    </row>
    <row r="8884" spans="7:18" x14ac:dyDescent="0.2">
      <c r="G8884" s="64"/>
      <c r="H8884" s="64"/>
      <c r="O8884" s="87"/>
      <c r="P8884" s="127"/>
      <c r="Q8884" s="127"/>
      <c r="R8884" s="127"/>
    </row>
    <row r="8885" spans="7:18" x14ac:dyDescent="0.2">
      <c r="G8885" s="64"/>
      <c r="H8885" s="64"/>
      <c r="O8885" s="87"/>
      <c r="P8885" s="127"/>
      <c r="Q8885" s="127"/>
      <c r="R8885" s="127"/>
    </row>
    <row r="8886" spans="7:18" x14ac:dyDescent="0.2">
      <c r="G8886" s="64"/>
      <c r="H8886" s="64"/>
      <c r="O8886" s="87"/>
      <c r="P8886" s="127"/>
      <c r="Q8886" s="127"/>
      <c r="R8886" s="127"/>
    </row>
    <row r="8887" spans="7:18" x14ac:dyDescent="0.2">
      <c r="G8887" s="64"/>
      <c r="H8887" s="64"/>
      <c r="O8887" s="87"/>
      <c r="P8887" s="127"/>
      <c r="Q8887" s="127"/>
      <c r="R8887" s="127"/>
    </row>
    <row r="8888" spans="7:18" x14ac:dyDescent="0.2">
      <c r="G8888" s="64"/>
      <c r="H8888" s="64"/>
      <c r="O8888" s="87"/>
      <c r="P8888" s="127"/>
      <c r="Q8888" s="127"/>
      <c r="R8888" s="127"/>
    </row>
    <row r="8889" spans="7:18" x14ac:dyDescent="0.2">
      <c r="G8889" s="64"/>
      <c r="H8889" s="64"/>
      <c r="O8889" s="87"/>
      <c r="P8889" s="127"/>
      <c r="Q8889" s="127"/>
      <c r="R8889" s="127"/>
    </row>
    <row r="8890" spans="7:18" x14ac:dyDescent="0.2">
      <c r="G8890" s="64"/>
      <c r="H8890" s="64"/>
      <c r="O8890" s="87"/>
      <c r="P8890" s="127"/>
      <c r="Q8890" s="127"/>
      <c r="R8890" s="127"/>
    </row>
    <row r="8891" spans="7:18" x14ac:dyDescent="0.2">
      <c r="G8891" s="64"/>
      <c r="H8891" s="64"/>
      <c r="O8891" s="87"/>
      <c r="P8891" s="127"/>
      <c r="Q8891" s="127"/>
      <c r="R8891" s="127"/>
    </row>
    <row r="8892" spans="7:18" x14ac:dyDescent="0.2">
      <c r="G8892" s="64"/>
      <c r="H8892" s="64"/>
      <c r="O8892" s="87"/>
      <c r="P8892" s="127"/>
      <c r="Q8892" s="127"/>
      <c r="R8892" s="127"/>
    </row>
    <row r="8893" spans="7:18" x14ac:dyDescent="0.2">
      <c r="G8893" s="64"/>
      <c r="H8893" s="64"/>
      <c r="O8893" s="87"/>
      <c r="P8893" s="127"/>
      <c r="Q8893" s="127"/>
      <c r="R8893" s="127"/>
    </row>
    <row r="8894" spans="7:18" x14ac:dyDescent="0.2">
      <c r="G8894" s="64"/>
      <c r="H8894" s="64"/>
      <c r="O8894" s="87"/>
      <c r="P8894" s="127"/>
      <c r="Q8894" s="127"/>
      <c r="R8894" s="127"/>
    </row>
    <row r="8895" spans="7:18" x14ac:dyDescent="0.2">
      <c r="G8895" s="64"/>
      <c r="H8895" s="64"/>
      <c r="O8895" s="87"/>
      <c r="P8895" s="127"/>
      <c r="Q8895" s="127"/>
      <c r="R8895" s="127"/>
    </row>
    <row r="8896" spans="7:18" x14ac:dyDescent="0.2">
      <c r="G8896" s="64"/>
      <c r="H8896" s="64"/>
      <c r="O8896" s="87"/>
      <c r="P8896" s="127"/>
      <c r="Q8896" s="127"/>
      <c r="R8896" s="127"/>
    </row>
    <row r="8897" spans="7:18" x14ac:dyDescent="0.2">
      <c r="G8897" s="64"/>
      <c r="H8897" s="64"/>
      <c r="O8897" s="87"/>
      <c r="P8897" s="127"/>
      <c r="Q8897" s="127"/>
      <c r="R8897" s="127"/>
    </row>
    <row r="8898" spans="7:18" x14ac:dyDescent="0.2">
      <c r="G8898" s="64"/>
      <c r="H8898" s="64"/>
      <c r="O8898" s="87"/>
      <c r="P8898" s="127"/>
      <c r="Q8898" s="127"/>
      <c r="R8898" s="127"/>
    </row>
    <row r="8899" spans="7:18" x14ac:dyDescent="0.2">
      <c r="G8899" s="64"/>
      <c r="H8899" s="64"/>
      <c r="O8899" s="87"/>
      <c r="P8899" s="127"/>
      <c r="Q8899" s="127"/>
      <c r="R8899" s="127"/>
    </row>
    <row r="8900" spans="7:18" x14ac:dyDescent="0.2">
      <c r="G8900" s="64"/>
      <c r="H8900" s="64"/>
      <c r="O8900" s="87"/>
      <c r="P8900" s="127"/>
      <c r="Q8900" s="127"/>
      <c r="R8900" s="127"/>
    </row>
    <row r="8901" spans="7:18" x14ac:dyDescent="0.2">
      <c r="G8901" s="64"/>
      <c r="H8901" s="64"/>
      <c r="O8901" s="87"/>
      <c r="P8901" s="127"/>
      <c r="Q8901" s="127"/>
      <c r="R8901" s="127"/>
    </row>
    <row r="8902" spans="7:18" x14ac:dyDescent="0.2">
      <c r="G8902" s="64"/>
      <c r="H8902" s="64"/>
      <c r="O8902" s="87"/>
      <c r="P8902" s="127"/>
      <c r="Q8902" s="127"/>
      <c r="R8902" s="127"/>
    </row>
    <row r="8903" spans="7:18" x14ac:dyDescent="0.2">
      <c r="G8903" s="64"/>
      <c r="H8903" s="64"/>
      <c r="O8903" s="87"/>
      <c r="P8903" s="127"/>
      <c r="Q8903" s="127"/>
      <c r="R8903" s="127"/>
    </row>
    <row r="8904" spans="7:18" x14ac:dyDescent="0.2">
      <c r="G8904" s="64"/>
      <c r="H8904" s="64"/>
      <c r="O8904" s="87"/>
      <c r="P8904" s="127"/>
      <c r="Q8904" s="127"/>
      <c r="R8904" s="127"/>
    </row>
    <row r="8905" spans="7:18" x14ac:dyDescent="0.2">
      <c r="G8905" s="64"/>
      <c r="H8905" s="64"/>
      <c r="O8905" s="87"/>
      <c r="P8905" s="127"/>
      <c r="Q8905" s="127"/>
      <c r="R8905" s="127"/>
    </row>
    <row r="8906" spans="7:18" x14ac:dyDescent="0.2">
      <c r="G8906" s="64"/>
      <c r="H8906" s="64"/>
      <c r="O8906" s="87"/>
      <c r="P8906" s="127"/>
      <c r="Q8906" s="127"/>
      <c r="R8906" s="127"/>
    </row>
    <row r="8907" spans="7:18" x14ac:dyDescent="0.2">
      <c r="G8907" s="64"/>
      <c r="H8907" s="64"/>
      <c r="O8907" s="87"/>
      <c r="P8907" s="127"/>
      <c r="Q8907" s="127"/>
      <c r="R8907" s="127"/>
    </row>
    <row r="8908" spans="7:18" x14ac:dyDescent="0.2">
      <c r="G8908" s="64"/>
      <c r="H8908" s="64"/>
      <c r="O8908" s="87"/>
      <c r="P8908" s="127"/>
      <c r="Q8908" s="127"/>
      <c r="R8908" s="127"/>
    </row>
    <row r="8909" spans="7:18" x14ac:dyDescent="0.2">
      <c r="G8909" s="64"/>
      <c r="H8909" s="64"/>
      <c r="O8909" s="87"/>
      <c r="P8909" s="127"/>
      <c r="Q8909" s="127"/>
      <c r="R8909" s="127"/>
    </row>
    <row r="8910" spans="7:18" x14ac:dyDescent="0.2">
      <c r="G8910" s="64"/>
      <c r="H8910" s="64"/>
      <c r="O8910" s="87"/>
      <c r="P8910" s="127"/>
      <c r="Q8910" s="127"/>
      <c r="R8910" s="127"/>
    </row>
    <row r="8911" spans="7:18" x14ac:dyDescent="0.2">
      <c r="G8911" s="64"/>
      <c r="H8911" s="64"/>
      <c r="O8911" s="87"/>
      <c r="P8911" s="127"/>
      <c r="Q8911" s="127"/>
      <c r="R8911" s="127"/>
    </row>
    <row r="8912" spans="7:18" x14ac:dyDescent="0.2">
      <c r="G8912" s="64"/>
      <c r="H8912" s="64"/>
      <c r="O8912" s="87"/>
      <c r="P8912" s="127"/>
      <c r="Q8912" s="127"/>
      <c r="R8912" s="127"/>
    </row>
    <row r="8913" spans="7:18" x14ac:dyDescent="0.2">
      <c r="G8913" s="64"/>
      <c r="H8913" s="64"/>
      <c r="O8913" s="87"/>
      <c r="P8913" s="127"/>
      <c r="Q8913" s="127"/>
      <c r="R8913" s="127"/>
    </row>
    <row r="8914" spans="7:18" x14ac:dyDescent="0.2">
      <c r="G8914" s="64"/>
      <c r="H8914" s="64"/>
      <c r="O8914" s="87"/>
      <c r="P8914" s="127"/>
      <c r="Q8914" s="127"/>
      <c r="R8914" s="127"/>
    </row>
    <row r="8915" spans="7:18" x14ac:dyDescent="0.2">
      <c r="G8915" s="64"/>
      <c r="H8915" s="64"/>
      <c r="O8915" s="87"/>
      <c r="P8915" s="127"/>
      <c r="Q8915" s="127"/>
      <c r="R8915" s="127"/>
    </row>
    <row r="8916" spans="7:18" x14ac:dyDescent="0.2">
      <c r="G8916" s="64"/>
      <c r="H8916" s="64"/>
      <c r="O8916" s="87"/>
      <c r="P8916" s="127"/>
      <c r="Q8916" s="127"/>
      <c r="R8916" s="127"/>
    </row>
    <row r="8917" spans="7:18" x14ac:dyDescent="0.2">
      <c r="G8917" s="64"/>
      <c r="H8917" s="64"/>
      <c r="O8917" s="87"/>
      <c r="P8917" s="127"/>
      <c r="Q8917" s="127"/>
      <c r="R8917" s="127"/>
    </row>
    <row r="8918" spans="7:18" x14ac:dyDescent="0.2">
      <c r="G8918" s="64"/>
      <c r="H8918" s="64"/>
      <c r="O8918" s="87"/>
      <c r="P8918" s="127"/>
      <c r="Q8918" s="127"/>
      <c r="R8918" s="127"/>
    </row>
    <row r="8919" spans="7:18" x14ac:dyDescent="0.2">
      <c r="G8919" s="64"/>
      <c r="H8919" s="64"/>
      <c r="O8919" s="87"/>
      <c r="P8919" s="127"/>
      <c r="Q8919" s="127"/>
      <c r="R8919" s="127"/>
    </row>
    <row r="8920" spans="7:18" x14ac:dyDescent="0.2">
      <c r="G8920" s="64"/>
      <c r="H8920" s="64"/>
      <c r="O8920" s="87"/>
      <c r="P8920" s="127"/>
      <c r="Q8920" s="127"/>
      <c r="R8920" s="127"/>
    </row>
    <row r="8921" spans="7:18" x14ac:dyDescent="0.2">
      <c r="G8921" s="64"/>
      <c r="H8921" s="64"/>
      <c r="O8921" s="87"/>
      <c r="P8921" s="127"/>
      <c r="Q8921" s="127"/>
      <c r="R8921" s="127"/>
    </row>
    <row r="8922" spans="7:18" x14ac:dyDescent="0.2">
      <c r="G8922" s="64"/>
      <c r="H8922" s="64"/>
      <c r="O8922" s="87"/>
      <c r="P8922" s="127"/>
      <c r="Q8922" s="127"/>
      <c r="R8922" s="127"/>
    </row>
    <row r="8923" spans="7:18" x14ac:dyDescent="0.2">
      <c r="G8923" s="64"/>
      <c r="H8923" s="64"/>
      <c r="O8923" s="87"/>
      <c r="P8923" s="127"/>
      <c r="Q8923" s="127"/>
      <c r="R8923" s="127"/>
    </row>
    <row r="8924" spans="7:18" x14ac:dyDescent="0.2">
      <c r="G8924" s="64"/>
      <c r="H8924" s="64"/>
      <c r="O8924" s="87"/>
      <c r="P8924" s="127"/>
      <c r="Q8924" s="127"/>
      <c r="R8924" s="127"/>
    </row>
    <row r="8925" spans="7:18" x14ac:dyDescent="0.2">
      <c r="G8925" s="64"/>
      <c r="H8925" s="64"/>
      <c r="O8925" s="87"/>
      <c r="P8925" s="127"/>
      <c r="Q8925" s="127"/>
      <c r="R8925" s="127"/>
    </row>
    <row r="8926" spans="7:18" x14ac:dyDescent="0.2">
      <c r="G8926" s="64"/>
      <c r="H8926" s="64"/>
      <c r="O8926" s="87"/>
      <c r="P8926" s="127"/>
      <c r="Q8926" s="127"/>
      <c r="R8926" s="127"/>
    </row>
    <row r="8927" spans="7:18" x14ac:dyDescent="0.2">
      <c r="G8927" s="64"/>
      <c r="H8927" s="64"/>
      <c r="O8927" s="87"/>
      <c r="P8927" s="127"/>
      <c r="Q8927" s="127"/>
      <c r="R8927" s="127"/>
    </row>
    <row r="8928" spans="7:18" x14ac:dyDescent="0.2">
      <c r="G8928" s="64"/>
      <c r="H8928" s="64"/>
      <c r="O8928" s="87"/>
      <c r="P8928" s="127"/>
      <c r="Q8928" s="127"/>
      <c r="R8928" s="127"/>
    </row>
    <row r="8929" spans="7:18" x14ac:dyDescent="0.2">
      <c r="G8929" s="64"/>
      <c r="H8929" s="64"/>
      <c r="O8929" s="87"/>
      <c r="P8929" s="127"/>
      <c r="Q8929" s="127"/>
      <c r="R8929" s="127"/>
    </row>
    <row r="8930" spans="7:18" x14ac:dyDescent="0.2">
      <c r="G8930" s="64"/>
      <c r="H8930" s="64"/>
      <c r="O8930" s="87"/>
      <c r="P8930" s="127"/>
      <c r="Q8930" s="127"/>
      <c r="R8930" s="127"/>
    </row>
    <row r="8931" spans="7:18" x14ac:dyDescent="0.2">
      <c r="G8931" s="64"/>
      <c r="H8931" s="64"/>
      <c r="O8931" s="87"/>
      <c r="P8931" s="127"/>
      <c r="Q8931" s="127"/>
      <c r="R8931" s="127"/>
    </row>
    <row r="8932" spans="7:18" x14ac:dyDescent="0.2">
      <c r="G8932" s="64"/>
      <c r="H8932" s="64"/>
      <c r="O8932" s="87"/>
      <c r="P8932" s="127"/>
      <c r="Q8932" s="127"/>
      <c r="R8932" s="127"/>
    </row>
    <row r="8933" spans="7:18" x14ac:dyDescent="0.2">
      <c r="G8933" s="64"/>
      <c r="H8933" s="64"/>
      <c r="O8933" s="87"/>
      <c r="P8933" s="127"/>
      <c r="Q8933" s="127"/>
      <c r="R8933" s="127"/>
    </row>
    <row r="8934" spans="7:18" x14ac:dyDescent="0.2">
      <c r="G8934" s="64"/>
      <c r="H8934" s="64"/>
      <c r="O8934" s="87"/>
      <c r="P8934" s="127"/>
      <c r="Q8934" s="127"/>
      <c r="R8934" s="127"/>
    </row>
    <row r="8935" spans="7:18" x14ac:dyDescent="0.2">
      <c r="G8935" s="64"/>
      <c r="H8935" s="64"/>
      <c r="O8935" s="87"/>
      <c r="P8935" s="127"/>
      <c r="Q8935" s="127"/>
      <c r="R8935" s="127"/>
    </row>
    <row r="8936" spans="7:18" x14ac:dyDescent="0.2">
      <c r="G8936" s="64"/>
      <c r="H8936" s="64"/>
      <c r="O8936" s="87"/>
      <c r="P8936" s="127"/>
      <c r="Q8936" s="127"/>
      <c r="R8936" s="127"/>
    </row>
    <row r="8937" spans="7:18" x14ac:dyDescent="0.2">
      <c r="G8937" s="64"/>
      <c r="H8937" s="64"/>
      <c r="O8937" s="87"/>
      <c r="P8937" s="127"/>
      <c r="Q8937" s="127"/>
      <c r="R8937" s="127"/>
    </row>
    <row r="8938" spans="7:18" x14ac:dyDescent="0.2">
      <c r="G8938" s="64"/>
      <c r="H8938" s="64"/>
      <c r="O8938" s="87"/>
      <c r="P8938" s="127"/>
      <c r="Q8938" s="127"/>
      <c r="R8938" s="127"/>
    </row>
    <row r="8939" spans="7:18" x14ac:dyDescent="0.2">
      <c r="G8939" s="64"/>
      <c r="H8939" s="64"/>
      <c r="O8939" s="87"/>
      <c r="P8939" s="127"/>
      <c r="Q8939" s="127"/>
      <c r="R8939" s="127"/>
    </row>
    <row r="8940" spans="7:18" x14ac:dyDescent="0.2">
      <c r="G8940" s="64"/>
      <c r="H8940" s="64"/>
      <c r="O8940" s="87"/>
      <c r="P8940" s="127"/>
      <c r="Q8940" s="127"/>
      <c r="R8940" s="127"/>
    </row>
    <row r="8941" spans="7:18" x14ac:dyDescent="0.2">
      <c r="G8941" s="64"/>
      <c r="H8941" s="64"/>
      <c r="O8941" s="87"/>
      <c r="P8941" s="127"/>
      <c r="Q8941" s="127"/>
      <c r="R8941" s="127"/>
    </row>
    <row r="8942" spans="7:18" x14ac:dyDescent="0.2">
      <c r="G8942" s="64"/>
      <c r="H8942" s="64"/>
      <c r="O8942" s="87"/>
      <c r="P8942" s="127"/>
      <c r="Q8942" s="127"/>
      <c r="R8942" s="127"/>
    </row>
    <row r="8943" spans="7:18" x14ac:dyDescent="0.2">
      <c r="G8943" s="64"/>
      <c r="H8943" s="64"/>
      <c r="O8943" s="87"/>
      <c r="P8943" s="127"/>
      <c r="Q8943" s="127"/>
      <c r="R8943" s="127"/>
    </row>
    <row r="8944" spans="7:18" x14ac:dyDescent="0.2">
      <c r="G8944" s="64"/>
      <c r="H8944" s="64"/>
      <c r="O8944" s="87"/>
      <c r="P8944" s="127"/>
      <c r="Q8944" s="127"/>
      <c r="R8944" s="127"/>
    </row>
    <row r="8945" spans="7:18" x14ac:dyDescent="0.2">
      <c r="G8945" s="64"/>
      <c r="H8945" s="64"/>
      <c r="O8945" s="87"/>
      <c r="P8945" s="127"/>
      <c r="Q8945" s="127"/>
      <c r="R8945" s="127"/>
    </row>
    <row r="8946" spans="7:18" x14ac:dyDescent="0.2">
      <c r="G8946" s="64"/>
      <c r="H8946" s="64"/>
      <c r="O8946" s="87"/>
      <c r="P8946" s="127"/>
      <c r="Q8946" s="127"/>
      <c r="R8946" s="127"/>
    </row>
    <row r="8947" spans="7:18" x14ac:dyDescent="0.2">
      <c r="G8947" s="64"/>
      <c r="H8947" s="64"/>
      <c r="O8947" s="87"/>
      <c r="P8947" s="127"/>
      <c r="Q8947" s="127"/>
      <c r="R8947" s="127"/>
    </row>
    <row r="8948" spans="7:18" x14ac:dyDescent="0.2">
      <c r="G8948" s="64"/>
      <c r="H8948" s="64"/>
      <c r="O8948" s="87"/>
      <c r="P8948" s="127"/>
      <c r="Q8948" s="127"/>
      <c r="R8948" s="127"/>
    </row>
    <row r="8949" spans="7:18" x14ac:dyDescent="0.2">
      <c r="G8949" s="64"/>
      <c r="H8949" s="64"/>
      <c r="O8949" s="87"/>
      <c r="P8949" s="127"/>
      <c r="Q8949" s="127"/>
      <c r="R8949" s="127"/>
    </row>
    <row r="8950" spans="7:18" x14ac:dyDescent="0.2">
      <c r="G8950" s="64"/>
      <c r="H8950" s="64"/>
      <c r="O8950" s="87"/>
      <c r="P8950" s="127"/>
      <c r="Q8950" s="127"/>
      <c r="R8950" s="127"/>
    </row>
    <row r="8951" spans="7:18" x14ac:dyDescent="0.2">
      <c r="G8951" s="64"/>
      <c r="H8951" s="64"/>
      <c r="O8951" s="87"/>
      <c r="P8951" s="127"/>
      <c r="Q8951" s="127"/>
      <c r="R8951" s="127"/>
    </row>
    <row r="8952" spans="7:18" x14ac:dyDescent="0.2">
      <c r="G8952" s="64"/>
      <c r="H8952" s="64"/>
      <c r="O8952" s="87"/>
      <c r="P8952" s="127"/>
      <c r="Q8952" s="127"/>
      <c r="R8952" s="127"/>
    </row>
    <row r="8953" spans="7:18" x14ac:dyDescent="0.2">
      <c r="G8953" s="64"/>
      <c r="H8953" s="64"/>
      <c r="O8953" s="87"/>
      <c r="P8953" s="127"/>
      <c r="Q8953" s="127"/>
      <c r="R8953" s="127"/>
    </row>
    <row r="8954" spans="7:18" x14ac:dyDescent="0.2">
      <c r="G8954" s="64"/>
      <c r="H8954" s="64"/>
      <c r="O8954" s="87"/>
      <c r="P8954" s="127"/>
      <c r="Q8954" s="127"/>
      <c r="R8954" s="127"/>
    </row>
    <row r="8955" spans="7:18" x14ac:dyDescent="0.2">
      <c r="G8955" s="64"/>
      <c r="H8955" s="64"/>
      <c r="O8955" s="87"/>
      <c r="P8955" s="127"/>
      <c r="Q8955" s="127"/>
      <c r="R8955" s="127"/>
    </row>
    <row r="8956" spans="7:18" x14ac:dyDescent="0.2">
      <c r="G8956" s="64"/>
      <c r="H8956" s="64"/>
      <c r="O8956" s="87"/>
      <c r="P8956" s="127"/>
      <c r="Q8956" s="127"/>
      <c r="R8956" s="127"/>
    </row>
    <row r="8957" spans="7:18" x14ac:dyDescent="0.2">
      <c r="G8957" s="64"/>
      <c r="H8957" s="64"/>
      <c r="O8957" s="87"/>
      <c r="P8957" s="127"/>
      <c r="Q8957" s="127"/>
      <c r="R8957" s="127"/>
    </row>
    <row r="8958" spans="7:18" x14ac:dyDescent="0.2">
      <c r="G8958" s="64"/>
      <c r="H8958" s="64"/>
      <c r="O8958" s="87"/>
      <c r="P8958" s="127"/>
      <c r="Q8958" s="127"/>
      <c r="R8958" s="127"/>
    </row>
    <row r="8959" spans="7:18" x14ac:dyDescent="0.2">
      <c r="G8959" s="64"/>
      <c r="H8959" s="64"/>
      <c r="O8959" s="87"/>
      <c r="P8959" s="127"/>
      <c r="Q8959" s="127"/>
      <c r="R8959" s="127"/>
    </row>
    <row r="8960" spans="7:18" x14ac:dyDescent="0.2">
      <c r="G8960" s="64"/>
      <c r="H8960" s="64"/>
      <c r="O8960" s="87"/>
      <c r="P8960" s="127"/>
      <c r="Q8960" s="127"/>
      <c r="R8960" s="127"/>
    </row>
    <row r="8961" spans="7:18" x14ac:dyDescent="0.2">
      <c r="G8961" s="64"/>
      <c r="H8961" s="64"/>
      <c r="O8961" s="87"/>
      <c r="P8961" s="127"/>
      <c r="Q8961" s="127"/>
      <c r="R8961" s="127"/>
    </row>
    <row r="8962" spans="7:18" x14ac:dyDescent="0.2">
      <c r="G8962" s="64"/>
      <c r="H8962" s="64"/>
      <c r="O8962" s="87"/>
      <c r="P8962" s="127"/>
      <c r="Q8962" s="127"/>
      <c r="R8962" s="127"/>
    </row>
    <row r="8963" spans="7:18" x14ac:dyDescent="0.2">
      <c r="G8963" s="64"/>
      <c r="H8963" s="64"/>
      <c r="O8963" s="87"/>
      <c r="P8963" s="127"/>
      <c r="Q8963" s="127"/>
      <c r="R8963" s="127"/>
    </row>
    <row r="8964" spans="7:18" x14ac:dyDescent="0.2">
      <c r="G8964" s="64"/>
      <c r="H8964" s="64"/>
      <c r="O8964" s="87"/>
      <c r="P8964" s="127"/>
      <c r="Q8964" s="127"/>
      <c r="R8964" s="127"/>
    </row>
    <row r="8965" spans="7:18" x14ac:dyDescent="0.2">
      <c r="G8965" s="64"/>
      <c r="H8965" s="64"/>
      <c r="O8965" s="87"/>
      <c r="P8965" s="127"/>
      <c r="Q8965" s="127"/>
      <c r="R8965" s="127"/>
    </row>
    <row r="8966" spans="7:18" x14ac:dyDescent="0.2">
      <c r="G8966" s="64"/>
      <c r="H8966" s="64"/>
      <c r="O8966" s="87"/>
      <c r="P8966" s="127"/>
      <c r="Q8966" s="127"/>
      <c r="R8966" s="127"/>
    </row>
    <row r="8967" spans="7:18" x14ac:dyDescent="0.2">
      <c r="G8967" s="64"/>
      <c r="H8967" s="64"/>
      <c r="O8967" s="87"/>
      <c r="P8967" s="127"/>
      <c r="Q8967" s="127"/>
      <c r="R8967" s="127"/>
    </row>
    <row r="8968" spans="7:18" x14ac:dyDescent="0.2">
      <c r="G8968" s="64"/>
      <c r="H8968" s="64"/>
      <c r="O8968" s="87"/>
      <c r="P8968" s="127"/>
      <c r="Q8968" s="127"/>
      <c r="R8968" s="127"/>
    </row>
    <row r="8969" spans="7:18" x14ac:dyDescent="0.2">
      <c r="G8969" s="64"/>
      <c r="H8969" s="64"/>
      <c r="O8969" s="87"/>
      <c r="P8969" s="127"/>
      <c r="Q8969" s="127"/>
      <c r="R8969" s="127"/>
    </row>
    <row r="8970" spans="7:18" x14ac:dyDescent="0.2">
      <c r="G8970" s="64"/>
      <c r="H8970" s="64"/>
      <c r="O8970" s="87"/>
      <c r="P8970" s="127"/>
      <c r="Q8970" s="127"/>
      <c r="R8970" s="127"/>
    </row>
    <row r="8971" spans="7:18" x14ac:dyDescent="0.2">
      <c r="G8971" s="64"/>
      <c r="H8971" s="64"/>
      <c r="O8971" s="87"/>
      <c r="P8971" s="127"/>
      <c r="Q8971" s="127"/>
      <c r="R8971" s="127"/>
    </row>
    <row r="8972" spans="7:18" x14ac:dyDescent="0.2">
      <c r="G8972" s="64"/>
      <c r="H8972" s="64"/>
      <c r="O8972" s="87"/>
      <c r="P8972" s="127"/>
      <c r="Q8972" s="127"/>
      <c r="R8972" s="127"/>
    </row>
    <row r="8973" spans="7:18" x14ac:dyDescent="0.2">
      <c r="G8973" s="64"/>
      <c r="H8973" s="64"/>
      <c r="O8973" s="87"/>
      <c r="P8973" s="127"/>
      <c r="Q8973" s="127"/>
      <c r="R8973" s="127"/>
    </row>
    <row r="8974" spans="7:18" x14ac:dyDescent="0.2">
      <c r="G8974" s="64"/>
      <c r="H8974" s="64"/>
      <c r="O8974" s="87"/>
      <c r="P8974" s="127"/>
      <c r="Q8974" s="127"/>
      <c r="R8974" s="127"/>
    </row>
    <row r="8975" spans="7:18" x14ac:dyDescent="0.2">
      <c r="G8975" s="64"/>
      <c r="H8975" s="64"/>
      <c r="O8975" s="87"/>
      <c r="P8975" s="127"/>
      <c r="Q8975" s="127"/>
      <c r="R8975" s="127"/>
    </row>
    <row r="8976" spans="7:18" x14ac:dyDescent="0.2">
      <c r="G8976" s="64"/>
      <c r="H8976" s="64"/>
      <c r="O8976" s="87"/>
      <c r="P8976" s="127"/>
      <c r="Q8976" s="127"/>
      <c r="R8976" s="127"/>
    </row>
    <row r="8977" spans="7:18" x14ac:dyDescent="0.2">
      <c r="G8977" s="64"/>
      <c r="H8977" s="64"/>
      <c r="O8977" s="87"/>
      <c r="P8977" s="127"/>
      <c r="Q8977" s="127"/>
      <c r="R8977" s="127"/>
    </row>
    <row r="8978" spans="7:18" x14ac:dyDescent="0.2">
      <c r="G8978" s="64"/>
      <c r="H8978" s="64"/>
      <c r="O8978" s="87"/>
      <c r="P8978" s="127"/>
      <c r="Q8978" s="127"/>
      <c r="R8978" s="127"/>
    </row>
    <row r="8979" spans="7:18" x14ac:dyDescent="0.2">
      <c r="G8979" s="64"/>
      <c r="H8979" s="64"/>
      <c r="O8979" s="87"/>
      <c r="P8979" s="127"/>
      <c r="Q8979" s="127"/>
      <c r="R8979" s="127"/>
    </row>
    <row r="8980" spans="7:18" x14ac:dyDescent="0.2">
      <c r="G8980" s="64"/>
      <c r="H8980" s="64"/>
      <c r="O8980" s="87"/>
      <c r="P8980" s="127"/>
      <c r="Q8980" s="127"/>
      <c r="R8980" s="127"/>
    </row>
    <row r="8981" spans="7:18" x14ac:dyDescent="0.2">
      <c r="G8981" s="64"/>
      <c r="H8981" s="64"/>
      <c r="O8981" s="87"/>
      <c r="P8981" s="127"/>
      <c r="Q8981" s="127"/>
      <c r="R8981" s="127"/>
    </row>
    <row r="8982" spans="7:18" x14ac:dyDescent="0.2">
      <c r="G8982" s="64"/>
      <c r="H8982" s="64"/>
      <c r="O8982" s="87"/>
      <c r="P8982" s="127"/>
      <c r="Q8982" s="127"/>
      <c r="R8982" s="127"/>
    </row>
    <row r="8983" spans="7:18" x14ac:dyDescent="0.2">
      <c r="G8983" s="64"/>
      <c r="H8983" s="64"/>
      <c r="O8983" s="87"/>
      <c r="P8983" s="127"/>
      <c r="Q8983" s="127"/>
      <c r="R8983" s="127"/>
    </row>
    <row r="8984" spans="7:18" x14ac:dyDescent="0.2">
      <c r="G8984" s="64"/>
      <c r="H8984" s="64"/>
      <c r="O8984" s="87"/>
      <c r="P8984" s="127"/>
      <c r="Q8984" s="127"/>
      <c r="R8984" s="127"/>
    </row>
    <row r="8985" spans="7:18" x14ac:dyDescent="0.2">
      <c r="G8985" s="64"/>
      <c r="H8985" s="64"/>
      <c r="O8985" s="87"/>
      <c r="P8985" s="127"/>
      <c r="Q8985" s="127"/>
      <c r="R8985" s="127"/>
    </row>
    <row r="8986" spans="7:18" x14ac:dyDescent="0.2">
      <c r="G8986" s="64"/>
      <c r="H8986" s="64"/>
      <c r="O8986" s="87"/>
      <c r="P8986" s="127"/>
      <c r="Q8986" s="127"/>
      <c r="R8986" s="127"/>
    </row>
    <row r="8987" spans="7:18" x14ac:dyDescent="0.2">
      <c r="G8987" s="64"/>
      <c r="H8987" s="64"/>
      <c r="O8987" s="87"/>
      <c r="P8987" s="127"/>
      <c r="Q8987" s="127"/>
      <c r="R8987" s="127"/>
    </row>
    <row r="8988" spans="7:18" x14ac:dyDescent="0.2">
      <c r="G8988" s="64"/>
      <c r="H8988" s="64"/>
      <c r="O8988" s="87"/>
      <c r="P8988" s="127"/>
      <c r="Q8988" s="127"/>
      <c r="R8988" s="127"/>
    </row>
    <row r="8989" spans="7:18" x14ac:dyDescent="0.2">
      <c r="G8989" s="64"/>
      <c r="H8989" s="64"/>
      <c r="O8989" s="87"/>
      <c r="P8989" s="127"/>
      <c r="Q8989" s="127"/>
      <c r="R8989" s="127"/>
    </row>
    <row r="8990" spans="7:18" x14ac:dyDescent="0.2">
      <c r="G8990" s="64"/>
      <c r="H8990" s="64"/>
      <c r="O8990" s="87"/>
      <c r="P8990" s="127"/>
      <c r="Q8990" s="127"/>
      <c r="R8990" s="127"/>
    </row>
    <row r="8991" spans="7:18" x14ac:dyDescent="0.2">
      <c r="G8991" s="64"/>
      <c r="H8991" s="64"/>
      <c r="O8991" s="87"/>
      <c r="P8991" s="127"/>
      <c r="Q8991" s="127"/>
      <c r="R8991" s="127"/>
    </row>
    <row r="8992" spans="7:18" x14ac:dyDescent="0.2">
      <c r="G8992" s="64"/>
      <c r="H8992" s="64"/>
      <c r="O8992" s="87"/>
      <c r="P8992" s="127"/>
      <c r="Q8992" s="127"/>
      <c r="R8992" s="127"/>
    </row>
    <row r="8993" spans="7:18" x14ac:dyDescent="0.2">
      <c r="G8993" s="64"/>
      <c r="H8993" s="64"/>
      <c r="O8993" s="87"/>
      <c r="P8993" s="127"/>
      <c r="Q8993" s="127"/>
      <c r="R8993" s="127"/>
    </row>
    <row r="8994" spans="7:18" x14ac:dyDescent="0.2">
      <c r="G8994" s="64"/>
      <c r="H8994" s="64"/>
      <c r="O8994" s="87"/>
      <c r="P8994" s="127"/>
      <c r="Q8994" s="127"/>
      <c r="R8994" s="127"/>
    </row>
    <row r="8995" spans="7:18" x14ac:dyDescent="0.2">
      <c r="G8995" s="64"/>
      <c r="H8995" s="64"/>
      <c r="O8995" s="87"/>
      <c r="P8995" s="127"/>
      <c r="Q8995" s="127"/>
      <c r="R8995" s="127"/>
    </row>
    <row r="8996" spans="7:18" x14ac:dyDescent="0.2">
      <c r="G8996" s="64"/>
      <c r="H8996" s="64"/>
      <c r="O8996" s="87"/>
      <c r="P8996" s="127"/>
      <c r="Q8996" s="127"/>
      <c r="R8996" s="127"/>
    </row>
    <row r="8997" spans="7:18" x14ac:dyDescent="0.2">
      <c r="G8997" s="64"/>
      <c r="H8997" s="64"/>
      <c r="O8997" s="87"/>
      <c r="P8997" s="127"/>
      <c r="Q8997" s="127"/>
      <c r="R8997" s="127"/>
    </row>
    <row r="8998" spans="7:18" x14ac:dyDescent="0.2">
      <c r="G8998" s="64"/>
      <c r="H8998" s="64"/>
      <c r="O8998" s="87"/>
      <c r="P8998" s="127"/>
      <c r="Q8998" s="127"/>
      <c r="R8998" s="127"/>
    </row>
    <row r="8999" spans="7:18" x14ac:dyDescent="0.2">
      <c r="G8999" s="64"/>
      <c r="H8999" s="64"/>
      <c r="O8999" s="87"/>
      <c r="P8999" s="127"/>
      <c r="Q8999" s="127"/>
      <c r="R8999" s="127"/>
    </row>
    <row r="9000" spans="7:18" x14ac:dyDescent="0.2">
      <c r="G9000" s="64"/>
      <c r="H9000" s="64"/>
      <c r="O9000" s="87"/>
      <c r="P9000" s="127"/>
      <c r="Q9000" s="127"/>
      <c r="R9000" s="127"/>
    </row>
    <row r="9001" spans="7:18" x14ac:dyDescent="0.2">
      <c r="G9001" s="64"/>
      <c r="H9001" s="64"/>
      <c r="O9001" s="87"/>
      <c r="P9001" s="127"/>
      <c r="Q9001" s="127"/>
      <c r="R9001" s="127"/>
    </row>
    <row r="9002" spans="7:18" x14ac:dyDescent="0.2">
      <c r="G9002" s="64"/>
      <c r="H9002" s="64"/>
      <c r="O9002" s="87"/>
      <c r="P9002" s="127"/>
      <c r="Q9002" s="127"/>
      <c r="R9002" s="127"/>
    </row>
    <row r="9003" spans="7:18" x14ac:dyDescent="0.2">
      <c r="G9003" s="64"/>
      <c r="H9003" s="64"/>
      <c r="O9003" s="87"/>
      <c r="P9003" s="127"/>
      <c r="Q9003" s="127"/>
      <c r="R9003" s="127"/>
    </row>
    <row r="9004" spans="7:18" x14ac:dyDescent="0.2">
      <c r="G9004" s="64"/>
      <c r="H9004" s="64"/>
      <c r="O9004" s="87"/>
      <c r="P9004" s="127"/>
      <c r="Q9004" s="127"/>
      <c r="R9004" s="127"/>
    </row>
    <row r="9005" spans="7:18" x14ac:dyDescent="0.2">
      <c r="G9005" s="64"/>
      <c r="H9005" s="64"/>
      <c r="O9005" s="87"/>
      <c r="P9005" s="127"/>
      <c r="Q9005" s="127"/>
      <c r="R9005" s="127"/>
    </row>
    <row r="9006" spans="7:18" x14ac:dyDescent="0.2">
      <c r="G9006" s="64"/>
      <c r="H9006" s="64"/>
      <c r="O9006" s="87"/>
      <c r="P9006" s="127"/>
      <c r="Q9006" s="127"/>
      <c r="R9006" s="127"/>
    </row>
    <row r="9007" spans="7:18" x14ac:dyDescent="0.2">
      <c r="G9007" s="64"/>
      <c r="H9007" s="64"/>
      <c r="O9007" s="87"/>
      <c r="P9007" s="127"/>
      <c r="Q9007" s="127"/>
      <c r="R9007" s="127"/>
    </row>
    <row r="9008" spans="7:18" x14ac:dyDescent="0.2">
      <c r="G9008" s="64"/>
      <c r="H9008" s="64"/>
      <c r="O9008" s="87"/>
      <c r="P9008" s="127"/>
      <c r="Q9008" s="127"/>
      <c r="R9008" s="127"/>
    </row>
    <row r="9009" spans="7:18" x14ac:dyDescent="0.2">
      <c r="G9009" s="64"/>
      <c r="H9009" s="64"/>
      <c r="O9009" s="87"/>
      <c r="P9009" s="127"/>
      <c r="Q9009" s="127"/>
      <c r="R9009" s="127"/>
    </row>
    <row r="9010" spans="7:18" x14ac:dyDescent="0.2">
      <c r="G9010" s="64"/>
      <c r="H9010" s="64"/>
      <c r="O9010" s="87"/>
      <c r="P9010" s="127"/>
      <c r="Q9010" s="127"/>
      <c r="R9010" s="127"/>
    </row>
    <row r="9011" spans="7:18" x14ac:dyDescent="0.2">
      <c r="G9011" s="64"/>
      <c r="H9011" s="64"/>
      <c r="O9011" s="87"/>
      <c r="P9011" s="127"/>
      <c r="Q9011" s="127"/>
      <c r="R9011" s="127"/>
    </row>
    <row r="9012" spans="7:18" x14ac:dyDescent="0.2">
      <c r="G9012" s="64"/>
      <c r="H9012" s="64"/>
      <c r="O9012" s="87"/>
      <c r="P9012" s="127"/>
      <c r="Q9012" s="127"/>
      <c r="R9012" s="127"/>
    </row>
    <row r="9013" spans="7:18" x14ac:dyDescent="0.2">
      <c r="G9013" s="64"/>
      <c r="H9013" s="64"/>
      <c r="O9013" s="87"/>
      <c r="P9013" s="127"/>
      <c r="Q9013" s="127"/>
      <c r="R9013" s="127"/>
    </row>
    <row r="9014" spans="7:18" x14ac:dyDescent="0.2">
      <c r="G9014" s="64"/>
      <c r="H9014" s="64"/>
      <c r="O9014" s="87"/>
      <c r="P9014" s="127"/>
      <c r="Q9014" s="127"/>
      <c r="R9014" s="127"/>
    </row>
    <row r="9015" spans="7:18" x14ac:dyDescent="0.2">
      <c r="G9015" s="64"/>
      <c r="H9015" s="64"/>
      <c r="O9015" s="87"/>
      <c r="P9015" s="127"/>
      <c r="Q9015" s="127"/>
      <c r="R9015" s="127"/>
    </row>
    <row r="9016" spans="7:18" x14ac:dyDescent="0.2">
      <c r="G9016" s="64"/>
      <c r="H9016" s="64"/>
      <c r="O9016" s="87"/>
      <c r="P9016" s="127"/>
      <c r="Q9016" s="127"/>
      <c r="R9016" s="127"/>
    </row>
    <row r="9017" spans="7:18" x14ac:dyDescent="0.2">
      <c r="G9017" s="64"/>
      <c r="H9017" s="64"/>
      <c r="O9017" s="87"/>
      <c r="P9017" s="127"/>
      <c r="Q9017" s="127"/>
      <c r="R9017" s="127"/>
    </row>
    <row r="9018" spans="7:18" x14ac:dyDescent="0.2">
      <c r="G9018" s="64"/>
      <c r="H9018" s="64"/>
      <c r="O9018" s="87"/>
      <c r="P9018" s="127"/>
      <c r="Q9018" s="127"/>
      <c r="R9018" s="127"/>
    </row>
    <row r="9019" spans="7:18" x14ac:dyDescent="0.2">
      <c r="G9019" s="64"/>
      <c r="H9019" s="64"/>
      <c r="O9019" s="87"/>
      <c r="P9019" s="127"/>
      <c r="Q9019" s="127"/>
      <c r="R9019" s="127"/>
    </row>
    <row r="9020" spans="7:18" x14ac:dyDescent="0.2">
      <c r="G9020" s="64"/>
      <c r="H9020" s="64"/>
      <c r="O9020" s="87"/>
      <c r="P9020" s="127"/>
      <c r="Q9020" s="127"/>
      <c r="R9020" s="127"/>
    </row>
    <row r="9021" spans="7:18" x14ac:dyDescent="0.2">
      <c r="G9021" s="64"/>
      <c r="H9021" s="64"/>
      <c r="O9021" s="87"/>
      <c r="P9021" s="127"/>
      <c r="Q9021" s="127"/>
      <c r="R9021" s="127"/>
    </row>
    <row r="9022" spans="7:18" x14ac:dyDescent="0.2">
      <c r="G9022" s="64"/>
      <c r="H9022" s="64"/>
      <c r="O9022" s="87"/>
      <c r="P9022" s="127"/>
      <c r="Q9022" s="127"/>
      <c r="R9022" s="127"/>
    </row>
    <row r="9023" spans="7:18" x14ac:dyDescent="0.2">
      <c r="G9023" s="64"/>
      <c r="H9023" s="64"/>
      <c r="O9023" s="87"/>
      <c r="P9023" s="127"/>
      <c r="Q9023" s="127"/>
      <c r="R9023" s="127"/>
    </row>
    <row r="9024" spans="7:18" x14ac:dyDescent="0.2">
      <c r="G9024" s="64"/>
      <c r="H9024" s="64"/>
      <c r="O9024" s="87"/>
      <c r="P9024" s="127"/>
      <c r="Q9024" s="127"/>
      <c r="R9024" s="127"/>
    </row>
    <row r="9025" spans="7:18" x14ac:dyDescent="0.2">
      <c r="G9025" s="64"/>
      <c r="H9025" s="64"/>
      <c r="O9025" s="87"/>
      <c r="P9025" s="127"/>
      <c r="Q9025" s="127"/>
      <c r="R9025" s="127"/>
    </row>
    <row r="9026" spans="7:18" x14ac:dyDescent="0.2">
      <c r="G9026" s="64"/>
      <c r="H9026" s="64"/>
      <c r="O9026" s="87"/>
      <c r="P9026" s="127"/>
      <c r="Q9026" s="127"/>
      <c r="R9026" s="127"/>
    </row>
    <row r="9027" spans="7:18" x14ac:dyDescent="0.2">
      <c r="G9027" s="64"/>
      <c r="H9027" s="64"/>
      <c r="O9027" s="87"/>
      <c r="P9027" s="127"/>
      <c r="Q9027" s="127"/>
      <c r="R9027" s="127"/>
    </row>
    <row r="9028" spans="7:18" x14ac:dyDescent="0.2">
      <c r="G9028" s="64"/>
      <c r="H9028" s="64"/>
      <c r="O9028" s="87"/>
      <c r="P9028" s="127"/>
      <c r="Q9028" s="127"/>
      <c r="R9028" s="127"/>
    </row>
    <row r="9029" spans="7:18" x14ac:dyDescent="0.2">
      <c r="G9029" s="64"/>
      <c r="H9029" s="64"/>
      <c r="O9029" s="87"/>
      <c r="P9029" s="127"/>
      <c r="Q9029" s="127"/>
      <c r="R9029" s="127"/>
    </row>
    <row r="9030" spans="7:18" x14ac:dyDescent="0.2">
      <c r="G9030" s="64"/>
      <c r="H9030" s="64"/>
      <c r="O9030" s="87"/>
      <c r="P9030" s="127"/>
      <c r="Q9030" s="127"/>
      <c r="R9030" s="127"/>
    </row>
    <row r="9031" spans="7:18" x14ac:dyDescent="0.2">
      <c r="G9031" s="64"/>
      <c r="H9031" s="64"/>
      <c r="O9031" s="87"/>
      <c r="P9031" s="127"/>
      <c r="Q9031" s="127"/>
      <c r="R9031" s="127"/>
    </row>
    <row r="9032" spans="7:18" x14ac:dyDescent="0.2">
      <c r="G9032" s="64"/>
      <c r="H9032" s="64"/>
      <c r="O9032" s="87"/>
      <c r="P9032" s="127"/>
      <c r="Q9032" s="127"/>
      <c r="R9032" s="127"/>
    </row>
    <row r="9033" spans="7:18" x14ac:dyDescent="0.2">
      <c r="G9033" s="64"/>
      <c r="H9033" s="64"/>
      <c r="O9033" s="87"/>
      <c r="P9033" s="127"/>
      <c r="Q9033" s="127"/>
      <c r="R9033" s="127"/>
    </row>
    <row r="9034" spans="7:18" x14ac:dyDescent="0.2">
      <c r="G9034" s="64"/>
      <c r="H9034" s="64"/>
      <c r="O9034" s="87"/>
      <c r="P9034" s="127"/>
      <c r="Q9034" s="127"/>
      <c r="R9034" s="127"/>
    </row>
    <row r="9035" spans="7:18" x14ac:dyDescent="0.2">
      <c r="G9035" s="64"/>
      <c r="H9035" s="64"/>
      <c r="O9035" s="87"/>
      <c r="P9035" s="127"/>
      <c r="Q9035" s="127"/>
      <c r="R9035" s="127"/>
    </row>
    <row r="9036" spans="7:18" x14ac:dyDescent="0.2">
      <c r="G9036" s="64"/>
      <c r="H9036" s="64"/>
      <c r="O9036" s="87"/>
      <c r="P9036" s="127"/>
      <c r="Q9036" s="127"/>
      <c r="R9036" s="127"/>
    </row>
    <row r="9037" spans="7:18" x14ac:dyDescent="0.2">
      <c r="G9037" s="64"/>
      <c r="H9037" s="64"/>
      <c r="O9037" s="87"/>
      <c r="P9037" s="127"/>
      <c r="Q9037" s="127"/>
      <c r="R9037" s="127"/>
    </row>
    <row r="9038" spans="7:18" x14ac:dyDescent="0.2">
      <c r="G9038" s="64"/>
      <c r="H9038" s="64"/>
      <c r="O9038" s="87"/>
      <c r="P9038" s="127"/>
      <c r="Q9038" s="127"/>
      <c r="R9038" s="127"/>
    </row>
    <row r="9039" spans="7:18" x14ac:dyDescent="0.2">
      <c r="G9039" s="64"/>
      <c r="H9039" s="64"/>
      <c r="O9039" s="87"/>
      <c r="P9039" s="127"/>
      <c r="Q9039" s="127"/>
      <c r="R9039" s="127"/>
    </row>
    <row r="9040" spans="7:18" x14ac:dyDescent="0.2">
      <c r="G9040" s="64"/>
      <c r="H9040" s="64"/>
      <c r="O9040" s="87"/>
      <c r="P9040" s="127"/>
      <c r="Q9040" s="127"/>
      <c r="R9040" s="127"/>
    </row>
    <row r="9041" spans="7:18" x14ac:dyDescent="0.2">
      <c r="G9041" s="64"/>
      <c r="H9041" s="64"/>
      <c r="O9041" s="87"/>
      <c r="P9041" s="127"/>
      <c r="Q9041" s="127"/>
      <c r="R9041" s="127"/>
    </row>
    <row r="9042" spans="7:18" x14ac:dyDescent="0.2">
      <c r="G9042" s="64"/>
      <c r="H9042" s="64"/>
      <c r="O9042" s="87"/>
      <c r="P9042" s="127"/>
      <c r="Q9042" s="127"/>
      <c r="R9042" s="127"/>
    </row>
    <row r="9043" spans="7:18" x14ac:dyDescent="0.2">
      <c r="G9043" s="64"/>
      <c r="H9043" s="64"/>
      <c r="O9043" s="87"/>
      <c r="P9043" s="127"/>
      <c r="Q9043" s="127"/>
      <c r="R9043" s="127"/>
    </row>
    <row r="9044" spans="7:18" x14ac:dyDescent="0.2">
      <c r="G9044" s="64"/>
      <c r="H9044" s="64"/>
      <c r="O9044" s="87"/>
      <c r="P9044" s="127"/>
      <c r="Q9044" s="127"/>
      <c r="R9044" s="127"/>
    </row>
    <row r="9045" spans="7:18" x14ac:dyDescent="0.2">
      <c r="G9045" s="64"/>
      <c r="H9045" s="64"/>
      <c r="O9045" s="87"/>
      <c r="P9045" s="127"/>
      <c r="Q9045" s="127"/>
      <c r="R9045" s="127"/>
    </row>
    <row r="9046" spans="7:18" x14ac:dyDescent="0.2">
      <c r="G9046" s="64"/>
      <c r="H9046" s="64"/>
      <c r="O9046" s="87"/>
      <c r="P9046" s="127"/>
      <c r="Q9046" s="127"/>
      <c r="R9046" s="127"/>
    </row>
    <row r="9047" spans="7:18" x14ac:dyDescent="0.2">
      <c r="G9047" s="64"/>
      <c r="H9047" s="64"/>
      <c r="O9047" s="87"/>
      <c r="P9047" s="127"/>
      <c r="Q9047" s="127"/>
      <c r="R9047" s="127"/>
    </row>
    <row r="9048" spans="7:18" x14ac:dyDescent="0.2">
      <c r="G9048" s="64"/>
      <c r="H9048" s="64"/>
      <c r="O9048" s="87"/>
      <c r="P9048" s="127"/>
      <c r="Q9048" s="127"/>
      <c r="R9048" s="127"/>
    </row>
    <row r="9049" spans="7:18" x14ac:dyDescent="0.2">
      <c r="G9049" s="64"/>
      <c r="H9049" s="64"/>
      <c r="O9049" s="87"/>
      <c r="P9049" s="127"/>
      <c r="Q9049" s="127"/>
      <c r="R9049" s="127"/>
    </row>
    <row r="9050" spans="7:18" x14ac:dyDescent="0.2">
      <c r="G9050" s="64"/>
      <c r="H9050" s="64"/>
      <c r="O9050" s="87"/>
      <c r="P9050" s="127"/>
      <c r="Q9050" s="127"/>
      <c r="R9050" s="127"/>
    </row>
    <row r="9051" spans="7:18" x14ac:dyDescent="0.2">
      <c r="G9051" s="64"/>
      <c r="H9051" s="64"/>
      <c r="O9051" s="87"/>
      <c r="P9051" s="127"/>
      <c r="Q9051" s="127"/>
      <c r="R9051" s="127"/>
    </row>
    <row r="9052" spans="7:18" x14ac:dyDescent="0.2">
      <c r="G9052" s="64"/>
      <c r="H9052" s="64"/>
      <c r="O9052" s="87"/>
      <c r="P9052" s="127"/>
      <c r="Q9052" s="127"/>
      <c r="R9052" s="127"/>
    </row>
    <row r="9053" spans="7:18" x14ac:dyDescent="0.2">
      <c r="G9053" s="64"/>
      <c r="H9053" s="64"/>
      <c r="O9053" s="87"/>
      <c r="P9053" s="127"/>
      <c r="Q9053" s="127"/>
      <c r="R9053" s="127"/>
    </row>
    <row r="9054" spans="7:18" x14ac:dyDescent="0.2">
      <c r="G9054" s="64"/>
      <c r="H9054" s="64"/>
      <c r="O9054" s="87"/>
      <c r="P9054" s="127"/>
      <c r="Q9054" s="127"/>
      <c r="R9054" s="127"/>
    </row>
    <row r="9055" spans="7:18" x14ac:dyDescent="0.2">
      <c r="G9055" s="64"/>
      <c r="H9055" s="64"/>
      <c r="O9055" s="87"/>
      <c r="P9055" s="127"/>
      <c r="Q9055" s="127"/>
      <c r="R9055" s="127"/>
    </row>
    <row r="9056" spans="7:18" x14ac:dyDescent="0.2">
      <c r="G9056" s="64"/>
      <c r="H9056" s="64"/>
      <c r="O9056" s="87"/>
      <c r="P9056" s="127"/>
      <c r="Q9056" s="127"/>
      <c r="R9056" s="127"/>
    </row>
    <row r="9057" spans="7:18" x14ac:dyDescent="0.2">
      <c r="G9057" s="64"/>
      <c r="H9057" s="64"/>
      <c r="O9057" s="87"/>
      <c r="P9057" s="127"/>
      <c r="Q9057" s="127"/>
      <c r="R9057" s="127"/>
    </row>
    <row r="9058" spans="7:18" x14ac:dyDescent="0.2">
      <c r="G9058" s="64"/>
      <c r="H9058" s="64"/>
      <c r="O9058" s="87"/>
      <c r="P9058" s="127"/>
      <c r="Q9058" s="127"/>
      <c r="R9058" s="127"/>
    </row>
    <row r="9059" spans="7:18" x14ac:dyDescent="0.2">
      <c r="G9059" s="64"/>
      <c r="H9059" s="64"/>
      <c r="O9059" s="87"/>
      <c r="P9059" s="127"/>
      <c r="Q9059" s="127"/>
      <c r="R9059" s="127"/>
    </row>
    <row r="9060" spans="7:18" x14ac:dyDescent="0.2">
      <c r="G9060" s="64"/>
      <c r="H9060" s="64"/>
      <c r="O9060" s="87"/>
      <c r="P9060" s="127"/>
      <c r="Q9060" s="127"/>
      <c r="R9060" s="127"/>
    </row>
    <row r="9061" spans="7:18" x14ac:dyDescent="0.2">
      <c r="G9061" s="64"/>
      <c r="H9061" s="64"/>
      <c r="O9061" s="87"/>
      <c r="P9061" s="127"/>
      <c r="Q9061" s="127"/>
      <c r="R9061" s="127"/>
    </row>
    <row r="9062" spans="7:18" x14ac:dyDescent="0.2">
      <c r="G9062" s="64"/>
      <c r="H9062" s="64"/>
      <c r="O9062" s="87"/>
      <c r="P9062" s="127"/>
      <c r="Q9062" s="127"/>
      <c r="R9062" s="127"/>
    </row>
    <row r="9063" spans="7:18" x14ac:dyDescent="0.2">
      <c r="G9063" s="64"/>
      <c r="H9063" s="64"/>
      <c r="O9063" s="87"/>
      <c r="P9063" s="127"/>
      <c r="Q9063" s="127"/>
      <c r="R9063" s="127"/>
    </row>
    <row r="9064" spans="7:18" x14ac:dyDescent="0.2">
      <c r="G9064" s="64"/>
      <c r="H9064" s="64"/>
      <c r="O9064" s="87"/>
      <c r="P9064" s="127"/>
      <c r="Q9064" s="127"/>
      <c r="R9064" s="127"/>
    </row>
    <row r="9065" spans="7:18" x14ac:dyDescent="0.2">
      <c r="G9065" s="64"/>
      <c r="H9065" s="64"/>
      <c r="O9065" s="87"/>
      <c r="P9065" s="127"/>
      <c r="Q9065" s="127"/>
      <c r="R9065" s="127"/>
    </row>
    <row r="9066" spans="7:18" x14ac:dyDescent="0.2">
      <c r="G9066" s="64"/>
      <c r="H9066" s="64"/>
      <c r="O9066" s="87"/>
      <c r="P9066" s="127"/>
      <c r="Q9066" s="127"/>
      <c r="R9066" s="127"/>
    </row>
    <row r="9067" spans="7:18" x14ac:dyDescent="0.2">
      <c r="G9067" s="64"/>
      <c r="H9067" s="64"/>
      <c r="O9067" s="87"/>
      <c r="P9067" s="127"/>
      <c r="Q9067" s="127"/>
      <c r="R9067" s="127"/>
    </row>
    <row r="9068" spans="7:18" x14ac:dyDescent="0.2">
      <c r="G9068" s="64"/>
      <c r="H9068" s="64"/>
      <c r="O9068" s="87"/>
      <c r="P9068" s="127"/>
      <c r="Q9068" s="127"/>
      <c r="R9068" s="127"/>
    </row>
    <row r="9069" spans="7:18" x14ac:dyDescent="0.2">
      <c r="G9069" s="64"/>
      <c r="H9069" s="64"/>
      <c r="O9069" s="87"/>
      <c r="P9069" s="127"/>
      <c r="Q9069" s="127"/>
      <c r="R9069" s="127"/>
    </row>
    <row r="9070" spans="7:18" x14ac:dyDescent="0.2">
      <c r="G9070" s="64"/>
      <c r="H9070" s="64"/>
      <c r="O9070" s="87"/>
      <c r="P9070" s="127"/>
      <c r="Q9070" s="127"/>
      <c r="R9070" s="127"/>
    </row>
    <row r="9071" spans="7:18" x14ac:dyDescent="0.2">
      <c r="G9071" s="64"/>
      <c r="H9071" s="64"/>
      <c r="O9071" s="87"/>
      <c r="P9071" s="127"/>
      <c r="Q9071" s="127"/>
      <c r="R9071" s="127"/>
    </row>
    <row r="9072" spans="7:18" x14ac:dyDescent="0.2">
      <c r="G9072" s="64"/>
      <c r="H9072" s="64"/>
      <c r="O9072" s="87"/>
      <c r="P9072" s="127"/>
      <c r="Q9072" s="127"/>
      <c r="R9072" s="127"/>
    </row>
    <row r="9073" spans="7:18" x14ac:dyDescent="0.2">
      <c r="G9073" s="64"/>
      <c r="H9073" s="64"/>
      <c r="O9073" s="87"/>
      <c r="P9073" s="127"/>
      <c r="Q9073" s="127"/>
      <c r="R9073" s="127"/>
    </row>
    <row r="9074" spans="7:18" x14ac:dyDescent="0.2">
      <c r="G9074" s="64"/>
      <c r="H9074" s="64"/>
      <c r="O9074" s="87"/>
      <c r="P9074" s="127"/>
      <c r="Q9074" s="127"/>
      <c r="R9074" s="127"/>
    </row>
    <row r="9075" spans="7:18" x14ac:dyDescent="0.2">
      <c r="G9075" s="64"/>
      <c r="H9075" s="64"/>
      <c r="O9075" s="87"/>
      <c r="P9075" s="127"/>
      <c r="Q9075" s="127"/>
      <c r="R9075" s="127"/>
    </row>
    <row r="9076" spans="7:18" x14ac:dyDescent="0.2">
      <c r="G9076" s="64"/>
      <c r="H9076" s="64"/>
      <c r="O9076" s="87"/>
      <c r="P9076" s="127"/>
      <c r="Q9076" s="127"/>
      <c r="R9076" s="127"/>
    </row>
    <row r="9077" spans="7:18" x14ac:dyDescent="0.2">
      <c r="G9077" s="64"/>
      <c r="H9077" s="64"/>
      <c r="O9077" s="87"/>
      <c r="P9077" s="127"/>
      <c r="Q9077" s="127"/>
      <c r="R9077" s="127"/>
    </row>
    <row r="9078" spans="7:18" x14ac:dyDescent="0.2">
      <c r="G9078" s="64"/>
      <c r="H9078" s="64"/>
      <c r="O9078" s="87"/>
      <c r="P9078" s="127"/>
      <c r="Q9078" s="127"/>
      <c r="R9078" s="127"/>
    </row>
    <row r="9079" spans="7:18" x14ac:dyDescent="0.2">
      <c r="G9079" s="64"/>
      <c r="H9079" s="64"/>
      <c r="O9079" s="87"/>
      <c r="P9079" s="127"/>
      <c r="Q9079" s="127"/>
      <c r="R9079" s="127"/>
    </row>
    <row r="9080" spans="7:18" x14ac:dyDescent="0.2">
      <c r="G9080" s="64"/>
      <c r="H9080" s="64"/>
      <c r="O9080" s="87"/>
      <c r="P9080" s="127"/>
      <c r="Q9080" s="127"/>
      <c r="R9080" s="127"/>
    </row>
    <row r="9081" spans="7:18" x14ac:dyDescent="0.2">
      <c r="G9081" s="64"/>
      <c r="H9081" s="64"/>
      <c r="O9081" s="87"/>
      <c r="P9081" s="127"/>
      <c r="Q9081" s="127"/>
      <c r="R9081" s="127"/>
    </row>
    <row r="9082" spans="7:18" x14ac:dyDescent="0.2">
      <c r="G9082" s="64"/>
      <c r="H9082" s="64"/>
      <c r="O9082" s="87"/>
      <c r="P9082" s="127"/>
      <c r="Q9082" s="127"/>
      <c r="R9082" s="127"/>
    </row>
    <row r="9083" spans="7:18" x14ac:dyDescent="0.2">
      <c r="G9083" s="64"/>
      <c r="H9083" s="64"/>
      <c r="O9083" s="87"/>
      <c r="P9083" s="127"/>
      <c r="Q9083" s="127"/>
      <c r="R9083" s="127"/>
    </row>
    <row r="9084" spans="7:18" x14ac:dyDescent="0.2">
      <c r="G9084" s="64"/>
      <c r="H9084" s="64"/>
      <c r="O9084" s="87"/>
      <c r="P9084" s="127"/>
      <c r="Q9084" s="127"/>
      <c r="R9084" s="127"/>
    </row>
    <row r="9085" spans="7:18" x14ac:dyDescent="0.2">
      <c r="G9085" s="64"/>
      <c r="H9085" s="64"/>
      <c r="O9085" s="87"/>
      <c r="P9085" s="127"/>
      <c r="Q9085" s="127"/>
      <c r="R9085" s="127"/>
    </row>
    <row r="9086" spans="7:18" x14ac:dyDescent="0.2">
      <c r="G9086" s="64"/>
      <c r="H9086" s="64"/>
      <c r="O9086" s="87"/>
      <c r="P9086" s="127"/>
      <c r="Q9086" s="127"/>
      <c r="R9086" s="127"/>
    </row>
    <row r="9087" spans="7:18" x14ac:dyDescent="0.2">
      <c r="G9087" s="64"/>
      <c r="H9087" s="64"/>
      <c r="O9087" s="87"/>
      <c r="P9087" s="127"/>
      <c r="Q9087" s="127"/>
      <c r="R9087" s="127"/>
    </row>
    <row r="9088" spans="7:18" x14ac:dyDescent="0.2">
      <c r="G9088" s="64"/>
      <c r="H9088" s="64"/>
      <c r="O9088" s="87"/>
      <c r="P9088" s="127"/>
      <c r="Q9088" s="127"/>
      <c r="R9088" s="127"/>
    </row>
    <row r="9089" spans="7:18" x14ac:dyDescent="0.2">
      <c r="G9089" s="64"/>
      <c r="H9089" s="64"/>
      <c r="O9089" s="87"/>
      <c r="P9089" s="127"/>
      <c r="Q9089" s="127"/>
      <c r="R9089" s="127"/>
    </row>
    <row r="9090" spans="7:18" x14ac:dyDescent="0.2">
      <c r="G9090" s="64"/>
      <c r="H9090" s="64"/>
      <c r="O9090" s="87"/>
      <c r="P9090" s="127"/>
      <c r="Q9090" s="127"/>
      <c r="R9090" s="127"/>
    </row>
    <row r="9091" spans="7:18" x14ac:dyDescent="0.2">
      <c r="G9091" s="64"/>
      <c r="H9091" s="64"/>
      <c r="O9091" s="87"/>
      <c r="P9091" s="127"/>
      <c r="Q9091" s="127"/>
      <c r="R9091" s="127"/>
    </row>
    <row r="9092" spans="7:18" x14ac:dyDescent="0.2">
      <c r="G9092" s="64"/>
      <c r="H9092" s="64"/>
      <c r="O9092" s="87"/>
      <c r="P9092" s="127"/>
      <c r="Q9092" s="127"/>
      <c r="R9092" s="127"/>
    </row>
    <row r="9093" spans="7:18" x14ac:dyDescent="0.2">
      <c r="G9093" s="64"/>
      <c r="H9093" s="64"/>
      <c r="O9093" s="87"/>
      <c r="P9093" s="127"/>
      <c r="Q9093" s="127"/>
      <c r="R9093" s="127"/>
    </row>
    <row r="9094" spans="7:18" x14ac:dyDescent="0.2">
      <c r="G9094" s="64"/>
      <c r="H9094" s="64"/>
      <c r="O9094" s="87"/>
      <c r="P9094" s="127"/>
      <c r="Q9094" s="127"/>
      <c r="R9094" s="127"/>
    </row>
    <row r="9095" spans="7:18" x14ac:dyDescent="0.2">
      <c r="G9095" s="64"/>
      <c r="H9095" s="64"/>
      <c r="O9095" s="87"/>
      <c r="P9095" s="127"/>
      <c r="Q9095" s="127"/>
      <c r="R9095" s="127"/>
    </row>
    <row r="9096" spans="7:18" x14ac:dyDescent="0.2">
      <c r="G9096" s="64"/>
      <c r="H9096" s="64"/>
      <c r="O9096" s="87"/>
      <c r="P9096" s="127"/>
      <c r="Q9096" s="127"/>
      <c r="R9096" s="127"/>
    </row>
    <row r="9097" spans="7:18" x14ac:dyDescent="0.2">
      <c r="G9097" s="64"/>
      <c r="H9097" s="64"/>
      <c r="O9097" s="87"/>
      <c r="P9097" s="127"/>
      <c r="Q9097" s="127"/>
      <c r="R9097" s="127"/>
    </row>
    <row r="9098" spans="7:18" x14ac:dyDescent="0.2">
      <c r="G9098" s="64"/>
      <c r="H9098" s="64"/>
      <c r="O9098" s="87"/>
      <c r="P9098" s="127"/>
      <c r="Q9098" s="127"/>
      <c r="R9098" s="127"/>
    </row>
    <row r="9099" spans="7:18" x14ac:dyDescent="0.2">
      <c r="G9099" s="64"/>
      <c r="H9099" s="64"/>
      <c r="O9099" s="87"/>
      <c r="P9099" s="127"/>
      <c r="Q9099" s="127"/>
      <c r="R9099" s="127"/>
    </row>
    <row r="9100" spans="7:18" x14ac:dyDescent="0.2">
      <c r="G9100" s="64"/>
      <c r="H9100" s="64"/>
      <c r="O9100" s="87"/>
      <c r="P9100" s="127"/>
      <c r="Q9100" s="127"/>
      <c r="R9100" s="127"/>
    </row>
    <row r="9101" spans="7:18" x14ac:dyDescent="0.2">
      <c r="G9101" s="64"/>
      <c r="H9101" s="64"/>
      <c r="O9101" s="87"/>
      <c r="P9101" s="127"/>
      <c r="Q9101" s="127"/>
      <c r="R9101" s="127"/>
    </row>
    <row r="9102" spans="7:18" x14ac:dyDescent="0.2">
      <c r="G9102" s="64"/>
      <c r="H9102" s="64"/>
      <c r="O9102" s="87"/>
      <c r="P9102" s="127"/>
      <c r="Q9102" s="127"/>
      <c r="R9102" s="127"/>
    </row>
    <row r="9103" spans="7:18" x14ac:dyDescent="0.2">
      <c r="G9103" s="64"/>
      <c r="H9103" s="64"/>
      <c r="O9103" s="87"/>
      <c r="P9103" s="127"/>
      <c r="Q9103" s="127"/>
      <c r="R9103" s="127"/>
    </row>
    <row r="9104" spans="7:18" x14ac:dyDescent="0.2">
      <c r="G9104" s="64"/>
      <c r="H9104" s="64"/>
      <c r="O9104" s="87"/>
      <c r="P9104" s="127"/>
      <c r="Q9104" s="127"/>
      <c r="R9104" s="127"/>
    </row>
    <row r="9105" spans="7:18" x14ac:dyDescent="0.2">
      <c r="G9105" s="64"/>
      <c r="H9105" s="64"/>
      <c r="O9105" s="87"/>
      <c r="P9105" s="127"/>
      <c r="Q9105" s="127"/>
      <c r="R9105" s="127"/>
    </row>
    <row r="9106" spans="7:18" x14ac:dyDescent="0.2">
      <c r="G9106" s="64"/>
      <c r="H9106" s="64"/>
      <c r="O9106" s="87"/>
      <c r="P9106" s="127"/>
      <c r="Q9106" s="127"/>
      <c r="R9106" s="127"/>
    </row>
    <row r="9107" spans="7:18" x14ac:dyDescent="0.2">
      <c r="G9107" s="64"/>
      <c r="H9107" s="64"/>
      <c r="O9107" s="87"/>
      <c r="P9107" s="127"/>
      <c r="Q9107" s="127"/>
      <c r="R9107" s="127"/>
    </row>
    <row r="9108" spans="7:18" x14ac:dyDescent="0.2">
      <c r="G9108" s="64"/>
      <c r="H9108" s="64"/>
      <c r="O9108" s="87"/>
      <c r="P9108" s="127"/>
      <c r="Q9108" s="127"/>
      <c r="R9108" s="127"/>
    </row>
    <row r="9109" spans="7:18" x14ac:dyDescent="0.2">
      <c r="G9109" s="64"/>
      <c r="H9109" s="64"/>
      <c r="O9109" s="87"/>
      <c r="P9109" s="127"/>
      <c r="Q9109" s="127"/>
      <c r="R9109" s="127"/>
    </row>
    <row r="9110" spans="7:18" x14ac:dyDescent="0.2">
      <c r="G9110" s="64"/>
      <c r="H9110" s="64"/>
      <c r="O9110" s="87"/>
      <c r="P9110" s="127"/>
      <c r="Q9110" s="127"/>
      <c r="R9110" s="127"/>
    </row>
    <row r="9111" spans="7:18" x14ac:dyDescent="0.2">
      <c r="G9111" s="64"/>
      <c r="H9111" s="64"/>
      <c r="O9111" s="87"/>
      <c r="P9111" s="127"/>
      <c r="Q9111" s="127"/>
      <c r="R9111" s="127"/>
    </row>
    <row r="9112" spans="7:18" x14ac:dyDescent="0.2">
      <c r="G9112" s="64"/>
      <c r="H9112" s="64"/>
      <c r="O9112" s="87"/>
      <c r="P9112" s="127"/>
      <c r="Q9112" s="127"/>
      <c r="R9112" s="127"/>
    </row>
    <row r="9113" spans="7:18" x14ac:dyDescent="0.2">
      <c r="G9113" s="64"/>
      <c r="H9113" s="64"/>
      <c r="O9113" s="87"/>
      <c r="P9113" s="127"/>
      <c r="Q9113" s="127"/>
      <c r="R9113" s="127"/>
    </row>
    <row r="9114" spans="7:18" x14ac:dyDescent="0.2">
      <c r="G9114" s="64"/>
      <c r="H9114" s="64"/>
      <c r="O9114" s="87"/>
      <c r="P9114" s="127"/>
      <c r="Q9114" s="127"/>
      <c r="R9114" s="127"/>
    </row>
    <row r="9115" spans="7:18" x14ac:dyDescent="0.2">
      <c r="G9115" s="64"/>
      <c r="H9115" s="64"/>
      <c r="O9115" s="87"/>
      <c r="P9115" s="127"/>
      <c r="Q9115" s="127"/>
      <c r="R9115" s="127"/>
    </row>
    <row r="9116" spans="7:18" x14ac:dyDescent="0.2">
      <c r="G9116" s="64"/>
      <c r="H9116" s="64"/>
      <c r="O9116" s="87"/>
      <c r="P9116" s="127"/>
      <c r="Q9116" s="127"/>
      <c r="R9116" s="127"/>
    </row>
    <row r="9117" spans="7:18" x14ac:dyDescent="0.2">
      <c r="G9117" s="64"/>
      <c r="H9117" s="64"/>
      <c r="O9117" s="87"/>
      <c r="P9117" s="127"/>
      <c r="Q9117" s="127"/>
      <c r="R9117" s="127"/>
    </row>
    <row r="9118" spans="7:18" x14ac:dyDescent="0.2">
      <c r="G9118" s="64"/>
      <c r="H9118" s="64"/>
      <c r="O9118" s="87"/>
      <c r="P9118" s="127"/>
      <c r="Q9118" s="127"/>
      <c r="R9118" s="127"/>
    </row>
    <row r="9119" spans="7:18" x14ac:dyDescent="0.2">
      <c r="G9119" s="64"/>
      <c r="H9119" s="64"/>
      <c r="O9119" s="87"/>
      <c r="P9119" s="127"/>
      <c r="Q9119" s="127"/>
      <c r="R9119" s="127"/>
    </row>
    <row r="9120" spans="7:18" x14ac:dyDescent="0.2">
      <c r="G9120" s="64"/>
      <c r="H9120" s="64"/>
      <c r="O9120" s="87"/>
      <c r="P9120" s="127"/>
      <c r="Q9120" s="127"/>
      <c r="R9120" s="127"/>
    </row>
    <row r="9121" spans="7:18" x14ac:dyDescent="0.2">
      <c r="G9121" s="64"/>
      <c r="H9121" s="64"/>
      <c r="O9121" s="87"/>
      <c r="P9121" s="127"/>
      <c r="Q9121" s="127"/>
      <c r="R9121" s="127"/>
    </row>
    <row r="9122" spans="7:18" x14ac:dyDescent="0.2">
      <c r="G9122" s="64"/>
      <c r="H9122" s="64"/>
      <c r="O9122" s="87"/>
      <c r="P9122" s="127"/>
      <c r="Q9122" s="127"/>
      <c r="R9122" s="127"/>
    </row>
    <row r="9123" spans="7:18" x14ac:dyDescent="0.2">
      <c r="G9123" s="64"/>
      <c r="H9123" s="64"/>
      <c r="O9123" s="87"/>
      <c r="P9123" s="127"/>
      <c r="Q9123" s="127"/>
      <c r="R9123" s="127"/>
    </row>
    <row r="9124" spans="7:18" x14ac:dyDescent="0.2">
      <c r="G9124" s="64"/>
      <c r="H9124" s="64"/>
      <c r="O9124" s="87"/>
      <c r="P9124" s="127"/>
      <c r="Q9124" s="127"/>
      <c r="R9124" s="127"/>
    </row>
    <row r="9125" spans="7:18" x14ac:dyDescent="0.2">
      <c r="G9125" s="64"/>
      <c r="H9125" s="64"/>
      <c r="O9125" s="87"/>
      <c r="P9125" s="127"/>
      <c r="Q9125" s="127"/>
      <c r="R9125" s="127"/>
    </row>
    <row r="9126" spans="7:18" x14ac:dyDescent="0.2">
      <c r="G9126" s="64"/>
      <c r="H9126" s="64"/>
      <c r="O9126" s="87"/>
      <c r="P9126" s="127"/>
      <c r="Q9126" s="127"/>
      <c r="R9126" s="127"/>
    </row>
    <row r="9127" spans="7:18" x14ac:dyDescent="0.2">
      <c r="G9127" s="64"/>
      <c r="H9127" s="64"/>
      <c r="O9127" s="87"/>
      <c r="P9127" s="127"/>
      <c r="Q9127" s="127"/>
      <c r="R9127" s="127"/>
    </row>
    <row r="9128" spans="7:18" x14ac:dyDescent="0.2">
      <c r="G9128" s="64"/>
      <c r="H9128" s="64"/>
      <c r="O9128" s="87"/>
      <c r="P9128" s="127"/>
      <c r="Q9128" s="127"/>
      <c r="R9128" s="127"/>
    </row>
    <row r="9129" spans="7:18" x14ac:dyDescent="0.2">
      <c r="G9129" s="64"/>
      <c r="H9129" s="64"/>
      <c r="O9129" s="87"/>
      <c r="P9129" s="127"/>
      <c r="Q9129" s="127"/>
      <c r="R9129" s="127"/>
    </row>
    <row r="9130" spans="7:18" x14ac:dyDescent="0.2">
      <c r="G9130" s="64"/>
      <c r="H9130" s="64"/>
      <c r="O9130" s="87"/>
      <c r="P9130" s="127"/>
      <c r="Q9130" s="127"/>
      <c r="R9130" s="127"/>
    </row>
    <row r="9131" spans="7:18" x14ac:dyDescent="0.2">
      <c r="G9131" s="64"/>
      <c r="H9131" s="64"/>
      <c r="O9131" s="87"/>
      <c r="P9131" s="127"/>
      <c r="Q9131" s="127"/>
      <c r="R9131" s="127"/>
    </row>
    <row r="9132" spans="7:18" x14ac:dyDescent="0.2">
      <c r="G9132" s="64"/>
      <c r="H9132" s="64"/>
      <c r="O9132" s="87"/>
      <c r="P9132" s="127"/>
      <c r="Q9132" s="127"/>
      <c r="R9132" s="127"/>
    </row>
    <row r="9133" spans="7:18" x14ac:dyDescent="0.2">
      <c r="G9133" s="64"/>
      <c r="H9133" s="64"/>
      <c r="O9133" s="87"/>
      <c r="P9133" s="127"/>
      <c r="Q9133" s="127"/>
      <c r="R9133" s="127"/>
    </row>
    <row r="9134" spans="7:18" x14ac:dyDescent="0.2">
      <c r="G9134" s="64"/>
      <c r="H9134" s="64"/>
      <c r="O9134" s="87"/>
      <c r="P9134" s="127"/>
      <c r="Q9134" s="127"/>
      <c r="R9134" s="127"/>
    </row>
    <row r="9135" spans="7:18" x14ac:dyDescent="0.2">
      <c r="G9135" s="64"/>
      <c r="H9135" s="64"/>
      <c r="O9135" s="87"/>
      <c r="P9135" s="127"/>
      <c r="Q9135" s="127"/>
      <c r="R9135" s="127"/>
    </row>
    <row r="9136" spans="7:18" x14ac:dyDescent="0.2">
      <c r="G9136" s="64"/>
      <c r="H9136" s="64"/>
      <c r="O9136" s="87"/>
      <c r="P9136" s="127"/>
      <c r="Q9136" s="127"/>
      <c r="R9136" s="127"/>
    </row>
    <row r="9137" spans="7:18" x14ac:dyDescent="0.2">
      <c r="G9137" s="64"/>
      <c r="H9137" s="64"/>
      <c r="O9137" s="87"/>
      <c r="P9137" s="127"/>
      <c r="Q9137" s="127"/>
      <c r="R9137" s="127"/>
    </row>
    <row r="9138" spans="7:18" x14ac:dyDescent="0.2">
      <c r="G9138" s="64"/>
      <c r="H9138" s="64"/>
      <c r="O9138" s="87"/>
      <c r="P9138" s="127"/>
      <c r="Q9138" s="127"/>
      <c r="R9138" s="127"/>
    </row>
    <row r="9139" spans="7:18" x14ac:dyDescent="0.2">
      <c r="G9139" s="64"/>
      <c r="H9139" s="64"/>
      <c r="O9139" s="87"/>
      <c r="P9139" s="127"/>
      <c r="Q9139" s="127"/>
      <c r="R9139" s="127"/>
    </row>
    <row r="9140" spans="7:18" x14ac:dyDescent="0.2">
      <c r="G9140" s="64"/>
      <c r="H9140" s="64"/>
      <c r="O9140" s="87"/>
      <c r="P9140" s="127"/>
      <c r="Q9140" s="127"/>
      <c r="R9140" s="127"/>
    </row>
    <row r="9141" spans="7:18" x14ac:dyDescent="0.2">
      <c r="G9141" s="64"/>
      <c r="H9141" s="64"/>
      <c r="O9141" s="87"/>
      <c r="P9141" s="127"/>
      <c r="Q9141" s="127"/>
      <c r="R9141" s="127"/>
    </row>
    <row r="9142" spans="7:18" x14ac:dyDescent="0.2">
      <c r="G9142" s="64"/>
      <c r="H9142" s="64"/>
      <c r="O9142" s="87"/>
      <c r="P9142" s="127"/>
      <c r="Q9142" s="127"/>
      <c r="R9142" s="127"/>
    </row>
    <row r="9143" spans="7:18" x14ac:dyDescent="0.2">
      <c r="G9143" s="64"/>
      <c r="H9143" s="64"/>
      <c r="O9143" s="87"/>
      <c r="P9143" s="127"/>
      <c r="Q9143" s="127"/>
      <c r="R9143" s="127"/>
    </row>
    <row r="9144" spans="7:18" x14ac:dyDescent="0.2">
      <c r="G9144" s="64"/>
      <c r="H9144" s="64"/>
      <c r="O9144" s="87"/>
      <c r="P9144" s="127"/>
      <c r="Q9144" s="127"/>
      <c r="R9144" s="127"/>
    </row>
    <row r="9145" spans="7:18" x14ac:dyDescent="0.2">
      <c r="G9145" s="64"/>
      <c r="H9145" s="64"/>
      <c r="O9145" s="87"/>
      <c r="P9145" s="127"/>
      <c r="Q9145" s="127"/>
      <c r="R9145" s="127"/>
    </row>
    <row r="9146" spans="7:18" x14ac:dyDescent="0.2">
      <c r="G9146" s="64"/>
      <c r="H9146" s="64"/>
      <c r="O9146" s="87"/>
      <c r="P9146" s="127"/>
      <c r="Q9146" s="127"/>
      <c r="R9146" s="127"/>
    </row>
    <row r="9147" spans="7:18" x14ac:dyDescent="0.2">
      <c r="G9147" s="64"/>
      <c r="H9147" s="64"/>
      <c r="O9147" s="87"/>
      <c r="P9147" s="127"/>
      <c r="Q9147" s="127"/>
      <c r="R9147" s="127"/>
    </row>
    <row r="9148" spans="7:18" x14ac:dyDescent="0.2">
      <c r="G9148" s="64"/>
      <c r="H9148" s="64"/>
      <c r="O9148" s="87"/>
      <c r="P9148" s="127"/>
      <c r="Q9148" s="127"/>
      <c r="R9148" s="127"/>
    </row>
    <row r="9149" spans="7:18" x14ac:dyDescent="0.2">
      <c r="G9149" s="64"/>
      <c r="H9149" s="64"/>
      <c r="O9149" s="87"/>
      <c r="P9149" s="127"/>
      <c r="Q9149" s="127"/>
      <c r="R9149" s="127"/>
    </row>
    <row r="9150" spans="7:18" x14ac:dyDescent="0.2">
      <c r="G9150" s="64"/>
      <c r="H9150" s="64"/>
      <c r="O9150" s="87"/>
      <c r="P9150" s="127"/>
      <c r="Q9150" s="127"/>
      <c r="R9150" s="127"/>
    </row>
    <row r="9151" spans="7:18" x14ac:dyDescent="0.2">
      <c r="G9151" s="64"/>
      <c r="H9151" s="64"/>
      <c r="O9151" s="87"/>
      <c r="P9151" s="127"/>
      <c r="Q9151" s="127"/>
      <c r="R9151" s="127"/>
    </row>
    <row r="9152" spans="7:18" x14ac:dyDescent="0.2">
      <c r="G9152" s="64"/>
      <c r="H9152" s="64"/>
      <c r="O9152" s="87"/>
      <c r="P9152" s="127"/>
      <c r="Q9152" s="127"/>
      <c r="R9152" s="127"/>
    </row>
    <row r="9153" spans="7:18" x14ac:dyDescent="0.2">
      <c r="G9153" s="64"/>
      <c r="H9153" s="64"/>
      <c r="O9153" s="87"/>
      <c r="P9153" s="127"/>
      <c r="Q9153" s="127"/>
      <c r="R9153" s="127"/>
    </row>
    <row r="9154" spans="7:18" x14ac:dyDescent="0.2">
      <c r="G9154" s="64"/>
      <c r="H9154" s="64"/>
      <c r="O9154" s="87"/>
      <c r="P9154" s="127"/>
      <c r="Q9154" s="127"/>
      <c r="R9154" s="127"/>
    </row>
    <row r="9155" spans="7:18" x14ac:dyDescent="0.2">
      <c r="G9155" s="64"/>
      <c r="H9155" s="64"/>
      <c r="O9155" s="87"/>
      <c r="P9155" s="127"/>
      <c r="Q9155" s="127"/>
      <c r="R9155" s="127"/>
    </row>
    <row r="9156" spans="7:18" x14ac:dyDescent="0.2">
      <c r="G9156" s="64"/>
      <c r="H9156" s="64"/>
      <c r="O9156" s="87"/>
      <c r="P9156" s="127"/>
      <c r="Q9156" s="127"/>
      <c r="R9156" s="127"/>
    </row>
    <row r="9157" spans="7:18" x14ac:dyDescent="0.2">
      <c r="G9157" s="64"/>
      <c r="H9157" s="64"/>
      <c r="O9157" s="87"/>
      <c r="P9157" s="127"/>
      <c r="Q9157" s="127"/>
      <c r="R9157" s="127"/>
    </row>
    <row r="9158" spans="7:18" x14ac:dyDescent="0.2">
      <c r="G9158" s="64"/>
      <c r="H9158" s="64"/>
      <c r="O9158" s="87"/>
      <c r="P9158" s="127"/>
      <c r="Q9158" s="127"/>
      <c r="R9158" s="127"/>
    </row>
    <row r="9159" spans="7:18" x14ac:dyDescent="0.2">
      <c r="G9159" s="64"/>
      <c r="H9159" s="64"/>
      <c r="O9159" s="87"/>
      <c r="P9159" s="127"/>
      <c r="Q9159" s="127"/>
      <c r="R9159" s="127"/>
    </row>
    <row r="9160" spans="7:18" x14ac:dyDescent="0.2">
      <c r="G9160" s="64"/>
      <c r="H9160" s="64"/>
      <c r="O9160" s="87"/>
      <c r="P9160" s="127"/>
      <c r="Q9160" s="127"/>
      <c r="R9160" s="127"/>
    </row>
    <row r="9161" spans="7:18" x14ac:dyDescent="0.2">
      <c r="G9161" s="64"/>
      <c r="H9161" s="64"/>
      <c r="O9161" s="87"/>
      <c r="P9161" s="127"/>
      <c r="Q9161" s="127"/>
      <c r="R9161" s="127"/>
    </row>
    <row r="9162" spans="7:18" x14ac:dyDescent="0.2">
      <c r="G9162" s="64"/>
      <c r="H9162" s="64"/>
      <c r="O9162" s="87"/>
      <c r="P9162" s="127"/>
      <c r="Q9162" s="127"/>
      <c r="R9162" s="127"/>
    </row>
    <row r="9163" spans="7:18" x14ac:dyDescent="0.2">
      <c r="G9163" s="64"/>
      <c r="H9163" s="64"/>
      <c r="O9163" s="87"/>
      <c r="P9163" s="127"/>
      <c r="Q9163" s="127"/>
      <c r="R9163" s="127"/>
    </row>
    <row r="9164" spans="7:18" x14ac:dyDescent="0.2">
      <c r="G9164" s="64"/>
      <c r="H9164" s="64"/>
      <c r="O9164" s="87"/>
      <c r="P9164" s="127"/>
      <c r="Q9164" s="127"/>
      <c r="R9164" s="127"/>
    </row>
    <row r="9165" spans="7:18" x14ac:dyDescent="0.2">
      <c r="G9165" s="64"/>
      <c r="H9165" s="64"/>
      <c r="O9165" s="87"/>
      <c r="P9165" s="127"/>
      <c r="Q9165" s="127"/>
      <c r="R9165" s="127"/>
    </row>
    <row r="9166" spans="7:18" x14ac:dyDescent="0.2">
      <c r="G9166" s="64"/>
      <c r="H9166" s="64"/>
      <c r="O9166" s="87"/>
      <c r="P9166" s="127"/>
      <c r="Q9166" s="127"/>
      <c r="R9166" s="127"/>
    </row>
    <row r="9167" spans="7:18" x14ac:dyDescent="0.2">
      <c r="G9167" s="64"/>
      <c r="H9167" s="64"/>
      <c r="O9167" s="87"/>
      <c r="P9167" s="127"/>
      <c r="Q9167" s="127"/>
      <c r="R9167" s="127"/>
    </row>
    <row r="9168" spans="7:18" x14ac:dyDescent="0.2">
      <c r="G9168" s="64"/>
      <c r="H9168" s="64"/>
      <c r="O9168" s="87"/>
      <c r="P9168" s="127"/>
      <c r="Q9168" s="127"/>
      <c r="R9168" s="127"/>
    </row>
    <row r="9169" spans="7:18" x14ac:dyDescent="0.2">
      <c r="G9169" s="64"/>
      <c r="H9169" s="64"/>
      <c r="O9169" s="87"/>
      <c r="P9169" s="127"/>
      <c r="Q9169" s="127"/>
      <c r="R9169" s="127"/>
    </row>
    <row r="9170" spans="7:18" x14ac:dyDescent="0.2">
      <c r="G9170" s="64"/>
      <c r="H9170" s="64"/>
      <c r="O9170" s="87"/>
      <c r="P9170" s="127"/>
      <c r="Q9170" s="127"/>
      <c r="R9170" s="127"/>
    </row>
    <row r="9171" spans="7:18" x14ac:dyDescent="0.2">
      <c r="G9171" s="64"/>
      <c r="H9171" s="64"/>
      <c r="O9171" s="87"/>
      <c r="P9171" s="127"/>
      <c r="Q9171" s="127"/>
      <c r="R9171" s="127"/>
    </row>
    <row r="9172" spans="7:18" x14ac:dyDescent="0.2">
      <c r="G9172" s="64"/>
      <c r="H9172" s="64"/>
      <c r="O9172" s="87"/>
      <c r="P9172" s="127"/>
      <c r="Q9172" s="127"/>
      <c r="R9172" s="127"/>
    </row>
    <row r="9173" spans="7:18" x14ac:dyDescent="0.2">
      <c r="G9173" s="64"/>
      <c r="H9173" s="64"/>
      <c r="O9173" s="87"/>
      <c r="P9173" s="127"/>
      <c r="Q9173" s="127"/>
      <c r="R9173" s="127"/>
    </row>
    <row r="9174" spans="7:18" x14ac:dyDescent="0.2">
      <c r="G9174" s="64"/>
      <c r="H9174" s="64"/>
      <c r="O9174" s="87"/>
      <c r="P9174" s="127"/>
      <c r="Q9174" s="127"/>
      <c r="R9174" s="127"/>
    </row>
    <row r="9175" spans="7:18" x14ac:dyDescent="0.2">
      <c r="G9175" s="64"/>
      <c r="H9175" s="64"/>
      <c r="O9175" s="87"/>
      <c r="P9175" s="127"/>
      <c r="Q9175" s="127"/>
      <c r="R9175" s="127"/>
    </row>
    <row r="9176" spans="7:18" x14ac:dyDescent="0.2">
      <c r="G9176" s="64"/>
      <c r="H9176" s="64"/>
      <c r="O9176" s="87"/>
      <c r="P9176" s="127"/>
      <c r="Q9176" s="127"/>
      <c r="R9176" s="127"/>
    </row>
    <row r="9177" spans="7:18" x14ac:dyDescent="0.2">
      <c r="G9177" s="64"/>
      <c r="H9177" s="64"/>
      <c r="O9177" s="87"/>
      <c r="P9177" s="127"/>
      <c r="Q9177" s="127"/>
      <c r="R9177" s="127"/>
    </row>
    <row r="9178" spans="7:18" x14ac:dyDescent="0.2">
      <c r="G9178" s="64"/>
      <c r="H9178" s="64"/>
      <c r="O9178" s="87"/>
      <c r="P9178" s="127"/>
      <c r="Q9178" s="127"/>
      <c r="R9178" s="127"/>
    </row>
    <row r="9179" spans="7:18" x14ac:dyDescent="0.2">
      <c r="G9179" s="64"/>
      <c r="H9179" s="64"/>
      <c r="O9179" s="87"/>
      <c r="P9179" s="127"/>
      <c r="Q9179" s="127"/>
      <c r="R9179" s="127"/>
    </row>
    <row r="9180" spans="7:18" x14ac:dyDescent="0.2">
      <c r="G9180" s="64"/>
      <c r="H9180" s="64"/>
      <c r="O9180" s="87"/>
      <c r="P9180" s="127"/>
      <c r="Q9180" s="127"/>
      <c r="R9180" s="127"/>
    </row>
    <row r="9181" spans="7:18" x14ac:dyDescent="0.2">
      <c r="G9181" s="64"/>
      <c r="H9181" s="64"/>
      <c r="O9181" s="87"/>
      <c r="P9181" s="127"/>
      <c r="Q9181" s="127"/>
      <c r="R9181" s="127"/>
    </row>
    <row r="9182" spans="7:18" x14ac:dyDescent="0.2">
      <c r="G9182" s="64"/>
      <c r="H9182" s="64"/>
      <c r="O9182" s="87"/>
      <c r="P9182" s="127"/>
      <c r="Q9182" s="127"/>
      <c r="R9182" s="127"/>
    </row>
    <row r="9183" spans="7:18" x14ac:dyDescent="0.2">
      <c r="G9183" s="64"/>
      <c r="H9183" s="64"/>
      <c r="O9183" s="87"/>
      <c r="P9183" s="127"/>
      <c r="Q9183" s="127"/>
      <c r="R9183" s="127"/>
    </row>
    <row r="9184" spans="7:18" x14ac:dyDescent="0.2">
      <c r="G9184" s="64"/>
      <c r="H9184" s="64"/>
      <c r="O9184" s="87"/>
      <c r="P9184" s="127"/>
      <c r="Q9184" s="127"/>
      <c r="R9184" s="127"/>
    </row>
    <row r="9185" spans="7:18" x14ac:dyDescent="0.2">
      <c r="G9185" s="64"/>
      <c r="H9185" s="64"/>
      <c r="O9185" s="87"/>
      <c r="P9185" s="127"/>
      <c r="Q9185" s="127"/>
      <c r="R9185" s="127"/>
    </row>
    <row r="9186" spans="7:18" x14ac:dyDescent="0.2">
      <c r="G9186" s="64"/>
      <c r="H9186" s="64"/>
      <c r="O9186" s="87"/>
      <c r="P9186" s="127"/>
      <c r="Q9186" s="127"/>
      <c r="R9186" s="127"/>
    </row>
    <row r="9187" spans="7:18" x14ac:dyDescent="0.2">
      <c r="G9187" s="64"/>
      <c r="H9187" s="64"/>
      <c r="O9187" s="87"/>
      <c r="P9187" s="127"/>
      <c r="Q9187" s="127"/>
      <c r="R9187" s="127"/>
    </row>
    <row r="9188" spans="7:18" x14ac:dyDescent="0.2">
      <c r="G9188" s="64"/>
      <c r="H9188" s="64"/>
      <c r="O9188" s="87"/>
      <c r="P9188" s="127"/>
      <c r="Q9188" s="127"/>
      <c r="R9188" s="127"/>
    </row>
    <row r="9189" spans="7:18" x14ac:dyDescent="0.2">
      <c r="G9189" s="64"/>
      <c r="H9189" s="64"/>
      <c r="O9189" s="87"/>
      <c r="P9189" s="127"/>
      <c r="Q9189" s="127"/>
      <c r="R9189" s="127"/>
    </row>
    <row r="9190" spans="7:18" x14ac:dyDescent="0.2">
      <c r="G9190" s="64"/>
      <c r="H9190" s="64"/>
      <c r="O9190" s="87"/>
      <c r="P9190" s="127"/>
      <c r="Q9190" s="127"/>
      <c r="R9190" s="127"/>
    </row>
    <row r="9191" spans="7:18" x14ac:dyDescent="0.2">
      <c r="G9191" s="64"/>
      <c r="H9191" s="64"/>
      <c r="O9191" s="87"/>
      <c r="P9191" s="127"/>
      <c r="Q9191" s="127"/>
      <c r="R9191" s="127"/>
    </row>
    <row r="9192" spans="7:18" x14ac:dyDescent="0.2">
      <c r="G9192" s="64"/>
      <c r="H9192" s="64"/>
      <c r="O9192" s="87"/>
      <c r="P9192" s="127"/>
      <c r="Q9192" s="127"/>
      <c r="R9192" s="127"/>
    </row>
    <row r="9193" spans="7:18" x14ac:dyDescent="0.2">
      <c r="G9193" s="64"/>
      <c r="H9193" s="64"/>
      <c r="O9193" s="87"/>
      <c r="P9193" s="127"/>
      <c r="Q9193" s="127"/>
      <c r="R9193" s="127"/>
    </row>
    <row r="9194" spans="7:18" x14ac:dyDescent="0.2">
      <c r="G9194" s="64"/>
      <c r="H9194" s="64"/>
      <c r="O9194" s="87"/>
      <c r="P9194" s="127"/>
      <c r="Q9194" s="127"/>
      <c r="R9194" s="127"/>
    </row>
    <row r="9195" spans="7:18" x14ac:dyDescent="0.2">
      <c r="G9195" s="64"/>
      <c r="H9195" s="64"/>
      <c r="O9195" s="87"/>
      <c r="P9195" s="127"/>
      <c r="Q9195" s="127"/>
      <c r="R9195" s="127"/>
    </row>
    <row r="9196" spans="7:18" x14ac:dyDescent="0.2">
      <c r="G9196" s="64"/>
      <c r="H9196" s="64"/>
      <c r="O9196" s="87"/>
      <c r="P9196" s="127"/>
      <c r="Q9196" s="127"/>
      <c r="R9196" s="127"/>
    </row>
    <row r="9197" spans="7:18" x14ac:dyDescent="0.2">
      <c r="G9197" s="64"/>
      <c r="H9197" s="64"/>
      <c r="O9197" s="87"/>
      <c r="P9197" s="127"/>
      <c r="Q9197" s="127"/>
      <c r="R9197" s="127"/>
    </row>
    <row r="9198" spans="7:18" x14ac:dyDescent="0.2">
      <c r="G9198" s="64"/>
      <c r="H9198" s="64"/>
      <c r="O9198" s="87"/>
      <c r="P9198" s="127"/>
      <c r="Q9198" s="127"/>
      <c r="R9198" s="127"/>
    </row>
    <row r="9199" spans="7:18" x14ac:dyDescent="0.2">
      <c r="G9199" s="64"/>
      <c r="H9199" s="64"/>
      <c r="O9199" s="87"/>
      <c r="P9199" s="127"/>
      <c r="Q9199" s="127"/>
      <c r="R9199" s="127"/>
    </row>
    <row r="9200" spans="7:18" x14ac:dyDescent="0.2">
      <c r="G9200" s="64"/>
      <c r="H9200" s="64"/>
      <c r="O9200" s="87"/>
      <c r="P9200" s="127"/>
      <c r="Q9200" s="127"/>
      <c r="R9200" s="127"/>
    </row>
    <row r="9201" spans="7:18" x14ac:dyDescent="0.2">
      <c r="G9201" s="64"/>
      <c r="H9201" s="64"/>
      <c r="O9201" s="87"/>
      <c r="P9201" s="127"/>
      <c r="Q9201" s="127"/>
      <c r="R9201" s="127"/>
    </row>
    <row r="9202" spans="7:18" x14ac:dyDescent="0.2">
      <c r="G9202" s="64"/>
      <c r="H9202" s="64"/>
      <c r="O9202" s="87"/>
      <c r="P9202" s="127"/>
      <c r="Q9202" s="127"/>
      <c r="R9202" s="127"/>
    </row>
    <row r="9203" spans="7:18" x14ac:dyDescent="0.2">
      <c r="G9203" s="64"/>
      <c r="H9203" s="64"/>
      <c r="O9203" s="87"/>
      <c r="P9203" s="127"/>
      <c r="Q9203" s="127"/>
      <c r="R9203" s="127"/>
    </row>
    <row r="9204" spans="7:18" x14ac:dyDescent="0.2">
      <c r="G9204" s="64"/>
      <c r="H9204" s="64"/>
      <c r="O9204" s="87"/>
      <c r="P9204" s="127"/>
      <c r="Q9204" s="127"/>
      <c r="R9204" s="127"/>
    </row>
    <row r="9205" spans="7:18" x14ac:dyDescent="0.2">
      <c r="G9205" s="64"/>
      <c r="H9205" s="64"/>
      <c r="O9205" s="87"/>
      <c r="P9205" s="127"/>
      <c r="Q9205" s="127"/>
      <c r="R9205" s="127"/>
    </row>
    <row r="9206" spans="7:18" x14ac:dyDescent="0.2">
      <c r="G9206" s="64"/>
      <c r="H9206" s="64"/>
      <c r="O9206" s="87"/>
      <c r="P9206" s="127"/>
      <c r="Q9206" s="127"/>
      <c r="R9206" s="127"/>
    </row>
    <row r="9207" spans="7:18" x14ac:dyDescent="0.2">
      <c r="G9207" s="64"/>
      <c r="H9207" s="64"/>
      <c r="O9207" s="87"/>
      <c r="P9207" s="127"/>
      <c r="Q9207" s="127"/>
      <c r="R9207" s="127"/>
    </row>
    <row r="9208" spans="7:18" x14ac:dyDescent="0.2">
      <c r="G9208" s="64"/>
      <c r="H9208" s="64"/>
      <c r="O9208" s="87"/>
      <c r="P9208" s="127"/>
      <c r="Q9208" s="127"/>
      <c r="R9208" s="127"/>
    </row>
    <row r="9209" spans="7:18" x14ac:dyDescent="0.2">
      <c r="G9209" s="64"/>
      <c r="H9209" s="64"/>
      <c r="O9209" s="87"/>
      <c r="P9209" s="127"/>
      <c r="Q9209" s="127"/>
      <c r="R9209" s="127"/>
    </row>
    <row r="9210" spans="7:18" x14ac:dyDescent="0.2">
      <c r="G9210" s="64"/>
      <c r="H9210" s="64"/>
      <c r="O9210" s="87"/>
      <c r="P9210" s="127"/>
      <c r="Q9210" s="127"/>
      <c r="R9210" s="127"/>
    </row>
    <row r="9211" spans="7:18" x14ac:dyDescent="0.2">
      <c r="G9211" s="64"/>
      <c r="H9211" s="64"/>
      <c r="O9211" s="87"/>
      <c r="P9211" s="127"/>
      <c r="Q9211" s="127"/>
      <c r="R9211" s="127"/>
    </row>
    <row r="9212" spans="7:18" x14ac:dyDescent="0.2">
      <c r="G9212" s="64"/>
      <c r="H9212" s="64"/>
      <c r="O9212" s="87"/>
      <c r="P9212" s="127"/>
      <c r="Q9212" s="127"/>
      <c r="R9212" s="127"/>
    </row>
    <row r="9213" spans="7:18" x14ac:dyDescent="0.2">
      <c r="G9213" s="64"/>
      <c r="H9213" s="64"/>
      <c r="O9213" s="87"/>
      <c r="P9213" s="127"/>
      <c r="Q9213" s="127"/>
      <c r="R9213" s="127"/>
    </row>
    <row r="9214" spans="7:18" x14ac:dyDescent="0.2">
      <c r="G9214" s="64"/>
      <c r="H9214" s="64"/>
      <c r="O9214" s="87"/>
      <c r="P9214" s="127"/>
      <c r="Q9214" s="127"/>
      <c r="R9214" s="127"/>
    </row>
    <row r="9215" spans="7:18" x14ac:dyDescent="0.2">
      <c r="G9215" s="64"/>
      <c r="H9215" s="64"/>
      <c r="O9215" s="87"/>
      <c r="P9215" s="127"/>
      <c r="Q9215" s="127"/>
      <c r="R9215" s="127"/>
    </row>
    <row r="9216" spans="7:18" x14ac:dyDescent="0.2">
      <c r="G9216" s="64"/>
      <c r="H9216" s="64"/>
      <c r="O9216" s="87"/>
      <c r="P9216" s="127"/>
      <c r="Q9216" s="127"/>
      <c r="R9216" s="127"/>
    </row>
    <row r="9217" spans="7:18" x14ac:dyDescent="0.2">
      <c r="G9217" s="64"/>
      <c r="H9217" s="64"/>
      <c r="O9217" s="87"/>
      <c r="P9217" s="127"/>
      <c r="Q9217" s="127"/>
      <c r="R9217" s="127"/>
    </row>
    <row r="9218" spans="7:18" x14ac:dyDescent="0.2">
      <c r="G9218" s="64"/>
      <c r="H9218" s="64"/>
      <c r="O9218" s="87"/>
      <c r="P9218" s="127"/>
      <c r="Q9218" s="127"/>
      <c r="R9218" s="127"/>
    </row>
    <row r="9219" spans="7:18" x14ac:dyDescent="0.2">
      <c r="G9219" s="64"/>
      <c r="H9219" s="64"/>
      <c r="O9219" s="87"/>
      <c r="P9219" s="127"/>
      <c r="Q9219" s="127"/>
      <c r="R9219" s="127"/>
    </row>
    <row r="9220" spans="7:18" x14ac:dyDescent="0.2">
      <c r="G9220" s="64"/>
      <c r="H9220" s="64"/>
      <c r="O9220" s="87"/>
      <c r="P9220" s="127"/>
      <c r="Q9220" s="127"/>
      <c r="R9220" s="127"/>
    </row>
    <row r="9221" spans="7:18" x14ac:dyDescent="0.2">
      <c r="G9221" s="64"/>
      <c r="H9221" s="64"/>
      <c r="O9221" s="87"/>
      <c r="P9221" s="127"/>
      <c r="Q9221" s="127"/>
      <c r="R9221" s="127"/>
    </row>
    <row r="9222" spans="7:18" x14ac:dyDescent="0.2">
      <c r="G9222" s="64"/>
      <c r="H9222" s="64"/>
      <c r="O9222" s="87"/>
      <c r="P9222" s="127"/>
      <c r="Q9222" s="127"/>
      <c r="R9222" s="127"/>
    </row>
    <row r="9223" spans="7:18" x14ac:dyDescent="0.2">
      <c r="G9223" s="64"/>
      <c r="H9223" s="64"/>
      <c r="O9223" s="87"/>
      <c r="P9223" s="127"/>
      <c r="Q9223" s="127"/>
      <c r="R9223" s="127"/>
    </row>
    <row r="9224" spans="7:18" x14ac:dyDescent="0.2">
      <c r="G9224" s="64"/>
      <c r="H9224" s="64"/>
      <c r="O9224" s="87"/>
      <c r="P9224" s="127"/>
      <c r="Q9224" s="127"/>
      <c r="R9224" s="127"/>
    </row>
    <row r="9225" spans="7:18" x14ac:dyDescent="0.2">
      <c r="G9225" s="64"/>
      <c r="H9225" s="64"/>
      <c r="O9225" s="87"/>
      <c r="P9225" s="127"/>
      <c r="Q9225" s="127"/>
      <c r="R9225" s="127"/>
    </row>
    <row r="9226" spans="7:18" x14ac:dyDescent="0.2">
      <c r="G9226" s="64"/>
      <c r="H9226" s="64"/>
      <c r="O9226" s="87"/>
      <c r="P9226" s="127"/>
      <c r="Q9226" s="127"/>
      <c r="R9226" s="127"/>
    </row>
    <row r="9227" spans="7:18" x14ac:dyDescent="0.2">
      <c r="G9227" s="64"/>
      <c r="H9227" s="64"/>
      <c r="O9227" s="87"/>
      <c r="P9227" s="127"/>
      <c r="Q9227" s="127"/>
      <c r="R9227" s="127"/>
    </row>
    <row r="9228" spans="7:18" x14ac:dyDescent="0.2">
      <c r="G9228" s="64"/>
      <c r="H9228" s="64"/>
      <c r="O9228" s="87"/>
      <c r="P9228" s="127"/>
      <c r="Q9228" s="127"/>
      <c r="R9228" s="127"/>
    </row>
    <row r="9229" spans="7:18" x14ac:dyDescent="0.2">
      <c r="G9229" s="64"/>
      <c r="H9229" s="64"/>
      <c r="O9229" s="87"/>
      <c r="P9229" s="127"/>
      <c r="Q9229" s="127"/>
      <c r="R9229" s="127"/>
    </row>
    <row r="9230" spans="7:18" x14ac:dyDescent="0.2">
      <c r="G9230" s="64"/>
      <c r="H9230" s="64"/>
      <c r="O9230" s="87"/>
      <c r="P9230" s="127"/>
      <c r="Q9230" s="127"/>
      <c r="R9230" s="127"/>
    </row>
    <row r="9231" spans="7:18" x14ac:dyDescent="0.2">
      <c r="G9231" s="64"/>
      <c r="H9231" s="64"/>
      <c r="O9231" s="87"/>
      <c r="P9231" s="127"/>
      <c r="Q9231" s="127"/>
      <c r="R9231" s="127"/>
    </row>
    <row r="9232" spans="7:18" x14ac:dyDescent="0.2">
      <c r="G9232" s="64"/>
      <c r="H9232" s="64"/>
      <c r="O9232" s="87"/>
      <c r="P9232" s="127"/>
      <c r="Q9232" s="127"/>
      <c r="R9232" s="127"/>
    </row>
    <row r="9233" spans="7:18" x14ac:dyDescent="0.2">
      <c r="G9233" s="64"/>
      <c r="H9233" s="64"/>
      <c r="O9233" s="87"/>
      <c r="P9233" s="127"/>
      <c r="Q9233" s="127"/>
      <c r="R9233" s="127"/>
    </row>
    <row r="9234" spans="7:18" x14ac:dyDescent="0.2">
      <c r="G9234" s="64"/>
      <c r="H9234" s="64"/>
      <c r="O9234" s="87"/>
      <c r="P9234" s="127"/>
      <c r="Q9234" s="127"/>
      <c r="R9234" s="127"/>
    </row>
    <row r="9235" spans="7:18" x14ac:dyDescent="0.2">
      <c r="G9235" s="64"/>
      <c r="H9235" s="64"/>
      <c r="O9235" s="87"/>
      <c r="P9235" s="127"/>
      <c r="Q9235" s="127"/>
      <c r="R9235" s="127"/>
    </row>
    <row r="9236" spans="7:18" x14ac:dyDescent="0.2">
      <c r="G9236" s="64"/>
      <c r="H9236" s="64"/>
      <c r="O9236" s="87"/>
      <c r="P9236" s="127"/>
      <c r="Q9236" s="127"/>
      <c r="R9236" s="127"/>
    </row>
    <row r="9237" spans="7:18" x14ac:dyDescent="0.2">
      <c r="G9237" s="64"/>
      <c r="H9237" s="64"/>
      <c r="O9237" s="87"/>
      <c r="P9237" s="127"/>
      <c r="Q9237" s="127"/>
      <c r="R9237" s="127"/>
    </row>
    <row r="9238" spans="7:18" x14ac:dyDescent="0.2">
      <c r="G9238" s="64"/>
      <c r="H9238" s="64"/>
      <c r="O9238" s="87"/>
      <c r="P9238" s="127"/>
      <c r="Q9238" s="127"/>
      <c r="R9238" s="127"/>
    </row>
    <row r="9239" spans="7:18" x14ac:dyDescent="0.2">
      <c r="G9239" s="64"/>
      <c r="H9239" s="64"/>
      <c r="O9239" s="87"/>
      <c r="P9239" s="127"/>
      <c r="Q9239" s="127"/>
      <c r="R9239" s="127"/>
    </row>
    <row r="9240" spans="7:18" x14ac:dyDescent="0.2">
      <c r="G9240" s="64"/>
      <c r="H9240" s="64"/>
      <c r="O9240" s="87"/>
      <c r="P9240" s="127"/>
      <c r="Q9240" s="127"/>
      <c r="R9240" s="127"/>
    </row>
    <row r="9241" spans="7:18" x14ac:dyDescent="0.2">
      <c r="G9241" s="64"/>
      <c r="H9241" s="64"/>
      <c r="O9241" s="87"/>
      <c r="P9241" s="127"/>
      <c r="Q9241" s="127"/>
      <c r="R9241" s="127"/>
    </row>
    <row r="9242" spans="7:18" x14ac:dyDescent="0.2">
      <c r="G9242" s="64"/>
      <c r="H9242" s="64"/>
      <c r="O9242" s="87"/>
      <c r="P9242" s="127"/>
      <c r="Q9242" s="127"/>
      <c r="R9242" s="127"/>
    </row>
    <row r="9243" spans="7:18" x14ac:dyDescent="0.2">
      <c r="G9243" s="64"/>
      <c r="H9243" s="64"/>
      <c r="O9243" s="87"/>
      <c r="P9243" s="127"/>
      <c r="Q9243" s="127"/>
      <c r="R9243" s="127"/>
    </row>
    <row r="9244" spans="7:18" x14ac:dyDescent="0.2">
      <c r="G9244" s="64"/>
      <c r="H9244" s="64"/>
      <c r="O9244" s="87"/>
      <c r="P9244" s="127"/>
      <c r="Q9244" s="127"/>
      <c r="R9244" s="127"/>
    </row>
    <row r="9245" spans="7:18" x14ac:dyDescent="0.2">
      <c r="G9245" s="64"/>
      <c r="H9245" s="64"/>
      <c r="O9245" s="87"/>
      <c r="P9245" s="127"/>
      <c r="Q9245" s="127"/>
      <c r="R9245" s="127"/>
    </row>
    <row r="9246" spans="7:18" x14ac:dyDescent="0.2">
      <c r="G9246" s="64"/>
      <c r="H9246" s="64"/>
      <c r="O9246" s="87"/>
      <c r="P9246" s="127"/>
      <c r="Q9246" s="127"/>
      <c r="R9246" s="127"/>
    </row>
    <row r="9247" spans="7:18" x14ac:dyDescent="0.2">
      <c r="G9247" s="64"/>
      <c r="H9247" s="64"/>
      <c r="O9247" s="87"/>
      <c r="P9247" s="127"/>
      <c r="Q9247" s="127"/>
      <c r="R9247" s="127"/>
    </row>
    <row r="9248" spans="7:18" x14ac:dyDescent="0.2">
      <c r="G9248" s="64"/>
      <c r="H9248" s="64"/>
      <c r="O9248" s="87"/>
      <c r="P9248" s="127"/>
      <c r="Q9248" s="127"/>
      <c r="R9248" s="127"/>
    </row>
    <row r="9249" spans="7:18" x14ac:dyDescent="0.2">
      <c r="G9249" s="64"/>
      <c r="H9249" s="64"/>
      <c r="O9249" s="87"/>
      <c r="P9249" s="127"/>
      <c r="Q9249" s="127"/>
      <c r="R9249" s="127"/>
    </row>
    <row r="9250" spans="7:18" x14ac:dyDescent="0.2">
      <c r="G9250" s="64"/>
      <c r="H9250" s="64"/>
      <c r="O9250" s="87"/>
      <c r="P9250" s="127"/>
      <c r="Q9250" s="127"/>
      <c r="R9250" s="127"/>
    </row>
    <row r="9251" spans="7:18" x14ac:dyDescent="0.2">
      <c r="G9251" s="64"/>
      <c r="H9251" s="64"/>
      <c r="O9251" s="87"/>
      <c r="P9251" s="127"/>
      <c r="Q9251" s="127"/>
      <c r="R9251" s="127"/>
    </row>
    <row r="9252" spans="7:18" x14ac:dyDescent="0.2">
      <c r="G9252" s="64"/>
      <c r="H9252" s="64"/>
      <c r="O9252" s="87"/>
      <c r="P9252" s="127"/>
      <c r="Q9252" s="127"/>
      <c r="R9252" s="127"/>
    </row>
    <row r="9253" spans="7:18" x14ac:dyDescent="0.2">
      <c r="G9253" s="64"/>
      <c r="H9253" s="64"/>
      <c r="O9253" s="87"/>
      <c r="P9253" s="127"/>
      <c r="Q9253" s="127"/>
      <c r="R9253" s="127"/>
    </row>
    <row r="9254" spans="7:18" x14ac:dyDescent="0.2">
      <c r="G9254" s="64"/>
      <c r="H9254" s="64"/>
      <c r="O9254" s="87"/>
      <c r="P9254" s="127"/>
      <c r="Q9254" s="127"/>
      <c r="R9254" s="127"/>
    </row>
    <row r="9255" spans="7:18" x14ac:dyDescent="0.2">
      <c r="G9255" s="64"/>
      <c r="H9255" s="64"/>
      <c r="O9255" s="87"/>
      <c r="P9255" s="127"/>
      <c r="Q9255" s="127"/>
      <c r="R9255" s="127"/>
    </row>
    <row r="9256" spans="7:18" x14ac:dyDescent="0.2">
      <c r="G9256" s="64"/>
      <c r="H9256" s="64"/>
      <c r="O9256" s="87"/>
      <c r="P9256" s="127"/>
      <c r="Q9256" s="127"/>
      <c r="R9256" s="127"/>
    </row>
    <row r="9257" spans="7:18" x14ac:dyDescent="0.2">
      <c r="G9257" s="64"/>
      <c r="H9257" s="64"/>
      <c r="O9257" s="87"/>
      <c r="P9257" s="127"/>
      <c r="Q9257" s="127"/>
      <c r="R9257" s="127"/>
    </row>
    <row r="9258" spans="7:18" x14ac:dyDescent="0.2">
      <c r="G9258" s="64"/>
      <c r="H9258" s="64"/>
      <c r="O9258" s="87"/>
      <c r="P9258" s="127"/>
      <c r="Q9258" s="127"/>
      <c r="R9258" s="127"/>
    </row>
    <row r="9259" spans="7:18" x14ac:dyDescent="0.2">
      <c r="G9259" s="64"/>
      <c r="H9259" s="64"/>
      <c r="O9259" s="87"/>
      <c r="P9259" s="127"/>
      <c r="Q9259" s="127"/>
      <c r="R9259" s="127"/>
    </row>
    <row r="9260" spans="7:18" x14ac:dyDescent="0.2">
      <c r="G9260" s="64"/>
      <c r="H9260" s="64"/>
      <c r="O9260" s="87"/>
      <c r="P9260" s="127"/>
      <c r="Q9260" s="127"/>
      <c r="R9260" s="127"/>
    </row>
    <row r="9261" spans="7:18" x14ac:dyDescent="0.2">
      <c r="G9261" s="64"/>
      <c r="H9261" s="64"/>
      <c r="O9261" s="87"/>
      <c r="P9261" s="127"/>
      <c r="Q9261" s="127"/>
      <c r="R9261" s="127"/>
    </row>
    <row r="9262" spans="7:18" x14ac:dyDescent="0.2">
      <c r="G9262" s="64"/>
      <c r="H9262" s="64"/>
      <c r="O9262" s="87"/>
      <c r="P9262" s="127"/>
      <c r="Q9262" s="127"/>
      <c r="R9262" s="127"/>
    </row>
    <row r="9263" spans="7:18" x14ac:dyDescent="0.2">
      <c r="G9263" s="64"/>
      <c r="H9263" s="64"/>
      <c r="O9263" s="87"/>
      <c r="P9263" s="127"/>
      <c r="Q9263" s="127"/>
      <c r="R9263" s="127"/>
    </row>
    <row r="9264" spans="7:18" x14ac:dyDescent="0.2">
      <c r="G9264" s="64"/>
      <c r="H9264" s="64"/>
      <c r="O9264" s="87"/>
      <c r="P9264" s="127"/>
      <c r="Q9264" s="127"/>
      <c r="R9264" s="127"/>
    </row>
    <row r="9265" spans="7:18" x14ac:dyDescent="0.2">
      <c r="G9265" s="64"/>
      <c r="H9265" s="64"/>
      <c r="O9265" s="87"/>
      <c r="P9265" s="127"/>
      <c r="Q9265" s="127"/>
      <c r="R9265" s="127"/>
    </row>
    <row r="9266" spans="7:18" x14ac:dyDescent="0.2">
      <c r="G9266" s="64"/>
      <c r="H9266" s="64"/>
      <c r="O9266" s="87"/>
      <c r="P9266" s="127"/>
      <c r="Q9266" s="127"/>
      <c r="R9266" s="127"/>
    </row>
    <row r="9267" spans="7:18" x14ac:dyDescent="0.2">
      <c r="G9267" s="64"/>
      <c r="H9267" s="64"/>
      <c r="O9267" s="87"/>
      <c r="P9267" s="127"/>
      <c r="Q9267" s="127"/>
      <c r="R9267" s="127"/>
    </row>
    <row r="9268" spans="7:18" x14ac:dyDescent="0.2">
      <c r="G9268" s="64"/>
      <c r="H9268" s="64"/>
      <c r="O9268" s="87"/>
      <c r="P9268" s="127"/>
      <c r="Q9268" s="127"/>
      <c r="R9268" s="127"/>
    </row>
    <row r="9269" spans="7:18" x14ac:dyDescent="0.2">
      <c r="G9269" s="64"/>
      <c r="H9269" s="64"/>
      <c r="O9269" s="87"/>
      <c r="P9269" s="127"/>
      <c r="Q9269" s="127"/>
      <c r="R9269" s="127"/>
    </row>
    <row r="9270" spans="7:18" x14ac:dyDescent="0.2">
      <c r="G9270" s="64"/>
      <c r="H9270" s="64"/>
      <c r="O9270" s="87"/>
      <c r="P9270" s="127"/>
      <c r="Q9270" s="127"/>
      <c r="R9270" s="127"/>
    </row>
    <row r="9271" spans="7:18" x14ac:dyDescent="0.2">
      <c r="G9271" s="64"/>
      <c r="H9271" s="64"/>
      <c r="O9271" s="87"/>
      <c r="P9271" s="127"/>
      <c r="Q9271" s="127"/>
      <c r="R9271" s="127"/>
    </row>
    <row r="9272" spans="7:18" x14ac:dyDescent="0.2">
      <c r="G9272" s="64"/>
      <c r="H9272" s="64"/>
      <c r="O9272" s="87"/>
      <c r="P9272" s="127"/>
      <c r="Q9272" s="127"/>
      <c r="R9272" s="127"/>
    </row>
    <row r="9273" spans="7:18" x14ac:dyDescent="0.2">
      <c r="G9273" s="64"/>
      <c r="H9273" s="64"/>
      <c r="O9273" s="87"/>
      <c r="P9273" s="127"/>
      <c r="Q9273" s="127"/>
      <c r="R9273" s="127"/>
    </row>
    <row r="9274" spans="7:18" x14ac:dyDescent="0.2">
      <c r="G9274" s="64"/>
      <c r="H9274" s="64"/>
      <c r="O9274" s="87"/>
      <c r="P9274" s="127"/>
      <c r="Q9274" s="127"/>
      <c r="R9274" s="127"/>
    </row>
    <row r="9275" spans="7:18" x14ac:dyDescent="0.2">
      <c r="G9275" s="64"/>
      <c r="H9275" s="64"/>
      <c r="O9275" s="87"/>
      <c r="P9275" s="127"/>
      <c r="Q9275" s="127"/>
      <c r="R9275" s="127"/>
    </row>
    <row r="9276" spans="7:18" x14ac:dyDescent="0.2">
      <c r="G9276" s="64"/>
      <c r="H9276" s="64"/>
      <c r="O9276" s="87"/>
      <c r="P9276" s="127"/>
      <c r="Q9276" s="127"/>
      <c r="R9276" s="127"/>
    </row>
    <row r="9277" spans="7:18" x14ac:dyDescent="0.2">
      <c r="G9277" s="64"/>
      <c r="H9277" s="64"/>
      <c r="O9277" s="87"/>
      <c r="P9277" s="127"/>
      <c r="Q9277" s="127"/>
      <c r="R9277" s="127"/>
    </row>
    <row r="9278" spans="7:18" x14ac:dyDescent="0.2">
      <c r="G9278" s="64"/>
      <c r="H9278" s="64"/>
      <c r="O9278" s="87"/>
      <c r="P9278" s="127"/>
      <c r="Q9278" s="127"/>
      <c r="R9278" s="127"/>
    </row>
    <row r="9279" spans="7:18" x14ac:dyDescent="0.2">
      <c r="G9279" s="64"/>
      <c r="H9279" s="64"/>
      <c r="O9279" s="87"/>
      <c r="P9279" s="127"/>
      <c r="Q9279" s="127"/>
      <c r="R9279" s="127"/>
    </row>
    <row r="9280" spans="7:18" x14ac:dyDescent="0.2">
      <c r="G9280" s="64"/>
      <c r="H9280" s="64"/>
      <c r="O9280" s="87"/>
      <c r="P9280" s="127"/>
      <c r="Q9280" s="127"/>
      <c r="R9280" s="127"/>
    </row>
    <row r="9281" spans="7:18" x14ac:dyDescent="0.2">
      <c r="G9281" s="64"/>
      <c r="H9281" s="64"/>
      <c r="O9281" s="87"/>
      <c r="P9281" s="127"/>
      <c r="Q9281" s="127"/>
      <c r="R9281" s="127"/>
    </row>
    <row r="9282" spans="7:18" x14ac:dyDescent="0.2">
      <c r="G9282" s="64"/>
      <c r="H9282" s="64"/>
      <c r="O9282" s="87"/>
      <c r="P9282" s="127"/>
      <c r="Q9282" s="127"/>
      <c r="R9282" s="127"/>
    </row>
    <row r="9283" spans="7:18" x14ac:dyDescent="0.2">
      <c r="G9283" s="64"/>
      <c r="H9283" s="64"/>
      <c r="O9283" s="87"/>
      <c r="P9283" s="127"/>
      <c r="Q9283" s="127"/>
      <c r="R9283" s="127"/>
    </row>
    <row r="9284" spans="7:18" x14ac:dyDescent="0.2">
      <c r="G9284" s="64"/>
      <c r="H9284" s="64"/>
      <c r="O9284" s="87"/>
      <c r="P9284" s="127"/>
      <c r="Q9284" s="127"/>
      <c r="R9284" s="127"/>
    </row>
    <row r="9285" spans="7:18" x14ac:dyDescent="0.2">
      <c r="G9285" s="64"/>
      <c r="H9285" s="64"/>
      <c r="O9285" s="87"/>
      <c r="P9285" s="127"/>
      <c r="Q9285" s="127"/>
      <c r="R9285" s="127"/>
    </row>
    <row r="9286" spans="7:18" x14ac:dyDescent="0.2">
      <c r="G9286" s="64"/>
      <c r="H9286" s="64"/>
      <c r="O9286" s="87"/>
      <c r="P9286" s="127"/>
      <c r="Q9286" s="127"/>
      <c r="R9286" s="127"/>
    </row>
    <row r="9287" spans="7:18" x14ac:dyDescent="0.2">
      <c r="G9287" s="64"/>
      <c r="H9287" s="64"/>
      <c r="O9287" s="87"/>
      <c r="P9287" s="127"/>
      <c r="Q9287" s="127"/>
      <c r="R9287" s="127"/>
    </row>
    <row r="9288" spans="7:18" x14ac:dyDescent="0.2">
      <c r="G9288" s="64"/>
      <c r="H9288" s="64"/>
      <c r="O9288" s="87"/>
      <c r="P9288" s="127"/>
      <c r="Q9288" s="127"/>
      <c r="R9288" s="127"/>
    </row>
    <row r="9289" spans="7:18" x14ac:dyDescent="0.2">
      <c r="G9289" s="64"/>
      <c r="H9289" s="64"/>
      <c r="O9289" s="87"/>
      <c r="P9289" s="127"/>
      <c r="Q9289" s="127"/>
      <c r="R9289" s="127"/>
    </row>
    <row r="9290" spans="7:18" x14ac:dyDescent="0.2">
      <c r="G9290" s="64"/>
      <c r="H9290" s="64"/>
      <c r="O9290" s="87"/>
      <c r="P9290" s="127"/>
      <c r="Q9290" s="127"/>
      <c r="R9290" s="127"/>
    </row>
    <row r="9291" spans="7:18" x14ac:dyDescent="0.2">
      <c r="G9291" s="64"/>
      <c r="H9291" s="64"/>
      <c r="O9291" s="87"/>
      <c r="P9291" s="127"/>
      <c r="Q9291" s="127"/>
      <c r="R9291" s="127"/>
    </row>
    <row r="9292" spans="7:18" x14ac:dyDescent="0.2">
      <c r="G9292" s="64"/>
      <c r="H9292" s="64"/>
      <c r="O9292" s="87"/>
      <c r="P9292" s="127"/>
      <c r="Q9292" s="127"/>
      <c r="R9292" s="127"/>
    </row>
    <row r="9293" spans="7:18" x14ac:dyDescent="0.2">
      <c r="G9293" s="64"/>
      <c r="H9293" s="64"/>
      <c r="O9293" s="87"/>
      <c r="P9293" s="127"/>
      <c r="Q9293" s="127"/>
      <c r="R9293" s="127"/>
    </row>
    <row r="9294" spans="7:18" x14ac:dyDescent="0.2">
      <c r="G9294" s="64"/>
      <c r="H9294" s="64"/>
      <c r="O9294" s="87"/>
      <c r="P9294" s="127"/>
      <c r="Q9294" s="127"/>
      <c r="R9294" s="127"/>
    </row>
    <row r="9295" spans="7:18" x14ac:dyDescent="0.2">
      <c r="G9295" s="64"/>
      <c r="H9295" s="64"/>
      <c r="O9295" s="87"/>
      <c r="P9295" s="127"/>
      <c r="Q9295" s="127"/>
      <c r="R9295" s="127"/>
    </row>
    <row r="9296" spans="7:18" x14ac:dyDescent="0.2">
      <c r="G9296" s="64"/>
      <c r="H9296" s="64"/>
      <c r="O9296" s="87"/>
      <c r="P9296" s="127"/>
      <c r="Q9296" s="127"/>
      <c r="R9296" s="127"/>
    </row>
    <row r="9297" spans="7:18" x14ac:dyDescent="0.2">
      <c r="G9297" s="64"/>
      <c r="H9297" s="64"/>
      <c r="O9297" s="87"/>
      <c r="P9297" s="127"/>
      <c r="Q9297" s="127"/>
      <c r="R9297" s="127"/>
    </row>
    <row r="9298" spans="7:18" x14ac:dyDescent="0.2">
      <c r="G9298" s="64"/>
      <c r="H9298" s="64"/>
      <c r="O9298" s="87"/>
      <c r="P9298" s="127"/>
      <c r="Q9298" s="127"/>
      <c r="R9298" s="127"/>
    </row>
    <row r="9299" spans="7:18" x14ac:dyDescent="0.2">
      <c r="G9299" s="64"/>
      <c r="H9299" s="64"/>
      <c r="O9299" s="87"/>
      <c r="P9299" s="127"/>
      <c r="Q9299" s="127"/>
      <c r="R9299" s="127"/>
    </row>
    <row r="9300" spans="7:18" x14ac:dyDescent="0.2">
      <c r="G9300" s="64"/>
      <c r="H9300" s="64"/>
      <c r="O9300" s="87"/>
      <c r="P9300" s="127"/>
      <c r="Q9300" s="127"/>
      <c r="R9300" s="127"/>
    </row>
    <row r="9301" spans="7:18" x14ac:dyDescent="0.2">
      <c r="G9301" s="64"/>
      <c r="H9301" s="64"/>
      <c r="O9301" s="87"/>
      <c r="P9301" s="127"/>
      <c r="Q9301" s="127"/>
      <c r="R9301" s="127"/>
    </row>
    <row r="9302" spans="7:18" x14ac:dyDescent="0.2">
      <c r="G9302" s="64"/>
      <c r="H9302" s="64"/>
      <c r="O9302" s="87"/>
      <c r="P9302" s="127"/>
      <c r="Q9302" s="127"/>
      <c r="R9302" s="127"/>
    </row>
    <row r="9303" spans="7:18" x14ac:dyDescent="0.2">
      <c r="G9303" s="64"/>
      <c r="H9303" s="64"/>
      <c r="O9303" s="87"/>
      <c r="P9303" s="127"/>
      <c r="Q9303" s="127"/>
      <c r="R9303" s="127"/>
    </row>
    <row r="9304" spans="7:18" x14ac:dyDescent="0.2">
      <c r="G9304" s="64"/>
      <c r="H9304" s="64"/>
      <c r="O9304" s="87"/>
      <c r="P9304" s="127"/>
      <c r="Q9304" s="127"/>
      <c r="R9304" s="127"/>
    </row>
    <row r="9305" spans="7:18" x14ac:dyDescent="0.2">
      <c r="G9305" s="64"/>
      <c r="H9305" s="64"/>
      <c r="O9305" s="87"/>
      <c r="P9305" s="127"/>
      <c r="Q9305" s="127"/>
      <c r="R9305" s="127"/>
    </row>
    <row r="9306" spans="7:18" x14ac:dyDescent="0.2">
      <c r="G9306" s="64"/>
      <c r="H9306" s="64"/>
      <c r="O9306" s="87"/>
      <c r="P9306" s="127"/>
      <c r="Q9306" s="127"/>
      <c r="R9306" s="127"/>
    </row>
    <row r="9307" spans="7:18" x14ac:dyDescent="0.2">
      <c r="G9307" s="64"/>
      <c r="H9307" s="64"/>
      <c r="O9307" s="87"/>
      <c r="P9307" s="127"/>
      <c r="Q9307" s="127"/>
      <c r="R9307" s="127"/>
    </row>
    <row r="9308" spans="7:18" x14ac:dyDescent="0.2">
      <c r="G9308" s="64"/>
      <c r="H9308" s="64"/>
      <c r="O9308" s="87"/>
      <c r="P9308" s="127"/>
      <c r="Q9308" s="127"/>
      <c r="R9308" s="127"/>
    </row>
    <row r="9309" spans="7:18" x14ac:dyDescent="0.2">
      <c r="G9309" s="64"/>
      <c r="H9309" s="64"/>
      <c r="O9309" s="87"/>
      <c r="P9309" s="127"/>
      <c r="Q9309" s="127"/>
      <c r="R9309" s="127"/>
    </row>
    <row r="9310" spans="7:18" x14ac:dyDescent="0.2">
      <c r="G9310" s="64"/>
      <c r="H9310" s="64"/>
      <c r="O9310" s="87"/>
      <c r="P9310" s="127"/>
      <c r="Q9310" s="127"/>
      <c r="R9310" s="127"/>
    </row>
    <row r="9311" spans="7:18" x14ac:dyDescent="0.2">
      <c r="G9311" s="64"/>
      <c r="H9311" s="64"/>
      <c r="O9311" s="87"/>
      <c r="P9311" s="127"/>
      <c r="Q9311" s="127"/>
      <c r="R9311" s="127"/>
    </row>
    <row r="9312" spans="7:18" x14ac:dyDescent="0.2">
      <c r="G9312" s="64"/>
      <c r="H9312" s="64"/>
      <c r="O9312" s="87"/>
      <c r="P9312" s="127"/>
      <c r="Q9312" s="127"/>
      <c r="R9312" s="127"/>
    </row>
    <row r="9313" spans="7:18" x14ac:dyDescent="0.2">
      <c r="G9313" s="64"/>
      <c r="H9313" s="64"/>
      <c r="O9313" s="87"/>
      <c r="P9313" s="127"/>
      <c r="Q9313" s="127"/>
      <c r="R9313" s="127"/>
    </row>
    <row r="9314" spans="7:18" x14ac:dyDescent="0.2">
      <c r="G9314" s="64"/>
      <c r="H9314" s="64"/>
      <c r="O9314" s="87"/>
      <c r="P9314" s="127"/>
      <c r="Q9314" s="127"/>
      <c r="R9314" s="127"/>
    </row>
    <row r="9315" spans="7:18" x14ac:dyDescent="0.2">
      <c r="G9315" s="64"/>
      <c r="H9315" s="64"/>
      <c r="O9315" s="87"/>
      <c r="P9315" s="127"/>
      <c r="Q9315" s="127"/>
      <c r="R9315" s="127"/>
    </row>
    <row r="9316" spans="7:18" x14ac:dyDescent="0.2">
      <c r="G9316" s="64"/>
      <c r="H9316" s="64"/>
      <c r="O9316" s="87"/>
      <c r="P9316" s="127"/>
      <c r="Q9316" s="127"/>
      <c r="R9316" s="127"/>
    </row>
    <row r="9317" spans="7:18" x14ac:dyDescent="0.2">
      <c r="G9317" s="64"/>
      <c r="H9317" s="64"/>
      <c r="O9317" s="87"/>
      <c r="P9317" s="127"/>
      <c r="Q9317" s="127"/>
      <c r="R9317" s="127"/>
    </row>
    <row r="9318" spans="7:18" x14ac:dyDescent="0.2">
      <c r="G9318" s="64"/>
      <c r="H9318" s="64"/>
      <c r="O9318" s="87"/>
      <c r="P9318" s="127"/>
      <c r="Q9318" s="127"/>
      <c r="R9318" s="127"/>
    </row>
    <row r="9319" spans="7:18" x14ac:dyDescent="0.2">
      <c r="G9319" s="64"/>
      <c r="H9319" s="64"/>
      <c r="O9319" s="87"/>
      <c r="P9319" s="127"/>
      <c r="Q9319" s="127"/>
      <c r="R9319" s="127"/>
    </row>
    <row r="9320" spans="7:18" x14ac:dyDescent="0.2">
      <c r="G9320" s="64"/>
      <c r="H9320" s="64"/>
      <c r="O9320" s="87"/>
      <c r="P9320" s="127"/>
      <c r="Q9320" s="127"/>
      <c r="R9320" s="127"/>
    </row>
    <row r="9321" spans="7:18" x14ac:dyDescent="0.2">
      <c r="G9321" s="64"/>
      <c r="H9321" s="64"/>
      <c r="O9321" s="87"/>
      <c r="P9321" s="127"/>
      <c r="Q9321" s="127"/>
      <c r="R9321" s="127"/>
    </row>
    <row r="9322" spans="7:18" x14ac:dyDescent="0.2">
      <c r="G9322" s="64"/>
      <c r="H9322" s="64"/>
      <c r="O9322" s="87"/>
      <c r="P9322" s="127"/>
      <c r="Q9322" s="127"/>
      <c r="R9322" s="127"/>
    </row>
    <row r="9323" spans="7:18" x14ac:dyDescent="0.2">
      <c r="G9323" s="64"/>
      <c r="H9323" s="64"/>
      <c r="O9323" s="87"/>
      <c r="P9323" s="127"/>
      <c r="Q9323" s="127"/>
      <c r="R9323" s="127"/>
    </row>
    <row r="9324" spans="7:18" x14ac:dyDescent="0.2">
      <c r="G9324" s="64"/>
      <c r="H9324" s="64"/>
      <c r="O9324" s="87"/>
      <c r="P9324" s="127"/>
      <c r="Q9324" s="127"/>
      <c r="R9324" s="127"/>
    </row>
    <row r="9325" spans="7:18" x14ac:dyDescent="0.2">
      <c r="G9325" s="64"/>
      <c r="H9325" s="64"/>
      <c r="O9325" s="87"/>
      <c r="P9325" s="127"/>
      <c r="Q9325" s="127"/>
      <c r="R9325" s="127"/>
    </row>
    <row r="9326" spans="7:18" x14ac:dyDescent="0.2">
      <c r="G9326" s="64"/>
      <c r="H9326" s="64"/>
      <c r="O9326" s="87"/>
      <c r="P9326" s="127"/>
      <c r="Q9326" s="127"/>
      <c r="R9326" s="127"/>
    </row>
    <row r="9327" spans="7:18" x14ac:dyDescent="0.2">
      <c r="G9327" s="64"/>
      <c r="H9327" s="64"/>
      <c r="O9327" s="87"/>
      <c r="P9327" s="127"/>
      <c r="Q9327" s="127"/>
      <c r="R9327" s="127"/>
    </row>
    <row r="9328" spans="7:18" x14ac:dyDescent="0.2">
      <c r="G9328" s="64"/>
      <c r="H9328" s="64"/>
      <c r="O9328" s="87"/>
      <c r="P9328" s="127"/>
      <c r="Q9328" s="127"/>
      <c r="R9328" s="127"/>
    </row>
    <row r="9329" spans="7:18" x14ac:dyDescent="0.2">
      <c r="G9329" s="64"/>
      <c r="H9329" s="64"/>
      <c r="O9329" s="87"/>
      <c r="P9329" s="127"/>
      <c r="Q9329" s="127"/>
      <c r="R9329" s="127"/>
    </row>
    <row r="9330" spans="7:18" x14ac:dyDescent="0.2">
      <c r="G9330" s="64"/>
      <c r="H9330" s="64"/>
      <c r="O9330" s="87"/>
      <c r="P9330" s="127"/>
      <c r="Q9330" s="127"/>
      <c r="R9330" s="127"/>
    </row>
    <row r="9331" spans="7:18" x14ac:dyDescent="0.2">
      <c r="G9331" s="64"/>
      <c r="H9331" s="64"/>
      <c r="O9331" s="87"/>
      <c r="P9331" s="127"/>
      <c r="Q9331" s="127"/>
      <c r="R9331" s="127"/>
    </row>
    <row r="9332" spans="7:18" x14ac:dyDescent="0.2">
      <c r="G9332" s="64"/>
      <c r="H9332" s="64"/>
      <c r="O9332" s="87"/>
      <c r="P9332" s="127"/>
      <c r="Q9332" s="127"/>
      <c r="R9332" s="127"/>
    </row>
    <row r="9333" spans="7:18" x14ac:dyDescent="0.2">
      <c r="G9333" s="64"/>
      <c r="H9333" s="64"/>
      <c r="O9333" s="87"/>
      <c r="P9333" s="127"/>
      <c r="Q9333" s="127"/>
      <c r="R9333" s="127"/>
    </row>
    <row r="9334" spans="7:18" x14ac:dyDescent="0.2">
      <c r="G9334" s="64"/>
      <c r="H9334" s="64"/>
      <c r="O9334" s="87"/>
      <c r="P9334" s="127"/>
      <c r="Q9334" s="127"/>
      <c r="R9334" s="127"/>
    </row>
    <row r="9335" spans="7:18" x14ac:dyDescent="0.2">
      <c r="G9335" s="64"/>
      <c r="H9335" s="64"/>
      <c r="O9335" s="87"/>
      <c r="P9335" s="127"/>
      <c r="Q9335" s="127"/>
      <c r="R9335" s="127"/>
    </row>
    <row r="9336" spans="7:18" x14ac:dyDescent="0.2">
      <c r="G9336" s="64"/>
      <c r="H9336" s="64"/>
      <c r="O9336" s="87"/>
      <c r="P9336" s="127"/>
      <c r="Q9336" s="127"/>
      <c r="R9336" s="127"/>
    </row>
    <row r="9337" spans="7:18" x14ac:dyDescent="0.2">
      <c r="G9337" s="64"/>
      <c r="H9337" s="64"/>
      <c r="O9337" s="87"/>
      <c r="P9337" s="127"/>
      <c r="Q9337" s="127"/>
      <c r="R9337" s="127"/>
    </row>
    <row r="9338" spans="7:18" x14ac:dyDescent="0.2">
      <c r="G9338" s="64"/>
      <c r="H9338" s="64"/>
      <c r="O9338" s="87"/>
      <c r="P9338" s="127"/>
      <c r="Q9338" s="127"/>
      <c r="R9338" s="127"/>
    </row>
    <row r="9339" spans="7:18" x14ac:dyDescent="0.2">
      <c r="G9339" s="64"/>
      <c r="H9339" s="64"/>
      <c r="O9339" s="87"/>
      <c r="P9339" s="127"/>
      <c r="Q9339" s="127"/>
      <c r="R9339" s="127"/>
    </row>
    <row r="9340" spans="7:18" x14ac:dyDescent="0.2">
      <c r="G9340" s="64"/>
      <c r="H9340" s="64"/>
      <c r="O9340" s="87"/>
      <c r="P9340" s="127"/>
      <c r="Q9340" s="127"/>
      <c r="R9340" s="127"/>
    </row>
    <row r="9341" spans="7:18" x14ac:dyDescent="0.2">
      <c r="G9341" s="64"/>
      <c r="H9341" s="64"/>
      <c r="O9341" s="87"/>
      <c r="P9341" s="127"/>
      <c r="Q9341" s="127"/>
      <c r="R9341" s="127"/>
    </row>
    <row r="9342" spans="7:18" x14ac:dyDescent="0.2">
      <c r="G9342" s="64"/>
      <c r="H9342" s="64"/>
      <c r="O9342" s="87"/>
      <c r="P9342" s="127"/>
      <c r="Q9342" s="127"/>
      <c r="R9342" s="127"/>
    </row>
    <row r="9343" spans="7:18" x14ac:dyDescent="0.2">
      <c r="G9343" s="64"/>
      <c r="H9343" s="64"/>
      <c r="O9343" s="87"/>
      <c r="P9343" s="127"/>
      <c r="Q9343" s="127"/>
      <c r="R9343" s="127"/>
    </row>
    <row r="9344" spans="7:18" x14ac:dyDescent="0.2">
      <c r="G9344" s="64"/>
      <c r="H9344" s="64"/>
      <c r="O9344" s="87"/>
      <c r="P9344" s="127"/>
      <c r="Q9344" s="127"/>
      <c r="R9344" s="127"/>
    </row>
    <row r="9345" spans="7:18" x14ac:dyDescent="0.2">
      <c r="G9345" s="64"/>
      <c r="H9345" s="64"/>
      <c r="O9345" s="87"/>
      <c r="P9345" s="127"/>
      <c r="Q9345" s="127"/>
      <c r="R9345" s="127"/>
    </row>
    <row r="9346" spans="7:18" x14ac:dyDescent="0.2">
      <c r="G9346" s="64"/>
      <c r="H9346" s="64"/>
      <c r="O9346" s="87"/>
      <c r="P9346" s="127"/>
      <c r="Q9346" s="127"/>
      <c r="R9346" s="127"/>
    </row>
    <row r="9347" spans="7:18" x14ac:dyDescent="0.2">
      <c r="G9347" s="64"/>
      <c r="H9347" s="64"/>
      <c r="O9347" s="87"/>
      <c r="P9347" s="127"/>
      <c r="Q9347" s="127"/>
      <c r="R9347" s="127"/>
    </row>
    <row r="9348" spans="7:18" x14ac:dyDescent="0.2">
      <c r="G9348" s="64"/>
      <c r="H9348" s="64"/>
      <c r="O9348" s="87"/>
      <c r="P9348" s="127"/>
      <c r="Q9348" s="127"/>
      <c r="R9348" s="127"/>
    </row>
    <row r="9349" spans="7:18" x14ac:dyDescent="0.2">
      <c r="G9349" s="64"/>
      <c r="H9349" s="64"/>
      <c r="O9349" s="87"/>
      <c r="P9349" s="127"/>
      <c r="Q9349" s="127"/>
      <c r="R9349" s="127"/>
    </row>
    <row r="9350" spans="7:18" x14ac:dyDescent="0.2">
      <c r="G9350" s="64"/>
      <c r="H9350" s="64"/>
      <c r="O9350" s="87"/>
      <c r="P9350" s="127"/>
      <c r="Q9350" s="127"/>
      <c r="R9350" s="127"/>
    </row>
    <row r="9351" spans="7:18" x14ac:dyDescent="0.2">
      <c r="G9351" s="64"/>
      <c r="H9351" s="64"/>
      <c r="O9351" s="87"/>
      <c r="P9351" s="127"/>
      <c r="Q9351" s="127"/>
      <c r="R9351" s="127"/>
    </row>
    <row r="9352" spans="7:18" x14ac:dyDescent="0.2">
      <c r="G9352" s="64"/>
      <c r="H9352" s="64"/>
      <c r="O9352" s="87"/>
      <c r="P9352" s="127"/>
      <c r="Q9352" s="127"/>
      <c r="R9352" s="127"/>
    </row>
    <row r="9353" spans="7:18" x14ac:dyDescent="0.2">
      <c r="G9353" s="64"/>
      <c r="H9353" s="64"/>
      <c r="O9353" s="87"/>
      <c r="P9353" s="127"/>
      <c r="Q9353" s="127"/>
      <c r="R9353" s="127"/>
    </row>
    <row r="9354" spans="7:18" x14ac:dyDescent="0.2">
      <c r="G9354" s="64"/>
      <c r="H9354" s="64"/>
      <c r="O9354" s="87"/>
      <c r="P9354" s="127"/>
      <c r="Q9354" s="127"/>
      <c r="R9354" s="127"/>
    </row>
    <row r="9355" spans="7:18" x14ac:dyDescent="0.2">
      <c r="G9355" s="64"/>
      <c r="H9355" s="64"/>
      <c r="O9355" s="87"/>
      <c r="P9355" s="127"/>
      <c r="Q9355" s="127"/>
      <c r="R9355" s="127"/>
    </row>
    <row r="9356" spans="7:18" x14ac:dyDescent="0.2">
      <c r="G9356" s="64"/>
      <c r="H9356" s="64"/>
      <c r="O9356" s="87"/>
      <c r="P9356" s="127"/>
      <c r="Q9356" s="127"/>
      <c r="R9356" s="127"/>
    </row>
    <row r="9357" spans="7:18" x14ac:dyDescent="0.2">
      <c r="G9357" s="64"/>
      <c r="H9357" s="64"/>
      <c r="O9357" s="87"/>
      <c r="P9357" s="127"/>
      <c r="Q9357" s="127"/>
      <c r="R9357" s="127"/>
    </row>
    <row r="9358" spans="7:18" x14ac:dyDescent="0.2">
      <c r="G9358" s="64"/>
      <c r="H9358" s="64"/>
      <c r="O9358" s="87"/>
      <c r="P9358" s="127"/>
      <c r="Q9358" s="127"/>
      <c r="R9358" s="127"/>
    </row>
    <row r="9359" spans="7:18" x14ac:dyDescent="0.2">
      <c r="G9359" s="64"/>
      <c r="H9359" s="64"/>
      <c r="O9359" s="87"/>
      <c r="P9359" s="127"/>
      <c r="Q9359" s="127"/>
      <c r="R9359" s="127"/>
    </row>
    <row r="9360" spans="7:18" x14ac:dyDescent="0.2">
      <c r="G9360" s="64"/>
      <c r="H9360" s="64"/>
      <c r="O9360" s="87"/>
      <c r="P9360" s="127"/>
      <c r="Q9360" s="127"/>
      <c r="R9360" s="127"/>
    </row>
    <row r="9361" spans="7:18" x14ac:dyDescent="0.2">
      <c r="G9361" s="64"/>
      <c r="H9361" s="64"/>
      <c r="O9361" s="87"/>
      <c r="P9361" s="127"/>
      <c r="Q9361" s="127"/>
      <c r="R9361" s="127"/>
    </row>
    <row r="9362" spans="7:18" x14ac:dyDescent="0.2">
      <c r="G9362" s="64"/>
      <c r="H9362" s="64"/>
      <c r="O9362" s="87"/>
      <c r="P9362" s="127"/>
      <c r="Q9362" s="127"/>
      <c r="R9362" s="127"/>
    </row>
    <row r="9363" spans="7:18" x14ac:dyDescent="0.2">
      <c r="G9363" s="64"/>
      <c r="H9363" s="64"/>
      <c r="O9363" s="87"/>
      <c r="P9363" s="127"/>
      <c r="Q9363" s="127"/>
      <c r="R9363" s="127"/>
    </row>
    <row r="9364" spans="7:18" x14ac:dyDescent="0.2">
      <c r="G9364" s="64"/>
      <c r="H9364" s="64"/>
      <c r="O9364" s="87"/>
      <c r="P9364" s="127"/>
      <c r="Q9364" s="127"/>
      <c r="R9364" s="127"/>
    </row>
    <row r="9365" spans="7:18" x14ac:dyDescent="0.2">
      <c r="G9365" s="64"/>
      <c r="H9365" s="64"/>
      <c r="O9365" s="87"/>
      <c r="P9365" s="127"/>
      <c r="Q9365" s="127"/>
      <c r="R9365" s="127"/>
    </row>
    <row r="9366" spans="7:18" x14ac:dyDescent="0.2">
      <c r="G9366" s="64"/>
      <c r="H9366" s="64"/>
      <c r="O9366" s="87"/>
      <c r="P9366" s="127"/>
      <c r="Q9366" s="127"/>
      <c r="R9366" s="127"/>
    </row>
    <row r="9367" spans="7:18" x14ac:dyDescent="0.2">
      <c r="G9367" s="64"/>
      <c r="H9367" s="64"/>
      <c r="O9367" s="87"/>
      <c r="P9367" s="127"/>
      <c r="Q9367" s="127"/>
      <c r="R9367" s="127"/>
    </row>
    <row r="9368" spans="7:18" x14ac:dyDescent="0.2">
      <c r="G9368" s="64"/>
      <c r="H9368" s="64"/>
      <c r="O9368" s="87"/>
      <c r="P9368" s="127"/>
      <c r="Q9368" s="127"/>
      <c r="R9368" s="127"/>
    </row>
    <row r="9369" spans="7:18" x14ac:dyDescent="0.2">
      <c r="G9369" s="64"/>
      <c r="H9369" s="64"/>
      <c r="O9369" s="87"/>
      <c r="P9369" s="127"/>
      <c r="Q9369" s="127"/>
      <c r="R9369" s="127"/>
    </row>
    <row r="9370" spans="7:18" x14ac:dyDescent="0.2">
      <c r="G9370" s="64"/>
      <c r="H9370" s="64"/>
      <c r="O9370" s="87"/>
      <c r="P9370" s="127"/>
      <c r="Q9370" s="127"/>
      <c r="R9370" s="127"/>
    </row>
    <row r="9371" spans="7:18" x14ac:dyDescent="0.2">
      <c r="G9371" s="64"/>
      <c r="H9371" s="64"/>
      <c r="O9371" s="87"/>
      <c r="P9371" s="127"/>
      <c r="Q9371" s="127"/>
      <c r="R9371" s="127"/>
    </row>
    <row r="9372" spans="7:18" x14ac:dyDescent="0.2">
      <c r="G9372" s="64"/>
      <c r="H9372" s="64"/>
      <c r="O9372" s="87"/>
      <c r="P9372" s="127"/>
      <c r="Q9372" s="127"/>
      <c r="R9372" s="127"/>
    </row>
    <row r="9373" spans="7:18" x14ac:dyDescent="0.2">
      <c r="G9373" s="64"/>
      <c r="H9373" s="64"/>
      <c r="O9373" s="87"/>
      <c r="P9373" s="127"/>
      <c r="Q9373" s="127"/>
      <c r="R9373" s="127"/>
    </row>
    <row r="9374" spans="7:18" x14ac:dyDescent="0.2">
      <c r="G9374" s="64"/>
      <c r="H9374" s="64"/>
      <c r="O9374" s="87"/>
      <c r="P9374" s="127"/>
      <c r="Q9374" s="127"/>
      <c r="R9374" s="127"/>
    </row>
    <row r="9375" spans="7:18" x14ac:dyDescent="0.2">
      <c r="G9375" s="64"/>
      <c r="H9375" s="64"/>
      <c r="O9375" s="87"/>
      <c r="P9375" s="127"/>
      <c r="Q9375" s="127"/>
      <c r="R9375" s="127"/>
    </row>
    <row r="9376" spans="7:18" x14ac:dyDescent="0.2">
      <c r="G9376" s="64"/>
      <c r="H9376" s="64"/>
      <c r="O9376" s="87"/>
      <c r="P9376" s="127"/>
      <c r="Q9376" s="127"/>
      <c r="R9376" s="127"/>
    </row>
    <row r="9377" spans="7:18" x14ac:dyDescent="0.2">
      <c r="G9377" s="64"/>
      <c r="H9377" s="64"/>
      <c r="O9377" s="87"/>
      <c r="P9377" s="127"/>
      <c r="Q9377" s="127"/>
      <c r="R9377" s="127"/>
    </row>
    <row r="9378" spans="7:18" x14ac:dyDescent="0.2">
      <c r="G9378" s="64"/>
      <c r="H9378" s="64"/>
      <c r="O9378" s="87"/>
      <c r="P9378" s="127"/>
      <c r="Q9378" s="127"/>
      <c r="R9378" s="127"/>
    </row>
    <row r="9379" spans="7:18" x14ac:dyDescent="0.2">
      <c r="G9379" s="64"/>
      <c r="H9379" s="64"/>
      <c r="O9379" s="87"/>
      <c r="P9379" s="127"/>
      <c r="Q9379" s="127"/>
      <c r="R9379" s="127"/>
    </row>
    <row r="9380" spans="7:18" x14ac:dyDescent="0.2">
      <c r="G9380" s="64"/>
      <c r="H9380" s="64"/>
      <c r="O9380" s="87"/>
      <c r="P9380" s="127"/>
      <c r="Q9380" s="127"/>
      <c r="R9380" s="127"/>
    </row>
    <row r="9381" spans="7:18" x14ac:dyDescent="0.2">
      <c r="G9381" s="64"/>
      <c r="H9381" s="64"/>
      <c r="O9381" s="87"/>
      <c r="P9381" s="127"/>
      <c r="Q9381" s="127"/>
      <c r="R9381" s="127"/>
    </row>
    <row r="9382" spans="7:18" x14ac:dyDescent="0.2">
      <c r="G9382" s="64"/>
      <c r="H9382" s="64"/>
      <c r="O9382" s="87"/>
      <c r="P9382" s="127"/>
      <c r="Q9382" s="127"/>
      <c r="R9382" s="127"/>
    </row>
    <row r="9383" spans="7:18" x14ac:dyDescent="0.2">
      <c r="G9383" s="64"/>
      <c r="H9383" s="64"/>
      <c r="O9383" s="87"/>
      <c r="P9383" s="127"/>
      <c r="Q9383" s="127"/>
      <c r="R9383" s="127"/>
    </row>
    <row r="9384" spans="7:18" x14ac:dyDescent="0.2">
      <c r="G9384" s="64"/>
      <c r="H9384" s="64"/>
      <c r="O9384" s="87"/>
      <c r="P9384" s="127"/>
      <c r="Q9384" s="127"/>
      <c r="R9384" s="127"/>
    </row>
    <row r="9385" spans="7:18" x14ac:dyDescent="0.2">
      <c r="G9385" s="64"/>
      <c r="H9385" s="64"/>
      <c r="O9385" s="87"/>
      <c r="P9385" s="127"/>
      <c r="Q9385" s="127"/>
      <c r="R9385" s="127"/>
    </row>
    <row r="9386" spans="7:18" x14ac:dyDescent="0.2">
      <c r="G9386" s="64"/>
      <c r="H9386" s="64"/>
      <c r="O9386" s="87"/>
      <c r="P9386" s="127"/>
      <c r="Q9386" s="127"/>
      <c r="R9386" s="127"/>
    </row>
    <row r="9387" spans="7:18" x14ac:dyDescent="0.2">
      <c r="G9387" s="64"/>
      <c r="H9387" s="64"/>
      <c r="O9387" s="87"/>
      <c r="P9387" s="127"/>
      <c r="Q9387" s="127"/>
      <c r="R9387" s="127"/>
    </row>
    <row r="9388" spans="7:18" x14ac:dyDescent="0.2">
      <c r="G9388" s="64"/>
      <c r="H9388" s="64"/>
      <c r="O9388" s="87"/>
      <c r="P9388" s="127"/>
      <c r="Q9388" s="127"/>
      <c r="R9388" s="127"/>
    </row>
    <row r="9389" spans="7:18" x14ac:dyDescent="0.2">
      <c r="G9389" s="64"/>
      <c r="H9389" s="64"/>
      <c r="O9389" s="87"/>
      <c r="P9389" s="127"/>
      <c r="Q9389" s="127"/>
      <c r="R9389" s="127"/>
    </row>
    <row r="9390" spans="7:18" x14ac:dyDescent="0.2">
      <c r="G9390" s="64"/>
      <c r="H9390" s="64"/>
      <c r="O9390" s="87"/>
      <c r="P9390" s="127"/>
      <c r="Q9390" s="127"/>
      <c r="R9390" s="127"/>
    </row>
    <row r="9391" spans="7:18" x14ac:dyDescent="0.2">
      <c r="G9391" s="64"/>
      <c r="H9391" s="64"/>
      <c r="O9391" s="87"/>
      <c r="P9391" s="127"/>
      <c r="Q9391" s="127"/>
      <c r="R9391" s="127"/>
    </row>
    <row r="9392" spans="7:18" x14ac:dyDescent="0.2">
      <c r="G9392" s="64"/>
      <c r="H9392" s="64"/>
      <c r="O9392" s="87"/>
      <c r="P9392" s="127"/>
      <c r="Q9392" s="127"/>
      <c r="R9392" s="127"/>
    </row>
    <row r="9393" spans="7:18" x14ac:dyDescent="0.2">
      <c r="G9393" s="64"/>
      <c r="H9393" s="64"/>
      <c r="O9393" s="87"/>
      <c r="P9393" s="127"/>
      <c r="Q9393" s="127"/>
      <c r="R9393" s="127"/>
    </row>
    <row r="9394" spans="7:18" x14ac:dyDescent="0.2">
      <c r="G9394" s="64"/>
      <c r="H9394" s="64"/>
      <c r="O9394" s="87"/>
      <c r="P9394" s="127"/>
      <c r="Q9394" s="127"/>
      <c r="R9394" s="127"/>
    </row>
    <row r="9395" spans="7:18" x14ac:dyDescent="0.2">
      <c r="G9395" s="64"/>
      <c r="H9395" s="64"/>
      <c r="O9395" s="87"/>
      <c r="P9395" s="127"/>
      <c r="Q9395" s="127"/>
      <c r="R9395" s="127"/>
    </row>
    <row r="9396" spans="7:18" x14ac:dyDescent="0.2">
      <c r="G9396" s="64"/>
      <c r="H9396" s="64"/>
      <c r="O9396" s="87"/>
      <c r="P9396" s="127"/>
      <c r="Q9396" s="127"/>
      <c r="R9396" s="127"/>
    </row>
    <row r="9397" spans="7:18" x14ac:dyDescent="0.2">
      <c r="G9397" s="64"/>
      <c r="H9397" s="64"/>
      <c r="O9397" s="87"/>
      <c r="P9397" s="127"/>
      <c r="Q9397" s="127"/>
      <c r="R9397" s="127"/>
    </row>
    <row r="9398" spans="7:18" x14ac:dyDescent="0.2">
      <c r="G9398" s="64"/>
      <c r="H9398" s="64"/>
      <c r="O9398" s="87"/>
      <c r="P9398" s="127"/>
      <c r="Q9398" s="127"/>
      <c r="R9398" s="127"/>
    </row>
    <row r="9399" spans="7:18" x14ac:dyDescent="0.2">
      <c r="G9399" s="64"/>
      <c r="H9399" s="64"/>
      <c r="O9399" s="87"/>
      <c r="P9399" s="127"/>
      <c r="Q9399" s="127"/>
      <c r="R9399" s="127"/>
    </row>
    <row r="9400" spans="7:18" x14ac:dyDescent="0.2">
      <c r="G9400" s="64"/>
      <c r="H9400" s="64"/>
      <c r="O9400" s="87"/>
      <c r="P9400" s="127"/>
      <c r="Q9400" s="127"/>
      <c r="R9400" s="127"/>
    </row>
    <row r="9401" spans="7:18" x14ac:dyDescent="0.2">
      <c r="G9401" s="64"/>
      <c r="H9401" s="64"/>
      <c r="O9401" s="87"/>
      <c r="P9401" s="127"/>
      <c r="Q9401" s="127"/>
      <c r="R9401" s="127"/>
    </row>
    <row r="9402" spans="7:18" x14ac:dyDescent="0.2">
      <c r="G9402" s="64"/>
      <c r="H9402" s="64"/>
      <c r="O9402" s="87"/>
      <c r="P9402" s="127"/>
      <c r="Q9402" s="127"/>
      <c r="R9402" s="127"/>
    </row>
    <row r="9403" spans="7:18" x14ac:dyDescent="0.2">
      <c r="G9403" s="64"/>
      <c r="H9403" s="64"/>
      <c r="O9403" s="87"/>
      <c r="P9403" s="127"/>
      <c r="Q9403" s="127"/>
      <c r="R9403" s="127"/>
    </row>
    <row r="9404" spans="7:18" x14ac:dyDescent="0.2">
      <c r="G9404" s="64"/>
      <c r="H9404" s="64"/>
      <c r="O9404" s="87"/>
      <c r="P9404" s="127"/>
      <c r="Q9404" s="127"/>
      <c r="R9404" s="127"/>
    </row>
    <row r="9405" spans="7:18" x14ac:dyDescent="0.2">
      <c r="G9405" s="64"/>
      <c r="H9405" s="64"/>
      <c r="O9405" s="87"/>
      <c r="P9405" s="127"/>
      <c r="Q9405" s="127"/>
      <c r="R9405" s="127"/>
    </row>
    <row r="9406" spans="7:18" x14ac:dyDescent="0.2">
      <c r="G9406" s="64"/>
      <c r="H9406" s="64"/>
      <c r="O9406" s="87"/>
      <c r="P9406" s="127"/>
      <c r="Q9406" s="127"/>
      <c r="R9406" s="127"/>
    </row>
    <row r="9407" spans="7:18" x14ac:dyDescent="0.2">
      <c r="G9407" s="64"/>
      <c r="H9407" s="64"/>
      <c r="O9407" s="87"/>
      <c r="P9407" s="127"/>
      <c r="Q9407" s="127"/>
      <c r="R9407" s="127"/>
    </row>
    <row r="9408" spans="7:18" x14ac:dyDescent="0.2">
      <c r="G9408" s="64"/>
      <c r="H9408" s="64"/>
      <c r="O9408" s="87"/>
      <c r="P9408" s="127"/>
      <c r="Q9408" s="127"/>
      <c r="R9408" s="127"/>
    </row>
    <row r="9409" spans="7:18" x14ac:dyDescent="0.2">
      <c r="G9409" s="64"/>
      <c r="H9409" s="64"/>
      <c r="O9409" s="87"/>
      <c r="P9409" s="127"/>
      <c r="Q9409" s="127"/>
      <c r="R9409" s="127"/>
    </row>
    <row r="9410" spans="7:18" x14ac:dyDescent="0.2">
      <c r="G9410" s="64"/>
      <c r="H9410" s="64"/>
      <c r="O9410" s="87"/>
      <c r="P9410" s="127"/>
      <c r="Q9410" s="127"/>
      <c r="R9410" s="127"/>
    </row>
    <row r="9411" spans="7:18" x14ac:dyDescent="0.2">
      <c r="G9411" s="64"/>
      <c r="H9411" s="64"/>
      <c r="O9411" s="87"/>
      <c r="P9411" s="127"/>
      <c r="Q9411" s="127"/>
      <c r="R9411" s="127"/>
    </row>
    <row r="9412" spans="7:18" x14ac:dyDescent="0.2">
      <c r="G9412" s="64"/>
      <c r="H9412" s="64"/>
      <c r="O9412" s="87"/>
      <c r="P9412" s="127"/>
      <c r="Q9412" s="127"/>
      <c r="R9412" s="127"/>
    </row>
    <row r="9413" spans="7:18" x14ac:dyDescent="0.2">
      <c r="G9413" s="64"/>
      <c r="H9413" s="64"/>
      <c r="O9413" s="87"/>
      <c r="P9413" s="127"/>
      <c r="Q9413" s="127"/>
      <c r="R9413" s="127"/>
    </row>
    <row r="9414" spans="7:18" x14ac:dyDescent="0.2">
      <c r="G9414" s="64"/>
      <c r="H9414" s="64"/>
      <c r="O9414" s="87"/>
      <c r="P9414" s="127"/>
      <c r="Q9414" s="127"/>
      <c r="R9414" s="127"/>
    </row>
    <row r="9415" spans="7:18" x14ac:dyDescent="0.2">
      <c r="G9415" s="64"/>
      <c r="H9415" s="64"/>
      <c r="O9415" s="87"/>
      <c r="P9415" s="127"/>
      <c r="Q9415" s="127"/>
      <c r="R9415" s="127"/>
    </row>
    <row r="9416" spans="7:18" x14ac:dyDescent="0.2">
      <c r="G9416" s="64"/>
      <c r="H9416" s="64"/>
      <c r="O9416" s="87"/>
      <c r="P9416" s="127"/>
      <c r="Q9416" s="127"/>
      <c r="R9416" s="127"/>
    </row>
    <row r="9417" spans="7:18" x14ac:dyDescent="0.2">
      <c r="G9417" s="64"/>
      <c r="H9417" s="64"/>
      <c r="O9417" s="87"/>
      <c r="P9417" s="127"/>
      <c r="Q9417" s="127"/>
      <c r="R9417" s="127"/>
    </row>
    <row r="9418" spans="7:18" x14ac:dyDescent="0.2">
      <c r="G9418" s="64"/>
      <c r="H9418" s="64"/>
      <c r="O9418" s="87"/>
      <c r="P9418" s="127"/>
      <c r="Q9418" s="127"/>
      <c r="R9418" s="127"/>
    </row>
    <row r="9419" spans="7:18" x14ac:dyDescent="0.2">
      <c r="G9419" s="64"/>
      <c r="H9419" s="64"/>
      <c r="O9419" s="87"/>
      <c r="P9419" s="127"/>
      <c r="Q9419" s="127"/>
      <c r="R9419" s="127"/>
    </row>
    <row r="9420" spans="7:18" x14ac:dyDescent="0.2">
      <c r="G9420" s="64"/>
      <c r="H9420" s="64"/>
      <c r="O9420" s="87"/>
      <c r="P9420" s="127"/>
      <c r="Q9420" s="127"/>
      <c r="R9420" s="127"/>
    </row>
    <row r="9421" spans="7:18" x14ac:dyDescent="0.2">
      <c r="G9421" s="64"/>
      <c r="H9421" s="64"/>
      <c r="O9421" s="87"/>
      <c r="P9421" s="127"/>
      <c r="Q9421" s="127"/>
      <c r="R9421" s="127"/>
    </row>
    <row r="9422" spans="7:18" x14ac:dyDescent="0.2">
      <c r="G9422" s="64"/>
      <c r="H9422" s="64"/>
      <c r="O9422" s="87"/>
      <c r="P9422" s="127"/>
      <c r="Q9422" s="127"/>
      <c r="R9422" s="127"/>
    </row>
    <row r="9423" spans="7:18" x14ac:dyDescent="0.2">
      <c r="G9423" s="64"/>
      <c r="H9423" s="64"/>
      <c r="O9423" s="87"/>
      <c r="P9423" s="127"/>
      <c r="Q9423" s="127"/>
      <c r="R9423" s="127"/>
    </row>
    <row r="9424" spans="7:18" x14ac:dyDescent="0.2">
      <c r="G9424" s="64"/>
      <c r="H9424" s="64"/>
      <c r="O9424" s="87"/>
      <c r="P9424" s="127"/>
      <c r="Q9424" s="127"/>
      <c r="R9424" s="127"/>
    </row>
    <row r="9425" spans="7:18" x14ac:dyDescent="0.2">
      <c r="G9425" s="64"/>
      <c r="H9425" s="64"/>
      <c r="O9425" s="87"/>
      <c r="P9425" s="127"/>
      <c r="Q9425" s="127"/>
      <c r="R9425" s="127"/>
    </row>
    <row r="9426" spans="7:18" x14ac:dyDescent="0.2">
      <c r="G9426" s="64"/>
      <c r="H9426" s="64"/>
      <c r="O9426" s="87"/>
      <c r="P9426" s="127"/>
      <c r="Q9426" s="127"/>
      <c r="R9426" s="127"/>
    </row>
    <row r="9427" spans="7:18" x14ac:dyDescent="0.2">
      <c r="G9427" s="64"/>
      <c r="H9427" s="64"/>
      <c r="O9427" s="87"/>
      <c r="P9427" s="127"/>
      <c r="Q9427" s="127"/>
      <c r="R9427" s="127"/>
    </row>
    <row r="9428" spans="7:18" x14ac:dyDescent="0.2">
      <c r="G9428" s="64"/>
      <c r="H9428" s="64"/>
      <c r="O9428" s="87"/>
      <c r="P9428" s="127"/>
      <c r="Q9428" s="127"/>
      <c r="R9428" s="127"/>
    </row>
    <row r="9429" spans="7:18" x14ac:dyDescent="0.2">
      <c r="G9429" s="64"/>
      <c r="H9429" s="64"/>
      <c r="O9429" s="87"/>
      <c r="P9429" s="127"/>
      <c r="Q9429" s="127"/>
      <c r="R9429" s="127"/>
    </row>
    <row r="9430" spans="7:18" x14ac:dyDescent="0.2">
      <c r="G9430" s="64"/>
      <c r="H9430" s="64"/>
      <c r="O9430" s="87"/>
      <c r="P9430" s="127"/>
      <c r="Q9430" s="127"/>
      <c r="R9430" s="127"/>
    </row>
    <row r="9431" spans="7:18" x14ac:dyDescent="0.2">
      <c r="G9431" s="64"/>
      <c r="H9431" s="64"/>
      <c r="O9431" s="87"/>
      <c r="P9431" s="127"/>
      <c r="Q9431" s="127"/>
      <c r="R9431" s="127"/>
    </row>
    <row r="9432" spans="7:18" x14ac:dyDescent="0.2">
      <c r="G9432" s="64"/>
      <c r="H9432" s="64"/>
      <c r="O9432" s="87"/>
      <c r="P9432" s="127"/>
      <c r="Q9432" s="127"/>
      <c r="R9432" s="127"/>
    </row>
    <row r="9433" spans="7:18" x14ac:dyDescent="0.2">
      <c r="G9433" s="64"/>
      <c r="H9433" s="64"/>
      <c r="O9433" s="87"/>
      <c r="P9433" s="127"/>
      <c r="Q9433" s="127"/>
      <c r="R9433" s="127"/>
    </row>
    <row r="9434" spans="7:18" x14ac:dyDescent="0.2">
      <c r="G9434" s="64"/>
      <c r="H9434" s="64"/>
      <c r="O9434" s="87"/>
      <c r="P9434" s="127"/>
      <c r="Q9434" s="127"/>
      <c r="R9434" s="127"/>
    </row>
    <row r="9435" spans="7:18" x14ac:dyDescent="0.2">
      <c r="G9435" s="64"/>
      <c r="H9435" s="64"/>
      <c r="O9435" s="87"/>
      <c r="P9435" s="127"/>
      <c r="Q9435" s="127"/>
      <c r="R9435" s="127"/>
    </row>
    <row r="9436" spans="7:18" x14ac:dyDescent="0.2">
      <c r="G9436" s="64"/>
      <c r="H9436" s="64"/>
      <c r="O9436" s="87"/>
      <c r="P9436" s="127"/>
      <c r="Q9436" s="127"/>
      <c r="R9436" s="127"/>
    </row>
    <row r="9437" spans="7:18" x14ac:dyDescent="0.2">
      <c r="G9437" s="64"/>
      <c r="H9437" s="64"/>
      <c r="O9437" s="87"/>
      <c r="P9437" s="127"/>
      <c r="Q9437" s="127"/>
      <c r="R9437" s="127"/>
    </row>
    <row r="9438" spans="7:18" x14ac:dyDescent="0.2">
      <c r="G9438" s="64"/>
      <c r="H9438" s="64"/>
      <c r="O9438" s="87"/>
      <c r="P9438" s="127"/>
      <c r="Q9438" s="127"/>
      <c r="R9438" s="127"/>
    </row>
    <row r="9439" spans="7:18" x14ac:dyDescent="0.2">
      <c r="G9439" s="64"/>
      <c r="H9439" s="64"/>
      <c r="O9439" s="87"/>
      <c r="P9439" s="127"/>
      <c r="Q9439" s="127"/>
      <c r="R9439" s="127"/>
    </row>
    <row r="9440" spans="7:18" x14ac:dyDescent="0.2">
      <c r="G9440" s="64"/>
      <c r="H9440" s="64"/>
      <c r="O9440" s="87"/>
      <c r="P9440" s="127"/>
      <c r="Q9440" s="127"/>
      <c r="R9440" s="127"/>
    </row>
    <row r="9441" spans="7:18" x14ac:dyDescent="0.2">
      <c r="G9441" s="64"/>
      <c r="H9441" s="64"/>
      <c r="O9441" s="87"/>
      <c r="P9441" s="127"/>
      <c r="Q9441" s="127"/>
      <c r="R9441" s="127"/>
    </row>
    <row r="9442" spans="7:18" x14ac:dyDescent="0.2">
      <c r="G9442" s="64"/>
      <c r="H9442" s="64"/>
      <c r="O9442" s="87"/>
      <c r="P9442" s="127"/>
      <c r="Q9442" s="127"/>
      <c r="R9442" s="127"/>
    </row>
    <row r="9443" spans="7:18" x14ac:dyDescent="0.2">
      <c r="G9443" s="64"/>
      <c r="H9443" s="64"/>
      <c r="O9443" s="87"/>
      <c r="P9443" s="127"/>
      <c r="Q9443" s="127"/>
      <c r="R9443" s="127"/>
    </row>
    <row r="9444" spans="7:18" x14ac:dyDescent="0.2">
      <c r="G9444" s="64"/>
      <c r="H9444" s="64"/>
      <c r="O9444" s="87"/>
      <c r="P9444" s="127"/>
      <c r="Q9444" s="127"/>
      <c r="R9444" s="127"/>
    </row>
    <row r="9445" spans="7:18" x14ac:dyDescent="0.2">
      <c r="G9445" s="64"/>
      <c r="H9445" s="64"/>
      <c r="O9445" s="87"/>
      <c r="P9445" s="127"/>
      <c r="Q9445" s="127"/>
      <c r="R9445" s="127"/>
    </row>
    <row r="9446" spans="7:18" x14ac:dyDescent="0.2">
      <c r="G9446" s="64"/>
      <c r="H9446" s="64"/>
      <c r="O9446" s="87"/>
      <c r="P9446" s="127"/>
      <c r="Q9446" s="127"/>
      <c r="R9446" s="127"/>
    </row>
    <row r="9447" spans="7:18" x14ac:dyDescent="0.2">
      <c r="G9447" s="64"/>
      <c r="H9447" s="64"/>
      <c r="O9447" s="87"/>
      <c r="P9447" s="127"/>
      <c r="Q9447" s="127"/>
      <c r="R9447" s="127"/>
    </row>
    <row r="9448" spans="7:18" x14ac:dyDescent="0.2">
      <c r="G9448" s="64"/>
      <c r="H9448" s="64"/>
      <c r="O9448" s="87"/>
      <c r="P9448" s="127"/>
      <c r="Q9448" s="127"/>
      <c r="R9448" s="127"/>
    </row>
    <row r="9449" spans="7:18" x14ac:dyDescent="0.2">
      <c r="G9449" s="64"/>
      <c r="H9449" s="64"/>
      <c r="O9449" s="87"/>
      <c r="P9449" s="127"/>
      <c r="Q9449" s="127"/>
      <c r="R9449" s="127"/>
    </row>
    <row r="9450" spans="7:18" x14ac:dyDescent="0.2">
      <c r="G9450" s="64"/>
      <c r="H9450" s="64"/>
      <c r="O9450" s="87"/>
      <c r="P9450" s="127"/>
      <c r="Q9450" s="127"/>
      <c r="R9450" s="127"/>
    </row>
    <row r="9451" spans="7:18" x14ac:dyDescent="0.2">
      <c r="G9451" s="64"/>
      <c r="H9451" s="64"/>
      <c r="O9451" s="87"/>
      <c r="P9451" s="127"/>
      <c r="Q9451" s="127"/>
      <c r="R9451" s="127"/>
    </row>
    <row r="9452" spans="7:18" x14ac:dyDescent="0.2">
      <c r="G9452" s="64"/>
      <c r="H9452" s="64"/>
      <c r="O9452" s="87"/>
      <c r="P9452" s="127"/>
      <c r="Q9452" s="127"/>
      <c r="R9452" s="127"/>
    </row>
    <row r="9453" spans="7:18" x14ac:dyDescent="0.2">
      <c r="G9453" s="64"/>
      <c r="H9453" s="64"/>
      <c r="O9453" s="87"/>
      <c r="P9453" s="127"/>
      <c r="Q9453" s="127"/>
      <c r="R9453" s="127"/>
    </row>
    <row r="9454" spans="7:18" x14ac:dyDescent="0.2">
      <c r="G9454" s="64"/>
      <c r="H9454" s="64"/>
      <c r="O9454" s="87"/>
      <c r="P9454" s="127"/>
      <c r="Q9454" s="127"/>
      <c r="R9454" s="127"/>
    </row>
    <row r="9455" spans="7:18" x14ac:dyDescent="0.2">
      <c r="G9455" s="64"/>
      <c r="H9455" s="64"/>
      <c r="O9455" s="87"/>
      <c r="P9455" s="127"/>
      <c r="Q9455" s="127"/>
      <c r="R9455" s="127"/>
    </row>
    <row r="9456" spans="7:18" x14ac:dyDescent="0.2">
      <c r="G9456" s="64"/>
      <c r="H9456" s="64"/>
      <c r="O9456" s="87"/>
      <c r="P9456" s="127"/>
      <c r="Q9456" s="127"/>
      <c r="R9456" s="127"/>
    </row>
    <row r="9457" spans="7:18" x14ac:dyDescent="0.2">
      <c r="G9457" s="64"/>
      <c r="H9457" s="64"/>
      <c r="O9457" s="87"/>
      <c r="P9457" s="127"/>
      <c r="Q9457" s="127"/>
      <c r="R9457" s="127"/>
    </row>
    <row r="9458" spans="7:18" x14ac:dyDescent="0.2">
      <c r="G9458" s="64"/>
      <c r="H9458" s="64"/>
      <c r="O9458" s="87"/>
      <c r="P9458" s="127"/>
      <c r="Q9458" s="127"/>
      <c r="R9458" s="127"/>
    </row>
    <row r="9459" spans="7:18" x14ac:dyDescent="0.2">
      <c r="G9459" s="64"/>
      <c r="H9459" s="64"/>
      <c r="O9459" s="87"/>
      <c r="P9459" s="127"/>
      <c r="Q9459" s="127"/>
      <c r="R9459" s="127"/>
    </row>
    <row r="9460" spans="7:18" x14ac:dyDescent="0.2">
      <c r="G9460" s="64"/>
      <c r="H9460" s="64"/>
      <c r="O9460" s="87"/>
      <c r="P9460" s="127"/>
      <c r="Q9460" s="127"/>
      <c r="R9460" s="127"/>
    </row>
    <row r="9461" spans="7:18" x14ac:dyDescent="0.2">
      <c r="G9461" s="64"/>
      <c r="H9461" s="64"/>
      <c r="O9461" s="87"/>
      <c r="P9461" s="127"/>
      <c r="Q9461" s="127"/>
      <c r="R9461" s="127"/>
    </row>
    <row r="9462" spans="7:18" x14ac:dyDescent="0.2">
      <c r="G9462" s="64"/>
      <c r="H9462" s="64"/>
      <c r="O9462" s="87"/>
      <c r="P9462" s="127"/>
      <c r="Q9462" s="127"/>
      <c r="R9462" s="127"/>
    </row>
    <row r="9463" spans="7:18" x14ac:dyDescent="0.2">
      <c r="G9463" s="64"/>
      <c r="H9463" s="64"/>
      <c r="O9463" s="87"/>
      <c r="P9463" s="127"/>
      <c r="Q9463" s="127"/>
      <c r="R9463" s="127"/>
    </row>
    <row r="9464" spans="7:18" x14ac:dyDescent="0.2">
      <c r="G9464" s="64"/>
      <c r="H9464" s="64"/>
      <c r="O9464" s="87"/>
      <c r="P9464" s="127"/>
      <c r="Q9464" s="127"/>
      <c r="R9464" s="127"/>
    </row>
    <row r="9465" spans="7:18" x14ac:dyDescent="0.2">
      <c r="G9465" s="64"/>
      <c r="H9465" s="64"/>
      <c r="O9465" s="87"/>
      <c r="P9465" s="127"/>
      <c r="Q9465" s="127"/>
      <c r="R9465" s="127"/>
    </row>
    <row r="9466" spans="7:18" x14ac:dyDescent="0.2">
      <c r="G9466" s="64"/>
      <c r="H9466" s="64"/>
      <c r="O9466" s="87"/>
      <c r="P9466" s="127"/>
      <c r="Q9466" s="127"/>
      <c r="R9466" s="127"/>
    </row>
    <row r="9467" spans="7:18" x14ac:dyDescent="0.2">
      <c r="G9467" s="64"/>
      <c r="H9467" s="64"/>
      <c r="O9467" s="87"/>
      <c r="P9467" s="127"/>
      <c r="Q9467" s="127"/>
      <c r="R9467" s="127"/>
    </row>
    <row r="9468" spans="7:18" x14ac:dyDescent="0.2">
      <c r="G9468" s="64"/>
      <c r="H9468" s="64"/>
      <c r="O9468" s="87"/>
      <c r="P9468" s="127"/>
      <c r="Q9468" s="127"/>
      <c r="R9468" s="127"/>
    </row>
    <row r="9469" spans="7:18" x14ac:dyDescent="0.2">
      <c r="G9469" s="64"/>
      <c r="H9469" s="64"/>
      <c r="O9469" s="87"/>
      <c r="P9469" s="127"/>
      <c r="Q9469" s="127"/>
      <c r="R9469" s="127"/>
    </row>
    <row r="9470" spans="7:18" x14ac:dyDescent="0.2">
      <c r="G9470" s="64"/>
      <c r="H9470" s="64"/>
      <c r="O9470" s="87"/>
      <c r="P9470" s="127"/>
      <c r="Q9470" s="127"/>
      <c r="R9470" s="127"/>
    </row>
    <row r="9471" spans="7:18" x14ac:dyDescent="0.2">
      <c r="G9471" s="64"/>
      <c r="H9471" s="64"/>
      <c r="O9471" s="87"/>
      <c r="P9471" s="127"/>
      <c r="Q9471" s="127"/>
      <c r="R9471" s="127"/>
    </row>
    <row r="9472" spans="7:18" x14ac:dyDescent="0.2">
      <c r="G9472" s="64"/>
      <c r="H9472" s="64"/>
      <c r="O9472" s="87"/>
      <c r="P9472" s="127"/>
      <c r="Q9472" s="127"/>
      <c r="R9472" s="127"/>
    </row>
    <row r="9473" spans="7:18" x14ac:dyDescent="0.2">
      <c r="G9473" s="64"/>
      <c r="H9473" s="64"/>
      <c r="O9473" s="87"/>
      <c r="P9473" s="127"/>
      <c r="Q9473" s="127"/>
      <c r="R9473" s="127"/>
    </row>
    <row r="9474" spans="7:18" x14ac:dyDescent="0.2">
      <c r="G9474" s="64"/>
      <c r="H9474" s="64"/>
      <c r="O9474" s="87"/>
      <c r="P9474" s="127"/>
      <c r="Q9474" s="127"/>
      <c r="R9474" s="127"/>
    </row>
    <row r="9475" spans="7:18" x14ac:dyDescent="0.2">
      <c r="G9475" s="64"/>
      <c r="H9475" s="64"/>
      <c r="O9475" s="87"/>
      <c r="P9475" s="127"/>
      <c r="Q9475" s="127"/>
      <c r="R9475" s="127"/>
    </row>
    <row r="9476" spans="7:18" x14ac:dyDescent="0.2">
      <c r="G9476" s="64"/>
      <c r="H9476" s="64"/>
      <c r="O9476" s="87"/>
      <c r="P9476" s="127"/>
      <c r="Q9476" s="127"/>
      <c r="R9476" s="127"/>
    </row>
    <row r="9477" spans="7:18" x14ac:dyDescent="0.2">
      <c r="G9477" s="64"/>
      <c r="H9477" s="64"/>
      <c r="O9477" s="87"/>
      <c r="P9477" s="127"/>
      <c r="Q9477" s="127"/>
      <c r="R9477" s="127"/>
    </row>
    <row r="9478" spans="7:18" x14ac:dyDescent="0.2">
      <c r="G9478" s="64"/>
      <c r="H9478" s="64"/>
      <c r="O9478" s="87"/>
      <c r="P9478" s="127"/>
      <c r="Q9478" s="127"/>
      <c r="R9478" s="127"/>
    </row>
    <row r="9479" spans="7:18" x14ac:dyDescent="0.2">
      <c r="G9479" s="64"/>
      <c r="H9479" s="64"/>
      <c r="O9479" s="87"/>
      <c r="P9479" s="127"/>
      <c r="Q9479" s="127"/>
      <c r="R9479" s="127"/>
    </row>
    <row r="9480" spans="7:18" x14ac:dyDescent="0.2">
      <c r="G9480" s="64"/>
      <c r="H9480" s="64"/>
      <c r="O9480" s="87"/>
      <c r="P9480" s="127"/>
      <c r="Q9480" s="127"/>
      <c r="R9480" s="127"/>
    </row>
    <row r="9481" spans="7:18" x14ac:dyDescent="0.2">
      <c r="G9481" s="64"/>
      <c r="H9481" s="64"/>
      <c r="O9481" s="87"/>
      <c r="P9481" s="127"/>
      <c r="Q9481" s="127"/>
      <c r="R9481" s="127"/>
    </row>
    <row r="9482" spans="7:18" x14ac:dyDescent="0.2">
      <c r="G9482" s="64"/>
      <c r="H9482" s="64"/>
      <c r="O9482" s="87"/>
      <c r="P9482" s="127"/>
      <c r="Q9482" s="127"/>
      <c r="R9482" s="127"/>
    </row>
    <row r="9483" spans="7:18" x14ac:dyDescent="0.2">
      <c r="G9483" s="64"/>
      <c r="H9483" s="64"/>
      <c r="O9483" s="87"/>
      <c r="P9483" s="127"/>
      <c r="Q9483" s="127"/>
      <c r="R9483" s="127"/>
    </row>
    <row r="9484" spans="7:18" x14ac:dyDescent="0.2">
      <c r="G9484" s="64"/>
      <c r="H9484" s="64"/>
      <c r="O9484" s="87"/>
      <c r="P9484" s="127"/>
      <c r="Q9484" s="127"/>
      <c r="R9484" s="127"/>
    </row>
    <row r="9485" spans="7:18" x14ac:dyDescent="0.2">
      <c r="G9485" s="64"/>
      <c r="H9485" s="64"/>
      <c r="O9485" s="87"/>
      <c r="P9485" s="127"/>
      <c r="Q9485" s="127"/>
      <c r="R9485" s="127"/>
    </row>
    <row r="9486" spans="7:18" x14ac:dyDescent="0.2">
      <c r="G9486" s="64"/>
      <c r="H9486" s="64"/>
      <c r="O9486" s="87"/>
      <c r="P9486" s="127"/>
      <c r="Q9486" s="127"/>
      <c r="R9486" s="127"/>
    </row>
    <row r="9487" spans="7:18" x14ac:dyDescent="0.2">
      <c r="G9487" s="64"/>
      <c r="H9487" s="64"/>
      <c r="O9487" s="87"/>
      <c r="P9487" s="127"/>
      <c r="Q9487" s="127"/>
      <c r="R9487" s="127"/>
    </row>
    <row r="9488" spans="7:18" x14ac:dyDescent="0.2">
      <c r="G9488" s="64"/>
      <c r="H9488" s="64"/>
      <c r="O9488" s="87"/>
      <c r="P9488" s="127"/>
      <c r="Q9488" s="127"/>
      <c r="R9488" s="127"/>
    </row>
    <row r="9489" spans="7:18" x14ac:dyDescent="0.2">
      <c r="G9489" s="64"/>
      <c r="H9489" s="64"/>
      <c r="O9489" s="87"/>
      <c r="P9489" s="127"/>
      <c r="Q9489" s="127"/>
      <c r="R9489" s="127"/>
    </row>
    <row r="9490" spans="7:18" x14ac:dyDescent="0.2">
      <c r="G9490" s="64"/>
      <c r="H9490" s="64"/>
      <c r="O9490" s="87"/>
      <c r="P9490" s="127"/>
      <c r="Q9490" s="127"/>
      <c r="R9490" s="127"/>
    </row>
    <row r="9491" spans="7:18" x14ac:dyDescent="0.2">
      <c r="G9491" s="64"/>
      <c r="H9491" s="64"/>
      <c r="O9491" s="87"/>
      <c r="P9491" s="127"/>
      <c r="Q9491" s="127"/>
      <c r="R9491" s="127"/>
    </row>
    <row r="9492" spans="7:18" x14ac:dyDescent="0.2">
      <c r="G9492" s="64"/>
      <c r="H9492" s="64"/>
      <c r="O9492" s="87"/>
      <c r="P9492" s="127"/>
      <c r="Q9492" s="127"/>
      <c r="R9492" s="127"/>
    </row>
    <row r="9493" spans="7:18" x14ac:dyDescent="0.2">
      <c r="G9493" s="64"/>
      <c r="H9493" s="64"/>
      <c r="O9493" s="87"/>
      <c r="P9493" s="127"/>
      <c r="Q9493" s="127"/>
      <c r="R9493" s="127"/>
    </row>
    <row r="9494" spans="7:18" x14ac:dyDescent="0.2">
      <c r="G9494" s="64"/>
      <c r="H9494" s="64"/>
      <c r="O9494" s="87"/>
      <c r="P9494" s="127"/>
      <c r="Q9494" s="127"/>
      <c r="R9494" s="127"/>
    </row>
    <row r="9495" spans="7:18" x14ac:dyDescent="0.2">
      <c r="G9495" s="64"/>
      <c r="H9495" s="64"/>
      <c r="O9495" s="87"/>
      <c r="P9495" s="127"/>
      <c r="Q9495" s="127"/>
      <c r="R9495" s="127"/>
    </row>
    <row r="9496" spans="7:18" x14ac:dyDescent="0.2">
      <c r="G9496" s="64"/>
      <c r="H9496" s="64"/>
      <c r="O9496" s="87"/>
      <c r="P9496" s="127"/>
      <c r="Q9496" s="127"/>
      <c r="R9496" s="127"/>
    </row>
    <row r="9497" spans="7:18" x14ac:dyDescent="0.2">
      <c r="G9497" s="64"/>
      <c r="H9497" s="64"/>
      <c r="O9497" s="87"/>
      <c r="P9497" s="127"/>
      <c r="Q9497" s="127"/>
      <c r="R9497" s="127"/>
    </row>
    <row r="9498" spans="7:18" x14ac:dyDescent="0.2">
      <c r="G9498" s="64"/>
      <c r="H9498" s="64"/>
      <c r="O9498" s="87"/>
      <c r="P9498" s="127"/>
      <c r="Q9498" s="127"/>
      <c r="R9498" s="127"/>
    </row>
    <row r="9499" spans="7:18" x14ac:dyDescent="0.2">
      <c r="G9499" s="64"/>
      <c r="H9499" s="64"/>
      <c r="O9499" s="87"/>
      <c r="P9499" s="127"/>
      <c r="Q9499" s="127"/>
      <c r="R9499" s="127"/>
    </row>
    <row r="9500" spans="7:18" x14ac:dyDescent="0.2">
      <c r="G9500" s="64"/>
      <c r="H9500" s="64"/>
      <c r="O9500" s="87"/>
      <c r="P9500" s="127"/>
      <c r="Q9500" s="127"/>
      <c r="R9500" s="127"/>
    </row>
    <row r="9501" spans="7:18" x14ac:dyDescent="0.2">
      <c r="G9501" s="64"/>
      <c r="H9501" s="64"/>
      <c r="O9501" s="87"/>
      <c r="P9501" s="127"/>
      <c r="Q9501" s="127"/>
      <c r="R9501" s="127"/>
    </row>
    <row r="9502" spans="7:18" x14ac:dyDescent="0.2">
      <c r="G9502" s="64"/>
      <c r="H9502" s="64"/>
      <c r="O9502" s="87"/>
      <c r="P9502" s="127"/>
      <c r="Q9502" s="127"/>
      <c r="R9502" s="127"/>
    </row>
    <row r="9503" spans="7:18" x14ac:dyDescent="0.2">
      <c r="G9503" s="64"/>
      <c r="H9503" s="64"/>
      <c r="O9503" s="87"/>
      <c r="P9503" s="127"/>
      <c r="Q9503" s="127"/>
      <c r="R9503" s="127"/>
    </row>
    <row r="9504" spans="7:18" x14ac:dyDescent="0.2">
      <c r="G9504" s="64"/>
      <c r="H9504" s="64"/>
      <c r="O9504" s="87"/>
      <c r="P9504" s="127"/>
      <c r="Q9504" s="127"/>
      <c r="R9504" s="127"/>
    </row>
    <row r="9505" spans="7:18" x14ac:dyDescent="0.2">
      <c r="G9505" s="64"/>
      <c r="H9505" s="64"/>
      <c r="O9505" s="87"/>
      <c r="P9505" s="127"/>
      <c r="Q9505" s="127"/>
      <c r="R9505" s="127"/>
    </row>
    <row r="9506" spans="7:18" x14ac:dyDescent="0.2">
      <c r="G9506" s="64"/>
      <c r="H9506" s="64"/>
      <c r="O9506" s="87"/>
      <c r="P9506" s="127"/>
      <c r="Q9506" s="127"/>
      <c r="R9506" s="127"/>
    </row>
    <row r="9507" spans="7:18" x14ac:dyDescent="0.2">
      <c r="G9507" s="64"/>
      <c r="H9507" s="64"/>
      <c r="O9507" s="87"/>
      <c r="P9507" s="127"/>
      <c r="Q9507" s="127"/>
      <c r="R9507" s="127"/>
    </row>
    <row r="9508" spans="7:18" x14ac:dyDescent="0.2">
      <c r="G9508" s="64"/>
      <c r="H9508" s="64"/>
      <c r="O9508" s="87"/>
      <c r="P9508" s="127"/>
      <c r="Q9508" s="127"/>
      <c r="R9508" s="127"/>
    </row>
    <row r="9509" spans="7:18" x14ac:dyDescent="0.2">
      <c r="G9509" s="64"/>
      <c r="H9509" s="64"/>
      <c r="O9509" s="87"/>
      <c r="P9509" s="127"/>
      <c r="Q9509" s="127"/>
      <c r="R9509" s="127"/>
    </row>
    <row r="9510" spans="7:18" x14ac:dyDescent="0.2">
      <c r="G9510" s="64"/>
      <c r="H9510" s="64"/>
      <c r="O9510" s="87"/>
      <c r="P9510" s="127"/>
      <c r="Q9510" s="127"/>
      <c r="R9510" s="127"/>
    </row>
    <row r="9511" spans="7:18" x14ac:dyDescent="0.2">
      <c r="G9511" s="64"/>
      <c r="H9511" s="64"/>
      <c r="O9511" s="87"/>
      <c r="P9511" s="127"/>
      <c r="Q9511" s="127"/>
      <c r="R9511" s="127"/>
    </row>
    <row r="9512" spans="7:18" x14ac:dyDescent="0.2">
      <c r="G9512" s="64"/>
      <c r="H9512" s="64"/>
      <c r="O9512" s="87"/>
      <c r="P9512" s="127"/>
      <c r="Q9512" s="127"/>
      <c r="R9512" s="127"/>
    </row>
    <row r="9513" spans="7:18" x14ac:dyDescent="0.2">
      <c r="G9513" s="64"/>
      <c r="H9513" s="64"/>
      <c r="O9513" s="87"/>
      <c r="P9513" s="127"/>
      <c r="Q9513" s="127"/>
      <c r="R9513" s="127"/>
    </row>
    <row r="9514" spans="7:18" x14ac:dyDescent="0.2">
      <c r="G9514" s="64"/>
      <c r="H9514" s="64"/>
      <c r="O9514" s="87"/>
      <c r="P9514" s="127"/>
      <c r="Q9514" s="127"/>
      <c r="R9514" s="127"/>
    </row>
    <row r="9515" spans="7:18" x14ac:dyDescent="0.2">
      <c r="G9515" s="64"/>
      <c r="H9515" s="64"/>
      <c r="O9515" s="87"/>
      <c r="P9515" s="127"/>
      <c r="Q9515" s="127"/>
      <c r="R9515" s="127"/>
    </row>
    <row r="9516" spans="7:18" x14ac:dyDescent="0.2">
      <c r="G9516" s="64"/>
      <c r="H9516" s="64"/>
      <c r="O9516" s="87"/>
      <c r="P9516" s="127"/>
      <c r="Q9516" s="127"/>
      <c r="R9516" s="127"/>
    </row>
    <row r="9517" spans="7:18" x14ac:dyDescent="0.2">
      <c r="G9517" s="64"/>
      <c r="H9517" s="64"/>
      <c r="O9517" s="87"/>
      <c r="P9517" s="127"/>
      <c r="Q9517" s="127"/>
      <c r="R9517" s="127"/>
    </row>
    <row r="9518" spans="7:18" x14ac:dyDescent="0.2">
      <c r="G9518" s="64"/>
      <c r="H9518" s="64"/>
      <c r="O9518" s="87"/>
      <c r="P9518" s="127"/>
      <c r="Q9518" s="127"/>
      <c r="R9518" s="127"/>
    </row>
    <row r="9519" spans="7:18" x14ac:dyDescent="0.2">
      <c r="G9519" s="64"/>
      <c r="H9519" s="64"/>
      <c r="O9519" s="87"/>
      <c r="P9519" s="127"/>
      <c r="Q9519" s="127"/>
      <c r="R9519" s="127"/>
    </row>
    <row r="9520" spans="7:18" x14ac:dyDescent="0.2">
      <c r="G9520" s="64"/>
      <c r="H9520" s="64"/>
      <c r="O9520" s="87"/>
      <c r="P9520" s="127"/>
      <c r="Q9520" s="127"/>
      <c r="R9520" s="127"/>
    </row>
    <row r="9521" spans="7:18" x14ac:dyDescent="0.2">
      <c r="G9521" s="64"/>
      <c r="H9521" s="64"/>
      <c r="O9521" s="87"/>
      <c r="P9521" s="127"/>
      <c r="Q9521" s="127"/>
      <c r="R9521" s="127"/>
    </row>
    <row r="9522" spans="7:18" x14ac:dyDescent="0.2">
      <c r="G9522" s="64"/>
      <c r="H9522" s="64"/>
      <c r="O9522" s="87"/>
      <c r="P9522" s="127"/>
      <c r="Q9522" s="127"/>
      <c r="R9522" s="127"/>
    </row>
    <row r="9523" spans="7:18" x14ac:dyDescent="0.2">
      <c r="G9523" s="64"/>
      <c r="H9523" s="64"/>
      <c r="O9523" s="87"/>
      <c r="P9523" s="127"/>
      <c r="Q9523" s="127"/>
      <c r="R9523" s="127"/>
    </row>
    <row r="9524" spans="7:18" x14ac:dyDescent="0.2">
      <c r="G9524" s="64"/>
      <c r="H9524" s="64"/>
      <c r="O9524" s="87"/>
      <c r="P9524" s="127"/>
      <c r="Q9524" s="127"/>
      <c r="R9524" s="127"/>
    </row>
    <row r="9525" spans="7:18" x14ac:dyDescent="0.2">
      <c r="G9525" s="64"/>
      <c r="H9525" s="64"/>
      <c r="O9525" s="87"/>
      <c r="P9525" s="127"/>
      <c r="Q9525" s="127"/>
      <c r="R9525" s="127"/>
    </row>
    <row r="9526" spans="7:18" x14ac:dyDescent="0.2">
      <c r="G9526" s="64"/>
      <c r="H9526" s="64"/>
      <c r="O9526" s="87"/>
      <c r="P9526" s="127"/>
      <c r="Q9526" s="127"/>
      <c r="R9526" s="127"/>
    </row>
    <row r="9527" spans="7:18" x14ac:dyDescent="0.2">
      <c r="G9527" s="64"/>
      <c r="H9527" s="64"/>
      <c r="O9527" s="87"/>
      <c r="P9527" s="127"/>
      <c r="Q9527" s="127"/>
      <c r="R9527" s="127"/>
    </row>
    <row r="9528" spans="7:18" x14ac:dyDescent="0.2">
      <c r="G9528" s="64"/>
      <c r="H9528" s="64"/>
      <c r="O9528" s="87"/>
      <c r="P9528" s="127"/>
      <c r="Q9528" s="127"/>
      <c r="R9528" s="127"/>
    </row>
    <row r="9529" spans="7:18" x14ac:dyDescent="0.2">
      <c r="G9529" s="64"/>
      <c r="H9529" s="64"/>
      <c r="O9529" s="87"/>
      <c r="P9529" s="127"/>
      <c r="Q9529" s="127"/>
      <c r="R9529" s="127"/>
    </row>
    <row r="9530" spans="7:18" x14ac:dyDescent="0.2">
      <c r="G9530" s="64"/>
      <c r="H9530" s="64"/>
      <c r="O9530" s="87"/>
      <c r="P9530" s="127"/>
      <c r="Q9530" s="127"/>
      <c r="R9530" s="127"/>
    </row>
    <row r="9531" spans="7:18" x14ac:dyDescent="0.2">
      <c r="G9531" s="64"/>
      <c r="H9531" s="64"/>
      <c r="O9531" s="87"/>
      <c r="P9531" s="127"/>
      <c r="Q9531" s="127"/>
      <c r="R9531" s="127"/>
    </row>
    <row r="9532" spans="7:18" x14ac:dyDescent="0.2">
      <c r="G9532" s="64"/>
      <c r="H9532" s="64"/>
      <c r="O9532" s="87"/>
      <c r="P9532" s="127"/>
      <c r="Q9532" s="127"/>
      <c r="R9532" s="127"/>
    </row>
    <row r="9533" spans="7:18" x14ac:dyDescent="0.2">
      <c r="G9533" s="64"/>
      <c r="H9533" s="64"/>
      <c r="O9533" s="87"/>
      <c r="P9533" s="127"/>
      <c r="Q9533" s="127"/>
      <c r="R9533" s="127"/>
    </row>
    <row r="9534" spans="7:18" x14ac:dyDescent="0.2">
      <c r="G9534" s="64"/>
      <c r="H9534" s="64"/>
      <c r="O9534" s="87"/>
      <c r="P9534" s="127"/>
      <c r="Q9534" s="127"/>
      <c r="R9534" s="127"/>
    </row>
    <row r="9535" spans="7:18" x14ac:dyDescent="0.2">
      <c r="G9535" s="64"/>
      <c r="H9535" s="64"/>
      <c r="O9535" s="87"/>
      <c r="P9535" s="127"/>
      <c r="Q9535" s="127"/>
      <c r="R9535" s="127"/>
    </row>
    <row r="9536" spans="7:18" x14ac:dyDescent="0.2">
      <c r="G9536" s="64"/>
      <c r="H9536" s="64"/>
      <c r="O9536" s="87"/>
      <c r="P9536" s="127"/>
      <c r="Q9536" s="127"/>
      <c r="R9536" s="127"/>
    </row>
    <row r="9537" spans="7:18" x14ac:dyDescent="0.2">
      <c r="G9537" s="64"/>
      <c r="H9537" s="64"/>
      <c r="O9537" s="87"/>
      <c r="P9537" s="127"/>
      <c r="Q9537" s="127"/>
      <c r="R9537" s="127"/>
    </row>
    <row r="9538" spans="7:18" x14ac:dyDescent="0.2">
      <c r="G9538" s="64"/>
      <c r="H9538" s="64"/>
      <c r="O9538" s="87"/>
      <c r="P9538" s="127"/>
      <c r="Q9538" s="127"/>
      <c r="R9538" s="127"/>
    </row>
    <row r="9539" spans="7:18" x14ac:dyDescent="0.2">
      <c r="G9539" s="64"/>
      <c r="H9539" s="64"/>
      <c r="O9539" s="87"/>
      <c r="P9539" s="127"/>
      <c r="Q9539" s="127"/>
      <c r="R9539" s="127"/>
    </row>
    <row r="9540" spans="7:18" x14ac:dyDescent="0.2">
      <c r="G9540" s="64"/>
      <c r="H9540" s="64"/>
      <c r="O9540" s="87"/>
      <c r="P9540" s="127"/>
      <c r="Q9540" s="127"/>
      <c r="R9540" s="127"/>
    </row>
    <row r="9541" spans="7:18" x14ac:dyDescent="0.2">
      <c r="G9541" s="64"/>
      <c r="H9541" s="64"/>
      <c r="O9541" s="87"/>
      <c r="P9541" s="127"/>
      <c r="Q9541" s="127"/>
      <c r="R9541" s="127"/>
    </row>
    <row r="9542" spans="7:18" x14ac:dyDescent="0.2">
      <c r="G9542" s="64"/>
      <c r="H9542" s="64"/>
      <c r="O9542" s="87"/>
      <c r="P9542" s="127"/>
      <c r="Q9542" s="127"/>
      <c r="R9542" s="127"/>
    </row>
    <row r="9543" spans="7:18" x14ac:dyDescent="0.2">
      <c r="G9543" s="64"/>
      <c r="H9543" s="64"/>
      <c r="O9543" s="87"/>
      <c r="P9543" s="127"/>
      <c r="Q9543" s="127"/>
      <c r="R9543" s="127"/>
    </row>
    <row r="9544" spans="7:18" x14ac:dyDescent="0.2">
      <c r="G9544" s="64"/>
      <c r="H9544" s="64"/>
      <c r="O9544" s="87"/>
      <c r="P9544" s="127"/>
      <c r="Q9544" s="127"/>
      <c r="R9544" s="127"/>
    </row>
    <row r="9545" spans="7:18" x14ac:dyDescent="0.2">
      <c r="G9545" s="64"/>
      <c r="H9545" s="64"/>
      <c r="O9545" s="87"/>
      <c r="P9545" s="127"/>
      <c r="Q9545" s="127"/>
      <c r="R9545" s="127"/>
    </row>
    <row r="9546" spans="7:18" x14ac:dyDescent="0.2">
      <c r="G9546" s="64"/>
      <c r="H9546" s="64"/>
      <c r="O9546" s="87"/>
      <c r="P9546" s="127"/>
      <c r="Q9546" s="127"/>
      <c r="R9546" s="127"/>
    </row>
    <row r="9547" spans="7:18" x14ac:dyDescent="0.2">
      <c r="G9547" s="64"/>
      <c r="H9547" s="64"/>
      <c r="O9547" s="87"/>
      <c r="P9547" s="127"/>
      <c r="Q9547" s="127"/>
      <c r="R9547" s="127"/>
    </row>
    <row r="9548" spans="7:18" x14ac:dyDescent="0.2">
      <c r="G9548" s="64"/>
      <c r="H9548" s="64"/>
      <c r="O9548" s="87"/>
      <c r="P9548" s="127"/>
      <c r="Q9548" s="127"/>
      <c r="R9548" s="127"/>
    </row>
    <row r="9549" spans="7:18" x14ac:dyDescent="0.2">
      <c r="G9549" s="64"/>
      <c r="H9549" s="64"/>
      <c r="O9549" s="87"/>
      <c r="P9549" s="127"/>
      <c r="Q9549" s="127"/>
      <c r="R9549" s="127"/>
    </row>
    <row r="9550" spans="7:18" x14ac:dyDescent="0.2">
      <c r="G9550" s="64"/>
      <c r="H9550" s="64"/>
      <c r="O9550" s="87"/>
      <c r="P9550" s="127"/>
      <c r="Q9550" s="127"/>
      <c r="R9550" s="127"/>
    </row>
    <row r="9551" spans="7:18" x14ac:dyDescent="0.2">
      <c r="G9551" s="64"/>
      <c r="H9551" s="64"/>
      <c r="O9551" s="87"/>
      <c r="P9551" s="127"/>
      <c r="Q9551" s="127"/>
      <c r="R9551" s="127"/>
    </row>
    <row r="9552" spans="7:18" x14ac:dyDescent="0.2">
      <c r="G9552" s="64"/>
      <c r="H9552" s="64"/>
      <c r="O9552" s="87"/>
      <c r="P9552" s="127"/>
      <c r="Q9552" s="127"/>
      <c r="R9552" s="127"/>
    </row>
    <row r="9553" spans="7:18" x14ac:dyDescent="0.2">
      <c r="G9553" s="64"/>
      <c r="H9553" s="64"/>
      <c r="O9553" s="87"/>
      <c r="P9553" s="127"/>
      <c r="Q9553" s="127"/>
      <c r="R9553" s="127"/>
    </row>
    <row r="9554" spans="7:18" x14ac:dyDescent="0.2">
      <c r="G9554" s="64"/>
      <c r="H9554" s="64"/>
      <c r="O9554" s="87"/>
      <c r="P9554" s="127"/>
      <c r="Q9554" s="127"/>
      <c r="R9554" s="127"/>
    </row>
    <row r="9555" spans="7:18" x14ac:dyDescent="0.2">
      <c r="G9555" s="64"/>
      <c r="H9555" s="64"/>
      <c r="O9555" s="87"/>
      <c r="P9555" s="127"/>
      <c r="Q9555" s="127"/>
      <c r="R9555" s="127"/>
    </row>
    <row r="9556" spans="7:18" x14ac:dyDescent="0.2">
      <c r="G9556" s="64"/>
      <c r="H9556" s="64"/>
      <c r="O9556" s="87"/>
      <c r="P9556" s="127"/>
      <c r="Q9556" s="127"/>
      <c r="R9556" s="127"/>
    </row>
    <row r="9557" spans="7:18" x14ac:dyDescent="0.2">
      <c r="G9557" s="64"/>
      <c r="H9557" s="64"/>
      <c r="O9557" s="87"/>
      <c r="P9557" s="127"/>
      <c r="Q9557" s="127"/>
      <c r="R9557" s="127"/>
    </row>
    <row r="9558" spans="7:18" x14ac:dyDescent="0.2">
      <c r="G9558" s="64"/>
      <c r="H9558" s="64"/>
      <c r="O9558" s="87"/>
      <c r="P9558" s="127"/>
      <c r="Q9558" s="127"/>
      <c r="R9558" s="127"/>
    </row>
    <row r="9559" spans="7:18" x14ac:dyDescent="0.2">
      <c r="G9559" s="64"/>
      <c r="H9559" s="64"/>
      <c r="O9559" s="87"/>
      <c r="P9559" s="127"/>
      <c r="Q9559" s="127"/>
      <c r="R9559" s="127"/>
    </row>
    <row r="9560" spans="7:18" x14ac:dyDescent="0.2">
      <c r="G9560" s="64"/>
      <c r="H9560" s="64"/>
      <c r="O9560" s="87"/>
      <c r="P9560" s="127"/>
      <c r="Q9560" s="127"/>
      <c r="R9560" s="127"/>
    </row>
    <row r="9561" spans="7:18" x14ac:dyDescent="0.2">
      <c r="G9561" s="64"/>
      <c r="H9561" s="64"/>
      <c r="O9561" s="87"/>
      <c r="P9561" s="127"/>
      <c r="Q9561" s="127"/>
      <c r="R9561" s="127"/>
    </row>
    <row r="9562" spans="7:18" x14ac:dyDescent="0.2">
      <c r="G9562" s="64"/>
      <c r="H9562" s="64"/>
      <c r="O9562" s="87"/>
      <c r="P9562" s="127"/>
      <c r="Q9562" s="127"/>
      <c r="R9562" s="127"/>
    </row>
    <row r="9563" spans="7:18" x14ac:dyDescent="0.2">
      <c r="G9563" s="64"/>
      <c r="H9563" s="64"/>
      <c r="O9563" s="87"/>
      <c r="P9563" s="127"/>
      <c r="Q9563" s="127"/>
      <c r="R9563" s="127"/>
    </row>
    <row r="9564" spans="7:18" x14ac:dyDescent="0.2">
      <c r="G9564" s="64"/>
      <c r="H9564" s="64"/>
      <c r="O9564" s="87"/>
      <c r="P9564" s="127"/>
      <c r="Q9564" s="127"/>
      <c r="R9564" s="127"/>
    </row>
    <row r="9565" spans="7:18" x14ac:dyDescent="0.2">
      <c r="G9565" s="64"/>
      <c r="H9565" s="64"/>
      <c r="O9565" s="87"/>
      <c r="P9565" s="127"/>
      <c r="Q9565" s="127"/>
      <c r="R9565" s="127"/>
    </row>
    <row r="9566" spans="7:18" x14ac:dyDescent="0.2">
      <c r="G9566" s="64"/>
      <c r="H9566" s="64"/>
      <c r="O9566" s="87"/>
      <c r="P9566" s="127"/>
      <c r="Q9566" s="127"/>
      <c r="R9566" s="127"/>
    </row>
    <row r="9567" spans="7:18" x14ac:dyDescent="0.2">
      <c r="G9567" s="64"/>
      <c r="H9567" s="64"/>
      <c r="O9567" s="87"/>
      <c r="P9567" s="127"/>
      <c r="Q9567" s="127"/>
      <c r="R9567" s="127"/>
    </row>
    <row r="9568" spans="7:18" x14ac:dyDescent="0.2">
      <c r="G9568" s="64"/>
      <c r="H9568" s="64"/>
      <c r="O9568" s="87"/>
      <c r="P9568" s="127"/>
      <c r="Q9568" s="127"/>
      <c r="R9568" s="127"/>
    </row>
    <row r="9569" spans="7:18" x14ac:dyDescent="0.2">
      <c r="G9569" s="64"/>
      <c r="H9569" s="64"/>
      <c r="O9569" s="87"/>
      <c r="P9569" s="127"/>
      <c r="Q9569" s="127"/>
      <c r="R9569" s="127"/>
    </row>
    <row r="9570" spans="7:18" x14ac:dyDescent="0.2">
      <c r="G9570" s="64"/>
      <c r="H9570" s="64"/>
      <c r="O9570" s="87"/>
      <c r="P9570" s="127"/>
      <c r="Q9570" s="127"/>
      <c r="R9570" s="127"/>
    </row>
    <row r="9571" spans="7:18" x14ac:dyDescent="0.2">
      <c r="G9571" s="64"/>
      <c r="H9571" s="64"/>
      <c r="O9571" s="87"/>
      <c r="P9571" s="127"/>
      <c r="Q9571" s="127"/>
      <c r="R9571" s="127"/>
    </row>
    <row r="9572" spans="7:18" x14ac:dyDescent="0.2">
      <c r="G9572" s="64"/>
      <c r="H9572" s="64"/>
      <c r="O9572" s="87"/>
      <c r="P9572" s="127"/>
      <c r="Q9572" s="127"/>
      <c r="R9572" s="127"/>
    </row>
    <row r="9573" spans="7:18" x14ac:dyDescent="0.2">
      <c r="G9573" s="64"/>
      <c r="H9573" s="64"/>
      <c r="O9573" s="87"/>
      <c r="P9573" s="127"/>
      <c r="Q9573" s="127"/>
      <c r="R9573" s="127"/>
    </row>
    <row r="9574" spans="7:18" x14ac:dyDescent="0.2">
      <c r="G9574" s="64"/>
      <c r="H9574" s="64"/>
      <c r="O9574" s="87"/>
      <c r="P9574" s="127"/>
      <c r="Q9574" s="127"/>
      <c r="R9574" s="127"/>
    </row>
    <row r="9575" spans="7:18" x14ac:dyDescent="0.2">
      <c r="G9575" s="64"/>
      <c r="H9575" s="64"/>
      <c r="O9575" s="87"/>
      <c r="P9575" s="127"/>
      <c r="Q9575" s="127"/>
      <c r="R9575" s="127"/>
    </row>
    <row r="9576" spans="7:18" x14ac:dyDescent="0.2">
      <c r="G9576" s="64"/>
      <c r="H9576" s="64"/>
      <c r="O9576" s="87"/>
      <c r="P9576" s="127"/>
      <c r="Q9576" s="127"/>
      <c r="R9576" s="127"/>
    </row>
    <row r="9577" spans="7:18" x14ac:dyDescent="0.2">
      <c r="G9577" s="64"/>
      <c r="H9577" s="64"/>
      <c r="O9577" s="87"/>
      <c r="P9577" s="127"/>
      <c r="Q9577" s="127"/>
      <c r="R9577" s="127"/>
    </row>
    <row r="9578" spans="7:18" x14ac:dyDescent="0.2">
      <c r="G9578" s="64"/>
      <c r="H9578" s="64"/>
      <c r="O9578" s="87"/>
      <c r="P9578" s="127"/>
      <c r="Q9578" s="127"/>
      <c r="R9578" s="127"/>
    </row>
    <row r="9579" spans="7:18" x14ac:dyDescent="0.2">
      <c r="G9579" s="64"/>
      <c r="H9579" s="64"/>
      <c r="O9579" s="87"/>
      <c r="P9579" s="127"/>
      <c r="Q9579" s="127"/>
      <c r="R9579" s="127"/>
    </row>
    <row r="9580" spans="7:18" x14ac:dyDescent="0.2">
      <c r="G9580" s="64"/>
      <c r="H9580" s="64"/>
      <c r="O9580" s="87"/>
      <c r="P9580" s="127"/>
      <c r="Q9580" s="127"/>
      <c r="R9580" s="127"/>
    </row>
    <row r="9581" spans="7:18" x14ac:dyDescent="0.2">
      <c r="G9581" s="64"/>
      <c r="H9581" s="64"/>
      <c r="O9581" s="87"/>
      <c r="P9581" s="127"/>
      <c r="Q9581" s="127"/>
      <c r="R9581" s="127"/>
    </row>
    <row r="9582" spans="7:18" x14ac:dyDescent="0.2">
      <c r="G9582" s="64"/>
      <c r="H9582" s="64"/>
      <c r="O9582" s="87"/>
      <c r="P9582" s="127"/>
      <c r="Q9582" s="127"/>
      <c r="R9582" s="127"/>
    </row>
    <row r="9583" spans="7:18" x14ac:dyDescent="0.2">
      <c r="G9583" s="64"/>
      <c r="H9583" s="64"/>
      <c r="O9583" s="87"/>
      <c r="P9583" s="127"/>
      <c r="Q9583" s="127"/>
      <c r="R9583" s="127"/>
    </row>
    <row r="9584" spans="7:18" x14ac:dyDescent="0.2">
      <c r="G9584" s="64"/>
      <c r="H9584" s="64"/>
      <c r="O9584" s="87"/>
      <c r="P9584" s="127"/>
      <c r="Q9584" s="127"/>
      <c r="R9584" s="127"/>
    </row>
    <row r="9585" spans="7:18" x14ac:dyDescent="0.2">
      <c r="G9585" s="64"/>
      <c r="H9585" s="64"/>
      <c r="O9585" s="87"/>
      <c r="P9585" s="127"/>
      <c r="Q9585" s="127"/>
      <c r="R9585" s="127"/>
    </row>
    <row r="9586" spans="7:18" x14ac:dyDescent="0.2">
      <c r="G9586" s="64"/>
      <c r="H9586" s="64"/>
      <c r="O9586" s="87"/>
      <c r="P9586" s="127"/>
      <c r="Q9586" s="127"/>
      <c r="R9586" s="127"/>
    </row>
    <row r="9587" spans="7:18" x14ac:dyDescent="0.2">
      <c r="G9587" s="64"/>
      <c r="H9587" s="64"/>
      <c r="O9587" s="87"/>
      <c r="P9587" s="127"/>
      <c r="Q9587" s="127"/>
      <c r="R9587" s="127"/>
    </row>
    <row r="9588" spans="7:18" x14ac:dyDescent="0.2">
      <c r="G9588" s="64"/>
      <c r="H9588" s="64"/>
      <c r="O9588" s="87"/>
      <c r="P9588" s="127"/>
      <c r="Q9588" s="127"/>
      <c r="R9588" s="127"/>
    </row>
    <row r="9589" spans="7:18" x14ac:dyDescent="0.2">
      <c r="G9589" s="64"/>
      <c r="H9589" s="64"/>
      <c r="O9589" s="87"/>
      <c r="P9589" s="127"/>
      <c r="Q9589" s="127"/>
      <c r="R9589" s="127"/>
    </row>
    <row r="9590" spans="7:18" x14ac:dyDescent="0.2">
      <c r="G9590" s="64"/>
      <c r="H9590" s="64"/>
      <c r="O9590" s="87"/>
      <c r="P9590" s="127"/>
      <c r="Q9590" s="127"/>
      <c r="R9590" s="127"/>
    </row>
    <row r="9591" spans="7:18" x14ac:dyDescent="0.2">
      <c r="G9591" s="64"/>
      <c r="H9591" s="64"/>
      <c r="O9591" s="87"/>
      <c r="P9591" s="127"/>
      <c r="Q9591" s="127"/>
      <c r="R9591" s="127"/>
    </row>
    <row r="9592" spans="7:18" x14ac:dyDescent="0.2">
      <c r="G9592" s="64"/>
      <c r="H9592" s="64"/>
      <c r="O9592" s="87"/>
      <c r="P9592" s="127"/>
      <c r="Q9592" s="127"/>
      <c r="R9592" s="127"/>
    </row>
    <row r="9593" spans="7:18" x14ac:dyDescent="0.2">
      <c r="G9593" s="64"/>
      <c r="H9593" s="64"/>
      <c r="O9593" s="87"/>
      <c r="P9593" s="127"/>
      <c r="Q9593" s="127"/>
      <c r="R9593" s="127"/>
    </row>
    <row r="9594" spans="7:18" x14ac:dyDescent="0.2">
      <c r="G9594" s="64"/>
      <c r="H9594" s="64"/>
      <c r="O9594" s="87"/>
      <c r="P9594" s="127"/>
      <c r="Q9594" s="127"/>
      <c r="R9594" s="127"/>
    </row>
    <row r="9595" spans="7:18" x14ac:dyDescent="0.2">
      <c r="G9595" s="64"/>
      <c r="H9595" s="64"/>
      <c r="O9595" s="87"/>
      <c r="P9595" s="127"/>
      <c r="Q9595" s="127"/>
      <c r="R9595" s="127"/>
    </row>
    <row r="9596" spans="7:18" x14ac:dyDescent="0.2">
      <c r="G9596" s="64"/>
      <c r="H9596" s="64"/>
      <c r="O9596" s="87"/>
      <c r="P9596" s="127"/>
      <c r="Q9596" s="127"/>
      <c r="R9596" s="127"/>
    </row>
    <row r="9597" spans="7:18" x14ac:dyDescent="0.2">
      <c r="G9597" s="64"/>
      <c r="H9597" s="64"/>
      <c r="O9597" s="87"/>
      <c r="P9597" s="127"/>
      <c r="Q9597" s="127"/>
      <c r="R9597" s="127"/>
    </row>
    <row r="9598" spans="7:18" x14ac:dyDescent="0.2">
      <c r="G9598" s="64"/>
      <c r="H9598" s="64"/>
      <c r="O9598" s="87"/>
      <c r="P9598" s="127"/>
      <c r="Q9598" s="127"/>
      <c r="R9598" s="127"/>
    </row>
    <row r="9599" spans="7:18" x14ac:dyDescent="0.2">
      <c r="G9599" s="64"/>
      <c r="H9599" s="64"/>
      <c r="O9599" s="87"/>
      <c r="P9599" s="127"/>
      <c r="Q9599" s="127"/>
      <c r="R9599" s="127"/>
    </row>
    <row r="9600" spans="7:18" x14ac:dyDescent="0.2">
      <c r="G9600" s="64"/>
      <c r="H9600" s="64"/>
      <c r="O9600" s="87"/>
      <c r="P9600" s="127"/>
      <c r="Q9600" s="127"/>
      <c r="R9600" s="127"/>
    </row>
    <row r="9601" spans="7:18" x14ac:dyDescent="0.2">
      <c r="G9601" s="64"/>
      <c r="H9601" s="64"/>
      <c r="O9601" s="87"/>
      <c r="P9601" s="127"/>
      <c r="Q9601" s="127"/>
      <c r="R9601" s="127"/>
    </row>
    <row r="9602" spans="7:18" x14ac:dyDescent="0.2">
      <c r="G9602" s="64"/>
      <c r="H9602" s="64"/>
      <c r="O9602" s="87"/>
      <c r="P9602" s="127"/>
      <c r="Q9602" s="127"/>
      <c r="R9602" s="127"/>
    </row>
    <row r="9603" spans="7:18" x14ac:dyDescent="0.2">
      <c r="G9603" s="64"/>
      <c r="H9603" s="64"/>
      <c r="O9603" s="87"/>
      <c r="P9603" s="127"/>
      <c r="Q9603" s="127"/>
      <c r="R9603" s="127"/>
    </row>
    <row r="9604" spans="7:18" x14ac:dyDescent="0.2">
      <c r="G9604" s="64"/>
      <c r="H9604" s="64"/>
      <c r="O9604" s="87"/>
      <c r="P9604" s="127"/>
      <c r="Q9604" s="127"/>
      <c r="R9604" s="127"/>
    </row>
    <row r="9605" spans="7:18" x14ac:dyDescent="0.2">
      <c r="G9605" s="64"/>
      <c r="H9605" s="64"/>
      <c r="O9605" s="87"/>
      <c r="P9605" s="127"/>
      <c r="Q9605" s="127"/>
      <c r="R9605" s="127"/>
    </row>
    <row r="9606" spans="7:18" x14ac:dyDescent="0.2">
      <c r="G9606" s="64"/>
      <c r="H9606" s="64"/>
      <c r="O9606" s="87"/>
      <c r="P9606" s="127"/>
      <c r="Q9606" s="127"/>
      <c r="R9606" s="127"/>
    </row>
    <row r="9607" spans="7:18" x14ac:dyDescent="0.2">
      <c r="G9607" s="64"/>
      <c r="H9607" s="64"/>
      <c r="O9607" s="87"/>
      <c r="P9607" s="127"/>
      <c r="Q9607" s="127"/>
      <c r="R9607" s="127"/>
    </row>
    <row r="9608" spans="7:18" x14ac:dyDescent="0.2">
      <c r="G9608" s="64"/>
      <c r="H9608" s="64"/>
      <c r="O9608" s="87"/>
      <c r="P9608" s="127"/>
      <c r="Q9608" s="127"/>
      <c r="R9608" s="127"/>
    </row>
    <row r="9609" spans="7:18" x14ac:dyDescent="0.2">
      <c r="G9609" s="64"/>
      <c r="H9609" s="64"/>
      <c r="O9609" s="87"/>
      <c r="P9609" s="127"/>
      <c r="Q9609" s="127"/>
      <c r="R9609" s="127"/>
    </row>
    <row r="9610" spans="7:18" x14ac:dyDescent="0.2">
      <c r="G9610" s="64"/>
      <c r="H9610" s="64"/>
      <c r="O9610" s="87"/>
      <c r="P9610" s="127"/>
      <c r="Q9610" s="127"/>
      <c r="R9610" s="127"/>
    </row>
    <row r="9611" spans="7:18" x14ac:dyDescent="0.2">
      <c r="G9611" s="64"/>
      <c r="H9611" s="64"/>
      <c r="O9611" s="87"/>
      <c r="P9611" s="127"/>
      <c r="Q9611" s="127"/>
      <c r="R9611" s="127"/>
    </row>
    <row r="9612" spans="7:18" x14ac:dyDescent="0.2">
      <c r="G9612" s="64"/>
      <c r="H9612" s="64"/>
      <c r="O9612" s="87"/>
      <c r="P9612" s="127"/>
      <c r="Q9612" s="127"/>
      <c r="R9612" s="127"/>
    </row>
    <row r="9613" spans="7:18" x14ac:dyDescent="0.2">
      <c r="G9613" s="64"/>
      <c r="H9613" s="64"/>
      <c r="O9613" s="87"/>
      <c r="P9613" s="127"/>
      <c r="Q9613" s="127"/>
      <c r="R9613" s="127"/>
    </row>
    <row r="9614" spans="7:18" x14ac:dyDescent="0.2">
      <c r="G9614" s="64"/>
      <c r="H9614" s="64"/>
      <c r="O9614" s="87"/>
      <c r="P9614" s="127"/>
      <c r="Q9614" s="127"/>
      <c r="R9614" s="127"/>
    </row>
    <row r="9615" spans="7:18" x14ac:dyDescent="0.2">
      <c r="G9615" s="64"/>
      <c r="H9615" s="64"/>
      <c r="O9615" s="87"/>
      <c r="P9615" s="127"/>
      <c r="Q9615" s="127"/>
      <c r="R9615" s="127"/>
    </row>
    <row r="9616" spans="7:18" x14ac:dyDescent="0.2">
      <c r="G9616" s="64"/>
      <c r="H9616" s="64"/>
      <c r="O9616" s="87"/>
      <c r="P9616" s="127"/>
      <c r="Q9616" s="127"/>
      <c r="R9616" s="127"/>
    </row>
    <row r="9617" spans="7:18" x14ac:dyDescent="0.2">
      <c r="G9617" s="64"/>
      <c r="H9617" s="64"/>
      <c r="O9617" s="87"/>
      <c r="P9617" s="127"/>
      <c r="Q9617" s="127"/>
      <c r="R9617" s="127"/>
    </row>
    <row r="9618" spans="7:18" x14ac:dyDescent="0.2">
      <c r="G9618" s="64"/>
      <c r="H9618" s="64"/>
      <c r="O9618" s="87"/>
      <c r="P9618" s="127"/>
      <c r="Q9618" s="127"/>
      <c r="R9618" s="127"/>
    </row>
    <row r="9619" spans="7:18" x14ac:dyDescent="0.2">
      <c r="G9619" s="64"/>
      <c r="H9619" s="64"/>
      <c r="O9619" s="87"/>
      <c r="P9619" s="127"/>
      <c r="Q9619" s="127"/>
      <c r="R9619" s="127"/>
    </row>
    <row r="9620" spans="7:18" x14ac:dyDescent="0.2">
      <c r="G9620" s="64"/>
      <c r="H9620" s="64"/>
      <c r="O9620" s="87"/>
      <c r="P9620" s="127"/>
      <c r="Q9620" s="127"/>
      <c r="R9620" s="127"/>
    </row>
    <row r="9621" spans="7:18" x14ac:dyDescent="0.2">
      <c r="G9621" s="64"/>
      <c r="H9621" s="64"/>
      <c r="O9621" s="87"/>
      <c r="P9621" s="127"/>
      <c r="Q9621" s="127"/>
      <c r="R9621" s="127"/>
    </row>
    <row r="9622" spans="7:18" x14ac:dyDescent="0.2">
      <c r="G9622" s="64"/>
      <c r="H9622" s="64"/>
      <c r="O9622" s="87"/>
      <c r="P9622" s="127"/>
      <c r="Q9622" s="127"/>
      <c r="R9622" s="127"/>
    </row>
    <row r="9623" spans="7:18" x14ac:dyDescent="0.2">
      <c r="G9623" s="64"/>
      <c r="H9623" s="64"/>
      <c r="O9623" s="87"/>
      <c r="P9623" s="127"/>
      <c r="Q9623" s="127"/>
      <c r="R9623" s="127"/>
    </row>
    <row r="9624" spans="7:18" x14ac:dyDescent="0.2">
      <c r="G9624" s="64"/>
      <c r="H9624" s="64"/>
      <c r="O9624" s="87"/>
      <c r="P9624" s="127"/>
      <c r="Q9624" s="127"/>
      <c r="R9624" s="127"/>
    </row>
    <row r="9625" spans="7:18" x14ac:dyDescent="0.2">
      <c r="G9625" s="64"/>
      <c r="H9625" s="64"/>
      <c r="O9625" s="87"/>
      <c r="P9625" s="127"/>
      <c r="Q9625" s="127"/>
      <c r="R9625" s="127"/>
    </row>
    <row r="9626" spans="7:18" x14ac:dyDescent="0.2">
      <c r="G9626" s="64"/>
      <c r="H9626" s="64"/>
      <c r="O9626" s="87"/>
      <c r="P9626" s="127"/>
      <c r="Q9626" s="127"/>
      <c r="R9626" s="127"/>
    </row>
    <row r="9627" spans="7:18" x14ac:dyDescent="0.2">
      <c r="G9627" s="64"/>
      <c r="H9627" s="64"/>
      <c r="O9627" s="87"/>
      <c r="P9627" s="127"/>
      <c r="Q9627" s="127"/>
      <c r="R9627" s="127"/>
    </row>
    <row r="9628" spans="7:18" x14ac:dyDescent="0.2">
      <c r="G9628" s="64"/>
      <c r="H9628" s="64"/>
      <c r="O9628" s="87"/>
      <c r="P9628" s="127"/>
      <c r="Q9628" s="127"/>
      <c r="R9628" s="127"/>
    </row>
    <row r="9629" spans="7:18" x14ac:dyDescent="0.2">
      <c r="G9629" s="64"/>
      <c r="H9629" s="64"/>
      <c r="O9629" s="87"/>
      <c r="P9629" s="127"/>
      <c r="Q9629" s="127"/>
      <c r="R9629" s="127"/>
    </row>
    <row r="9630" spans="7:18" x14ac:dyDescent="0.2">
      <c r="G9630" s="64"/>
      <c r="H9630" s="64"/>
      <c r="O9630" s="87"/>
      <c r="P9630" s="127"/>
      <c r="Q9630" s="127"/>
      <c r="R9630" s="127"/>
    </row>
    <row r="9631" spans="7:18" x14ac:dyDescent="0.2">
      <c r="G9631" s="64"/>
      <c r="H9631" s="64"/>
      <c r="O9631" s="87"/>
      <c r="P9631" s="127"/>
      <c r="Q9631" s="127"/>
      <c r="R9631" s="127"/>
    </row>
    <row r="9632" spans="7:18" x14ac:dyDescent="0.2">
      <c r="G9632" s="64"/>
      <c r="H9632" s="64"/>
      <c r="O9632" s="87"/>
      <c r="P9632" s="127"/>
      <c r="Q9632" s="127"/>
      <c r="R9632" s="127"/>
    </row>
    <row r="9633" spans="7:18" x14ac:dyDescent="0.2">
      <c r="G9633" s="64"/>
      <c r="H9633" s="64"/>
      <c r="O9633" s="87"/>
      <c r="P9633" s="127"/>
      <c r="Q9633" s="127"/>
      <c r="R9633" s="127"/>
    </row>
    <row r="9634" spans="7:18" x14ac:dyDescent="0.2">
      <c r="G9634" s="64"/>
      <c r="H9634" s="64"/>
      <c r="O9634" s="87"/>
      <c r="P9634" s="127"/>
      <c r="Q9634" s="127"/>
      <c r="R9634" s="127"/>
    </row>
    <row r="9635" spans="7:18" x14ac:dyDescent="0.2">
      <c r="G9635" s="64"/>
      <c r="H9635" s="64"/>
      <c r="O9635" s="87"/>
      <c r="P9635" s="127"/>
      <c r="Q9635" s="127"/>
      <c r="R9635" s="127"/>
    </row>
    <row r="9636" spans="7:18" x14ac:dyDescent="0.2">
      <c r="G9636" s="64"/>
      <c r="H9636" s="64"/>
      <c r="O9636" s="87"/>
      <c r="P9636" s="127"/>
      <c r="Q9636" s="127"/>
      <c r="R9636" s="127"/>
    </row>
    <row r="9637" spans="7:18" x14ac:dyDescent="0.2">
      <c r="G9637" s="64"/>
      <c r="H9637" s="64"/>
      <c r="O9637" s="87"/>
      <c r="P9637" s="127"/>
      <c r="Q9637" s="127"/>
      <c r="R9637" s="127"/>
    </row>
    <row r="9638" spans="7:18" x14ac:dyDescent="0.2">
      <c r="G9638" s="64"/>
      <c r="H9638" s="64"/>
      <c r="O9638" s="87"/>
      <c r="P9638" s="127"/>
      <c r="Q9638" s="127"/>
      <c r="R9638" s="127"/>
    </row>
    <row r="9639" spans="7:18" x14ac:dyDescent="0.2">
      <c r="G9639" s="64"/>
      <c r="H9639" s="64"/>
      <c r="O9639" s="87"/>
      <c r="P9639" s="127"/>
      <c r="Q9639" s="127"/>
      <c r="R9639" s="127"/>
    </row>
    <row r="9640" spans="7:18" x14ac:dyDescent="0.2">
      <c r="G9640" s="64"/>
      <c r="H9640" s="64"/>
      <c r="O9640" s="87"/>
      <c r="P9640" s="127"/>
      <c r="Q9640" s="127"/>
      <c r="R9640" s="127"/>
    </row>
    <row r="9641" spans="7:18" x14ac:dyDescent="0.2">
      <c r="G9641" s="64"/>
      <c r="H9641" s="64"/>
      <c r="O9641" s="87"/>
      <c r="P9641" s="127"/>
      <c r="Q9641" s="127"/>
      <c r="R9641" s="127"/>
    </row>
    <row r="9642" spans="7:18" x14ac:dyDescent="0.2">
      <c r="G9642" s="64"/>
      <c r="H9642" s="64"/>
      <c r="O9642" s="87"/>
      <c r="P9642" s="127"/>
      <c r="Q9642" s="127"/>
      <c r="R9642" s="127"/>
    </row>
    <row r="9643" spans="7:18" x14ac:dyDescent="0.2">
      <c r="G9643" s="64"/>
      <c r="H9643" s="64"/>
      <c r="O9643" s="87"/>
      <c r="P9643" s="127"/>
      <c r="Q9643" s="127"/>
      <c r="R9643" s="127"/>
    </row>
    <row r="9644" spans="7:18" x14ac:dyDescent="0.2">
      <c r="G9644" s="64"/>
      <c r="H9644" s="64"/>
      <c r="O9644" s="87"/>
      <c r="P9644" s="127"/>
      <c r="Q9644" s="127"/>
      <c r="R9644" s="127"/>
    </row>
    <row r="9645" spans="7:18" x14ac:dyDescent="0.2">
      <c r="G9645" s="64"/>
      <c r="H9645" s="64"/>
      <c r="O9645" s="87"/>
      <c r="P9645" s="127"/>
      <c r="Q9645" s="127"/>
      <c r="R9645" s="127"/>
    </row>
    <row r="9646" spans="7:18" x14ac:dyDescent="0.2">
      <c r="G9646" s="64"/>
      <c r="H9646" s="64"/>
      <c r="O9646" s="87"/>
      <c r="P9646" s="127"/>
      <c r="Q9646" s="127"/>
      <c r="R9646" s="127"/>
    </row>
    <row r="9647" spans="7:18" x14ac:dyDescent="0.2">
      <c r="G9647" s="64"/>
      <c r="H9647" s="64"/>
      <c r="O9647" s="87"/>
      <c r="P9647" s="127"/>
      <c r="Q9647" s="127"/>
      <c r="R9647" s="127"/>
    </row>
    <row r="9648" spans="7:18" x14ac:dyDescent="0.2">
      <c r="G9648" s="64"/>
      <c r="H9648" s="64"/>
      <c r="O9648" s="87"/>
      <c r="P9648" s="127"/>
      <c r="Q9648" s="127"/>
      <c r="R9648" s="127"/>
    </row>
    <row r="9649" spans="7:18" x14ac:dyDescent="0.2">
      <c r="G9649" s="64"/>
      <c r="H9649" s="64"/>
      <c r="O9649" s="87"/>
      <c r="P9649" s="127"/>
      <c r="Q9649" s="127"/>
      <c r="R9649" s="127"/>
    </row>
    <row r="9650" spans="7:18" x14ac:dyDescent="0.2">
      <c r="G9650" s="64"/>
      <c r="H9650" s="64"/>
      <c r="O9650" s="87"/>
      <c r="P9650" s="127"/>
      <c r="Q9650" s="127"/>
      <c r="R9650" s="127"/>
    </row>
    <row r="9651" spans="7:18" x14ac:dyDescent="0.2">
      <c r="G9651" s="64"/>
      <c r="H9651" s="64"/>
      <c r="O9651" s="87"/>
      <c r="P9651" s="127"/>
      <c r="Q9651" s="127"/>
      <c r="R9651" s="127"/>
    </row>
    <row r="9652" spans="7:18" x14ac:dyDescent="0.2">
      <c r="G9652" s="64"/>
      <c r="H9652" s="64"/>
      <c r="O9652" s="87"/>
      <c r="P9652" s="127"/>
      <c r="Q9652" s="127"/>
      <c r="R9652" s="127"/>
    </row>
    <row r="9653" spans="7:18" x14ac:dyDescent="0.2">
      <c r="G9653" s="64"/>
      <c r="H9653" s="64"/>
      <c r="O9653" s="87"/>
      <c r="P9653" s="127"/>
      <c r="Q9653" s="127"/>
      <c r="R9653" s="127"/>
    </row>
    <row r="9654" spans="7:18" x14ac:dyDescent="0.2">
      <c r="G9654" s="64"/>
      <c r="H9654" s="64"/>
      <c r="O9654" s="87"/>
      <c r="P9654" s="127"/>
      <c r="Q9654" s="127"/>
      <c r="R9654" s="127"/>
    </row>
    <row r="9655" spans="7:18" x14ac:dyDescent="0.2">
      <c r="G9655" s="64"/>
      <c r="H9655" s="64"/>
      <c r="O9655" s="87"/>
      <c r="P9655" s="127"/>
      <c r="Q9655" s="127"/>
      <c r="R9655" s="127"/>
    </row>
    <row r="9656" spans="7:18" x14ac:dyDescent="0.2">
      <c r="G9656" s="64"/>
      <c r="H9656" s="64"/>
      <c r="O9656" s="87"/>
      <c r="P9656" s="127"/>
      <c r="Q9656" s="127"/>
      <c r="R9656" s="127"/>
    </row>
    <row r="9657" spans="7:18" x14ac:dyDescent="0.2">
      <c r="G9657" s="64"/>
      <c r="H9657" s="64"/>
      <c r="O9657" s="87"/>
      <c r="P9657" s="127"/>
      <c r="Q9657" s="127"/>
      <c r="R9657" s="127"/>
    </row>
    <row r="9658" spans="7:18" x14ac:dyDescent="0.2">
      <c r="G9658" s="64"/>
      <c r="H9658" s="64"/>
      <c r="O9658" s="87"/>
      <c r="P9658" s="127"/>
      <c r="Q9658" s="127"/>
      <c r="R9658" s="127"/>
    </row>
    <row r="9659" spans="7:18" x14ac:dyDescent="0.2">
      <c r="G9659" s="64"/>
      <c r="H9659" s="64"/>
      <c r="O9659" s="87"/>
      <c r="P9659" s="127"/>
      <c r="Q9659" s="127"/>
      <c r="R9659" s="127"/>
    </row>
    <row r="9660" spans="7:18" x14ac:dyDescent="0.2">
      <c r="G9660" s="64"/>
      <c r="H9660" s="64"/>
      <c r="O9660" s="87"/>
      <c r="P9660" s="127"/>
      <c r="Q9660" s="127"/>
      <c r="R9660" s="127"/>
    </row>
    <row r="9661" spans="7:18" x14ac:dyDescent="0.2">
      <c r="G9661" s="64"/>
      <c r="H9661" s="64"/>
      <c r="O9661" s="87"/>
      <c r="P9661" s="127"/>
      <c r="Q9661" s="127"/>
      <c r="R9661" s="127"/>
    </row>
    <row r="9662" spans="7:18" x14ac:dyDescent="0.2">
      <c r="G9662" s="64"/>
      <c r="H9662" s="64"/>
      <c r="O9662" s="87"/>
      <c r="P9662" s="127"/>
      <c r="Q9662" s="127"/>
      <c r="R9662" s="127"/>
    </row>
    <row r="9663" spans="7:18" x14ac:dyDescent="0.2">
      <c r="G9663" s="64"/>
      <c r="H9663" s="64"/>
      <c r="O9663" s="87"/>
      <c r="P9663" s="127"/>
      <c r="Q9663" s="127"/>
      <c r="R9663" s="127"/>
    </row>
    <row r="9664" spans="7:18" x14ac:dyDescent="0.2">
      <c r="G9664" s="64"/>
      <c r="H9664" s="64"/>
      <c r="O9664" s="87"/>
      <c r="P9664" s="127"/>
      <c r="Q9664" s="127"/>
      <c r="R9664" s="127"/>
    </row>
    <row r="9665" spans="7:18" x14ac:dyDescent="0.2">
      <c r="G9665" s="64"/>
      <c r="H9665" s="64"/>
      <c r="O9665" s="87"/>
      <c r="P9665" s="127"/>
      <c r="Q9665" s="127"/>
      <c r="R9665" s="127"/>
    </row>
    <row r="9666" spans="7:18" x14ac:dyDescent="0.2">
      <c r="G9666" s="64"/>
      <c r="H9666" s="64"/>
      <c r="O9666" s="87"/>
      <c r="P9666" s="127"/>
      <c r="Q9666" s="127"/>
      <c r="R9666" s="127"/>
    </row>
    <row r="9667" spans="7:18" x14ac:dyDescent="0.2">
      <c r="G9667" s="64"/>
      <c r="H9667" s="64"/>
      <c r="O9667" s="87"/>
      <c r="P9667" s="127"/>
      <c r="Q9667" s="127"/>
      <c r="R9667" s="127"/>
    </row>
    <row r="9668" spans="7:18" x14ac:dyDescent="0.2">
      <c r="G9668" s="64"/>
      <c r="H9668" s="64"/>
      <c r="O9668" s="87"/>
      <c r="P9668" s="127"/>
      <c r="Q9668" s="127"/>
      <c r="R9668" s="127"/>
    </row>
    <row r="9669" spans="7:18" x14ac:dyDescent="0.2">
      <c r="G9669" s="64"/>
      <c r="H9669" s="64"/>
      <c r="O9669" s="87"/>
      <c r="P9669" s="127"/>
      <c r="Q9669" s="127"/>
      <c r="R9669" s="127"/>
    </row>
    <row r="9670" spans="7:18" x14ac:dyDescent="0.2">
      <c r="G9670" s="64"/>
      <c r="H9670" s="64"/>
      <c r="O9670" s="87"/>
      <c r="P9670" s="127"/>
      <c r="Q9670" s="127"/>
      <c r="R9670" s="127"/>
    </row>
    <row r="9671" spans="7:18" x14ac:dyDescent="0.2">
      <c r="G9671" s="64"/>
      <c r="H9671" s="64"/>
      <c r="O9671" s="87"/>
      <c r="P9671" s="127"/>
      <c r="Q9671" s="127"/>
      <c r="R9671" s="127"/>
    </row>
    <row r="9672" spans="7:18" x14ac:dyDescent="0.2">
      <c r="G9672" s="64"/>
      <c r="H9672" s="64"/>
      <c r="O9672" s="87"/>
      <c r="P9672" s="127"/>
      <c r="Q9672" s="127"/>
      <c r="R9672" s="127"/>
    </row>
    <row r="9673" spans="7:18" x14ac:dyDescent="0.2">
      <c r="G9673" s="64"/>
      <c r="H9673" s="64"/>
      <c r="O9673" s="87"/>
      <c r="P9673" s="127"/>
      <c r="Q9673" s="127"/>
      <c r="R9673" s="127"/>
    </row>
    <row r="9674" spans="7:18" x14ac:dyDescent="0.2">
      <c r="G9674" s="64"/>
      <c r="H9674" s="64"/>
      <c r="O9674" s="87"/>
      <c r="P9674" s="127"/>
      <c r="Q9674" s="127"/>
      <c r="R9674" s="127"/>
    </row>
    <row r="9675" spans="7:18" x14ac:dyDescent="0.2">
      <c r="G9675" s="64"/>
      <c r="H9675" s="64"/>
      <c r="O9675" s="87"/>
      <c r="P9675" s="127"/>
      <c r="Q9675" s="127"/>
      <c r="R9675" s="127"/>
    </row>
    <row r="9676" spans="7:18" x14ac:dyDescent="0.2">
      <c r="G9676" s="64"/>
      <c r="H9676" s="64"/>
      <c r="O9676" s="87"/>
      <c r="P9676" s="127"/>
      <c r="Q9676" s="127"/>
      <c r="R9676" s="127"/>
    </row>
    <row r="9677" spans="7:18" x14ac:dyDescent="0.2">
      <c r="G9677" s="64"/>
      <c r="H9677" s="64"/>
      <c r="O9677" s="87"/>
      <c r="P9677" s="127"/>
      <c r="Q9677" s="127"/>
      <c r="R9677" s="127"/>
    </row>
    <row r="9678" spans="7:18" x14ac:dyDescent="0.2">
      <c r="G9678" s="64"/>
      <c r="H9678" s="64"/>
      <c r="O9678" s="87"/>
      <c r="P9678" s="127"/>
      <c r="Q9678" s="127"/>
      <c r="R9678" s="127"/>
    </row>
    <row r="9679" spans="7:18" x14ac:dyDescent="0.2">
      <c r="G9679" s="64"/>
      <c r="H9679" s="64"/>
      <c r="O9679" s="87"/>
      <c r="P9679" s="127"/>
      <c r="Q9679" s="127"/>
      <c r="R9679" s="127"/>
    </row>
    <row r="9680" spans="7:18" x14ac:dyDescent="0.2">
      <c r="G9680" s="64"/>
      <c r="H9680" s="64"/>
      <c r="O9680" s="87"/>
      <c r="P9680" s="127"/>
      <c r="Q9680" s="127"/>
      <c r="R9680" s="127"/>
    </row>
    <row r="9681" spans="7:18" x14ac:dyDescent="0.2">
      <c r="G9681" s="64"/>
      <c r="H9681" s="64"/>
      <c r="O9681" s="87"/>
      <c r="P9681" s="127"/>
      <c r="Q9681" s="127"/>
      <c r="R9681" s="127"/>
    </row>
    <row r="9682" spans="7:18" x14ac:dyDescent="0.2">
      <c r="G9682" s="64"/>
      <c r="H9682" s="64"/>
      <c r="O9682" s="87"/>
      <c r="P9682" s="127"/>
      <c r="Q9682" s="127"/>
      <c r="R9682" s="127"/>
    </row>
    <row r="9683" spans="7:18" x14ac:dyDescent="0.2">
      <c r="G9683" s="64"/>
      <c r="H9683" s="64"/>
      <c r="O9683" s="87"/>
      <c r="P9683" s="127"/>
      <c r="Q9683" s="127"/>
      <c r="R9683" s="127"/>
    </row>
    <row r="9684" spans="7:18" x14ac:dyDescent="0.2">
      <c r="G9684" s="64"/>
      <c r="H9684" s="64"/>
      <c r="O9684" s="87"/>
      <c r="P9684" s="127"/>
      <c r="Q9684" s="127"/>
      <c r="R9684" s="127"/>
    </row>
    <row r="9685" spans="7:18" x14ac:dyDescent="0.2">
      <c r="G9685" s="64"/>
      <c r="H9685" s="64"/>
      <c r="O9685" s="87"/>
      <c r="P9685" s="127"/>
      <c r="Q9685" s="127"/>
      <c r="R9685" s="127"/>
    </row>
    <row r="9686" spans="7:18" x14ac:dyDescent="0.2">
      <c r="G9686" s="64"/>
      <c r="H9686" s="64"/>
      <c r="O9686" s="87"/>
      <c r="P9686" s="127"/>
      <c r="Q9686" s="127"/>
      <c r="R9686" s="127"/>
    </row>
    <row r="9687" spans="7:18" x14ac:dyDescent="0.2">
      <c r="G9687" s="64"/>
      <c r="H9687" s="64"/>
      <c r="O9687" s="87"/>
      <c r="P9687" s="127"/>
      <c r="Q9687" s="127"/>
      <c r="R9687" s="127"/>
    </row>
    <row r="9688" spans="7:18" x14ac:dyDescent="0.2">
      <c r="G9688" s="64"/>
      <c r="H9688" s="64"/>
      <c r="O9688" s="87"/>
      <c r="P9688" s="127"/>
      <c r="Q9688" s="127"/>
      <c r="R9688" s="127"/>
    </row>
    <row r="9689" spans="7:18" x14ac:dyDescent="0.2">
      <c r="G9689" s="64"/>
      <c r="H9689" s="64"/>
      <c r="O9689" s="87"/>
      <c r="P9689" s="127"/>
      <c r="Q9689" s="127"/>
      <c r="R9689" s="127"/>
    </row>
    <row r="9690" spans="7:18" x14ac:dyDescent="0.2">
      <c r="G9690" s="64"/>
      <c r="H9690" s="64"/>
      <c r="O9690" s="87"/>
      <c r="P9690" s="127"/>
      <c r="Q9690" s="127"/>
      <c r="R9690" s="127"/>
    </row>
    <row r="9691" spans="7:18" x14ac:dyDescent="0.2">
      <c r="G9691" s="64"/>
      <c r="H9691" s="64"/>
      <c r="O9691" s="87"/>
      <c r="P9691" s="127"/>
      <c r="Q9691" s="127"/>
      <c r="R9691" s="127"/>
    </row>
    <row r="9692" spans="7:18" x14ac:dyDescent="0.2">
      <c r="G9692" s="64"/>
      <c r="H9692" s="64"/>
      <c r="O9692" s="87"/>
      <c r="P9692" s="127"/>
      <c r="Q9692" s="127"/>
      <c r="R9692" s="127"/>
    </row>
    <row r="9693" spans="7:18" x14ac:dyDescent="0.2">
      <c r="G9693" s="64"/>
      <c r="H9693" s="64"/>
      <c r="O9693" s="87"/>
      <c r="P9693" s="127"/>
      <c r="Q9693" s="127"/>
      <c r="R9693" s="127"/>
    </row>
    <row r="9694" spans="7:18" x14ac:dyDescent="0.2">
      <c r="G9694" s="64"/>
      <c r="H9694" s="64"/>
      <c r="O9694" s="87"/>
      <c r="P9694" s="127"/>
      <c r="Q9694" s="127"/>
      <c r="R9694" s="127"/>
    </row>
    <row r="9695" spans="7:18" x14ac:dyDescent="0.2">
      <c r="G9695" s="64"/>
      <c r="H9695" s="64"/>
      <c r="O9695" s="87"/>
      <c r="P9695" s="127"/>
      <c r="Q9695" s="127"/>
      <c r="R9695" s="127"/>
    </row>
    <row r="9696" spans="7:18" x14ac:dyDescent="0.2">
      <c r="G9696" s="64"/>
      <c r="H9696" s="64"/>
      <c r="O9696" s="87"/>
      <c r="P9696" s="127"/>
      <c r="Q9696" s="127"/>
      <c r="R9696" s="127"/>
    </row>
    <row r="9697" spans="7:18" x14ac:dyDescent="0.2">
      <c r="G9697" s="64"/>
      <c r="H9697" s="64"/>
      <c r="O9697" s="87"/>
      <c r="P9697" s="127"/>
      <c r="Q9697" s="127"/>
      <c r="R9697" s="127"/>
    </row>
    <row r="9698" spans="7:18" x14ac:dyDescent="0.2">
      <c r="G9698" s="64"/>
      <c r="H9698" s="64"/>
      <c r="O9698" s="87"/>
      <c r="P9698" s="127"/>
      <c r="Q9698" s="127"/>
      <c r="R9698" s="127"/>
    </row>
    <row r="9699" spans="7:18" x14ac:dyDescent="0.2">
      <c r="G9699" s="64"/>
      <c r="H9699" s="64"/>
      <c r="O9699" s="87"/>
      <c r="P9699" s="127"/>
      <c r="Q9699" s="127"/>
      <c r="R9699" s="127"/>
    </row>
    <row r="9700" spans="7:18" x14ac:dyDescent="0.2">
      <c r="G9700" s="64"/>
      <c r="H9700" s="64"/>
      <c r="O9700" s="87"/>
      <c r="P9700" s="127"/>
      <c r="Q9700" s="127"/>
      <c r="R9700" s="127"/>
    </row>
    <row r="9701" spans="7:18" x14ac:dyDescent="0.2">
      <c r="G9701" s="64"/>
      <c r="H9701" s="64"/>
      <c r="O9701" s="87"/>
      <c r="P9701" s="127"/>
      <c r="Q9701" s="127"/>
      <c r="R9701" s="127"/>
    </row>
    <row r="9702" spans="7:18" x14ac:dyDescent="0.2">
      <c r="G9702" s="64"/>
      <c r="H9702" s="64"/>
      <c r="O9702" s="87"/>
      <c r="P9702" s="127"/>
      <c r="Q9702" s="127"/>
      <c r="R9702" s="127"/>
    </row>
    <row r="9703" spans="7:18" x14ac:dyDescent="0.2">
      <c r="G9703" s="64"/>
      <c r="H9703" s="64"/>
      <c r="O9703" s="87"/>
      <c r="P9703" s="127"/>
      <c r="Q9703" s="127"/>
      <c r="R9703" s="127"/>
    </row>
    <row r="9704" spans="7:18" x14ac:dyDescent="0.2">
      <c r="G9704" s="64"/>
      <c r="H9704" s="64"/>
      <c r="O9704" s="87"/>
      <c r="P9704" s="127"/>
      <c r="Q9704" s="127"/>
      <c r="R9704" s="127"/>
    </row>
    <row r="9705" spans="7:18" x14ac:dyDescent="0.2">
      <c r="G9705" s="64"/>
      <c r="H9705" s="64"/>
      <c r="O9705" s="87"/>
      <c r="P9705" s="127"/>
      <c r="Q9705" s="127"/>
      <c r="R9705" s="127"/>
    </row>
    <row r="9706" spans="7:18" x14ac:dyDescent="0.2">
      <c r="G9706" s="64"/>
      <c r="H9706" s="64"/>
      <c r="O9706" s="87"/>
      <c r="P9706" s="127"/>
      <c r="Q9706" s="127"/>
      <c r="R9706" s="127"/>
    </row>
    <row r="9707" spans="7:18" x14ac:dyDescent="0.2">
      <c r="G9707" s="64"/>
      <c r="H9707" s="64"/>
      <c r="O9707" s="87"/>
      <c r="P9707" s="127"/>
      <c r="Q9707" s="127"/>
      <c r="R9707" s="127"/>
    </row>
    <row r="9708" spans="7:18" x14ac:dyDescent="0.2">
      <c r="G9708" s="64"/>
      <c r="H9708" s="64"/>
      <c r="O9708" s="87"/>
      <c r="P9708" s="127"/>
      <c r="Q9708" s="127"/>
      <c r="R9708" s="127"/>
    </row>
    <row r="9709" spans="7:18" x14ac:dyDescent="0.2">
      <c r="G9709" s="64"/>
      <c r="H9709" s="64"/>
      <c r="O9709" s="87"/>
      <c r="P9709" s="127"/>
      <c r="Q9709" s="127"/>
      <c r="R9709" s="127"/>
    </row>
    <row r="9710" spans="7:18" x14ac:dyDescent="0.2">
      <c r="G9710" s="64"/>
      <c r="H9710" s="64"/>
      <c r="O9710" s="87"/>
      <c r="P9710" s="127"/>
      <c r="Q9710" s="127"/>
      <c r="R9710" s="127"/>
    </row>
    <row r="9711" spans="7:18" x14ac:dyDescent="0.2">
      <c r="G9711" s="64"/>
      <c r="H9711" s="64"/>
      <c r="O9711" s="87"/>
      <c r="P9711" s="127"/>
      <c r="Q9711" s="127"/>
      <c r="R9711" s="127"/>
    </row>
    <row r="9712" spans="7:18" x14ac:dyDescent="0.2">
      <c r="G9712" s="64"/>
      <c r="H9712" s="64"/>
      <c r="O9712" s="87"/>
      <c r="P9712" s="127"/>
      <c r="Q9712" s="127"/>
      <c r="R9712" s="127"/>
    </row>
    <row r="9713" spans="7:18" x14ac:dyDescent="0.2">
      <c r="G9713" s="64"/>
      <c r="H9713" s="64"/>
      <c r="O9713" s="87"/>
      <c r="P9713" s="127"/>
      <c r="Q9713" s="127"/>
      <c r="R9713" s="127"/>
    </row>
    <row r="9714" spans="7:18" x14ac:dyDescent="0.2">
      <c r="G9714" s="64"/>
      <c r="H9714" s="64"/>
      <c r="O9714" s="87"/>
      <c r="P9714" s="127"/>
      <c r="Q9714" s="127"/>
      <c r="R9714" s="127"/>
    </row>
    <row r="9715" spans="7:18" x14ac:dyDescent="0.2">
      <c r="G9715" s="64"/>
      <c r="H9715" s="64"/>
      <c r="O9715" s="87"/>
      <c r="P9715" s="127"/>
      <c r="Q9715" s="127"/>
      <c r="R9715" s="127"/>
    </row>
    <row r="9716" spans="7:18" x14ac:dyDescent="0.2">
      <c r="G9716" s="64"/>
      <c r="H9716" s="64"/>
      <c r="O9716" s="87"/>
      <c r="P9716" s="127"/>
      <c r="Q9716" s="127"/>
      <c r="R9716" s="127"/>
    </row>
    <row r="9717" spans="7:18" x14ac:dyDescent="0.2">
      <c r="G9717" s="64"/>
      <c r="H9717" s="64"/>
      <c r="O9717" s="87"/>
      <c r="P9717" s="127"/>
      <c r="Q9717" s="127"/>
      <c r="R9717" s="127"/>
    </row>
    <row r="9718" spans="7:18" x14ac:dyDescent="0.2">
      <c r="G9718" s="64"/>
      <c r="H9718" s="64"/>
      <c r="O9718" s="87"/>
      <c r="P9718" s="127"/>
      <c r="Q9718" s="127"/>
      <c r="R9718" s="127"/>
    </row>
    <row r="9719" spans="7:18" x14ac:dyDescent="0.2">
      <c r="G9719" s="64"/>
      <c r="H9719" s="64"/>
      <c r="O9719" s="87"/>
      <c r="P9719" s="127"/>
      <c r="Q9719" s="127"/>
      <c r="R9719" s="127"/>
    </row>
    <row r="9720" spans="7:18" x14ac:dyDescent="0.2">
      <c r="G9720" s="64"/>
      <c r="H9720" s="64"/>
      <c r="O9720" s="87"/>
      <c r="P9720" s="127"/>
      <c r="Q9720" s="127"/>
      <c r="R9720" s="127"/>
    </row>
    <row r="9721" spans="7:18" x14ac:dyDescent="0.2">
      <c r="G9721" s="64"/>
      <c r="H9721" s="64"/>
      <c r="O9721" s="87"/>
      <c r="P9721" s="127"/>
      <c r="Q9721" s="127"/>
      <c r="R9721" s="127"/>
    </row>
    <row r="9722" spans="7:18" x14ac:dyDescent="0.2">
      <c r="G9722" s="64"/>
      <c r="H9722" s="64"/>
      <c r="O9722" s="87"/>
      <c r="P9722" s="127"/>
      <c r="Q9722" s="127"/>
      <c r="R9722" s="127"/>
    </row>
    <row r="9723" spans="7:18" x14ac:dyDescent="0.2">
      <c r="G9723" s="64"/>
      <c r="H9723" s="64"/>
      <c r="O9723" s="87"/>
      <c r="P9723" s="127"/>
      <c r="Q9723" s="127"/>
      <c r="R9723" s="127"/>
    </row>
    <row r="9724" spans="7:18" x14ac:dyDescent="0.2">
      <c r="G9724" s="64"/>
      <c r="H9724" s="64"/>
      <c r="O9724" s="87"/>
      <c r="P9724" s="127"/>
      <c r="Q9724" s="127"/>
      <c r="R9724" s="127"/>
    </row>
    <row r="9725" spans="7:18" x14ac:dyDescent="0.2">
      <c r="G9725" s="64"/>
      <c r="H9725" s="64"/>
      <c r="O9725" s="87"/>
      <c r="P9725" s="127"/>
      <c r="Q9725" s="127"/>
      <c r="R9725" s="127"/>
    </row>
    <row r="9726" spans="7:18" x14ac:dyDescent="0.2">
      <c r="G9726" s="64"/>
      <c r="H9726" s="64"/>
      <c r="O9726" s="87"/>
      <c r="P9726" s="127"/>
      <c r="Q9726" s="127"/>
      <c r="R9726" s="127"/>
    </row>
    <row r="9727" spans="7:18" x14ac:dyDescent="0.2">
      <c r="G9727" s="64"/>
      <c r="H9727" s="64"/>
      <c r="O9727" s="87"/>
      <c r="P9727" s="127"/>
      <c r="Q9727" s="127"/>
      <c r="R9727" s="127"/>
    </row>
    <row r="9728" spans="7:18" x14ac:dyDescent="0.2">
      <c r="G9728" s="64"/>
      <c r="H9728" s="64"/>
      <c r="O9728" s="87"/>
      <c r="P9728" s="127"/>
      <c r="Q9728" s="127"/>
      <c r="R9728" s="127"/>
    </row>
    <row r="9729" spans="7:18" x14ac:dyDescent="0.2">
      <c r="G9729" s="64"/>
      <c r="H9729" s="64"/>
      <c r="O9729" s="87"/>
      <c r="P9729" s="127"/>
      <c r="Q9729" s="127"/>
      <c r="R9729" s="127"/>
    </row>
    <row r="9730" spans="7:18" x14ac:dyDescent="0.2">
      <c r="G9730" s="64"/>
      <c r="H9730" s="64"/>
      <c r="O9730" s="87"/>
      <c r="P9730" s="127"/>
      <c r="Q9730" s="127"/>
      <c r="R9730" s="127"/>
    </row>
    <row r="9731" spans="7:18" x14ac:dyDescent="0.2">
      <c r="G9731" s="64"/>
      <c r="H9731" s="64"/>
      <c r="O9731" s="87"/>
      <c r="P9731" s="127"/>
      <c r="Q9731" s="127"/>
      <c r="R9731" s="127"/>
    </row>
    <row r="9732" spans="7:18" x14ac:dyDescent="0.2">
      <c r="G9732" s="64"/>
      <c r="H9732" s="64"/>
      <c r="O9732" s="87"/>
      <c r="P9732" s="127"/>
      <c r="Q9732" s="127"/>
      <c r="R9732" s="127"/>
    </row>
    <row r="9733" spans="7:18" x14ac:dyDescent="0.2">
      <c r="G9733" s="64"/>
      <c r="H9733" s="64"/>
      <c r="O9733" s="87"/>
      <c r="P9733" s="127"/>
      <c r="Q9733" s="127"/>
      <c r="R9733" s="127"/>
    </row>
    <row r="9734" spans="7:18" x14ac:dyDescent="0.2">
      <c r="G9734" s="64"/>
      <c r="H9734" s="64"/>
      <c r="O9734" s="87"/>
      <c r="P9734" s="127"/>
      <c r="Q9734" s="127"/>
      <c r="R9734" s="127"/>
    </row>
    <row r="9735" spans="7:18" x14ac:dyDescent="0.2">
      <c r="G9735" s="64"/>
      <c r="H9735" s="64"/>
      <c r="O9735" s="87"/>
      <c r="P9735" s="127"/>
      <c r="Q9735" s="127"/>
      <c r="R9735" s="127"/>
    </row>
    <row r="9736" spans="7:18" x14ac:dyDescent="0.2">
      <c r="G9736" s="64"/>
      <c r="H9736" s="64"/>
      <c r="O9736" s="87"/>
      <c r="P9736" s="127"/>
      <c r="Q9736" s="127"/>
      <c r="R9736" s="127"/>
    </row>
    <row r="9737" spans="7:18" x14ac:dyDescent="0.2">
      <c r="G9737" s="64"/>
      <c r="H9737" s="64"/>
      <c r="O9737" s="87"/>
      <c r="P9737" s="127"/>
      <c r="Q9737" s="127"/>
      <c r="R9737" s="127"/>
    </row>
    <row r="9738" spans="7:18" x14ac:dyDescent="0.2">
      <c r="G9738" s="64"/>
      <c r="H9738" s="64"/>
      <c r="O9738" s="87"/>
      <c r="P9738" s="127"/>
      <c r="Q9738" s="127"/>
      <c r="R9738" s="127"/>
    </row>
    <row r="9739" spans="7:18" x14ac:dyDescent="0.2">
      <c r="G9739" s="64"/>
      <c r="H9739" s="64"/>
      <c r="O9739" s="87"/>
      <c r="P9739" s="127"/>
      <c r="Q9739" s="127"/>
      <c r="R9739" s="127"/>
    </row>
    <row r="9740" spans="7:18" x14ac:dyDescent="0.2">
      <c r="G9740" s="64"/>
      <c r="H9740" s="64"/>
      <c r="O9740" s="87"/>
      <c r="P9740" s="127"/>
      <c r="Q9740" s="127"/>
      <c r="R9740" s="127"/>
    </row>
    <row r="9741" spans="7:18" x14ac:dyDescent="0.2">
      <c r="G9741" s="64"/>
      <c r="H9741" s="64"/>
      <c r="O9741" s="87"/>
      <c r="P9741" s="127"/>
      <c r="Q9741" s="127"/>
      <c r="R9741" s="127"/>
    </row>
    <row r="9742" spans="7:18" x14ac:dyDescent="0.2">
      <c r="G9742" s="64"/>
      <c r="H9742" s="64"/>
      <c r="O9742" s="87"/>
      <c r="P9742" s="127"/>
      <c r="Q9742" s="127"/>
      <c r="R9742" s="127"/>
    </row>
    <row r="9743" spans="7:18" x14ac:dyDescent="0.2">
      <c r="G9743" s="64"/>
      <c r="H9743" s="64"/>
      <c r="O9743" s="87"/>
      <c r="P9743" s="127"/>
      <c r="Q9743" s="127"/>
      <c r="R9743" s="127"/>
    </row>
    <row r="9744" spans="7:18" x14ac:dyDescent="0.2">
      <c r="G9744" s="64"/>
      <c r="H9744" s="64"/>
      <c r="O9744" s="87"/>
      <c r="P9744" s="127"/>
      <c r="Q9744" s="127"/>
      <c r="R9744" s="127"/>
    </row>
    <row r="9745" spans="7:18" x14ac:dyDescent="0.2">
      <c r="G9745" s="64"/>
      <c r="H9745" s="64"/>
      <c r="O9745" s="87"/>
      <c r="P9745" s="127"/>
      <c r="Q9745" s="127"/>
      <c r="R9745" s="127"/>
    </row>
    <row r="9746" spans="7:18" x14ac:dyDescent="0.2">
      <c r="G9746" s="64"/>
      <c r="H9746" s="64"/>
      <c r="O9746" s="87"/>
      <c r="P9746" s="127"/>
      <c r="Q9746" s="127"/>
      <c r="R9746" s="127"/>
    </row>
    <row r="9747" spans="7:18" x14ac:dyDescent="0.2">
      <c r="G9747" s="64"/>
      <c r="H9747" s="64"/>
      <c r="O9747" s="87"/>
      <c r="P9747" s="127"/>
      <c r="Q9747" s="127"/>
      <c r="R9747" s="127"/>
    </row>
    <row r="9748" spans="7:18" x14ac:dyDescent="0.2">
      <c r="G9748" s="64"/>
      <c r="H9748" s="64"/>
      <c r="O9748" s="87"/>
      <c r="P9748" s="127"/>
      <c r="Q9748" s="127"/>
      <c r="R9748" s="127"/>
    </row>
    <row r="9749" spans="7:18" x14ac:dyDescent="0.2">
      <c r="G9749" s="64"/>
      <c r="H9749" s="64"/>
      <c r="O9749" s="87"/>
      <c r="P9749" s="127"/>
      <c r="Q9749" s="127"/>
      <c r="R9749" s="127"/>
    </row>
    <row r="9750" spans="7:18" x14ac:dyDescent="0.2">
      <c r="G9750" s="64"/>
      <c r="H9750" s="64"/>
      <c r="O9750" s="87"/>
      <c r="P9750" s="127"/>
      <c r="Q9750" s="127"/>
      <c r="R9750" s="127"/>
    </row>
    <row r="9751" spans="7:18" x14ac:dyDescent="0.2">
      <c r="G9751" s="64"/>
      <c r="H9751" s="64"/>
      <c r="O9751" s="87"/>
      <c r="P9751" s="127"/>
      <c r="Q9751" s="127"/>
      <c r="R9751" s="127"/>
    </row>
    <row r="9752" spans="7:18" x14ac:dyDescent="0.2">
      <c r="G9752" s="64"/>
      <c r="H9752" s="64"/>
      <c r="O9752" s="87"/>
      <c r="P9752" s="127"/>
      <c r="Q9752" s="127"/>
      <c r="R9752" s="127"/>
    </row>
    <row r="9753" spans="7:18" x14ac:dyDescent="0.2">
      <c r="G9753" s="64"/>
      <c r="H9753" s="64"/>
      <c r="O9753" s="87"/>
      <c r="P9753" s="127"/>
      <c r="Q9753" s="127"/>
      <c r="R9753" s="127"/>
    </row>
    <row r="9754" spans="7:18" x14ac:dyDescent="0.2">
      <c r="G9754" s="64"/>
      <c r="H9754" s="64"/>
      <c r="O9754" s="87"/>
      <c r="P9754" s="127"/>
      <c r="Q9754" s="127"/>
      <c r="R9754" s="127"/>
    </row>
    <row r="9755" spans="7:18" x14ac:dyDescent="0.2">
      <c r="G9755" s="64"/>
      <c r="H9755" s="64"/>
      <c r="O9755" s="87"/>
      <c r="P9755" s="127"/>
      <c r="Q9755" s="127"/>
      <c r="R9755" s="127"/>
    </row>
    <row r="9756" spans="7:18" x14ac:dyDescent="0.2">
      <c r="G9756" s="64"/>
      <c r="H9756" s="64"/>
      <c r="O9756" s="87"/>
      <c r="P9756" s="127"/>
      <c r="Q9756" s="127"/>
      <c r="R9756" s="127"/>
    </row>
    <row r="9757" spans="7:18" x14ac:dyDescent="0.2">
      <c r="G9757" s="64"/>
      <c r="H9757" s="64"/>
      <c r="O9757" s="87"/>
      <c r="P9757" s="127"/>
      <c r="Q9757" s="127"/>
      <c r="R9757" s="127"/>
    </row>
    <row r="9758" spans="7:18" x14ac:dyDescent="0.2">
      <c r="G9758" s="64"/>
      <c r="H9758" s="64"/>
      <c r="O9758" s="87"/>
      <c r="P9758" s="127"/>
      <c r="Q9758" s="127"/>
      <c r="R9758" s="127"/>
    </row>
    <row r="9759" spans="7:18" x14ac:dyDescent="0.2">
      <c r="G9759" s="64"/>
      <c r="H9759" s="64"/>
      <c r="O9759" s="87"/>
      <c r="P9759" s="127"/>
      <c r="Q9759" s="127"/>
      <c r="R9759" s="127"/>
    </row>
    <row r="9760" spans="7:18" x14ac:dyDescent="0.2">
      <c r="G9760" s="64"/>
      <c r="H9760" s="64"/>
      <c r="O9760" s="87"/>
      <c r="P9760" s="127"/>
      <c r="Q9760" s="127"/>
      <c r="R9760" s="127"/>
    </row>
    <row r="9761" spans="7:18" x14ac:dyDescent="0.2">
      <c r="G9761" s="64"/>
      <c r="H9761" s="64"/>
      <c r="O9761" s="87"/>
      <c r="P9761" s="127"/>
      <c r="Q9761" s="127"/>
      <c r="R9761" s="127"/>
    </row>
    <row r="9762" spans="7:18" x14ac:dyDescent="0.2">
      <c r="G9762" s="64"/>
      <c r="H9762" s="64"/>
      <c r="O9762" s="87"/>
      <c r="P9762" s="127"/>
      <c r="Q9762" s="127"/>
      <c r="R9762" s="127"/>
    </row>
    <row r="9763" spans="7:18" x14ac:dyDescent="0.2">
      <c r="G9763" s="64"/>
      <c r="H9763" s="64"/>
      <c r="O9763" s="87"/>
      <c r="P9763" s="127"/>
      <c r="Q9763" s="127"/>
      <c r="R9763" s="127"/>
    </row>
    <row r="9764" spans="7:18" x14ac:dyDescent="0.2">
      <c r="G9764" s="64"/>
      <c r="H9764" s="64"/>
      <c r="O9764" s="87"/>
      <c r="P9764" s="127"/>
      <c r="Q9764" s="127"/>
      <c r="R9764" s="127"/>
    </row>
    <row r="9765" spans="7:18" x14ac:dyDescent="0.2">
      <c r="G9765" s="64"/>
      <c r="H9765" s="64"/>
      <c r="O9765" s="87"/>
      <c r="P9765" s="127"/>
      <c r="Q9765" s="127"/>
      <c r="R9765" s="127"/>
    </row>
    <row r="9766" spans="7:18" x14ac:dyDescent="0.2">
      <c r="G9766" s="64"/>
      <c r="H9766" s="64"/>
      <c r="O9766" s="87"/>
      <c r="P9766" s="127"/>
      <c r="Q9766" s="127"/>
      <c r="R9766" s="127"/>
    </row>
    <row r="9767" spans="7:18" x14ac:dyDescent="0.2">
      <c r="G9767" s="64"/>
      <c r="H9767" s="64"/>
      <c r="O9767" s="87"/>
      <c r="P9767" s="127"/>
      <c r="Q9767" s="127"/>
      <c r="R9767" s="127"/>
    </row>
    <row r="9768" spans="7:18" x14ac:dyDescent="0.2">
      <c r="G9768" s="64"/>
      <c r="H9768" s="64"/>
      <c r="O9768" s="87"/>
      <c r="P9768" s="127"/>
      <c r="Q9768" s="127"/>
      <c r="R9768" s="127"/>
    </row>
    <row r="9769" spans="7:18" x14ac:dyDescent="0.2">
      <c r="G9769" s="64"/>
      <c r="H9769" s="64"/>
      <c r="O9769" s="87"/>
      <c r="P9769" s="127"/>
      <c r="Q9769" s="127"/>
      <c r="R9769" s="127"/>
    </row>
    <row r="9770" spans="7:18" x14ac:dyDescent="0.2">
      <c r="G9770" s="64"/>
      <c r="H9770" s="64"/>
      <c r="O9770" s="87"/>
      <c r="P9770" s="127"/>
      <c r="Q9770" s="127"/>
      <c r="R9770" s="127"/>
    </row>
    <row r="9771" spans="7:18" x14ac:dyDescent="0.2">
      <c r="G9771" s="64"/>
      <c r="H9771" s="64"/>
      <c r="O9771" s="87"/>
      <c r="P9771" s="127"/>
      <c r="Q9771" s="127"/>
      <c r="R9771" s="127"/>
    </row>
    <row r="9772" spans="7:18" x14ac:dyDescent="0.2">
      <c r="G9772" s="64"/>
      <c r="H9772" s="64"/>
      <c r="O9772" s="87"/>
      <c r="P9772" s="127"/>
      <c r="Q9772" s="127"/>
      <c r="R9772" s="127"/>
    </row>
    <row r="9773" spans="7:18" x14ac:dyDescent="0.2">
      <c r="G9773" s="64"/>
      <c r="H9773" s="64"/>
      <c r="O9773" s="87"/>
      <c r="P9773" s="127"/>
      <c r="Q9773" s="127"/>
      <c r="R9773" s="127"/>
    </row>
    <row r="9774" spans="7:18" x14ac:dyDescent="0.2">
      <c r="G9774" s="64"/>
      <c r="H9774" s="64"/>
      <c r="O9774" s="87"/>
      <c r="P9774" s="127"/>
      <c r="Q9774" s="127"/>
      <c r="R9774" s="127"/>
    </row>
    <row r="9775" spans="7:18" x14ac:dyDescent="0.2">
      <c r="G9775" s="64"/>
      <c r="H9775" s="64"/>
      <c r="O9775" s="87"/>
      <c r="P9775" s="127"/>
      <c r="Q9775" s="127"/>
      <c r="R9775" s="127"/>
    </row>
    <row r="9776" spans="7:18" x14ac:dyDescent="0.2">
      <c r="G9776" s="64"/>
      <c r="H9776" s="64"/>
      <c r="O9776" s="87"/>
      <c r="P9776" s="127"/>
      <c r="Q9776" s="127"/>
      <c r="R9776" s="127"/>
    </row>
    <row r="9777" spans="7:18" x14ac:dyDescent="0.2">
      <c r="G9777" s="64"/>
      <c r="H9777" s="64"/>
      <c r="O9777" s="87"/>
      <c r="P9777" s="127"/>
      <c r="Q9777" s="127"/>
      <c r="R9777" s="127"/>
    </row>
    <row r="9778" spans="7:18" x14ac:dyDescent="0.2">
      <c r="G9778" s="64"/>
      <c r="H9778" s="64"/>
      <c r="O9778" s="87"/>
      <c r="P9778" s="127"/>
      <c r="Q9778" s="127"/>
      <c r="R9778" s="127"/>
    </row>
    <row r="9779" spans="7:18" x14ac:dyDescent="0.2">
      <c r="G9779" s="64"/>
      <c r="H9779" s="64"/>
      <c r="O9779" s="87"/>
      <c r="P9779" s="127"/>
      <c r="Q9779" s="127"/>
      <c r="R9779" s="127"/>
    </row>
    <row r="9780" spans="7:18" x14ac:dyDescent="0.2">
      <c r="G9780" s="64"/>
      <c r="H9780" s="64"/>
      <c r="O9780" s="87"/>
      <c r="P9780" s="127"/>
      <c r="Q9780" s="127"/>
      <c r="R9780" s="127"/>
    </row>
    <row r="9781" spans="7:18" x14ac:dyDescent="0.2">
      <c r="G9781" s="64"/>
      <c r="H9781" s="64"/>
      <c r="O9781" s="87"/>
      <c r="P9781" s="127"/>
      <c r="Q9781" s="127"/>
      <c r="R9781" s="127"/>
    </row>
    <row r="9782" spans="7:18" x14ac:dyDescent="0.2">
      <c r="G9782" s="64"/>
      <c r="H9782" s="64"/>
      <c r="O9782" s="87"/>
      <c r="P9782" s="127"/>
      <c r="Q9782" s="127"/>
      <c r="R9782" s="127"/>
    </row>
    <row r="9783" spans="7:18" x14ac:dyDescent="0.2">
      <c r="G9783" s="64"/>
      <c r="H9783" s="64"/>
      <c r="O9783" s="87"/>
      <c r="P9783" s="127"/>
      <c r="Q9783" s="127"/>
      <c r="R9783" s="127"/>
    </row>
    <row r="9784" spans="7:18" x14ac:dyDescent="0.2">
      <c r="G9784" s="64"/>
      <c r="H9784" s="64"/>
      <c r="O9784" s="87"/>
      <c r="P9784" s="127"/>
      <c r="Q9784" s="127"/>
      <c r="R9784" s="127"/>
    </row>
    <row r="9785" spans="7:18" x14ac:dyDescent="0.2">
      <c r="G9785" s="64"/>
      <c r="H9785" s="64"/>
      <c r="O9785" s="87"/>
      <c r="P9785" s="127"/>
      <c r="Q9785" s="127"/>
      <c r="R9785" s="127"/>
    </row>
    <row r="9786" spans="7:18" x14ac:dyDescent="0.2">
      <c r="G9786" s="64"/>
      <c r="H9786" s="64"/>
      <c r="O9786" s="87"/>
      <c r="P9786" s="127"/>
      <c r="Q9786" s="127"/>
      <c r="R9786" s="127"/>
    </row>
    <row r="9787" spans="7:18" x14ac:dyDescent="0.2">
      <c r="G9787" s="64"/>
      <c r="H9787" s="64"/>
      <c r="O9787" s="87"/>
      <c r="P9787" s="127"/>
      <c r="Q9787" s="127"/>
      <c r="R9787" s="127"/>
    </row>
    <row r="9788" spans="7:18" x14ac:dyDescent="0.2">
      <c r="G9788" s="64"/>
      <c r="H9788" s="64"/>
      <c r="O9788" s="87"/>
      <c r="P9788" s="127"/>
      <c r="Q9788" s="127"/>
      <c r="R9788" s="127"/>
    </row>
    <row r="9789" spans="7:18" x14ac:dyDescent="0.2">
      <c r="G9789" s="64"/>
      <c r="H9789" s="64"/>
      <c r="O9789" s="87"/>
      <c r="P9789" s="127"/>
      <c r="Q9789" s="127"/>
      <c r="R9789" s="127"/>
    </row>
    <row r="9790" spans="7:18" x14ac:dyDescent="0.2">
      <c r="G9790" s="64"/>
      <c r="H9790" s="64"/>
      <c r="O9790" s="87"/>
      <c r="P9790" s="127"/>
      <c r="Q9790" s="127"/>
      <c r="R9790" s="127"/>
    </row>
    <row r="9791" spans="7:18" x14ac:dyDescent="0.2">
      <c r="G9791" s="64"/>
      <c r="H9791" s="64"/>
      <c r="O9791" s="87"/>
      <c r="P9791" s="127"/>
      <c r="Q9791" s="127"/>
      <c r="R9791" s="127"/>
    </row>
    <row r="9792" spans="7:18" x14ac:dyDescent="0.2">
      <c r="G9792" s="64"/>
      <c r="H9792" s="64"/>
      <c r="O9792" s="87"/>
      <c r="P9792" s="127"/>
      <c r="Q9792" s="127"/>
      <c r="R9792" s="127"/>
    </row>
    <row r="9793" spans="7:18" x14ac:dyDescent="0.2">
      <c r="G9793" s="64"/>
      <c r="H9793" s="64"/>
      <c r="O9793" s="87"/>
      <c r="P9793" s="127"/>
      <c r="Q9793" s="127"/>
      <c r="R9793" s="127"/>
    </row>
    <row r="9794" spans="7:18" x14ac:dyDescent="0.2">
      <c r="G9794" s="64"/>
      <c r="H9794" s="64"/>
      <c r="O9794" s="87"/>
      <c r="P9794" s="127"/>
      <c r="Q9794" s="127"/>
      <c r="R9794" s="127"/>
    </row>
    <row r="9795" spans="7:18" x14ac:dyDescent="0.2">
      <c r="G9795" s="64"/>
      <c r="H9795" s="64"/>
      <c r="O9795" s="87"/>
      <c r="P9795" s="127"/>
      <c r="Q9795" s="127"/>
      <c r="R9795" s="127"/>
    </row>
    <row r="9796" spans="7:18" x14ac:dyDescent="0.2">
      <c r="G9796" s="64"/>
      <c r="H9796" s="64"/>
      <c r="O9796" s="87"/>
      <c r="P9796" s="127"/>
      <c r="Q9796" s="127"/>
      <c r="R9796" s="127"/>
    </row>
    <row r="9797" spans="7:18" x14ac:dyDescent="0.2">
      <c r="G9797" s="64"/>
      <c r="H9797" s="64"/>
      <c r="O9797" s="87"/>
      <c r="P9797" s="127"/>
      <c r="Q9797" s="127"/>
      <c r="R9797" s="127"/>
    </row>
    <row r="9798" spans="7:18" x14ac:dyDescent="0.2">
      <c r="G9798" s="64"/>
      <c r="H9798" s="64"/>
      <c r="O9798" s="87"/>
      <c r="P9798" s="127"/>
      <c r="Q9798" s="127"/>
      <c r="R9798" s="127"/>
    </row>
    <row r="9799" spans="7:18" x14ac:dyDescent="0.2">
      <c r="G9799" s="64"/>
      <c r="H9799" s="64"/>
      <c r="O9799" s="87"/>
      <c r="P9799" s="127"/>
      <c r="Q9799" s="127"/>
      <c r="R9799" s="127"/>
    </row>
    <row r="9800" spans="7:18" x14ac:dyDescent="0.2">
      <c r="G9800" s="64"/>
      <c r="H9800" s="64"/>
      <c r="O9800" s="87"/>
      <c r="P9800" s="127"/>
      <c r="Q9800" s="127"/>
      <c r="R9800" s="127"/>
    </row>
    <row r="9801" spans="7:18" x14ac:dyDescent="0.2">
      <c r="G9801" s="64"/>
      <c r="H9801" s="64"/>
      <c r="O9801" s="87"/>
      <c r="P9801" s="127"/>
      <c r="Q9801" s="127"/>
      <c r="R9801" s="127"/>
    </row>
    <row r="9802" spans="7:18" x14ac:dyDescent="0.2">
      <c r="G9802" s="64"/>
      <c r="H9802" s="64"/>
      <c r="O9802" s="87"/>
      <c r="P9802" s="127"/>
      <c r="Q9802" s="127"/>
      <c r="R9802" s="127"/>
    </row>
    <row r="9803" spans="7:18" x14ac:dyDescent="0.2">
      <c r="G9803" s="64"/>
      <c r="H9803" s="64"/>
      <c r="O9803" s="87"/>
      <c r="P9803" s="127"/>
      <c r="Q9803" s="127"/>
      <c r="R9803" s="127"/>
    </row>
    <row r="9804" spans="7:18" x14ac:dyDescent="0.2">
      <c r="G9804" s="64"/>
      <c r="H9804" s="64"/>
      <c r="O9804" s="87"/>
      <c r="P9804" s="127"/>
      <c r="Q9804" s="127"/>
      <c r="R9804" s="127"/>
    </row>
    <row r="9805" spans="7:18" x14ac:dyDescent="0.2">
      <c r="G9805" s="64"/>
      <c r="H9805" s="64"/>
      <c r="O9805" s="87"/>
      <c r="P9805" s="127"/>
      <c r="Q9805" s="127"/>
      <c r="R9805" s="127"/>
    </row>
    <row r="9806" spans="7:18" x14ac:dyDescent="0.2">
      <c r="G9806" s="64"/>
      <c r="H9806" s="64"/>
      <c r="O9806" s="87"/>
      <c r="P9806" s="127"/>
      <c r="Q9806" s="127"/>
      <c r="R9806" s="127"/>
    </row>
    <row r="9807" spans="7:18" x14ac:dyDescent="0.2">
      <c r="G9807" s="64"/>
      <c r="H9807" s="64"/>
      <c r="O9807" s="87"/>
      <c r="P9807" s="127"/>
      <c r="Q9807" s="127"/>
      <c r="R9807" s="127"/>
    </row>
    <row r="9808" spans="7:18" x14ac:dyDescent="0.2">
      <c r="G9808" s="64"/>
      <c r="H9808" s="64"/>
      <c r="O9808" s="87"/>
      <c r="P9808" s="127"/>
      <c r="Q9808" s="127"/>
      <c r="R9808" s="127"/>
    </row>
    <row r="9809" spans="7:18" x14ac:dyDescent="0.2">
      <c r="G9809" s="64"/>
      <c r="H9809" s="64"/>
      <c r="O9809" s="87"/>
      <c r="P9809" s="127"/>
      <c r="Q9809" s="127"/>
      <c r="R9809" s="127"/>
    </row>
    <row r="9810" spans="7:18" x14ac:dyDescent="0.2">
      <c r="G9810" s="64"/>
      <c r="H9810" s="64"/>
      <c r="O9810" s="87"/>
      <c r="P9810" s="127"/>
      <c r="Q9810" s="127"/>
      <c r="R9810" s="127"/>
    </row>
    <row r="9811" spans="7:18" x14ac:dyDescent="0.2">
      <c r="G9811" s="64"/>
      <c r="H9811" s="64"/>
      <c r="O9811" s="87"/>
      <c r="P9811" s="127"/>
      <c r="Q9811" s="127"/>
      <c r="R9811" s="127"/>
    </row>
    <row r="9812" spans="7:18" x14ac:dyDescent="0.2">
      <c r="G9812" s="64"/>
      <c r="H9812" s="64"/>
      <c r="O9812" s="87"/>
      <c r="P9812" s="127"/>
      <c r="Q9812" s="127"/>
      <c r="R9812" s="127"/>
    </row>
    <row r="9813" spans="7:18" x14ac:dyDescent="0.2">
      <c r="G9813" s="64"/>
      <c r="H9813" s="64"/>
      <c r="O9813" s="87"/>
      <c r="P9813" s="127"/>
      <c r="Q9813" s="127"/>
      <c r="R9813" s="127"/>
    </row>
    <row r="9814" spans="7:18" x14ac:dyDescent="0.2">
      <c r="G9814" s="64"/>
      <c r="H9814" s="64"/>
      <c r="O9814" s="87"/>
      <c r="P9814" s="127"/>
      <c r="Q9814" s="127"/>
      <c r="R9814" s="127"/>
    </row>
    <row r="9815" spans="7:18" x14ac:dyDescent="0.2">
      <c r="G9815" s="64"/>
      <c r="H9815" s="64"/>
      <c r="O9815" s="87"/>
      <c r="P9815" s="127"/>
      <c r="Q9815" s="127"/>
      <c r="R9815" s="127"/>
    </row>
    <row r="9816" spans="7:18" x14ac:dyDescent="0.2">
      <c r="G9816" s="64"/>
      <c r="H9816" s="64"/>
      <c r="O9816" s="87"/>
      <c r="P9816" s="127"/>
      <c r="Q9816" s="127"/>
      <c r="R9816" s="127"/>
    </row>
    <row r="9817" spans="7:18" x14ac:dyDescent="0.2">
      <c r="G9817" s="64"/>
      <c r="H9817" s="64"/>
      <c r="O9817" s="87"/>
      <c r="P9817" s="127"/>
      <c r="Q9817" s="127"/>
      <c r="R9817" s="127"/>
    </row>
    <row r="9818" spans="7:18" x14ac:dyDescent="0.2">
      <c r="G9818" s="64"/>
      <c r="H9818" s="64"/>
      <c r="O9818" s="87"/>
      <c r="P9818" s="127"/>
      <c r="Q9818" s="127"/>
      <c r="R9818" s="127"/>
    </row>
    <row r="9819" spans="7:18" x14ac:dyDescent="0.2">
      <c r="G9819" s="64"/>
      <c r="H9819" s="64"/>
      <c r="O9819" s="87"/>
      <c r="P9819" s="127"/>
      <c r="Q9819" s="127"/>
      <c r="R9819" s="127"/>
    </row>
    <row r="9820" spans="7:18" x14ac:dyDescent="0.2">
      <c r="G9820" s="64"/>
      <c r="H9820" s="64"/>
      <c r="O9820" s="87"/>
      <c r="P9820" s="127"/>
      <c r="Q9820" s="127"/>
      <c r="R9820" s="127"/>
    </row>
    <row r="9821" spans="7:18" x14ac:dyDescent="0.2">
      <c r="G9821" s="64"/>
      <c r="H9821" s="64"/>
      <c r="O9821" s="87"/>
      <c r="P9821" s="127"/>
      <c r="Q9821" s="127"/>
      <c r="R9821" s="127"/>
    </row>
    <row r="9822" spans="7:18" x14ac:dyDescent="0.2">
      <c r="G9822" s="64"/>
      <c r="H9822" s="64"/>
      <c r="O9822" s="87"/>
      <c r="P9822" s="127"/>
      <c r="Q9822" s="127"/>
      <c r="R9822" s="127"/>
    </row>
    <row r="9823" spans="7:18" x14ac:dyDescent="0.2">
      <c r="G9823" s="64"/>
      <c r="H9823" s="64"/>
      <c r="O9823" s="87"/>
      <c r="P9823" s="127"/>
      <c r="Q9823" s="127"/>
      <c r="R9823" s="127"/>
    </row>
    <row r="9824" spans="7:18" x14ac:dyDescent="0.2">
      <c r="G9824" s="64"/>
      <c r="H9824" s="64"/>
      <c r="O9824" s="87"/>
      <c r="P9824" s="127"/>
      <c r="Q9824" s="127"/>
      <c r="R9824" s="127"/>
    </row>
    <row r="9825" spans="7:18" x14ac:dyDescent="0.2">
      <c r="G9825" s="64"/>
      <c r="H9825" s="64"/>
      <c r="O9825" s="87"/>
      <c r="P9825" s="127"/>
      <c r="Q9825" s="127"/>
      <c r="R9825" s="127"/>
    </row>
    <row r="9826" spans="7:18" x14ac:dyDescent="0.2">
      <c r="G9826" s="64"/>
      <c r="H9826" s="64"/>
      <c r="O9826" s="87"/>
      <c r="P9826" s="127"/>
      <c r="Q9826" s="127"/>
      <c r="R9826" s="127"/>
    </row>
    <row r="9827" spans="7:18" x14ac:dyDescent="0.2">
      <c r="G9827" s="64"/>
      <c r="H9827" s="64"/>
      <c r="O9827" s="87"/>
      <c r="P9827" s="127"/>
      <c r="Q9827" s="127"/>
      <c r="R9827" s="127"/>
    </row>
    <row r="9828" spans="7:18" x14ac:dyDescent="0.2">
      <c r="G9828" s="64"/>
      <c r="H9828" s="64"/>
      <c r="O9828" s="87"/>
      <c r="P9828" s="127"/>
      <c r="Q9828" s="127"/>
      <c r="R9828" s="127"/>
    </row>
    <row r="9829" spans="7:18" x14ac:dyDescent="0.2">
      <c r="G9829" s="64"/>
      <c r="H9829" s="64"/>
      <c r="O9829" s="87"/>
      <c r="P9829" s="127"/>
      <c r="Q9829" s="127"/>
      <c r="R9829" s="127"/>
    </row>
    <row r="9830" spans="7:18" x14ac:dyDescent="0.2">
      <c r="G9830" s="64"/>
      <c r="H9830" s="64"/>
      <c r="O9830" s="87"/>
      <c r="P9830" s="127"/>
      <c r="Q9830" s="127"/>
      <c r="R9830" s="127"/>
    </row>
    <row r="9831" spans="7:18" x14ac:dyDescent="0.2">
      <c r="G9831" s="64"/>
      <c r="H9831" s="64"/>
      <c r="O9831" s="87"/>
      <c r="P9831" s="127"/>
      <c r="Q9831" s="127"/>
      <c r="R9831" s="127"/>
    </row>
    <row r="9832" spans="7:18" x14ac:dyDescent="0.2">
      <c r="G9832" s="64"/>
      <c r="H9832" s="64"/>
      <c r="O9832" s="87"/>
      <c r="P9832" s="127"/>
      <c r="Q9832" s="127"/>
      <c r="R9832" s="127"/>
    </row>
    <row r="9833" spans="7:18" x14ac:dyDescent="0.2">
      <c r="G9833" s="64"/>
      <c r="H9833" s="64"/>
      <c r="O9833" s="87"/>
      <c r="P9833" s="127"/>
      <c r="Q9833" s="127"/>
      <c r="R9833" s="127"/>
    </row>
    <row r="9834" spans="7:18" x14ac:dyDescent="0.2">
      <c r="G9834" s="64"/>
      <c r="H9834" s="64"/>
      <c r="O9834" s="87"/>
      <c r="P9834" s="127"/>
      <c r="Q9834" s="127"/>
      <c r="R9834" s="127"/>
    </row>
    <row r="9835" spans="7:18" x14ac:dyDescent="0.2">
      <c r="G9835" s="64"/>
      <c r="H9835" s="64"/>
      <c r="O9835" s="87"/>
      <c r="P9835" s="127"/>
      <c r="Q9835" s="127"/>
      <c r="R9835" s="127"/>
    </row>
    <row r="9836" spans="7:18" x14ac:dyDescent="0.2">
      <c r="G9836" s="64"/>
      <c r="H9836" s="64"/>
      <c r="O9836" s="87"/>
      <c r="P9836" s="127"/>
      <c r="Q9836" s="127"/>
      <c r="R9836" s="127"/>
    </row>
    <row r="9837" spans="7:18" x14ac:dyDescent="0.2">
      <c r="G9837" s="64"/>
      <c r="H9837" s="64"/>
      <c r="O9837" s="87"/>
      <c r="P9837" s="127"/>
      <c r="Q9837" s="127"/>
      <c r="R9837" s="127"/>
    </row>
    <row r="9838" spans="7:18" x14ac:dyDescent="0.2">
      <c r="G9838" s="64"/>
      <c r="H9838" s="64"/>
      <c r="O9838" s="87"/>
      <c r="P9838" s="127"/>
      <c r="Q9838" s="127"/>
      <c r="R9838" s="127"/>
    </row>
    <row r="9839" spans="7:18" x14ac:dyDescent="0.2">
      <c r="G9839" s="64"/>
      <c r="H9839" s="64"/>
      <c r="O9839" s="87"/>
      <c r="P9839" s="127"/>
      <c r="Q9839" s="127"/>
      <c r="R9839" s="127"/>
    </row>
    <row r="9840" spans="7:18" x14ac:dyDescent="0.2">
      <c r="G9840" s="64"/>
      <c r="H9840" s="64"/>
      <c r="O9840" s="87"/>
      <c r="P9840" s="127"/>
      <c r="Q9840" s="127"/>
      <c r="R9840" s="127"/>
    </row>
    <row r="9841" spans="7:18" x14ac:dyDescent="0.2">
      <c r="G9841" s="64"/>
      <c r="H9841" s="64"/>
      <c r="O9841" s="87"/>
      <c r="P9841" s="127"/>
      <c r="Q9841" s="127"/>
      <c r="R9841" s="127"/>
    </row>
    <row r="9842" spans="7:18" x14ac:dyDescent="0.2">
      <c r="G9842" s="64"/>
      <c r="H9842" s="64"/>
      <c r="O9842" s="87"/>
      <c r="P9842" s="127"/>
      <c r="Q9842" s="127"/>
      <c r="R9842" s="127"/>
    </row>
    <row r="9843" spans="7:18" x14ac:dyDescent="0.2">
      <c r="G9843" s="64"/>
      <c r="H9843" s="64"/>
      <c r="O9843" s="87"/>
      <c r="P9843" s="127"/>
      <c r="Q9843" s="127"/>
      <c r="R9843" s="127"/>
    </row>
    <row r="9844" spans="7:18" x14ac:dyDescent="0.2">
      <c r="G9844" s="64"/>
      <c r="H9844" s="64"/>
      <c r="O9844" s="87"/>
      <c r="P9844" s="127"/>
      <c r="Q9844" s="127"/>
      <c r="R9844" s="127"/>
    </row>
    <row r="9845" spans="7:18" x14ac:dyDescent="0.2">
      <c r="G9845" s="64"/>
      <c r="H9845" s="64"/>
      <c r="O9845" s="87"/>
      <c r="P9845" s="127"/>
      <c r="Q9845" s="127"/>
      <c r="R9845" s="127"/>
    </row>
    <row r="9846" spans="7:18" x14ac:dyDescent="0.2">
      <c r="G9846" s="64"/>
      <c r="H9846" s="64"/>
      <c r="O9846" s="87"/>
      <c r="P9846" s="127"/>
      <c r="Q9846" s="127"/>
      <c r="R9846" s="127"/>
    </row>
    <row r="9847" spans="7:18" x14ac:dyDescent="0.2">
      <c r="G9847" s="64"/>
      <c r="H9847" s="64"/>
      <c r="O9847" s="87"/>
      <c r="P9847" s="127"/>
      <c r="Q9847" s="127"/>
      <c r="R9847" s="127"/>
    </row>
    <row r="9848" spans="7:18" x14ac:dyDescent="0.2">
      <c r="G9848" s="64"/>
      <c r="H9848" s="64"/>
      <c r="O9848" s="87"/>
      <c r="P9848" s="127"/>
      <c r="Q9848" s="127"/>
      <c r="R9848" s="127"/>
    </row>
    <row r="9849" spans="7:18" x14ac:dyDescent="0.2">
      <c r="G9849" s="64"/>
      <c r="H9849" s="64"/>
      <c r="O9849" s="87"/>
      <c r="P9849" s="127"/>
      <c r="Q9849" s="127"/>
      <c r="R9849" s="127"/>
    </row>
    <row r="9850" spans="7:18" x14ac:dyDescent="0.2">
      <c r="G9850" s="64"/>
      <c r="H9850" s="64"/>
      <c r="O9850" s="87"/>
      <c r="P9850" s="127"/>
      <c r="Q9850" s="127"/>
      <c r="R9850" s="127"/>
    </row>
    <row r="9851" spans="7:18" x14ac:dyDescent="0.2">
      <c r="G9851" s="64"/>
      <c r="H9851" s="64"/>
      <c r="O9851" s="87"/>
      <c r="P9851" s="127"/>
      <c r="Q9851" s="127"/>
      <c r="R9851" s="127"/>
    </row>
    <row r="9852" spans="7:18" x14ac:dyDescent="0.2">
      <c r="G9852" s="64"/>
      <c r="H9852" s="64"/>
      <c r="O9852" s="87"/>
      <c r="P9852" s="127"/>
      <c r="Q9852" s="127"/>
      <c r="R9852" s="127"/>
    </row>
    <row r="9853" spans="7:18" x14ac:dyDescent="0.2">
      <c r="G9853" s="64"/>
      <c r="H9853" s="64"/>
      <c r="O9853" s="87"/>
      <c r="P9853" s="127"/>
      <c r="Q9853" s="127"/>
      <c r="R9853" s="127"/>
    </row>
    <row r="9854" spans="7:18" x14ac:dyDescent="0.2">
      <c r="G9854" s="64"/>
      <c r="H9854" s="64"/>
      <c r="O9854" s="87"/>
      <c r="P9854" s="127"/>
      <c r="Q9854" s="127"/>
      <c r="R9854" s="127"/>
    </row>
    <row r="9855" spans="7:18" x14ac:dyDescent="0.2">
      <c r="G9855" s="64"/>
      <c r="H9855" s="64"/>
      <c r="O9855" s="87"/>
      <c r="P9855" s="127"/>
      <c r="Q9855" s="127"/>
      <c r="R9855" s="127"/>
    </row>
    <row r="9856" spans="7:18" x14ac:dyDescent="0.2">
      <c r="G9856" s="64"/>
      <c r="H9856" s="64"/>
      <c r="O9856" s="87"/>
      <c r="P9856" s="127"/>
      <c r="Q9856" s="127"/>
      <c r="R9856" s="127"/>
    </row>
    <row r="9857" spans="7:18" x14ac:dyDescent="0.2">
      <c r="G9857" s="64"/>
      <c r="H9857" s="64"/>
      <c r="O9857" s="87"/>
      <c r="P9857" s="127"/>
      <c r="Q9857" s="127"/>
      <c r="R9857" s="127"/>
    </row>
    <row r="9858" spans="7:18" x14ac:dyDescent="0.2">
      <c r="G9858" s="64"/>
      <c r="H9858" s="64"/>
      <c r="O9858" s="87"/>
      <c r="P9858" s="127"/>
      <c r="Q9858" s="127"/>
      <c r="R9858" s="127"/>
    </row>
    <row r="9859" spans="7:18" x14ac:dyDescent="0.2">
      <c r="G9859" s="64"/>
      <c r="H9859" s="64"/>
      <c r="O9859" s="87"/>
      <c r="P9859" s="127"/>
      <c r="Q9859" s="127"/>
      <c r="R9859" s="127"/>
    </row>
    <row r="9860" spans="7:18" x14ac:dyDescent="0.2">
      <c r="G9860" s="64"/>
      <c r="H9860" s="64"/>
      <c r="O9860" s="87"/>
      <c r="P9860" s="127"/>
      <c r="Q9860" s="127"/>
      <c r="R9860" s="127"/>
    </row>
    <row r="9861" spans="7:18" x14ac:dyDescent="0.2">
      <c r="G9861" s="64"/>
      <c r="H9861" s="64"/>
      <c r="O9861" s="87"/>
      <c r="P9861" s="127"/>
      <c r="Q9861" s="127"/>
      <c r="R9861" s="127"/>
    </row>
    <row r="9862" spans="7:18" x14ac:dyDescent="0.2">
      <c r="G9862" s="64"/>
      <c r="H9862" s="64"/>
      <c r="O9862" s="87"/>
      <c r="P9862" s="127"/>
      <c r="Q9862" s="127"/>
      <c r="R9862" s="127"/>
    </row>
    <row r="9863" spans="7:18" x14ac:dyDescent="0.2">
      <c r="G9863" s="64"/>
      <c r="H9863" s="64"/>
      <c r="O9863" s="87"/>
      <c r="P9863" s="127"/>
      <c r="Q9863" s="127"/>
      <c r="R9863" s="127"/>
    </row>
    <row r="9864" spans="7:18" x14ac:dyDescent="0.2">
      <c r="G9864" s="64"/>
      <c r="H9864" s="64"/>
      <c r="O9864" s="87"/>
      <c r="P9864" s="127"/>
      <c r="Q9864" s="127"/>
      <c r="R9864" s="127"/>
    </row>
    <row r="9865" spans="7:18" x14ac:dyDescent="0.2">
      <c r="G9865" s="64"/>
      <c r="H9865" s="64"/>
      <c r="O9865" s="87"/>
      <c r="P9865" s="127"/>
      <c r="Q9865" s="127"/>
      <c r="R9865" s="127"/>
    </row>
    <row r="9866" spans="7:18" x14ac:dyDescent="0.2">
      <c r="G9866" s="64"/>
      <c r="H9866" s="64"/>
      <c r="O9866" s="87"/>
      <c r="P9866" s="127"/>
      <c r="Q9866" s="127"/>
      <c r="R9866" s="127"/>
    </row>
    <row r="9867" spans="7:18" x14ac:dyDescent="0.2">
      <c r="G9867" s="64"/>
      <c r="H9867" s="64"/>
      <c r="O9867" s="87"/>
      <c r="P9867" s="127"/>
      <c r="Q9867" s="127"/>
      <c r="R9867" s="127"/>
    </row>
    <row r="9868" spans="7:18" x14ac:dyDescent="0.2">
      <c r="G9868" s="64"/>
      <c r="H9868" s="64"/>
      <c r="O9868" s="87"/>
      <c r="P9868" s="127"/>
      <c r="Q9868" s="127"/>
      <c r="R9868" s="127"/>
    </row>
    <row r="9869" spans="7:18" x14ac:dyDescent="0.2">
      <c r="G9869" s="64"/>
      <c r="H9869" s="64"/>
      <c r="O9869" s="87"/>
      <c r="P9869" s="127"/>
      <c r="Q9869" s="127"/>
      <c r="R9869" s="127"/>
    </row>
    <row r="9870" spans="7:18" x14ac:dyDescent="0.2">
      <c r="G9870" s="64"/>
      <c r="H9870" s="64"/>
      <c r="O9870" s="87"/>
      <c r="P9870" s="127"/>
      <c r="Q9870" s="127"/>
      <c r="R9870" s="127"/>
    </row>
    <row r="9871" spans="7:18" x14ac:dyDescent="0.2">
      <c r="G9871" s="64"/>
      <c r="H9871" s="64"/>
      <c r="O9871" s="87"/>
      <c r="P9871" s="127"/>
      <c r="Q9871" s="127"/>
      <c r="R9871" s="127"/>
    </row>
    <row r="9872" spans="7:18" x14ac:dyDescent="0.2">
      <c r="G9872" s="64"/>
      <c r="H9872" s="64"/>
      <c r="O9872" s="87"/>
      <c r="P9872" s="127"/>
      <c r="Q9872" s="127"/>
      <c r="R9872" s="127"/>
    </row>
    <row r="9873" spans="7:18" x14ac:dyDescent="0.2">
      <c r="G9873" s="64"/>
      <c r="H9873" s="64"/>
      <c r="O9873" s="87"/>
      <c r="P9873" s="127"/>
      <c r="Q9873" s="127"/>
      <c r="R9873" s="127"/>
    </row>
    <row r="9874" spans="7:18" x14ac:dyDescent="0.2">
      <c r="G9874" s="64"/>
      <c r="H9874" s="64"/>
      <c r="O9874" s="87"/>
      <c r="P9874" s="127"/>
      <c r="Q9874" s="127"/>
      <c r="R9874" s="127"/>
    </row>
    <row r="9875" spans="7:18" x14ac:dyDescent="0.2">
      <c r="G9875" s="64"/>
      <c r="H9875" s="64"/>
      <c r="O9875" s="87"/>
      <c r="P9875" s="127"/>
      <c r="Q9875" s="127"/>
      <c r="R9875" s="127"/>
    </row>
    <row r="9876" spans="7:18" x14ac:dyDescent="0.2">
      <c r="G9876" s="64"/>
      <c r="H9876" s="64"/>
      <c r="O9876" s="87"/>
      <c r="P9876" s="127"/>
      <c r="Q9876" s="127"/>
      <c r="R9876" s="127"/>
    </row>
    <row r="9877" spans="7:18" x14ac:dyDescent="0.2">
      <c r="G9877" s="64"/>
      <c r="H9877" s="64"/>
      <c r="O9877" s="87"/>
      <c r="P9877" s="127"/>
      <c r="Q9877" s="127"/>
      <c r="R9877" s="127"/>
    </row>
    <row r="9878" spans="7:18" x14ac:dyDescent="0.2">
      <c r="G9878" s="64"/>
      <c r="H9878" s="64"/>
      <c r="O9878" s="87"/>
      <c r="P9878" s="127"/>
      <c r="Q9878" s="127"/>
      <c r="R9878" s="127"/>
    </row>
    <row r="9879" spans="7:18" x14ac:dyDescent="0.2">
      <c r="G9879" s="64"/>
      <c r="H9879" s="64"/>
      <c r="O9879" s="87"/>
      <c r="P9879" s="127"/>
      <c r="Q9879" s="127"/>
      <c r="R9879" s="127"/>
    </row>
    <row r="9880" spans="7:18" x14ac:dyDescent="0.2">
      <c r="G9880" s="64"/>
      <c r="H9880" s="64"/>
      <c r="O9880" s="87"/>
      <c r="P9880" s="127"/>
      <c r="Q9880" s="127"/>
      <c r="R9880" s="127"/>
    </row>
    <row r="9881" spans="7:18" x14ac:dyDescent="0.2">
      <c r="G9881" s="64"/>
      <c r="H9881" s="64"/>
      <c r="O9881" s="87"/>
      <c r="P9881" s="127"/>
      <c r="Q9881" s="127"/>
      <c r="R9881" s="127"/>
    </row>
    <row r="9882" spans="7:18" x14ac:dyDescent="0.2">
      <c r="G9882" s="64"/>
      <c r="H9882" s="64"/>
      <c r="O9882" s="87"/>
      <c r="P9882" s="127"/>
      <c r="Q9882" s="127"/>
      <c r="R9882" s="127"/>
    </row>
    <row r="9883" spans="7:18" x14ac:dyDescent="0.2">
      <c r="G9883" s="64"/>
      <c r="H9883" s="64"/>
      <c r="O9883" s="87"/>
      <c r="P9883" s="127"/>
      <c r="Q9883" s="127"/>
      <c r="R9883" s="127"/>
    </row>
    <row r="9884" spans="7:18" x14ac:dyDescent="0.2">
      <c r="G9884" s="64"/>
      <c r="H9884" s="64"/>
      <c r="O9884" s="87"/>
      <c r="P9884" s="127"/>
      <c r="Q9884" s="127"/>
      <c r="R9884" s="127"/>
    </row>
    <row r="9885" spans="7:18" x14ac:dyDescent="0.2">
      <c r="G9885" s="64"/>
      <c r="H9885" s="64"/>
      <c r="O9885" s="87"/>
      <c r="P9885" s="127"/>
      <c r="Q9885" s="127"/>
      <c r="R9885" s="127"/>
    </row>
    <row r="9886" spans="7:18" x14ac:dyDescent="0.2">
      <c r="G9886" s="64"/>
      <c r="H9886" s="64"/>
      <c r="O9886" s="87"/>
      <c r="P9886" s="127"/>
      <c r="Q9886" s="127"/>
      <c r="R9886" s="127"/>
    </row>
    <row r="9887" spans="7:18" x14ac:dyDescent="0.2">
      <c r="G9887" s="64"/>
      <c r="H9887" s="64"/>
      <c r="O9887" s="87"/>
      <c r="P9887" s="127"/>
      <c r="Q9887" s="127"/>
      <c r="R9887" s="127"/>
    </row>
    <row r="9888" spans="7:18" x14ac:dyDescent="0.2">
      <c r="G9888" s="64"/>
      <c r="H9888" s="64"/>
      <c r="O9888" s="87"/>
      <c r="P9888" s="127"/>
      <c r="Q9888" s="127"/>
      <c r="R9888" s="127"/>
    </row>
    <row r="9889" spans="7:18" x14ac:dyDescent="0.2">
      <c r="G9889" s="64"/>
      <c r="H9889" s="64"/>
      <c r="O9889" s="87"/>
      <c r="P9889" s="127"/>
      <c r="Q9889" s="127"/>
      <c r="R9889" s="127"/>
    </row>
    <row r="9890" spans="7:18" x14ac:dyDescent="0.2">
      <c r="G9890" s="64"/>
      <c r="H9890" s="64"/>
      <c r="O9890" s="87"/>
      <c r="P9890" s="127"/>
      <c r="Q9890" s="127"/>
      <c r="R9890" s="127"/>
    </row>
    <row r="9891" spans="7:18" x14ac:dyDescent="0.2">
      <c r="G9891" s="64"/>
      <c r="H9891" s="64"/>
      <c r="O9891" s="87"/>
      <c r="P9891" s="127"/>
      <c r="Q9891" s="127"/>
      <c r="R9891" s="127"/>
    </row>
    <row r="9892" spans="7:18" x14ac:dyDescent="0.2">
      <c r="G9892" s="64"/>
      <c r="H9892" s="64"/>
      <c r="O9892" s="87"/>
      <c r="P9892" s="127"/>
      <c r="Q9892" s="127"/>
      <c r="R9892" s="127"/>
    </row>
    <row r="9893" spans="7:18" x14ac:dyDescent="0.2">
      <c r="G9893" s="64"/>
      <c r="H9893" s="64"/>
      <c r="O9893" s="87"/>
      <c r="P9893" s="127"/>
      <c r="Q9893" s="127"/>
      <c r="R9893" s="127"/>
    </row>
    <row r="9894" spans="7:18" x14ac:dyDescent="0.2">
      <c r="G9894" s="64"/>
      <c r="H9894" s="64"/>
      <c r="O9894" s="87"/>
      <c r="P9894" s="127"/>
      <c r="Q9894" s="127"/>
      <c r="R9894" s="127"/>
    </row>
    <row r="9895" spans="7:18" x14ac:dyDescent="0.2">
      <c r="G9895" s="64"/>
      <c r="H9895" s="64"/>
      <c r="O9895" s="87"/>
      <c r="P9895" s="127"/>
      <c r="Q9895" s="127"/>
      <c r="R9895" s="127"/>
    </row>
    <row r="9896" spans="7:18" x14ac:dyDescent="0.2">
      <c r="G9896" s="64"/>
      <c r="H9896" s="64"/>
      <c r="O9896" s="87"/>
      <c r="P9896" s="127"/>
      <c r="Q9896" s="127"/>
      <c r="R9896" s="127"/>
    </row>
    <row r="9897" spans="7:18" x14ac:dyDescent="0.2">
      <c r="G9897" s="64"/>
      <c r="H9897" s="64"/>
      <c r="O9897" s="87"/>
      <c r="P9897" s="127"/>
      <c r="Q9897" s="127"/>
      <c r="R9897" s="127"/>
    </row>
    <row r="9898" spans="7:18" x14ac:dyDescent="0.2">
      <c r="G9898" s="64"/>
      <c r="H9898" s="64"/>
      <c r="O9898" s="87"/>
      <c r="P9898" s="127"/>
      <c r="Q9898" s="127"/>
      <c r="R9898" s="127"/>
    </row>
    <row r="9899" spans="7:18" x14ac:dyDescent="0.2">
      <c r="G9899" s="64"/>
      <c r="H9899" s="64"/>
      <c r="O9899" s="87"/>
      <c r="P9899" s="127"/>
      <c r="Q9899" s="127"/>
      <c r="R9899" s="127"/>
    </row>
    <row r="9900" spans="7:18" x14ac:dyDescent="0.2">
      <c r="G9900" s="64"/>
      <c r="H9900" s="64"/>
      <c r="O9900" s="87"/>
      <c r="P9900" s="127"/>
      <c r="Q9900" s="127"/>
      <c r="R9900" s="127"/>
    </row>
    <row r="9901" spans="7:18" x14ac:dyDescent="0.2">
      <c r="G9901" s="64"/>
      <c r="H9901" s="64"/>
      <c r="O9901" s="87"/>
      <c r="P9901" s="127"/>
      <c r="Q9901" s="127"/>
      <c r="R9901" s="127"/>
    </row>
    <row r="9902" spans="7:18" x14ac:dyDescent="0.2">
      <c r="G9902" s="64"/>
      <c r="H9902" s="64"/>
      <c r="O9902" s="87"/>
      <c r="P9902" s="127"/>
      <c r="Q9902" s="127"/>
      <c r="R9902" s="127"/>
    </row>
    <row r="9903" spans="7:18" x14ac:dyDescent="0.2">
      <c r="G9903" s="64"/>
      <c r="H9903" s="64"/>
      <c r="O9903" s="87"/>
      <c r="P9903" s="127"/>
      <c r="Q9903" s="127"/>
      <c r="R9903" s="127"/>
    </row>
    <row r="9904" spans="7:18" x14ac:dyDescent="0.2">
      <c r="G9904" s="64"/>
      <c r="H9904" s="64"/>
      <c r="O9904" s="87"/>
      <c r="P9904" s="127"/>
      <c r="Q9904" s="127"/>
      <c r="R9904" s="127"/>
    </row>
    <row r="9905" spans="7:18" x14ac:dyDescent="0.2">
      <c r="G9905" s="64"/>
      <c r="H9905" s="64"/>
      <c r="O9905" s="87"/>
      <c r="P9905" s="127"/>
      <c r="Q9905" s="127"/>
      <c r="R9905" s="127"/>
    </row>
    <row r="9906" spans="7:18" x14ac:dyDescent="0.2">
      <c r="G9906" s="64"/>
      <c r="H9906" s="64"/>
      <c r="O9906" s="87"/>
      <c r="P9906" s="127"/>
      <c r="Q9906" s="127"/>
      <c r="R9906" s="127"/>
    </row>
    <row r="9907" spans="7:18" x14ac:dyDescent="0.2">
      <c r="G9907" s="64"/>
      <c r="H9907" s="64"/>
      <c r="O9907" s="87"/>
      <c r="P9907" s="127"/>
      <c r="Q9907" s="127"/>
      <c r="R9907" s="127"/>
    </row>
    <row r="9908" spans="7:18" x14ac:dyDescent="0.2">
      <c r="G9908" s="64"/>
      <c r="H9908" s="64"/>
      <c r="O9908" s="87"/>
      <c r="P9908" s="127"/>
      <c r="Q9908" s="127"/>
      <c r="R9908" s="127"/>
    </row>
    <row r="9909" spans="7:18" x14ac:dyDescent="0.2">
      <c r="G9909" s="64"/>
      <c r="H9909" s="64"/>
      <c r="O9909" s="87"/>
      <c r="P9909" s="127"/>
      <c r="Q9909" s="127"/>
      <c r="R9909" s="127"/>
    </row>
    <row r="9910" spans="7:18" x14ac:dyDescent="0.2">
      <c r="G9910" s="64"/>
      <c r="H9910" s="64"/>
      <c r="O9910" s="87"/>
      <c r="P9910" s="127"/>
      <c r="Q9910" s="127"/>
      <c r="R9910" s="127"/>
    </row>
    <row r="9911" spans="7:18" x14ac:dyDescent="0.2">
      <c r="G9911" s="64"/>
      <c r="H9911" s="64"/>
      <c r="O9911" s="87"/>
      <c r="P9911" s="127"/>
      <c r="Q9911" s="127"/>
      <c r="R9911" s="127"/>
    </row>
    <row r="9912" spans="7:18" x14ac:dyDescent="0.2">
      <c r="G9912" s="64"/>
      <c r="H9912" s="64"/>
      <c r="O9912" s="87"/>
      <c r="P9912" s="127"/>
      <c r="Q9912" s="127"/>
      <c r="R9912" s="127"/>
    </row>
    <row r="9913" spans="7:18" x14ac:dyDescent="0.2">
      <c r="G9913" s="64"/>
      <c r="H9913" s="64"/>
      <c r="O9913" s="87"/>
      <c r="P9913" s="127"/>
      <c r="Q9913" s="127"/>
      <c r="R9913" s="127"/>
    </row>
    <row r="9914" spans="7:18" x14ac:dyDescent="0.2">
      <c r="G9914" s="64"/>
      <c r="H9914" s="64"/>
      <c r="O9914" s="87"/>
      <c r="P9914" s="127"/>
      <c r="Q9914" s="127"/>
      <c r="R9914" s="127"/>
    </row>
    <row r="9915" spans="7:18" x14ac:dyDescent="0.2">
      <c r="G9915" s="64"/>
      <c r="H9915" s="64"/>
      <c r="O9915" s="87"/>
      <c r="P9915" s="127"/>
      <c r="Q9915" s="127"/>
      <c r="R9915" s="127"/>
    </row>
    <row r="9916" spans="7:18" x14ac:dyDescent="0.2">
      <c r="G9916" s="64"/>
      <c r="H9916" s="64"/>
      <c r="O9916" s="87"/>
      <c r="P9916" s="127"/>
      <c r="Q9916" s="127"/>
      <c r="R9916" s="127"/>
    </row>
    <row r="9917" spans="7:18" x14ac:dyDescent="0.2">
      <c r="G9917" s="64"/>
      <c r="H9917" s="64"/>
      <c r="O9917" s="87"/>
      <c r="P9917" s="127"/>
      <c r="Q9917" s="127"/>
      <c r="R9917" s="127"/>
    </row>
    <row r="9918" spans="7:18" x14ac:dyDescent="0.2">
      <c r="G9918" s="64"/>
      <c r="H9918" s="64"/>
      <c r="O9918" s="87"/>
      <c r="P9918" s="127"/>
      <c r="Q9918" s="127"/>
      <c r="R9918" s="127"/>
    </row>
    <row r="9919" spans="7:18" x14ac:dyDescent="0.2">
      <c r="G9919" s="64"/>
      <c r="H9919" s="64"/>
      <c r="O9919" s="87"/>
      <c r="P9919" s="127"/>
      <c r="Q9919" s="127"/>
      <c r="R9919" s="127"/>
    </row>
    <row r="9920" spans="7:18" x14ac:dyDescent="0.2">
      <c r="G9920" s="64"/>
      <c r="H9920" s="64"/>
      <c r="O9920" s="87"/>
      <c r="P9920" s="127"/>
      <c r="Q9920" s="127"/>
      <c r="R9920" s="127"/>
    </row>
    <row r="9921" spans="7:18" x14ac:dyDescent="0.2">
      <c r="G9921" s="64"/>
      <c r="H9921" s="64"/>
      <c r="O9921" s="87"/>
      <c r="P9921" s="127"/>
      <c r="Q9921" s="127"/>
      <c r="R9921" s="127"/>
    </row>
    <row r="9922" spans="7:18" x14ac:dyDescent="0.2">
      <c r="G9922" s="64"/>
      <c r="H9922" s="64"/>
      <c r="O9922" s="87"/>
      <c r="P9922" s="127"/>
      <c r="Q9922" s="127"/>
      <c r="R9922" s="127"/>
    </row>
    <row r="9923" spans="7:18" x14ac:dyDescent="0.2">
      <c r="G9923" s="64"/>
      <c r="H9923" s="64"/>
      <c r="O9923" s="87"/>
      <c r="P9923" s="127"/>
      <c r="Q9923" s="127"/>
      <c r="R9923" s="127"/>
    </row>
    <row r="9924" spans="7:18" x14ac:dyDescent="0.2">
      <c r="G9924" s="64"/>
      <c r="H9924" s="64"/>
      <c r="O9924" s="87"/>
      <c r="P9924" s="127"/>
      <c r="Q9924" s="127"/>
      <c r="R9924" s="127"/>
    </row>
    <row r="9925" spans="7:18" x14ac:dyDescent="0.2">
      <c r="G9925" s="64"/>
      <c r="H9925" s="64"/>
      <c r="O9925" s="87"/>
      <c r="P9925" s="127"/>
      <c r="Q9925" s="127"/>
      <c r="R9925" s="127"/>
    </row>
    <row r="9926" spans="7:18" x14ac:dyDescent="0.2">
      <c r="G9926" s="64"/>
      <c r="H9926" s="64"/>
      <c r="O9926" s="87"/>
      <c r="P9926" s="127"/>
      <c r="Q9926" s="127"/>
      <c r="R9926" s="127"/>
    </row>
    <row r="9927" spans="7:18" x14ac:dyDescent="0.2">
      <c r="G9927" s="64"/>
      <c r="H9927" s="64"/>
      <c r="O9927" s="87"/>
      <c r="P9927" s="127"/>
      <c r="Q9927" s="127"/>
      <c r="R9927" s="127"/>
    </row>
    <row r="9928" spans="7:18" x14ac:dyDescent="0.2">
      <c r="G9928" s="64"/>
      <c r="H9928" s="64"/>
      <c r="O9928" s="87"/>
      <c r="P9928" s="127"/>
      <c r="Q9928" s="127"/>
      <c r="R9928" s="127"/>
    </row>
    <row r="9929" spans="7:18" x14ac:dyDescent="0.2">
      <c r="G9929" s="64"/>
      <c r="H9929" s="64"/>
      <c r="O9929" s="87"/>
      <c r="P9929" s="127"/>
      <c r="Q9929" s="127"/>
      <c r="R9929" s="127"/>
    </row>
    <row r="9930" spans="7:18" x14ac:dyDescent="0.2">
      <c r="G9930" s="64"/>
      <c r="H9930" s="64"/>
      <c r="O9930" s="87"/>
      <c r="P9930" s="127"/>
      <c r="Q9930" s="127"/>
      <c r="R9930" s="127"/>
    </row>
    <row r="9931" spans="7:18" x14ac:dyDescent="0.2">
      <c r="G9931" s="64"/>
      <c r="H9931" s="64"/>
      <c r="O9931" s="87"/>
      <c r="P9931" s="127"/>
      <c r="Q9931" s="127"/>
      <c r="R9931" s="127"/>
    </row>
    <row r="9932" spans="7:18" x14ac:dyDescent="0.2">
      <c r="G9932" s="64"/>
      <c r="H9932" s="64"/>
      <c r="O9932" s="87"/>
      <c r="P9932" s="127"/>
      <c r="Q9932" s="127"/>
      <c r="R9932" s="127"/>
    </row>
    <row r="9933" spans="7:18" x14ac:dyDescent="0.2">
      <c r="G9933" s="64"/>
      <c r="H9933" s="64"/>
      <c r="O9933" s="87"/>
      <c r="P9933" s="127"/>
      <c r="Q9933" s="127"/>
      <c r="R9933" s="127"/>
    </row>
    <row r="9934" spans="7:18" x14ac:dyDescent="0.2">
      <c r="G9934" s="64"/>
      <c r="H9934" s="64"/>
      <c r="O9934" s="87"/>
      <c r="P9934" s="127"/>
      <c r="Q9934" s="127"/>
      <c r="R9934" s="127"/>
    </row>
    <row r="9935" spans="7:18" x14ac:dyDescent="0.2">
      <c r="G9935" s="64"/>
      <c r="H9935" s="64"/>
      <c r="O9935" s="87"/>
      <c r="P9935" s="127"/>
      <c r="Q9935" s="127"/>
      <c r="R9935" s="127"/>
    </row>
    <row r="9936" spans="7:18" x14ac:dyDescent="0.2">
      <c r="G9936" s="64"/>
      <c r="H9936" s="64"/>
      <c r="O9936" s="87"/>
      <c r="P9936" s="127"/>
      <c r="Q9936" s="127"/>
      <c r="R9936" s="127"/>
    </row>
    <row r="9937" spans="7:18" x14ac:dyDescent="0.2">
      <c r="G9937" s="64"/>
      <c r="H9937" s="64"/>
      <c r="O9937" s="87"/>
      <c r="P9937" s="127"/>
      <c r="Q9937" s="127"/>
      <c r="R9937" s="127"/>
    </row>
    <row r="9938" spans="7:18" x14ac:dyDescent="0.2">
      <c r="G9938" s="64"/>
      <c r="H9938" s="64"/>
      <c r="O9938" s="87"/>
      <c r="P9938" s="127"/>
      <c r="Q9938" s="127"/>
      <c r="R9938" s="127"/>
    </row>
    <row r="9939" spans="7:18" x14ac:dyDescent="0.2">
      <c r="G9939" s="64"/>
      <c r="H9939" s="64"/>
      <c r="O9939" s="87"/>
      <c r="P9939" s="127"/>
      <c r="Q9939" s="127"/>
      <c r="R9939" s="127"/>
    </row>
    <row r="9940" spans="7:18" x14ac:dyDescent="0.2">
      <c r="G9940" s="64"/>
      <c r="H9940" s="64"/>
      <c r="O9940" s="87"/>
      <c r="P9940" s="127"/>
      <c r="Q9940" s="127"/>
      <c r="R9940" s="127"/>
    </row>
    <row r="9941" spans="7:18" x14ac:dyDescent="0.2">
      <c r="G9941" s="64"/>
      <c r="H9941" s="64"/>
      <c r="O9941" s="87"/>
      <c r="P9941" s="127"/>
      <c r="Q9941" s="127"/>
      <c r="R9941" s="127"/>
    </row>
    <row r="9942" spans="7:18" x14ac:dyDescent="0.2">
      <c r="G9942" s="64"/>
      <c r="H9942" s="64"/>
      <c r="O9942" s="87"/>
      <c r="P9942" s="127"/>
      <c r="Q9942" s="127"/>
      <c r="R9942" s="127"/>
    </row>
    <row r="9943" spans="7:18" x14ac:dyDescent="0.2">
      <c r="G9943" s="64"/>
      <c r="H9943" s="64"/>
      <c r="O9943" s="87"/>
      <c r="P9943" s="127"/>
      <c r="Q9943" s="127"/>
      <c r="R9943" s="127"/>
    </row>
    <row r="9944" spans="7:18" x14ac:dyDescent="0.2">
      <c r="G9944" s="64"/>
      <c r="H9944" s="64"/>
      <c r="O9944" s="87"/>
      <c r="P9944" s="127"/>
      <c r="Q9944" s="127"/>
      <c r="R9944" s="127"/>
    </row>
    <row r="9945" spans="7:18" x14ac:dyDescent="0.2">
      <c r="G9945" s="64"/>
      <c r="H9945" s="64"/>
      <c r="O9945" s="87"/>
      <c r="P9945" s="127"/>
      <c r="Q9945" s="127"/>
      <c r="R9945" s="127"/>
    </row>
    <row r="9946" spans="7:18" x14ac:dyDescent="0.2">
      <c r="G9946" s="64"/>
      <c r="H9946" s="64"/>
      <c r="O9946" s="87"/>
      <c r="P9946" s="127"/>
      <c r="Q9946" s="127"/>
      <c r="R9946" s="127"/>
    </row>
    <row r="9947" spans="7:18" x14ac:dyDescent="0.2">
      <c r="G9947" s="64"/>
      <c r="H9947" s="64"/>
      <c r="O9947" s="87"/>
      <c r="P9947" s="127"/>
      <c r="Q9947" s="127"/>
      <c r="R9947" s="127"/>
    </row>
    <row r="9948" spans="7:18" x14ac:dyDescent="0.2">
      <c r="G9948" s="64"/>
      <c r="H9948" s="64"/>
      <c r="O9948" s="87"/>
      <c r="P9948" s="127"/>
      <c r="Q9948" s="127"/>
      <c r="R9948" s="127"/>
    </row>
    <row r="9949" spans="7:18" x14ac:dyDescent="0.2">
      <c r="G9949" s="64"/>
      <c r="H9949" s="64"/>
      <c r="O9949" s="87"/>
      <c r="P9949" s="127"/>
      <c r="Q9949" s="127"/>
      <c r="R9949" s="127"/>
    </row>
    <row r="9950" spans="7:18" x14ac:dyDescent="0.2">
      <c r="G9950" s="64"/>
      <c r="H9950" s="64"/>
      <c r="O9950" s="87"/>
      <c r="P9950" s="127"/>
      <c r="Q9950" s="127"/>
      <c r="R9950" s="127"/>
    </row>
    <row r="9951" spans="7:18" x14ac:dyDescent="0.2">
      <c r="G9951" s="64"/>
      <c r="H9951" s="64"/>
      <c r="O9951" s="87"/>
      <c r="P9951" s="127"/>
      <c r="Q9951" s="127"/>
      <c r="R9951" s="127"/>
    </row>
    <row r="9952" spans="7:18" x14ac:dyDescent="0.2">
      <c r="G9952" s="64"/>
      <c r="H9952" s="64"/>
      <c r="O9952" s="87"/>
      <c r="P9952" s="127"/>
      <c r="Q9952" s="127"/>
      <c r="R9952" s="127"/>
    </row>
    <row r="9953" spans="7:18" x14ac:dyDescent="0.2">
      <c r="G9953" s="64"/>
      <c r="H9953" s="64"/>
      <c r="O9953" s="87"/>
      <c r="P9953" s="127"/>
      <c r="Q9953" s="127"/>
      <c r="R9953" s="127"/>
    </row>
    <row r="9954" spans="7:18" x14ac:dyDescent="0.2">
      <c r="G9954" s="64"/>
      <c r="H9954" s="64"/>
      <c r="O9954" s="87"/>
      <c r="P9954" s="127"/>
      <c r="Q9954" s="127"/>
      <c r="R9954" s="127"/>
    </row>
    <row r="9955" spans="7:18" x14ac:dyDescent="0.2">
      <c r="G9955" s="64"/>
      <c r="H9955" s="64"/>
      <c r="O9955" s="87"/>
      <c r="P9955" s="127"/>
      <c r="Q9955" s="127"/>
      <c r="R9955" s="127"/>
    </row>
    <row r="9956" spans="7:18" x14ac:dyDescent="0.2">
      <c r="G9956" s="64"/>
      <c r="H9956" s="64"/>
      <c r="O9956" s="87"/>
      <c r="P9956" s="127"/>
      <c r="Q9956" s="127"/>
      <c r="R9956" s="127"/>
    </row>
    <row r="9957" spans="7:18" x14ac:dyDescent="0.2">
      <c r="G9957" s="64"/>
      <c r="H9957" s="64"/>
      <c r="O9957" s="87"/>
      <c r="P9957" s="127"/>
      <c r="Q9957" s="127"/>
      <c r="R9957" s="127"/>
    </row>
    <row r="9958" spans="7:18" x14ac:dyDescent="0.2">
      <c r="G9958" s="64"/>
      <c r="H9958" s="64"/>
      <c r="O9958" s="87"/>
      <c r="P9958" s="127"/>
      <c r="Q9958" s="127"/>
      <c r="R9958" s="127"/>
    </row>
    <row r="9959" spans="7:18" x14ac:dyDescent="0.2">
      <c r="G9959" s="64"/>
      <c r="H9959" s="64"/>
      <c r="O9959" s="87"/>
      <c r="P9959" s="127"/>
      <c r="Q9959" s="127"/>
      <c r="R9959" s="127"/>
    </row>
    <row r="9960" spans="7:18" x14ac:dyDescent="0.2">
      <c r="G9960" s="64"/>
      <c r="H9960" s="64"/>
      <c r="O9960" s="87"/>
      <c r="P9960" s="127"/>
      <c r="Q9960" s="127"/>
      <c r="R9960" s="127"/>
    </row>
    <row r="9961" spans="7:18" x14ac:dyDescent="0.2">
      <c r="G9961" s="64"/>
      <c r="H9961" s="64"/>
      <c r="O9961" s="87"/>
      <c r="P9961" s="127"/>
      <c r="Q9961" s="127"/>
      <c r="R9961" s="127"/>
    </row>
    <row r="9962" spans="7:18" x14ac:dyDescent="0.2">
      <c r="G9962" s="64"/>
      <c r="H9962" s="64"/>
      <c r="O9962" s="87"/>
      <c r="P9962" s="127"/>
      <c r="Q9962" s="127"/>
      <c r="R9962" s="127"/>
    </row>
    <row r="9963" spans="7:18" x14ac:dyDescent="0.2">
      <c r="G9963" s="64"/>
      <c r="H9963" s="64"/>
      <c r="O9963" s="87"/>
      <c r="P9963" s="127"/>
      <c r="Q9963" s="127"/>
      <c r="R9963" s="127"/>
    </row>
    <row r="9964" spans="7:18" x14ac:dyDescent="0.2">
      <c r="G9964" s="64"/>
      <c r="H9964" s="64"/>
      <c r="O9964" s="87"/>
      <c r="P9964" s="127"/>
      <c r="Q9964" s="127"/>
      <c r="R9964" s="127"/>
    </row>
    <row r="9965" spans="7:18" x14ac:dyDescent="0.2">
      <c r="G9965" s="64"/>
      <c r="H9965" s="64"/>
      <c r="O9965" s="87"/>
      <c r="P9965" s="127"/>
      <c r="Q9965" s="127"/>
      <c r="R9965" s="127"/>
    </row>
    <row r="9966" spans="7:18" x14ac:dyDescent="0.2">
      <c r="G9966" s="64"/>
      <c r="H9966" s="64"/>
      <c r="O9966" s="87"/>
      <c r="P9966" s="127"/>
      <c r="Q9966" s="127"/>
      <c r="R9966" s="127"/>
    </row>
    <row r="9967" spans="7:18" x14ac:dyDescent="0.2">
      <c r="G9967" s="64"/>
      <c r="H9967" s="64"/>
      <c r="O9967" s="87"/>
      <c r="P9967" s="127"/>
      <c r="Q9967" s="127"/>
      <c r="R9967" s="127"/>
    </row>
    <row r="9968" spans="7:18" x14ac:dyDescent="0.2">
      <c r="G9968" s="64"/>
      <c r="H9968" s="64"/>
      <c r="O9968" s="87"/>
      <c r="P9968" s="127"/>
      <c r="Q9968" s="127"/>
      <c r="R9968" s="127"/>
    </row>
    <row r="9969" spans="7:18" x14ac:dyDescent="0.2">
      <c r="G9969" s="64"/>
      <c r="H9969" s="64"/>
      <c r="O9969" s="87"/>
      <c r="P9969" s="127"/>
      <c r="Q9969" s="127"/>
      <c r="R9969" s="127"/>
    </row>
    <row r="9970" spans="7:18" x14ac:dyDescent="0.2">
      <c r="G9970" s="64"/>
      <c r="H9970" s="64"/>
      <c r="O9970" s="87"/>
      <c r="P9970" s="127"/>
      <c r="Q9970" s="127"/>
      <c r="R9970" s="127"/>
    </row>
    <row r="9971" spans="7:18" x14ac:dyDescent="0.2">
      <c r="G9971" s="64"/>
      <c r="H9971" s="64"/>
      <c r="O9971" s="87"/>
      <c r="P9971" s="127"/>
      <c r="Q9971" s="127"/>
      <c r="R9971" s="127"/>
    </row>
    <row r="9972" spans="7:18" x14ac:dyDescent="0.2">
      <c r="G9972" s="64"/>
      <c r="H9972" s="64"/>
      <c r="O9972" s="87"/>
      <c r="P9972" s="127"/>
      <c r="Q9972" s="127"/>
      <c r="R9972" s="127"/>
    </row>
    <row r="9973" spans="7:18" x14ac:dyDescent="0.2">
      <c r="G9973" s="64"/>
      <c r="H9973" s="64"/>
      <c r="O9973" s="87"/>
      <c r="P9973" s="127"/>
      <c r="Q9973" s="127"/>
      <c r="R9973" s="127"/>
    </row>
    <row r="9974" spans="7:18" x14ac:dyDescent="0.2">
      <c r="G9974" s="64"/>
      <c r="H9974" s="64"/>
      <c r="O9974" s="87"/>
      <c r="P9974" s="127"/>
      <c r="Q9974" s="127"/>
      <c r="R9974" s="127"/>
    </row>
    <row r="9975" spans="7:18" x14ac:dyDescent="0.2">
      <c r="G9975" s="64"/>
      <c r="H9975" s="64"/>
      <c r="O9975" s="87"/>
      <c r="P9975" s="127"/>
      <c r="Q9975" s="127"/>
      <c r="R9975" s="127"/>
    </row>
    <row r="9976" spans="7:18" x14ac:dyDescent="0.2">
      <c r="G9976" s="64"/>
      <c r="H9976" s="64"/>
      <c r="O9976" s="87"/>
      <c r="P9976" s="127"/>
      <c r="Q9976" s="127"/>
      <c r="R9976" s="127"/>
    </row>
    <row r="9977" spans="7:18" x14ac:dyDescent="0.2">
      <c r="G9977" s="64"/>
      <c r="H9977" s="64"/>
      <c r="O9977" s="87"/>
      <c r="P9977" s="127"/>
      <c r="Q9977" s="127"/>
      <c r="R9977" s="127"/>
    </row>
    <row r="9978" spans="7:18" x14ac:dyDescent="0.2">
      <c r="G9978" s="64"/>
      <c r="H9978" s="64"/>
      <c r="O9978" s="87"/>
      <c r="P9978" s="127"/>
      <c r="Q9978" s="127"/>
      <c r="R9978" s="127"/>
    </row>
    <row r="9979" spans="7:18" x14ac:dyDescent="0.2">
      <c r="G9979" s="64"/>
      <c r="H9979" s="64"/>
      <c r="O9979" s="87"/>
      <c r="P9979" s="127"/>
      <c r="Q9979" s="127"/>
      <c r="R9979" s="127"/>
    </row>
    <row r="9980" spans="7:18" x14ac:dyDescent="0.2">
      <c r="G9980" s="64"/>
      <c r="H9980" s="64"/>
      <c r="O9980" s="87"/>
      <c r="P9980" s="127"/>
      <c r="Q9980" s="127"/>
      <c r="R9980" s="127"/>
    </row>
    <row r="9981" spans="7:18" x14ac:dyDescent="0.2">
      <c r="G9981" s="64"/>
      <c r="H9981" s="64"/>
      <c r="O9981" s="87"/>
      <c r="P9981" s="127"/>
      <c r="Q9981" s="127"/>
      <c r="R9981" s="127"/>
    </row>
    <row r="9982" spans="7:18" x14ac:dyDescent="0.2">
      <c r="G9982" s="64"/>
      <c r="H9982" s="64"/>
      <c r="O9982" s="87"/>
      <c r="P9982" s="127"/>
      <c r="Q9982" s="127"/>
      <c r="R9982" s="127"/>
    </row>
    <row r="9983" spans="7:18" x14ac:dyDescent="0.2">
      <c r="G9983" s="64"/>
      <c r="H9983" s="64"/>
      <c r="O9983" s="87"/>
      <c r="P9983" s="127"/>
      <c r="Q9983" s="127"/>
      <c r="R9983" s="127"/>
    </row>
    <row r="9984" spans="7:18" x14ac:dyDescent="0.2">
      <c r="G9984" s="64"/>
      <c r="H9984" s="64"/>
      <c r="O9984" s="87"/>
      <c r="P9984" s="127"/>
      <c r="Q9984" s="127"/>
      <c r="R9984" s="127"/>
    </row>
    <row r="9985" spans="7:18" x14ac:dyDescent="0.2">
      <c r="G9985" s="64"/>
      <c r="H9985" s="64"/>
      <c r="O9985" s="87"/>
      <c r="P9985" s="127"/>
      <c r="Q9985" s="127"/>
      <c r="R9985" s="127"/>
    </row>
    <row r="9986" spans="7:18" x14ac:dyDescent="0.2">
      <c r="G9986" s="64"/>
      <c r="H9986" s="64"/>
      <c r="O9986" s="87"/>
      <c r="P9986" s="127"/>
      <c r="Q9986" s="127"/>
      <c r="R9986" s="127"/>
    </row>
    <row r="9987" spans="7:18" x14ac:dyDescent="0.2">
      <c r="G9987" s="64"/>
      <c r="H9987" s="64"/>
      <c r="O9987" s="87"/>
      <c r="P9987" s="127"/>
      <c r="Q9987" s="127"/>
      <c r="R9987" s="127"/>
    </row>
    <row r="9988" spans="7:18" x14ac:dyDescent="0.2">
      <c r="G9988" s="64"/>
      <c r="H9988" s="64"/>
      <c r="O9988" s="87"/>
      <c r="P9988" s="127"/>
      <c r="Q9988" s="127"/>
      <c r="R9988" s="127"/>
    </row>
    <row r="9989" spans="7:18" x14ac:dyDescent="0.2">
      <c r="G9989" s="64"/>
      <c r="H9989" s="64"/>
      <c r="O9989" s="87"/>
      <c r="P9989" s="127"/>
      <c r="Q9989" s="127"/>
      <c r="R9989" s="127"/>
    </row>
    <row r="9990" spans="7:18" x14ac:dyDescent="0.2">
      <c r="G9990" s="64"/>
      <c r="H9990" s="64"/>
      <c r="O9990" s="87"/>
      <c r="P9990" s="127"/>
      <c r="Q9990" s="127"/>
      <c r="R9990" s="127"/>
    </row>
    <row r="9991" spans="7:18" x14ac:dyDescent="0.2">
      <c r="G9991" s="64"/>
      <c r="H9991" s="64"/>
      <c r="O9991" s="87"/>
      <c r="P9991" s="127"/>
      <c r="Q9991" s="127"/>
      <c r="R9991" s="127"/>
    </row>
    <row r="9992" spans="7:18" x14ac:dyDescent="0.2">
      <c r="G9992" s="64"/>
      <c r="H9992" s="64"/>
      <c r="O9992" s="87"/>
      <c r="P9992" s="127"/>
      <c r="Q9992" s="127"/>
      <c r="R9992" s="127"/>
    </row>
    <row r="9993" spans="7:18" x14ac:dyDescent="0.2">
      <c r="G9993" s="64"/>
      <c r="H9993" s="64"/>
      <c r="O9993" s="87"/>
      <c r="P9993" s="127"/>
      <c r="Q9993" s="127"/>
      <c r="R9993" s="127"/>
    </row>
    <row r="9994" spans="7:18" x14ac:dyDescent="0.2">
      <c r="G9994" s="64"/>
      <c r="H9994" s="64"/>
      <c r="O9994" s="87"/>
      <c r="P9994" s="127"/>
      <c r="Q9994" s="127"/>
      <c r="R9994" s="127"/>
    </row>
    <row r="9995" spans="7:18" x14ac:dyDescent="0.2">
      <c r="G9995" s="64"/>
      <c r="H9995" s="64"/>
      <c r="O9995" s="87"/>
      <c r="P9995" s="127"/>
      <c r="Q9995" s="127"/>
      <c r="R9995" s="127"/>
    </row>
    <row r="9996" spans="7:18" x14ac:dyDescent="0.2">
      <c r="G9996" s="64"/>
      <c r="H9996" s="64"/>
      <c r="O9996" s="87"/>
      <c r="P9996" s="127"/>
      <c r="Q9996" s="127"/>
      <c r="R9996" s="127"/>
    </row>
    <row r="9997" spans="7:18" x14ac:dyDescent="0.2">
      <c r="G9997" s="64"/>
      <c r="H9997" s="64"/>
      <c r="O9997" s="87"/>
      <c r="P9997" s="127"/>
      <c r="Q9997" s="127"/>
      <c r="R9997" s="127"/>
    </row>
    <row r="9998" spans="7:18" x14ac:dyDescent="0.2">
      <c r="G9998" s="64"/>
      <c r="H9998" s="64"/>
      <c r="O9998" s="87"/>
      <c r="P9998" s="127"/>
      <c r="Q9998" s="127"/>
      <c r="R9998" s="127"/>
    </row>
    <row r="9999" spans="7:18" x14ac:dyDescent="0.2">
      <c r="G9999" s="64"/>
      <c r="H9999" s="64"/>
      <c r="O9999" s="87"/>
      <c r="P9999" s="127"/>
      <c r="Q9999" s="127"/>
      <c r="R9999" s="127"/>
    </row>
    <row r="10000" spans="7:18" x14ac:dyDescent="0.2">
      <c r="G10000" s="64"/>
      <c r="H10000" s="64"/>
      <c r="O10000" s="87"/>
      <c r="P10000" s="127"/>
      <c r="Q10000" s="127"/>
      <c r="R10000" s="127"/>
    </row>
    <row r="10001" spans="7:18" x14ac:dyDescent="0.2">
      <c r="G10001" s="64"/>
      <c r="H10001" s="64"/>
      <c r="O10001" s="87"/>
      <c r="P10001" s="127"/>
      <c r="Q10001" s="127"/>
      <c r="R10001" s="127"/>
    </row>
    <row r="10002" spans="7:18" x14ac:dyDescent="0.2">
      <c r="G10002" s="64"/>
      <c r="H10002" s="64"/>
      <c r="O10002" s="87"/>
      <c r="P10002" s="127"/>
      <c r="Q10002" s="127"/>
      <c r="R10002" s="127"/>
    </row>
    <row r="10003" spans="7:18" x14ac:dyDescent="0.2">
      <c r="G10003" s="64"/>
      <c r="H10003" s="64"/>
      <c r="O10003" s="87"/>
      <c r="P10003" s="127"/>
      <c r="Q10003" s="127"/>
      <c r="R10003" s="127"/>
    </row>
    <row r="10004" spans="7:18" x14ac:dyDescent="0.2">
      <c r="G10004" s="64"/>
      <c r="H10004" s="64"/>
      <c r="O10004" s="87"/>
      <c r="P10004" s="127"/>
      <c r="Q10004" s="127"/>
      <c r="R10004" s="127"/>
    </row>
    <row r="10005" spans="7:18" x14ac:dyDescent="0.2">
      <c r="G10005" s="64"/>
      <c r="H10005" s="64"/>
      <c r="O10005" s="87"/>
      <c r="P10005" s="127"/>
      <c r="Q10005" s="127"/>
      <c r="R10005" s="127"/>
    </row>
    <row r="10006" spans="7:18" x14ac:dyDescent="0.2">
      <c r="G10006" s="64"/>
      <c r="H10006" s="64"/>
      <c r="O10006" s="87"/>
      <c r="P10006" s="127"/>
      <c r="Q10006" s="127"/>
      <c r="R10006" s="127"/>
    </row>
    <row r="10007" spans="7:18" x14ac:dyDescent="0.2">
      <c r="G10007" s="64"/>
      <c r="H10007" s="64"/>
      <c r="O10007" s="87"/>
      <c r="P10007" s="127"/>
      <c r="Q10007" s="127"/>
      <c r="R10007" s="127"/>
    </row>
    <row r="10008" spans="7:18" x14ac:dyDescent="0.2">
      <c r="G10008" s="64"/>
      <c r="H10008" s="64"/>
      <c r="O10008" s="87"/>
      <c r="P10008" s="127"/>
      <c r="Q10008" s="127"/>
      <c r="R10008" s="127"/>
    </row>
    <row r="10009" spans="7:18" x14ac:dyDescent="0.2">
      <c r="G10009" s="64"/>
      <c r="H10009" s="64"/>
      <c r="O10009" s="87"/>
      <c r="P10009" s="127"/>
      <c r="Q10009" s="127"/>
      <c r="R10009" s="127"/>
    </row>
    <row r="10010" spans="7:18" x14ac:dyDescent="0.2">
      <c r="G10010" s="64"/>
      <c r="H10010" s="64"/>
      <c r="O10010" s="87"/>
      <c r="P10010" s="127"/>
      <c r="Q10010" s="127"/>
      <c r="R10010" s="127"/>
    </row>
    <row r="10011" spans="7:18" x14ac:dyDescent="0.2">
      <c r="G10011" s="64"/>
      <c r="H10011" s="64"/>
      <c r="O10011" s="87"/>
      <c r="P10011" s="127"/>
      <c r="Q10011" s="127"/>
      <c r="R10011" s="127"/>
    </row>
    <row r="10012" spans="7:18" x14ac:dyDescent="0.2">
      <c r="G10012" s="64"/>
      <c r="H10012" s="64"/>
      <c r="O10012" s="87"/>
      <c r="P10012" s="127"/>
      <c r="Q10012" s="127"/>
      <c r="R10012" s="127"/>
    </row>
    <row r="10013" spans="7:18" x14ac:dyDescent="0.2">
      <c r="G10013" s="64"/>
      <c r="H10013" s="64"/>
      <c r="O10013" s="87"/>
      <c r="P10013" s="127"/>
      <c r="Q10013" s="127"/>
      <c r="R10013" s="127"/>
    </row>
    <row r="10014" spans="7:18" x14ac:dyDescent="0.2">
      <c r="G10014" s="64"/>
      <c r="H10014" s="64"/>
      <c r="O10014" s="87"/>
      <c r="P10014" s="127"/>
      <c r="Q10014" s="127"/>
      <c r="R10014" s="127"/>
    </row>
    <row r="10015" spans="7:18" x14ac:dyDescent="0.2">
      <c r="G10015" s="64"/>
      <c r="H10015" s="64"/>
      <c r="O10015" s="87"/>
      <c r="P10015" s="127"/>
      <c r="Q10015" s="127"/>
      <c r="R10015" s="127"/>
    </row>
    <row r="10016" spans="7:18" x14ac:dyDescent="0.2">
      <c r="G10016" s="64"/>
      <c r="H10016" s="64"/>
      <c r="O10016" s="87"/>
      <c r="P10016" s="127"/>
      <c r="Q10016" s="127"/>
      <c r="R10016" s="127"/>
    </row>
    <row r="10017" spans="7:18" x14ac:dyDescent="0.2">
      <c r="G10017" s="64"/>
      <c r="H10017" s="64"/>
      <c r="O10017" s="87"/>
      <c r="P10017" s="127"/>
      <c r="Q10017" s="127"/>
      <c r="R10017" s="127"/>
    </row>
    <row r="10018" spans="7:18" x14ac:dyDescent="0.2">
      <c r="G10018" s="64"/>
      <c r="H10018" s="64"/>
      <c r="O10018" s="87"/>
      <c r="P10018" s="127"/>
      <c r="Q10018" s="127"/>
      <c r="R10018" s="127"/>
    </row>
    <row r="10019" spans="7:18" x14ac:dyDescent="0.2">
      <c r="G10019" s="64"/>
      <c r="H10019" s="64"/>
      <c r="O10019" s="87"/>
      <c r="P10019" s="127"/>
      <c r="Q10019" s="127"/>
      <c r="R10019" s="127"/>
    </row>
    <row r="10020" spans="7:18" x14ac:dyDescent="0.2">
      <c r="G10020" s="64"/>
      <c r="H10020" s="64"/>
      <c r="O10020" s="87"/>
      <c r="P10020" s="127"/>
      <c r="Q10020" s="127"/>
      <c r="R10020" s="127"/>
    </row>
    <row r="10021" spans="7:18" x14ac:dyDescent="0.2">
      <c r="G10021" s="64"/>
      <c r="H10021" s="64"/>
      <c r="O10021" s="87"/>
      <c r="P10021" s="127"/>
      <c r="Q10021" s="127"/>
      <c r="R10021" s="127"/>
    </row>
    <row r="10022" spans="7:18" x14ac:dyDescent="0.2">
      <c r="G10022" s="64"/>
      <c r="H10022" s="64"/>
      <c r="O10022" s="87"/>
      <c r="P10022" s="127"/>
      <c r="Q10022" s="127"/>
      <c r="R10022" s="127"/>
    </row>
    <row r="10023" spans="7:18" x14ac:dyDescent="0.2">
      <c r="G10023" s="64"/>
      <c r="H10023" s="64"/>
      <c r="O10023" s="87"/>
      <c r="P10023" s="127"/>
      <c r="Q10023" s="127"/>
      <c r="R10023" s="127"/>
    </row>
    <row r="10024" spans="7:18" x14ac:dyDescent="0.2">
      <c r="G10024" s="64"/>
      <c r="H10024" s="64"/>
      <c r="O10024" s="87"/>
      <c r="P10024" s="127"/>
      <c r="Q10024" s="127"/>
      <c r="R10024" s="127"/>
    </row>
    <row r="10025" spans="7:18" x14ac:dyDescent="0.2">
      <c r="G10025" s="64"/>
      <c r="H10025" s="64"/>
      <c r="O10025" s="87"/>
      <c r="P10025" s="127"/>
      <c r="Q10025" s="127"/>
      <c r="R10025" s="127"/>
    </row>
    <row r="10026" spans="7:18" x14ac:dyDescent="0.2">
      <c r="G10026" s="64"/>
      <c r="H10026" s="64"/>
      <c r="O10026" s="87"/>
      <c r="P10026" s="127"/>
      <c r="Q10026" s="127"/>
      <c r="R10026" s="127"/>
    </row>
    <row r="10027" spans="7:18" x14ac:dyDescent="0.2">
      <c r="G10027" s="64"/>
      <c r="H10027" s="64"/>
      <c r="O10027" s="87"/>
      <c r="P10027" s="127"/>
      <c r="Q10027" s="127"/>
      <c r="R10027" s="127"/>
    </row>
    <row r="10028" spans="7:18" x14ac:dyDescent="0.2">
      <c r="G10028" s="64"/>
      <c r="H10028" s="64"/>
      <c r="O10028" s="87"/>
      <c r="P10028" s="127"/>
      <c r="Q10028" s="127"/>
      <c r="R10028" s="127"/>
    </row>
    <row r="10029" spans="7:18" x14ac:dyDescent="0.2">
      <c r="G10029" s="64"/>
      <c r="H10029" s="64"/>
      <c r="O10029" s="87"/>
      <c r="P10029" s="127"/>
      <c r="Q10029" s="127"/>
      <c r="R10029" s="127"/>
    </row>
    <row r="10030" spans="7:18" x14ac:dyDescent="0.2">
      <c r="G10030" s="64"/>
      <c r="H10030" s="64"/>
      <c r="O10030" s="87"/>
      <c r="P10030" s="127"/>
      <c r="Q10030" s="127"/>
      <c r="R10030" s="127"/>
    </row>
    <row r="10031" spans="7:18" x14ac:dyDescent="0.2">
      <c r="G10031" s="64"/>
      <c r="H10031" s="64"/>
      <c r="O10031" s="87"/>
      <c r="P10031" s="127"/>
      <c r="Q10031" s="127"/>
      <c r="R10031" s="127"/>
    </row>
    <row r="10032" spans="7:18" x14ac:dyDescent="0.2">
      <c r="G10032" s="64"/>
      <c r="H10032" s="64"/>
      <c r="O10032" s="87"/>
      <c r="P10032" s="127"/>
      <c r="Q10032" s="127"/>
      <c r="R10032" s="127"/>
    </row>
    <row r="10033" spans="7:18" x14ac:dyDescent="0.2">
      <c r="G10033" s="64"/>
      <c r="H10033" s="64"/>
      <c r="O10033" s="87"/>
      <c r="P10033" s="127"/>
      <c r="Q10033" s="127"/>
      <c r="R10033" s="127"/>
    </row>
    <row r="10034" spans="7:18" x14ac:dyDescent="0.2">
      <c r="G10034" s="64"/>
      <c r="H10034" s="64"/>
      <c r="O10034" s="87"/>
      <c r="P10034" s="127"/>
      <c r="Q10034" s="127"/>
      <c r="R10034" s="127"/>
    </row>
    <row r="10035" spans="7:18" x14ac:dyDescent="0.2">
      <c r="G10035" s="64"/>
      <c r="H10035" s="64"/>
      <c r="O10035" s="87"/>
      <c r="P10035" s="127"/>
      <c r="Q10035" s="127"/>
      <c r="R10035" s="127"/>
    </row>
    <row r="10036" spans="7:18" x14ac:dyDescent="0.2">
      <c r="G10036" s="64"/>
      <c r="H10036" s="64"/>
      <c r="O10036" s="87"/>
      <c r="P10036" s="127"/>
      <c r="Q10036" s="127"/>
      <c r="R10036" s="127"/>
    </row>
    <row r="10037" spans="7:18" x14ac:dyDescent="0.2">
      <c r="G10037" s="64"/>
      <c r="H10037" s="64"/>
      <c r="O10037" s="87"/>
      <c r="P10037" s="127"/>
      <c r="Q10037" s="127"/>
      <c r="R10037" s="127"/>
    </row>
    <row r="10038" spans="7:18" x14ac:dyDescent="0.2">
      <c r="G10038" s="64"/>
      <c r="H10038" s="64"/>
      <c r="O10038" s="87"/>
      <c r="P10038" s="127"/>
      <c r="Q10038" s="127"/>
      <c r="R10038" s="127"/>
    </row>
    <row r="10039" spans="7:18" x14ac:dyDescent="0.2">
      <c r="G10039" s="64"/>
      <c r="H10039" s="64"/>
      <c r="O10039" s="87"/>
      <c r="P10039" s="127"/>
      <c r="Q10039" s="127"/>
      <c r="R10039" s="127"/>
    </row>
    <row r="10040" spans="7:18" x14ac:dyDescent="0.2">
      <c r="G10040" s="64"/>
      <c r="H10040" s="64"/>
      <c r="O10040" s="87"/>
      <c r="P10040" s="127"/>
      <c r="Q10040" s="127"/>
      <c r="R10040" s="127"/>
    </row>
    <row r="10041" spans="7:18" x14ac:dyDescent="0.2">
      <c r="G10041" s="64"/>
      <c r="H10041" s="64"/>
      <c r="O10041" s="87"/>
      <c r="P10041" s="127"/>
      <c r="Q10041" s="127"/>
      <c r="R10041" s="127"/>
    </row>
    <row r="10042" spans="7:18" x14ac:dyDescent="0.2">
      <c r="G10042" s="64"/>
      <c r="H10042" s="64"/>
      <c r="O10042" s="87"/>
      <c r="P10042" s="127"/>
      <c r="Q10042" s="127"/>
      <c r="R10042" s="127"/>
    </row>
    <row r="10043" spans="7:18" x14ac:dyDescent="0.2">
      <c r="G10043" s="64"/>
      <c r="H10043" s="64"/>
      <c r="O10043" s="87"/>
      <c r="P10043" s="127"/>
      <c r="Q10043" s="127"/>
      <c r="R10043" s="127"/>
    </row>
    <row r="10044" spans="7:18" x14ac:dyDescent="0.2">
      <c r="G10044" s="64"/>
      <c r="H10044" s="64"/>
      <c r="O10044" s="87"/>
      <c r="P10044" s="127"/>
      <c r="Q10044" s="127"/>
      <c r="R10044" s="127"/>
    </row>
    <row r="10045" spans="7:18" x14ac:dyDescent="0.2">
      <c r="G10045" s="64"/>
      <c r="H10045" s="64"/>
      <c r="O10045" s="87"/>
      <c r="P10045" s="127"/>
      <c r="Q10045" s="127"/>
      <c r="R10045" s="127"/>
    </row>
    <row r="10046" spans="7:18" x14ac:dyDescent="0.2">
      <c r="G10046" s="64"/>
      <c r="H10046" s="64"/>
      <c r="O10046" s="87"/>
      <c r="P10046" s="127"/>
      <c r="Q10046" s="127"/>
      <c r="R10046" s="127"/>
    </row>
    <row r="10047" spans="7:18" x14ac:dyDescent="0.2">
      <c r="G10047" s="64"/>
      <c r="H10047" s="64"/>
      <c r="O10047" s="87"/>
      <c r="P10047" s="127"/>
      <c r="Q10047" s="127"/>
      <c r="R10047" s="127"/>
    </row>
    <row r="10048" spans="7:18" x14ac:dyDescent="0.2">
      <c r="G10048" s="64"/>
      <c r="H10048" s="64"/>
      <c r="O10048" s="87"/>
      <c r="P10048" s="127"/>
      <c r="Q10048" s="127"/>
      <c r="R10048" s="127"/>
    </row>
    <row r="10049" spans="7:18" x14ac:dyDescent="0.2">
      <c r="G10049" s="64"/>
      <c r="H10049" s="64"/>
      <c r="O10049" s="87"/>
      <c r="P10049" s="127"/>
      <c r="Q10049" s="127"/>
      <c r="R10049" s="127"/>
    </row>
    <row r="10050" spans="7:18" x14ac:dyDescent="0.2">
      <c r="G10050" s="64"/>
      <c r="H10050" s="64"/>
      <c r="O10050" s="87"/>
      <c r="P10050" s="127"/>
      <c r="Q10050" s="127"/>
      <c r="R10050" s="127"/>
    </row>
    <row r="10051" spans="7:18" x14ac:dyDescent="0.2">
      <c r="G10051" s="64"/>
      <c r="H10051" s="64"/>
      <c r="O10051" s="87"/>
      <c r="P10051" s="127"/>
      <c r="Q10051" s="127"/>
      <c r="R10051" s="127"/>
    </row>
    <row r="10052" spans="7:18" x14ac:dyDescent="0.2">
      <c r="G10052" s="64"/>
      <c r="H10052" s="64"/>
      <c r="O10052" s="87"/>
      <c r="P10052" s="127"/>
      <c r="Q10052" s="127"/>
      <c r="R10052" s="127"/>
    </row>
    <row r="10053" spans="7:18" x14ac:dyDescent="0.2">
      <c r="G10053" s="64"/>
      <c r="H10053" s="64"/>
      <c r="O10053" s="87"/>
      <c r="P10053" s="127"/>
      <c r="Q10053" s="127"/>
      <c r="R10053" s="127"/>
    </row>
    <row r="10054" spans="7:18" x14ac:dyDescent="0.2">
      <c r="G10054" s="64"/>
      <c r="H10054" s="64"/>
      <c r="O10054" s="87"/>
      <c r="P10054" s="127"/>
      <c r="Q10054" s="127"/>
      <c r="R10054" s="127"/>
    </row>
    <row r="10055" spans="7:18" x14ac:dyDescent="0.2">
      <c r="G10055" s="64"/>
      <c r="H10055" s="64"/>
      <c r="O10055" s="87"/>
      <c r="P10055" s="127"/>
      <c r="Q10055" s="127"/>
      <c r="R10055" s="127"/>
    </row>
    <row r="10056" spans="7:18" x14ac:dyDescent="0.2">
      <c r="G10056" s="64"/>
      <c r="H10056" s="64"/>
      <c r="O10056" s="87"/>
      <c r="P10056" s="127"/>
      <c r="Q10056" s="127"/>
      <c r="R10056" s="127"/>
    </row>
    <row r="10057" spans="7:18" x14ac:dyDescent="0.2">
      <c r="G10057" s="64"/>
      <c r="H10057" s="64"/>
      <c r="O10057" s="87"/>
      <c r="P10057" s="127"/>
      <c r="Q10057" s="127"/>
      <c r="R10057" s="127"/>
    </row>
    <row r="10058" spans="7:18" x14ac:dyDescent="0.2">
      <c r="G10058" s="64"/>
      <c r="H10058" s="64"/>
      <c r="O10058" s="87"/>
      <c r="P10058" s="127"/>
      <c r="Q10058" s="127"/>
      <c r="R10058" s="127"/>
    </row>
    <row r="10059" spans="7:18" x14ac:dyDescent="0.2">
      <c r="G10059" s="64"/>
      <c r="H10059" s="64"/>
      <c r="O10059" s="87"/>
      <c r="P10059" s="127"/>
      <c r="Q10059" s="127"/>
      <c r="R10059" s="127"/>
    </row>
    <row r="10060" spans="7:18" x14ac:dyDescent="0.2">
      <c r="G10060" s="64"/>
      <c r="H10060" s="64"/>
      <c r="O10060" s="87"/>
      <c r="P10060" s="127"/>
      <c r="Q10060" s="127"/>
      <c r="R10060" s="127"/>
    </row>
    <row r="10061" spans="7:18" x14ac:dyDescent="0.2">
      <c r="G10061" s="64"/>
      <c r="H10061" s="64"/>
      <c r="O10061" s="87"/>
      <c r="P10061" s="127"/>
      <c r="Q10061" s="127"/>
      <c r="R10061" s="127"/>
    </row>
    <row r="10062" spans="7:18" x14ac:dyDescent="0.2">
      <c r="G10062" s="64"/>
      <c r="H10062" s="64"/>
      <c r="O10062" s="87"/>
      <c r="P10062" s="127"/>
      <c r="Q10062" s="127"/>
      <c r="R10062" s="127"/>
    </row>
    <row r="10063" spans="7:18" x14ac:dyDescent="0.2">
      <c r="G10063" s="64"/>
      <c r="H10063" s="64"/>
      <c r="O10063" s="87"/>
      <c r="P10063" s="127"/>
      <c r="Q10063" s="127"/>
      <c r="R10063" s="127"/>
    </row>
    <row r="10064" spans="7:18" x14ac:dyDescent="0.2">
      <c r="G10064" s="64"/>
      <c r="H10064" s="64"/>
      <c r="O10064" s="87"/>
      <c r="P10064" s="127"/>
      <c r="Q10064" s="127"/>
      <c r="R10064" s="127"/>
    </row>
    <row r="10065" spans="7:18" x14ac:dyDescent="0.2">
      <c r="G10065" s="64"/>
      <c r="H10065" s="64"/>
      <c r="O10065" s="87"/>
      <c r="P10065" s="127"/>
      <c r="Q10065" s="127"/>
      <c r="R10065" s="127"/>
    </row>
    <row r="10066" spans="7:18" x14ac:dyDescent="0.2">
      <c r="G10066" s="64"/>
      <c r="H10066" s="64"/>
      <c r="O10066" s="87"/>
      <c r="P10066" s="127"/>
      <c r="Q10066" s="127"/>
      <c r="R10066" s="127"/>
    </row>
    <row r="10067" spans="7:18" x14ac:dyDescent="0.2">
      <c r="G10067" s="64"/>
      <c r="H10067" s="64"/>
      <c r="O10067" s="87"/>
      <c r="P10067" s="127"/>
      <c r="Q10067" s="127"/>
      <c r="R10067" s="127"/>
    </row>
    <row r="10068" spans="7:18" x14ac:dyDescent="0.2">
      <c r="G10068" s="64"/>
      <c r="H10068" s="64"/>
      <c r="O10068" s="87"/>
      <c r="P10068" s="127"/>
      <c r="Q10068" s="127"/>
      <c r="R10068" s="127"/>
    </row>
    <row r="10069" spans="7:18" x14ac:dyDescent="0.2">
      <c r="G10069" s="64"/>
      <c r="H10069" s="64"/>
      <c r="O10069" s="87"/>
      <c r="P10069" s="127"/>
      <c r="Q10069" s="127"/>
      <c r="R10069" s="127"/>
    </row>
    <row r="10070" spans="7:18" x14ac:dyDescent="0.2">
      <c r="G10070" s="64"/>
      <c r="H10070" s="64"/>
      <c r="O10070" s="87"/>
      <c r="P10070" s="127"/>
      <c r="Q10070" s="127"/>
      <c r="R10070" s="127"/>
    </row>
    <row r="10071" spans="7:18" x14ac:dyDescent="0.2">
      <c r="G10071" s="64"/>
      <c r="H10071" s="64"/>
      <c r="O10071" s="87"/>
      <c r="P10071" s="127"/>
      <c r="Q10071" s="127"/>
      <c r="R10071" s="127"/>
    </row>
    <row r="10072" spans="7:18" x14ac:dyDescent="0.2">
      <c r="G10072" s="64"/>
      <c r="H10072" s="64"/>
      <c r="O10072" s="87"/>
      <c r="P10072" s="127"/>
      <c r="Q10072" s="127"/>
      <c r="R10072" s="127"/>
    </row>
    <row r="10073" spans="7:18" x14ac:dyDescent="0.2">
      <c r="G10073" s="64"/>
      <c r="H10073" s="64"/>
      <c r="O10073" s="87"/>
      <c r="P10073" s="127"/>
      <c r="Q10073" s="127"/>
      <c r="R10073" s="127"/>
    </row>
    <row r="10074" spans="7:18" x14ac:dyDescent="0.2">
      <c r="G10074" s="64"/>
      <c r="H10074" s="64"/>
      <c r="O10074" s="87"/>
      <c r="P10074" s="127"/>
      <c r="Q10074" s="127"/>
      <c r="R10074" s="127"/>
    </row>
    <row r="10075" spans="7:18" x14ac:dyDescent="0.2">
      <c r="G10075" s="64"/>
      <c r="H10075" s="64"/>
      <c r="O10075" s="87"/>
      <c r="P10075" s="127"/>
      <c r="Q10075" s="127"/>
      <c r="R10075" s="127"/>
    </row>
    <row r="10076" spans="7:18" x14ac:dyDescent="0.2">
      <c r="G10076" s="64"/>
      <c r="H10076" s="64"/>
      <c r="O10076" s="87"/>
      <c r="P10076" s="127"/>
      <c r="Q10076" s="127"/>
      <c r="R10076" s="127"/>
    </row>
    <row r="10077" spans="7:18" x14ac:dyDescent="0.2">
      <c r="G10077" s="64"/>
      <c r="H10077" s="64"/>
      <c r="O10077" s="87"/>
      <c r="P10077" s="127"/>
      <c r="Q10077" s="127"/>
      <c r="R10077" s="127"/>
    </row>
    <row r="10078" spans="7:18" x14ac:dyDescent="0.2">
      <c r="G10078" s="64"/>
      <c r="H10078" s="64"/>
      <c r="O10078" s="87"/>
      <c r="P10078" s="127"/>
      <c r="Q10078" s="127"/>
      <c r="R10078" s="127"/>
    </row>
    <row r="10079" spans="7:18" x14ac:dyDescent="0.2">
      <c r="G10079" s="64"/>
      <c r="H10079" s="64"/>
      <c r="O10079" s="87"/>
      <c r="P10079" s="127"/>
      <c r="Q10079" s="127"/>
      <c r="R10079" s="127"/>
    </row>
    <row r="10080" spans="7:18" x14ac:dyDescent="0.2">
      <c r="G10080" s="64"/>
      <c r="H10080" s="64"/>
      <c r="O10080" s="87"/>
      <c r="P10080" s="127"/>
      <c r="Q10080" s="127"/>
      <c r="R10080" s="127"/>
    </row>
    <row r="10081" spans="7:18" x14ac:dyDescent="0.2">
      <c r="G10081" s="64"/>
      <c r="H10081" s="64"/>
      <c r="O10081" s="87"/>
      <c r="P10081" s="127"/>
      <c r="Q10081" s="127"/>
      <c r="R10081" s="127"/>
    </row>
    <row r="10082" spans="7:18" x14ac:dyDescent="0.2">
      <c r="G10082" s="64"/>
      <c r="H10082" s="64"/>
      <c r="O10082" s="87"/>
      <c r="P10082" s="127"/>
      <c r="Q10082" s="127"/>
      <c r="R10082" s="127"/>
    </row>
    <row r="10083" spans="7:18" x14ac:dyDescent="0.2">
      <c r="G10083" s="64"/>
      <c r="H10083" s="64"/>
      <c r="O10083" s="87"/>
      <c r="P10083" s="127"/>
      <c r="Q10083" s="127"/>
      <c r="R10083" s="127"/>
    </row>
    <row r="10084" spans="7:18" x14ac:dyDescent="0.2">
      <c r="G10084" s="64"/>
      <c r="H10084" s="64"/>
      <c r="O10084" s="87"/>
      <c r="P10084" s="127"/>
      <c r="Q10084" s="127"/>
      <c r="R10084" s="127"/>
    </row>
    <row r="10085" spans="7:18" x14ac:dyDescent="0.2">
      <c r="G10085" s="64"/>
      <c r="H10085" s="64"/>
      <c r="O10085" s="87"/>
      <c r="P10085" s="127"/>
      <c r="Q10085" s="127"/>
      <c r="R10085" s="127"/>
    </row>
    <row r="10086" spans="7:18" x14ac:dyDescent="0.2">
      <c r="G10086" s="64"/>
      <c r="H10086" s="64"/>
      <c r="O10086" s="87"/>
      <c r="P10086" s="127"/>
      <c r="Q10086" s="127"/>
      <c r="R10086" s="127"/>
    </row>
    <row r="10087" spans="7:18" x14ac:dyDescent="0.2">
      <c r="G10087" s="64"/>
      <c r="H10087" s="64"/>
      <c r="O10087" s="87"/>
      <c r="P10087" s="127"/>
      <c r="Q10087" s="127"/>
      <c r="R10087" s="127"/>
    </row>
    <row r="10088" spans="7:18" x14ac:dyDescent="0.2">
      <c r="G10088" s="64"/>
      <c r="H10088" s="64"/>
      <c r="O10088" s="87"/>
      <c r="P10088" s="127"/>
      <c r="Q10088" s="127"/>
      <c r="R10088" s="127"/>
    </row>
    <row r="10089" spans="7:18" x14ac:dyDescent="0.2">
      <c r="G10089" s="64"/>
      <c r="H10089" s="64"/>
      <c r="O10089" s="87"/>
      <c r="P10089" s="127"/>
      <c r="Q10089" s="127"/>
      <c r="R10089" s="127"/>
    </row>
    <row r="10090" spans="7:18" x14ac:dyDescent="0.2">
      <c r="G10090" s="64"/>
      <c r="H10090" s="64"/>
      <c r="O10090" s="87"/>
      <c r="P10090" s="127"/>
      <c r="Q10090" s="127"/>
      <c r="R10090" s="127"/>
    </row>
    <row r="10091" spans="7:18" x14ac:dyDescent="0.2">
      <c r="G10091" s="64"/>
      <c r="H10091" s="64"/>
      <c r="O10091" s="87"/>
      <c r="P10091" s="127"/>
      <c r="Q10091" s="127"/>
      <c r="R10091" s="127"/>
    </row>
    <row r="10092" spans="7:18" x14ac:dyDescent="0.2">
      <c r="G10092" s="64"/>
      <c r="H10092" s="64"/>
      <c r="O10092" s="87"/>
      <c r="P10092" s="127"/>
      <c r="Q10092" s="127"/>
      <c r="R10092" s="127"/>
    </row>
    <row r="10093" spans="7:18" x14ac:dyDescent="0.2">
      <c r="G10093" s="64"/>
      <c r="H10093" s="64"/>
      <c r="O10093" s="87"/>
      <c r="P10093" s="127"/>
      <c r="Q10093" s="127"/>
      <c r="R10093" s="127"/>
    </row>
    <row r="10094" spans="7:18" x14ac:dyDescent="0.2">
      <c r="G10094" s="64"/>
      <c r="H10094" s="64"/>
      <c r="O10094" s="87"/>
      <c r="P10094" s="127"/>
      <c r="Q10094" s="127"/>
      <c r="R10094" s="127"/>
    </row>
    <row r="10095" spans="7:18" x14ac:dyDescent="0.2">
      <c r="G10095" s="64"/>
      <c r="H10095" s="64"/>
      <c r="O10095" s="87"/>
      <c r="P10095" s="127"/>
      <c r="Q10095" s="127"/>
      <c r="R10095" s="127"/>
    </row>
    <row r="10096" spans="7:18" x14ac:dyDescent="0.2">
      <c r="G10096" s="64"/>
      <c r="H10096" s="64"/>
      <c r="O10096" s="87"/>
      <c r="P10096" s="127"/>
      <c r="Q10096" s="127"/>
      <c r="R10096" s="127"/>
    </row>
    <row r="10097" spans="7:18" x14ac:dyDescent="0.2">
      <c r="G10097" s="64"/>
      <c r="H10097" s="64"/>
      <c r="O10097" s="87"/>
      <c r="P10097" s="127"/>
      <c r="Q10097" s="127"/>
      <c r="R10097" s="127"/>
    </row>
    <row r="10098" spans="7:18" x14ac:dyDescent="0.2">
      <c r="G10098" s="64"/>
      <c r="H10098" s="64"/>
      <c r="O10098" s="87"/>
      <c r="P10098" s="127"/>
      <c r="Q10098" s="127"/>
      <c r="R10098" s="127"/>
    </row>
    <row r="10099" spans="7:18" x14ac:dyDescent="0.2">
      <c r="G10099" s="64"/>
      <c r="H10099" s="64"/>
      <c r="O10099" s="87"/>
      <c r="P10099" s="127"/>
      <c r="Q10099" s="127"/>
      <c r="R10099" s="127"/>
    </row>
    <row r="10100" spans="7:18" x14ac:dyDescent="0.2">
      <c r="G10100" s="64"/>
      <c r="H10100" s="64"/>
      <c r="O10100" s="87"/>
      <c r="P10100" s="127"/>
      <c r="Q10100" s="127"/>
      <c r="R10100" s="127"/>
    </row>
    <row r="10101" spans="7:18" x14ac:dyDescent="0.2">
      <c r="G10101" s="64"/>
      <c r="H10101" s="64"/>
      <c r="O10101" s="87"/>
      <c r="P10101" s="127"/>
      <c r="Q10101" s="127"/>
      <c r="R10101" s="127"/>
    </row>
    <row r="10102" spans="7:18" x14ac:dyDescent="0.2">
      <c r="G10102" s="64"/>
      <c r="H10102" s="64"/>
      <c r="O10102" s="87"/>
      <c r="P10102" s="127"/>
      <c r="Q10102" s="127"/>
      <c r="R10102" s="127"/>
    </row>
    <row r="10103" spans="7:18" x14ac:dyDescent="0.2">
      <c r="G10103" s="64"/>
      <c r="H10103" s="64"/>
      <c r="O10103" s="87"/>
      <c r="P10103" s="127"/>
      <c r="Q10103" s="127"/>
      <c r="R10103" s="127"/>
    </row>
    <row r="10104" spans="7:18" x14ac:dyDescent="0.2">
      <c r="G10104" s="64"/>
      <c r="H10104" s="64"/>
      <c r="O10104" s="87"/>
      <c r="P10104" s="127"/>
      <c r="Q10104" s="127"/>
      <c r="R10104" s="127"/>
    </row>
    <row r="10105" spans="7:18" x14ac:dyDescent="0.2">
      <c r="G10105" s="64"/>
      <c r="H10105" s="64"/>
      <c r="O10105" s="87"/>
      <c r="P10105" s="127"/>
      <c r="Q10105" s="127"/>
      <c r="R10105" s="127"/>
    </row>
    <row r="10106" spans="7:18" x14ac:dyDescent="0.2">
      <c r="G10106" s="64"/>
      <c r="H10106" s="64"/>
      <c r="O10106" s="87"/>
      <c r="P10106" s="127"/>
      <c r="Q10106" s="127"/>
      <c r="R10106" s="127"/>
    </row>
    <row r="10107" spans="7:18" x14ac:dyDescent="0.2">
      <c r="G10107" s="64"/>
      <c r="H10107" s="64"/>
      <c r="O10107" s="87"/>
      <c r="P10107" s="127"/>
      <c r="Q10107" s="127"/>
      <c r="R10107" s="127"/>
    </row>
    <row r="10108" spans="7:18" x14ac:dyDescent="0.2">
      <c r="G10108" s="64"/>
      <c r="H10108" s="64"/>
      <c r="O10108" s="87"/>
      <c r="P10108" s="127"/>
      <c r="Q10108" s="127"/>
      <c r="R10108" s="127"/>
    </row>
    <row r="10109" spans="7:18" x14ac:dyDescent="0.2">
      <c r="G10109" s="64"/>
      <c r="H10109" s="64"/>
      <c r="O10109" s="87"/>
      <c r="P10109" s="127"/>
      <c r="Q10109" s="127"/>
      <c r="R10109" s="127"/>
    </row>
    <row r="10110" spans="7:18" x14ac:dyDescent="0.2">
      <c r="G10110" s="64"/>
      <c r="H10110" s="64"/>
      <c r="O10110" s="87"/>
      <c r="P10110" s="127"/>
      <c r="Q10110" s="127"/>
      <c r="R10110" s="127"/>
    </row>
    <row r="10111" spans="7:18" x14ac:dyDescent="0.2">
      <c r="G10111" s="64"/>
      <c r="H10111" s="64"/>
      <c r="O10111" s="87"/>
      <c r="P10111" s="127"/>
      <c r="Q10111" s="127"/>
      <c r="R10111" s="127"/>
    </row>
    <row r="10112" spans="7:18" x14ac:dyDescent="0.2">
      <c r="G10112" s="64"/>
      <c r="H10112" s="64"/>
      <c r="O10112" s="87"/>
      <c r="P10112" s="127"/>
      <c r="Q10112" s="127"/>
      <c r="R10112" s="127"/>
    </row>
    <row r="10113" spans="7:18" x14ac:dyDescent="0.2">
      <c r="G10113" s="64"/>
      <c r="H10113" s="64"/>
      <c r="O10113" s="87"/>
      <c r="P10113" s="127"/>
      <c r="Q10113" s="127"/>
      <c r="R10113" s="127"/>
    </row>
    <row r="10114" spans="7:18" x14ac:dyDescent="0.2">
      <c r="G10114" s="64"/>
      <c r="H10114" s="64"/>
      <c r="O10114" s="87"/>
      <c r="P10114" s="127"/>
      <c r="Q10114" s="127"/>
      <c r="R10114" s="127"/>
    </row>
    <row r="10115" spans="7:18" x14ac:dyDescent="0.2">
      <c r="G10115" s="64"/>
      <c r="H10115" s="64"/>
      <c r="O10115" s="87"/>
      <c r="P10115" s="127"/>
      <c r="Q10115" s="127"/>
      <c r="R10115" s="127"/>
    </row>
    <row r="10116" spans="7:18" x14ac:dyDescent="0.2">
      <c r="G10116" s="64"/>
      <c r="H10116" s="64"/>
      <c r="O10116" s="87"/>
      <c r="P10116" s="127"/>
      <c r="Q10116" s="127"/>
      <c r="R10116" s="127"/>
    </row>
    <row r="10117" spans="7:18" x14ac:dyDescent="0.2">
      <c r="G10117" s="64"/>
      <c r="H10117" s="64"/>
      <c r="O10117" s="87"/>
      <c r="P10117" s="127"/>
      <c r="Q10117" s="127"/>
      <c r="R10117" s="127"/>
    </row>
    <row r="10118" spans="7:18" x14ac:dyDescent="0.2">
      <c r="G10118" s="64"/>
      <c r="H10118" s="64"/>
      <c r="O10118" s="87"/>
      <c r="P10118" s="127"/>
      <c r="Q10118" s="127"/>
      <c r="R10118" s="127"/>
    </row>
    <row r="10119" spans="7:18" x14ac:dyDescent="0.2">
      <c r="G10119" s="64"/>
      <c r="H10119" s="64"/>
      <c r="O10119" s="87"/>
      <c r="P10119" s="127"/>
      <c r="Q10119" s="127"/>
      <c r="R10119" s="127"/>
    </row>
    <row r="10120" spans="7:18" x14ac:dyDescent="0.2">
      <c r="G10120" s="64"/>
      <c r="H10120" s="64"/>
      <c r="O10120" s="87"/>
      <c r="P10120" s="127"/>
      <c r="Q10120" s="127"/>
      <c r="R10120" s="127"/>
    </row>
    <row r="10121" spans="7:18" x14ac:dyDescent="0.2">
      <c r="G10121" s="64"/>
      <c r="H10121" s="64"/>
      <c r="O10121" s="87"/>
      <c r="P10121" s="127"/>
      <c r="Q10121" s="127"/>
      <c r="R10121" s="127"/>
    </row>
    <row r="10122" spans="7:18" x14ac:dyDescent="0.2">
      <c r="G10122" s="64"/>
      <c r="H10122" s="64"/>
      <c r="O10122" s="87"/>
      <c r="P10122" s="127"/>
      <c r="Q10122" s="127"/>
      <c r="R10122" s="127"/>
    </row>
    <row r="10123" spans="7:18" x14ac:dyDescent="0.2">
      <c r="G10123" s="64"/>
      <c r="H10123" s="64"/>
      <c r="O10123" s="87"/>
      <c r="P10123" s="127"/>
      <c r="Q10123" s="127"/>
      <c r="R10123" s="127"/>
    </row>
    <row r="10124" spans="7:18" x14ac:dyDescent="0.2">
      <c r="G10124" s="64"/>
      <c r="H10124" s="64"/>
      <c r="O10124" s="87"/>
      <c r="P10124" s="127"/>
      <c r="Q10124" s="127"/>
      <c r="R10124" s="127"/>
    </row>
    <row r="10125" spans="7:18" x14ac:dyDescent="0.2">
      <c r="G10125" s="64"/>
      <c r="H10125" s="64"/>
      <c r="O10125" s="87"/>
      <c r="P10125" s="127"/>
      <c r="Q10125" s="127"/>
      <c r="R10125" s="127"/>
    </row>
    <row r="10126" spans="7:18" x14ac:dyDescent="0.2">
      <c r="G10126" s="64"/>
      <c r="H10126" s="64"/>
      <c r="O10126" s="87"/>
      <c r="P10126" s="127"/>
      <c r="Q10126" s="127"/>
      <c r="R10126" s="127"/>
    </row>
    <row r="10127" spans="7:18" x14ac:dyDescent="0.2">
      <c r="G10127" s="64"/>
      <c r="H10127" s="64"/>
      <c r="O10127" s="87"/>
      <c r="P10127" s="127"/>
      <c r="Q10127" s="127"/>
      <c r="R10127" s="127"/>
    </row>
    <row r="10128" spans="7:18" x14ac:dyDescent="0.2">
      <c r="G10128" s="64"/>
      <c r="H10128" s="64"/>
      <c r="O10128" s="87"/>
      <c r="P10128" s="127"/>
      <c r="Q10128" s="127"/>
      <c r="R10128" s="127"/>
    </row>
    <row r="10129" spans="7:18" x14ac:dyDescent="0.2">
      <c r="G10129" s="64"/>
      <c r="H10129" s="64"/>
      <c r="O10129" s="87"/>
      <c r="P10129" s="127"/>
      <c r="Q10129" s="127"/>
      <c r="R10129" s="127"/>
    </row>
    <row r="10130" spans="7:18" x14ac:dyDescent="0.2">
      <c r="G10130" s="64"/>
      <c r="H10130" s="64"/>
      <c r="O10130" s="87"/>
      <c r="P10130" s="127"/>
      <c r="Q10130" s="127"/>
      <c r="R10130" s="127"/>
    </row>
    <row r="10131" spans="7:18" x14ac:dyDescent="0.2">
      <c r="G10131" s="64"/>
      <c r="H10131" s="64"/>
      <c r="O10131" s="87"/>
      <c r="P10131" s="127"/>
      <c r="Q10131" s="127"/>
      <c r="R10131" s="127"/>
    </row>
    <row r="10132" spans="7:18" x14ac:dyDescent="0.2">
      <c r="G10132" s="64"/>
      <c r="H10132" s="64"/>
      <c r="O10132" s="87"/>
      <c r="P10132" s="127"/>
      <c r="Q10132" s="127"/>
      <c r="R10132" s="127"/>
    </row>
    <row r="10133" spans="7:18" x14ac:dyDescent="0.2">
      <c r="G10133" s="64"/>
      <c r="H10133" s="64"/>
      <c r="O10133" s="87"/>
      <c r="P10133" s="127"/>
      <c r="Q10133" s="127"/>
      <c r="R10133" s="127"/>
    </row>
    <row r="10134" spans="7:18" x14ac:dyDescent="0.2">
      <c r="G10134" s="64"/>
      <c r="H10134" s="64"/>
      <c r="O10134" s="87"/>
      <c r="P10134" s="127"/>
      <c r="Q10134" s="127"/>
      <c r="R10134" s="127"/>
    </row>
    <row r="10135" spans="7:18" x14ac:dyDescent="0.2">
      <c r="G10135" s="64"/>
      <c r="H10135" s="64"/>
      <c r="O10135" s="87"/>
      <c r="P10135" s="127"/>
      <c r="Q10135" s="127"/>
      <c r="R10135" s="127"/>
    </row>
    <row r="10136" spans="7:18" x14ac:dyDescent="0.2">
      <c r="G10136" s="64"/>
      <c r="H10136" s="64"/>
      <c r="O10136" s="87"/>
      <c r="P10136" s="127"/>
      <c r="Q10136" s="127"/>
      <c r="R10136" s="127"/>
    </row>
    <row r="10137" spans="7:18" x14ac:dyDescent="0.2">
      <c r="G10137" s="64"/>
      <c r="H10137" s="64"/>
      <c r="O10137" s="87"/>
      <c r="P10137" s="127"/>
      <c r="Q10137" s="127"/>
      <c r="R10137" s="127"/>
    </row>
    <row r="10138" spans="7:18" x14ac:dyDescent="0.2">
      <c r="G10138" s="64"/>
      <c r="H10138" s="64"/>
      <c r="O10138" s="87"/>
      <c r="P10138" s="127"/>
      <c r="Q10138" s="127"/>
      <c r="R10138" s="127"/>
    </row>
    <row r="10139" spans="7:18" x14ac:dyDescent="0.2">
      <c r="G10139" s="64"/>
      <c r="H10139" s="64"/>
      <c r="O10139" s="87"/>
      <c r="P10139" s="127"/>
      <c r="Q10139" s="127"/>
      <c r="R10139" s="127"/>
    </row>
    <row r="10140" spans="7:18" x14ac:dyDescent="0.2">
      <c r="G10140" s="64"/>
      <c r="H10140" s="64"/>
      <c r="O10140" s="87"/>
      <c r="P10140" s="127"/>
      <c r="Q10140" s="127"/>
      <c r="R10140" s="127"/>
    </row>
    <row r="10141" spans="7:18" x14ac:dyDescent="0.2">
      <c r="G10141" s="64"/>
      <c r="H10141" s="64"/>
      <c r="O10141" s="87"/>
      <c r="P10141" s="127"/>
      <c r="Q10141" s="127"/>
      <c r="R10141" s="127"/>
    </row>
    <row r="10142" spans="7:18" x14ac:dyDescent="0.2">
      <c r="G10142" s="64"/>
      <c r="H10142" s="64"/>
      <c r="O10142" s="87"/>
      <c r="P10142" s="127"/>
      <c r="Q10142" s="127"/>
      <c r="R10142" s="127"/>
    </row>
    <row r="10143" spans="7:18" x14ac:dyDescent="0.2">
      <c r="G10143" s="64"/>
      <c r="H10143" s="64"/>
      <c r="O10143" s="87"/>
      <c r="P10143" s="127"/>
      <c r="Q10143" s="127"/>
      <c r="R10143" s="127"/>
    </row>
    <row r="10144" spans="7:18" x14ac:dyDescent="0.2">
      <c r="G10144" s="64"/>
      <c r="H10144" s="64"/>
      <c r="O10144" s="87"/>
      <c r="P10144" s="127"/>
      <c r="Q10144" s="127"/>
      <c r="R10144" s="127"/>
    </row>
    <row r="10145" spans="7:18" x14ac:dyDescent="0.2">
      <c r="G10145" s="64"/>
      <c r="H10145" s="64"/>
      <c r="O10145" s="87"/>
      <c r="P10145" s="127"/>
      <c r="Q10145" s="127"/>
      <c r="R10145" s="127"/>
    </row>
    <row r="10146" spans="7:18" x14ac:dyDescent="0.2">
      <c r="G10146" s="64"/>
      <c r="H10146" s="64"/>
      <c r="O10146" s="87"/>
      <c r="P10146" s="127"/>
      <c r="Q10146" s="127"/>
      <c r="R10146" s="127"/>
    </row>
    <row r="10147" spans="7:18" x14ac:dyDescent="0.2">
      <c r="G10147" s="64"/>
      <c r="H10147" s="64"/>
      <c r="O10147" s="87"/>
      <c r="P10147" s="127"/>
      <c r="Q10147" s="127"/>
      <c r="R10147" s="127"/>
    </row>
    <row r="10148" spans="7:18" x14ac:dyDescent="0.2">
      <c r="G10148" s="64"/>
      <c r="H10148" s="64"/>
      <c r="O10148" s="87"/>
      <c r="P10148" s="127"/>
      <c r="Q10148" s="127"/>
      <c r="R10148" s="127"/>
    </row>
    <row r="10149" spans="7:18" x14ac:dyDescent="0.2">
      <c r="G10149" s="64"/>
      <c r="H10149" s="64"/>
      <c r="O10149" s="87"/>
      <c r="P10149" s="127"/>
      <c r="Q10149" s="127"/>
      <c r="R10149" s="127"/>
    </row>
    <row r="10150" spans="7:18" x14ac:dyDescent="0.2">
      <c r="G10150" s="64"/>
      <c r="H10150" s="64"/>
      <c r="O10150" s="87"/>
      <c r="P10150" s="127"/>
      <c r="Q10150" s="127"/>
      <c r="R10150" s="127"/>
    </row>
    <row r="10151" spans="7:18" x14ac:dyDescent="0.2">
      <c r="G10151" s="64"/>
      <c r="H10151" s="64"/>
      <c r="O10151" s="87"/>
      <c r="P10151" s="127"/>
      <c r="Q10151" s="127"/>
      <c r="R10151" s="127"/>
    </row>
    <row r="10152" spans="7:18" x14ac:dyDescent="0.2">
      <c r="G10152" s="64"/>
      <c r="H10152" s="64"/>
      <c r="O10152" s="87"/>
      <c r="P10152" s="127"/>
      <c r="Q10152" s="127"/>
      <c r="R10152" s="127"/>
    </row>
    <row r="10153" spans="7:18" x14ac:dyDescent="0.2">
      <c r="G10153" s="64"/>
      <c r="H10153" s="64"/>
      <c r="O10153" s="87"/>
      <c r="P10153" s="127"/>
      <c r="Q10153" s="127"/>
      <c r="R10153" s="127"/>
    </row>
    <row r="10154" spans="7:18" x14ac:dyDescent="0.2">
      <c r="G10154" s="64"/>
      <c r="H10154" s="64"/>
      <c r="O10154" s="87"/>
      <c r="P10154" s="127"/>
      <c r="Q10154" s="127"/>
      <c r="R10154" s="127"/>
    </row>
    <row r="10155" spans="7:18" x14ac:dyDescent="0.2">
      <c r="G10155" s="64"/>
      <c r="H10155" s="64"/>
      <c r="O10155" s="87"/>
      <c r="P10155" s="127"/>
      <c r="Q10155" s="127"/>
      <c r="R10155" s="127"/>
    </row>
    <row r="10156" spans="7:18" x14ac:dyDescent="0.2">
      <c r="G10156" s="64"/>
      <c r="H10156" s="64"/>
      <c r="O10156" s="87"/>
      <c r="P10156" s="127"/>
      <c r="Q10156" s="127"/>
      <c r="R10156" s="127"/>
    </row>
    <row r="10157" spans="7:18" x14ac:dyDescent="0.2">
      <c r="G10157" s="64"/>
      <c r="H10157" s="64"/>
      <c r="O10157" s="87"/>
      <c r="P10157" s="127"/>
      <c r="Q10157" s="127"/>
      <c r="R10157" s="127"/>
    </row>
    <row r="10158" spans="7:18" x14ac:dyDescent="0.2">
      <c r="G10158" s="64"/>
      <c r="H10158" s="64"/>
      <c r="O10158" s="87"/>
      <c r="P10158" s="127"/>
      <c r="Q10158" s="127"/>
      <c r="R10158" s="127"/>
    </row>
    <row r="10159" spans="7:18" x14ac:dyDescent="0.2">
      <c r="G10159" s="64"/>
      <c r="H10159" s="64"/>
      <c r="O10159" s="87"/>
      <c r="P10159" s="127"/>
      <c r="Q10159" s="127"/>
      <c r="R10159" s="127"/>
    </row>
    <row r="10160" spans="7:18" x14ac:dyDescent="0.2">
      <c r="G10160" s="64"/>
      <c r="H10160" s="64"/>
      <c r="O10160" s="87"/>
      <c r="P10160" s="127"/>
      <c r="Q10160" s="127"/>
      <c r="R10160" s="127"/>
    </row>
    <row r="10161" spans="7:18" x14ac:dyDescent="0.2">
      <c r="G10161" s="64"/>
      <c r="H10161" s="64"/>
      <c r="O10161" s="87"/>
      <c r="P10161" s="127"/>
      <c r="Q10161" s="127"/>
      <c r="R10161" s="127"/>
    </row>
    <row r="10162" spans="7:18" x14ac:dyDescent="0.2">
      <c r="G10162" s="64"/>
      <c r="H10162" s="64"/>
      <c r="O10162" s="87"/>
      <c r="P10162" s="127"/>
      <c r="Q10162" s="127"/>
      <c r="R10162" s="127"/>
    </row>
    <row r="10163" spans="7:18" x14ac:dyDescent="0.2">
      <c r="G10163" s="64"/>
      <c r="H10163" s="64"/>
      <c r="O10163" s="87"/>
      <c r="P10163" s="127"/>
      <c r="Q10163" s="127"/>
      <c r="R10163" s="127"/>
    </row>
    <row r="10164" spans="7:18" x14ac:dyDescent="0.2">
      <c r="G10164" s="64"/>
      <c r="H10164" s="64"/>
      <c r="O10164" s="87"/>
      <c r="P10164" s="127"/>
      <c r="Q10164" s="127"/>
      <c r="R10164" s="127"/>
    </row>
    <row r="10165" spans="7:18" x14ac:dyDescent="0.2">
      <c r="G10165" s="64"/>
      <c r="H10165" s="64"/>
      <c r="O10165" s="87"/>
      <c r="P10165" s="127"/>
      <c r="Q10165" s="127"/>
      <c r="R10165" s="127"/>
    </row>
    <row r="10166" spans="7:18" x14ac:dyDescent="0.2">
      <c r="G10166" s="64"/>
      <c r="H10166" s="64"/>
      <c r="O10166" s="87"/>
      <c r="P10166" s="127"/>
      <c r="Q10166" s="127"/>
      <c r="R10166" s="127"/>
    </row>
    <row r="10167" spans="7:18" x14ac:dyDescent="0.2">
      <c r="G10167" s="64"/>
      <c r="H10167" s="64"/>
      <c r="O10167" s="87"/>
      <c r="P10167" s="127"/>
      <c r="Q10167" s="127"/>
      <c r="R10167" s="127"/>
    </row>
    <row r="10168" spans="7:18" x14ac:dyDescent="0.2">
      <c r="G10168" s="64"/>
      <c r="H10168" s="64"/>
      <c r="O10168" s="87"/>
      <c r="P10168" s="127"/>
      <c r="Q10168" s="127"/>
      <c r="R10168" s="127"/>
    </row>
    <row r="10169" spans="7:18" x14ac:dyDescent="0.2">
      <c r="G10169" s="64"/>
      <c r="H10169" s="64"/>
      <c r="O10169" s="87"/>
      <c r="P10169" s="127"/>
      <c r="Q10169" s="127"/>
      <c r="R10169" s="127"/>
    </row>
    <row r="10170" spans="7:18" x14ac:dyDescent="0.2">
      <c r="G10170" s="64"/>
      <c r="H10170" s="64"/>
      <c r="O10170" s="87"/>
      <c r="P10170" s="127"/>
      <c r="Q10170" s="127"/>
      <c r="R10170" s="127"/>
    </row>
    <row r="10171" spans="7:18" x14ac:dyDescent="0.2">
      <c r="G10171" s="64"/>
      <c r="H10171" s="64"/>
      <c r="O10171" s="87"/>
      <c r="P10171" s="127"/>
      <c r="Q10171" s="127"/>
      <c r="R10171" s="127"/>
    </row>
    <row r="10172" spans="7:18" x14ac:dyDescent="0.2">
      <c r="G10172" s="64"/>
      <c r="H10172" s="64"/>
      <c r="O10172" s="87"/>
      <c r="P10172" s="127"/>
      <c r="Q10172" s="127"/>
      <c r="R10172" s="127"/>
    </row>
    <row r="10173" spans="7:18" x14ac:dyDescent="0.2">
      <c r="G10173" s="64"/>
      <c r="H10173" s="64"/>
      <c r="O10173" s="87"/>
      <c r="P10173" s="127"/>
      <c r="Q10173" s="127"/>
      <c r="R10173" s="127"/>
    </row>
    <row r="10174" spans="7:18" x14ac:dyDescent="0.2">
      <c r="G10174" s="64"/>
      <c r="H10174" s="64"/>
      <c r="O10174" s="87"/>
      <c r="P10174" s="127"/>
      <c r="Q10174" s="127"/>
      <c r="R10174" s="127"/>
    </row>
    <row r="10175" spans="7:18" x14ac:dyDescent="0.2">
      <c r="G10175" s="64"/>
      <c r="H10175" s="64"/>
      <c r="O10175" s="87"/>
      <c r="P10175" s="127"/>
      <c r="Q10175" s="127"/>
      <c r="R10175" s="127"/>
    </row>
    <row r="10176" spans="7:18" x14ac:dyDescent="0.2">
      <c r="G10176" s="64"/>
      <c r="H10176" s="64"/>
      <c r="O10176" s="87"/>
      <c r="P10176" s="127"/>
      <c r="Q10176" s="127"/>
      <c r="R10176" s="127"/>
    </row>
    <row r="10177" spans="7:18" x14ac:dyDescent="0.2">
      <c r="G10177" s="64"/>
      <c r="H10177" s="64"/>
      <c r="O10177" s="87"/>
      <c r="P10177" s="127"/>
      <c r="Q10177" s="127"/>
      <c r="R10177" s="127"/>
    </row>
    <row r="10178" spans="7:18" x14ac:dyDescent="0.2">
      <c r="G10178" s="64"/>
      <c r="H10178" s="64"/>
      <c r="O10178" s="87"/>
      <c r="P10178" s="127"/>
      <c r="Q10178" s="127"/>
      <c r="R10178" s="127"/>
    </row>
    <row r="10179" spans="7:18" x14ac:dyDescent="0.2">
      <c r="G10179" s="64"/>
      <c r="H10179" s="64"/>
      <c r="O10179" s="87"/>
      <c r="P10179" s="127"/>
      <c r="Q10179" s="127"/>
      <c r="R10179" s="127"/>
    </row>
    <row r="10180" spans="7:18" x14ac:dyDescent="0.2">
      <c r="G10180" s="64"/>
      <c r="H10180" s="64"/>
      <c r="O10180" s="87"/>
      <c r="P10180" s="127"/>
      <c r="Q10180" s="127"/>
      <c r="R10180" s="127"/>
    </row>
    <row r="10181" spans="7:18" x14ac:dyDescent="0.2">
      <c r="G10181" s="64"/>
      <c r="H10181" s="64"/>
      <c r="O10181" s="87"/>
      <c r="P10181" s="127"/>
      <c r="Q10181" s="127"/>
      <c r="R10181" s="127"/>
    </row>
    <row r="10182" spans="7:18" x14ac:dyDescent="0.2">
      <c r="G10182" s="64"/>
      <c r="H10182" s="64"/>
      <c r="O10182" s="87"/>
      <c r="P10182" s="127"/>
      <c r="Q10182" s="127"/>
      <c r="R10182" s="127"/>
    </row>
    <row r="10183" spans="7:18" x14ac:dyDescent="0.2">
      <c r="G10183" s="64"/>
      <c r="H10183" s="64"/>
      <c r="O10183" s="87"/>
      <c r="P10183" s="127"/>
      <c r="Q10183" s="127"/>
      <c r="R10183" s="127"/>
    </row>
    <row r="10184" spans="7:18" x14ac:dyDescent="0.2">
      <c r="G10184" s="64"/>
      <c r="H10184" s="64"/>
      <c r="O10184" s="87"/>
      <c r="P10184" s="127"/>
      <c r="Q10184" s="127"/>
      <c r="R10184" s="127"/>
    </row>
    <row r="10185" spans="7:18" x14ac:dyDescent="0.2">
      <c r="G10185" s="64"/>
      <c r="H10185" s="64"/>
      <c r="O10185" s="87"/>
      <c r="P10185" s="127"/>
      <c r="Q10185" s="127"/>
      <c r="R10185" s="127"/>
    </row>
    <row r="10186" spans="7:18" x14ac:dyDescent="0.2">
      <c r="G10186" s="64"/>
      <c r="H10186" s="64"/>
      <c r="O10186" s="87"/>
      <c r="P10186" s="127"/>
      <c r="Q10186" s="127"/>
      <c r="R10186" s="127"/>
    </row>
    <row r="10187" spans="7:18" x14ac:dyDescent="0.2">
      <c r="G10187" s="64"/>
      <c r="H10187" s="64"/>
      <c r="O10187" s="87"/>
      <c r="P10187" s="127"/>
      <c r="Q10187" s="127"/>
      <c r="R10187" s="127"/>
    </row>
    <row r="10188" spans="7:18" x14ac:dyDescent="0.2">
      <c r="G10188" s="64"/>
      <c r="H10188" s="64"/>
      <c r="O10188" s="87"/>
      <c r="P10188" s="127"/>
      <c r="Q10188" s="127"/>
      <c r="R10188" s="127"/>
    </row>
    <row r="10189" spans="7:18" x14ac:dyDescent="0.2">
      <c r="G10189" s="64"/>
      <c r="H10189" s="64"/>
      <c r="O10189" s="87"/>
      <c r="P10189" s="127"/>
      <c r="Q10189" s="127"/>
      <c r="R10189" s="127"/>
    </row>
    <row r="10190" spans="7:18" x14ac:dyDescent="0.2">
      <c r="G10190" s="64"/>
      <c r="H10190" s="64"/>
      <c r="O10190" s="87"/>
      <c r="P10190" s="127"/>
      <c r="Q10190" s="127"/>
      <c r="R10190" s="127"/>
    </row>
    <row r="10191" spans="7:18" x14ac:dyDescent="0.2">
      <c r="G10191" s="64"/>
      <c r="H10191" s="64"/>
      <c r="O10191" s="87"/>
      <c r="P10191" s="127"/>
      <c r="Q10191" s="127"/>
      <c r="R10191" s="127"/>
    </row>
    <row r="10192" spans="7:18" x14ac:dyDescent="0.2">
      <c r="G10192" s="64"/>
      <c r="H10192" s="64"/>
      <c r="O10192" s="87"/>
      <c r="P10192" s="127"/>
      <c r="Q10192" s="127"/>
      <c r="R10192" s="127"/>
    </row>
    <row r="10193" spans="7:18" x14ac:dyDescent="0.2">
      <c r="G10193" s="64"/>
      <c r="H10193" s="64"/>
      <c r="O10193" s="87"/>
      <c r="P10193" s="127"/>
      <c r="Q10193" s="127"/>
      <c r="R10193" s="127"/>
    </row>
    <row r="10194" spans="7:18" x14ac:dyDescent="0.2">
      <c r="G10194" s="64"/>
      <c r="H10194" s="64"/>
      <c r="O10194" s="87"/>
      <c r="P10194" s="127"/>
      <c r="Q10194" s="127"/>
      <c r="R10194" s="127"/>
    </row>
    <row r="10195" spans="7:18" x14ac:dyDescent="0.2">
      <c r="G10195" s="64"/>
      <c r="H10195" s="64"/>
      <c r="O10195" s="87"/>
      <c r="P10195" s="127"/>
      <c r="Q10195" s="127"/>
      <c r="R10195" s="127"/>
    </row>
    <row r="10196" spans="7:18" x14ac:dyDescent="0.2">
      <c r="G10196" s="64"/>
      <c r="H10196" s="64"/>
      <c r="O10196" s="87"/>
      <c r="P10196" s="127"/>
      <c r="Q10196" s="127"/>
      <c r="R10196" s="127"/>
    </row>
    <row r="10197" spans="7:18" x14ac:dyDescent="0.2">
      <c r="G10197" s="64"/>
      <c r="H10197" s="64"/>
      <c r="O10197" s="87"/>
      <c r="P10197" s="127"/>
      <c r="Q10197" s="127"/>
      <c r="R10197" s="127"/>
    </row>
    <row r="10198" spans="7:18" x14ac:dyDescent="0.2">
      <c r="G10198" s="64"/>
      <c r="H10198" s="64"/>
      <c r="O10198" s="87"/>
      <c r="P10198" s="127"/>
      <c r="Q10198" s="127"/>
      <c r="R10198" s="127"/>
    </row>
    <row r="10199" spans="7:18" x14ac:dyDescent="0.2">
      <c r="G10199" s="64"/>
      <c r="H10199" s="64"/>
      <c r="O10199" s="87"/>
      <c r="P10199" s="127"/>
      <c r="Q10199" s="127"/>
      <c r="R10199" s="127"/>
    </row>
    <row r="10200" spans="7:18" x14ac:dyDescent="0.2">
      <c r="G10200" s="64"/>
      <c r="H10200" s="64"/>
      <c r="O10200" s="87"/>
      <c r="P10200" s="127"/>
      <c r="Q10200" s="127"/>
      <c r="R10200" s="127"/>
    </row>
    <row r="10201" spans="7:18" x14ac:dyDescent="0.2">
      <c r="G10201" s="64"/>
      <c r="H10201" s="64"/>
      <c r="O10201" s="87"/>
      <c r="P10201" s="127"/>
      <c r="Q10201" s="127"/>
      <c r="R10201" s="127"/>
    </row>
    <row r="10202" spans="7:18" x14ac:dyDescent="0.2">
      <c r="G10202" s="64"/>
      <c r="H10202" s="64"/>
      <c r="O10202" s="87"/>
      <c r="P10202" s="127"/>
      <c r="Q10202" s="127"/>
      <c r="R10202" s="127"/>
    </row>
    <row r="10203" spans="7:18" x14ac:dyDescent="0.2">
      <c r="G10203" s="64"/>
      <c r="H10203" s="64"/>
      <c r="O10203" s="87"/>
      <c r="P10203" s="127"/>
      <c r="Q10203" s="127"/>
      <c r="R10203" s="127"/>
    </row>
    <row r="10204" spans="7:18" x14ac:dyDescent="0.2">
      <c r="G10204" s="64"/>
      <c r="H10204" s="64"/>
      <c r="O10204" s="87"/>
      <c r="P10204" s="127"/>
      <c r="Q10204" s="127"/>
      <c r="R10204" s="127"/>
    </row>
    <row r="10205" spans="7:18" x14ac:dyDescent="0.2">
      <c r="G10205" s="64"/>
      <c r="H10205" s="64"/>
      <c r="O10205" s="87"/>
      <c r="P10205" s="127"/>
      <c r="Q10205" s="127"/>
      <c r="R10205" s="127"/>
    </row>
    <row r="10206" spans="7:18" x14ac:dyDescent="0.2">
      <c r="G10206" s="64"/>
      <c r="H10206" s="64"/>
      <c r="O10206" s="87"/>
      <c r="P10206" s="127"/>
      <c r="Q10206" s="127"/>
      <c r="R10206" s="127"/>
    </row>
    <row r="10207" spans="7:18" x14ac:dyDescent="0.2">
      <c r="G10207" s="64"/>
      <c r="H10207" s="64"/>
      <c r="O10207" s="87"/>
      <c r="P10207" s="127"/>
      <c r="Q10207" s="127"/>
      <c r="R10207" s="127"/>
    </row>
    <row r="10208" spans="7:18" x14ac:dyDescent="0.2">
      <c r="G10208" s="64"/>
      <c r="H10208" s="64"/>
      <c r="O10208" s="87"/>
      <c r="P10208" s="127"/>
      <c r="Q10208" s="127"/>
      <c r="R10208" s="127"/>
    </row>
    <row r="10209" spans="7:18" x14ac:dyDescent="0.2">
      <c r="G10209" s="64"/>
      <c r="H10209" s="64"/>
      <c r="O10209" s="87"/>
      <c r="P10209" s="127"/>
      <c r="Q10209" s="127"/>
      <c r="R10209" s="127"/>
    </row>
    <row r="10210" spans="7:18" x14ac:dyDescent="0.2">
      <c r="G10210" s="64"/>
      <c r="H10210" s="64"/>
      <c r="O10210" s="87"/>
      <c r="P10210" s="127"/>
      <c r="Q10210" s="127"/>
      <c r="R10210" s="127"/>
    </row>
    <row r="10211" spans="7:18" x14ac:dyDescent="0.2">
      <c r="G10211" s="64"/>
      <c r="H10211" s="64"/>
      <c r="O10211" s="87"/>
      <c r="P10211" s="127"/>
      <c r="Q10211" s="127"/>
      <c r="R10211" s="127"/>
    </row>
    <row r="10212" spans="7:18" x14ac:dyDescent="0.2">
      <c r="G10212" s="64"/>
      <c r="H10212" s="64"/>
      <c r="O10212" s="87"/>
      <c r="P10212" s="127"/>
      <c r="Q10212" s="127"/>
      <c r="R10212" s="127"/>
    </row>
    <row r="10213" spans="7:18" x14ac:dyDescent="0.2">
      <c r="G10213" s="64"/>
      <c r="H10213" s="64"/>
      <c r="O10213" s="87"/>
      <c r="P10213" s="127"/>
      <c r="Q10213" s="127"/>
      <c r="R10213" s="127"/>
    </row>
    <row r="10214" spans="7:18" x14ac:dyDescent="0.2">
      <c r="G10214" s="64"/>
      <c r="H10214" s="64"/>
      <c r="O10214" s="87"/>
      <c r="P10214" s="127"/>
      <c r="Q10214" s="127"/>
      <c r="R10214" s="127"/>
    </row>
    <row r="10215" spans="7:18" x14ac:dyDescent="0.2">
      <c r="G10215" s="64"/>
      <c r="H10215" s="64"/>
      <c r="O10215" s="87"/>
      <c r="P10215" s="127"/>
      <c r="Q10215" s="127"/>
      <c r="R10215" s="127"/>
    </row>
    <row r="10216" spans="7:18" x14ac:dyDescent="0.2">
      <c r="G10216" s="64"/>
      <c r="H10216" s="64"/>
      <c r="O10216" s="87"/>
      <c r="P10216" s="127"/>
      <c r="Q10216" s="127"/>
      <c r="R10216" s="127"/>
    </row>
    <row r="10217" spans="7:18" x14ac:dyDescent="0.2">
      <c r="G10217" s="64"/>
      <c r="H10217" s="64"/>
      <c r="O10217" s="87"/>
      <c r="P10217" s="127"/>
      <c r="Q10217" s="127"/>
      <c r="R10217" s="127"/>
    </row>
    <row r="10218" spans="7:18" x14ac:dyDescent="0.2">
      <c r="G10218" s="64"/>
      <c r="H10218" s="64"/>
      <c r="O10218" s="87"/>
      <c r="P10218" s="127"/>
      <c r="Q10218" s="127"/>
      <c r="R10218" s="127"/>
    </row>
    <row r="10219" spans="7:18" x14ac:dyDescent="0.2">
      <c r="G10219" s="64"/>
      <c r="H10219" s="64"/>
      <c r="O10219" s="87"/>
      <c r="P10219" s="127"/>
      <c r="Q10219" s="127"/>
      <c r="R10219" s="127"/>
    </row>
    <row r="10220" spans="7:18" x14ac:dyDescent="0.2">
      <c r="G10220" s="64"/>
      <c r="H10220" s="64"/>
      <c r="O10220" s="87"/>
      <c r="P10220" s="127"/>
      <c r="Q10220" s="127"/>
      <c r="R10220" s="127"/>
    </row>
    <row r="10221" spans="7:18" x14ac:dyDescent="0.2">
      <c r="G10221" s="64"/>
      <c r="H10221" s="64"/>
      <c r="O10221" s="87"/>
      <c r="P10221" s="127"/>
      <c r="Q10221" s="127"/>
      <c r="R10221" s="127"/>
    </row>
    <row r="10222" spans="7:18" x14ac:dyDescent="0.2">
      <c r="G10222" s="64"/>
      <c r="H10222" s="64"/>
      <c r="O10222" s="87"/>
      <c r="P10222" s="127"/>
      <c r="Q10222" s="127"/>
      <c r="R10222" s="127"/>
    </row>
    <row r="10223" spans="7:18" x14ac:dyDescent="0.2">
      <c r="G10223" s="64"/>
      <c r="H10223" s="64"/>
      <c r="O10223" s="87"/>
      <c r="P10223" s="127"/>
      <c r="Q10223" s="127"/>
      <c r="R10223" s="127"/>
    </row>
    <row r="10224" spans="7:18" x14ac:dyDescent="0.2">
      <c r="G10224" s="64"/>
      <c r="H10224" s="64"/>
      <c r="O10224" s="87"/>
      <c r="P10224" s="127"/>
      <c r="Q10224" s="127"/>
      <c r="R10224" s="127"/>
    </row>
    <row r="10225" spans="7:18" x14ac:dyDescent="0.2">
      <c r="G10225" s="64"/>
      <c r="H10225" s="64"/>
      <c r="O10225" s="87"/>
      <c r="P10225" s="127"/>
      <c r="Q10225" s="127"/>
      <c r="R10225" s="127"/>
    </row>
    <row r="10226" spans="7:18" x14ac:dyDescent="0.2">
      <c r="G10226" s="64"/>
      <c r="H10226" s="64"/>
      <c r="O10226" s="87"/>
      <c r="P10226" s="127"/>
      <c r="Q10226" s="127"/>
      <c r="R10226" s="127"/>
    </row>
    <row r="10227" spans="7:18" x14ac:dyDescent="0.2">
      <c r="G10227" s="64"/>
      <c r="H10227" s="64"/>
      <c r="O10227" s="87"/>
      <c r="P10227" s="127"/>
      <c r="Q10227" s="127"/>
      <c r="R10227" s="127"/>
    </row>
    <row r="10228" spans="7:18" x14ac:dyDescent="0.2">
      <c r="G10228" s="64"/>
      <c r="H10228" s="64"/>
      <c r="O10228" s="87"/>
      <c r="P10228" s="127"/>
      <c r="Q10228" s="127"/>
      <c r="R10228" s="127"/>
    </row>
    <row r="10229" spans="7:18" x14ac:dyDescent="0.2">
      <c r="G10229" s="64"/>
      <c r="H10229" s="64"/>
      <c r="O10229" s="87"/>
      <c r="P10229" s="127"/>
      <c r="Q10229" s="127"/>
      <c r="R10229" s="127"/>
    </row>
    <row r="10230" spans="7:18" x14ac:dyDescent="0.2">
      <c r="G10230" s="64"/>
      <c r="H10230" s="64"/>
      <c r="O10230" s="87"/>
      <c r="P10230" s="127"/>
      <c r="Q10230" s="127"/>
      <c r="R10230" s="127"/>
    </row>
    <row r="10231" spans="7:18" x14ac:dyDescent="0.2">
      <c r="G10231" s="64"/>
      <c r="H10231" s="64"/>
      <c r="O10231" s="87"/>
      <c r="P10231" s="127"/>
      <c r="Q10231" s="127"/>
      <c r="R10231" s="127"/>
    </row>
    <row r="10232" spans="7:18" x14ac:dyDescent="0.2">
      <c r="G10232" s="64"/>
      <c r="H10232" s="64"/>
      <c r="O10232" s="87"/>
      <c r="P10232" s="127"/>
      <c r="Q10232" s="127"/>
      <c r="R10232" s="127"/>
    </row>
    <row r="10233" spans="7:18" x14ac:dyDescent="0.2">
      <c r="G10233" s="64"/>
      <c r="H10233" s="64"/>
      <c r="O10233" s="87"/>
      <c r="P10233" s="127"/>
      <c r="Q10233" s="127"/>
      <c r="R10233" s="127"/>
    </row>
    <row r="10234" spans="7:18" x14ac:dyDescent="0.2">
      <c r="G10234" s="64"/>
      <c r="H10234" s="64"/>
      <c r="O10234" s="87"/>
      <c r="P10234" s="127"/>
      <c r="Q10234" s="127"/>
      <c r="R10234" s="127"/>
    </row>
    <row r="10235" spans="7:18" x14ac:dyDescent="0.2">
      <c r="G10235" s="64"/>
      <c r="H10235" s="64"/>
      <c r="O10235" s="87"/>
      <c r="P10235" s="127"/>
      <c r="Q10235" s="127"/>
      <c r="R10235" s="127"/>
    </row>
    <row r="10236" spans="7:18" x14ac:dyDescent="0.2">
      <c r="G10236" s="64"/>
      <c r="H10236" s="64"/>
      <c r="O10236" s="87"/>
      <c r="P10236" s="127"/>
      <c r="Q10236" s="127"/>
      <c r="R10236" s="127"/>
    </row>
    <row r="10237" spans="7:18" x14ac:dyDescent="0.2">
      <c r="G10237" s="64"/>
      <c r="H10237" s="64"/>
      <c r="O10237" s="87"/>
      <c r="P10237" s="127"/>
      <c r="Q10237" s="127"/>
      <c r="R10237" s="127"/>
    </row>
    <row r="10238" spans="7:18" x14ac:dyDescent="0.2">
      <c r="G10238" s="64"/>
      <c r="H10238" s="64"/>
      <c r="O10238" s="87"/>
      <c r="P10238" s="127"/>
      <c r="Q10238" s="127"/>
      <c r="R10238" s="127"/>
    </row>
    <row r="10239" spans="7:18" x14ac:dyDescent="0.2">
      <c r="G10239" s="64"/>
      <c r="H10239" s="64"/>
      <c r="O10239" s="87"/>
      <c r="P10239" s="127"/>
      <c r="Q10239" s="127"/>
      <c r="R10239" s="127"/>
    </row>
    <row r="10240" spans="7:18" x14ac:dyDescent="0.2">
      <c r="G10240" s="64"/>
      <c r="H10240" s="64"/>
      <c r="O10240" s="87"/>
      <c r="P10240" s="127"/>
      <c r="Q10240" s="127"/>
      <c r="R10240" s="127"/>
    </row>
    <row r="10241" spans="7:18" x14ac:dyDescent="0.2">
      <c r="G10241" s="64"/>
      <c r="H10241" s="64"/>
      <c r="O10241" s="87"/>
      <c r="P10241" s="127"/>
      <c r="Q10241" s="127"/>
      <c r="R10241" s="127"/>
    </row>
    <row r="10242" spans="7:18" x14ac:dyDescent="0.2">
      <c r="G10242" s="64"/>
      <c r="H10242" s="64"/>
      <c r="O10242" s="87"/>
      <c r="P10242" s="127"/>
      <c r="Q10242" s="127"/>
      <c r="R10242" s="127"/>
    </row>
    <row r="10243" spans="7:18" x14ac:dyDescent="0.2">
      <c r="G10243" s="64"/>
      <c r="H10243" s="64"/>
      <c r="O10243" s="87"/>
      <c r="P10243" s="127"/>
      <c r="Q10243" s="127"/>
      <c r="R10243" s="127"/>
    </row>
    <row r="10244" spans="7:18" x14ac:dyDescent="0.2">
      <c r="G10244" s="64"/>
      <c r="H10244" s="64"/>
      <c r="O10244" s="87"/>
      <c r="P10244" s="127"/>
      <c r="Q10244" s="127"/>
      <c r="R10244" s="127"/>
    </row>
    <row r="10245" spans="7:18" x14ac:dyDescent="0.2">
      <c r="G10245" s="64"/>
      <c r="H10245" s="64"/>
      <c r="O10245" s="87"/>
      <c r="P10245" s="127"/>
      <c r="Q10245" s="127"/>
      <c r="R10245" s="127"/>
    </row>
    <row r="10246" spans="7:18" x14ac:dyDescent="0.2">
      <c r="G10246" s="64"/>
      <c r="H10246" s="64"/>
      <c r="O10246" s="87"/>
      <c r="P10246" s="127"/>
      <c r="Q10246" s="127"/>
      <c r="R10246" s="127"/>
    </row>
    <row r="10247" spans="7:18" x14ac:dyDescent="0.2">
      <c r="G10247" s="64"/>
      <c r="H10247" s="64"/>
      <c r="O10247" s="87"/>
      <c r="P10247" s="127"/>
      <c r="Q10247" s="127"/>
      <c r="R10247" s="127"/>
    </row>
    <row r="10248" spans="7:18" x14ac:dyDescent="0.2">
      <c r="G10248" s="64"/>
      <c r="H10248" s="64"/>
      <c r="O10248" s="87"/>
      <c r="P10248" s="127"/>
      <c r="Q10248" s="127"/>
      <c r="R10248" s="127"/>
    </row>
    <row r="10249" spans="7:18" x14ac:dyDescent="0.2">
      <c r="G10249" s="64"/>
      <c r="H10249" s="64"/>
      <c r="O10249" s="87"/>
      <c r="P10249" s="127"/>
      <c r="Q10249" s="127"/>
      <c r="R10249" s="127"/>
    </row>
    <row r="10250" spans="7:18" x14ac:dyDescent="0.2">
      <c r="G10250" s="64"/>
      <c r="H10250" s="64"/>
      <c r="O10250" s="87"/>
      <c r="P10250" s="127"/>
      <c r="Q10250" s="127"/>
      <c r="R10250" s="127"/>
    </row>
    <row r="10251" spans="7:18" x14ac:dyDescent="0.2">
      <c r="G10251" s="64"/>
      <c r="H10251" s="64"/>
      <c r="O10251" s="87"/>
      <c r="P10251" s="127"/>
      <c r="Q10251" s="127"/>
      <c r="R10251" s="127"/>
    </row>
    <row r="10252" spans="7:18" x14ac:dyDescent="0.2">
      <c r="G10252" s="64"/>
      <c r="H10252" s="64"/>
      <c r="O10252" s="87"/>
      <c r="P10252" s="127"/>
      <c r="Q10252" s="127"/>
      <c r="R10252" s="127"/>
    </row>
    <row r="10253" spans="7:18" x14ac:dyDescent="0.2">
      <c r="G10253" s="64"/>
      <c r="H10253" s="64"/>
      <c r="O10253" s="87"/>
      <c r="P10253" s="127"/>
      <c r="Q10253" s="127"/>
      <c r="R10253" s="127"/>
    </row>
    <row r="10254" spans="7:18" x14ac:dyDescent="0.2">
      <c r="G10254" s="64"/>
      <c r="H10254" s="64"/>
      <c r="O10254" s="87"/>
      <c r="P10254" s="127"/>
      <c r="Q10254" s="127"/>
      <c r="R10254" s="127"/>
    </row>
    <row r="10255" spans="7:18" x14ac:dyDescent="0.2">
      <c r="G10255" s="64"/>
      <c r="H10255" s="64"/>
      <c r="O10255" s="87"/>
      <c r="P10255" s="127"/>
      <c r="Q10255" s="127"/>
      <c r="R10255" s="127"/>
    </row>
    <row r="10256" spans="7:18" x14ac:dyDescent="0.2">
      <c r="G10256" s="64"/>
      <c r="H10256" s="64"/>
      <c r="O10256" s="87"/>
      <c r="P10256" s="127"/>
      <c r="Q10256" s="127"/>
      <c r="R10256" s="127"/>
    </row>
    <row r="10257" spans="7:18" x14ac:dyDescent="0.2">
      <c r="G10257" s="64"/>
      <c r="H10257" s="64"/>
      <c r="O10257" s="87"/>
      <c r="P10257" s="127"/>
      <c r="Q10257" s="127"/>
      <c r="R10257" s="127"/>
    </row>
    <row r="10258" spans="7:18" x14ac:dyDescent="0.2">
      <c r="G10258" s="64"/>
      <c r="H10258" s="64"/>
      <c r="O10258" s="87"/>
      <c r="P10258" s="127"/>
      <c r="Q10258" s="127"/>
      <c r="R10258" s="127"/>
    </row>
    <row r="10259" spans="7:18" x14ac:dyDescent="0.2">
      <c r="G10259" s="64"/>
      <c r="H10259" s="64"/>
      <c r="O10259" s="87"/>
      <c r="P10259" s="127"/>
      <c r="Q10259" s="127"/>
      <c r="R10259" s="127"/>
    </row>
    <row r="10260" spans="7:18" x14ac:dyDescent="0.2">
      <c r="G10260" s="64"/>
      <c r="H10260" s="64"/>
      <c r="O10260" s="87"/>
      <c r="P10260" s="127"/>
      <c r="Q10260" s="127"/>
      <c r="R10260" s="127"/>
    </row>
    <row r="10261" spans="7:18" x14ac:dyDescent="0.2">
      <c r="G10261" s="64"/>
      <c r="H10261" s="64"/>
      <c r="O10261" s="87"/>
      <c r="P10261" s="127"/>
      <c r="Q10261" s="127"/>
      <c r="R10261" s="127"/>
    </row>
    <row r="10262" spans="7:18" x14ac:dyDescent="0.2">
      <c r="G10262" s="64"/>
      <c r="H10262" s="64"/>
      <c r="O10262" s="87"/>
      <c r="P10262" s="127"/>
      <c r="Q10262" s="127"/>
      <c r="R10262" s="127"/>
    </row>
    <row r="10263" spans="7:18" x14ac:dyDescent="0.2">
      <c r="G10263" s="64"/>
      <c r="H10263" s="64"/>
      <c r="O10263" s="87"/>
      <c r="P10263" s="127"/>
      <c r="Q10263" s="127"/>
      <c r="R10263" s="127"/>
    </row>
    <row r="10264" spans="7:18" x14ac:dyDescent="0.2">
      <c r="G10264" s="64"/>
      <c r="H10264" s="64"/>
      <c r="O10264" s="87"/>
      <c r="P10264" s="127"/>
      <c r="Q10264" s="127"/>
      <c r="R10264" s="127"/>
    </row>
    <row r="10265" spans="7:18" x14ac:dyDescent="0.2">
      <c r="G10265" s="64"/>
      <c r="H10265" s="64"/>
      <c r="O10265" s="87"/>
      <c r="P10265" s="127"/>
      <c r="Q10265" s="127"/>
      <c r="R10265" s="127"/>
    </row>
    <row r="10266" spans="7:18" x14ac:dyDescent="0.2">
      <c r="G10266" s="64"/>
      <c r="H10266" s="64"/>
      <c r="O10266" s="87"/>
      <c r="P10266" s="127"/>
      <c r="Q10266" s="127"/>
      <c r="R10266" s="127"/>
    </row>
    <row r="10267" spans="7:18" x14ac:dyDescent="0.2">
      <c r="G10267" s="64"/>
      <c r="H10267" s="64"/>
      <c r="O10267" s="87"/>
      <c r="P10267" s="127"/>
      <c r="Q10267" s="127"/>
      <c r="R10267" s="127"/>
    </row>
    <row r="10268" spans="7:18" x14ac:dyDescent="0.2">
      <c r="G10268" s="64"/>
      <c r="H10268" s="64"/>
      <c r="O10268" s="87"/>
      <c r="P10268" s="127"/>
      <c r="Q10268" s="127"/>
      <c r="R10268" s="127"/>
    </row>
    <row r="10269" spans="7:18" x14ac:dyDescent="0.2">
      <c r="G10269" s="64"/>
      <c r="H10269" s="64"/>
      <c r="O10269" s="87"/>
      <c r="P10269" s="127"/>
      <c r="Q10269" s="127"/>
      <c r="R10269" s="127"/>
    </row>
    <row r="10270" spans="7:18" x14ac:dyDescent="0.2">
      <c r="G10270" s="64"/>
      <c r="H10270" s="64"/>
      <c r="O10270" s="87"/>
      <c r="P10270" s="127"/>
      <c r="Q10270" s="127"/>
      <c r="R10270" s="127"/>
    </row>
    <row r="10271" spans="7:18" x14ac:dyDescent="0.2">
      <c r="G10271" s="64"/>
      <c r="H10271" s="64"/>
      <c r="O10271" s="87"/>
      <c r="P10271" s="127"/>
      <c r="Q10271" s="127"/>
      <c r="R10271" s="127"/>
    </row>
    <row r="10272" spans="7:18" x14ac:dyDescent="0.2">
      <c r="G10272" s="64"/>
      <c r="H10272" s="64"/>
      <c r="O10272" s="87"/>
      <c r="P10272" s="127"/>
      <c r="Q10272" s="127"/>
      <c r="R10272" s="127"/>
    </row>
    <row r="10273" spans="7:18" x14ac:dyDescent="0.2">
      <c r="G10273" s="64"/>
      <c r="H10273" s="64"/>
      <c r="O10273" s="87"/>
      <c r="P10273" s="127"/>
      <c r="Q10273" s="127"/>
      <c r="R10273" s="127"/>
    </row>
    <row r="10274" spans="7:18" x14ac:dyDescent="0.2">
      <c r="G10274" s="64"/>
      <c r="H10274" s="64"/>
      <c r="O10274" s="87"/>
      <c r="P10274" s="127"/>
      <c r="Q10274" s="127"/>
      <c r="R10274" s="127"/>
    </row>
    <row r="10275" spans="7:18" x14ac:dyDescent="0.2">
      <c r="G10275" s="64"/>
      <c r="H10275" s="64"/>
      <c r="O10275" s="87"/>
      <c r="P10275" s="127"/>
      <c r="Q10275" s="127"/>
      <c r="R10275" s="127"/>
    </row>
    <row r="10276" spans="7:18" x14ac:dyDescent="0.2">
      <c r="G10276" s="64"/>
      <c r="H10276" s="64"/>
      <c r="O10276" s="87"/>
      <c r="P10276" s="127"/>
      <c r="Q10276" s="127"/>
      <c r="R10276" s="127"/>
    </row>
    <row r="10277" spans="7:18" x14ac:dyDescent="0.2">
      <c r="G10277" s="64"/>
      <c r="H10277" s="64"/>
      <c r="O10277" s="87"/>
      <c r="P10277" s="127"/>
      <c r="Q10277" s="127"/>
      <c r="R10277" s="127"/>
    </row>
    <row r="10278" spans="7:18" x14ac:dyDescent="0.2">
      <c r="G10278" s="64"/>
      <c r="H10278" s="64"/>
      <c r="O10278" s="87"/>
      <c r="P10278" s="127"/>
      <c r="Q10278" s="127"/>
      <c r="R10278" s="127"/>
    </row>
    <row r="10279" spans="7:18" x14ac:dyDescent="0.2">
      <c r="G10279" s="64"/>
      <c r="H10279" s="64"/>
      <c r="O10279" s="87"/>
      <c r="P10279" s="127"/>
      <c r="Q10279" s="127"/>
      <c r="R10279" s="127"/>
    </row>
    <row r="10280" spans="7:18" x14ac:dyDescent="0.2">
      <c r="G10280" s="64"/>
      <c r="H10280" s="64"/>
      <c r="O10280" s="87"/>
      <c r="P10280" s="127"/>
      <c r="Q10280" s="127"/>
      <c r="R10280" s="127"/>
    </row>
    <row r="10281" spans="7:18" x14ac:dyDescent="0.2">
      <c r="G10281" s="64"/>
      <c r="H10281" s="64"/>
      <c r="O10281" s="87"/>
      <c r="P10281" s="127"/>
      <c r="Q10281" s="127"/>
      <c r="R10281" s="127"/>
    </row>
    <row r="10282" spans="7:18" x14ac:dyDescent="0.2">
      <c r="G10282" s="64"/>
      <c r="H10282" s="64"/>
      <c r="O10282" s="87"/>
      <c r="P10282" s="127"/>
      <c r="Q10282" s="127"/>
      <c r="R10282" s="127"/>
    </row>
    <row r="10283" spans="7:18" x14ac:dyDescent="0.2">
      <c r="G10283" s="64"/>
      <c r="H10283" s="64"/>
      <c r="O10283" s="87"/>
      <c r="P10283" s="127"/>
      <c r="Q10283" s="127"/>
      <c r="R10283" s="127"/>
    </row>
    <row r="10284" spans="7:18" x14ac:dyDescent="0.2">
      <c r="G10284" s="64"/>
      <c r="H10284" s="64"/>
      <c r="O10284" s="87"/>
      <c r="P10284" s="127"/>
      <c r="Q10284" s="127"/>
      <c r="R10284" s="127"/>
    </row>
    <row r="10285" spans="7:18" x14ac:dyDescent="0.2">
      <c r="G10285" s="64"/>
      <c r="H10285" s="64"/>
      <c r="O10285" s="87"/>
      <c r="P10285" s="127"/>
      <c r="Q10285" s="127"/>
      <c r="R10285" s="127"/>
    </row>
    <row r="10286" spans="7:18" x14ac:dyDescent="0.2">
      <c r="G10286" s="64"/>
      <c r="H10286" s="64"/>
      <c r="O10286" s="87"/>
      <c r="P10286" s="127"/>
      <c r="Q10286" s="127"/>
      <c r="R10286" s="127"/>
    </row>
    <row r="10287" spans="7:18" x14ac:dyDescent="0.2">
      <c r="G10287" s="64"/>
      <c r="H10287" s="64"/>
      <c r="O10287" s="87"/>
      <c r="P10287" s="127"/>
      <c r="Q10287" s="127"/>
      <c r="R10287" s="127"/>
    </row>
    <row r="10288" spans="7:18" x14ac:dyDescent="0.2">
      <c r="G10288" s="64"/>
      <c r="H10288" s="64"/>
      <c r="O10288" s="87"/>
      <c r="P10288" s="127"/>
      <c r="Q10288" s="127"/>
      <c r="R10288" s="127"/>
    </row>
    <row r="10289" spans="7:18" x14ac:dyDescent="0.2">
      <c r="G10289" s="64"/>
      <c r="H10289" s="64"/>
      <c r="O10289" s="87"/>
      <c r="P10289" s="127"/>
      <c r="Q10289" s="127"/>
      <c r="R10289" s="127"/>
    </row>
    <row r="10290" spans="7:18" x14ac:dyDescent="0.2">
      <c r="G10290" s="64"/>
      <c r="H10290" s="64"/>
      <c r="O10290" s="87"/>
      <c r="P10290" s="127"/>
      <c r="Q10290" s="127"/>
      <c r="R10290" s="127"/>
    </row>
    <row r="10291" spans="7:18" x14ac:dyDescent="0.2">
      <c r="G10291" s="64"/>
      <c r="H10291" s="64"/>
      <c r="O10291" s="87"/>
      <c r="P10291" s="127"/>
      <c r="Q10291" s="127"/>
      <c r="R10291" s="127"/>
    </row>
    <row r="10292" spans="7:18" x14ac:dyDescent="0.2">
      <c r="G10292" s="64"/>
      <c r="H10292" s="64"/>
      <c r="O10292" s="87"/>
      <c r="P10292" s="127"/>
      <c r="Q10292" s="127"/>
      <c r="R10292" s="127"/>
    </row>
    <row r="10293" spans="7:18" x14ac:dyDescent="0.2">
      <c r="G10293" s="64"/>
      <c r="H10293" s="64"/>
      <c r="O10293" s="87"/>
      <c r="P10293" s="127"/>
      <c r="Q10293" s="127"/>
      <c r="R10293" s="127"/>
    </row>
    <row r="10294" spans="7:18" x14ac:dyDescent="0.2">
      <c r="G10294" s="64"/>
      <c r="H10294" s="64"/>
      <c r="O10294" s="87"/>
      <c r="P10294" s="127"/>
      <c r="Q10294" s="127"/>
      <c r="R10294" s="127"/>
    </row>
    <row r="10295" spans="7:18" x14ac:dyDescent="0.2">
      <c r="G10295" s="64"/>
      <c r="H10295" s="64"/>
      <c r="O10295" s="87"/>
      <c r="P10295" s="127"/>
      <c r="Q10295" s="127"/>
      <c r="R10295" s="127"/>
    </row>
    <row r="10296" spans="7:18" x14ac:dyDescent="0.2">
      <c r="G10296" s="64"/>
      <c r="H10296" s="64"/>
      <c r="O10296" s="87"/>
      <c r="P10296" s="127"/>
      <c r="Q10296" s="127"/>
      <c r="R10296" s="127"/>
    </row>
    <row r="10297" spans="7:18" x14ac:dyDescent="0.2">
      <c r="G10297" s="64"/>
      <c r="H10297" s="64"/>
      <c r="O10297" s="87"/>
      <c r="P10297" s="127"/>
      <c r="Q10297" s="127"/>
      <c r="R10297" s="127"/>
    </row>
    <row r="10298" spans="7:18" x14ac:dyDescent="0.2">
      <c r="G10298" s="64"/>
      <c r="H10298" s="64"/>
      <c r="O10298" s="87"/>
      <c r="P10298" s="127"/>
      <c r="Q10298" s="127"/>
      <c r="R10298" s="127"/>
    </row>
    <row r="10299" spans="7:18" x14ac:dyDescent="0.2">
      <c r="G10299" s="64"/>
      <c r="H10299" s="64"/>
      <c r="O10299" s="87"/>
      <c r="P10299" s="127"/>
      <c r="Q10299" s="127"/>
      <c r="R10299" s="127"/>
    </row>
    <row r="10300" spans="7:18" x14ac:dyDescent="0.2">
      <c r="G10300" s="64"/>
      <c r="H10300" s="64"/>
      <c r="O10300" s="87"/>
      <c r="P10300" s="127"/>
      <c r="Q10300" s="127"/>
      <c r="R10300" s="127"/>
    </row>
    <row r="10301" spans="7:18" x14ac:dyDescent="0.2">
      <c r="G10301" s="64"/>
      <c r="H10301" s="64"/>
      <c r="O10301" s="87"/>
      <c r="P10301" s="127"/>
      <c r="Q10301" s="127"/>
      <c r="R10301" s="127"/>
    </row>
    <row r="10302" spans="7:18" x14ac:dyDescent="0.2">
      <c r="G10302" s="64"/>
      <c r="H10302" s="64"/>
      <c r="O10302" s="87"/>
      <c r="P10302" s="127"/>
      <c r="Q10302" s="127"/>
      <c r="R10302" s="127"/>
    </row>
    <row r="10303" spans="7:18" x14ac:dyDescent="0.2">
      <c r="G10303" s="64"/>
      <c r="H10303" s="64"/>
      <c r="O10303" s="87"/>
      <c r="P10303" s="127"/>
      <c r="Q10303" s="127"/>
      <c r="R10303" s="127"/>
    </row>
    <row r="10304" spans="7:18" x14ac:dyDescent="0.2">
      <c r="G10304" s="64"/>
      <c r="H10304" s="64"/>
      <c r="O10304" s="87"/>
      <c r="P10304" s="127"/>
      <c r="Q10304" s="127"/>
      <c r="R10304" s="127"/>
    </row>
    <row r="10305" spans="7:18" x14ac:dyDescent="0.2">
      <c r="G10305" s="64"/>
      <c r="H10305" s="64"/>
      <c r="O10305" s="87"/>
      <c r="P10305" s="127"/>
      <c r="Q10305" s="127"/>
      <c r="R10305" s="127"/>
    </row>
    <row r="10306" spans="7:18" x14ac:dyDescent="0.2">
      <c r="G10306" s="64"/>
      <c r="H10306" s="64"/>
      <c r="O10306" s="87"/>
      <c r="P10306" s="127"/>
      <c r="Q10306" s="127"/>
      <c r="R10306" s="127"/>
    </row>
    <row r="10307" spans="7:18" x14ac:dyDescent="0.2">
      <c r="G10307" s="64"/>
      <c r="H10307" s="64"/>
      <c r="O10307" s="87"/>
      <c r="P10307" s="127"/>
      <c r="Q10307" s="127"/>
      <c r="R10307" s="127"/>
    </row>
    <row r="10308" spans="7:18" x14ac:dyDescent="0.2">
      <c r="G10308" s="64"/>
      <c r="H10308" s="64"/>
      <c r="O10308" s="87"/>
      <c r="P10308" s="127"/>
      <c r="Q10308" s="127"/>
      <c r="R10308" s="127"/>
    </row>
    <row r="10309" spans="7:18" x14ac:dyDescent="0.2">
      <c r="G10309" s="64"/>
      <c r="H10309" s="64"/>
      <c r="O10309" s="87"/>
      <c r="P10309" s="127"/>
      <c r="Q10309" s="127"/>
      <c r="R10309" s="127"/>
    </row>
    <row r="10310" spans="7:18" x14ac:dyDescent="0.2">
      <c r="G10310" s="64"/>
      <c r="H10310" s="64"/>
      <c r="O10310" s="87"/>
      <c r="P10310" s="127"/>
      <c r="Q10310" s="127"/>
      <c r="R10310" s="127"/>
    </row>
    <row r="10311" spans="7:18" x14ac:dyDescent="0.2">
      <c r="G10311" s="64"/>
      <c r="H10311" s="64"/>
      <c r="O10311" s="87"/>
      <c r="P10311" s="127"/>
      <c r="Q10311" s="127"/>
      <c r="R10311" s="127"/>
    </row>
    <row r="10312" spans="7:18" x14ac:dyDescent="0.2">
      <c r="G10312" s="64"/>
      <c r="H10312" s="64"/>
      <c r="O10312" s="87"/>
      <c r="P10312" s="127"/>
      <c r="Q10312" s="127"/>
      <c r="R10312" s="127"/>
    </row>
    <row r="10313" spans="7:18" x14ac:dyDescent="0.2">
      <c r="G10313" s="64"/>
      <c r="H10313" s="64"/>
      <c r="O10313" s="87"/>
      <c r="P10313" s="127"/>
      <c r="Q10313" s="127"/>
      <c r="R10313" s="127"/>
    </row>
    <row r="10314" spans="7:18" x14ac:dyDescent="0.2">
      <c r="G10314" s="64"/>
      <c r="H10314" s="64"/>
      <c r="O10314" s="87"/>
      <c r="P10314" s="127"/>
      <c r="Q10314" s="127"/>
      <c r="R10314" s="127"/>
    </row>
    <row r="10315" spans="7:18" x14ac:dyDescent="0.2">
      <c r="G10315" s="64"/>
      <c r="H10315" s="64"/>
      <c r="O10315" s="87"/>
      <c r="P10315" s="127"/>
      <c r="Q10315" s="127"/>
      <c r="R10315" s="127"/>
    </row>
    <row r="10316" spans="7:18" x14ac:dyDescent="0.2">
      <c r="G10316" s="64"/>
      <c r="H10316" s="64"/>
      <c r="O10316" s="87"/>
      <c r="P10316" s="127"/>
      <c r="Q10316" s="127"/>
      <c r="R10316" s="127"/>
    </row>
    <row r="10317" spans="7:18" x14ac:dyDescent="0.2">
      <c r="G10317" s="64"/>
      <c r="H10317" s="64"/>
      <c r="O10317" s="87"/>
      <c r="P10317" s="127"/>
      <c r="Q10317" s="127"/>
      <c r="R10317" s="127"/>
    </row>
    <row r="10318" spans="7:18" x14ac:dyDescent="0.2">
      <c r="G10318" s="64"/>
      <c r="H10318" s="64"/>
      <c r="O10318" s="87"/>
      <c r="P10318" s="127"/>
      <c r="Q10318" s="127"/>
      <c r="R10318" s="127"/>
    </row>
    <row r="10319" spans="7:18" x14ac:dyDescent="0.2">
      <c r="G10319" s="64"/>
      <c r="H10319" s="64"/>
      <c r="O10319" s="87"/>
      <c r="P10319" s="127"/>
      <c r="Q10319" s="127"/>
      <c r="R10319" s="127"/>
    </row>
    <row r="10320" spans="7:18" x14ac:dyDescent="0.2">
      <c r="G10320" s="64"/>
      <c r="H10320" s="64"/>
      <c r="O10320" s="87"/>
      <c r="P10320" s="127"/>
      <c r="Q10320" s="127"/>
      <c r="R10320" s="127"/>
    </row>
    <row r="10321" spans="7:18" x14ac:dyDescent="0.2">
      <c r="G10321" s="64"/>
      <c r="H10321" s="64"/>
      <c r="O10321" s="87"/>
      <c r="P10321" s="127"/>
      <c r="Q10321" s="127"/>
      <c r="R10321" s="127"/>
    </row>
    <row r="10322" spans="7:18" x14ac:dyDescent="0.2">
      <c r="G10322" s="64"/>
      <c r="H10322" s="64"/>
      <c r="O10322" s="87"/>
      <c r="P10322" s="127"/>
      <c r="Q10322" s="127"/>
      <c r="R10322" s="127"/>
    </row>
    <row r="10323" spans="7:18" x14ac:dyDescent="0.2">
      <c r="G10323" s="64"/>
      <c r="H10323" s="64"/>
      <c r="O10323" s="87"/>
      <c r="P10323" s="127"/>
      <c r="Q10323" s="127"/>
      <c r="R10323" s="127"/>
    </row>
    <row r="10324" spans="7:18" x14ac:dyDescent="0.2">
      <c r="G10324" s="64"/>
      <c r="H10324" s="64"/>
      <c r="O10324" s="87"/>
      <c r="P10324" s="127"/>
      <c r="Q10324" s="127"/>
      <c r="R10324" s="127"/>
    </row>
    <row r="10325" spans="7:18" x14ac:dyDescent="0.2">
      <c r="G10325" s="64"/>
      <c r="H10325" s="64"/>
      <c r="O10325" s="87"/>
      <c r="P10325" s="127"/>
      <c r="Q10325" s="127"/>
      <c r="R10325" s="127"/>
    </row>
    <row r="10326" spans="7:18" x14ac:dyDescent="0.2">
      <c r="G10326" s="64"/>
      <c r="H10326" s="64"/>
      <c r="O10326" s="87"/>
      <c r="P10326" s="127"/>
      <c r="Q10326" s="127"/>
      <c r="R10326" s="127"/>
    </row>
    <row r="10327" spans="7:18" x14ac:dyDescent="0.2">
      <c r="G10327" s="64"/>
      <c r="H10327" s="64"/>
      <c r="O10327" s="87"/>
      <c r="P10327" s="127"/>
      <c r="Q10327" s="127"/>
      <c r="R10327" s="127"/>
    </row>
    <row r="10328" spans="7:18" x14ac:dyDescent="0.2">
      <c r="G10328" s="64"/>
      <c r="H10328" s="64"/>
      <c r="O10328" s="87"/>
      <c r="P10328" s="127"/>
      <c r="Q10328" s="127"/>
      <c r="R10328" s="127"/>
    </row>
    <row r="10329" spans="7:18" x14ac:dyDescent="0.2">
      <c r="G10329" s="64"/>
      <c r="H10329" s="64"/>
      <c r="O10329" s="87"/>
      <c r="P10329" s="127"/>
      <c r="Q10329" s="127"/>
      <c r="R10329" s="127"/>
    </row>
    <row r="10330" spans="7:18" x14ac:dyDescent="0.2">
      <c r="G10330" s="64"/>
      <c r="H10330" s="64"/>
      <c r="O10330" s="87"/>
      <c r="P10330" s="127"/>
      <c r="Q10330" s="127"/>
      <c r="R10330" s="127"/>
    </row>
    <row r="10331" spans="7:18" x14ac:dyDescent="0.2">
      <c r="G10331" s="64"/>
      <c r="H10331" s="64"/>
      <c r="O10331" s="87"/>
      <c r="P10331" s="127"/>
      <c r="Q10331" s="127"/>
      <c r="R10331" s="127"/>
    </row>
    <row r="10332" spans="7:18" x14ac:dyDescent="0.2">
      <c r="G10332" s="64"/>
      <c r="H10332" s="64"/>
      <c r="O10332" s="87"/>
      <c r="P10332" s="127"/>
      <c r="Q10332" s="127"/>
      <c r="R10332" s="127"/>
    </row>
    <row r="10333" spans="7:18" x14ac:dyDescent="0.2">
      <c r="G10333" s="64"/>
      <c r="H10333" s="64"/>
      <c r="O10333" s="87"/>
      <c r="P10333" s="127"/>
      <c r="Q10333" s="127"/>
      <c r="R10333" s="127"/>
    </row>
    <row r="10334" spans="7:18" x14ac:dyDescent="0.2">
      <c r="G10334" s="64"/>
      <c r="H10334" s="64"/>
      <c r="O10334" s="87"/>
      <c r="P10334" s="127"/>
      <c r="Q10334" s="127"/>
      <c r="R10334" s="127"/>
    </row>
    <row r="10335" spans="7:18" x14ac:dyDescent="0.2">
      <c r="G10335" s="64"/>
      <c r="H10335" s="64"/>
      <c r="O10335" s="87"/>
      <c r="P10335" s="127"/>
      <c r="Q10335" s="127"/>
      <c r="R10335" s="127"/>
    </row>
    <row r="10336" spans="7:18" x14ac:dyDescent="0.2">
      <c r="G10336" s="64"/>
      <c r="H10336" s="64"/>
      <c r="O10336" s="87"/>
      <c r="P10336" s="127"/>
      <c r="Q10336" s="127"/>
      <c r="R10336" s="127"/>
    </row>
    <row r="10337" spans="7:18" x14ac:dyDescent="0.2">
      <c r="G10337" s="64"/>
      <c r="H10337" s="64"/>
      <c r="O10337" s="87"/>
      <c r="P10337" s="127"/>
      <c r="Q10337" s="127"/>
      <c r="R10337" s="127"/>
    </row>
    <row r="10338" spans="7:18" x14ac:dyDescent="0.2">
      <c r="G10338" s="64"/>
      <c r="H10338" s="64"/>
      <c r="O10338" s="87"/>
      <c r="P10338" s="127"/>
      <c r="Q10338" s="127"/>
      <c r="R10338" s="127"/>
    </row>
    <row r="10339" spans="7:18" x14ac:dyDescent="0.2">
      <c r="G10339" s="64"/>
      <c r="H10339" s="64"/>
      <c r="O10339" s="87"/>
      <c r="P10339" s="127"/>
      <c r="Q10339" s="127"/>
      <c r="R10339" s="127"/>
    </row>
    <row r="10340" spans="7:18" x14ac:dyDescent="0.2">
      <c r="G10340" s="64"/>
      <c r="H10340" s="64"/>
      <c r="O10340" s="87"/>
      <c r="P10340" s="127"/>
      <c r="Q10340" s="127"/>
      <c r="R10340" s="127"/>
    </row>
    <row r="10341" spans="7:18" x14ac:dyDescent="0.2">
      <c r="G10341" s="64"/>
      <c r="H10341" s="64"/>
      <c r="O10341" s="87"/>
      <c r="P10341" s="127"/>
      <c r="Q10341" s="127"/>
      <c r="R10341" s="127"/>
    </row>
    <row r="10342" spans="7:18" x14ac:dyDescent="0.2">
      <c r="G10342" s="64"/>
      <c r="H10342" s="64"/>
      <c r="O10342" s="87"/>
      <c r="P10342" s="127"/>
      <c r="Q10342" s="127"/>
      <c r="R10342" s="127"/>
    </row>
    <row r="10343" spans="7:18" x14ac:dyDescent="0.2">
      <c r="G10343" s="64"/>
      <c r="H10343" s="64"/>
      <c r="O10343" s="87"/>
      <c r="P10343" s="127"/>
      <c r="Q10343" s="127"/>
      <c r="R10343" s="127"/>
    </row>
    <row r="10344" spans="7:18" x14ac:dyDescent="0.2">
      <c r="G10344" s="64"/>
      <c r="H10344" s="64"/>
      <c r="O10344" s="87"/>
      <c r="P10344" s="127"/>
      <c r="Q10344" s="127"/>
      <c r="R10344" s="127"/>
    </row>
    <row r="10345" spans="7:18" x14ac:dyDescent="0.2">
      <c r="G10345" s="64"/>
      <c r="H10345" s="64"/>
      <c r="O10345" s="87"/>
      <c r="P10345" s="127"/>
      <c r="Q10345" s="127"/>
      <c r="R10345" s="127"/>
    </row>
    <row r="10346" spans="7:18" x14ac:dyDescent="0.2">
      <c r="G10346" s="64"/>
      <c r="H10346" s="64"/>
      <c r="O10346" s="87"/>
      <c r="P10346" s="127"/>
      <c r="Q10346" s="127"/>
      <c r="R10346" s="127"/>
    </row>
    <row r="10347" spans="7:18" x14ac:dyDescent="0.2">
      <c r="G10347" s="64"/>
      <c r="H10347" s="64"/>
      <c r="O10347" s="87"/>
      <c r="P10347" s="127"/>
      <c r="Q10347" s="127"/>
      <c r="R10347" s="127"/>
    </row>
    <row r="10348" spans="7:18" x14ac:dyDescent="0.2">
      <c r="G10348" s="64"/>
      <c r="H10348" s="64"/>
      <c r="O10348" s="87"/>
      <c r="P10348" s="127"/>
      <c r="Q10348" s="127"/>
      <c r="R10348" s="127"/>
    </row>
    <row r="10349" spans="7:18" x14ac:dyDescent="0.2">
      <c r="G10349" s="64"/>
      <c r="H10349" s="64"/>
      <c r="O10349" s="87"/>
      <c r="P10349" s="127"/>
      <c r="Q10349" s="127"/>
      <c r="R10349" s="127"/>
    </row>
    <row r="10350" spans="7:18" x14ac:dyDescent="0.2">
      <c r="G10350" s="64"/>
      <c r="H10350" s="64"/>
      <c r="O10350" s="87"/>
      <c r="P10350" s="127"/>
      <c r="Q10350" s="127"/>
      <c r="R10350" s="127"/>
    </row>
    <row r="10351" spans="7:18" x14ac:dyDescent="0.2">
      <c r="G10351" s="64"/>
      <c r="H10351" s="64"/>
      <c r="O10351" s="87"/>
      <c r="P10351" s="127"/>
      <c r="Q10351" s="127"/>
      <c r="R10351" s="127"/>
    </row>
    <row r="10352" spans="7:18" x14ac:dyDescent="0.2">
      <c r="G10352" s="64"/>
      <c r="H10352" s="64"/>
      <c r="O10352" s="87"/>
      <c r="P10352" s="127"/>
      <c r="Q10352" s="127"/>
      <c r="R10352" s="127"/>
    </row>
    <row r="10353" spans="7:18" x14ac:dyDescent="0.2">
      <c r="G10353" s="64"/>
      <c r="H10353" s="64"/>
      <c r="O10353" s="87"/>
      <c r="P10353" s="127"/>
      <c r="Q10353" s="127"/>
      <c r="R10353" s="127"/>
    </row>
    <row r="10354" spans="7:18" x14ac:dyDescent="0.2">
      <c r="G10354" s="64"/>
      <c r="H10354" s="64"/>
      <c r="O10354" s="87"/>
      <c r="P10354" s="127"/>
      <c r="Q10354" s="127"/>
      <c r="R10354" s="127"/>
    </row>
    <row r="10355" spans="7:18" x14ac:dyDescent="0.2">
      <c r="G10355" s="64"/>
      <c r="H10355" s="64"/>
      <c r="O10355" s="87"/>
      <c r="P10355" s="127"/>
      <c r="Q10355" s="127"/>
      <c r="R10355" s="127"/>
    </row>
    <row r="10356" spans="7:18" x14ac:dyDescent="0.2">
      <c r="G10356" s="64"/>
      <c r="H10356" s="64"/>
      <c r="O10356" s="87"/>
      <c r="P10356" s="127"/>
      <c r="Q10356" s="127"/>
      <c r="R10356" s="127"/>
    </row>
    <row r="10357" spans="7:18" x14ac:dyDescent="0.2">
      <c r="G10357" s="64"/>
      <c r="H10357" s="64"/>
      <c r="O10357" s="87"/>
      <c r="P10357" s="127"/>
      <c r="Q10357" s="127"/>
      <c r="R10357" s="127"/>
    </row>
    <row r="10358" spans="7:18" x14ac:dyDescent="0.2">
      <c r="G10358" s="64"/>
      <c r="H10358" s="64"/>
      <c r="O10358" s="87"/>
      <c r="P10358" s="127"/>
      <c r="Q10358" s="127"/>
      <c r="R10358" s="127"/>
    </row>
    <row r="10359" spans="7:18" x14ac:dyDescent="0.2">
      <c r="G10359" s="64"/>
      <c r="H10359" s="64"/>
      <c r="O10359" s="87"/>
      <c r="P10359" s="127"/>
      <c r="Q10359" s="127"/>
      <c r="R10359" s="127"/>
    </row>
    <row r="10360" spans="7:18" x14ac:dyDescent="0.2">
      <c r="G10360" s="64"/>
      <c r="H10360" s="64"/>
      <c r="O10360" s="87"/>
      <c r="P10360" s="127"/>
      <c r="Q10360" s="127"/>
      <c r="R10360" s="127"/>
    </row>
    <row r="10361" spans="7:18" x14ac:dyDescent="0.2">
      <c r="G10361" s="64"/>
      <c r="H10361" s="64"/>
      <c r="O10361" s="87"/>
      <c r="P10361" s="127"/>
      <c r="Q10361" s="127"/>
      <c r="R10361" s="127"/>
    </row>
    <row r="10362" spans="7:18" x14ac:dyDescent="0.2">
      <c r="G10362" s="64"/>
      <c r="H10362" s="64"/>
      <c r="O10362" s="87"/>
      <c r="P10362" s="127"/>
      <c r="Q10362" s="127"/>
      <c r="R10362" s="127"/>
    </row>
    <row r="10363" spans="7:18" x14ac:dyDescent="0.2">
      <c r="G10363" s="64"/>
      <c r="H10363" s="64"/>
      <c r="O10363" s="87"/>
      <c r="P10363" s="127"/>
      <c r="Q10363" s="127"/>
      <c r="R10363" s="127"/>
    </row>
    <row r="10364" spans="7:18" x14ac:dyDescent="0.2">
      <c r="G10364" s="64"/>
      <c r="H10364" s="64"/>
      <c r="O10364" s="87"/>
      <c r="P10364" s="127"/>
      <c r="Q10364" s="127"/>
      <c r="R10364" s="127"/>
    </row>
    <row r="10365" spans="7:18" x14ac:dyDescent="0.2">
      <c r="G10365" s="64"/>
      <c r="H10365" s="64"/>
      <c r="O10365" s="87"/>
      <c r="P10365" s="127"/>
      <c r="Q10365" s="127"/>
      <c r="R10365" s="127"/>
    </row>
    <row r="10366" spans="7:18" x14ac:dyDescent="0.2">
      <c r="G10366" s="64"/>
      <c r="H10366" s="64"/>
      <c r="O10366" s="87"/>
      <c r="P10366" s="127"/>
      <c r="Q10366" s="127"/>
      <c r="R10366" s="127"/>
    </row>
    <row r="10367" spans="7:18" x14ac:dyDescent="0.2">
      <c r="G10367" s="64"/>
      <c r="H10367" s="64"/>
      <c r="O10367" s="87"/>
      <c r="P10367" s="127"/>
      <c r="Q10367" s="127"/>
      <c r="R10367" s="127"/>
    </row>
    <row r="10368" spans="7:18" x14ac:dyDescent="0.2">
      <c r="G10368" s="64"/>
      <c r="H10368" s="64"/>
      <c r="O10368" s="87"/>
      <c r="P10368" s="127"/>
      <c r="Q10368" s="127"/>
      <c r="R10368" s="127"/>
    </row>
    <row r="10369" spans="7:18" x14ac:dyDescent="0.2">
      <c r="G10369" s="64"/>
      <c r="H10369" s="64"/>
      <c r="O10369" s="87"/>
      <c r="P10369" s="127"/>
      <c r="Q10369" s="127"/>
      <c r="R10369" s="127"/>
    </row>
    <row r="10370" spans="7:18" x14ac:dyDescent="0.2">
      <c r="G10370" s="64"/>
      <c r="H10370" s="64"/>
      <c r="O10370" s="87"/>
      <c r="P10370" s="127"/>
      <c r="Q10370" s="127"/>
      <c r="R10370" s="127"/>
    </row>
    <row r="10371" spans="7:18" x14ac:dyDescent="0.2">
      <c r="G10371" s="64"/>
      <c r="H10371" s="64"/>
      <c r="O10371" s="87"/>
      <c r="P10371" s="127"/>
      <c r="Q10371" s="127"/>
      <c r="R10371" s="127"/>
    </row>
    <row r="10372" spans="7:18" x14ac:dyDescent="0.2">
      <c r="G10372" s="64"/>
      <c r="H10372" s="64"/>
      <c r="O10372" s="87"/>
      <c r="P10372" s="127"/>
      <c r="Q10372" s="127"/>
      <c r="R10372" s="127"/>
    </row>
    <row r="10373" spans="7:18" x14ac:dyDescent="0.2">
      <c r="G10373" s="64"/>
      <c r="H10373" s="64"/>
      <c r="O10373" s="87"/>
      <c r="P10373" s="127"/>
      <c r="Q10373" s="127"/>
      <c r="R10373" s="127"/>
    </row>
    <row r="10374" spans="7:18" x14ac:dyDescent="0.2">
      <c r="G10374" s="64"/>
      <c r="H10374" s="64"/>
      <c r="O10374" s="87"/>
      <c r="P10374" s="127"/>
      <c r="Q10374" s="127"/>
      <c r="R10374" s="127"/>
    </row>
    <row r="10375" spans="7:18" x14ac:dyDescent="0.2">
      <c r="G10375" s="64"/>
      <c r="H10375" s="64"/>
      <c r="O10375" s="87"/>
      <c r="P10375" s="127"/>
      <c r="Q10375" s="127"/>
      <c r="R10375" s="127"/>
    </row>
    <row r="10376" spans="7:18" x14ac:dyDescent="0.2">
      <c r="G10376" s="64"/>
      <c r="H10376" s="64"/>
      <c r="O10376" s="87"/>
      <c r="P10376" s="127"/>
      <c r="Q10376" s="127"/>
      <c r="R10376" s="127"/>
    </row>
    <row r="10377" spans="7:18" x14ac:dyDescent="0.2">
      <c r="G10377" s="64"/>
      <c r="H10377" s="64"/>
      <c r="O10377" s="87"/>
      <c r="P10377" s="127"/>
      <c r="Q10377" s="127"/>
      <c r="R10377" s="127"/>
    </row>
    <row r="10378" spans="7:18" x14ac:dyDescent="0.2">
      <c r="G10378" s="64"/>
      <c r="H10378" s="64"/>
      <c r="O10378" s="87"/>
      <c r="P10378" s="127"/>
      <c r="Q10378" s="127"/>
      <c r="R10378" s="127"/>
    </row>
    <row r="10379" spans="7:18" x14ac:dyDescent="0.2">
      <c r="G10379" s="64"/>
      <c r="H10379" s="64"/>
      <c r="O10379" s="87"/>
      <c r="P10379" s="127"/>
      <c r="Q10379" s="127"/>
      <c r="R10379" s="127"/>
    </row>
    <row r="10380" spans="7:18" x14ac:dyDescent="0.2">
      <c r="G10380" s="64"/>
      <c r="H10380" s="64"/>
      <c r="O10380" s="87"/>
      <c r="P10380" s="127"/>
      <c r="Q10380" s="127"/>
      <c r="R10380" s="127"/>
    </row>
    <row r="10381" spans="7:18" x14ac:dyDescent="0.2">
      <c r="G10381" s="64"/>
      <c r="H10381" s="64"/>
      <c r="O10381" s="87"/>
      <c r="P10381" s="127"/>
      <c r="Q10381" s="127"/>
      <c r="R10381" s="127"/>
    </row>
    <row r="10382" spans="7:18" x14ac:dyDescent="0.2">
      <c r="G10382" s="64"/>
      <c r="H10382" s="64"/>
      <c r="O10382" s="87"/>
      <c r="P10382" s="127"/>
      <c r="Q10382" s="127"/>
      <c r="R10382" s="127"/>
    </row>
    <row r="10383" spans="7:18" x14ac:dyDescent="0.2">
      <c r="G10383" s="64"/>
      <c r="H10383" s="64"/>
      <c r="O10383" s="87"/>
      <c r="P10383" s="127"/>
      <c r="Q10383" s="127"/>
      <c r="R10383" s="127"/>
    </row>
    <row r="10384" spans="7:18" x14ac:dyDescent="0.2">
      <c r="G10384" s="64"/>
      <c r="H10384" s="64"/>
      <c r="O10384" s="87"/>
      <c r="P10384" s="127"/>
      <c r="Q10384" s="127"/>
      <c r="R10384" s="127"/>
    </row>
    <row r="10385" spans="7:18" x14ac:dyDescent="0.2">
      <c r="G10385" s="64"/>
      <c r="H10385" s="64"/>
      <c r="O10385" s="87"/>
      <c r="P10385" s="127"/>
      <c r="Q10385" s="127"/>
      <c r="R10385" s="127"/>
    </row>
    <row r="10386" spans="7:18" x14ac:dyDescent="0.2">
      <c r="G10386" s="64"/>
      <c r="H10386" s="64"/>
      <c r="O10386" s="87"/>
      <c r="P10386" s="127"/>
      <c r="Q10386" s="127"/>
      <c r="R10386" s="127"/>
    </row>
    <row r="10387" spans="7:18" x14ac:dyDescent="0.2">
      <c r="G10387" s="64"/>
      <c r="H10387" s="64"/>
      <c r="O10387" s="87"/>
      <c r="P10387" s="127"/>
      <c r="Q10387" s="127"/>
      <c r="R10387" s="127"/>
    </row>
    <row r="10388" spans="7:18" x14ac:dyDescent="0.2">
      <c r="G10388" s="64"/>
      <c r="H10388" s="64"/>
      <c r="O10388" s="87"/>
      <c r="P10388" s="127"/>
      <c r="Q10388" s="127"/>
      <c r="R10388" s="127"/>
    </row>
    <row r="10389" spans="7:18" x14ac:dyDescent="0.2">
      <c r="G10389" s="64"/>
      <c r="H10389" s="64"/>
      <c r="O10389" s="87"/>
      <c r="P10389" s="127"/>
      <c r="Q10389" s="127"/>
      <c r="R10389" s="127"/>
    </row>
    <row r="10390" spans="7:18" x14ac:dyDescent="0.2">
      <c r="G10390" s="64"/>
      <c r="H10390" s="64"/>
      <c r="O10390" s="87"/>
      <c r="P10390" s="127"/>
      <c r="Q10390" s="127"/>
      <c r="R10390" s="127"/>
    </row>
    <row r="10391" spans="7:18" x14ac:dyDescent="0.2">
      <c r="G10391" s="64"/>
      <c r="H10391" s="64"/>
      <c r="O10391" s="87"/>
      <c r="P10391" s="127"/>
      <c r="Q10391" s="127"/>
      <c r="R10391" s="127"/>
    </row>
    <row r="10392" spans="7:18" x14ac:dyDescent="0.2">
      <c r="G10392" s="64"/>
      <c r="H10392" s="64"/>
      <c r="O10392" s="87"/>
      <c r="P10392" s="127"/>
      <c r="Q10392" s="127"/>
      <c r="R10392" s="127"/>
    </row>
    <row r="10393" spans="7:18" x14ac:dyDescent="0.2">
      <c r="G10393" s="64"/>
      <c r="H10393" s="64"/>
      <c r="O10393" s="87"/>
      <c r="P10393" s="127"/>
      <c r="Q10393" s="127"/>
      <c r="R10393" s="127"/>
    </row>
    <row r="10394" spans="7:18" x14ac:dyDescent="0.2">
      <c r="G10394" s="64"/>
      <c r="H10394" s="64"/>
      <c r="O10394" s="87"/>
      <c r="P10394" s="127"/>
      <c r="Q10394" s="127"/>
      <c r="R10394" s="127"/>
    </row>
    <row r="10395" spans="7:18" x14ac:dyDescent="0.2">
      <c r="G10395" s="64"/>
      <c r="H10395" s="64"/>
      <c r="O10395" s="87"/>
      <c r="P10395" s="127"/>
      <c r="Q10395" s="127"/>
      <c r="R10395" s="127"/>
    </row>
    <row r="10396" spans="7:18" x14ac:dyDescent="0.2">
      <c r="G10396" s="64"/>
      <c r="H10396" s="64"/>
      <c r="O10396" s="87"/>
      <c r="P10396" s="127"/>
      <c r="Q10396" s="127"/>
      <c r="R10396" s="127"/>
    </row>
    <row r="10397" spans="7:18" x14ac:dyDescent="0.2">
      <c r="G10397" s="64"/>
      <c r="H10397" s="64"/>
      <c r="O10397" s="87"/>
      <c r="P10397" s="127"/>
      <c r="Q10397" s="127"/>
      <c r="R10397" s="127"/>
    </row>
    <row r="10398" spans="7:18" x14ac:dyDescent="0.2">
      <c r="G10398" s="64"/>
      <c r="H10398" s="64"/>
      <c r="O10398" s="87"/>
      <c r="P10398" s="127"/>
      <c r="Q10398" s="127"/>
      <c r="R10398" s="127"/>
    </row>
    <row r="10399" spans="7:18" x14ac:dyDescent="0.2">
      <c r="G10399" s="64"/>
      <c r="H10399" s="64"/>
      <c r="O10399" s="87"/>
      <c r="P10399" s="127"/>
      <c r="Q10399" s="127"/>
      <c r="R10399" s="127"/>
    </row>
    <row r="10400" spans="7:18" x14ac:dyDescent="0.2">
      <c r="G10400" s="64"/>
      <c r="H10400" s="64"/>
      <c r="O10400" s="87"/>
      <c r="P10400" s="127"/>
      <c r="Q10400" s="127"/>
      <c r="R10400" s="127"/>
    </row>
    <row r="10401" spans="7:18" x14ac:dyDescent="0.2">
      <c r="G10401" s="64"/>
      <c r="H10401" s="64"/>
      <c r="O10401" s="87"/>
      <c r="P10401" s="127"/>
      <c r="Q10401" s="127"/>
      <c r="R10401" s="127"/>
    </row>
    <row r="10402" spans="7:18" x14ac:dyDescent="0.2">
      <c r="G10402" s="64"/>
      <c r="H10402" s="64"/>
      <c r="O10402" s="87"/>
      <c r="P10402" s="127"/>
      <c r="Q10402" s="127"/>
      <c r="R10402" s="127"/>
    </row>
    <row r="10403" spans="7:18" x14ac:dyDescent="0.2">
      <c r="G10403" s="64"/>
      <c r="H10403" s="64"/>
      <c r="O10403" s="87"/>
      <c r="P10403" s="127"/>
      <c r="Q10403" s="127"/>
      <c r="R10403" s="127"/>
    </row>
    <row r="10404" spans="7:18" x14ac:dyDescent="0.2">
      <c r="G10404" s="64"/>
      <c r="H10404" s="64"/>
      <c r="O10404" s="87"/>
      <c r="P10404" s="127"/>
      <c r="Q10404" s="127"/>
      <c r="R10404" s="127"/>
    </row>
    <row r="10405" spans="7:18" x14ac:dyDescent="0.2">
      <c r="G10405" s="64"/>
      <c r="H10405" s="64"/>
      <c r="O10405" s="87"/>
      <c r="P10405" s="127"/>
      <c r="Q10405" s="127"/>
      <c r="R10405" s="127"/>
    </row>
    <row r="10406" spans="7:18" x14ac:dyDescent="0.2">
      <c r="G10406" s="64"/>
      <c r="H10406" s="64"/>
      <c r="O10406" s="87"/>
      <c r="P10406" s="127"/>
      <c r="Q10406" s="127"/>
      <c r="R10406" s="127"/>
    </row>
    <row r="10407" spans="7:18" x14ac:dyDescent="0.2">
      <c r="G10407" s="64"/>
      <c r="H10407" s="64"/>
      <c r="O10407" s="87"/>
      <c r="P10407" s="127"/>
      <c r="Q10407" s="127"/>
      <c r="R10407" s="127"/>
    </row>
    <row r="10408" spans="7:18" x14ac:dyDescent="0.2">
      <c r="G10408" s="64"/>
      <c r="H10408" s="64"/>
      <c r="O10408" s="87"/>
      <c r="P10408" s="127"/>
      <c r="Q10408" s="127"/>
      <c r="R10408" s="127"/>
    </row>
    <row r="10409" spans="7:18" x14ac:dyDescent="0.2">
      <c r="G10409" s="64"/>
      <c r="H10409" s="64"/>
      <c r="O10409" s="87"/>
      <c r="P10409" s="127"/>
      <c r="Q10409" s="127"/>
      <c r="R10409" s="127"/>
    </row>
    <row r="10410" spans="7:18" x14ac:dyDescent="0.2">
      <c r="G10410" s="64"/>
      <c r="H10410" s="64"/>
      <c r="O10410" s="87"/>
      <c r="P10410" s="127"/>
      <c r="Q10410" s="127"/>
      <c r="R10410" s="127"/>
    </row>
    <row r="10411" spans="7:18" x14ac:dyDescent="0.2">
      <c r="G10411" s="64"/>
      <c r="H10411" s="64"/>
      <c r="O10411" s="87"/>
      <c r="P10411" s="127"/>
      <c r="Q10411" s="127"/>
      <c r="R10411" s="127"/>
    </row>
    <row r="10412" spans="7:18" x14ac:dyDescent="0.2">
      <c r="G10412" s="64"/>
      <c r="H10412" s="64"/>
      <c r="O10412" s="87"/>
      <c r="P10412" s="127"/>
      <c r="Q10412" s="127"/>
      <c r="R10412" s="127"/>
    </row>
    <row r="10413" spans="7:18" x14ac:dyDescent="0.2">
      <c r="G10413" s="64"/>
      <c r="H10413" s="64"/>
      <c r="O10413" s="87"/>
      <c r="P10413" s="127"/>
      <c r="Q10413" s="127"/>
      <c r="R10413" s="127"/>
    </row>
    <row r="10414" spans="7:18" x14ac:dyDescent="0.2">
      <c r="G10414" s="64"/>
      <c r="H10414" s="64"/>
      <c r="O10414" s="87"/>
      <c r="P10414" s="127"/>
      <c r="Q10414" s="127"/>
      <c r="R10414" s="127"/>
    </row>
    <row r="10415" spans="7:18" x14ac:dyDescent="0.2">
      <c r="G10415" s="64"/>
      <c r="H10415" s="64"/>
      <c r="O10415" s="87"/>
      <c r="P10415" s="127"/>
      <c r="Q10415" s="127"/>
      <c r="R10415" s="127"/>
    </row>
    <row r="10416" spans="7:18" x14ac:dyDescent="0.2">
      <c r="G10416" s="64"/>
      <c r="H10416" s="64"/>
      <c r="O10416" s="87"/>
      <c r="P10416" s="127"/>
      <c r="Q10416" s="127"/>
      <c r="R10416" s="127"/>
    </row>
    <row r="10417" spans="7:18" x14ac:dyDescent="0.2">
      <c r="G10417" s="64"/>
      <c r="H10417" s="64"/>
      <c r="O10417" s="87"/>
      <c r="P10417" s="127"/>
      <c r="Q10417" s="127"/>
      <c r="R10417" s="127"/>
    </row>
    <row r="10418" spans="7:18" x14ac:dyDescent="0.2">
      <c r="G10418" s="64"/>
      <c r="H10418" s="64"/>
      <c r="O10418" s="87"/>
      <c r="P10418" s="127"/>
      <c r="Q10418" s="127"/>
      <c r="R10418" s="127"/>
    </row>
    <row r="10419" spans="7:18" x14ac:dyDescent="0.2">
      <c r="G10419" s="64"/>
      <c r="H10419" s="64"/>
      <c r="O10419" s="87"/>
      <c r="P10419" s="127"/>
      <c r="Q10419" s="127"/>
      <c r="R10419" s="127"/>
    </row>
    <row r="10420" spans="7:18" x14ac:dyDescent="0.2">
      <c r="G10420" s="64"/>
      <c r="H10420" s="64"/>
      <c r="O10420" s="87"/>
      <c r="P10420" s="127"/>
      <c r="Q10420" s="127"/>
      <c r="R10420" s="127"/>
    </row>
    <row r="10421" spans="7:18" x14ac:dyDescent="0.2">
      <c r="G10421" s="64"/>
      <c r="H10421" s="64"/>
      <c r="O10421" s="87"/>
      <c r="P10421" s="127"/>
      <c r="Q10421" s="127"/>
      <c r="R10421" s="127"/>
    </row>
    <row r="10422" spans="7:18" x14ac:dyDescent="0.2">
      <c r="G10422" s="64"/>
      <c r="H10422" s="64"/>
      <c r="O10422" s="87"/>
      <c r="P10422" s="127"/>
      <c r="Q10422" s="127"/>
      <c r="R10422" s="127"/>
    </row>
    <row r="10423" spans="7:18" x14ac:dyDescent="0.2">
      <c r="G10423" s="64"/>
      <c r="H10423" s="64"/>
      <c r="O10423" s="87"/>
      <c r="P10423" s="127"/>
      <c r="Q10423" s="127"/>
      <c r="R10423" s="127"/>
    </row>
    <row r="10424" spans="7:18" x14ac:dyDescent="0.2">
      <c r="G10424" s="64"/>
      <c r="H10424" s="64"/>
      <c r="O10424" s="87"/>
      <c r="P10424" s="127"/>
      <c r="Q10424" s="127"/>
      <c r="R10424" s="127"/>
    </row>
    <row r="10425" spans="7:18" x14ac:dyDescent="0.2">
      <c r="G10425" s="64"/>
      <c r="H10425" s="64"/>
      <c r="O10425" s="87"/>
      <c r="P10425" s="127"/>
      <c r="Q10425" s="127"/>
      <c r="R10425" s="127"/>
    </row>
    <row r="10426" spans="7:18" x14ac:dyDescent="0.2">
      <c r="G10426" s="64"/>
      <c r="H10426" s="64"/>
      <c r="O10426" s="87"/>
      <c r="P10426" s="127"/>
      <c r="Q10426" s="127"/>
      <c r="R10426" s="127"/>
    </row>
    <row r="10427" spans="7:18" x14ac:dyDescent="0.2">
      <c r="G10427" s="64"/>
      <c r="H10427" s="64"/>
      <c r="O10427" s="87"/>
      <c r="P10427" s="127"/>
      <c r="Q10427" s="127"/>
      <c r="R10427" s="127"/>
    </row>
    <row r="10428" spans="7:18" x14ac:dyDescent="0.2">
      <c r="G10428" s="64"/>
      <c r="H10428" s="64"/>
      <c r="O10428" s="87"/>
      <c r="P10428" s="127"/>
      <c r="Q10428" s="127"/>
      <c r="R10428" s="127"/>
    </row>
    <row r="10429" spans="7:18" x14ac:dyDescent="0.2">
      <c r="G10429" s="64"/>
      <c r="H10429" s="64"/>
      <c r="O10429" s="87"/>
      <c r="P10429" s="127"/>
      <c r="Q10429" s="127"/>
      <c r="R10429" s="127"/>
    </row>
    <row r="10430" spans="7:18" x14ac:dyDescent="0.2">
      <c r="G10430" s="64"/>
      <c r="H10430" s="64"/>
      <c r="O10430" s="87"/>
      <c r="P10430" s="127"/>
      <c r="Q10430" s="127"/>
      <c r="R10430" s="127"/>
    </row>
    <row r="10431" spans="7:18" x14ac:dyDescent="0.2">
      <c r="G10431" s="64"/>
      <c r="H10431" s="64"/>
      <c r="O10431" s="87"/>
      <c r="P10431" s="127"/>
      <c r="Q10431" s="127"/>
      <c r="R10431" s="127"/>
    </row>
    <row r="10432" spans="7:18" x14ac:dyDescent="0.2">
      <c r="G10432" s="64"/>
      <c r="H10432" s="64"/>
      <c r="O10432" s="87"/>
      <c r="P10432" s="127"/>
      <c r="Q10432" s="127"/>
      <c r="R10432" s="127"/>
    </row>
    <row r="10433" spans="7:18" x14ac:dyDescent="0.2">
      <c r="G10433" s="64"/>
      <c r="H10433" s="64"/>
      <c r="O10433" s="87"/>
      <c r="P10433" s="127"/>
      <c r="Q10433" s="127"/>
      <c r="R10433" s="127"/>
    </row>
    <row r="10434" spans="7:18" x14ac:dyDescent="0.2">
      <c r="G10434" s="64"/>
      <c r="H10434" s="64"/>
      <c r="O10434" s="87"/>
      <c r="P10434" s="127"/>
      <c r="Q10434" s="127"/>
      <c r="R10434" s="127"/>
    </row>
    <row r="10435" spans="7:18" x14ac:dyDescent="0.2">
      <c r="G10435" s="64"/>
      <c r="H10435" s="64"/>
      <c r="O10435" s="87"/>
      <c r="P10435" s="127"/>
      <c r="Q10435" s="127"/>
      <c r="R10435" s="127"/>
    </row>
    <row r="10436" spans="7:18" x14ac:dyDescent="0.2">
      <c r="G10436" s="64"/>
      <c r="H10436" s="64"/>
      <c r="O10436" s="87"/>
      <c r="P10436" s="127"/>
      <c r="Q10436" s="127"/>
      <c r="R10436" s="127"/>
    </row>
    <row r="10437" spans="7:18" x14ac:dyDescent="0.2">
      <c r="G10437" s="64"/>
      <c r="H10437" s="64"/>
      <c r="O10437" s="87"/>
      <c r="P10437" s="127"/>
      <c r="Q10437" s="127"/>
      <c r="R10437" s="127"/>
    </row>
    <row r="10438" spans="7:18" x14ac:dyDescent="0.2">
      <c r="G10438" s="64"/>
      <c r="H10438" s="64"/>
      <c r="O10438" s="87"/>
      <c r="P10438" s="127"/>
      <c r="Q10438" s="127"/>
      <c r="R10438" s="127"/>
    </row>
    <row r="10439" spans="7:18" x14ac:dyDescent="0.2">
      <c r="G10439" s="64"/>
      <c r="H10439" s="64"/>
      <c r="O10439" s="87"/>
      <c r="P10439" s="127"/>
      <c r="Q10439" s="127"/>
      <c r="R10439" s="127"/>
    </row>
    <row r="10440" spans="7:18" x14ac:dyDescent="0.2">
      <c r="G10440" s="64"/>
      <c r="H10440" s="64"/>
      <c r="O10440" s="87"/>
      <c r="P10440" s="127"/>
      <c r="Q10440" s="127"/>
      <c r="R10440" s="127"/>
    </row>
    <row r="10441" spans="7:18" x14ac:dyDescent="0.2">
      <c r="G10441" s="64"/>
      <c r="H10441" s="64"/>
      <c r="O10441" s="87"/>
      <c r="P10441" s="127"/>
      <c r="Q10441" s="127"/>
      <c r="R10441" s="127"/>
    </row>
    <row r="10442" spans="7:18" x14ac:dyDescent="0.2">
      <c r="G10442" s="64"/>
      <c r="H10442" s="64"/>
      <c r="O10442" s="87"/>
      <c r="P10442" s="127"/>
      <c r="Q10442" s="127"/>
      <c r="R10442" s="127"/>
    </row>
    <row r="10443" spans="7:18" x14ac:dyDescent="0.2">
      <c r="G10443" s="64"/>
      <c r="H10443" s="64"/>
      <c r="O10443" s="87"/>
      <c r="P10443" s="127"/>
      <c r="Q10443" s="127"/>
      <c r="R10443" s="127"/>
    </row>
    <row r="10444" spans="7:18" x14ac:dyDescent="0.2">
      <c r="G10444" s="64"/>
      <c r="H10444" s="64"/>
      <c r="O10444" s="87"/>
      <c r="P10444" s="127"/>
      <c r="Q10444" s="127"/>
      <c r="R10444" s="127"/>
    </row>
    <row r="10445" spans="7:18" x14ac:dyDescent="0.2">
      <c r="G10445" s="64"/>
      <c r="H10445" s="64"/>
      <c r="O10445" s="87"/>
      <c r="P10445" s="127"/>
      <c r="Q10445" s="127"/>
      <c r="R10445" s="127"/>
    </row>
    <row r="10446" spans="7:18" x14ac:dyDescent="0.2">
      <c r="G10446" s="64"/>
      <c r="H10446" s="64"/>
      <c r="O10446" s="87"/>
      <c r="P10446" s="127"/>
      <c r="Q10446" s="127"/>
      <c r="R10446" s="127"/>
    </row>
    <row r="10447" spans="7:18" x14ac:dyDescent="0.2">
      <c r="G10447" s="64"/>
      <c r="H10447" s="64"/>
      <c r="O10447" s="87"/>
      <c r="P10447" s="127"/>
      <c r="Q10447" s="127"/>
      <c r="R10447" s="127"/>
    </row>
    <row r="10448" spans="7:18" x14ac:dyDescent="0.2">
      <c r="G10448" s="64"/>
      <c r="H10448" s="64"/>
      <c r="O10448" s="87"/>
      <c r="P10448" s="127"/>
      <c r="Q10448" s="127"/>
      <c r="R10448" s="127"/>
    </row>
    <row r="10449" spans="7:18" x14ac:dyDescent="0.2">
      <c r="G10449" s="64"/>
      <c r="H10449" s="64"/>
      <c r="O10449" s="87"/>
      <c r="P10449" s="127"/>
      <c r="Q10449" s="127"/>
      <c r="R10449" s="127"/>
    </row>
    <row r="10450" spans="7:18" x14ac:dyDescent="0.2">
      <c r="G10450" s="64"/>
      <c r="H10450" s="64"/>
      <c r="O10450" s="87"/>
      <c r="P10450" s="127"/>
      <c r="Q10450" s="127"/>
      <c r="R10450" s="127"/>
    </row>
    <row r="10451" spans="7:18" x14ac:dyDescent="0.2">
      <c r="G10451" s="64"/>
      <c r="H10451" s="64"/>
      <c r="O10451" s="87"/>
      <c r="P10451" s="127"/>
      <c r="Q10451" s="127"/>
      <c r="R10451" s="127"/>
    </row>
    <row r="10452" spans="7:18" x14ac:dyDescent="0.2">
      <c r="G10452" s="64"/>
      <c r="H10452" s="64"/>
      <c r="O10452" s="87"/>
      <c r="P10452" s="127"/>
      <c r="Q10452" s="127"/>
      <c r="R10452" s="127"/>
    </row>
    <row r="10453" spans="7:18" x14ac:dyDescent="0.2">
      <c r="G10453" s="64"/>
      <c r="H10453" s="64"/>
      <c r="O10453" s="87"/>
      <c r="P10453" s="127"/>
      <c r="Q10453" s="127"/>
      <c r="R10453" s="127"/>
    </row>
    <row r="10454" spans="7:18" x14ac:dyDescent="0.2">
      <c r="G10454" s="64"/>
      <c r="H10454" s="64"/>
      <c r="O10454" s="87"/>
      <c r="P10454" s="127"/>
      <c r="Q10454" s="127"/>
      <c r="R10454" s="127"/>
    </row>
    <row r="10455" spans="7:18" x14ac:dyDescent="0.2">
      <c r="G10455" s="64"/>
      <c r="H10455" s="64"/>
      <c r="O10455" s="87"/>
      <c r="P10455" s="127"/>
      <c r="Q10455" s="127"/>
      <c r="R10455" s="127"/>
    </row>
    <row r="10456" spans="7:18" x14ac:dyDescent="0.2">
      <c r="G10456" s="64"/>
      <c r="H10456" s="64"/>
      <c r="O10456" s="87"/>
      <c r="P10456" s="127"/>
      <c r="Q10456" s="127"/>
      <c r="R10456" s="127"/>
    </row>
    <row r="10457" spans="7:18" x14ac:dyDescent="0.2">
      <c r="G10457" s="64"/>
      <c r="H10457" s="64"/>
      <c r="O10457" s="87"/>
      <c r="P10457" s="127"/>
      <c r="Q10457" s="127"/>
      <c r="R10457" s="127"/>
    </row>
    <row r="10458" spans="7:18" x14ac:dyDescent="0.2">
      <c r="G10458" s="64"/>
      <c r="H10458" s="64"/>
      <c r="O10458" s="87"/>
      <c r="P10458" s="127"/>
      <c r="Q10458" s="127"/>
      <c r="R10458" s="127"/>
    </row>
    <row r="10459" spans="7:18" x14ac:dyDescent="0.2">
      <c r="G10459" s="64"/>
      <c r="H10459" s="64"/>
      <c r="O10459" s="87"/>
      <c r="P10459" s="127"/>
      <c r="Q10459" s="127"/>
      <c r="R10459" s="127"/>
    </row>
    <row r="10460" spans="7:18" x14ac:dyDescent="0.2">
      <c r="G10460" s="64"/>
      <c r="H10460" s="64"/>
      <c r="O10460" s="87"/>
      <c r="P10460" s="127"/>
      <c r="Q10460" s="127"/>
      <c r="R10460" s="127"/>
    </row>
    <row r="10461" spans="7:18" x14ac:dyDescent="0.2">
      <c r="G10461" s="64"/>
      <c r="H10461" s="64"/>
      <c r="O10461" s="87"/>
      <c r="P10461" s="127"/>
      <c r="Q10461" s="127"/>
      <c r="R10461" s="127"/>
    </row>
    <row r="10462" spans="7:18" x14ac:dyDescent="0.2">
      <c r="G10462" s="64"/>
      <c r="H10462" s="64"/>
      <c r="O10462" s="87"/>
      <c r="P10462" s="127"/>
      <c r="Q10462" s="127"/>
      <c r="R10462" s="127"/>
    </row>
    <row r="10463" spans="7:18" x14ac:dyDescent="0.2">
      <c r="G10463" s="64"/>
      <c r="H10463" s="64"/>
      <c r="O10463" s="87"/>
      <c r="P10463" s="127"/>
      <c r="Q10463" s="127"/>
      <c r="R10463" s="127"/>
    </row>
    <row r="10464" spans="7:18" x14ac:dyDescent="0.2">
      <c r="G10464" s="64"/>
      <c r="H10464" s="64"/>
      <c r="O10464" s="87"/>
      <c r="P10464" s="127"/>
      <c r="Q10464" s="127"/>
      <c r="R10464" s="127"/>
    </row>
    <row r="10465" spans="7:18" x14ac:dyDescent="0.2">
      <c r="G10465" s="64"/>
      <c r="H10465" s="64"/>
      <c r="O10465" s="87"/>
      <c r="P10465" s="127"/>
      <c r="Q10465" s="127"/>
      <c r="R10465" s="127"/>
    </row>
    <row r="10466" spans="7:18" x14ac:dyDescent="0.2">
      <c r="G10466" s="64"/>
      <c r="H10466" s="64"/>
      <c r="O10466" s="87"/>
      <c r="P10466" s="127"/>
      <c r="Q10466" s="127"/>
      <c r="R10466" s="127"/>
    </row>
    <row r="10467" spans="7:18" x14ac:dyDescent="0.2">
      <c r="G10467" s="64"/>
      <c r="H10467" s="64"/>
      <c r="O10467" s="87"/>
      <c r="P10467" s="127"/>
      <c r="Q10467" s="127"/>
      <c r="R10467" s="127"/>
    </row>
    <row r="10468" spans="7:18" x14ac:dyDescent="0.2">
      <c r="G10468" s="64"/>
      <c r="H10468" s="64"/>
      <c r="O10468" s="87"/>
      <c r="P10468" s="127"/>
      <c r="Q10468" s="127"/>
      <c r="R10468" s="127"/>
    </row>
    <row r="10469" spans="7:18" x14ac:dyDescent="0.2">
      <c r="G10469" s="64"/>
      <c r="H10469" s="64"/>
      <c r="O10469" s="87"/>
      <c r="P10469" s="127"/>
      <c r="Q10469" s="127"/>
      <c r="R10469" s="127"/>
    </row>
    <row r="10470" spans="7:18" x14ac:dyDescent="0.2">
      <c r="G10470" s="64"/>
      <c r="H10470" s="64"/>
      <c r="O10470" s="87"/>
      <c r="P10470" s="127"/>
      <c r="Q10470" s="127"/>
      <c r="R10470" s="127"/>
    </row>
    <row r="10471" spans="7:18" x14ac:dyDescent="0.2">
      <c r="G10471" s="64"/>
      <c r="H10471" s="64"/>
      <c r="O10471" s="87"/>
      <c r="P10471" s="127"/>
      <c r="Q10471" s="127"/>
      <c r="R10471" s="127"/>
    </row>
    <row r="10472" spans="7:18" x14ac:dyDescent="0.2">
      <c r="G10472" s="64"/>
      <c r="H10472" s="64"/>
      <c r="O10472" s="87"/>
      <c r="P10472" s="127"/>
      <c r="Q10472" s="127"/>
      <c r="R10472" s="127"/>
    </row>
    <row r="10473" spans="7:18" x14ac:dyDescent="0.2">
      <c r="G10473" s="64"/>
      <c r="H10473" s="64"/>
      <c r="O10473" s="87"/>
      <c r="P10473" s="127"/>
      <c r="Q10473" s="127"/>
      <c r="R10473" s="127"/>
    </row>
    <row r="10474" spans="7:18" x14ac:dyDescent="0.2">
      <c r="G10474" s="64"/>
      <c r="H10474" s="64"/>
      <c r="O10474" s="87"/>
      <c r="P10474" s="127"/>
      <c r="Q10474" s="127"/>
      <c r="R10474" s="127"/>
    </row>
    <row r="10475" spans="7:18" x14ac:dyDescent="0.2">
      <c r="G10475" s="64"/>
      <c r="H10475" s="64"/>
      <c r="O10475" s="87"/>
      <c r="P10475" s="127"/>
      <c r="Q10475" s="127"/>
      <c r="R10475" s="127"/>
    </row>
    <row r="10476" spans="7:18" x14ac:dyDescent="0.2">
      <c r="G10476" s="64"/>
      <c r="H10476" s="64"/>
      <c r="O10476" s="87"/>
      <c r="P10476" s="127"/>
      <c r="Q10476" s="127"/>
      <c r="R10476" s="127"/>
    </row>
    <row r="10477" spans="7:18" x14ac:dyDescent="0.2">
      <c r="G10477" s="64"/>
      <c r="H10477" s="64"/>
      <c r="O10477" s="87"/>
      <c r="P10477" s="127"/>
      <c r="Q10477" s="127"/>
      <c r="R10477" s="127"/>
    </row>
    <row r="10478" spans="7:18" x14ac:dyDescent="0.2">
      <c r="G10478" s="64"/>
      <c r="H10478" s="64"/>
      <c r="O10478" s="87"/>
      <c r="P10478" s="127"/>
      <c r="Q10478" s="127"/>
      <c r="R10478" s="127"/>
    </row>
    <row r="10479" spans="7:18" x14ac:dyDescent="0.2">
      <c r="G10479" s="64"/>
      <c r="H10479" s="64"/>
      <c r="O10479" s="87"/>
      <c r="P10479" s="127"/>
      <c r="Q10479" s="127"/>
      <c r="R10479" s="127"/>
    </row>
    <row r="10480" spans="7:18" x14ac:dyDescent="0.2">
      <c r="G10480" s="64"/>
      <c r="H10480" s="64"/>
      <c r="O10480" s="87"/>
      <c r="P10480" s="127"/>
      <c r="Q10480" s="127"/>
      <c r="R10480" s="127"/>
    </row>
    <row r="10481" spans="7:18" x14ac:dyDescent="0.2">
      <c r="G10481" s="64"/>
      <c r="H10481" s="64"/>
      <c r="O10481" s="87"/>
      <c r="P10481" s="127"/>
      <c r="Q10481" s="127"/>
      <c r="R10481" s="127"/>
    </row>
    <row r="10482" spans="7:18" x14ac:dyDescent="0.2">
      <c r="G10482" s="64"/>
      <c r="H10482" s="64"/>
      <c r="O10482" s="87"/>
      <c r="P10482" s="127"/>
      <c r="Q10482" s="127"/>
      <c r="R10482" s="127"/>
    </row>
    <row r="10483" spans="7:18" x14ac:dyDescent="0.2">
      <c r="G10483" s="64"/>
      <c r="H10483" s="64"/>
      <c r="O10483" s="87"/>
      <c r="P10483" s="127"/>
      <c r="Q10483" s="127"/>
      <c r="R10483" s="127"/>
    </row>
    <row r="10484" spans="7:18" x14ac:dyDescent="0.2">
      <c r="G10484" s="64"/>
      <c r="H10484" s="64"/>
      <c r="O10484" s="87"/>
      <c r="P10484" s="127"/>
      <c r="Q10484" s="127"/>
      <c r="R10484" s="127"/>
    </row>
    <row r="10485" spans="7:18" x14ac:dyDescent="0.2">
      <c r="G10485" s="64"/>
      <c r="H10485" s="64"/>
      <c r="O10485" s="87"/>
      <c r="P10485" s="127"/>
      <c r="Q10485" s="127"/>
      <c r="R10485" s="127"/>
    </row>
    <row r="10486" spans="7:18" x14ac:dyDescent="0.2">
      <c r="G10486" s="64"/>
      <c r="H10486" s="64"/>
      <c r="O10486" s="87"/>
      <c r="P10486" s="127"/>
      <c r="Q10486" s="127"/>
      <c r="R10486" s="127"/>
    </row>
    <row r="10487" spans="7:18" x14ac:dyDescent="0.2">
      <c r="G10487" s="64"/>
      <c r="H10487" s="64"/>
      <c r="O10487" s="87"/>
      <c r="P10487" s="127"/>
      <c r="Q10487" s="127"/>
      <c r="R10487" s="127"/>
    </row>
    <row r="10488" spans="7:18" x14ac:dyDescent="0.2">
      <c r="G10488" s="64"/>
      <c r="H10488" s="64"/>
      <c r="O10488" s="87"/>
      <c r="P10488" s="127"/>
      <c r="Q10488" s="127"/>
      <c r="R10488" s="127"/>
    </row>
    <row r="10489" spans="7:18" x14ac:dyDescent="0.2">
      <c r="G10489" s="64"/>
      <c r="H10489" s="64"/>
      <c r="O10489" s="87"/>
      <c r="P10489" s="127"/>
      <c r="Q10489" s="127"/>
      <c r="R10489" s="127"/>
    </row>
    <row r="10490" spans="7:18" x14ac:dyDescent="0.2">
      <c r="G10490" s="64"/>
      <c r="H10490" s="64"/>
      <c r="O10490" s="87"/>
      <c r="P10490" s="127"/>
      <c r="Q10490" s="127"/>
      <c r="R10490" s="127"/>
    </row>
    <row r="10491" spans="7:18" x14ac:dyDescent="0.2">
      <c r="G10491" s="64"/>
      <c r="H10491" s="64"/>
      <c r="O10491" s="87"/>
      <c r="P10491" s="127"/>
      <c r="Q10491" s="127"/>
      <c r="R10491" s="127"/>
    </row>
    <row r="10492" spans="7:18" x14ac:dyDescent="0.2">
      <c r="G10492" s="64"/>
      <c r="H10492" s="64"/>
      <c r="O10492" s="87"/>
      <c r="P10492" s="127"/>
      <c r="Q10492" s="127"/>
      <c r="R10492" s="127"/>
    </row>
    <row r="10493" spans="7:18" x14ac:dyDescent="0.2">
      <c r="G10493" s="64"/>
      <c r="H10493" s="64"/>
      <c r="O10493" s="87"/>
      <c r="P10493" s="127"/>
      <c r="Q10493" s="127"/>
      <c r="R10493" s="127"/>
    </row>
    <row r="10494" spans="7:18" x14ac:dyDescent="0.2">
      <c r="G10494" s="64"/>
      <c r="H10494" s="64"/>
      <c r="O10494" s="87"/>
      <c r="P10494" s="127"/>
      <c r="Q10494" s="127"/>
      <c r="R10494" s="127"/>
    </row>
    <row r="10495" spans="7:18" x14ac:dyDescent="0.2">
      <c r="G10495" s="64"/>
      <c r="H10495" s="64"/>
      <c r="O10495" s="87"/>
      <c r="P10495" s="127"/>
      <c r="Q10495" s="127"/>
      <c r="R10495" s="127"/>
    </row>
    <row r="10496" spans="7:18" x14ac:dyDescent="0.2">
      <c r="G10496" s="64"/>
      <c r="H10496" s="64"/>
      <c r="O10496" s="87"/>
      <c r="P10496" s="127"/>
      <c r="Q10496" s="127"/>
      <c r="R10496" s="127"/>
    </row>
    <row r="10497" spans="7:18" x14ac:dyDescent="0.2">
      <c r="G10497" s="64"/>
      <c r="H10497" s="64"/>
      <c r="O10497" s="87"/>
      <c r="P10497" s="127"/>
      <c r="Q10497" s="127"/>
      <c r="R10497" s="127"/>
    </row>
    <row r="10498" spans="7:18" x14ac:dyDescent="0.2">
      <c r="G10498" s="64"/>
      <c r="H10498" s="64"/>
      <c r="O10498" s="87"/>
      <c r="P10498" s="127"/>
      <c r="Q10498" s="127"/>
      <c r="R10498" s="127"/>
    </row>
    <row r="10499" spans="7:18" x14ac:dyDescent="0.2">
      <c r="G10499" s="64"/>
      <c r="H10499" s="64"/>
      <c r="O10499" s="87"/>
      <c r="P10499" s="127"/>
      <c r="Q10499" s="127"/>
      <c r="R10499" s="127"/>
    </row>
    <row r="10500" spans="7:18" x14ac:dyDescent="0.2">
      <c r="G10500" s="64"/>
      <c r="H10500" s="64"/>
      <c r="O10500" s="87"/>
      <c r="P10500" s="127"/>
      <c r="Q10500" s="127"/>
      <c r="R10500" s="127"/>
    </row>
    <row r="10501" spans="7:18" x14ac:dyDescent="0.2">
      <c r="G10501" s="64"/>
      <c r="H10501" s="64"/>
      <c r="O10501" s="87"/>
      <c r="P10501" s="127"/>
      <c r="Q10501" s="127"/>
      <c r="R10501" s="127"/>
    </row>
    <row r="10502" spans="7:18" x14ac:dyDescent="0.2">
      <c r="G10502" s="64"/>
      <c r="H10502" s="64"/>
      <c r="O10502" s="87"/>
      <c r="P10502" s="127"/>
      <c r="Q10502" s="127"/>
      <c r="R10502" s="127"/>
    </row>
    <row r="10503" spans="7:18" x14ac:dyDescent="0.2">
      <c r="G10503" s="64"/>
      <c r="H10503" s="64"/>
      <c r="O10503" s="87"/>
      <c r="P10503" s="127"/>
      <c r="Q10503" s="127"/>
      <c r="R10503" s="127"/>
    </row>
    <row r="10504" spans="7:18" x14ac:dyDescent="0.2">
      <c r="G10504" s="64"/>
      <c r="H10504" s="64"/>
      <c r="O10504" s="87"/>
      <c r="P10504" s="127"/>
      <c r="Q10504" s="127"/>
      <c r="R10504" s="127"/>
    </row>
    <row r="10505" spans="7:18" x14ac:dyDescent="0.2">
      <c r="G10505" s="64"/>
      <c r="H10505" s="64"/>
      <c r="O10505" s="87"/>
      <c r="P10505" s="127"/>
      <c r="Q10505" s="127"/>
      <c r="R10505" s="127"/>
    </row>
    <row r="10506" spans="7:18" x14ac:dyDescent="0.2">
      <c r="G10506" s="64"/>
      <c r="H10506" s="64"/>
      <c r="O10506" s="87"/>
      <c r="P10506" s="127"/>
      <c r="Q10506" s="127"/>
      <c r="R10506" s="127"/>
    </row>
    <row r="10507" spans="7:18" x14ac:dyDescent="0.2">
      <c r="G10507" s="64"/>
      <c r="H10507" s="64"/>
      <c r="O10507" s="87"/>
      <c r="P10507" s="127"/>
      <c r="Q10507" s="127"/>
      <c r="R10507" s="127"/>
    </row>
    <row r="10508" spans="7:18" x14ac:dyDescent="0.2">
      <c r="G10508" s="64"/>
      <c r="H10508" s="64"/>
      <c r="O10508" s="87"/>
      <c r="P10508" s="127"/>
      <c r="Q10508" s="127"/>
      <c r="R10508" s="127"/>
    </row>
    <row r="10509" spans="7:18" x14ac:dyDescent="0.2">
      <c r="G10509" s="64"/>
      <c r="H10509" s="64"/>
      <c r="O10509" s="87"/>
      <c r="P10509" s="127"/>
      <c r="Q10509" s="127"/>
      <c r="R10509" s="127"/>
    </row>
    <row r="10510" spans="7:18" x14ac:dyDescent="0.2">
      <c r="G10510" s="64"/>
      <c r="H10510" s="64"/>
      <c r="O10510" s="87"/>
      <c r="P10510" s="127"/>
      <c r="Q10510" s="127"/>
      <c r="R10510" s="127"/>
    </row>
    <row r="10511" spans="7:18" x14ac:dyDescent="0.2">
      <c r="G10511" s="64"/>
      <c r="H10511" s="64"/>
      <c r="O10511" s="87"/>
      <c r="P10511" s="127"/>
      <c r="Q10511" s="127"/>
      <c r="R10511" s="127"/>
    </row>
    <row r="10512" spans="7:18" x14ac:dyDescent="0.2">
      <c r="G10512" s="64"/>
      <c r="H10512" s="64"/>
      <c r="O10512" s="87"/>
      <c r="P10512" s="127"/>
      <c r="Q10512" s="127"/>
      <c r="R10512" s="127"/>
    </row>
    <row r="10513" spans="7:18" x14ac:dyDescent="0.2">
      <c r="G10513" s="64"/>
      <c r="H10513" s="64"/>
      <c r="O10513" s="87"/>
      <c r="P10513" s="127"/>
      <c r="Q10513" s="127"/>
      <c r="R10513" s="127"/>
    </row>
    <row r="10514" spans="7:18" x14ac:dyDescent="0.2">
      <c r="G10514" s="64"/>
      <c r="H10514" s="64"/>
      <c r="O10514" s="87"/>
      <c r="P10514" s="127"/>
      <c r="Q10514" s="127"/>
      <c r="R10514" s="127"/>
    </row>
    <row r="10515" spans="7:18" x14ac:dyDescent="0.2">
      <c r="G10515" s="64"/>
      <c r="H10515" s="64"/>
      <c r="O10515" s="87"/>
      <c r="P10515" s="127"/>
      <c r="Q10515" s="127"/>
      <c r="R10515" s="127"/>
    </row>
    <row r="10516" spans="7:18" x14ac:dyDescent="0.2">
      <c r="G10516" s="64"/>
      <c r="H10516" s="64"/>
      <c r="O10516" s="87"/>
      <c r="P10516" s="127"/>
      <c r="Q10516" s="127"/>
      <c r="R10516" s="127"/>
    </row>
    <row r="10517" spans="7:18" x14ac:dyDescent="0.2">
      <c r="G10517" s="64"/>
      <c r="H10517" s="64"/>
      <c r="O10517" s="87"/>
      <c r="P10517" s="127"/>
      <c r="Q10517" s="127"/>
      <c r="R10517" s="127"/>
    </row>
    <row r="10518" spans="7:18" x14ac:dyDescent="0.2">
      <c r="G10518" s="64"/>
      <c r="H10518" s="64"/>
      <c r="O10518" s="87"/>
      <c r="P10518" s="127"/>
      <c r="Q10518" s="127"/>
      <c r="R10518" s="127"/>
    </row>
    <row r="10519" spans="7:18" x14ac:dyDescent="0.2">
      <c r="G10519" s="64"/>
      <c r="H10519" s="64"/>
      <c r="O10519" s="87"/>
      <c r="P10519" s="127"/>
      <c r="Q10519" s="127"/>
      <c r="R10519" s="127"/>
    </row>
    <row r="10520" spans="7:18" x14ac:dyDescent="0.2">
      <c r="G10520" s="64"/>
      <c r="H10520" s="64"/>
      <c r="O10520" s="87"/>
      <c r="P10520" s="127"/>
      <c r="Q10520" s="127"/>
      <c r="R10520" s="127"/>
    </row>
    <row r="10521" spans="7:18" x14ac:dyDescent="0.2">
      <c r="G10521" s="64"/>
      <c r="H10521" s="64"/>
      <c r="O10521" s="87"/>
      <c r="P10521" s="127"/>
      <c r="Q10521" s="127"/>
      <c r="R10521" s="127"/>
    </row>
    <row r="10522" spans="7:18" x14ac:dyDescent="0.2">
      <c r="G10522" s="64"/>
      <c r="H10522" s="64"/>
      <c r="O10522" s="87"/>
      <c r="P10522" s="127"/>
      <c r="Q10522" s="127"/>
      <c r="R10522" s="127"/>
    </row>
    <row r="10523" spans="7:18" x14ac:dyDescent="0.2">
      <c r="G10523" s="64"/>
      <c r="H10523" s="64"/>
      <c r="O10523" s="87"/>
      <c r="P10523" s="127"/>
      <c r="Q10523" s="127"/>
      <c r="R10523" s="127"/>
    </row>
    <row r="10524" spans="7:18" x14ac:dyDescent="0.2">
      <c r="G10524" s="64"/>
      <c r="H10524" s="64"/>
      <c r="O10524" s="87"/>
      <c r="P10524" s="127"/>
      <c r="Q10524" s="127"/>
      <c r="R10524" s="127"/>
    </row>
    <row r="10525" spans="7:18" x14ac:dyDescent="0.2">
      <c r="G10525" s="64"/>
      <c r="H10525" s="64"/>
      <c r="O10525" s="87"/>
      <c r="P10525" s="127"/>
      <c r="Q10525" s="127"/>
      <c r="R10525" s="127"/>
    </row>
    <row r="10526" spans="7:18" x14ac:dyDescent="0.2">
      <c r="G10526" s="64"/>
      <c r="H10526" s="64"/>
      <c r="O10526" s="87"/>
      <c r="P10526" s="127"/>
      <c r="Q10526" s="127"/>
      <c r="R10526" s="127"/>
    </row>
    <row r="10527" spans="7:18" x14ac:dyDescent="0.2">
      <c r="G10527" s="64"/>
      <c r="H10527" s="64"/>
      <c r="O10527" s="87"/>
      <c r="P10527" s="127"/>
      <c r="Q10527" s="127"/>
      <c r="R10527" s="127"/>
    </row>
    <row r="10528" spans="7:18" x14ac:dyDescent="0.2">
      <c r="G10528" s="64"/>
      <c r="H10528" s="64"/>
      <c r="O10528" s="87"/>
      <c r="P10528" s="127"/>
      <c r="Q10528" s="127"/>
      <c r="R10528" s="127"/>
    </row>
    <row r="10529" spans="7:18" x14ac:dyDescent="0.2">
      <c r="G10529" s="64"/>
      <c r="H10529" s="64"/>
      <c r="O10529" s="87"/>
      <c r="P10529" s="127"/>
      <c r="Q10529" s="127"/>
      <c r="R10529" s="127"/>
    </row>
    <row r="10530" spans="7:18" x14ac:dyDescent="0.2">
      <c r="G10530" s="64"/>
      <c r="H10530" s="64"/>
      <c r="O10530" s="87"/>
      <c r="P10530" s="127"/>
      <c r="Q10530" s="127"/>
      <c r="R10530" s="127"/>
    </row>
    <row r="10531" spans="7:18" x14ac:dyDescent="0.2">
      <c r="G10531" s="64"/>
      <c r="H10531" s="64"/>
      <c r="O10531" s="87"/>
      <c r="P10531" s="127"/>
      <c r="Q10531" s="127"/>
      <c r="R10531" s="127"/>
    </row>
    <row r="10532" spans="7:18" x14ac:dyDescent="0.2">
      <c r="G10532" s="64"/>
      <c r="H10532" s="64"/>
      <c r="O10532" s="87"/>
      <c r="P10532" s="127"/>
      <c r="Q10532" s="127"/>
      <c r="R10532" s="127"/>
    </row>
    <row r="10533" spans="7:18" x14ac:dyDescent="0.2">
      <c r="G10533" s="64"/>
      <c r="H10533" s="64"/>
      <c r="O10533" s="87"/>
      <c r="P10533" s="127"/>
      <c r="Q10533" s="127"/>
      <c r="R10533" s="127"/>
    </row>
    <row r="10534" spans="7:18" x14ac:dyDescent="0.2">
      <c r="G10534" s="64"/>
      <c r="H10534" s="64"/>
      <c r="O10534" s="87"/>
      <c r="P10534" s="127"/>
      <c r="Q10534" s="127"/>
      <c r="R10534" s="127"/>
    </row>
    <row r="10535" spans="7:18" x14ac:dyDescent="0.2">
      <c r="G10535" s="64"/>
      <c r="H10535" s="64"/>
      <c r="O10535" s="87"/>
      <c r="P10535" s="127"/>
      <c r="Q10535" s="127"/>
      <c r="R10535" s="127"/>
    </row>
    <row r="10536" spans="7:18" x14ac:dyDescent="0.2">
      <c r="G10536" s="64"/>
      <c r="H10536" s="64"/>
      <c r="O10536" s="87"/>
      <c r="P10536" s="127"/>
      <c r="Q10536" s="127"/>
      <c r="R10536" s="127"/>
    </row>
    <row r="10537" spans="7:18" x14ac:dyDescent="0.2">
      <c r="G10537" s="64"/>
      <c r="H10537" s="64"/>
      <c r="O10537" s="87"/>
      <c r="P10537" s="127"/>
      <c r="Q10537" s="127"/>
      <c r="R10537" s="127"/>
    </row>
    <row r="10538" spans="7:18" x14ac:dyDescent="0.2">
      <c r="G10538" s="64"/>
      <c r="H10538" s="64"/>
      <c r="O10538" s="87"/>
      <c r="P10538" s="127"/>
      <c r="Q10538" s="127"/>
      <c r="R10538" s="127"/>
    </row>
    <row r="10539" spans="7:18" x14ac:dyDescent="0.2">
      <c r="G10539" s="64"/>
      <c r="H10539" s="64"/>
      <c r="O10539" s="87"/>
      <c r="P10539" s="127"/>
      <c r="Q10539" s="127"/>
      <c r="R10539" s="127"/>
    </row>
    <row r="10540" spans="7:18" x14ac:dyDescent="0.2">
      <c r="G10540" s="64"/>
      <c r="H10540" s="64"/>
      <c r="O10540" s="87"/>
      <c r="P10540" s="127"/>
      <c r="Q10540" s="127"/>
      <c r="R10540" s="127"/>
    </row>
    <row r="10541" spans="7:18" x14ac:dyDescent="0.2">
      <c r="G10541" s="64"/>
      <c r="H10541" s="64"/>
      <c r="O10541" s="87"/>
      <c r="P10541" s="127"/>
      <c r="Q10541" s="127"/>
      <c r="R10541" s="127"/>
    </row>
    <row r="10542" spans="7:18" x14ac:dyDescent="0.2">
      <c r="G10542" s="64"/>
      <c r="H10542" s="64"/>
      <c r="O10542" s="87"/>
      <c r="P10542" s="127"/>
      <c r="Q10542" s="127"/>
      <c r="R10542" s="127"/>
    </row>
    <row r="10543" spans="7:18" x14ac:dyDescent="0.2">
      <c r="G10543" s="64"/>
      <c r="H10543" s="64"/>
      <c r="O10543" s="87"/>
      <c r="P10543" s="127"/>
      <c r="Q10543" s="127"/>
      <c r="R10543" s="127"/>
    </row>
    <row r="10544" spans="7:18" x14ac:dyDescent="0.2">
      <c r="G10544" s="64"/>
      <c r="H10544" s="64"/>
      <c r="O10544" s="87"/>
      <c r="P10544" s="127"/>
      <c r="Q10544" s="127"/>
      <c r="R10544" s="127"/>
    </row>
    <row r="10545" spans="7:18" x14ac:dyDescent="0.2">
      <c r="G10545" s="64"/>
      <c r="H10545" s="64"/>
      <c r="O10545" s="87"/>
      <c r="P10545" s="127"/>
      <c r="Q10545" s="127"/>
      <c r="R10545" s="127"/>
    </row>
    <row r="10546" spans="7:18" x14ac:dyDescent="0.2">
      <c r="G10546" s="64"/>
      <c r="H10546" s="64"/>
      <c r="O10546" s="87"/>
      <c r="P10546" s="127"/>
      <c r="Q10546" s="127"/>
      <c r="R10546" s="127"/>
    </row>
    <row r="10547" spans="7:18" x14ac:dyDescent="0.2">
      <c r="G10547" s="64"/>
      <c r="H10547" s="64"/>
      <c r="O10547" s="87"/>
      <c r="P10547" s="127"/>
      <c r="Q10547" s="127"/>
      <c r="R10547" s="127"/>
    </row>
    <row r="10548" spans="7:18" x14ac:dyDescent="0.2">
      <c r="G10548" s="64"/>
      <c r="H10548" s="64"/>
      <c r="O10548" s="87"/>
      <c r="P10548" s="127"/>
      <c r="Q10548" s="127"/>
      <c r="R10548" s="127"/>
    </row>
    <row r="10549" spans="7:18" x14ac:dyDescent="0.2">
      <c r="G10549" s="64"/>
      <c r="H10549" s="64"/>
      <c r="O10549" s="87"/>
      <c r="P10549" s="127"/>
      <c r="Q10549" s="127"/>
      <c r="R10549" s="127"/>
    </row>
    <row r="10550" spans="7:18" x14ac:dyDescent="0.2">
      <c r="G10550" s="64"/>
      <c r="H10550" s="64"/>
      <c r="O10550" s="87"/>
      <c r="P10550" s="127"/>
      <c r="Q10550" s="127"/>
      <c r="R10550" s="127"/>
    </row>
    <row r="10551" spans="7:18" x14ac:dyDescent="0.2">
      <c r="G10551" s="64"/>
      <c r="H10551" s="64"/>
      <c r="O10551" s="87"/>
      <c r="P10551" s="127"/>
      <c r="Q10551" s="127"/>
      <c r="R10551" s="127"/>
    </row>
    <row r="10552" spans="7:18" x14ac:dyDescent="0.2">
      <c r="G10552" s="64"/>
      <c r="H10552" s="64"/>
      <c r="O10552" s="87"/>
      <c r="P10552" s="127"/>
      <c r="Q10552" s="127"/>
      <c r="R10552" s="127"/>
    </row>
    <row r="10553" spans="7:18" x14ac:dyDescent="0.2">
      <c r="G10553" s="64"/>
      <c r="H10553" s="64"/>
      <c r="O10553" s="87"/>
      <c r="P10553" s="127"/>
      <c r="Q10553" s="127"/>
      <c r="R10553" s="127"/>
    </row>
    <row r="10554" spans="7:18" x14ac:dyDescent="0.2">
      <c r="G10554" s="64"/>
      <c r="H10554" s="64"/>
      <c r="O10554" s="87"/>
      <c r="P10554" s="127"/>
      <c r="Q10554" s="127"/>
      <c r="R10554" s="127"/>
    </row>
    <row r="10555" spans="7:18" x14ac:dyDescent="0.2">
      <c r="G10555" s="64"/>
      <c r="H10555" s="64"/>
      <c r="O10555" s="87"/>
      <c r="P10555" s="127"/>
      <c r="Q10555" s="127"/>
      <c r="R10555" s="127"/>
    </row>
    <row r="10556" spans="7:18" x14ac:dyDescent="0.2">
      <c r="G10556" s="64"/>
      <c r="H10556" s="64"/>
      <c r="O10556" s="87"/>
      <c r="P10556" s="127"/>
      <c r="Q10556" s="127"/>
      <c r="R10556" s="127"/>
    </row>
    <row r="10557" spans="7:18" x14ac:dyDescent="0.2">
      <c r="G10557" s="64"/>
      <c r="H10557" s="64"/>
      <c r="O10557" s="87"/>
      <c r="P10557" s="127"/>
      <c r="Q10557" s="127"/>
      <c r="R10557" s="127"/>
    </row>
    <row r="10558" spans="7:18" x14ac:dyDescent="0.2">
      <c r="G10558" s="64"/>
      <c r="H10558" s="64"/>
      <c r="O10558" s="87"/>
      <c r="P10558" s="127"/>
      <c r="Q10558" s="127"/>
      <c r="R10558" s="127"/>
    </row>
    <row r="10559" spans="7:18" x14ac:dyDescent="0.2">
      <c r="G10559" s="64"/>
      <c r="H10559" s="64"/>
      <c r="O10559" s="87"/>
      <c r="P10559" s="127"/>
      <c r="Q10559" s="127"/>
      <c r="R10559" s="127"/>
    </row>
    <row r="10560" spans="7:18" x14ac:dyDescent="0.2">
      <c r="G10560" s="64"/>
      <c r="H10560" s="64"/>
      <c r="O10560" s="87"/>
      <c r="P10560" s="127"/>
      <c r="Q10560" s="127"/>
      <c r="R10560" s="127"/>
    </row>
    <row r="10561" spans="7:18" x14ac:dyDescent="0.2">
      <c r="G10561" s="64"/>
      <c r="H10561" s="64"/>
      <c r="O10561" s="87"/>
      <c r="P10561" s="127"/>
      <c r="Q10561" s="127"/>
      <c r="R10561" s="127"/>
    </row>
    <row r="10562" spans="7:18" x14ac:dyDescent="0.2">
      <c r="G10562" s="64"/>
      <c r="H10562" s="64"/>
      <c r="O10562" s="87"/>
      <c r="P10562" s="127"/>
      <c r="Q10562" s="127"/>
      <c r="R10562" s="127"/>
    </row>
    <row r="10563" spans="7:18" x14ac:dyDescent="0.2">
      <c r="G10563" s="64"/>
      <c r="H10563" s="64"/>
      <c r="O10563" s="87"/>
      <c r="P10563" s="127"/>
      <c r="Q10563" s="127"/>
      <c r="R10563" s="127"/>
    </row>
    <row r="10564" spans="7:18" x14ac:dyDescent="0.2">
      <c r="G10564" s="64"/>
      <c r="H10564" s="64"/>
      <c r="O10564" s="87"/>
      <c r="P10564" s="127"/>
      <c r="Q10564" s="127"/>
      <c r="R10564" s="127"/>
    </row>
    <row r="10565" spans="7:18" x14ac:dyDescent="0.2">
      <c r="G10565" s="64"/>
      <c r="H10565" s="64"/>
      <c r="O10565" s="87"/>
      <c r="P10565" s="127"/>
      <c r="Q10565" s="127"/>
      <c r="R10565" s="127"/>
    </row>
    <row r="10566" spans="7:18" x14ac:dyDescent="0.2">
      <c r="G10566" s="64"/>
      <c r="H10566" s="64"/>
      <c r="O10566" s="87"/>
      <c r="P10566" s="127"/>
      <c r="Q10566" s="127"/>
      <c r="R10566" s="127"/>
    </row>
    <row r="10567" spans="7:18" x14ac:dyDescent="0.2">
      <c r="G10567" s="64"/>
      <c r="H10567" s="64"/>
      <c r="O10567" s="87"/>
      <c r="P10567" s="127"/>
      <c r="Q10567" s="127"/>
      <c r="R10567" s="127"/>
    </row>
    <row r="10568" spans="7:18" x14ac:dyDescent="0.2">
      <c r="G10568" s="64"/>
      <c r="H10568" s="64"/>
      <c r="O10568" s="87"/>
      <c r="P10568" s="127"/>
      <c r="Q10568" s="127"/>
      <c r="R10568" s="127"/>
    </row>
    <row r="10569" spans="7:18" x14ac:dyDescent="0.2">
      <c r="G10569" s="64"/>
      <c r="H10569" s="64"/>
      <c r="O10569" s="87"/>
      <c r="P10569" s="127"/>
      <c r="Q10569" s="127"/>
      <c r="R10569" s="127"/>
    </row>
    <row r="10570" spans="7:18" x14ac:dyDescent="0.2">
      <c r="G10570" s="64"/>
      <c r="H10570" s="64"/>
      <c r="O10570" s="87"/>
      <c r="P10570" s="127"/>
      <c r="Q10570" s="127"/>
      <c r="R10570" s="127"/>
    </row>
    <row r="10571" spans="7:18" x14ac:dyDescent="0.2">
      <c r="G10571" s="64"/>
      <c r="H10571" s="64"/>
      <c r="O10571" s="87"/>
      <c r="P10571" s="127"/>
      <c r="Q10571" s="127"/>
      <c r="R10571" s="127"/>
    </row>
    <row r="10572" spans="7:18" x14ac:dyDescent="0.2">
      <c r="G10572" s="64"/>
      <c r="H10572" s="64"/>
      <c r="O10572" s="87"/>
      <c r="P10572" s="127"/>
      <c r="Q10572" s="127"/>
      <c r="R10572" s="127"/>
    </row>
    <row r="10573" spans="7:18" x14ac:dyDescent="0.2">
      <c r="G10573" s="64"/>
      <c r="H10573" s="64"/>
      <c r="O10573" s="87"/>
      <c r="P10573" s="127"/>
      <c r="Q10573" s="127"/>
      <c r="R10573" s="127"/>
    </row>
    <row r="10574" spans="7:18" x14ac:dyDescent="0.2">
      <c r="G10574" s="64"/>
      <c r="H10574" s="64"/>
      <c r="O10574" s="87"/>
      <c r="P10574" s="127"/>
      <c r="Q10574" s="127"/>
      <c r="R10574" s="127"/>
    </row>
    <row r="10575" spans="7:18" x14ac:dyDescent="0.2">
      <c r="G10575" s="64"/>
      <c r="H10575" s="64"/>
      <c r="O10575" s="87"/>
      <c r="P10575" s="127"/>
      <c r="Q10575" s="127"/>
      <c r="R10575" s="127"/>
    </row>
    <row r="10576" spans="7:18" x14ac:dyDescent="0.2">
      <c r="G10576" s="64"/>
      <c r="H10576" s="64"/>
      <c r="O10576" s="87"/>
      <c r="P10576" s="127"/>
      <c r="Q10576" s="127"/>
      <c r="R10576" s="127"/>
    </row>
    <row r="10577" spans="7:18" x14ac:dyDescent="0.2">
      <c r="G10577" s="64"/>
      <c r="H10577" s="64"/>
      <c r="O10577" s="87"/>
      <c r="P10577" s="127"/>
      <c r="Q10577" s="127"/>
      <c r="R10577" s="127"/>
    </row>
    <row r="10578" spans="7:18" x14ac:dyDescent="0.2">
      <c r="G10578" s="64"/>
      <c r="H10578" s="64"/>
      <c r="O10578" s="87"/>
      <c r="P10578" s="127"/>
      <c r="Q10578" s="127"/>
      <c r="R10578" s="127"/>
    </row>
    <row r="10579" spans="7:18" x14ac:dyDescent="0.2">
      <c r="G10579" s="64"/>
      <c r="H10579" s="64"/>
      <c r="O10579" s="87"/>
      <c r="P10579" s="127"/>
      <c r="Q10579" s="127"/>
      <c r="R10579" s="127"/>
    </row>
    <row r="10580" spans="7:18" x14ac:dyDescent="0.2">
      <c r="G10580" s="64"/>
      <c r="H10580" s="64"/>
      <c r="O10580" s="87"/>
      <c r="P10580" s="127"/>
      <c r="Q10580" s="127"/>
      <c r="R10580" s="127"/>
    </row>
    <row r="10581" spans="7:18" x14ac:dyDescent="0.2">
      <c r="G10581" s="64"/>
      <c r="H10581" s="64"/>
      <c r="O10581" s="87"/>
      <c r="P10581" s="127"/>
      <c r="Q10581" s="127"/>
      <c r="R10581" s="127"/>
    </row>
    <row r="10582" spans="7:18" x14ac:dyDescent="0.2">
      <c r="G10582" s="64"/>
      <c r="H10582" s="64"/>
      <c r="O10582" s="87"/>
      <c r="P10582" s="127"/>
      <c r="Q10582" s="127"/>
      <c r="R10582" s="127"/>
    </row>
    <row r="10583" spans="7:18" x14ac:dyDescent="0.2">
      <c r="G10583" s="64"/>
      <c r="H10583" s="64"/>
      <c r="O10583" s="87"/>
      <c r="P10583" s="127"/>
      <c r="Q10583" s="127"/>
      <c r="R10583" s="127"/>
    </row>
    <row r="10584" spans="7:18" x14ac:dyDescent="0.2">
      <c r="G10584" s="64"/>
      <c r="H10584" s="64"/>
      <c r="O10584" s="87"/>
      <c r="P10584" s="127"/>
      <c r="Q10584" s="127"/>
      <c r="R10584" s="127"/>
    </row>
    <row r="10585" spans="7:18" x14ac:dyDescent="0.2">
      <c r="G10585" s="64"/>
      <c r="H10585" s="64"/>
      <c r="O10585" s="87"/>
      <c r="P10585" s="127"/>
      <c r="Q10585" s="127"/>
      <c r="R10585" s="127"/>
    </row>
    <row r="10586" spans="7:18" x14ac:dyDescent="0.2">
      <c r="G10586" s="64"/>
      <c r="H10586" s="64"/>
      <c r="O10586" s="87"/>
      <c r="P10586" s="127"/>
      <c r="Q10586" s="127"/>
      <c r="R10586" s="127"/>
    </row>
    <row r="10587" spans="7:18" x14ac:dyDescent="0.2">
      <c r="G10587" s="64"/>
      <c r="H10587" s="64"/>
      <c r="O10587" s="87"/>
      <c r="P10587" s="127"/>
      <c r="Q10587" s="127"/>
      <c r="R10587" s="127"/>
    </row>
    <row r="10588" spans="7:18" x14ac:dyDescent="0.2">
      <c r="G10588" s="64"/>
      <c r="H10588" s="64"/>
      <c r="O10588" s="87"/>
      <c r="P10588" s="127"/>
      <c r="Q10588" s="127"/>
      <c r="R10588" s="127"/>
    </row>
    <row r="10589" spans="7:18" x14ac:dyDescent="0.2">
      <c r="G10589" s="64"/>
      <c r="H10589" s="64"/>
      <c r="O10589" s="87"/>
      <c r="P10589" s="127"/>
      <c r="Q10589" s="127"/>
      <c r="R10589" s="127"/>
    </row>
    <row r="10590" spans="7:18" x14ac:dyDescent="0.2">
      <c r="G10590" s="64"/>
      <c r="H10590" s="64"/>
      <c r="O10590" s="87"/>
      <c r="P10590" s="127"/>
      <c r="Q10590" s="127"/>
      <c r="R10590" s="127"/>
    </row>
    <row r="10591" spans="7:18" x14ac:dyDescent="0.2">
      <c r="G10591" s="64"/>
      <c r="H10591" s="64"/>
      <c r="O10591" s="87"/>
      <c r="P10591" s="127"/>
      <c r="Q10591" s="127"/>
      <c r="R10591" s="127"/>
    </row>
    <row r="10592" spans="7:18" x14ac:dyDescent="0.2">
      <c r="G10592" s="64"/>
      <c r="H10592" s="64"/>
      <c r="O10592" s="87"/>
      <c r="P10592" s="127"/>
      <c r="Q10592" s="127"/>
      <c r="R10592" s="127"/>
    </row>
    <row r="10593" spans="7:18" x14ac:dyDescent="0.2">
      <c r="G10593" s="64"/>
      <c r="H10593" s="64"/>
      <c r="O10593" s="87"/>
      <c r="P10593" s="127"/>
      <c r="Q10593" s="127"/>
      <c r="R10593" s="127"/>
    </row>
    <row r="10594" spans="7:18" x14ac:dyDescent="0.2">
      <c r="G10594" s="64"/>
      <c r="H10594" s="64"/>
      <c r="O10594" s="87"/>
      <c r="P10594" s="127"/>
      <c r="Q10594" s="127"/>
      <c r="R10594" s="127"/>
    </row>
    <row r="10595" spans="7:18" x14ac:dyDescent="0.2">
      <c r="G10595" s="64"/>
      <c r="H10595" s="64"/>
      <c r="O10595" s="87"/>
      <c r="P10595" s="127"/>
      <c r="Q10595" s="127"/>
      <c r="R10595" s="127"/>
    </row>
    <row r="10596" spans="7:18" x14ac:dyDescent="0.2">
      <c r="G10596" s="64"/>
      <c r="H10596" s="64"/>
      <c r="O10596" s="87"/>
      <c r="P10596" s="127"/>
      <c r="Q10596" s="127"/>
      <c r="R10596" s="127"/>
    </row>
    <row r="10597" spans="7:18" x14ac:dyDescent="0.2">
      <c r="G10597" s="64"/>
      <c r="H10597" s="64"/>
      <c r="O10597" s="87"/>
      <c r="P10597" s="127"/>
      <c r="Q10597" s="127"/>
      <c r="R10597" s="127"/>
    </row>
    <row r="10598" spans="7:18" x14ac:dyDescent="0.2">
      <c r="G10598" s="64"/>
      <c r="H10598" s="64"/>
      <c r="O10598" s="87"/>
      <c r="P10598" s="127"/>
      <c r="Q10598" s="127"/>
      <c r="R10598" s="127"/>
    </row>
    <row r="10599" spans="7:18" x14ac:dyDescent="0.2">
      <c r="G10599" s="64"/>
      <c r="H10599" s="64"/>
      <c r="O10599" s="87"/>
      <c r="P10599" s="127"/>
      <c r="Q10599" s="127"/>
      <c r="R10599" s="127"/>
    </row>
    <row r="10600" spans="7:18" x14ac:dyDescent="0.2">
      <c r="G10600" s="64"/>
      <c r="H10600" s="64"/>
      <c r="O10600" s="87"/>
      <c r="P10600" s="127"/>
      <c r="Q10600" s="127"/>
      <c r="R10600" s="127"/>
    </row>
    <row r="10601" spans="7:18" x14ac:dyDescent="0.2">
      <c r="G10601" s="64"/>
      <c r="H10601" s="64"/>
      <c r="O10601" s="87"/>
      <c r="P10601" s="127"/>
      <c r="Q10601" s="127"/>
      <c r="R10601" s="127"/>
    </row>
    <row r="10602" spans="7:18" x14ac:dyDescent="0.2">
      <c r="G10602" s="64"/>
      <c r="H10602" s="64"/>
      <c r="O10602" s="87"/>
      <c r="P10602" s="127"/>
      <c r="Q10602" s="127"/>
      <c r="R10602" s="127"/>
    </row>
    <row r="10603" spans="7:18" x14ac:dyDescent="0.2">
      <c r="G10603" s="64"/>
      <c r="H10603" s="64"/>
      <c r="O10603" s="87"/>
      <c r="P10603" s="127"/>
      <c r="Q10603" s="127"/>
      <c r="R10603" s="127"/>
    </row>
    <row r="10604" spans="7:18" x14ac:dyDescent="0.2">
      <c r="G10604" s="64"/>
      <c r="H10604" s="64"/>
      <c r="O10604" s="87"/>
      <c r="P10604" s="127"/>
      <c r="Q10604" s="127"/>
      <c r="R10604" s="127"/>
    </row>
    <row r="10605" spans="7:18" x14ac:dyDescent="0.2">
      <c r="G10605" s="64"/>
      <c r="H10605" s="64"/>
      <c r="O10605" s="87"/>
      <c r="P10605" s="127"/>
      <c r="Q10605" s="127"/>
      <c r="R10605" s="127"/>
    </row>
    <row r="10606" spans="7:18" x14ac:dyDescent="0.2">
      <c r="G10606" s="64"/>
      <c r="H10606" s="64"/>
      <c r="O10606" s="87"/>
      <c r="P10606" s="127"/>
      <c r="Q10606" s="127"/>
      <c r="R10606" s="127"/>
    </row>
    <row r="10607" spans="7:18" x14ac:dyDescent="0.2">
      <c r="G10607" s="64"/>
      <c r="H10607" s="64"/>
      <c r="O10607" s="87"/>
      <c r="P10607" s="127"/>
      <c r="Q10607" s="127"/>
      <c r="R10607" s="127"/>
    </row>
    <row r="10608" spans="7:18" x14ac:dyDescent="0.2">
      <c r="G10608" s="64"/>
      <c r="H10608" s="64"/>
      <c r="O10608" s="87"/>
      <c r="P10608" s="127"/>
      <c r="Q10608" s="127"/>
      <c r="R10608" s="127"/>
    </row>
    <row r="10609" spans="7:18" x14ac:dyDescent="0.2">
      <c r="G10609" s="64"/>
      <c r="H10609" s="64"/>
      <c r="O10609" s="87"/>
      <c r="P10609" s="127"/>
      <c r="Q10609" s="127"/>
      <c r="R10609" s="127"/>
    </row>
    <row r="10610" spans="7:18" x14ac:dyDescent="0.2">
      <c r="G10610" s="64"/>
      <c r="H10610" s="64"/>
      <c r="O10610" s="87"/>
      <c r="P10610" s="127"/>
      <c r="Q10610" s="127"/>
      <c r="R10610" s="127"/>
    </row>
    <row r="10611" spans="7:18" x14ac:dyDescent="0.2">
      <c r="G10611" s="64"/>
      <c r="H10611" s="64"/>
      <c r="O10611" s="87"/>
      <c r="P10611" s="127"/>
      <c r="Q10611" s="127"/>
      <c r="R10611" s="127"/>
    </row>
    <row r="10612" spans="7:18" x14ac:dyDescent="0.2">
      <c r="G10612" s="64"/>
      <c r="H10612" s="64"/>
      <c r="O10612" s="87"/>
      <c r="P10612" s="127"/>
      <c r="Q10612" s="127"/>
      <c r="R10612" s="127"/>
    </row>
    <row r="10613" spans="7:18" x14ac:dyDescent="0.2">
      <c r="G10613" s="64"/>
      <c r="H10613" s="64"/>
      <c r="O10613" s="87"/>
      <c r="P10613" s="127"/>
      <c r="Q10613" s="127"/>
      <c r="R10613" s="127"/>
    </row>
    <row r="10614" spans="7:18" x14ac:dyDescent="0.2">
      <c r="G10614" s="64"/>
      <c r="H10614" s="64"/>
      <c r="O10614" s="87"/>
      <c r="P10614" s="127"/>
      <c r="Q10614" s="127"/>
      <c r="R10614" s="127"/>
    </row>
    <row r="10615" spans="7:18" x14ac:dyDescent="0.2">
      <c r="G10615" s="64"/>
      <c r="H10615" s="64"/>
      <c r="O10615" s="87"/>
      <c r="P10615" s="127"/>
      <c r="Q10615" s="127"/>
      <c r="R10615" s="127"/>
    </row>
    <row r="10616" spans="7:18" x14ac:dyDescent="0.2">
      <c r="G10616" s="64"/>
      <c r="H10616" s="64"/>
      <c r="O10616" s="87"/>
      <c r="P10616" s="127"/>
      <c r="Q10616" s="127"/>
      <c r="R10616" s="127"/>
    </row>
    <row r="10617" spans="7:18" x14ac:dyDescent="0.2">
      <c r="G10617" s="64"/>
      <c r="H10617" s="64"/>
      <c r="O10617" s="87"/>
      <c r="P10617" s="127"/>
      <c r="Q10617" s="127"/>
      <c r="R10617" s="127"/>
    </row>
    <row r="10618" spans="7:18" x14ac:dyDescent="0.2">
      <c r="G10618" s="64"/>
      <c r="H10618" s="64"/>
      <c r="O10618" s="87"/>
      <c r="P10618" s="127"/>
      <c r="Q10618" s="127"/>
      <c r="R10618" s="127"/>
    </row>
    <row r="10619" spans="7:18" x14ac:dyDescent="0.2">
      <c r="G10619" s="64"/>
      <c r="H10619" s="64"/>
      <c r="O10619" s="87"/>
      <c r="P10619" s="127"/>
      <c r="Q10619" s="127"/>
      <c r="R10619" s="127"/>
    </row>
    <row r="10620" spans="7:18" x14ac:dyDescent="0.2">
      <c r="G10620" s="64"/>
      <c r="H10620" s="64"/>
      <c r="O10620" s="87"/>
      <c r="P10620" s="127"/>
      <c r="Q10620" s="127"/>
      <c r="R10620" s="127"/>
    </row>
    <row r="10621" spans="7:18" x14ac:dyDescent="0.2">
      <c r="G10621" s="64"/>
      <c r="H10621" s="64"/>
      <c r="O10621" s="87"/>
      <c r="P10621" s="127"/>
      <c r="Q10621" s="127"/>
      <c r="R10621" s="127"/>
    </row>
    <row r="10622" spans="7:18" x14ac:dyDescent="0.2">
      <c r="G10622" s="64"/>
      <c r="H10622" s="64"/>
      <c r="O10622" s="87"/>
      <c r="P10622" s="127"/>
      <c r="Q10622" s="127"/>
      <c r="R10622" s="127"/>
    </row>
    <row r="10623" spans="7:18" x14ac:dyDescent="0.2">
      <c r="G10623" s="64"/>
      <c r="H10623" s="64"/>
      <c r="O10623" s="87"/>
      <c r="P10623" s="127"/>
      <c r="Q10623" s="127"/>
      <c r="R10623" s="127"/>
    </row>
    <row r="10624" spans="7:18" x14ac:dyDescent="0.2">
      <c r="G10624" s="64"/>
      <c r="H10624" s="64"/>
      <c r="O10624" s="87"/>
      <c r="P10624" s="127"/>
      <c r="Q10624" s="127"/>
      <c r="R10624" s="127"/>
    </row>
    <row r="10625" spans="7:18" x14ac:dyDescent="0.2">
      <c r="G10625" s="64"/>
      <c r="H10625" s="64"/>
      <c r="O10625" s="87"/>
      <c r="P10625" s="127"/>
      <c r="Q10625" s="127"/>
      <c r="R10625" s="127"/>
    </row>
    <row r="10626" spans="7:18" x14ac:dyDescent="0.2">
      <c r="G10626" s="64"/>
      <c r="H10626" s="64"/>
      <c r="O10626" s="87"/>
      <c r="P10626" s="127"/>
      <c r="Q10626" s="127"/>
      <c r="R10626" s="127"/>
    </row>
    <row r="10627" spans="7:18" x14ac:dyDescent="0.2">
      <c r="G10627" s="64"/>
      <c r="H10627" s="64"/>
      <c r="O10627" s="87"/>
      <c r="P10627" s="127"/>
      <c r="Q10627" s="127"/>
      <c r="R10627" s="127"/>
    </row>
    <row r="10628" spans="7:18" x14ac:dyDescent="0.2">
      <c r="G10628" s="64"/>
      <c r="H10628" s="64"/>
      <c r="O10628" s="87"/>
      <c r="P10628" s="127"/>
      <c r="Q10628" s="127"/>
      <c r="R10628" s="127"/>
    </row>
    <row r="10629" spans="7:18" x14ac:dyDescent="0.2">
      <c r="G10629" s="64"/>
      <c r="H10629" s="64"/>
      <c r="O10629" s="87"/>
      <c r="P10629" s="127"/>
      <c r="Q10629" s="127"/>
      <c r="R10629" s="127"/>
    </row>
    <row r="10630" spans="7:18" x14ac:dyDescent="0.2">
      <c r="G10630" s="64"/>
      <c r="H10630" s="64"/>
      <c r="O10630" s="87"/>
      <c r="P10630" s="127"/>
      <c r="Q10630" s="127"/>
      <c r="R10630" s="127"/>
    </row>
    <row r="10631" spans="7:18" x14ac:dyDescent="0.2">
      <c r="G10631" s="64"/>
      <c r="H10631" s="64"/>
      <c r="O10631" s="87"/>
      <c r="P10631" s="127"/>
      <c r="Q10631" s="127"/>
      <c r="R10631" s="127"/>
    </row>
    <row r="10632" spans="7:18" x14ac:dyDescent="0.2">
      <c r="G10632" s="64"/>
      <c r="H10632" s="64"/>
      <c r="O10632" s="87"/>
      <c r="P10632" s="127"/>
      <c r="Q10632" s="127"/>
      <c r="R10632" s="127"/>
    </row>
    <row r="10633" spans="7:18" x14ac:dyDescent="0.2">
      <c r="G10633" s="64"/>
      <c r="H10633" s="64"/>
      <c r="O10633" s="87"/>
      <c r="P10633" s="127"/>
      <c r="Q10633" s="127"/>
      <c r="R10633" s="127"/>
    </row>
    <row r="10634" spans="7:18" x14ac:dyDescent="0.2">
      <c r="G10634" s="64"/>
      <c r="H10634" s="64"/>
      <c r="O10634" s="87"/>
      <c r="P10634" s="127"/>
      <c r="Q10634" s="127"/>
      <c r="R10634" s="127"/>
    </row>
    <row r="10635" spans="7:18" x14ac:dyDescent="0.2">
      <c r="G10635" s="64"/>
      <c r="H10635" s="64"/>
      <c r="O10635" s="87"/>
      <c r="P10635" s="127"/>
      <c r="Q10635" s="127"/>
      <c r="R10635" s="127"/>
    </row>
    <row r="10636" spans="7:18" x14ac:dyDescent="0.2">
      <c r="G10636" s="64"/>
      <c r="H10636" s="64"/>
      <c r="O10636" s="87"/>
      <c r="P10636" s="127"/>
      <c r="Q10636" s="127"/>
      <c r="R10636" s="127"/>
    </row>
    <row r="10637" spans="7:18" x14ac:dyDescent="0.2">
      <c r="G10637" s="64"/>
      <c r="H10637" s="64"/>
      <c r="O10637" s="87"/>
      <c r="P10637" s="127"/>
      <c r="Q10637" s="127"/>
      <c r="R10637" s="127"/>
    </row>
    <row r="10638" spans="7:18" x14ac:dyDescent="0.2">
      <c r="G10638" s="64"/>
      <c r="H10638" s="64"/>
      <c r="O10638" s="87"/>
      <c r="P10638" s="127"/>
      <c r="Q10638" s="127"/>
      <c r="R10638" s="127"/>
    </row>
    <row r="10639" spans="7:18" x14ac:dyDescent="0.2">
      <c r="G10639" s="64"/>
      <c r="H10639" s="64"/>
      <c r="O10639" s="87"/>
      <c r="P10639" s="127"/>
      <c r="Q10639" s="127"/>
      <c r="R10639" s="127"/>
    </row>
    <row r="10640" spans="7:18" x14ac:dyDescent="0.2">
      <c r="G10640" s="64"/>
      <c r="H10640" s="64"/>
      <c r="O10640" s="87"/>
      <c r="P10640" s="127"/>
      <c r="Q10640" s="127"/>
      <c r="R10640" s="127"/>
    </row>
    <row r="10641" spans="7:18" x14ac:dyDescent="0.2">
      <c r="G10641" s="64"/>
      <c r="H10641" s="64"/>
      <c r="O10641" s="87"/>
      <c r="P10641" s="127"/>
      <c r="Q10641" s="127"/>
      <c r="R10641" s="127"/>
    </row>
    <row r="10642" spans="7:18" x14ac:dyDescent="0.2">
      <c r="G10642" s="64"/>
      <c r="H10642" s="64"/>
      <c r="O10642" s="87"/>
      <c r="P10642" s="127"/>
      <c r="Q10642" s="127"/>
      <c r="R10642" s="127"/>
    </row>
    <row r="10643" spans="7:18" x14ac:dyDescent="0.2">
      <c r="G10643" s="64"/>
      <c r="H10643" s="64"/>
      <c r="O10643" s="87"/>
      <c r="P10643" s="127"/>
      <c r="Q10643" s="127"/>
      <c r="R10643" s="127"/>
    </row>
    <row r="10644" spans="7:18" x14ac:dyDescent="0.2">
      <c r="G10644" s="64"/>
      <c r="H10644" s="64"/>
      <c r="O10644" s="87"/>
      <c r="P10644" s="127"/>
      <c r="Q10644" s="127"/>
      <c r="R10644" s="127"/>
    </row>
    <row r="10645" spans="7:18" x14ac:dyDescent="0.2">
      <c r="G10645" s="64"/>
      <c r="H10645" s="64"/>
      <c r="O10645" s="87"/>
      <c r="P10645" s="127"/>
      <c r="Q10645" s="127"/>
      <c r="R10645" s="127"/>
    </row>
    <row r="10646" spans="7:18" x14ac:dyDescent="0.2">
      <c r="G10646" s="64"/>
      <c r="H10646" s="64"/>
      <c r="O10646" s="87"/>
      <c r="P10646" s="127"/>
      <c r="Q10646" s="127"/>
      <c r="R10646" s="127"/>
    </row>
    <row r="10647" spans="7:18" x14ac:dyDescent="0.2">
      <c r="G10647" s="64"/>
      <c r="H10647" s="64"/>
      <c r="O10647" s="87"/>
      <c r="P10647" s="127"/>
      <c r="Q10647" s="127"/>
      <c r="R10647" s="127"/>
    </row>
    <row r="10648" spans="7:18" x14ac:dyDescent="0.2">
      <c r="G10648" s="64"/>
      <c r="H10648" s="64"/>
      <c r="O10648" s="87"/>
      <c r="P10648" s="127"/>
      <c r="Q10648" s="127"/>
      <c r="R10648" s="127"/>
    </row>
    <row r="10649" spans="7:18" x14ac:dyDescent="0.2">
      <c r="G10649" s="64"/>
      <c r="H10649" s="64"/>
      <c r="O10649" s="87"/>
      <c r="P10649" s="127"/>
      <c r="Q10649" s="127"/>
      <c r="R10649" s="127"/>
    </row>
    <row r="10650" spans="7:18" x14ac:dyDescent="0.2">
      <c r="G10650" s="64"/>
      <c r="H10650" s="64"/>
      <c r="O10650" s="87"/>
      <c r="P10650" s="127"/>
      <c r="Q10650" s="127"/>
      <c r="R10650" s="127"/>
    </row>
    <row r="10651" spans="7:18" x14ac:dyDescent="0.2">
      <c r="G10651" s="64"/>
      <c r="H10651" s="64"/>
      <c r="O10651" s="87"/>
      <c r="P10651" s="127"/>
      <c r="Q10651" s="127"/>
      <c r="R10651" s="127"/>
    </row>
    <row r="10652" spans="7:18" x14ac:dyDescent="0.2">
      <c r="G10652" s="64"/>
      <c r="H10652" s="64"/>
      <c r="O10652" s="87"/>
      <c r="P10652" s="127"/>
      <c r="Q10652" s="127"/>
      <c r="R10652" s="127"/>
    </row>
    <row r="10653" spans="7:18" x14ac:dyDescent="0.2">
      <c r="G10653" s="64"/>
      <c r="H10653" s="64"/>
      <c r="O10653" s="87"/>
      <c r="P10653" s="127"/>
      <c r="Q10653" s="127"/>
      <c r="R10653" s="127"/>
    </row>
    <row r="10654" spans="7:18" x14ac:dyDescent="0.2">
      <c r="G10654" s="64"/>
      <c r="H10654" s="64"/>
      <c r="O10654" s="87"/>
      <c r="P10654" s="127"/>
      <c r="Q10654" s="127"/>
      <c r="R10654" s="127"/>
    </row>
    <row r="10655" spans="7:18" x14ac:dyDescent="0.2">
      <c r="G10655" s="64"/>
      <c r="H10655" s="64"/>
      <c r="O10655" s="87"/>
      <c r="P10655" s="127"/>
      <c r="Q10655" s="127"/>
      <c r="R10655" s="127"/>
    </row>
    <row r="10656" spans="7:18" x14ac:dyDescent="0.2">
      <c r="G10656" s="64"/>
      <c r="H10656" s="64"/>
      <c r="O10656" s="87"/>
      <c r="P10656" s="127"/>
      <c r="Q10656" s="127"/>
      <c r="R10656" s="127"/>
    </row>
    <row r="10657" spans="7:18" x14ac:dyDescent="0.2">
      <c r="G10657" s="64"/>
      <c r="H10657" s="64"/>
      <c r="O10657" s="87"/>
      <c r="P10657" s="127"/>
      <c r="Q10657" s="127"/>
      <c r="R10657" s="127"/>
    </row>
    <row r="10658" spans="7:18" x14ac:dyDescent="0.2">
      <c r="G10658" s="64"/>
      <c r="H10658" s="64"/>
      <c r="O10658" s="87"/>
      <c r="P10658" s="127"/>
      <c r="Q10658" s="127"/>
      <c r="R10658" s="127"/>
    </row>
    <row r="10659" spans="7:18" x14ac:dyDescent="0.2">
      <c r="G10659" s="64"/>
      <c r="H10659" s="64"/>
      <c r="O10659" s="87"/>
      <c r="P10659" s="127"/>
      <c r="Q10659" s="127"/>
      <c r="R10659" s="127"/>
    </row>
    <row r="10660" spans="7:18" x14ac:dyDescent="0.2">
      <c r="G10660" s="64"/>
      <c r="H10660" s="64"/>
      <c r="O10660" s="87"/>
      <c r="P10660" s="127"/>
      <c r="Q10660" s="127"/>
      <c r="R10660" s="127"/>
    </row>
    <row r="10661" spans="7:18" x14ac:dyDescent="0.2">
      <c r="G10661" s="64"/>
      <c r="H10661" s="64"/>
      <c r="O10661" s="87"/>
      <c r="P10661" s="127"/>
      <c r="Q10661" s="127"/>
      <c r="R10661" s="127"/>
    </row>
    <row r="10662" spans="7:18" x14ac:dyDescent="0.2">
      <c r="G10662" s="64"/>
      <c r="H10662" s="64"/>
      <c r="O10662" s="87"/>
      <c r="P10662" s="127"/>
      <c r="Q10662" s="127"/>
      <c r="R10662" s="127"/>
    </row>
    <row r="10663" spans="7:18" x14ac:dyDescent="0.2">
      <c r="G10663" s="64"/>
      <c r="H10663" s="64"/>
      <c r="O10663" s="87"/>
      <c r="P10663" s="127"/>
      <c r="Q10663" s="127"/>
      <c r="R10663" s="127"/>
    </row>
    <row r="10664" spans="7:18" x14ac:dyDescent="0.2">
      <c r="G10664" s="64"/>
      <c r="H10664" s="64"/>
      <c r="O10664" s="87"/>
      <c r="P10664" s="127"/>
      <c r="Q10664" s="127"/>
      <c r="R10664" s="127"/>
    </row>
    <row r="10665" spans="7:18" x14ac:dyDescent="0.2">
      <c r="G10665" s="64"/>
      <c r="H10665" s="64"/>
      <c r="O10665" s="87"/>
      <c r="P10665" s="127"/>
      <c r="Q10665" s="127"/>
      <c r="R10665" s="127"/>
    </row>
    <row r="10666" spans="7:18" x14ac:dyDescent="0.2">
      <c r="G10666" s="64"/>
      <c r="H10666" s="64"/>
      <c r="O10666" s="87"/>
      <c r="P10666" s="127"/>
      <c r="Q10666" s="127"/>
      <c r="R10666" s="127"/>
    </row>
    <row r="10667" spans="7:18" x14ac:dyDescent="0.2">
      <c r="G10667" s="64"/>
      <c r="H10667" s="64"/>
      <c r="O10667" s="87"/>
      <c r="P10667" s="127"/>
      <c r="Q10667" s="127"/>
      <c r="R10667" s="127"/>
    </row>
    <row r="10668" spans="7:18" x14ac:dyDescent="0.2">
      <c r="G10668" s="64"/>
      <c r="H10668" s="64"/>
      <c r="O10668" s="87"/>
      <c r="P10668" s="127"/>
      <c r="Q10668" s="127"/>
      <c r="R10668" s="127"/>
    </row>
    <row r="10669" spans="7:18" x14ac:dyDescent="0.2">
      <c r="G10669" s="64"/>
      <c r="H10669" s="64"/>
      <c r="O10669" s="87"/>
      <c r="P10669" s="127"/>
      <c r="Q10669" s="127"/>
      <c r="R10669" s="127"/>
    </row>
    <row r="10670" spans="7:18" x14ac:dyDescent="0.2">
      <c r="G10670" s="64"/>
      <c r="H10670" s="64"/>
      <c r="O10670" s="87"/>
      <c r="P10670" s="127"/>
      <c r="Q10670" s="127"/>
      <c r="R10670" s="127"/>
    </row>
    <row r="10671" spans="7:18" x14ac:dyDescent="0.2">
      <c r="G10671" s="64"/>
      <c r="H10671" s="64"/>
      <c r="O10671" s="87"/>
      <c r="P10671" s="127"/>
      <c r="Q10671" s="127"/>
      <c r="R10671" s="127"/>
    </row>
    <row r="10672" spans="7:18" x14ac:dyDescent="0.2">
      <c r="G10672" s="64"/>
      <c r="H10672" s="64"/>
      <c r="O10672" s="87"/>
      <c r="P10672" s="127"/>
      <c r="Q10672" s="127"/>
      <c r="R10672" s="127"/>
    </row>
    <row r="10673" spans="7:18" x14ac:dyDescent="0.2">
      <c r="G10673" s="64"/>
      <c r="H10673" s="64"/>
      <c r="O10673" s="87"/>
      <c r="P10673" s="127"/>
      <c r="Q10673" s="127"/>
      <c r="R10673" s="127"/>
    </row>
    <row r="10674" spans="7:18" x14ac:dyDescent="0.2">
      <c r="G10674" s="64"/>
      <c r="H10674" s="64"/>
      <c r="O10674" s="87"/>
      <c r="P10674" s="127"/>
      <c r="Q10674" s="127"/>
      <c r="R10674" s="127"/>
    </row>
    <row r="10675" spans="7:18" x14ac:dyDescent="0.2">
      <c r="G10675" s="64"/>
      <c r="H10675" s="64"/>
      <c r="O10675" s="87"/>
      <c r="P10675" s="127"/>
      <c r="Q10675" s="127"/>
      <c r="R10675" s="127"/>
    </row>
    <row r="10676" spans="7:18" x14ac:dyDescent="0.2">
      <c r="G10676" s="64"/>
      <c r="H10676" s="64"/>
      <c r="O10676" s="87"/>
      <c r="P10676" s="127"/>
      <c r="Q10676" s="127"/>
      <c r="R10676" s="127"/>
    </row>
    <row r="10677" spans="7:18" x14ac:dyDescent="0.2">
      <c r="G10677" s="64"/>
      <c r="H10677" s="64"/>
      <c r="O10677" s="87"/>
      <c r="P10677" s="127"/>
      <c r="Q10677" s="127"/>
      <c r="R10677" s="127"/>
    </row>
    <row r="10678" spans="7:18" x14ac:dyDescent="0.2">
      <c r="G10678" s="64"/>
      <c r="H10678" s="64"/>
      <c r="O10678" s="87"/>
      <c r="P10678" s="127"/>
      <c r="Q10678" s="127"/>
      <c r="R10678" s="127"/>
    </row>
    <row r="10679" spans="7:18" x14ac:dyDescent="0.2">
      <c r="G10679" s="64"/>
      <c r="H10679" s="64"/>
      <c r="O10679" s="87"/>
      <c r="P10679" s="127"/>
      <c r="Q10679" s="127"/>
      <c r="R10679" s="127"/>
    </row>
    <row r="10680" spans="7:18" x14ac:dyDescent="0.2">
      <c r="G10680" s="64"/>
      <c r="H10680" s="64"/>
      <c r="O10680" s="87"/>
      <c r="P10680" s="127"/>
      <c r="Q10680" s="127"/>
      <c r="R10680" s="127"/>
    </row>
    <row r="10681" spans="7:18" x14ac:dyDescent="0.2">
      <c r="G10681" s="64"/>
      <c r="H10681" s="64"/>
      <c r="O10681" s="87"/>
      <c r="P10681" s="127"/>
      <c r="Q10681" s="127"/>
      <c r="R10681" s="127"/>
    </row>
    <row r="10682" spans="7:18" x14ac:dyDescent="0.2">
      <c r="G10682" s="64"/>
      <c r="H10682" s="64"/>
      <c r="O10682" s="87"/>
      <c r="P10682" s="127"/>
      <c r="Q10682" s="127"/>
      <c r="R10682" s="127"/>
    </row>
    <row r="10683" spans="7:18" x14ac:dyDescent="0.2">
      <c r="G10683" s="64"/>
      <c r="H10683" s="64"/>
      <c r="O10683" s="87"/>
      <c r="P10683" s="127"/>
      <c r="Q10683" s="127"/>
      <c r="R10683" s="127"/>
    </row>
    <row r="10684" spans="7:18" x14ac:dyDescent="0.2">
      <c r="G10684" s="64"/>
      <c r="H10684" s="64"/>
      <c r="O10684" s="87"/>
      <c r="P10684" s="127"/>
      <c r="Q10684" s="127"/>
      <c r="R10684" s="127"/>
    </row>
    <row r="10685" spans="7:18" x14ac:dyDescent="0.2">
      <c r="G10685" s="64"/>
      <c r="H10685" s="64"/>
      <c r="O10685" s="87"/>
      <c r="P10685" s="127"/>
      <c r="Q10685" s="127"/>
      <c r="R10685" s="127"/>
    </row>
    <row r="10686" spans="7:18" x14ac:dyDescent="0.2">
      <c r="G10686" s="64"/>
      <c r="H10686" s="64"/>
      <c r="O10686" s="87"/>
      <c r="P10686" s="127"/>
      <c r="Q10686" s="127"/>
      <c r="R10686" s="127"/>
    </row>
    <row r="10687" spans="7:18" x14ac:dyDescent="0.2">
      <c r="G10687" s="64"/>
      <c r="H10687" s="64"/>
      <c r="O10687" s="87"/>
      <c r="P10687" s="127"/>
      <c r="Q10687" s="127"/>
      <c r="R10687" s="127"/>
    </row>
    <row r="10688" spans="7:18" x14ac:dyDescent="0.2">
      <c r="G10688" s="64"/>
      <c r="H10688" s="64"/>
      <c r="O10688" s="87"/>
      <c r="P10688" s="127"/>
      <c r="Q10688" s="127"/>
      <c r="R10688" s="127"/>
    </row>
    <row r="10689" spans="7:18" x14ac:dyDescent="0.2">
      <c r="G10689" s="64"/>
      <c r="H10689" s="64"/>
      <c r="O10689" s="87"/>
      <c r="P10689" s="127"/>
      <c r="Q10689" s="127"/>
      <c r="R10689" s="127"/>
    </row>
    <row r="10690" spans="7:18" x14ac:dyDescent="0.2">
      <c r="G10690" s="64"/>
      <c r="H10690" s="64"/>
      <c r="O10690" s="87"/>
      <c r="P10690" s="127"/>
      <c r="Q10690" s="127"/>
      <c r="R10690" s="127"/>
    </row>
    <row r="10691" spans="7:18" x14ac:dyDescent="0.2">
      <c r="G10691" s="64"/>
      <c r="H10691" s="64"/>
      <c r="O10691" s="87"/>
      <c r="P10691" s="127"/>
      <c r="Q10691" s="127"/>
      <c r="R10691" s="127"/>
    </row>
    <row r="10692" spans="7:18" x14ac:dyDescent="0.2">
      <c r="G10692" s="64"/>
      <c r="H10692" s="64"/>
      <c r="O10692" s="87"/>
      <c r="P10692" s="127"/>
      <c r="Q10692" s="127"/>
      <c r="R10692" s="127"/>
    </row>
    <row r="10693" spans="7:18" x14ac:dyDescent="0.2">
      <c r="G10693" s="64"/>
      <c r="H10693" s="64"/>
      <c r="O10693" s="87"/>
      <c r="P10693" s="127"/>
      <c r="Q10693" s="127"/>
      <c r="R10693" s="127"/>
    </row>
    <row r="10694" spans="7:18" x14ac:dyDescent="0.2">
      <c r="G10694" s="64"/>
      <c r="H10694" s="64"/>
      <c r="O10694" s="87"/>
      <c r="P10694" s="127"/>
      <c r="Q10694" s="127"/>
      <c r="R10694" s="127"/>
    </row>
    <row r="10695" spans="7:18" x14ac:dyDescent="0.2">
      <c r="G10695" s="64"/>
      <c r="H10695" s="64"/>
      <c r="O10695" s="87"/>
      <c r="P10695" s="127"/>
      <c r="Q10695" s="127"/>
      <c r="R10695" s="127"/>
    </row>
    <row r="10696" spans="7:18" x14ac:dyDescent="0.2">
      <c r="G10696" s="64"/>
      <c r="H10696" s="64"/>
      <c r="O10696" s="87"/>
      <c r="P10696" s="127"/>
      <c r="Q10696" s="127"/>
      <c r="R10696" s="127"/>
    </row>
    <row r="10697" spans="7:18" x14ac:dyDescent="0.2">
      <c r="G10697" s="64"/>
      <c r="H10697" s="64"/>
      <c r="O10697" s="87"/>
      <c r="P10697" s="127"/>
      <c r="Q10697" s="127"/>
      <c r="R10697" s="127"/>
    </row>
    <row r="10698" spans="7:18" x14ac:dyDescent="0.2">
      <c r="G10698" s="64"/>
      <c r="H10698" s="64"/>
      <c r="O10698" s="87"/>
      <c r="P10698" s="127"/>
      <c r="Q10698" s="127"/>
      <c r="R10698" s="127"/>
    </row>
    <row r="10699" spans="7:18" x14ac:dyDescent="0.2">
      <c r="G10699" s="64"/>
      <c r="H10699" s="64"/>
      <c r="O10699" s="87"/>
      <c r="P10699" s="127"/>
      <c r="Q10699" s="127"/>
      <c r="R10699" s="127"/>
    </row>
    <row r="10700" spans="7:18" x14ac:dyDescent="0.2">
      <c r="G10700" s="64"/>
      <c r="H10700" s="64"/>
      <c r="O10700" s="87"/>
      <c r="P10700" s="127"/>
      <c r="Q10700" s="127"/>
      <c r="R10700" s="127"/>
    </row>
    <row r="10701" spans="7:18" x14ac:dyDescent="0.2">
      <c r="G10701" s="64"/>
      <c r="H10701" s="64"/>
      <c r="O10701" s="87"/>
      <c r="P10701" s="127"/>
      <c r="Q10701" s="127"/>
      <c r="R10701" s="127"/>
    </row>
    <row r="10702" spans="7:18" x14ac:dyDescent="0.2">
      <c r="G10702" s="64"/>
      <c r="H10702" s="64"/>
      <c r="O10702" s="87"/>
      <c r="P10702" s="127"/>
      <c r="Q10702" s="127"/>
      <c r="R10702" s="127"/>
    </row>
    <row r="10703" spans="7:18" x14ac:dyDescent="0.2">
      <c r="G10703" s="64"/>
      <c r="H10703" s="64"/>
      <c r="O10703" s="87"/>
      <c r="P10703" s="127"/>
      <c r="Q10703" s="127"/>
      <c r="R10703" s="127"/>
    </row>
    <row r="10704" spans="7:18" x14ac:dyDescent="0.2">
      <c r="G10704" s="64"/>
      <c r="H10704" s="64"/>
      <c r="O10704" s="87"/>
      <c r="P10704" s="127"/>
      <c r="Q10704" s="127"/>
      <c r="R10704" s="127"/>
    </row>
    <row r="10705" spans="7:18" x14ac:dyDescent="0.2">
      <c r="G10705" s="64"/>
      <c r="H10705" s="64"/>
      <c r="O10705" s="87"/>
      <c r="P10705" s="127"/>
      <c r="Q10705" s="127"/>
      <c r="R10705" s="127"/>
    </row>
    <row r="10706" spans="7:18" x14ac:dyDescent="0.2">
      <c r="G10706" s="64"/>
      <c r="H10706" s="64"/>
      <c r="O10706" s="87"/>
      <c r="P10706" s="127"/>
      <c r="Q10706" s="127"/>
      <c r="R10706" s="127"/>
    </row>
    <row r="10707" spans="7:18" x14ac:dyDescent="0.2">
      <c r="G10707" s="64"/>
      <c r="H10707" s="64"/>
      <c r="O10707" s="87"/>
      <c r="P10707" s="127"/>
      <c r="Q10707" s="127"/>
      <c r="R10707" s="127"/>
    </row>
    <row r="10708" spans="7:18" x14ac:dyDescent="0.2">
      <c r="G10708" s="64"/>
      <c r="H10708" s="64"/>
      <c r="O10708" s="87"/>
      <c r="P10708" s="127"/>
      <c r="Q10708" s="127"/>
      <c r="R10708" s="127"/>
    </row>
    <row r="10709" spans="7:18" x14ac:dyDescent="0.2">
      <c r="G10709" s="64"/>
      <c r="H10709" s="64"/>
      <c r="O10709" s="87"/>
      <c r="P10709" s="127"/>
      <c r="Q10709" s="127"/>
      <c r="R10709" s="127"/>
    </row>
    <row r="10710" spans="7:18" x14ac:dyDescent="0.2">
      <c r="G10710" s="64"/>
      <c r="H10710" s="64"/>
      <c r="O10710" s="87"/>
      <c r="P10710" s="127"/>
      <c r="Q10710" s="127"/>
      <c r="R10710" s="127"/>
    </row>
    <row r="10711" spans="7:18" x14ac:dyDescent="0.2">
      <c r="G10711" s="64"/>
      <c r="H10711" s="64"/>
      <c r="O10711" s="87"/>
      <c r="P10711" s="127"/>
      <c r="Q10711" s="127"/>
      <c r="R10711" s="127"/>
    </row>
    <row r="10712" spans="7:18" x14ac:dyDescent="0.2">
      <c r="G10712" s="64"/>
      <c r="H10712" s="64"/>
      <c r="O10712" s="87"/>
      <c r="P10712" s="127"/>
      <c r="Q10712" s="127"/>
      <c r="R10712" s="127"/>
    </row>
    <row r="10713" spans="7:18" x14ac:dyDescent="0.2">
      <c r="G10713" s="64"/>
      <c r="H10713" s="64"/>
      <c r="O10713" s="87"/>
      <c r="P10713" s="127"/>
      <c r="Q10713" s="127"/>
      <c r="R10713" s="127"/>
    </row>
    <row r="10714" spans="7:18" x14ac:dyDescent="0.2">
      <c r="G10714" s="64"/>
      <c r="H10714" s="64"/>
      <c r="O10714" s="87"/>
      <c r="P10714" s="127"/>
      <c r="Q10714" s="127"/>
      <c r="R10714" s="127"/>
    </row>
    <row r="10715" spans="7:18" x14ac:dyDescent="0.2">
      <c r="G10715" s="64"/>
      <c r="H10715" s="64"/>
      <c r="O10715" s="87"/>
      <c r="P10715" s="127"/>
      <c r="Q10715" s="127"/>
      <c r="R10715" s="127"/>
    </row>
    <row r="10716" spans="7:18" x14ac:dyDescent="0.2">
      <c r="G10716" s="64"/>
      <c r="H10716" s="64"/>
      <c r="O10716" s="87"/>
      <c r="P10716" s="127"/>
      <c r="Q10716" s="127"/>
      <c r="R10716" s="127"/>
    </row>
    <row r="10717" spans="7:18" x14ac:dyDescent="0.2">
      <c r="G10717" s="64"/>
      <c r="H10717" s="64"/>
      <c r="O10717" s="87"/>
      <c r="P10717" s="127"/>
      <c r="Q10717" s="127"/>
      <c r="R10717" s="127"/>
    </row>
    <row r="10718" spans="7:18" x14ac:dyDescent="0.2">
      <c r="G10718" s="64"/>
      <c r="H10718" s="64"/>
      <c r="O10718" s="87"/>
      <c r="P10718" s="127"/>
      <c r="Q10718" s="127"/>
      <c r="R10718" s="127"/>
    </row>
    <row r="10719" spans="7:18" x14ac:dyDescent="0.2">
      <c r="G10719" s="64"/>
      <c r="H10719" s="64"/>
      <c r="O10719" s="87"/>
      <c r="P10719" s="127"/>
      <c r="Q10719" s="127"/>
      <c r="R10719" s="127"/>
    </row>
    <row r="10720" spans="7:18" x14ac:dyDescent="0.2">
      <c r="G10720" s="64"/>
      <c r="H10720" s="64"/>
      <c r="O10720" s="87"/>
      <c r="P10720" s="127"/>
      <c r="Q10720" s="127"/>
      <c r="R10720" s="127"/>
    </row>
    <row r="10721" spans="7:18" x14ac:dyDescent="0.2">
      <c r="G10721" s="64"/>
      <c r="H10721" s="64"/>
      <c r="O10721" s="87"/>
      <c r="P10721" s="127"/>
      <c r="Q10721" s="127"/>
      <c r="R10721" s="127"/>
    </row>
    <row r="10722" spans="7:18" x14ac:dyDescent="0.2">
      <c r="G10722" s="64"/>
      <c r="H10722" s="64"/>
      <c r="O10722" s="87"/>
      <c r="P10722" s="127"/>
      <c r="Q10722" s="127"/>
      <c r="R10722" s="127"/>
    </row>
    <row r="10723" spans="7:18" x14ac:dyDescent="0.2">
      <c r="G10723" s="64"/>
      <c r="H10723" s="64"/>
      <c r="O10723" s="87"/>
      <c r="P10723" s="127"/>
      <c r="Q10723" s="127"/>
      <c r="R10723" s="127"/>
    </row>
    <row r="10724" spans="7:18" x14ac:dyDescent="0.2">
      <c r="G10724" s="64"/>
      <c r="H10724" s="64"/>
      <c r="O10724" s="87"/>
      <c r="P10724" s="127"/>
      <c r="Q10724" s="127"/>
      <c r="R10724" s="127"/>
    </row>
    <row r="10725" spans="7:18" x14ac:dyDescent="0.2">
      <c r="G10725" s="64"/>
      <c r="H10725" s="64"/>
      <c r="O10725" s="87"/>
      <c r="P10725" s="127"/>
      <c r="Q10725" s="127"/>
      <c r="R10725" s="127"/>
    </row>
    <row r="10726" spans="7:18" x14ac:dyDescent="0.2">
      <c r="G10726" s="64"/>
      <c r="H10726" s="64"/>
      <c r="O10726" s="87"/>
      <c r="P10726" s="127"/>
      <c r="Q10726" s="127"/>
      <c r="R10726" s="127"/>
    </row>
    <row r="10727" spans="7:18" x14ac:dyDescent="0.2">
      <c r="G10727" s="64"/>
      <c r="H10727" s="64"/>
      <c r="O10727" s="87"/>
      <c r="P10727" s="127"/>
      <c r="Q10727" s="127"/>
      <c r="R10727" s="127"/>
    </row>
    <row r="10728" spans="7:18" x14ac:dyDescent="0.2">
      <c r="G10728" s="64"/>
      <c r="H10728" s="64"/>
      <c r="O10728" s="87"/>
      <c r="P10728" s="127"/>
      <c r="Q10728" s="127"/>
      <c r="R10728" s="127"/>
    </row>
    <row r="10729" spans="7:18" x14ac:dyDescent="0.2">
      <c r="G10729" s="64"/>
      <c r="H10729" s="64"/>
      <c r="O10729" s="87"/>
      <c r="P10729" s="127"/>
      <c r="Q10729" s="127"/>
      <c r="R10729" s="127"/>
    </row>
    <row r="10730" spans="7:18" x14ac:dyDescent="0.2">
      <c r="G10730" s="64"/>
      <c r="H10730" s="64"/>
      <c r="O10730" s="87"/>
      <c r="P10730" s="127"/>
      <c r="Q10730" s="127"/>
      <c r="R10730" s="127"/>
    </row>
    <row r="10731" spans="7:18" x14ac:dyDescent="0.2">
      <c r="G10731" s="64"/>
      <c r="H10731" s="64"/>
      <c r="O10731" s="87"/>
      <c r="P10731" s="127"/>
      <c r="Q10731" s="127"/>
      <c r="R10731" s="127"/>
    </row>
    <row r="10732" spans="7:18" x14ac:dyDescent="0.2">
      <c r="G10732" s="64"/>
      <c r="H10732" s="64"/>
      <c r="O10732" s="87"/>
      <c r="P10732" s="127"/>
      <c r="Q10732" s="127"/>
      <c r="R10732" s="127"/>
    </row>
    <row r="10733" spans="7:18" x14ac:dyDescent="0.2">
      <c r="G10733" s="64"/>
      <c r="H10733" s="64"/>
      <c r="O10733" s="87"/>
      <c r="P10733" s="127"/>
      <c r="Q10733" s="127"/>
      <c r="R10733" s="127"/>
    </row>
    <row r="10734" spans="7:18" x14ac:dyDescent="0.2">
      <c r="G10734" s="64"/>
      <c r="H10734" s="64"/>
      <c r="O10734" s="87"/>
      <c r="P10734" s="127"/>
      <c r="Q10734" s="127"/>
      <c r="R10734" s="127"/>
    </row>
    <row r="10735" spans="7:18" x14ac:dyDescent="0.2">
      <c r="G10735" s="64"/>
      <c r="H10735" s="64"/>
      <c r="O10735" s="87"/>
      <c r="P10735" s="127"/>
      <c r="Q10735" s="127"/>
      <c r="R10735" s="127"/>
    </row>
    <row r="10736" spans="7:18" x14ac:dyDescent="0.2">
      <c r="G10736" s="64"/>
      <c r="H10736" s="64"/>
      <c r="O10736" s="87"/>
      <c r="P10736" s="127"/>
      <c r="Q10736" s="127"/>
      <c r="R10736" s="127"/>
    </row>
    <row r="10737" spans="7:18" x14ac:dyDescent="0.2">
      <c r="G10737" s="64"/>
      <c r="H10737" s="64"/>
      <c r="O10737" s="87"/>
      <c r="P10737" s="127"/>
      <c r="Q10737" s="127"/>
      <c r="R10737" s="127"/>
    </row>
    <row r="10738" spans="7:18" x14ac:dyDescent="0.2">
      <c r="G10738" s="64"/>
      <c r="H10738" s="64"/>
      <c r="O10738" s="87"/>
      <c r="P10738" s="127"/>
      <c r="Q10738" s="127"/>
      <c r="R10738" s="127"/>
    </row>
    <row r="10739" spans="7:18" x14ac:dyDescent="0.2">
      <c r="G10739" s="64"/>
      <c r="H10739" s="64"/>
      <c r="O10739" s="87"/>
      <c r="P10739" s="127"/>
      <c r="Q10739" s="127"/>
      <c r="R10739" s="127"/>
    </row>
    <row r="10740" spans="7:18" x14ac:dyDescent="0.2">
      <c r="G10740" s="64"/>
      <c r="H10740" s="64"/>
      <c r="O10740" s="87"/>
      <c r="P10740" s="127"/>
      <c r="Q10740" s="127"/>
      <c r="R10740" s="127"/>
    </row>
    <row r="10741" spans="7:18" x14ac:dyDescent="0.2">
      <c r="G10741" s="64"/>
      <c r="H10741" s="64"/>
      <c r="O10741" s="87"/>
      <c r="P10741" s="127"/>
      <c r="Q10741" s="127"/>
      <c r="R10741" s="127"/>
    </row>
    <row r="10742" spans="7:18" x14ac:dyDescent="0.2">
      <c r="G10742" s="64"/>
      <c r="H10742" s="64"/>
      <c r="O10742" s="87"/>
      <c r="P10742" s="127"/>
      <c r="Q10742" s="127"/>
      <c r="R10742" s="127"/>
    </row>
    <row r="10743" spans="7:18" x14ac:dyDescent="0.2">
      <c r="G10743" s="64"/>
      <c r="H10743" s="64"/>
      <c r="O10743" s="87"/>
      <c r="P10743" s="127"/>
      <c r="Q10743" s="127"/>
      <c r="R10743" s="127"/>
    </row>
    <row r="10744" spans="7:18" x14ac:dyDescent="0.2">
      <c r="G10744" s="64"/>
      <c r="H10744" s="64"/>
      <c r="O10744" s="87"/>
      <c r="P10744" s="127"/>
      <c r="Q10744" s="127"/>
      <c r="R10744" s="127"/>
    </row>
    <row r="10745" spans="7:18" x14ac:dyDescent="0.2">
      <c r="G10745" s="64"/>
      <c r="H10745" s="64"/>
      <c r="O10745" s="87"/>
      <c r="P10745" s="127"/>
      <c r="Q10745" s="127"/>
      <c r="R10745" s="127"/>
    </row>
    <row r="10746" spans="7:18" x14ac:dyDescent="0.2">
      <c r="G10746" s="64"/>
      <c r="H10746" s="64"/>
      <c r="O10746" s="87"/>
      <c r="P10746" s="127"/>
      <c r="Q10746" s="127"/>
      <c r="R10746" s="127"/>
    </row>
    <row r="10747" spans="7:18" x14ac:dyDescent="0.2">
      <c r="G10747" s="64"/>
      <c r="H10747" s="64"/>
      <c r="O10747" s="87"/>
      <c r="P10747" s="127"/>
      <c r="Q10747" s="127"/>
      <c r="R10747" s="127"/>
    </row>
    <row r="10748" spans="7:18" x14ac:dyDescent="0.2">
      <c r="G10748" s="64"/>
      <c r="H10748" s="64"/>
      <c r="O10748" s="87"/>
      <c r="P10748" s="127"/>
      <c r="Q10748" s="127"/>
      <c r="R10748" s="127"/>
    </row>
    <row r="10749" spans="7:18" x14ac:dyDescent="0.2">
      <c r="G10749" s="64"/>
      <c r="H10749" s="64"/>
      <c r="O10749" s="87"/>
      <c r="P10749" s="127"/>
      <c r="Q10749" s="127"/>
      <c r="R10749" s="127"/>
    </row>
    <row r="10750" spans="7:18" x14ac:dyDescent="0.2">
      <c r="G10750" s="64"/>
      <c r="H10750" s="64"/>
      <c r="O10750" s="87"/>
      <c r="P10750" s="127"/>
      <c r="Q10750" s="127"/>
      <c r="R10750" s="127"/>
    </row>
    <row r="10751" spans="7:18" x14ac:dyDescent="0.2">
      <c r="G10751" s="64"/>
      <c r="H10751" s="64"/>
      <c r="O10751" s="87"/>
      <c r="P10751" s="127"/>
      <c r="Q10751" s="127"/>
      <c r="R10751" s="127"/>
    </row>
    <row r="10752" spans="7:18" x14ac:dyDescent="0.2">
      <c r="G10752" s="64"/>
      <c r="H10752" s="64"/>
      <c r="O10752" s="87"/>
      <c r="P10752" s="127"/>
      <c r="Q10752" s="127"/>
      <c r="R10752" s="127"/>
    </row>
    <row r="10753" spans="7:18" x14ac:dyDescent="0.2">
      <c r="G10753" s="64"/>
      <c r="H10753" s="64"/>
      <c r="O10753" s="87"/>
      <c r="P10753" s="127"/>
      <c r="Q10753" s="127"/>
      <c r="R10753" s="127"/>
    </row>
    <row r="10754" spans="7:18" x14ac:dyDescent="0.2">
      <c r="G10754" s="64"/>
      <c r="H10754" s="64"/>
      <c r="O10754" s="87"/>
      <c r="P10754" s="127"/>
      <c r="Q10754" s="127"/>
      <c r="R10754" s="127"/>
    </row>
    <row r="10755" spans="7:18" x14ac:dyDescent="0.2">
      <c r="G10755" s="64"/>
      <c r="H10755" s="64"/>
      <c r="O10755" s="87"/>
      <c r="P10755" s="127"/>
      <c r="Q10755" s="127"/>
      <c r="R10755" s="127"/>
    </row>
    <row r="10756" spans="7:18" x14ac:dyDescent="0.2">
      <c r="G10756" s="64"/>
      <c r="H10756" s="64"/>
      <c r="O10756" s="87"/>
      <c r="P10756" s="127"/>
      <c r="Q10756" s="127"/>
      <c r="R10756" s="127"/>
    </row>
    <row r="10757" spans="7:18" x14ac:dyDescent="0.2">
      <c r="G10757" s="64"/>
      <c r="H10757" s="64"/>
      <c r="O10757" s="87"/>
      <c r="P10757" s="127"/>
      <c r="Q10757" s="127"/>
      <c r="R10757" s="127"/>
    </row>
    <row r="10758" spans="7:18" x14ac:dyDescent="0.2">
      <c r="G10758" s="64"/>
      <c r="H10758" s="64"/>
      <c r="O10758" s="87"/>
      <c r="P10758" s="127"/>
      <c r="Q10758" s="127"/>
      <c r="R10758" s="127"/>
    </row>
    <row r="10759" spans="7:18" x14ac:dyDescent="0.2">
      <c r="G10759" s="64"/>
      <c r="H10759" s="64"/>
      <c r="O10759" s="87"/>
      <c r="P10759" s="127"/>
      <c r="Q10759" s="127"/>
      <c r="R10759" s="127"/>
    </row>
    <row r="10760" spans="7:18" x14ac:dyDescent="0.2">
      <c r="G10760" s="64"/>
      <c r="H10760" s="64"/>
      <c r="O10760" s="87"/>
      <c r="P10760" s="127"/>
      <c r="Q10760" s="127"/>
      <c r="R10760" s="127"/>
    </row>
    <row r="10761" spans="7:18" x14ac:dyDescent="0.2">
      <c r="G10761" s="64"/>
      <c r="H10761" s="64"/>
      <c r="O10761" s="87"/>
      <c r="P10761" s="127"/>
      <c r="Q10761" s="127"/>
      <c r="R10761" s="127"/>
    </row>
    <row r="10762" spans="7:18" x14ac:dyDescent="0.2">
      <c r="G10762" s="64"/>
      <c r="H10762" s="64"/>
      <c r="O10762" s="87"/>
      <c r="P10762" s="127"/>
      <c r="Q10762" s="127"/>
      <c r="R10762" s="127"/>
    </row>
    <row r="10763" spans="7:18" x14ac:dyDescent="0.2">
      <c r="G10763" s="64"/>
      <c r="H10763" s="64"/>
      <c r="O10763" s="87"/>
      <c r="P10763" s="127"/>
      <c r="Q10763" s="127"/>
      <c r="R10763" s="127"/>
    </row>
    <row r="10764" spans="7:18" x14ac:dyDescent="0.2">
      <c r="G10764" s="64"/>
      <c r="H10764" s="64"/>
      <c r="O10764" s="87"/>
      <c r="P10764" s="127"/>
      <c r="Q10764" s="127"/>
      <c r="R10764" s="127"/>
    </row>
    <row r="10765" spans="7:18" x14ac:dyDescent="0.2">
      <c r="G10765" s="64"/>
      <c r="H10765" s="64"/>
      <c r="O10765" s="87"/>
      <c r="P10765" s="127"/>
      <c r="Q10765" s="127"/>
      <c r="R10765" s="127"/>
    </row>
    <row r="10766" spans="7:18" x14ac:dyDescent="0.2">
      <c r="G10766" s="64"/>
      <c r="H10766" s="64"/>
      <c r="O10766" s="87"/>
      <c r="P10766" s="127"/>
      <c r="Q10766" s="127"/>
      <c r="R10766" s="127"/>
    </row>
    <row r="10767" spans="7:18" x14ac:dyDescent="0.2">
      <c r="G10767" s="64"/>
      <c r="H10767" s="64"/>
      <c r="O10767" s="87"/>
      <c r="P10767" s="127"/>
      <c r="Q10767" s="127"/>
      <c r="R10767" s="127"/>
    </row>
    <row r="10768" spans="7:18" x14ac:dyDescent="0.2">
      <c r="G10768" s="64"/>
      <c r="H10768" s="64"/>
      <c r="O10768" s="87"/>
      <c r="P10768" s="127"/>
      <c r="Q10768" s="127"/>
      <c r="R10768" s="127"/>
    </row>
    <row r="10769" spans="7:18" x14ac:dyDescent="0.2">
      <c r="G10769" s="64"/>
      <c r="H10769" s="64"/>
      <c r="O10769" s="87"/>
      <c r="P10769" s="127"/>
      <c r="Q10769" s="127"/>
      <c r="R10769" s="127"/>
    </row>
    <row r="10770" spans="7:18" x14ac:dyDescent="0.2">
      <c r="G10770" s="64"/>
      <c r="H10770" s="64"/>
      <c r="O10770" s="87"/>
      <c r="P10770" s="127"/>
      <c r="Q10770" s="127"/>
      <c r="R10770" s="127"/>
    </row>
    <row r="10771" spans="7:18" x14ac:dyDescent="0.2">
      <c r="G10771" s="64"/>
      <c r="H10771" s="64"/>
      <c r="O10771" s="87"/>
      <c r="P10771" s="127"/>
      <c r="Q10771" s="127"/>
      <c r="R10771" s="127"/>
    </row>
    <row r="10772" spans="7:18" x14ac:dyDescent="0.2">
      <c r="G10772" s="64"/>
      <c r="H10772" s="64"/>
      <c r="O10772" s="87"/>
      <c r="P10772" s="127"/>
      <c r="Q10772" s="127"/>
      <c r="R10772" s="127"/>
    </row>
    <row r="10773" spans="7:18" x14ac:dyDescent="0.2">
      <c r="G10773" s="64"/>
      <c r="H10773" s="64"/>
      <c r="O10773" s="87"/>
      <c r="P10773" s="127"/>
      <c r="Q10773" s="127"/>
      <c r="R10773" s="127"/>
    </row>
    <row r="10774" spans="7:18" x14ac:dyDescent="0.2">
      <c r="G10774" s="64"/>
      <c r="H10774" s="64"/>
      <c r="O10774" s="87"/>
      <c r="P10774" s="127"/>
      <c r="Q10774" s="127"/>
      <c r="R10774" s="127"/>
    </row>
    <row r="10775" spans="7:18" x14ac:dyDescent="0.2">
      <c r="G10775" s="64"/>
      <c r="H10775" s="64"/>
      <c r="O10775" s="87"/>
      <c r="P10775" s="127"/>
      <c r="Q10775" s="127"/>
      <c r="R10775" s="127"/>
    </row>
    <row r="10776" spans="7:18" x14ac:dyDescent="0.2">
      <c r="G10776" s="64"/>
      <c r="H10776" s="64"/>
      <c r="O10776" s="87"/>
      <c r="P10776" s="127"/>
      <c r="Q10776" s="127"/>
      <c r="R10776" s="127"/>
    </row>
    <row r="10777" spans="7:18" x14ac:dyDescent="0.2">
      <c r="G10777" s="64"/>
      <c r="H10777" s="64"/>
      <c r="O10777" s="87"/>
      <c r="P10777" s="127"/>
      <c r="Q10777" s="127"/>
      <c r="R10777" s="127"/>
    </row>
    <row r="10778" spans="7:18" x14ac:dyDescent="0.2">
      <c r="G10778" s="64"/>
      <c r="H10778" s="64"/>
      <c r="O10778" s="87"/>
      <c r="P10778" s="127"/>
      <c r="Q10778" s="127"/>
      <c r="R10778" s="127"/>
    </row>
    <row r="10779" spans="7:18" x14ac:dyDescent="0.2">
      <c r="G10779" s="64"/>
      <c r="H10779" s="64"/>
      <c r="O10779" s="87"/>
      <c r="P10779" s="127"/>
      <c r="Q10779" s="127"/>
      <c r="R10779" s="127"/>
    </row>
    <row r="10780" spans="7:18" x14ac:dyDescent="0.2">
      <c r="G10780" s="64"/>
      <c r="H10780" s="64"/>
      <c r="O10780" s="87"/>
      <c r="P10780" s="127"/>
      <c r="Q10780" s="127"/>
      <c r="R10780" s="127"/>
    </row>
    <row r="10781" spans="7:18" x14ac:dyDescent="0.2">
      <c r="G10781" s="64"/>
      <c r="H10781" s="64"/>
      <c r="O10781" s="87"/>
      <c r="P10781" s="127"/>
      <c r="Q10781" s="127"/>
      <c r="R10781" s="127"/>
    </row>
    <row r="10782" spans="7:18" x14ac:dyDescent="0.2">
      <c r="G10782" s="64"/>
      <c r="H10782" s="64"/>
      <c r="O10782" s="87"/>
      <c r="P10782" s="127"/>
      <c r="Q10782" s="127"/>
      <c r="R10782" s="127"/>
    </row>
    <row r="10783" spans="7:18" x14ac:dyDescent="0.2">
      <c r="G10783" s="64"/>
      <c r="H10783" s="64"/>
      <c r="O10783" s="87"/>
      <c r="P10783" s="127"/>
      <c r="Q10783" s="127"/>
      <c r="R10783" s="127"/>
    </row>
    <row r="10784" spans="7:18" x14ac:dyDescent="0.2">
      <c r="G10784" s="64"/>
      <c r="H10784" s="64"/>
      <c r="O10784" s="87"/>
      <c r="P10784" s="127"/>
      <c r="Q10784" s="127"/>
      <c r="R10784" s="127"/>
    </row>
    <row r="10785" spans="7:18" x14ac:dyDescent="0.2">
      <c r="G10785" s="64"/>
      <c r="H10785" s="64"/>
      <c r="O10785" s="87"/>
      <c r="P10785" s="127"/>
      <c r="Q10785" s="127"/>
      <c r="R10785" s="127"/>
    </row>
    <row r="10786" spans="7:18" x14ac:dyDescent="0.2">
      <c r="G10786" s="64"/>
      <c r="H10786" s="64"/>
      <c r="O10786" s="87"/>
      <c r="P10786" s="127"/>
      <c r="Q10786" s="127"/>
      <c r="R10786" s="127"/>
    </row>
    <row r="10787" spans="7:18" x14ac:dyDescent="0.2">
      <c r="G10787" s="64"/>
      <c r="H10787" s="64"/>
      <c r="O10787" s="87"/>
      <c r="P10787" s="127"/>
      <c r="Q10787" s="127"/>
      <c r="R10787" s="127"/>
    </row>
    <row r="10788" spans="7:18" x14ac:dyDescent="0.2">
      <c r="G10788" s="64"/>
      <c r="H10788" s="64"/>
      <c r="O10788" s="87"/>
      <c r="P10788" s="127"/>
      <c r="Q10788" s="127"/>
      <c r="R10788" s="127"/>
    </row>
    <row r="10789" spans="7:18" x14ac:dyDescent="0.2">
      <c r="G10789" s="64"/>
      <c r="H10789" s="64"/>
      <c r="O10789" s="87"/>
      <c r="P10789" s="127"/>
      <c r="Q10789" s="127"/>
      <c r="R10789" s="127"/>
    </row>
    <row r="10790" spans="7:18" x14ac:dyDescent="0.2">
      <c r="G10790" s="64"/>
      <c r="H10790" s="64"/>
      <c r="O10790" s="87"/>
      <c r="P10790" s="127"/>
      <c r="Q10790" s="127"/>
      <c r="R10790" s="127"/>
    </row>
    <row r="10791" spans="7:18" x14ac:dyDescent="0.2">
      <c r="G10791" s="64"/>
      <c r="H10791" s="64"/>
      <c r="O10791" s="87"/>
      <c r="P10791" s="127"/>
      <c r="Q10791" s="127"/>
      <c r="R10791" s="127"/>
    </row>
    <row r="10792" spans="7:18" x14ac:dyDescent="0.2">
      <c r="G10792" s="64"/>
      <c r="H10792" s="64"/>
      <c r="O10792" s="87"/>
      <c r="P10792" s="127"/>
      <c r="Q10792" s="127"/>
      <c r="R10792" s="127"/>
    </row>
    <row r="10793" spans="7:18" x14ac:dyDescent="0.2">
      <c r="G10793" s="64"/>
      <c r="H10793" s="64"/>
      <c r="O10793" s="87"/>
      <c r="P10793" s="127"/>
      <c r="Q10793" s="127"/>
      <c r="R10793" s="127"/>
    </row>
    <row r="10794" spans="7:18" x14ac:dyDescent="0.2">
      <c r="G10794" s="64"/>
      <c r="H10794" s="64"/>
      <c r="O10794" s="87"/>
      <c r="P10794" s="127"/>
      <c r="Q10794" s="127"/>
      <c r="R10794" s="127"/>
    </row>
    <row r="10795" spans="7:18" x14ac:dyDescent="0.2">
      <c r="G10795" s="64"/>
      <c r="H10795" s="64"/>
      <c r="O10795" s="87"/>
      <c r="P10795" s="127"/>
      <c r="Q10795" s="127"/>
      <c r="R10795" s="127"/>
    </row>
    <row r="10796" spans="7:18" x14ac:dyDescent="0.2">
      <c r="G10796" s="64"/>
      <c r="H10796" s="64"/>
      <c r="O10796" s="87"/>
      <c r="P10796" s="127"/>
      <c r="Q10796" s="127"/>
      <c r="R10796" s="127"/>
    </row>
    <row r="10797" spans="7:18" x14ac:dyDescent="0.2">
      <c r="G10797" s="64"/>
      <c r="H10797" s="64"/>
      <c r="O10797" s="87"/>
      <c r="P10797" s="127"/>
      <c r="Q10797" s="127"/>
      <c r="R10797" s="127"/>
    </row>
    <row r="10798" spans="7:18" x14ac:dyDescent="0.2">
      <c r="G10798" s="64"/>
      <c r="H10798" s="64"/>
      <c r="O10798" s="87"/>
      <c r="P10798" s="127"/>
      <c r="Q10798" s="127"/>
      <c r="R10798" s="127"/>
    </row>
    <row r="10799" spans="7:18" x14ac:dyDescent="0.2">
      <c r="G10799" s="64"/>
      <c r="H10799" s="64"/>
      <c r="O10799" s="87"/>
      <c r="P10799" s="127"/>
      <c r="Q10799" s="127"/>
      <c r="R10799" s="127"/>
    </row>
    <row r="10800" spans="7:18" x14ac:dyDescent="0.2">
      <c r="G10800" s="64"/>
      <c r="H10800" s="64"/>
      <c r="O10800" s="87"/>
      <c r="P10800" s="127"/>
      <c r="Q10800" s="127"/>
      <c r="R10800" s="127"/>
    </row>
    <row r="10801" spans="7:18" x14ac:dyDescent="0.2">
      <c r="G10801" s="64"/>
      <c r="H10801" s="64"/>
      <c r="O10801" s="87"/>
      <c r="P10801" s="127"/>
      <c r="Q10801" s="127"/>
      <c r="R10801" s="127"/>
    </row>
    <row r="10802" spans="7:18" x14ac:dyDescent="0.2">
      <c r="G10802" s="64"/>
      <c r="H10802" s="64"/>
      <c r="O10802" s="87"/>
      <c r="P10802" s="127"/>
      <c r="Q10802" s="127"/>
      <c r="R10802" s="127"/>
    </row>
    <row r="10803" spans="7:18" x14ac:dyDescent="0.2">
      <c r="G10803" s="64"/>
      <c r="H10803" s="64"/>
      <c r="O10803" s="87"/>
      <c r="P10803" s="127"/>
      <c r="Q10803" s="127"/>
      <c r="R10803" s="127"/>
    </row>
    <row r="10804" spans="7:18" x14ac:dyDescent="0.2">
      <c r="G10804" s="64"/>
      <c r="H10804" s="64"/>
      <c r="O10804" s="87"/>
      <c r="P10804" s="127"/>
      <c r="Q10804" s="127"/>
      <c r="R10804" s="127"/>
    </row>
    <row r="10805" spans="7:18" x14ac:dyDescent="0.2">
      <c r="G10805" s="64"/>
      <c r="H10805" s="64"/>
      <c r="O10805" s="87"/>
      <c r="P10805" s="127"/>
      <c r="Q10805" s="127"/>
      <c r="R10805" s="127"/>
    </row>
    <row r="10806" spans="7:18" x14ac:dyDescent="0.2">
      <c r="G10806" s="64"/>
      <c r="H10806" s="64"/>
      <c r="O10806" s="87"/>
      <c r="P10806" s="127"/>
      <c r="Q10806" s="127"/>
      <c r="R10806" s="127"/>
    </row>
    <row r="10807" spans="7:18" x14ac:dyDescent="0.2">
      <c r="G10807" s="64"/>
      <c r="H10807" s="64"/>
      <c r="O10807" s="87"/>
      <c r="P10807" s="127"/>
      <c r="Q10807" s="127"/>
      <c r="R10807" s="127"/>
    </row>
    <row r="10808" spans="7:18" x14ac:dyDescent="0.2">
      <c r="G10808" s="64"/>
      <c r="H10808" s="64"/>
      <c r="O10808" s="87"/>
      <c r="P10808" s="127"/>
      <c r="Q10808" s="127"/>
      <c r="R10808" s="127"/>
    </row>
    <row r="10809" spans="7:18" x14ac:dyDescent="0.2">
      <c r="G10809" s="64"/>
      <c r="H10809" s="64"/>
      <c r="O10809" s="87"/>
      <c r="P10809" s="127"/>
      <c r="Q10809" s="127"/>
      <c r="R10809" s="127"/>
    </row>
    <row r="10810" spans="7:18" x14ac:dyDescent="0.2">
      <c r="G10810" s="64"/>
      <c r="H10810" s="64"/>
      <c r="O10810" s="87"/>
      <c r="P10810" s="127"/>
      <c r="Q10810" s="127"/>
      <c r="R10810" s="127"/>
    </row>
    <row r="10811" spans="7:18" x14ac:dyDescent="0.2">
      <c r="G10811" s="64"/>
      <c r="H10811" s="64"/>
      <c r="O10811" s="87"/>
      <c r="P10811" s="127"/>
      <c r="Q10811" s="127"/>
      <c r="R10811" s="127"/>
    </row>
    <row r="10812" spans="7:18" x14ac:dyDescent="0.2">
      <c r="G10812" s="64"/>
      <c r="H10812" s="64"/>
      <c r="O10812" s="87"/>
      <c r="P10812" s="127"/>
      <c r="Q10812" s="127"/>
      <c r="R10812" s="127"/>
    </row>
    <row r="10813" spans="7:18" x14ac:dyDescent="0.2">
      <c r="G10813" s="64"/>
      <c r="H10813" s="64"/>
      <c r="O10813" s="87"/>
      <c r="P10813" s="127"/>
      <c r="Q10813" s="127"/>
      <c r="R10813" s="127"/>
    </row>
    <row r="10814" spans="7:18" x14ac:dyDescent="0.2">
      <c r="G10814" s="64"/>
      <c r="H10814" s="64"/>
      <c r="O10814" s="87"/>
      <c r="P10814" s="127"/>
      <c r="Q10814" s="127"/>
      <c r="R10814" s="127"/>
    </row>
    <row r="10815" spans="7:18" x14ac:dyDescent="0.2">
      <c r="G10815" s="64"/>
      <c r="H10815" s="64"/>
      <c r="O10815" s="87"/>
      <c r="P10815" s="127"/>
      <c r="Q10815" s="127"/>
      <c r="R10815" s="127"/>
    </row>
    <row r="10816" spans="7:18" x14ac:dyDescent="0.2">
      <c r="G10816" s="64"/>
      <c r="H10816" s="64"/>
      <c r="O10816" s="87"/>
      <c r="P10816" s="127"/>
      <c r="Q10816" s="127"/>
      <c r="R10816" s="127"/>
    </row>
    <row r="10817" spans="7:18" x14ac:dyDescent="0.2">
      <c r="G10817" s="64"/>
      <c r="H10817" s="64"/>
      <c r="O10817" s="87"/>
      <c r="P10817" s="127"/>
      <c r="Q10817" s="127"/>
      <c r="R10817" s="127"/>
    </row>
    <row r="10818" spans="7:18" x14ac:dyDescent="0.2">
      <c r="G10818" s="64"/>
      <c r="H10818" s="64"/>
      <c r="O10818" s="87"/>
      <c r="P10818" s="127"/>
      <c r="Q10818" s="127"/>
      <c r="R10818" s="127"/>
    </row>
    <row r="10819" spans="7:18" x14ac:dyDescent="0.2">
      <c r="G10819" s="64"/>
      <c r="H10819" s="64"/>
      <c r="O10819" s="87"/>
      <c r="P10819" s="127"/>
      <c r="Q10819" s="127"/>
      <c r="R10819" s="127"/>
    </row>
    <row r="10820" spans="7:18" x14ac:dyDescent="0.2">
      <c r="G10820" s="64"/>
      <c r="H10820" s="64"/>
      <c r="O10820" s="87"/>
      <c r="P10820" s="127"/>
      <c r="Q10820" s="127"/>
      <c r="R10820" s="127"/>
    </row>
    <row r="10821" spans="7:18" x14ac:dyDescent="0.2">
      <c r="G10821" s="64"/>
      <c r="H10821" s="64"/>
      <c r="O10821" s="87"/>
      <c r="P10821" s="127"/>
      <c r="Q10821" s="127"/>
      <c r="R10821" s="127"/>
    </row>
    <row r="10822" spans="7:18" x14ac:dyDescent="0.2">
      <c r="G10822" s="64"/>
      <c r="H10822" s="64"/>
      <c r="O10822" s="87"/>
      <c r="P10822" s="127"/>
      <c r="Q10822" s="127"/>
      <c r="R10822" s="127"/>
    </row>
    <row r="10823" spans="7:18" x14ac:dyDescent="0.2">
      <c r="G10823" s="64"/>
      <c r="H10823" s="64"/>
      <c r="O10823" s="87"/>
      <c r="P10823" s="127"/>
      <c r="Q10823" s="127"/>
      <c r="R10823" s="127"/>
    </row>
    <row r="10824" spans="7:18" x14ac:dyDescent="0.2">
      <c r="G10824" s="64"/>
      <c r="H10824" s="64"/>
      <c r="O10824" s="87"/>
      <c r="P10824" s="127"/>
      <c r="Q10824" s="127"/>
      <c r="R10824" s="127"/>
    </row>
    <row r="10825" spans="7:18" x14ac:dyDescent="0.2">
      <c r="G10825" s="64"/>
      <c r="H10825" s="64"/>
      <c r="O10825" s="87"/>
      <c r="P10825" s="127"/>
      <c r="Q10825" s="127"/>
      <c r="R10825" s="127"/>
    </row>
    <row r="10826" spans="7:18" x14ac:dyDescent="0.2">
      <c r="G10826" s="64"/>
      <c r="H10826" s="64"/>
      <c r="O10826" s="87"/>
      <c r="P10826" s="127"/>
      <c r="Q10826" s="127"/>
      <c r="R10826" s="127"/>
    </row>
    <row r="10827" spans="7:18" x14ac:dyDescent="0.2">
      <c r="G10827" s="64"/>
      <c r="H10827" s="64"/>
      <c r="O10827" s="87"/>
      <c r="P10827" s="127"/>
      <c r="Q10827" s="127"/>
      <c r="R10827" s="127"/>
    </row>
    <row r="10828" spans="7:18" x14ac:dyDescent="0.2">
      <c r="G10828" s="64"/>
      <c r="H10828" s="64"/>
      <c r="O10828" s="87"/>
      <c r="P10828" s="127"/>
      <c r="Q10828" s="127"/>
      <c r="R10828" s="127"/>
    </row>
    <row r="10829" spans="7:18" x14ac:dyDescent="0.2">
      <c r="G10829" s="64"/>
      <c r="H10829" s="64"/>
      <c r="O10829" s="87"/>
      <c r="P10829" s="127"/>
      <c r="Q10829" s="127"/>
      <c r="R10829" s="127"/>
    </row>
    <row r="10830" spans="7:18" x14ac:dyDescent="0.2">
      <c r="G10830" s="64"/>
      <c r="H10830" s="64"/>
      <c r="O10830" s="87"/>
      <c r="P10830" s="127"/>
      <c r="Q10830" s="127"/>
      <c r="R10830" s="127"/>
    </row>
    <row r="10831" spans="7:18" x14ac:dyDescent="0.2">
      <c r="G10831" s="64"/>
      <c r="H10831" s="64"/>
      <c r="O10831" s="87"/>
      <c r="P10831" s="127"/>
      <c r="Q10831" s="127"/>
      <c r="R10831" s="127"/>
    </row>
    <row r="10832" spans="7:18" x14ac:dyDescent="0.2">
      <c r="G10832" s="64"/>
      <c r="H10832" s="64"/>
      <c r="O10832" s="87"/>
      <c r="P10832" s="127"/>
      <c r="Q10832" s="127"/>
      <c r="R10832" s="127"/>
    </row>
    <row r="10833" spans="7:18" x14ac:dyDescent="0.2">
      <c r="G10833" s="64"/>
      <c r="H10833" s="64"/>
      <c r="O10833" s="87"/>
      <c r="P10833" s="127"/>
      <c r="Q10833" s="127"/>
      <c r="R10833" s="127"/>
    </row>
    <row r="10834" spans="7:18" x14ac:dyDescent="0.2">
      <c r="G10834" s="64"/>
      <c r="H10834" s="64"/>
      <c r="O10834" s="87"/>
      <c r="P10834" s="127"/>
      <c r="Q10834" s="127"/>
      <c r="R10834" s="127"/>
    </row>
    <row r="10835" spans="7:18" x14ac:dyDescent="0.2">
      <c r="G10835" s="64"/>
      <c r="H10835" s="64"/>
      <c r="O10835" s="87"/>
      <c r="P10835" s="127"/>
      <c r="Q10835" s="127"/>
      <c r="R10835" s="127"/>
    </row>
    <row r="10836" spans="7:18" x14ac:dyDescent="0.2">
      <c r="G10836" s="64"/>
      <c r="H10836" s="64"/>
      <c r="O10836" s="87"/>
      <c r="P10836" s="127"/>
      <c r="Q10836" s="127"/>
      <c r="R10836" s="127"/>
    </row>
    <row r="10837" spans="7:18" x14ac:dyDescent="0.2">
      <c r="G10837" s="64"/>
      <c r="H10837" s="64"/>
      <c r="O10837" s="87"/>
      <c r="P10837" s="127"/>
      <c r="Q10837" s="127"/>
      <c r="R10837" s="127"/>
    </row>
    <row r="10838" spans="7:18" x14ac:dyDescent="0.2">
      <c r="G10838" s="64"/>
      <c r="H10838" s="64"/>
      <c r="O10838" s="87"/>
      <c r="P10838" s="127"/>
      <c r="Q10838" s="127"/>
      <c r="R10838" s="127"/>
    </row>
    <row r="10839" spans="7:18" x14ac:dyDescent="0.2">
      <c r="G10839" s="64"/>
      <c r="H10839" s="64"/>
      <c r="O10839" s="87"/>
      <c r="P10839" s="127"/>
      <c r="Q10839" s="127"/>
      <c r="R10839" s="127"/>
    </row>
    <row r="10840" spans="7:18" x14ac:dyDescent="0.2">
      <c r="G10840" s="64"/>
      <c r="H10840" s="64"/>
      <c r="O10840" s="87"/>
      <c r="P10840" s="127"/>
      <c r="Q10840" s="127"/>
      <c r="R10840" s="127"/>
    </row>
    <row r="10841" spans="7:18" x14ac:dyDescent="0.2">
      <c r="G10841" s="64"/>
      <c r="H10841" s="64"/>
      <c r="O10841" s="87"/>
      <c r="P10841" s="127"/>
      <c r="Q10841" s="127"/>
      <c r="R10841" s="127"/>
    </row>
    <row r="10842" spans="7:18" x14ac:dyDescent="0.2">
      <c r="G10842" s="64"/>
      <c r="H10842" s="64"/>
      <c r="O10842" s="87"/>
      <c r="P10842" s="127"/>
      <c r="Q10842" s="127"/>
      <c r="R10842" s="127"/>
    </row>
    <row r="10843" spans="7:18" x14ac:dyDescent="0.2">
      <c r="G10843" s="64"/>
      <c r="H10843" s="64"/>
      <c r="O10843" s="87"/>
      <c r="P10843" s="127"/>
      <c r="Q10843" s="127"/>
      <c r="R10843" s="127"/>
    </row>
    <row r="10844" spans="7:18" x14ac:dyDescent="0.2">
      <c r="G10844" s="64"/>
      <c r="H10844" s="64"/>
      <c r="O10844" s="87"/>
      <c r="P10844" s="127"/>
      <c r="Q10844" s="127"/>
      <c r="R10844" s="127"/>
    </row>
    <row r="10845" spans="7:18" x14ac:dyDescent="0.2">
      <c r="G10845" s="64"/>
      <c r="H10845" s="64"/>
      <c r="O10845" s="87"/>
      <c r="P10845" s="127"/>
      <c r="Q10845" s="127"/>
      <c r="R10845" s="127"/>
    </row>
    <row r="10846" spans="7:18" x14ac:dyDescent="0.2">
      <c r="G10846" s="64"/>
      <c r="H10846" s="64"/>
      <c r="O10846" s="87"/>
      <c r="P10846" s="127"/>
      <c r="Q10846" s="127"/>
      <c r="R10846" s="127"/>
    </row>
    <row r="10847" spans="7:18" x14ac:dyDescent="0.2">
      <c r="G10847" s="64"/>
      <c r="H10847" s="64"/>
      <c r="O10847" s="87"/>
      <c r="P10847" s="127"/>
      <c r="Q10847" s="127"/>
      <c r="R10847" s="127"/>
    </row>
    <row r="10848" spans="7:18" x14ac:dyDescent="0.2">
      <c r="G10848" s="64"/>
      <c r="H10848" s="64"/>
      <c r="O10848" s="87"/>
      <c r="P10848" s="127"/>
      <c r="Q10848" s="127"/>
      <c r="R10848" s="127"/>
    </row>
    <row r="10849" spans="7:18" x14ac:dyDescent="0.2">
      <c r="G10849" s="64"/>
      <c r="H10849" s="64"/>
      <c r="O10849" s="87"/>
      <c r="P10849" s="127"/>
      <c r="Q10849" s="127"/>
      <c r="R10849" s="127"/>
    </row>
    <row r="10850" spans="7:18" x14ac:dyDescent="0.2">
      <c r="G10850" s="64"/>
      <c r="H10850" s="64"/>
      <c r="O10850" s="87"/>
      <c r="P10850" s="127"/>
      <c r="Q10850" s="127"/>
      <c r="R10850" s="127"/>
    </row>
    <row r="10851" spans="7:18" x14ac:dyDescent="0.2">
      <c r="G10851" s="64"/>
      <c r="H10851" s="64"/>
      <c r="O10851" s="87"/>
      <c r="P10851" s="127"/>
      <c r="Q10851" s="127"/>
      <c r="R10851" s="127"/>
    </row>
    <row r="10852" spans="7:18" x14ac:dyDescent="0.2">
      <c r="G10852" s="64"/>
      <c r="H10852" s="64"/>
      <c r="O10852" s="87"/>
      <c r="P10852" s="127"/>
      <c r="Q10852" s="127"/>
      <c r="R10852" s="127"/>
    </row>
    <row r="10853" spans="7:18" x14ac:dyDescent="0.2">
      <c r="G10853" s="64"/>
      <c r="H10853" s="64"/>
      <c r="O10853" s="87"/>
      <c r="P10853" s="127"/>
      <c r="Q10853" s="127"/>
      <c r="R10853" s="127"/>
    </row>
    <row r="10854" spans="7:18" x14ac:dyDescent="0.2">
      <c r="G10854" s="64"/>
      <c r="H10854" s="64"/>
      <c r="O10854" s="87"/>
      <c r="P10854" s="127"/>
      <c r="Q10854" s="127"/>
      <c r="R10854" s="127"/>
    </row>
    <row r="10855" spans="7:18" x14ac:dyDescent="0.2">
      <c r="G10855" s="64"/>
      <c r="H10855" s="64"/>
      <c r="O10855" s="87"/>
      <c r="P10855" s="127"/>
      <c r="Q10855" s="127"/>
      <c r="R10855" s="127"/>
    </row>
    <row r="10856" spans="7:18" x14ac:dyDescent="0.2">
      <c r="G10856" s="64"/>
      <c r="H10856" s="64"/>
      <c r="O10856" s="87"/>
      <c r="P10856" s="127"/>
      <c r="Q10856" s="127"/>
      <c r="R10856" s="127"/>
    </row>
    <row r="10857" spans="7:18" x14ac:dyDescent="0.2">
      <c r="G10857" s="64"/>
      <c r="H10857" s="64"/>
      <c r="O10857" s="87"/>
      <c r="P10857" s="127"/>
      <c r="Q10857" s="127"/>
      <c r="R10857" s="127"/>
    </row>
    <row r="10858" spans="7:18" x14ac:dyDescent="0.2">
      <c r="G10858" s="64"/>
      <c r="H10858" s="64"/>
      <c r="O10858" s="87"/>
      <c r="P10858" s="127"/>
      <c r="Q10858" s="127"/>
      <c r="R10858" s="127"/>
    </row>
    <row r="10859" spans="7:18" x14ac:dyDescent="0.2">
      <c r="G10859" s="64"/>
      <c r="H10859" s="64"/>
      <c r="O10859" s="87"/>
      <c r="P10859" s="127"/>
      <c r="Q10859" s="127"/>
      <c r="R10859" s="127"/>
    </row>
    <row r="10860" spans="7:18" x14ac:dyDescent="0.2">
      <c r="G10860" s="64"/>
      <c r="H10860" s="64"/>
      <c r="O10860" s="87"/>
      <c r="P10860" s="127"/>
      <c r="Q10860" s="127"/>
      <c r="R10860" s="127"/>
    </row>
    <row r="10861" spans="7:18" x14ac:dyDescent="0.2">
      <c r="G10861" s="64"/>
      <c r="H10861" s="64"/>
      <c r="O10861" s="87"/>
      <c r="P10861" s="127"/>
      <c r="Q10861" s="127"/>
      <c r="R10861" s="127"/>
    </row>
    <row r="10862" spans="7:18" x14ac:dyDescent="0.2">
      <c r="G10862" s="64"/>
      <c r="H10862" s="64"/>
      <c r="O10862" s="87"/>
      <c r="P10862" s="127"/>
      <c r="Q10862" s="127"/>
      <c r="R10862" s="127"/>
    </row>
    <row r="10863" spans="7:18" x14ac:dyDescent="0.2">
      <c r="G10863" s="64"/>
      <c r="H10863" s="64"/>
      <c r="O10863" s="87"/>
      <c r="P10863" s="127"/>
      <c r="Q10863" s="127"/>
      <c r="R10863" s="127"/>
    </row>
    <row r="10864" spans="7:18" x14ac:dyDescent="0.2">
      <c r="G10864" s="64"/>
      <c r="H10864" s="64"/>
      <c r="O10864" s="87"/>
      <c r="P10864" s="127"/>
      <c r="Q10864" s="127"/>
      <c r="R10864" s="127"/>
    </row>
    <row r="10865" spans="7:18" x14ac:dyDescent="0.2">
      <c r="G10865" s="64"/>
      <c r="H10865" s="64"/>
      <c r="O10865" s="87"/>
      <c r="P10865" s="127"/>
      <c r="Q10865" s="127"/>
      <c r="R10865" s="127"/>
    </row>
    <row r="10866" spans="7:18" x14ac:dyDescent="0.2">
      <c r="G10866" s="64"/>
      <c r="H10866" s="64"/>
      <c r="O10866" s="87"/>
      <c r="P10866" s="127"/>
      <c r="Q10866" s="127"/>
      <c r="R10866" s="127"/>
    </row>
    <row r="10867" spans="7:18" x14ac:dyDescent="0.2">
      <c r="G10867" s="64"/>
      <c r="H10867" s="64"/>
      <c r="O10867" s="87"/>
      <c r="P10867" s="127"/>
      <c r="Q10867" s="127"/>
      <c r="R10867" s="127"/>
    </row>
    <row r="10868" spans="7:18" x14ac:dyDescent="0.2">
      <c r="G10868" s="64"/>
      <c r="H10868" s="64"/>
      <c r="O10868" s="87"/>
      <c r="P10868" s="127"/>
      <c r="Q10868" s="127"/>
      <c r="R10868" s="127"/>
    </row>
    <row r="10869" spans="7:18" x14ac:dyDescent="0.2">
      <c r="G10869" s="64"/>
      <c r="H10869" s="64"/>
      <c r="O10869" s="87"/>
      <c r="P10869" s="127"/>
      <c r="Q10869" s="127"/>
      <c r="R10869" s="127"/>
    </row>
    <row r="10870" spans="7:18" x14ac:dyDescent="0.2">
      <c r="G10870" s="64"/>
      <c r="H10870" s="64"/>
      <c r="O10870" s="87"/>
      <c r="P10870" s="127"/>
      <c r="Q10870" s="127"/>
      <c r="R10870" s="127"/>
    </row>
    <row r="10871" spans="7:18" x14ac:dyDescent="0.2">
      <c r="G10871" s="64"/>
      <c r="H10871" s="64"/>
      <c r="O10871" s="87"/>
      <c r="P10871" s="127"/>
      <c r="Q10871" s="127"/>
      <c r="R10871" s="127"/>
    </row>
    <row r="10872" spans="7:18" x14ac:dyDescent="0.2">
      <c r="G10872" s="64"/>
      <c r="H10872" s="64"/>
      <c r="O10872" s="87"/>
      <c r="P10872" s="127"/>
      <c r="Q10872" s="127"/>
      <c r="R10872" s="127"/>
    </row>
    <row r="10873" spans="7:18" x14ac:dyDescent="0.2">
      <c r="G10873" s="64"/>
      <c r="H10873" s="64"/>
      <c r="O10873" s="87"/>
      <c r="P10873" s="127"/>
      <c r="Q10873" s="127"/>
      <c r="R10873" s="127"/>
    </row>
    <row r="10874" spans="7:18" x14ac:dyDescent="0.2">
      <c r="G10874" s="64"/>
      <c r="H10874" s="64"/>
      <c r="O10874" s="87"/>
      <c r="P10874" s="127"/>
      <c r="Q10874" s="127"/>
      <c r="R10874" s="127"/>
    </row>
    <row r="10875" spans="7:18" x14ac:dyDescent="0.2">
      <c r="G10875" s="64"/>
      <c r="H10875" s="64"/>
      <c r="O10875" s="87"/>
      <c r="P10875" s="127"/>
      <c r="Q10875" s="127"/>
      <c r="R10875" s="127"/>
    </row>
    <row r="10876" spans="7:18" x14ac:dyDescent="0.2">
      <c r="G10876" s="64"/>
      <c r="H10876" s="64"/>
      <c r="O10876" s="87"/>
      <c r="P10876" s="127"/>
      <c r="Q10876" s="127"/>
      <c r="R10876" s="127"/>
    </row>
    <row r="10877" spans="7:18" x14ac:dyDescent="0.2">
      <c r="G10877" s="64"/>
      <c r="H10877" s="64"/>
      <c r="O10877" s="87"/>
      <c r="P10877" s="127"/>
      <c r="Q10877" s="127"/>
      <c r="R10877" s="127"/>
    </row>
    <row r="10878" spans="7:18" x14ac:dyDescent="0.2">
      <c r="G10878" s="64"/>
      <c r="H10878" s="64"/>
      <c r="O10878" s="87"/>
      <c r="P10878" s="127"/>
      <c r="Q10878" s="127"/>
      <c r="R10878" s="127"/>
    </row>
    <row r="10879" spans="7:18" x14ac:dyDescent="0.2">
      <c r="G10879" s="64"/>
      <c r="H10879" s="64"/>
      <c r="O10879" s="87"/>
      <c r="P10879" s="127"/>
      <c r="Q10879" s="127"/>
      <c r="R10879" s="127"/>
    </row>
    <row r="10880" spans="7:18" x14ac:dyDescent="0.2">
      <c r="G10880" s="64"/>
      <c r="H10880" s="64"/>
      <c r="O10880" s="87"/>
      <c r="P10880" s="127"/>
      <c r="Q10880" s="127"/>
      <c r="R10880" s="127"/>
    </row>
    <row r="10881" spans="7:18" x14ac:dyDescent="0.2">
      <c r="G10881" s="64"/>
      <c r="H10881" s="64"/>
      <c r="O10881" s="87"/>
      <c r="P10881" s="127"/>
      <c r="Q10881" s="127"/>
      <c r="R10881" s="127"/>
    </row>
    <row r="10882" spans="7:18" x14ac:dyDescent="0.2">
      <c r="G10882" s="64"/>
      <c r="H10882" s="64"/>
      <c r="O10882" s="87"/>
      <c r="P10882" s="127"/>
      <c r="Q10882" s="127"/>
      <c r="R10882" s="127"/>
    </row>
    <row r="10883" spans="7:18" x14ac:dyDescent="0.2">
      <c r="G10883" s="64"/>
      <c r="H10883" s="64"/>
      <c r="O10883" s="87"/>
      <c r="P10883" s="127"/>
      <c r="Q10883" s="127"/>
      <c r="R10883" s="127"/>
    </row>
    <row r="10884" spans="7:18" x14ac:dyDescent="0.2">
      <c r="G10884" s="64"/>
      <c r="H10884" s="64"/>
      <c r="O10884" s="87"/>
      <c r="P10884" s="127"/>
      <c r="Q10884" s="127"/>
      <c r="R10884" s="127"/>
    </row>
    <row r="10885" spans="7:18" x14ac:dyDescent="0.2">
      <c r="G10885" s="64"/>
      <c r="H10885" s="64"/>
      <c r="O10885" s="87"/>
      <c r="P10885" s="127"/>
      <c r="Q10885" s="127"/>
      <c r="R10885" s="127"/>
    </row>
    <row r="10886" spans="7:18" x14ac:dyDescent="0.2">
      <c r="G10886" s="64"/>
      <c r="H10886" s="64"/>
      <c r="O10886" s="87"/>
      <c r="P10886" s="127"/>
      <c r="Q10886" s="127"/>
      <c r="R10886" s="127"/>
    </row>
    <row r="10887" spans="7:18" x14ac:dyDescent="0.2">
      <c r="G10887" s="64"/>
      <c r="H10887" s="64"/>
      <c r="O10887" s="87"/>
      <c r="P10887" s="127"/>
      <c r="Q10887" s="127"/>
      <c r="R10887" s="127"/>
    </row>
    <row r="10888" spans="7:18" x14ac:dyDescent="0.2">
      <c r="G10888" s="64"/>
      <c r="H10888" s="64"/>
      <c r="O10888" s="87"/>
      <c r="P10888" s="127"/>
      <c r="Q10888" s="127"/>
      <c r="R10888" s="127"/>
    </row>
    <row r="10889" spans="7:18" x14ac:dyDescent="0.2">
      <c r="G10889" s="64"/>
      <c r="H10889" s="64"/>
      <c r="O10889" s="87"/>
      <c r="P10889" s="127"/>
      <c r="Q10889" s="127"/>
      <c r="R10889" s="127"/>
    </row>
    <row r="10890" spans="7:18" x14ac:dyDescent="0.2">
      <c r="G10890" s="64"/>
      <c r="H10890" s="64"/>
      <c r="O10890" s="87"/>
      <c r="P10890" s="127"/>
      <c r="Q10890" s="127"/>
      <c r="R10890" s="127"/>
    </row>
    <row r="10891" spans="7:18" x14ac:dyDescent="0.2">
      <c r="G10891" s="64"/>
      <c r="H10891" s="64"/>
      <c r="O10891" s="87"/>
      <c r="P10891" s="127"/>
      <c r="Q10891" s="127"/>
      <c r="R10891" s="127"/>
    </row>
    <row r="10892" spans="7:18" x14ac:dyDescent="0.2">
      <c r="G10892" s="64"/>
      <c r="H10892" s="64"/>
      <c r="O10892" s="87"/>
      <c r="P10892" s="127"/>
      <c r="Q10892" s="127"/>
      <c r="R10892" s="127"/>
    </row>
    <row r="10893" spans="7:18" x14ac:dyDescent="0.2">
      <c r="G10893" s="64"/>
      <c r="H10893" s="64"/>
      <c r="O10893" s="87"/>
      <c r="P10893" s="127"/>
      <c r="Q10893" s="127"/>
      <c r="R10893" s="127"/>
    </row>
    <row r="10894" spans="7:18" x14ac:dyDescent="0.2">
      <c r="G10894" s="64"/>
      <c r="H10894" s="64"/>
      <c r="O10894" s="87"/>
      <c r="P10894" s="127"/>
      <c r="Q10894" s="127"/>
      <c r="R10894" s="127"/>
    </row>
    <row r="10895" spans="7:18" x14ac:dyDescent="0.2">
      <c r="G10895" s="64"/>
      <c r="H10895" s="64"/>
      <c r="O10895" s="87"/>
      <c r="P10895" s="127"/>
      <c r="Q10895" s="127"/>
      <c r="R10895" s="127"/>
    </row>
    <row r="10896" spans="7:18" x14ac:dyDescent="0.2">
      <c r="G10896" s="64"/>
      <c r="H10896" s="64"/>
      <c r="O10896" s="87"/>
      <c r="P10896" s="127"/>
      <c r="Q10896" s="127"/>
      <c r="R10896" s="127"/>
    </row>
    <row r="10897" spans="7:18" x14ac:dyDescent="0.2">
      <c r="G10897" s="64"/>
      <c r="H10897" s="64"/>
      <c r="O10897" s="87"/>
      <c r="P10897" s="127"/>
      <c r="Q10897" s="127"/>
      <c r="R10897" s="127"/>
    </row>
    <row r="10898" spans="7:18" x14ac:dyDescent="0.2">
      <c r="G10898" s="64"/>
      <c r="H10898" s="64"/>
      <c r="O10898" s="87"/>
      <c r="P10898" s="127"/>
      <c r="Q10898" s="127"/>
      <c r="R10898" s="127"/>
    </row>
    <row r="10899" spans="7:18" x14ac:dyDescent="0.2">
      <c r="G10899" s="64"/>
      <c r="H10899" s="64"/>
      <c r="O10899" s="87"/>
      <c r="P10899" s="127"/>
      <c r="Q10899" s="127"/>
      <c r="R10899" s="127"/>
    </row>
    <row r="10900" spans="7:18" x14ac:dyDescent="0.2">
      <c r="G10900" s="64"/>
      <c r="H10900" s="64"/>
      <c r="O10900" s="87"/>
      <c r="P10900" s="127"/>
      <c r="Q10900" s="127"/>
      <c r="R10900" s="127"/>
    </row>
    <row r="10901" spans="7:18" x14ac:dyDescent="0.2">
      <c r="G10901" s="64"/>
      <c r="H10901" s="64"/>
      <c r="O10901" s="87"/>
      <c r="P10901" s="127"/>
      <c r="Q10901" s="127"/>
      <c r="R10901" s="127"/>
    </row>
    <row r="10902" spans="7:18" x14ac:dyDescent="0.2">
      <c r="G10902" s="64"/>
      <c r="H10902" s="64"/>
      <c r="O10902" s="87"/>
      <c r="P10902" s="127"/>
      <c r="Q10902" s="127"/>
      <c r="R10902" s="127"/>
    </row>
    <row r="10903" spans="7:18" x14ac:dyDescent="0.2">
      <c r="G10903" s="64"/>
      <c r="H10903" s="64"/>
      <c r="O10903" s="87"/>
      <c r="P10903" s="127"/>
      <c r="Q10903" s="127"/>
      <c r="R10903" s="127"/>
    </row>
    <row r="10904" spans="7:18" x14ac:dyDescent="0.2">
      <c r="G10904" s="64"/>
      <c r="H10904" s="64"/>
      <c r="O10904" s="87"/>
      <c r="P10904" s="127"/>
      <c r="Q10904" s="127"/>
      <c r="R10904" s="127"/>
    </row>
    <row r="10905" spans="7:18" x14ac:dyDescent="0.2">
      <c r="G10905" s="64"/>
      <c r="H10905" s="64"/>
      <c r="O10905" s="87"/>
      <c r="P10905" s="127"/>
      <c r="Q10905" s="127"/>
      <c r="R10905" s="127"/>
    </row>
    <row r="10906" spans="7:18" x14ac:dyDescent="0.2">
      <c r="G10906" s="64"/>
      <c r="H10906" s="64"/>
      <c r="O10906" s="87"/>
      <c r="P10906" s="127"/>
      <c r="Q10906" s="127"/>
      <c r="R10906" s="127"/>
    </row>
    <row r="10907" spans="7:18" x14ac:dyDescent="0.2">
      <c r="G10907" s="64"/>
      <c r="H10907" s="64"/>
      <c r="O10907" s="87"/>
      <c r="P10907" s="127"/>
      <c r="Q10907" s="127"/>
      <c r="R10907" s="127"/>
    </row>
    <row r="10908" spans="7:18" x14ac:dyDescent="0.2">
      <c r="G10908" s="64"/>
      <c r="H10908" s="64"/>
      <c r="O10908" s="87"/>
      <c r="P10908" s="127"/>
      <c r="Q10908" s="127"/>
      <c r="R10908" s="127"/>
    </row>
    <row r="10909" spans="7:18" x14ac:dyDescent="0.2">
      <c r="G10909" s="64"/>
      <c r="H10909" s="64"/>
      <c r="O10909" s="87"/>
      <c r="P10909" s="127"/>
      <c r="Q10909" s="127"/>
      <c r="R10909" s="127"/>
    </row>
    <row r="10910" spans="7:18" x14ac:dyDescent="0.2">
      <c r="G10910" s="64"/>
      <c r="H10910" s="64"/>
      <c r="O10910" s="87"/>
      <c r="P10910" s="127"/>
      <c r="Q10910" s="127"/>
      <c r="R10910" s="127"/>
    </row>
    <row r="10911" spans="7:18" x14ac:dyDescent="0.2">
      <c r="G10911" s="64"/>
      <c r="H10911" s="64"/>
      <c r="O10911" s="87"/>
      <c r="P10911" s="127"/>
      <c r="Q10911" s="127"/>
      <c r="R10911" s="127"/>
    </row>
    <row r="10912" spans="7:18" x14ac:dyDescent="0.2">
      <c r="G10912" s="64"/>
      <c r="H10912" s="64"/>
      <c r="O10912" s="87"/>
      <c r="P10912" s="127"/>
      <c r="Q10912" s="127"/>
      <c r="R10912" s="127"/>
    </row>
    <row r="10913" spans="7:18" x14ac:dyDescent="0.2">
      <c r="G10913" s="64"/>
      <c r="H10913" s="64"/>
      <c r="O10913" s="87"/>
      <c r="P10913" s="127"/>
      <c r="Q10913" s="127"/>
      <c r="R10913" s="127"/>
    </row>
    <row r="10914" spans="7:18" x14ac:dyDescent="0.2">
      <c r="G10914" s="64"/>
      <c r="H10914" s="64"/>
      <c r="O10914" s="87"/>
      <c r="P10914" s="127"/>
      <c r="Q10914" s="127"/>
      <c r="R10914" s="127"/>
    </row>
    <row r="10915" spans="7:18" x14ac:dyDescent="0.2">
      <c r="G10915" s="64"/>
      <c r="H10915" s="64"/>
      <c r="O10915" s="87"/>
      <c r="P10915" s="127"/>
      <c r="Q10915" s="127"/>
      <c r="R10915" s="127"/>
    </row>
    <row r="10916" spans="7:18" x14ac:dyDescent="0.2">
      <c r="G10916" s="64"/>
      <c r="H10916" s="64"/>
      <c r="O10916" s="87"/>
      <c r="P10916" s="127"/>
      <c r="Q10916" s="127"/>
      <c r="R10916" s="127"/>
    </row>
    <row r="10917" spans="7:18" x14ac:dyDescent="0.2">
      <c r="G10917" s="64"/>
      <c r="H10917" s="64"/>
      <c r="O10917" s="87"/>
      <c r="P10917" s="127"/>
      <c r="Q10917" s="127"/>
      <c r="R10917" s="127"/>
    </row>
    <row r="10918" spans="7:18" x14ac:dyDescent="0.2">
      <c r="G10918" s="64"/>
      <c r="H10918" s="64"/>
      <c r="O10918" s="87"/>
      <c r="P10918" s="127"/>
      <c r="Q10918" s="127"/>
      <c r="R10918" s="127"/>
    </row>
    <row r="10919" spans="7:18" x14ac:dyDescent="0.2">
      <c r="G10919" s="64"/>
      <c r="H10919" s="64"/>
      <c r="O10919" s="87"/>
      <c r="P10919" s="127"/>
      <c r="Q10919" s="127"/>
      <c r="R10919" s="127"/>
    </row>
    <row r="10920" spans="7:18" x14ac:dyDescent="0.2">
      <c r="G10920" s="64"/>
      <c r="H10920" s="64"/>
      <c r="O10920" s="87"/>
      <c r="P10920" s="127"/>
      <c r="Q10920" s="127"/>
      <c r="R10920" s="127"/>
    </row>
    <row r="10921" spans="7:18" x14ac:dyDescent="0.2">
      <c r="G10921" s="64"/>
      <c r="H10921" s="64"/>
      <c r="O10921" s="87"/>
      <c r="P10921" s="127"/>
      <c r="Q10921" s="127"/>
      <c r="R10921" s="127"/>
    </row>
    <row r="10922" spans="7:18" x14ac:dyDescent="0.2">
      <c r="G10922" s="64"/>
      <c r="H10922" s="64"/>
      <c r="O10922" s="87"/>
      <c r="P10922" s="127"/>
      <c r="Q10922" s="127"/>
      <c r="R10922" s="127"/>
    </row>
    <row r="10923" spans="7:18" x14ac:dyDescent="0.2">
      <c r="G10923" s="64"/>
      <c r="H10923" s="64"/>
      <c r="O10923" s="87"/>
      <c r="P10923" s="127"/>
      <c r="Q10923" s="127"/>
      <c r="R10923" s="127"/>
    </row>
    <row r="10924" spans="7:18" x14ac:dyDescent="0.2">
      <c r="G10924" s="64"/>
      <c r="H10924" s="64"/>
      <c r="O10924" s="87"/>
      <c r="P10924" s="127"/>
      <c r="Q10924" s="127"/>
      <c r="R10924" s="127"/>
    </row>
    <row r="10925" spans="7:18" x14ac:dyDescent="0.2">
      <c r="G10925" s="64"/>
      <c r="H10925" s="64"/>
      <c r="O10925" s="87"/>
      <c r="P10925" s="127"/>
      <c r="Q10925" s="127"/>
      <c r="R10925" s="127"/>
    </row>
    <row r="10926" spans="7:18" x14ac:dyDescent="0.2">
      <c r="G10926" s="64"/>
      <c r="H10926" s="64"/>
      <c r="O10926" s="87"/>
      <c r="P10926" s="127"/>
      <c r="Q10926" s="127"/>
      <c r="R10926" s="127"/>
    </row>
    <row r="10927" spans="7:18" x14ac:dyDescent="0.2">
      <c r="G10927" s="64"/>
      <c r="H10927" s="64"/>
      <c r="O10927" s="87"/>
      <c r="P10927" s="127"/>
      <c r="Q10927" s="127"/>
      <c r="R10927" s="127"/>
    </row>
    <row r="10928" spans="7:18" x14ac:dyDescent="0.2">
      <c r="G10928" s="64"/>
      <c r="H10928" s="64"/>
      <c r="O10928" s="87"/>
      <c r="P10928" s="127"/>
      <c r="Q10928" s="127"/>
      <c r="R10928" s="127"/>
    </row>
    <row r="10929" spans="7:18" x14ac:dyDescent="0.2">
      <c r="G10929" s="64"/>
      <c r="H10929" s="64"/>
      <c r="O10929" s="87"/>
      <c r="P10929" s="127"/>
      <c r="Q10929" s="127"/>
      <c r="R10929" s="127"/>
    </row>
    <row r="10930" spans="7:18" x14ac:dyDescent="0.2">
      <c r="G10930" s="64"/>
      <c r="H10930" s="64"/>
      <c r="O10930" s="87"/>
      <c r="P10930" s="127"/>
      <c r="Q10930" s="127"/>
      <c r="R10930" s="127"/>
    </row>
    <row r="10931" spans="7:18" x14ac:dyDescent="0.2">
      <c r="G10931" s="64"/>
      <c r="H10931" s="64"/>
      <c r="O10931" s="87"/>
      <c r="P10931" s="127"/>
      <c r="Q10931" s="127"/>
      <c r="R10931" s="127"/>
    </row>
    <row r="10932" spans="7:18" x14ac:dyDescent="0.2">
      <c r="G10932" s="64"/>
      <c r="H10932" s="64"/>
      <c r="O10932" s="87"/>
      <c r="P10932" s="127"/>
      <c r="Q10932" s="127"/>
      <c r="R10932" s="127"/>
    </row>
    <row r="10933" spans="7:18" x14ac:dyDescent="0.2">
      <c r="G10933" s="64"/>
      <c r="H10933" s="64"/>
      <c r="O10933" s="87"/>
      <c r="P10933" s="127"/>
      <c r="Q10933" s="127"/>
      <c r="R10933" s="127"/>
    </row>
    <row r="10934" spans="7:18" x14ac:dyDescent="0.2">
      <c r="G10934" s="64"/>
      <c r="H10934" s="64"/>
      <c r="O10934" s="87"/>
      <c r="P10934" s="127"/>
      <c r="Q10934" s="127"/>
      <c r="R10934" s="127"/>
    </row>
    <row r="10935" spans="7:18" x14ac:dyDescent="0.2">
      <c r="G10935" s="64"/>
      <c r="H10935" s="64"/>
      <c r="O10935" s="87"/>
      <c r="P10935" s="127"/>
      <c r="Q10935" s="127"/>
      <c r="R10935" s="127"/>
    </row>
    <row r="10936" spans="7:18" x14ac:dyDescent="0.2">
      <c r="G10936" s="64"/>
      <c r="H10936" s="64"/>
      <c r="O10936" s="87"/>
      <c r="P10936" s="127"/>
      <c r="Q10936" s="127"/>
      <c r="R10936" s="127"/>
    </row>
    <row r="10937" spans="7:18" x14ac:dyDescent="0.2">
      <c r="G10937" s="64"/>
      <c r="H10937" s="64"/>
      <c r="O10937" s="87"/>
      <c r="P10937" s="127"/>
      <c r="Q10937" s="127"/>
      <c r="R10937" s="127"/>
    </row>
    <row r="10938" spans="7:18" x14ac:dyDescent="0.2">
      <c r="G10938" s="64"/>
      <c r="H10938" s="64"/>
      <c r="O10938" s="87"/>
      <c r="P10938" s="127"/>
      <c r="Q10938" s="127"/>
      <c r="R10938" s="127"/>
    </row>
    <row r="10939" spans="7:18" x14ac:dyDescent="0.2">
      <c r="G10939" s="64"/>
      <c r="H10939" s="64"/>
      <c r="O10939" s="87"/>
      <c r="P10939" s="127"/>
      <c r="Q10939" s="127"/>
      <c r="R10939" s="127"/>
    </row>
    <row r="10940" spans="7:18" x14ac:dyDescent="0.2">
      <c r="G10940" s="64"/>
      <c r="H10940" s="64"/>
      <c r="O10940" s="87"/>
      <c r="P10940" s="127"/>
      <c r="Q10940" s="127"/>
      <c r="R10940" s="127"/>
    </row>
    <row r="10941" spans="7:18" x14ac:dyDescent="0.2">
      <c r="G10941" s="64"/>
      <c r="H10941" s="64"/>
      <c r="O10941" s="87"/>
      <c r="P10941" s="127"/>
      <c r="Q10941" s="127"/>
      <c r="R10941" s="127"/>
    </row>
    <row r="10942" spans="7:18" x14ac:dyDescent="0.2">
      <c r="G10942" s="64"/>
      <c r="H10942" s="64"/>
      <c r="O10942" s="87"/>
      <c r="P10942" s="127"/>
      <c r="Q10942" s="127"/>
      <c r="R10942" s="127"/>
    </row>
    <row r="10943" spans="7:18" x14ac:dyDescent="0.2">
      <c r="G10943" s="64"/>
      <c r="H10943" s="64"/>
      <c r="O10943" s="87"/>
      <c r="P10943" s="127"/>
      <c r="Q10943" s="127"/>
      <c r="R10943" s="127"/>
    </row>
    <row r="10944" spans="7:18" x14ac:dyDescent="0.2">
      <c r="G10944" s="64"/>
      <c r="H10944" s="64"/>
      <c r="O10944" s="87"/>
      <c r="P10944" s="127"/>
      <c r="Q10944" s="127"/>
      <c r="R10944" s="127"/>
    </row>
    <row r="10945" spans="7:18" x14ac:dyDescent="0.2">
      <c r="G10945" s="64"/>
      <c r="H10945" s="64"/>
      <c r="O10945" s="87"/>
      <c r="P10945" s="127"/>
      <c r="Q10945" s="127"/>
      <c r="R10945" s="127"/>
    </row>
    <row r="10946" spans="7:18" x14ac:dyDescent="0.2">
      <c r="G10946" s="64"/>
      <c r="H10946" s="64"/>
      <c r="O10946" s="87"/>
      <c r="P10946" s="127"/>
      <c r="Q10946" s="127"/>
      <c r="R10946" s="127"/>
    </row>
    <row r="10947" spans="7:18" x14ac:dyDescent="0.2">
      <c r="G10947" s="64"/>
      <c r="H10947" s="64"/>
      <c r="O10947" s="87"/>
      <c r="P10947" s="127"/>
      <c r="Q10947" s="127"/>
      <c r="R10947" s="127"/>
    </row>
    <row r="10948" spans="7:18" x14ac:dyDescent="0.2">
      <c r="G10948" s="64"/>
      <c r="H10948" s="64"/>
      <c r="O10948" s="87"/>
      <c r="P10948" s="127"/>
      <c r="Q10948" s="127"/>
      <c r="R10948" s="127"/>
    </row>
    <row r="10949" spans="7:18" x14ac:dyDescent="0.2">
      <c r="G10949" s="64"/>
      <c r="H10949" s="64"/>
      <c r="O10949" s="87"/>
      <c r="P10949" s="127"/>
      <c r="Q10949" s="127"/>
      <c r="R10949" s="127"/>
    </row>
    <row r="10950" spans="7:18" x14ac:dyDescent="0.2">
      <c r="G10950" s="64"/>
      <c r="H10950" s="64"/>
      <c r="O10950" s="87"/>
      <c r="P10950" s="127"/>
      <c r="Q10950" s="127"/>
      <c r="R10950" s="127"/>
    </row>
    <row r="10951" spans="7:18" x14ac:dyDescent="0.2">
      <c r="G10951" s="64"/>
      <c r="H10951" s="64"/>
      <c r="O10951" s="87"/>
      <c r="P10951" s="127"/>
      <c r="Q10951" s="127"/>
      <c r="R10951" s="127"/>
    </row>
    <row r="10952" spans="7:18" x14ac:dyDescent="0.2">
      <c r="G10952" s="64"/>
      <c r="H10952" s="64"/>
      <c r="O10952" s="87"/>
      <c r="P10952" s="127"/>
      <c r="Q10952" s="127"/>
      <c r="R10952" s="127"/>
    </row>
    <row r="10953" spans="7:18" x14ac:dyDescent="0.2">
      <c r="G10953" s="64"/>
      <c r="H10953" s="64"/>
      <c r="O10953" s="87"/>
      <c r="P10953" s="127"/>
      <c r="Q10953" s="127"/>
      <c r="R10953" s="127"/>
    </row>
    <row r="10954" spans="7:18" x14ac:dyDescent="0.2">
      <c r="G10954" s="64"/>
      <c r="H10954" s="64"/>
      <c r="O10954" s="87"/>
      <c r="P10954" s="127"/>
      <c r="Q10954" s="127"/>
      <c r="R10954" s="127"/>
    </row>
    <row r="10955" spans="7:18" x14ac:dyDescent="0.2">
      <c r="G10955" s="64"/>
      <c r="H10955" s="64"/>
      <c r="O10955" s="87"/>
      <c r="P10955" s="127"/>
      <c r="Q10955" s="127"/>
      <c r="R10955" s="127"/>
    </row>
    <row r="10956" spans="7:18" x14ac:dyDescent="0.2">
      <c r="G10956" s="64"/>
      <c r="H10956" s="64"/>
      <c r="O10956" s="87"/>
      <c r="P10956" s="127"/>
      <c r="Q10956" s="127"/>
      <c r="R10956" s="127"/>
    </row>
    <row r="10957" spans="7:18" x14ac:dyDescent="0.2">
      <c r="G10957" s="64"/>
      <c r="H10957" s="64"/>
      <c r="O10957" s="87"/>
      <c r="P10957" s="127"/>
      <c r="Q10957" s="127"/>
      <c r="R10957" s="127"/>
    </row>
    <row r="10958" spans="7:18" x14ac:dyDescent="0.2">
      <c r="G10958" s="64"/>
      <c r="H10958" s="64"/>
      <c r="O10958" s="87"/>
      <c r="P10958" s="127"/>
      <c r="Q10958" s="127"/>
      <c r="R10958" s="127"/>
    </row>
    <row r="10959" spans="7:18" x14ac:dyDescent="0.2">
      <c r="G10959" s="64"/>
      <c r="H10959" s="64"/>
      <c r="O10959" s="87"/>
      <c r="P10959" s="127"/>
      <c r="Q10959" s="127"/>
      <c r="R10959" s="127"/>
    </row>
    <row r="10960" spans="7:18" x14ac:dyDescent="0.2">
      <c r="G10960" s="64"/>
      <c r="H10960" s="64"/>
      <c r="O10960" s="87"/>
      <c r="P10960" s="127"/>
      <c r="Q10960" s="127"/>
      <c r="R10960" s="127"/>
    </row>
    <row r="10961" spans="7:18" x14ac:dyDescent="0.2">
      <c r="G10961" s="64"/>
      <c r="H10961" s="64"/>
      <c r="O10961" s="87"/>
      <c r="P10961" s="127"/>
      <c r="Q10961" s="127"/>
      <c r="R10961" s="127"/>
    </row>
    <row r="10962" spans="7:18" x14ac:dyDescent="0.2">
      <c r="G10962" s="64"/>
      <c r="H10962" s="64"/>
      <c r="O10962" s="87"/>
      <c r="P10962" s="127"/>
      <c r="Q10962" s="127"/>
      <c r="R10962" s="127"/>
    </row>
    <row r="10963" spans="7:18" x14ac:dyDescent="0.2">
      <c r="G10963" s="64"/>
      <c r="H10963" s="64"/>
      <c r="O10963" s="87"/>
      <c r="P10963" s="127"/>
      <c r="Q10963" s="127"/>
      <c r="R10963" s="127"/>
    </row>
    <row r="10964" spans="7:18" x14ac:dyDescent="0.2">
      <c r="G10964" s="64"/>
      <c r="H10964" s="64"/>
      <c r="O10964" s="87"/>
      <c r="P10964" s="127"/>
      <c r="Q10964" s="127"/>
      <c r="R10964" s="127"/>
    </row>
    <row r="10965" spans="7:18" x14ac:dyDescent="0.2">
      <c r="G10965" s="64"/>
      <c r="H10965" s="64"/>
      <c r="O10965" s="87"/>
      <c r="P10965" s="127"/>
      <c r="Q10965" s="127"/>
      <c r="R10965" s="127"/>
    </row>
    <row r="10966" spans="7:18" x14ac:dyDescent="0.2">
      <c r="G10966" s="64"/>
      <c r="H10966" s="64"/>
      <c r="O10966" s="87"/>
      <c r="P10966" s="127"/>
      <c r="Q10966" s="127"/>
      <c r="R10966" s="127"/>
    </row>
    <row r="10967" spans="7:18" x14ac:dyDescent="0.2">
      <c r="G10967" s="64"/>
      <c r="H10967" s="64"/>
      <c r="O10967" s="87"/>
      <c r="P10967" s="127"/>
      <c r="Q10967" s="127"/>
      <c r="R10967" s="127"/>
    </row>
    <row r="10968" spans="7:18" x14ac:dyDescent="0.2">
      <c r="G10968" s="64"/>
      <c r="H10968" s="64"/>
      <c r="O10968" s="87"/>
      <c r="P10968" s="127"/>
      <c r="Q10968" s="127"/>
      <c r="R10968" s="127"/>
    </row>
    <row r="10969" spans="7:18" x14ac:dyDescent="0.2">
      <c r="G10969" s="64"/>
      <c r="H10969" s="64"/>
      <c r="O10969" s="87"/>
      <c r="P10969" s="127"/>
      <c r="Q10969" s="127"/>
      <c r="R10969" s="127"/>
    </row>
    <row r="10970" spans="7:18" x14ac:dyDescent="0.2">
      <c r="G10970" s="64"/>
      <c r="H10970" s="64"/>
      <c r="O10970" s="87"/>
      <c r="P10970" s="127"/>
      <c r="Q10970" s="127"/>
      <c r="R10970" s="127"/>
    </row>
    <row r="10971" spans="7:18" x14ac:dyDescent="0.2">
      <c r="G10971" s="64"/>
      <c r="H10971" s="64"/>
      <c r="O10971" s="87"/>
      <c r="P10971" s="127"/>
      <c r="Q10971" s="127"/>
      <c r="R10971" s="127"/>
    </row>
    <row r="10972" spans="7:18" x14ac:dyDescent="0.2">
      <c r="G10972" s="64"/>
      <c r="H10972" s="64"/>
      <c r="O10972" s="87"/>
      <c r="P10972" s="127"/>
      <c r="Q10972" s="127"/>
      <c r="R10972" s="127"/>
    </row>
    <row r="10973" spans="7:18" x14ac:dyDescent="0.2">
      <c r="G10973" s="64"/>
      <c r="H10973" s="64"/>
      <c r="O10973" s="87"/>
      <c r="P10973" s="127"/>
      <c r="Q10973" s="127"/>
      <c r="R10973" s="127"/>
    </row>
    <row r="10974" spans="7:18" x14ac:dyDescent="0.2">
      <c r="G10974" s="64"/>
      <c r="H10974" s="64"/>
      <c r="O10974" s="87"/>
      <c r="P10974" s="127"/>
      <c r="Q10974" s="127"/>
      <c r="R10974" s="127"/>
    </row>
    <row r="10975" spans="7:18" x14ac:dyDescent="0.2">
      <c r="G10975" s="64"/>
      <c r="H10975" s="64"/>
      <c r="O10975" s="87"/>
      <c r="P10975" s="127"/>
      <c r="Q10975" s="127"/>
      <c r="R10975" s="127"/>
    </row>
    <row r="10976" spans="7:18" x14ac:dyDescent="0.2">
      <c r="G10976" s="64"/>
      <c r="H10976" s="64"/>
      <c r="O10976" s="87"/>
      <c r="P10976" s="127"/>
      <c r="Q10976" s="127"/>
      <c r="R10976" s="127"/>
    </row>
    <row r="10977" spans="7:18" x14ac:dyDescent="0.2">
      <c r="G10977" s="64"/>
      <c r="H10977" s="64"/>
      <c r="O10977" s="87"/>
      <c r="P10977" s="127"/>
      <c r="Q10977" s="127"/>
      <c r="R10977" s="127"/>
    </row>
    <row r="10978" spans="7:18" x14ac:dyDescent="0.2">
      <c r="G10978" s="64"/>
      <c r="H10978" s="64"/>
      <c r="O10978" s="87"/>
      <c r="P10978" s="127"/>
      <c r="Q10978" s="127"/>
      <c r="R10978" s="127"/>
    </row>
    <row r="10979" spans="7:18" x14ac:dyDescent="0.2">
      <c r="G10979" s="64"/>
      <c r="H10979" s="64"/>
      <c r="O10979" s="87"/>
      <c r="P10979" s="127"/>
      <c r="Q10979" s="127"/>
      <c r="R10979" s="127"/>
    </row>
    <row r="10980" spans="7:18" x14ac:dyDescent="0.2">
      <c r="G10980" s="64"/>
      <c r="H10980" s="64"/>
      <c r="O10980" s="87"/>
      <c r="P10980" s="127"/>
      <c r="Q10980" s="127"/>
      <c r="R10980" s="127"/>
    </row>
    <row r="10981" spans="7:18" x14ac:dyDescent="0.2">
      <c r="G10981" s="64"/>
      <c r="H10981" s="64"/>
      <c r="O10981" s="87"/>
      <c r="P10981" s="127"/>
      <c r="Q10981" s="127"/>
      <c r="R10981" s="127"/>
    </row>
    <row r="10982" spans="7:18" x14ac:dyDescent="0.2">
      <c r="G10982" s="64"/>
      <c r="H10982" s="64"/>
      <c r="O10982" s="87"/>
      <c r="P10982" s="127"/>
      <c r="Q10982" s="127"/>
      <c r="R10982" s="127"/>
    </row>
    <row r="10983" spans="7:18" x14ac:dyDescent="0.2">
      <c r="G10983" s="64"/>
      <c r="H10983" s="64"/>
      <c r="O10983" s="87"/>
      <c r="P10983" s="127"/>
      <c r="Q10983" s="127"/>
      <c r="R10983" s="127"/>
    </row>
    <row r="10984" spans="7:18" x14ac:dyDescent="0.2">
      <c r="G10984" s="64"/>
      <c r="H10984" s="64"/>
      <c r="O10984" s="87"/>
      <c r="P10984" s="127"/>
      <c r="Q10984" s="127"/>
      <c r="R10984" s="127"/>
    </row>
    <row r="10985" spans="7:18" x14ac:dyDescent="0.2">
      <c r="G10985" s="64"/>
      <c r="H10985" s="64"/>
      <c r="O10985" s="87"/>
      <c r="P10985" s="127"/>
      <c r="Q10985" s="127"/>
      <c r="R10985" s="127"/>
    </row>
    <row r="10986" spans="7:18" x14ac:dyDescent="0.2">
      <c r="G10986" s="64"/>
      <c r="H10986" s="64"/>
      <c r="O10986" s="87"/>
      <c r="P10986" s="127"/>
      <c r="Q10986" s="127"/>
      <c r="R10986" s="127"/>
    </row>
    <row r="10987" spans="7:18" x14ac:dyDescent="0.2">
      <c r="G10987" s="64"/>
      <c r="H10987" s="64"/>
      <c r="O10987" s="87"/>
      <c r="P10987" s="127"/>
      <c r="Q10987" s="127"/>
      <c r="R10987" s="127"/>
    </row>
    <row r="10988" spans="7:18" x14ac:dyDescent="0.2">
      <c r="G10988" s="64"/>
      <c r="H10988" s="64"/>
      <c r="O10988" s="87"/>
      <c r="P10988" s="127"/>
      <c r="Q10988" s="127"/>
      <c r="R10988" s="127"/>
    </row>
    <row r="10989" spans="7:18" x14ac:dyDescent="0.2">
      <c r="G10989" s="64"/>
      <c r="H10989" s="64"/>
      <c r="O10989" s="87"/>
      <c r="P10989" s="127"/>
      <c r="Q10989" s="127"/>
      <c r="R10989" s="127"/>
    </row>
    <row r="10990" spans="7:18" x14ac:dyDescent="0.2">
      <c r="G10990" s="64"/>
      <c r="H10990" s="64"/>
      <c r="O10990" s="87"/>
      <c r="P10990" s="127"/>
      <c r="Q10990" s="127"/>
      <c r="R10990" s="127"/>
    </row>
    <row r="10991" spans="7:18" x14ac:dyDescent="0.2">
      <c r="G10991" s="64"/>
      <c r="H10991" s="64"/>
      <c r="O10991" s="87"/>
      <c r="P10991" s="127"/>
      <c r="Q10991" s="127"/>
      <c r="R10991" s="127"/>
    </row>
    <row r="10992" spans="7:18" x14ac:dyDescent="0.2">
      <c r="G10992" s="64"/>
      <c r="H10992" s="64"/>
      <c r="O10992" s="87"/>
      <c r="P10992" s="127"/>
      <c r="Q10992" s="127"/>
      <c r="R10992" s="127"/>
    </row>
    <row r="10993" spans="7:18" x14ac:dyDescent="0.2">
      <c r="G10993" s="64"/>
      <c r="H10993" s="64"/>
      <c r="O10993" s="87"/>
      <c r="P10993" s="127"/>
      <c r="Q10993" s="127"/>
      <c r="R10993" s="127"/>
    </row>
    <row r="10994" spans="7:18" x14ac:dyDescent="0.2">
      <c r="G10994" s="64"/>
      <c r="H10994" s="64"/>
      <c r="O10994" s="87"/>
      <c r="P10994" s="127"/>
      <c r="Q10994" s="127"/>
      <c r="R10994" s="127"/>
    </row>
    <row r="10995" spans="7:18" x14ac:dyDescent="0.2">
      <c r="G10995" s="64"/>
      <c r="H10995" s="64"/>
      <c r="O10995" s="87"/>
      <c r="P10995" s="127"/>
      <c r="Q10995" s="127"/>
      <c r="R10995" s="127"/>
    </row>
    <row r="10996" spans="7:18" x14ac:dyDescent="0.2">
      <c r="G10996" s="64"/>
      <c r="H10996" s="64"/>
      <c r="O10996" s="87"/>
      <c r="P10996" s="127"/>
      <c r="Q10996" s="127"/>
      <c r="R10996" s="127"/>
    </row>
    <row r="10997" spans="7:18" x14ac:dyDescent="0.2">
      <c r="G10997" s="64"/>
      <c r="H10997" s="64"/>
      <c r="O10997" s="87"/>
      <c r="P10997" s="127"/>
      <c r="Q10997" s="127"/>
      <c r="R10997" s="127"/>
    </row>
    <row r="10998" spans="7:18" x14ac:dyDescent="0.2">
      <c r="G10998" s="64"/>
      <c r="H10998" s="64"/>
      <c r="O10998" s="87"/>
      <c r="P10998" s="127"/>
      <c r="Q10998" s="127"/>
      <c r="R10998" s="127"/>
    </row>
    <row r="10999" spans="7:18" x14ac:dyDescent="0.2">
      <c r="G10999" s="64"/>
      <c r="H10999" s="64"/>
      <c r="O10999" s="87"/>
      <c r="P10999" s="127"/>
      <c r="Q10999" s="127"/>
      <c r="R10999" s="127"/>
    </row>
    <row r="11000" spans="7:18" x14ac:dyDescent="0.2">
      <c r="G11000" s="64"/>
      <c r="H11000" s="64"/>
      <c r="O11000" s="87"/>
      <c r="P11000" s="127"/>
      <c r="Q11000" s="127"/>
      <c r="R11000" s="127"/>
    </row>
    <row r="11001" spans="7:18" x14ac:dyDescent="0.2">
      <c r="G11001" s="64"/>
      <c r="H11001" s="64"/>
      <c r="O11001" s="87"/>
      <c r="P11001" s="127"/>
      <c r="Q11001" s="127"/>
      <c r="R11001" s="127"/>
    </row>
    <row r="11002" spans="7:18" x14ac:dyDescent="0.2">
      <c r="G11002" s="64"/>
      <c r="H11002" s="64"/>
      <c r="O11002" s="87"/>
      <c r="P11002" s="127"/>
      <c r="Q11002" s="127"/>
      <c r="R11002" s="127"/>
    </row>
    <row r="11003" spans="7:18" x14ac:dyDescent="0.2">
      <c r="G11003" s="64"/>
      <c r="H11003" s="64"/>
      <c r="O11003" s="87"/>
      <c r="P11003" s="127"/>
      <c r="Q11003" s="127"/>
      <c r="R11003" s="127"/>
    </row>
    <row r="11004" spans="7:18" x14ac:dyDescent="0.2">
      <c r="G11004" s="64"/>
      <c r="H11004" s="64"/>
      <c r="O11004" s="87"/>
      <c r="P11004" s="127"/>
      <c r="Q11004" s="127"/>
      <c r="R11004" s="127"/>
    </row>
    <row r="11005" spans="7:18" x14ac:dyDescent="0.2">
      <c r="G11005" s="64"/>
      <c r="H11005" s="64"/>
      <c r="O11005" s="87"/>
      <c r="P11005" s="127"/>
      <c r="Q11005" s="127"/>
      <c r="R11005" s="127"/>
    </row>
    <row r="11006" spans="7:18" x14ac:dyDescent="0.2">
      <c r="G11006" s="64"/>
      <c r="H11006" s="64"/>
      <c r="O11006" s="87"/>
      <c r="P11006" s="127"/>
      <c r="Q11006" s="127"/>
      <c r="R11006" s="127"/>
    </row>
    <row r="11007" spans="7:18" x14ac:dyDescent="0.2">
      <c r="G11007" s="64"/>
      <c r="H11007" s="64"/>
      <c r="O11007" s="87"/>
      <c r="P11007" s="127"/>
      <c r="Q11007" s="127"/>
      <c r="R11007" s="127"/>
    </row>
    <row r="11008" spans="7:18" x14ac:dyDescent="0.2">
      <c r="G11008" s="64"/>
      <c r="H11008" s="64"/>
      <c r="O11008" s="87"/>
      <c r="P11008" s="127"/>
      <c r="Q11008" s="127"/>
      <c r="R11008" s="127"/>
    </row>
    <row r="11009" spans="7:18" x14ac:dyDescent="0.2">
      <c r="G11009" s="64"/>
      <c r="H11009" s="64"/>
      <c r="O11009" s="87"/>
      <c r="P11009" s="127"/>
      <c r="Q11009" s="127"/>
      <c r="R11009" s="127"/>
    </row>
    <row r="11010" spans="7:18" x14ac:dyDescent="0.2">
      <c r="G11010" s="64"/>
      <c r="H11010" s="64"/>
      <c r="O11010" s="87"/>
      <c r="P11010" s="127"/>
      <c r="Q11010" s="127"/>
      <c r="R11010" s="127"/>
    </row>
    <row r="11011" spans="7:18" x14ac:dyDescent="0.2">
      <c r="G11011" s="64"/>
      <c r="H11011" s="64"/>
      <c r="O11011" s="87"/>
      <c r="P11011" s="127"/>
      <c r="Q11011" s="127"/>
      <c r="R11011" s="127"/>
    </row>
    <row r="11012" spans="7:18" x14ac:dyDescent="0.2">
      <c r="G11012" s="64"/>
      <c r="H11012" s="64"/>
      <c r="O11012" s="87"/>
      <c r="P11012" s="127"/>
      <c r="Q11012" s="127"/>
      <c r="R11012" s="127"/>
    </row>
    <row r="11013" spans="7:18" x14ac:dyDescent="0.2">
      <c r="G11013" s="64"/>
      <c r="H11013" s="64"/>
      <c r="O11013" s="87"/>
      <c r="P11013" s="127"/>
      <c r="Q11013" s="127"/>
      <c r="R11013" s="127"/>
    </row>
    <row r="11014" spans="7:18" x14ac:dyDescent="0.2">
      <c r="G11014" s="64"/>
      <c r="H11014" s="64"/>
      <c r="O11014" s="87"/>
      <c r="P11014" s="127"/>
      <c r="Q11014" s="127"/>
      <c r="R11014" s="127"/>
    </row>
    <row r="11015" spans="7:18" x14ac:dyDescent="0.2">
      <c r="G11015" s="64"/>
      <c r="H11015" s="64"/>
      <c r="O11015" s="87"/>
      <c r="P11015" s="127"/>
      <c r="Q11015" s="127"/>
      <c r="R11015" s="127"/>
    </row>
    <row r="11016" spans="7:18" x14ac:dyDescent="0.2">
      <c r="G11016" s="64"/>
      <c r="H11016" s="64"/>
      <c r="O11016" s="87"/>
      <c r="P11016" s="127"/>
      <c r="Q11016" s="127"/>
      <c r="R11016" s="127"/>
    </row>
    <row r="11017" spans="7:18" x14ac:dyDescent="0.2">
      <c r="G11017" s="64"/>
      <c r="H11017" s="64"/>
      <c r="O11017" s="87"/>
      <c r="P11017" s="127"/>
      <c r="Q11017" s="127"/>
      <c r="R11017" s="127"/>
    </row>
    <row r="11018" spans="7:18" x14ac:dyDescent="0.2">
      <c r="G11018" s="64"/>
      <c r="H11018" s="64"/>
      <c r="O11018" s="87"/>
      <c r="P11018" s="127"/>
      <c r="Q11018" s="127"/>
      <c r="R11018" s="127"/>
    </row>
    <row r="11019" spans="7:18" x14ac:dyDescent="0.2">
      <c r="G11019" s="64"/>
      <c r="H11019" s="64"/>
      <c r="O11019" s="87"/>
      <c r="P11019" s="127"/>
      <c r="Q11019" s="127"/>
      <c r="R11019" s="127"/>
    </row>
    <row r="11020" spans="7:18" x14ac:dyDescent="0.2">
      <c r="G11020" s="64"/>
      <c r="H11020" s="64"/>
      <c r="O11020" s="87"/>
      <c r="P11020" s="127"/>
      <c r="Q11020" s="127"/>
      <c r="R11020" s="127"/>
    </row>
    <row r="11021" spans="7:18" x14ac:dyDescent="0.2">
      <c r="G11021" s="64"/>
      <c r="H11021" s="64"/>
      <c r="O11021" s="87"/>
      <c r="P11021" s="127"/>
      <c r="Q11021" s="127"/>
      <c r="R11021" s="127"/>
    </row>
    <row r="11022" spans="7:18" x14ac:dyDescent="0.2">
      <c r="G11022" s="64"/>
      <c r="H11022" s="64"/>
      <c r="O11022" s="87"/>
      <c r="P11022" s="127"/>
      <c r="Q11022" s="127"/>
      <c r="R11022" s="127"/>
    </row>
    <row r="11023" spans="7:18" x14ac:dyDescent="0.2">
      <c r="G11023" s="64"/>
      <c r="H11023" s="64"/>
      <c r="O11023" s="87"/>
      <c r="P11023" s="127"/>
      <c r="Q11023" s="127"/>
      <c r="R11023" s="127"/>
    </row>
    <row r="11024" spans="7:18" x14ac:dyDescent="0.2">
      <c r="G11024" s="64"/>
      <c r="H11024" s="64"/>
      <c r="O11024" s="87"/>
      <c r="P11024" s="127"/>
      <c r="Q11024" s="127"/>
      <c r="R11024" s="127"/>
    </row>
    <row r="11025" spans="7:18" x14ac:dyDescent="0.2">
      <c r="G11025" s="64"/>
      <c r="H11025" s="64"/>
      <c r="O11025" s="87"/>
      <c r="P11025" s="127"/>
      <c r="Q11025" s="127"/>
      <c r="R11025" s="127"/>
    </row>
    <row r="11026" spans="7:18" x14ac:dyDescent="0.2">
      <c r="G11026" s="64"/>
      <c r="H11026" s="64"/>
      <c r="O11026" s="87"/>
      <c r="P11026" s="127"/>
      <c r="Q11026" s="127"/>
      <c r="R11026" s="127"/>
    </row>
    <row r="11027" spans="7:18" x14ac:dyDescent="0.2">
      <c r="G11027" s="64"/>
      <c r="H11027" s="64"/>
      <c r="O11027" s="87"/>
      <c r="P11027" s="127"/>
      <c r="Q11027" s="127"/>
      <c r="R11027" s="127"/>
    </row>
    <row r="11028" spans="7:18" x14ac:dyDescent="0.2">
      <c r="G11028" s="64"/>
      <c r="H11028" s="64"/>
      <c r="O11028" s="87"/>
      <c r="P11028" s="127"/>
      <c r="Q11028" s="127"/>
      <c r="R11028" s="127"/>
    </row>
    <row r="11029" spans="7:18" x14ac:dyDescent="0.2">
      <c r="G11029" s="64"/>
      <c r="H11029" s="64"/>
      <c r="O11029" s="87"/>
      <c r="P11029" s="127"/>
      <c r="Q11029" s="127"/>
      <c r="R11029" s="127"/>
    </row>
    <row r="11030" spans="7:18" x14ac:dyDescent="0.2">
      <c r="G11030" s="64"/>
      <c r="H11030" s="64"/>
      <c r="O11030" s="87"/>
      <c r="P11030" s="127"/>
      <c r="Q11030" s="127"/>
      <c r="R11030" s="127"/>
    </row>
    <row r="11031" spans="7:18" x14ac:dyDescent="0.2">
      <c r="G11031" s="64"/>
      <c r="H11031" s="64"/>
      <c r="O11031" s="87"/>
      <c r="P11031" s="127"/>
      <c r="Q11031" s="127"/>
      <c r="R11031" s="127"/>
    </row>
    <row r="11032" spans="7:18" x14ac:dyDescent="0.2">
      <c r="G11032" s="64"/>
      <c r="H11032" s="64"/>
      <c r="O11032" s="87"/>
      <c r="P11032" s="127"/>
      <c r="Q11032" s="127"/>
      <c r="R11032" s="127"/>
    </row>
    <row r="11033" spans="7:18" x14ac:dyDescent="0.2">
      <c r="G11033" s="64"/>
      <c r="H11033" s="64"/>
      <c r="O11033" s="87"/>
      <c r="P11033" s="127"/>
      <c r="Q11033" s="127"/>
      <c r="R11033" s="127"/>
    </row>
    <row r="11034" spans="7:18" x14ac:dyDescent="0.2">
      <c r="G11034" s="64"/>
      <c r="H11034" s="64"/>
      <c r="O11034" s="87"/>
      <c r="P11034" s="127"/>
      <c r="Q11034" s="127"/>
      <c r="R11034" s="127"/>
    </row>
    <row r="11035" spans="7:18" x14ac:dyDescent="0.2">
      <c r="G11035" s="64"/>
      <c r="H11035" s="64"/>
      <c r="O11035" s="87"/>
      <c r="P11035" s="127"/>
      <c r="Q11035" s="127"/>
      <c r="R11035" s="127"/>
    </row>
    <row r="11036" spans="7:18" x14ac:dyDescent="0.2">
      <c r="G11036" s="64"/>
      <c r="H11036" s="64"/>
      <c r="O11036" s="87"/>
      <c r="P11036" s="127"/>
      <c r="Q11036" s="127"/>
      <c r="R11036" s="127"/>
    </row>
    <row r="11037" spans="7:18" x14ac:dyDescent="0.2">
      <c r="G11037" s="64"/>
      <c r="H11037" s="64"/>
      <c r="O11037" s="87"/>
      <c r="P11037" s="127"/>
      <c r="Q11037" s="127"/>
      <c r="R11037" s="127"/>
    </row>
    <row r="11038" spans="7:18" x14ac:dyDescent="0.2">
      <c r="G11038" s="64"/>
      <c r="H11038" s="64"/>
      <c r="O11038" s="87"/>
      <c r="P11038" s="127"/>
      <c r="Q11038" s="127"/>
      <c r="R11038" s="127"/>
    </row>
    <row r="11039" spans="7:18" x14ac:dyDescent="0.2">
      <c r="G11039" s="64"/>
      <c r="H11039" s="64"/>
      <c r="O11039" s="87"/>
      <c r="P11039" s="127"/>
      <c r="Q11039" s="127"/>
      <c r="R11039" s="127"/>
    </row>
    <row r="11040" spans="7:18" x14ac:dyDescent="0.2">
      <c r="G11040" s="64"/>
      <c r="H11040" s="64"/>
      <c r="O11040" s="87"/>
      <c r="P11040" s="127"/>
      <c r="Q11040" s="127"/>
      <c r="R11040" s="127"/>
    </row>
    <row r="11041" spans="7:18" x14ac:dyDescent="0.2">
      <c r="G11041" s="64"/>
      <c r="H11041" s="64"/>
      <c r="O11041" s="87"/>
      <c r="P11041" s="127"/>
      <c r="Q11041" s="127"/>
      <c r="R11041" s="127"/>
    </row>
    <row r="11042" spans="7:18" x14ac:dyDescent="0.2">
      <c r="G11042" s="64"/>
      <c r="H11042" s="64"/>
      <c r="O11042" s="87"/>
      <c r="P11042" s="127"/>
      <c r="Q11042" s="127"/>
      <c r="R11042" s="127"/>
    </row>
    <row r="11043" spans="7:18" x14ac:dyDescent="0.2">
      <c r="G11043" s="64"/>
      <c r="H11043" s="64"/>
      <c r="O11043" s="87"/>
      <c r="P11043" s="127"/>
      <c r="Q11043" s="127"/>
      <c r="R11043" s="127"/>
    </row>
    <row r="11044" spans="7:18" x14ac:dyDescent="0.2">
      <c r="G11044" s="64"/>
      <c r="H11044" s="64"/>
      <c r="O11044" s="87"/>
      <c r="P11044" s="127"/>
      <c r="Q11044" s="127"/>
      <c r="R11044" s="127"/>
    </row>
    <row r="11045" spans="7:18" x14ac:dyDescent="0.2">
      <c r="G11045" s="64"/>
      <c r="H11045" s="64"/>
      <c r="O11045" s="87"/>
      <c r="P11045" s="127"/>
      <c r="Q11045" s="127"/>
      <c r="R11045" s="127"/>
    </row>
    <row r="11046" spans="7:18" x14ac:dyDescent="0.2">
      <c r="G11046" s="64"/>
      <c r="H11046" s="64"/>
      <c r="O11046" s="87"/>
      <c r="P11046" s="127"/>
      <c r="Q11046" s="127"/>
      <c r="R11046" s="127"/>
    </row>
    <row r="11047" spans="7:18" x14ac:dyDescent="0.2">
      <c r="G11047" s="64"/>
      <c r="H11047" s="64"/>
      <c r="O11047" s="87"/>
      <c r="P11047" s="127"/>
      <c r="Q11047" s="127"/>
      <c r="R11047" s="127"/>
    </row>
    <row r="11048" spans="7:18" x14ac:dyDescent="0.2">
      <c r="G11048" s="64"/>
      <c r="H11048" s="64"/>
      <c r="O11048" s="87"/>
      <c r="P11048" s="127"/>
      <c r="Q11048" s="127"/>
      <c r="R11048" s="127"/>
    </row>
    <row r="11049" spans="7:18" x14ac:dyDescent="0.2">
      <c r="G11049" s="64"/>
      <c r="H11049" s="64"/>
      <c r="O11049" s="87"/>
      <c r="P11049" s="127"/>
      <c r="Q11049" s="127"/>
      <c r="R11049" s="127"/>
    </row>
    <row r="11050" spans="7:18" x14ac:dyDescent="0.2">
      <c r="G11050" s="64"/>
      <c r="H11050" s="64"/>
      <c r="O11050" s="87"/>
      <c r="P11050" s="127"/>
      <c r="Q11050" s="127"/>
      <c r="R11050" s="127"/>
    </row>
    <row r="11051" spans="7:18" x14ac:dyDescent="0.2">
      <c r="G11051" s="64"/>
      <c r="H11051" s="64"/>
      <c r="O11051" s="87"/>
      <c r="P11051" s="127"/>
      <c r="Q11051" s="127"/>
      <c r="R11051" s="127"/>
    </row>
    <row r="11052" spans="7:18" x14ac:dyDescent="0.2">
      <c r="G11052" s="64"/>
      <c r="H11052" s="64"/>
      <c r="O11052" s="87"/>
      <c r="P11052" s="127"/>
      <c r="Q11052" s="127"/>
      <c r="R11052" s="127"/>
    </row>
    <row r="11053" spans="7:18" x14ac:dyDescent="0.2">
      <c r="G11053" s="64"/>
      <c r="H11053" s="64"/>
      <c r="O11053" s="87"/>
      <c r="P11053" s="127"/>
      <c r="Q11053" s="127"/>
      <c r="R11053" s="127"/>
    </row>
    <row r="11054" spans="7:18" x14ac:dyDescent="0.2">
      <c r="G11054" s="64"/>
      <c r="H11054" s="64"/>
      <c r="O11054" s="87"/>
      <c r="P11054" s="127"/>
      <c r="Q11054" s="127"/>
      <c r="R11054" s="127"/>
    </row>
    <row r="11055" spans="7:18" x14ac:dyDescent="0.2">
      <c r="G11055" s="64"/>
      <c r="H11055" s="64"/>
      <c r="O11055" s="87"/>
      <c r="P11055" s="127"/>
      <c r="Q11055" s="127"/>
      <c r="R11055" s="127"/>
    </row>
    <row r="11056" spans="7:18" x14ac:dyDescent="0.2">
      <c r="G11056" s="64"/>
      <c r="H11056" s="64"/>
      <c r="O11056" s="87"/>
      <c r="P11056" s="127"/>
      <c r="Q11056" s="127"/>
      <c r="R11056" s="127"/>
    </row>
    <row r="11057" spans="7:18" x14ac:dyDescent="0.2">
      <c r="G11057" s="64"/>
      <c r="H11057" s="64"/>
      <c r="O11057" s="87"/>
      <c r="P11057" s="127"/>
      <c r="Q11057" s="127"/>
      <c r="R11057" s="127"/>
    </row>
    <row r="11058" spans="7:18" x14ac:dyDescent="0.2">
      <c r="G11058" s="64"/>
      <c r="H11058" s="64"/>
      <c r="O11058" s="87"/>
      <c r="P11058" s="127"/>
      <c r="Q11058" s="127"/>
      <c r="R11058" s="127"/>
    </row>
    <row r="11059" spans="7:18" x14ac:dyDescent="0.2">
      <c r="G11059" s="64"/>
      <c r="H11059" s="64"/>
      <c r="O11059" s="87"/>
      <c r="P11059" s="127"/>
      <c r="Q11059" s="127"/>
      <c r="R11059" s="127"/>
    </row>
    <row r="11060" spans="7:18" x14ac:dyDescent="0.2">
      <c r="G11060" s="64"/>
      <c r="H11060" s="64"/>
      <c r="O11060" s="87"/>
      <c r="P11060" s="127"/>
      <c r="Q11060" s="127"/>
      <c r="R11060" s="127"/>
    </row>
    <row r="11061" spans="7:18" x14ac:dyDescent="0.2">
      <c r="G11061" s="64"/>
      <c r="H11061" s="64"/>
      <c r="O11061" s="87"/>
      <c r="P11061" s="127"/>
      <c r="Q11061" s="127"/>
      <c r="R11061" s="127"/>
    </row>
    <row r="11062" spans="7:18" x14ac:dyDescent="0.2">
      <c r="G11062" s="64"/>
      <c r="H11062" s="64"/>
      <c r="O11062" s="87"/>
      <c r="P11062" s="127"/>
      <c r="Q11062" s="127"/>
      <c r="R11062" s="127"/>
    </row>
    <row r="11063" spans="7:18" x14ac:dyDescent="0.2">
      <c r="G11063" s="64"/>
      <c r="H11063" s="64"/>
      <c r="O11063" s="87"/>
      <c r="P11063" s="127"/>
      <c r="Q11063" s="127"/>
      <c r="R11063" s="127"/>
    </row>
    <row r="11064" spans="7:18" x14ac:dyDescent="0.2">
      <c r="G11064" s="64"/>
      <c r="H11064" s="64"/>
      <c r="O11064" s="87"/>
      <c r="P11064" s="127"/>
      <c r="Q11064" s="127"/>
      <c r="R11064" s="127"/>
    </row>
    <row r="11065" spans="7:18" x14ac:dyDescent="0.2">
      <c r="G11065" s="64"/>
      <c r="H11065" s="64"/>
      <c r="O11065" s="87"/>
      <c r="P11065" s="127"/>
      <c r="Q11065" s="127"/>
      <c r="R11065" s="127"/>
    </row>
    <row r="11066" spans="7:18" x14ac:dyDescent="0.2">
      <c r="G11066" s="64"/>
      <c r="H11066" s="64"/>
      <c r="O11066" s="87"/>
      <c r="P11066" s="127"/>
      <c r="Q11066" s="127"/>
      <c r="R11066" s="127"/>
    </row>
    <row r="11067" spans="7:18" x14ac:dyDescent="0.2">
      <c r="G11067" s="64"/>
      <c r="H11067" s="64"/>
      <c r="O11067" s="87"/>
      <c r="P11067" s="127"/>
      <c r="Q11067" s="127"/>
      <c r="R11067" s="127"/>
    </row>
    <row r="11068" spans="7:18" x14ac:dyDescent="0.2">
      <c r="G11068" s="64"/>
      <c r="H11068" s="64"/>
      <c r="O11068" s="87"/>
      <c r="P11068" s="127"/>
      <c r="Q11068" s="127"/>
      <c r="R11068" s="127"/>
    </row>
    <row r="11069" spans="7:18" x14ac:dyDescent="0.2">
      <c r="G11069" s="64"/>
      <c r="H11069" s="64"/>
      <c r="O11069" s="87"/>
      <c r="P11069" s="127"/>
      <c r="Q11069" s="127"/>
      <c r="R11069" s="127"/>
    </row>
    <row r="11070" spans="7:18" x14ac:dyDescent="0.2">
      <c r="G11070" s="64"/>
      <c r="H11070" s="64"/>
      <c r="O11070" s="87"/>
      <c r="P11070" s="127"/>
      <c r="Q11070" s="127"/>
      <c r="R11070" s="127"/>
    </row>
    <row r="11071" spans="7:18" x14ac:dyDescent="0.2">
      <c r="G11071" s="64"/>
      <c r="H11071" s="64"/>
      <c r="O11071" s="87"/>
      <c r="P11071" s="127"/>
      <c r="Q11071" s="127"/>
      <c r="R11071" s="127"/>
    </row>
    <row r="11072" spans="7:18" x14ac:dyDescent="0.2">
      <c r="G11072" s="64"/>
      <c r="H11072" s="64"/>
      <c r="O11072" s="87"/>
      <c r="P11072" s="127"/>
      <c r="Q11072" s="127"/>
      <c r="R11072" s="127"/>
    </row>
    <row r="11073" spans="7:18" x14ac:dyDescent="0.2">
      <c r="G11073" s="64"/>
      <c r="H11073" s="64"/>
      <c r="O11073" s="87"/>
      <c r="P11073" s="127"/>
      <c r="Q11073" s="127"/>
      <c r="R11073" s="127"/>
    </row>
    <row r="11074" spans="7:18" x14ac:dyDescent="0.2">
      <c r="G11074" s="64"/>
      <c r="H11074" s="64"/>
      <c r="O11074" s="87"/>
      <c r="P11074" s="127"/>
      <c r="Q11074" s="127"/>
      <c r="R11074" s="127"/>
    </row>
    <row r="11075" spans="7:18" x14ac:dyDescent="0.2">
      <c r="G11075" s="64"/>
      <c r="H11075" s="64"/>
      <c r="O11075" s="87"/>
      <c r="P11075" s="127"/>
      <c r="Q11075" s="127"/>
      <c r="R11075" s="127"/>
    </row>
    <row r="11076" spans="7:18" x14ac:dyDescent="0.2">
      <c r="G11076" s="64"/>
      <c r="H11076" s="64"/>
      <c r="O11076" s="87"/>
      <c r="P11076" s="127"/>
      <c r="Q11076" s="127"/>
      <c r="R11076" s="127"/>
    </row>
    <row r="11077" spans="7:18" x14ac:dyDescent="0.2">
      <c r="G11077" s="64"/>
      <c r="H11077" s="64"/>
      <c r="O11077" s="87"/>
      <c r="P11077" s="127"/>
      <c r="Q11077" s="127"/>
      <c r="R11077" s="127"/>
    </row>
    <row r="11078" spans="7:18" x14ac:dyDescent="0.2">
      <c r="G11078" s="64"/>
      <c r="H11078" s="64"/>
      <c r="O11078" s="87"/>
      <c r="P11078" s="127"/>
      <c r="Q11078" s="127"/>
      <c r="R11078" s="127"/>
    </row>
    <row r="11079" spans="7:18" x14ac:dyDescent="0.2">
      <c r="G11079" s="64"/>
      <c r="H11079" s="64"/>
      <c r="O11079" s="87"/>
      <c r="P11079" s="127"/>
      <c r="Q11079" s="127"/>
      <c r="R11079" s="127"/>
    </row>
    <row r="11080" spans="7:18" x14ac:dyDescent="0.2">
      <c r="G11080" s="64"/>
      <c r="H11080" s="64"/>
      <c r="O11080" s="87"/>
      <c r="P11080" s="127"/>
      <c r="Q11080" s="127"/>
      <c r="R11080" s="127"/>
    </row>
    <row r="11081" spans="7:18" x14ac:dyDescent="0.2">
      <c r="G11081" s="64"/>
      <c r="H11081" s="64"/>
      <c r="O11081" s="87"/>
      <c r="P11081" s="127"/>
      <c r="Q11081" s="127"/>
      <c r="R11081" s="127"/>
    </row>
    <row r="11082" spans="7:18" x14ac:dyDescent="0.2">
      <c r="G11082" s="64"/>
      <c r="H11082" s="64"/>
      <c r="O11082" s="87"/>
      <c r="P11082" s="127"/>
      <c r="Q11082" s="127"/>
      <c r="R11082" s="127"/>
    </row>
    <row r="11083" spans="7:18" x14ac:dyDescent="0.2">
      <c r="G11083" s="64"/>
      <c r="H11083" s="64"/>
      <c r="O11083" s="87"/>
      <c r="P11083" s="127"/>
      <c r="Q11083" s="127"/>
      <c r="R11083" s="127"/>
    </row>
    <row r="11084" spans="7:18" x14ac:dyDescent="0.2">
      <c r="G11084" s="64"/>
      <c r="H11084" s="64"/>
      <c r="O11084" s="87"/>
      <c r="P11084" s="127"/>
      <c r="Q11084" s="127"/>
      <c r="R11084" s="127"/>
    </row>
    <row r="11085" spans="7:18" x14ac:dyDescent="0.2">
      <c r="G11085" s="64"/>
      <c r="H11085" s="64"/>
      <c r="O11085" s="87"/>
      <c r="P11085" s="127"/>
      <c r="Q11085" s="127"/>
      <c r="R11085" s="127"/>
    </row>
    <row r="11086" spans="7:18" x14ac:dyDescent="0.2">
      <c r="G11086" s="64"/>
      <c r="H11086" s="64"/>
      <c r="O11086" s="87"/>
      <c r="P11086" s="127"/>
      <c r="Q11086" s="127"/>
      <c r="R11086" s="127"/>
    </row>
    <row r="11087" spans="7:18" x14ac:dyDescent="0.2">
      <c r="G11087" s="64"/>
      <c r="H11087" s="64"/>
      <c r="O11087" s="87"/>
      <c r="P11087" s="127"/>
      <c r="Q11087" s="127"/>
      <c r="R11087" s="127"/>
    </row>
    <row r="11088" spans="7:18" x14ac:dyDescent="0.2">
      <c r="G11088" s="64"/>
      <c r="H11088" s="64"/>
      <c r="O11088" s="87"/>
      <c r="P11088" s="127"/>
      <c r="Q11088" s="127"/>
      <c r="R11088" s="127"/>
    </row>
    <row r="11089" spans="7:18" x14ac:dyDescent="0.2">
      <c r="G11089" s="64"/>
      <c r="H11089" s="64"/>
      <c r="O11089" s="87"/>
      <c r="P11089" s="127"/>
      <c r="Q11089" s="127"/>
      <c r="R11089" s="127"/>
    </row>
    <row r="11090" spans="7:18" x14ac:dyDescent="0.2">
      <c r="G11090" s="64"/>
      <c r="H11090" s="64"/>
      <c r="O11090" s="87"/>
      <c r="P11090" s="127"/>
      <c r="Q11090" s="127"/>
      <c r="R11090" s="127"/>
    </row>
    <row r="11091" spans="7:18" x14ac:dyDescent="0.2">
      <c r="G11091" s="64"/>
      <c r="H11091" s="64"/>
      <c r="O11091" s="87"/>
      <c r="P11091" s="127"/>
      <c r="Q11091" s="127"/>
      <c r="R11091" s="127"/>
    </row>
    <row r="11092" spans="7:18" x14ac:dyDescent="0.2">
      <c r="G11092" s="64"/>
      <c r="H11092" s="64"/>
      <c r="O11092" s="87"/>
      <c r="P11092" s="127"/>
      <c r="Q11092" s="127"/>
      <c r="R11092" s="127"/>
    </row>
    <row r="11093" spans="7:18" x14ac:dyDescent="0.2">
      <c r="G11093" s="64"/>
      <c r="H11093" s="64"/>
      <c r="O11093" s="87"/>
      <c r="P11093" s="127"/>
      <c r="Q11093" s="127"/>
      <c r="R11093" s="127"/>
    </row>
    <row r="11094" spans="7:18" x14ac:dyDescent="0.2">
      <c r="G11094" s="64"/>
      <c r="H11094" s="64"/>
      <c r="O11094" s="87"/>
      <c r="P11094" s="127"/>
      <c r="Q11094" s="127"/>
      <c r="R11094" s="127"/>
    </row>
    <row r="11095" spans="7:18" x14ac:dyDescent="0.2">
      <c r="G11095" s="64"/>
      <c r="H11095" s="64"/>
      <c r="O11095" s="87"/>
      <c r="P11095" s="127"/>
      <c r="Q11095" s="127"/>
      <c r="R11095" s="127"/>
    </row>
    <row r="11096" spans="7:18" x14ac:dyDescent="0.2">
      <c r="G11096" s="64"/>
      <c r="H11096" s="64"/>
      <c r="O11096" s="87"/>
      <c r="P11096" s="127"/>
      <c r="Q11096" s="127"/>
      <c r="R11096" s="127"/>
    </row>
    <row r="11097" spans="7:18" x14ac:dyDescent="0.2">
      <c r="G11097" s="64"/>
      <c r="H11097" s="64"/>
      <c r="O11097" s="87"/>
      <c r="P11097" s="127"/>
      <c r="Q11097" s="127"/>
      <c r="R11097" s="127"/>
    </row>
    <row r="11098" spans="7:18" x14ac:dyDescent="0.2">
      <c r="G11098" s="64"/>
      <c r="H11098" s="64"/>
      <c r="O11098" s="87"/>
      <c r="P11098" s="127"/>
      <c r="Q11098" s="127"/>
      <c r="R11098" s="127"/>
    </row>
    <row r="11099" spans="7:18" x14ac:dyDescent="0.2">
      <c r="G11099" s="64"/>
      <c r="H11099" s="64"/>
      <c r="O11099" s="87"/>
      <c r="P11099" s="127"/>
      <c r="Q11099" s="127"/>
      <c r="R11099" s="127"/>
    </row>
    <row r="11100" spans="7:18" x14ac:dyDescent="0.2">
      <c r="G11100" s="64"/>
      <c r="H11100" s="64"/>
      <c r="O11100" s="87"/>
      <c r="P11100" s="127"/>
      <c r="Q11100" s="127"/>
      <c r="R11100" s="127"/>
    </row>
    <row r="11101" spans="7:18" x14ac:dyDescent="0.2">
      <c r="G11101" s="64"/>
      <c r="H11101" s="64"/>
      <c r="O11101" s="87"/>
      <c r="P11101" s="127"/>
      <c r="Q11101" s="127"/>
      <c r="R11101" s="127"/>
    </row>
    <row r="11102" spans="7:18" x14ac:dyDescent="0.2">
      <c r="G11102" s="64"/>
      <c r="H11102" s="64"/>
      <c r="O11102" s="87"/>
      <c r="P11102" s="127"/>
      <c r="Q11102" s="127"/>
      <c r="R11102" s="127"/>
    </row>
    <row r="11103" spans="7:18" x14ac:dyDescent="0.2">
      <c r="G11103" s="64"/>
      <c r="H11103" s="64"/>
      <c r="O11103" s="87"/>
      <c r="P11103" s="127"/>
      <c r="Q11103" s="127"/>
      <c r="R11103" s="127"/>
    </row>
    <row r="11104" spans="7:18" x14ac:dyDescent="0.2">
      <c r="G11104" s="64"/>
      <c r="H11104" s="64"/>
      <c r="O11104" s="87"/>
      <c r="P11104" s="127"/>
      <c r="Q11104" s="127"/>
      <c r="R11104" s="127"/>
    </row>
    <row r="11105" spans="7:18" x14ac:dyDescent="0.2">
      <c r="G11105" s="64"/>
      <c r="H11105" s="64"/>
      <c r="O11105" s="87"/>
      <c r="P11105" s="127"/>
      <c r="Q11105" s="127"/>
      <c r="R11105" s="127"/>
    </row>
    <row r="11106" spans="7:18" x14ac:dyDescent="0.2">
      <c r="G11106" s="64"/>
      <c r="H11106" s="64"/>
      <c r="O11106" s="87"/>
      <c r="P11106" s="127"/>
      <c r="Q11106" s="127"/>
      <c r="R11106" s="127"/>
    </row>
    <row r="11107" spans="7:18" x14ac:dyDescent="0.2">
      <c r="G11107" s="64"/>
      <c r="H11107" s="64"/>
      <c r="O11107" s="87"/>
      <c r="P11107" s="127"/>
      <c r="Q11107" s="127"/>
      <c r="R11107" s="127"/>
    </row>
    <row r="11108" spans="7:18" x14ac:dyDescent="0.2">
      <c r="G11108" s="64"/>
      <c r="H11108" s="64"/>
      <c r="O11108" s="87"/>
      <c r="P11108" s="127"/>
      <c r="Q11108" s="127"/>
      <c r="R11108" s="127"/>
    </row>
    <row r="11109" spans="7:18" x14ac:dyDescent="0.2">
      <c r="G11109" s="64"/>
      <c r="H11109" s="64"/>
      <c r="O11109" s="87"/>
      <c r="P11109" s="127"/>
      <c r="Q11109" s="127"/>
      <c r="R11109" s="127"/>
    </row>
    <row r="11110" spans="7:18" x14ac:dyDescent="0.2">
      <c r="G11110" s="64"/>
      <c r="H11110" s="64"/>
      <c r="O11110" s="87"/>
      <c r="P11110" s="127"/>
      <c r="Q11110" s="127"/>
      <c r="R11110" s="127"/>
    </row>
    <row r="11111" spans="7:18" x14ac:dyDescent="0.2">
      <c r="G11111" s="64"/>
      <c r="H11111" s="64"/>
      <c r="O11111" s="87"/>
      <c r="P11111" s="127"/>
      <c r="Q11111" s="127"/>
      <c r="R11111" s="127"/>
    </row>
    <row r="11112" spans="7:18" x14ac:dyDescent="0.2">
      <c r="G11112" s="64"/>
      <c r="H11112" s="64"/>
      <c r="O11112" s="87"/>
      <c r="P11112" s="127"/>
      <c r="Q11112" s="127"/>
      <c r="R11112" s="127"/>
    </row>
    <row r="11113" spans="7:18" x14ac:dyDescent="0.2">
      <c r="G11113" s="64"/>
      <c r="H11113" s="64"/>
      <c r="O11113" s="87"/>
      <c r="P11113" s="127"/>
      <c r="Q11113" s="127"/>
      <c r="R11113" s="127"/>
    </row>
    <row r="11114" spans="7:18" x14ac:dyDescent="0.2">
      <c r="G11114" s="64"/>
      <c r="H11114" s="64"/>
      <c r="O11114" s="87"/>
      <c r="P11114" s="127"/>
      <c r="Q11114" s="127"/>
      <c r="R11114" s="127"/>
    </row>
    <row r="11115" spans="7:18" x14ac:dyDescent="0.2">
      <c r="G11115" s="64"/>
      <c r="H11115" s="64"/>
      <c r="O11115" s="87"/>
      <c r="P11115" s="127"/>
      <c r="Q11115" s="127"/>
      <c r="R11115" s="127"/>
    </row>
    <row r="11116" spans="7:18" x14ac:dyDescent="0.2">
      <c r="G11116" s="64"/>
      <c r="H11116" s="64"/>
      <c r="O11116" s="87"/>
      <c r="P11116" s="127"/>
      <c r="Q11116" s="127"/>
      <c r="R11116" s="127"/>
    </row>
    <row r="11117" spans="7:18" x14ac:dyDescent="0.2">
      <c r="G11117" s="64"/>
      <c r="H11117" s="64"/>
      <c r="O11117" s="87"/>
      <c r="P11117" s="127"/>
      <c r="Q11117" s="127"/>
      <c r="R11117" s="127"/>
    </row>
    <row r="11118" spans="7:18" x14ac:dyDescent="0.2">
      <c r="G11118" s="64"/>
      <c r="H11118" s="64"/>
      <c r="O11118" s="87"/>
      <c r="P11118" s="127"/>
      <c r="Q11118" s="127"/>
      <c r="R11118" s="127"/>
    </row>
    <row r="11119" spans="7:18" x14ac:dyDescent="0.2">
      <c r="G11119" s="64"/>
      <c r="H11119" s="64"/>
      <c r="O11119" s="87"/>
      <c r="P11119" s="127"/>
      <c r="Q11119" s="127"/>
      <c r="R11119" s="127"/>
    </row>
    <row r="11120" spans="7:18" x14ac:dyDescent="0.2">
      <c r="G11120" s="64"/>
      <c r="H11120" s="64"/>
      <c r="O11120" s="87"/>
      <c r="P11120" s="127"/>
      <c r="Q11120" s="127"/>
      <c r="R11120" s="127"/>
    </row>
    <row r="11121" spans="7:18" x14ac:dyDescent="0.2">
      <c r="G11121" s="64"/>
      <c r="H11121" s="64"/>
      <c r="O11121" s="87"/>
      <c r="P11121" s="127"/>
      <c r="Q11121" s="127"/>
      <c r="R11121" s="127"/>
    </row>
    <row r="11122" spans="7:18" x14ac:dyDescent="0.2">
      <c r="G11122" s="64"/>
      <c r="H11122" s="64"/>
      <c r="O11122" s="87"/>
      <c r="P11122" s="127"/>
      <c r="Q11122" s="127"/>
      <c r="R11122" s="127"/>
    </row>
    <row r="11123" spans="7:18" x14ac:dyDescent="0.2">
      <c r="G11123" s="64"/>
      <c r="H11123" s="64"/>
      <c r="O11123" s="87"/>
      <c r="P11123" s="127"/>
      <c r="Q11123" s="127"/>
      <c r="R11123" s="127"/>
    </row>
    <row r="11124" spans="7:18" x14ac:dyDescent="0.2">
      <c r="G11124" s="64"/>
      <c r="H11124" s="64"/>
      <c r="O11124" s="87"/>
      <c r="P11124" s="127"/>
      <c r="Q11124" s="127"/>
      <c r="R11124" s="127"/>
    </row>
    <row r="11125" spans="7:18" x14ac:dyDescent="0.2">
      <c r="G11125" s="64"/>
      <c r="H11125" s="64"/>
      <c r="O11125" s="87"/>
      <c r="P11125" s="127"/>
      <c r="Q11125" s="127"/>
      <c r="R11125" s="127"/>
    </row>
    <row r="11126" spans="7:18" x14ac:dyDescent="0.2">
      <c r="G11126" s="64"/>
      <c r="H11126" s="64"/>
      <c r="O11126" s="87"/>
      <c r="P11126" s="127"/>
      <c r="Q11126" s="127"/>
      <c r="R11126" s="127"/>
    </row>
    <row r="11127" spans="7:18" x14ac:dyDescent="0.2">
      <c r="G11127" s="64"/>
      <c r="H11127" s="64"/>
      <c r="O11127" s="87"/>
      <c r="P11127" s="127"/>
      <c r="Q11127" s="127"/>
      <c r="R11127" s="127"/>
    </row>
    <row r="11128" spans="7:18" x14ac:dyDescent="0.2">
      <c r="G11128" s="64"/>
      <c r="H11128" s="64"/>
      <c r="O11128" s="87"/>
      <c r="P11128" s="127"/>
      <c r="Q11128" s="127"/>
      <c r="R11128" s="127"/>
    </row>
    <row r="11129" spans="7:18" x14ac:dyDescent="0.2">
      <c r="G11129" s="64"/>
      <c r="H11129" s="64"/>
      <c r="O11129" s="87"/>
      <c r="P11129" s="127"/>
      <c r="Q11129" s="127"/>
      <c r="R11129" s="127"/>
    </row>
    <row r="11130" spans="7:18" x14ac:dyDescent="0.2">
      <c r="G11130" s="64"/>
      <c r="H11130" s="64"/>
      <c r="O11130" s="87"/>
      <c r="P11130" s="127"/>
      <c r="Q11130" s="127"/>
      <c r="R11130" s="127"/>
    </row>
    <row r="11131" spans="7:18" x14ac:dyDescent="0.2">
      <c r="G11131" s="64"/>
      <c r="H11131" s="64"/>
      <c r="O11131" s="87"/>
      <c r="P11131" s="127"/>
      <c r="Q11131" s="127"/>
      <c r="R11131" s="127"/>
    </row>
    <row r="11132" spans="7:18" x14ac:dyDescent="0.2">
      <c r="G11132" s="64"/>
      <c r="H11132" s="64"/>
      <c r="O11132" s="87"/>
      <c r="P11132" s="127"/>
      <c r="Q11132" s="127"/>
      <c r="R11132" s="127"/>
    </row>
    <row r="11133" spans="7:18" x14ac:dyDescent="0.2">
      <c r="G11133" s="64"/>
      <c r="H11133" s="64"/>
      <c r="O11133" s="87"/>
      <c r="P11133" s="127"/>
      <c r="Q11133" s="127"/>
      <c r="R11133" s="127"/>
    </row>
    <row r="11134" spans="7:18" x14ac:dyDescent="0.2">
      <c r="G11134" s="64"/>
      <c r="H11134" s="64"/>
      <c r="O11134" s="87"/>
      <c r="P11134" s="127"/>
      <c r="Q11134" s="127"/>
      <c r="R11134" s="127"/>
    </row>
    <row r="11135" spans="7:18" x14ac:dyDescent="0.2">
      <c r="G11135" s="64"/>
      <c r="H11135" s="64"/>
      <c r="O11135" s="87"/>
      <c r="P11135" s="127"/>
      <c r="Q11135" s="127"/>
      <c r="R11135" s="127"/>
    </row>
    <row r="11136" spans="7:18" x14ac:dyDescent="0.2">
      <c r="G11136" s="64"/>
      <c r="H11136" s="64"/>
      <c r="O11136" s="87"/>
      <c r="P11136" s="127"/>
      <c r="Q11136" s="127"/>
      <c r="R11136" s="127"/>
    </row>
    <row r="11137" spans="7:18" x14ac:dyDescent="0.2">
      <c r="G11137" s="64"/>
      <c r="H11137" s="64"/>
      <c r="O11137" s="87"/>
      <c r="P11137" s="127"/>
      <c r="Q11137" s="127"/>
      <c r="R11137" s="127"/>
    </row>
    <row r="11138" spans="7:18" x14ac:dyDescent="0.2">
      <c r="G11138" s="64"/>
      <c r="H11138" s="64"/>
      <c r="O11138" s="87"/>
      <c r="P11138" s="127"/>
      <c r="Q11138" s="127"/>
      <c r="R11138" s="127"/>
    </row>
    <row r="11139" spans="7:18" x14ac:dyDescent="0.2">
      <c r="G11139" s="64"/>
      <c r="H11139" s="64"/>
      <c r="O11139" s="87"/>
      <c r="P11139" s="127"/>
      <c r="Q11139" s="127"/>
      <c r="R11139" s="127"/>
    </row>
    <row r="11140" spans="7:18" x14ac:dyDescent="0.2">
      <c r="G11140" s="64"/>
      <c r="H11140" s="64"/>
      <c r="O11140" s="87"/>
      <c r="P11140" s="127"/>
      <c r="Q11140" s="127"/>
      <c r="R11140" s="127"/>
    </row>
    <row r="11141" spans="7:18" x14ac:dyDescent="0.2">
      <c r="G11141" s="64"/>
      <c r="H11141" s="64"/>
      <c r="O11141" s="87"/>
      <c r="P11141" s="127"/>
      <c r="Q11141" s="127"/>
      <c r="R11141" s="127"/>
    </row>
    <row r="11142" spans="7:18" x14ac:dyDescent="0.2">
      <c r="G11142" s="64"/>
      <c r="H11142" s="64"/>
      <c r="O11142" s="87"/>
      <c r="P11142" s="127"/>
      <c r="Q11142" s="127"/>
      <c r="R11142" s="127"/>
    </row>
    <row r="11143" spans="7:18" x14ac:dyDescent="0.2">
      <c r="G11143" s="64"/>
      <c r="H11143" s="64"/>
      <c r="O11143" s="87"/>
      <c r="P11143" s="127"/>
      <c r="Q11143" s="127"/>
      <c r="R11143" s="127"/>
    </row>
    <row r="11144" spans="7:18" x14ac:dyDescent="0.2">
      <c r="G11144" s="64"/>
      <c r="H11144" s="64"/>
      <c r="O11144" s="87"/>
      <c r="P11144" s="127"/>
      <c r="Q11144" s="127"/>
      <c r="R11144" s="127"/>
    </row>
    <row r="11145" spans="7:18" x14ac:dyDescent="0.2">
      <c r="G11145" s="64"/>
      <c r="H11145" s="64"/>
      <c r="O11145" s="87"/>
      <c r="P11145" s="127"/>
      <c r="Q11145" s="127"/>
      <c r="R11145" s="127"/>
    </row>
    <row r="11146" spans="7:18" x14ac:dyDescent="0.2">
      <c r="G11146" s="64"/>
      <c r="H11146" s="64"/>
      <c r="O11146" s="87"/>
      <c r="P11146" s="127"/>
      <c r="Q11146" s="127"/>
      <c r="R11146" s="127"/>
    </row>
    <row r="11147" spans="7:18" x14ac:dyDescent="0.2">
      <c r="G11147" s="64"/>
      <c r="H11147" s="64"/>
      <c r="O11147" s="87"/>
      <c r="P11147" s="127"/>
      <c r="Q11147" s="127"/>
      <c r="R11147" s="127"/>
    </row>
    <row r="11148" spans="7:18" x14ac:dyDescent="0.2">
      <c r="G11148" s="64"/>
      <c r="H11148" s="64"/>
      <c r="O11148" s="87"/>
      <c r="P11148" s="127"/>
      <c r="Q11148" s="127"/>
      <c r="R11148" s="127"/>
    </row>
    <row r="11149" spans="7:18" x14ac:dyDescent="0.2">
      <c r="G11149" s="64"/>
      <c r="H11149" s="64"/>
      <c r="O11149" s="87"/>
      <c r="P11149" s="127"/>
      <c r="Q11149" s="127"/>
      <c r="R11149" s="127"/>
    </row>
    <row r="11150" spans="7:18" x14ac:dyDescent="0.2">
      <c r="G11150" s="64"/>
      <c r="H11150" s="64"/>
      <c r="O11150" s="87"/>
      <c r="P11150" s="127"/>
      <c r="Q11150" s="127"/>
      <c r="R11150" s="127"/>
    </row>
    <row r="11151" spans="7:18" x14ac:dyDescent="0.2">
      <c r="G11151" s="64"/>
      <c r="H11151" s="64"/>
      <c r="O11151" s="87"/>
      <c r="P11151" s="127"/>
      <c r="Q11151" s="127"/>
      <c r="R11151" s="127"/>
    </row>
    <row r="11152" spans="7:18" x14ac:dyDescent="0.2">
      <c r="G11152" s="64"/>
      <c r="H11152" s="64"/>
      <c r="O11152" s="87"/>
      <c r="P11152" s="127"/>
      <c r="Q11152" s="127"/>
      <c r="R11152" s="127"/>
    </row>
    <row r="11153" spans="7:18" x14ac:dyDescent="0.2">
      <c r="G11153" s="64"/>
      <c r="H11153" s="64"/>
      <c r="O11153" s="87"/>
      <c r="P11153" s="127"/>
      <c r="Q11153" s="127"/>
      <c r="R11153" s="127"/>
    </row>
    <row r="11154" spans="7:18" x14ac:dyDescent="0.2">
      <c r="G11154" s="64"/>
      <c r="H11154" s="64"/>
      <c r="O11154" s="87"/>
      <c r="P11154" s="127"/>
      <c r="Q11154" s="127"/>
      <c r="R11154" s="127"/>
    </row>
    <row r="11155" spans="7:18" x14ac:dyDescent="0.2">
      <c r="G11155" s="64"/>
      <c r="H11155" s="64"/>
      <c r="O11155" s="87"/>
      <c r="P11155" s="127"/>
      <c r="Q11155" s="127"/>
      <c r="R11155" s="127"/>
    </row>
    <row r="11156" spans="7:18" x14ac:dyDescent="0.2">
      <c r="G11156" s="64"/>
      <c r="H11156" s="64"/>
      <c r="O11156" s="87"/>
      <c r="P11156" s="127"/>
      <c r="Q11156" s="127"/>
      <c r="R11156" s="127"/>
    </row>
    <row r="11157" spans="7:18" x14ac:dyDescent="0.2">
      <c r="G11157" s="64"/>
      <c r="H11157" s="64"/>
      <c r="O11157" s="87"/>
      <c r="P11157" s="127"/>
      <c r="Q11157" s="127"/>
      <c r="R11157" s="127"/>
    </row>
    <row r="11158" spans="7:18" x14ac:dyDescent="0.2">
      <c r="G11158" s="64"/>
      <c r="H11158" s="64"/>
      <c r="O11158" s="87"/>
      <c r="P11158" s="127"/>
      <c r="Q11158" s="127"/>
      <c r="R11158" s="127"/>
    </row>
    <row r="11159" spans="7:18" x14ac:dyDescent="0.2">
      <c r="G11159" s="64"/>
      <c r="H11159" s="64"/>
      <c r="O11159" s="87"/>
      <c r="P11159" s="127"/>
      <c r="Q11159" s="127"/>
      <c r="R11159" s="127"/>
    </row>
    <row r="11160" spans="7:18" x14ac:dyDescent="0.2">
      <c r="G11160" s="64"/>
      <c r="H11160" s="64"/>
      <c r="O11160" s="87"/>
      <c r="P11160" s="127"/>
      <c r="Q11160" s="127"/>
      <c r="R11160" s="127"/>
    </row>
    <row r="11161" spans="7:18" x14ac:dyDescent="0.2">
      <c r="G11161" s="64"/>
      <c r="H11161" s="64"/>
      <c r="O11161" s="87"/>
      <c r="P11161" s="127"/>
      <c r="Q11161" s="127"/>
      <c r="R11161" s="127"/>
    </row>
    <row r="11162" spans="7:18" x14ac:dyDescent="0.2">
      <c r="G11162" s="64"/>
      <c r="H11162" s="64"/>
      <c r="O11162" s="87"/>
      <c r="P11162" s="127"/>
      <c r="Q11162" s="127"/>
      <c r="R11162" s="127"/>
    </row>
    <row r="11163" spans="7:18" x14ac:dyDescent="0.2">
      <c r="G11163" s="64"/>
      <c r="H11163" s="64"/>
      <c r="O11163" s="87"/>
      <c r="P11163" s="127"/>
      <c r="Q11163" s="127"/>
      <c r="R11163" s="127"/>
    </row>
    <row r="11164" spans="7:18" x14ac:dyDescent="0.2">
      <c r="G11164" s="64"/>
      <c r="H11164" s="64"/>
      <c r="O11164" s="87"/>
      <c r="P11164" s="127"/>
      <c r="Q11164" s="127"/>
      <c r="R11164" s="127"/>
    </row>
    <row r="11165" spans="7:18" x14ac:dyDescent="0.2">
      <c r="G11165" s="64"/>
      <c r="H11165" s="64"/>
      <c r="O11165" s="87"/>
      <c r="P11165" s="127"/>
      <c r="Q11165" s="127"/>
      <c r="R11165" s="127"/>
    </row>
    <row r="11166" spans="7:18" x14ac:dyDescent="0.2">
      <c r="G11166" s="64"/>
      <c r="H11166" s="64"/>
      <c r="O11166" s="87"/>
      <c r="P11166" s="127"/>
      <c r="Q11166" s="127"/>
      <c r="R11166" s="127"/>
    </row>
    <row r="11167" spans="7:18" x14ac:dyDescent="0.2">
      <c r="G11167" s="64"/>
      <c r="H11167" s="64"/>
      <c r="O11167" s="87"/>
      <c r="P11167" s="127"/>
      <c r="Q11167" s="127"/>
      <c r="R11167" s="127"/>
    </row>
    <row r="11168" spans="7:18" x14ac:dyDescent="0.2">
      <c r="G11168" s="64"/>
      <c r="H11168" s="64"/>
      <c r="O11168" s="87"/>
      <c r="P11168" s="127"/>
      <c r="Q11168" s="127"/>
      <c r="R11168" s="127"/>
    </row>
    <row r="11169" spans="7:18" x14ac:dyDescent="0.2">
      <c r="G11169" s="64"/>
      <c r="H11169" s="64"/>
      <c r="O11169" s="87"/>
      <c r="P11169" s="127"/>
      <c r="Q11169" s="127"/>
      <c r="R11169" s="127"/>
    </row>
    <row r="11170" spans="7:18" x14ac:dyDescent="0.2">
      <c r="G11170" s="64"/>
      <c r="H11170" s="64"/>
      <c r="O11170" s="87"/>
      <c r="P11170" s="127"/>
      <c r="Q11170" s="127"/>
      <c r="R11170" s="127"/>
    </row>
    <row r="11171" spans="7:18" x14ac:dyDescent="0.2">
      <c r="G11171" s="64"/>
      <c r="H11171" s="64"/>
      <c r="O11171" s="87"/>
      <c r="P11171" s="127"/>
      <c r="Q11171" s="127"/>
      <c r="R11171" s="127"/>
    </row>
    <row r="11172" spans="7:18" x14ac:dyDescent="0.2">
      <c r="G11172" s="64"/>
      <c r="H11172" s="64"/>
      <c r="O11172" s="87"/>
      <c r="P11172" s="127"/>
      <c r="Q11172" s="127"/>
      <c r="R11172" s="127"/>
    </row>
    <row r="11173" spans="7:18" x14ac:dyDescent="0.2">
      <c r="G11173" s="64"/>
      <c r="H11173" s="64"/>
      <c r="O11173" s="87"/>
      <c r="P11173" s="127"/>
      <c r="Q11173" s="127"/>
      <c r="R11173" s="127"/>
    </row>
    <row r="11174" spans="7:18" x14ac:dyDescent="0.2">
      <c r="G11174" s="64"/>
      <c r="H11174" s="64"/>
      <c r="O11174" s="87"/>
      <c r="P11174" s="127"/>
      <c r="Q11174" s="127"/>
      <c r="R11174" s="127"/>
    </row>
    <row r="11175" spans="7:18" x14ac:dyDescent="0.2">
      <c r="G11175" s="64"/>
      <c r="H11175" s="64"/>
      <c r="O11175" s="87"/>
      <c r="P11175" s="127"/>
      <c r="Q11175" s="127"/>
      <c r="R11175" s="127"/>
    </row>
    <row r="11176" spans="7:18" x14ac:dyDescent="0.2">
      <c r="G11176" s="64"/>
      <c r="H11176" s="64"/>
      <c r="O11176" s="87"/>
      <c r="P11176" s="127"/>
      <c r="Q11176" s="127"/>
      <c r="R11176" s="127"/>
    </row>
    <row r="11177" spans="7:18" x14ac:dyDescent="0.2">
      <c r="G11177" s="64"/>
      <c r="H11177" s="64"/>
      <c r="O11177" s="87"/>
      <c r="P11177" s="127"/>
      <c r="Q11177" s="127"/>
      <c r="R11177" s="127"/>
    </row>
    <row r="11178" spans="7:18" x14ac:dyDescent="0.2">
      <c r="G11178" s="64"/>
      <c r="H11178" s="64"/>
      <c r="O11178" s="87"/>
      <c r="P11178" s="127"/>
      <c r="Q11178" s="127"/>
      <c r="R11178" s="127"/>
    </row>
    <row r="11179" spans="7:18" x14ac:dyDescent="0.2">
      <c r="G11179" s="64"/>
      <c r="H11179" s="64"/>
      <c r="O11179" s="87"/>
      <c r="P11179" s="127"/>
      <c r="Q11179" s="127"/>
      <c r="R11179" s="127"/>
    </row>
    <row r="11180" spans="7:18" x14ac:dyDescent="0.2">
      <c r="G11180" s="64"/>
      <c r="H11180" s="64"/>
      <c r="O11180" s="87"/>
      <c r="P11180" s="127"/>
      <c r="Q11180" s="127"/>
      <c r="R11180" s="127"/>
    </row>
    <row r="11181" spans="7:18" x14ac:dyDescent="0.2">
      <c r="G11181" s="64"/>
      <c r="H11181" s="64"/>
      <c r="O11181" s="87"/>
      <c r="P11181" s="127"/>
      <c r="Q11181" s="127"/>
      <c r="R11181" s="127"/>
    </row>
    <row r="11182" spans="7:18" x14ac:dyDescent="0.2">
      <c r="G11182" s="64"/>
      <c r="H11182" s="64"/>
      <c r="O11182" s="87"/>
      <c r="P11182" s="127"/>
      <c r="Q11182" s="127"/>
      <c r="R11182" s="127"/>
    </row>
    <row r="11183" spans="7:18" x14ac:dyDescent="0.2">
      <c r="G11183" s="64"/>
      <c r="H11183" s="64"/>
      <c r="O11183" s="87"/>
      <c r="P11183" s="127"/>
      <c r="Q11183" s="127"/>
      <c r="R11183" s="127"/>
    </row>
    <row r="11184" spans="7:18" x14ac:dyDescent="0.2">
      <c r="G11184" s="64"/>
      <c r="H11184" s="64"/>
      <c r="O11184" s="87"/>
      <c r="P11184" s="127"/>
      <c r="Q11184" s="127"/>
      <c r="R11184" s="127"/>
    </row>
    <row r="11185" spans="7:18" x14ac:dyDescent="0.2">
      <c r="G11185" s="64"/>
      <c r="H11185" s="64"/>
      <c r="O11185" s="87"/>
      <c r="P11185" s="127"/>
      <c r="Q11185" s="127"/>
      <c r="R11185" s="127"/>
    </row>
    <row r="11186" spans="7:18" x14ac:dyDescent="0.2">
      <c r="G11186" s="64"/>
      <c r="H11186" s="64"/>
      <c r="O11186" s="87"/>
      <c r="P11186" s="127"/>
      <c r="Q11186" s="127"/>
      <c r="R11186" s="127"/>
    </row>
    <row r="11187" spans="7:18" x14ac:dyDescent="0.2">
      <c r="G11187" s="64"/>
      <c r="H11187" s="64"/>
      <c r="O11187" s="87"/>
      <c r="P11187" s="127"/>
      <c r="Q11187" s="127"/>
      <c r="R11187" s="127"/>
    </row>
    <row r="11188" spans="7:18" x14ac:dyDescent="0.2">
      <c r="G11188" s="64"/>
      <c r="H11188" s="64"/>
      <c r="O11188" s="87"/>
      <c r="P11188" s="127"/>
      <c r="Q11188" s="127"/>
      <c r="R11188" s="127"/>
    </row>
    <row r="11189" spans="7:18" x14ac:dyDescent="0.2">
      <c r="G11189" s="64"/>
      <c r="H11189" s="64"/>
      <c r="O11189" s="87"/>
      <c r="P11189" s="127"/>
      <c r="Q11189" s="127"/>
      <c r="R11189" s="127"/>
    </row>
    <row r="11190" spans="7:18" x14ac:dyDescent="0.2">
      <c r="G11190" s="64"/>
      <c r="H11190" s="64"/>
      <c r="O11190" s="87"/>
      <c r="P11190" s="127"/>
      <c r="Q11190" s="127"/>
      <c r="R11190" s="127"/>
    </row>
    <row r="11191" spans="7:18" x14ac:dyDescent="0.2">
      <c r="G11191" s="64"/>
      <c r="H11191" s="64"/>
      <c r="O11191" s="87"/>
      <c r="P11191" s="127"/>
      <c r="Q11191" s="127"/>
      <c r="R11191" s="127"/>
    </row>
    <row r="11192" spans="7:18" x14ac:dyDescent="0.2">
      <c r="G11192" s="64"/>
      <c r="H11192" s="64"/>
      <c r="O11192" s="87"/>
      <c r="P11192" s="127"/>
      <c r="Q11192" s="127"/>
      <c r="R11192" s="127"/>
    </row>
    <row r="11193" spans="7:18" x14ac:dyDescent="0.2">
      <c r="G11193" s="64"/>
      <c r="H11193" s="64"/>
      <c r="O11193" s="87"/>
      <c r="P11193" s="127"/>
      <c r="Q11193" s="127"/>
      <c r="R11193" s="127"/>
    </row>
    <row r="11194" spans="7:18" x14ac:dyDescent="0.2">
      <c r="G11194" s="64"/>
      <c r="H11194" s="64"/>
      <c r="O11194" s="87"/>
      <c r="P11194" s="127"/>
      <c r="Q11194" s="127"/>
      <c r="R11194" s="127"/>
    </row>
    <row r="11195" spans="7:18" x14ac:dyDescent="0.2">
      <c r="G11195" s="64"/>
      <c r="H11195" s="64"/>
      <c r="O11195" s="87"/>
      <c r="P11195" s="127"/>
      <c r="Q11195" s="127"/>
      <c r="R11195" s="127"/>
    </row>
    <row r="11196" spans="7:18" x14ac:dyDescent="0.2">
      <c r="G11196" s="64"/>
      <c r="H11196" s="64"/>
      <c r="O11196" s="87"/>
      <c r="P11196" s="127"/>
      <c r="Q11196" s="127"/>
      <c r="R11196" s="127"/>
    </row>
    <row r="11197" spans="7:18" x14ac:dyDescent="0.2">
      <c r="G11197" s="64"/>
      <c r="H11197" s="64"/>
      <c r="O11197" s="87"/>
      <c r="P11197" s="127"/>
      <c r="Q11197" s="127"/>
      <c r="R11197" s="127"/>
    </row>
    <row r="11198" spans="7:18" x14ac:dyDescent="0.2">
      <c r="G11198" s="64"/>
      <c r="H11198" s="64"/>
      <c r="O11198" s="87"/>
      <c r="P11198" s="127"/>
      <c r="Q11198" s="127"/>
      <c r="R11198" s="127"/>
    </row>
    <row r="11199" spans="7:18" x14ac:dyDescent="0.2">
      <c r="G11199" s="64"/>
      <c r="H11199" s="64"/>
      <c r="O11199" s="87"/>
      <c r="P11199" s="127"/>
      <c r="Q11199" s="127"/>
      <c r="R11199" s="127"/>
    </row>
    <row r="11200" spans="7:18" x14ac:dyDescent="0.2">
      <c r="G11200" s="64"/>
      <c r="H11200" s="64"/>
      <c r="O11200" s="87"/>
      <c r="P11200" s="127"/>
      <c r="Q11200" s="127"/>
      <c r="R11200" s="127"/>
    </row>
    <row r="11201" spans="7:18" x14ac:dyDescent="0.2">
      <c r="G11201" s="64"/>
      <c r="H11201" s="64"/>
      <c r="O11201" s="87"/>
      <c r="P11201" s="127"/>
      <c r="Q11201" s="127"/>
      <c r="R11201" s="127"/>
    </row>
    <row r="11202" spans="7:18" x14ac:dyDescent="0.2">
      <c r="G11202" s="64"/>
      <c r="H11202" s="64"/>
      <c r="O11202" s="87"/>
      <c r="P11202" s="127"/>
      <c r="Q11202" s="127"/>
      <c r="R11202" s="127"/>
    </row>
    <row r="11203" spans="7:18" x14ac:dyDescent="0.2">
      <c r="G11203" s="64"/>
      <c r="H11203" s="64"/>
      <c r="O11203" s="87"/>
      <c r="P11203" s="127"/>
      <c r="Q11203" s="127"/>
      <c r="R11203" s="127"/>
    </row>
    <row r="11204" spans="7:18" x14ac:dyDescent="0.2">
      <c r="G11204" s="64"/>
      <c r="H11204" s="64"/>
      <c r="O11204" s="87"/>
      <c r="P11204" s="127"/>
      <c r="Q11204" s="127"/>
      <c r="R11204" s="127"/>
    </row>
    <row r="11205" spans="7:18" x14ac:dyDescent="0.2">
      <c r="G11205" s="64"/>
      <c r="H11205" s="64"/>
      <c r="O11205" s="87"/>
      <c r="P11205" s="127"/>
      <c r="Q11205" s="127"/>
      <c r="R11205" s="127"/>
    </row>
    <row r="11206" spans="7:18" x14ac:dyDescent="0.2">
      <c r="G11206" s="64"/>
      <c r="H11206" s="64"/>
      <c r="O11206" s="87"/>
      <c r="P11206" s="127"/>
      <c r="Q11206" s="127"/>
      <c r="R11206" s="127"/>
    </row>
    <row r="11207" spans="7:18" x14ac:dyDescent="0.2">
      <c r="G11207" s="64"/>
      <c r="H11207" s="64"/>
      <c r="O11207" s="87"/>
      <c r="P11207" s="127"/>
      <c r="Q11207" s="127"/>
      <c r="R11207" s="127"/>
    </row>
    <row r="11208" spans="7:18" x14ac:dyDescent="0.2">
      <c r="G11208" s="64"/>
      <c r="H11208" s="64"/>
      <c r="O11208" s="87"/>
      <c r="P11208" s="127"/>
      <c r="Q11208" s="127"/>
      <c r="R11208" s="127"/>
    </row>
    <row r="11209" spans="7:18" x14ac:dyDescent="0.2">
      <c r="G11209" s="64"/>
      <c r="H11209" s="64"/>
      <c r="O11209" s="87"/>
      <c r="P11209" s="127"/>
      <c r="Q11209" s="127"/>
      <c r="R11209" s="127"/>
    </row>
    <row r="11210" spans="7:18" x14ac:dyDescent="0.2">
      <c r="G11210" s="64"/>
      <c r="H11210" s="64"/>
      <c r="O11210" s="87"/>
      <c r="P11210" s="127"/>
      <c r="Q11210" s="127"/>
      <c r="R11210" s="127"/>
    </row>
    <row r="11211" spans="7:18" x14ac:dyDescent="0.2">
      <c r="G11211" s="64"/>
      <c r="H11211" s="64"/>
      <c r="O11211" s="87"/>
      <c r="P11211" s="127"/>
      <c r="Q11211" s="127"/>
      <c r="R11211" s="127"/>
    </row>
    <row r="11212" spans="7:18" x14ac:dyDescent="0.2">
      <c r="G11212" s="64"/>
      <c r="H11212" s="64"/>
      <c r="O11212" s="87"/>
      <c r="P11212" s="127"/>
      <c r="Q11212" s="127"/>
      <c r="R11212" s="127"/>
    </row>
    <row r="11213" spans="7:18" x14ac:dyDescent="0.2">
      <c r="G11213" s="64"/>
      <c r="H11213" s="64"/>
      <c r="O11213" s="87"/>
      <c r="P11213" s="127"/>
      <c r="Q11213" s="127"/>
      <c r="R11213" s="127"/>
    </row>
    <row r="11214" spans="7:18" x14ac:dyDescent="0.2">
      <c r="G11214" s="64"/>
      <c r="H11214" s="64"/>
      <c r="O11214" s="87"/>
      <c r="P11214" s="127"/>
      <c r="Q11214" s="127"/>
      <c r="R11214" s="127"/>
    </row>
    <row r="11215" spans="7:18" x14ac:dyDescent="0.2">
      <c r="G11215" s="64"/>
      <c r="H11215" s="64"/>
      <c r="O11215" s="87"/>
      <c r="P11215" s="127"/>
      <c r="Q11215" s="127"/>
      <c r="R11215" s="127"/>
    </row>
    <row r="11216" spans="7:18" x14ac:dyDescent="0.2">
      <c r="G11216" s="64"/>
      <c r="H11216" s="64"/>
      <c r="O11216" s="87"/>
      <c r="P11216" s="127"/>
      <c r="Q11216" s="127"/>
      <c r="R11216" s="127"/>
    </row>
    <row r="11217" spans="7:18" x14ac:dyDescent="0.2">
      <c r="G11217" s="64"/>
      <c r="H11217" s="64"/>
      <c r="O11217" s="87"/>
      <c r="P11217" s="127"/>
      <c r="Q11217" s="127"/>
      <c r="R11217" s="127"/>
    </row>
    <row r="11218" spans="7:18" x14ac:dyDescent="0.2">
      <c r="G11218" s="64"/>
      <c r="H11218" s="64"/>
      <c r="O11218" s="87"/>
      <c r="P11218" s="127"/>
      <c r="Q11218" s="127"/>
      <c r="R11218" s="127"/>
    </row>
    <row r="11219" spans="7:18" x14ac:dyDescent="0.2">
      <c r="G11219" s="64"/>
      <c r="H11219" s="64"/>
      <c r="O11219" s="87"/>
      <c r="P11219" s="127"/>
      <c r="Q11219" s="127"/>
      <c r="R11219" s="127"/>
    </row>
    <row r="11220" spans="7:18" x14ac:dyDescent="0.2">
      <c r="G11220" s="64"/>
      <c r="H11220" s="64"/>
      <c r="O11220" s="87"/>
      <c r="P11220" s="127"/>
      <c r="Q11220" s="127"/>
      <c r="R11220" s="127"/>
    </row>
    <row r="11221" spans="7:18" x14ac:dyDescent="0.2">
      <c r="G11221" s="64"/>
      <c r="H11221" s="64"/>
      <c r="O11221" s="87"/>
      <c r="P11221" s="127"/>
      <c r="Q11221" s="127"/>
      <c r="R11221" s="127"/>
    </row>
    <row r="11222" spans="7:18" x14ac:dyDescent="0.2">
      <c r="G11222" s="64"/>
      <c r="H11222" s="64"/>
      <c r="O11222" s="87"/>
      <c r="P11222" s="127"/>
      <c r="Q11222" s="127"/>
      <c r="R11222" s="127"/>
    </row>
    <row r="11223" spans="7:18" x14ac:dyDescent="0.2">
      <c r="G11223" s="64"/>
      <c r="H11223" s="64"/>
      <c r="O11223" s="87"/>
      <c r="P11223" s="127"/>
      <c r="Q11223" s="127"/>
      <c r="R11223" s="127"/>
    </row>
    <row r="11224" spans="7:18" x14ac:dyDescent="0.2">
      <c r="G11224" s="64"/>
      <c r="H11224" s="64"/>
      <c r="O11224" s="87"/>
      <c r="P11224" s="127"/>
      <c r="Q11224" s="127"/>
      <c r="R11224" s="127"/>
    </row>
    <row r="11225" spans="7:18" x14ac:dyDescent="0.2">
      <c r="G11225" s="64"/>
      <c r="H11225" s="64"/>
      <c r="O11225" s="87"/>
      <c r="P11225" s="127"/>
      <c r="Q11225" s="127"/>
      <c r="R11225" s="127"/>
    </row>
    <row r="11226" spans="7:18" x14ac:dyDescent="0.2">
      <c r="G11226" s="64"/>
      <c r="H11226" s="64"/>
      <c r="O11226" s="87"/>
      <c r="P11226" s="127"/>
      <c r="Q11226" s="127"/>
      <c r="R11226" s="127"/>
    </row>
    <row r="11227" spans="7:18" x14ac:dyDescent="0.2">
      <c r="G11227" s="64"/>
      <c r="H11227" s="64"/>
      <c r="O11227" s="87"/>
      <c r="P11227" s="127"/>
      <c r="Q11227" s="127"/>
      <c r="R11227" s="127"/>
    </row>
    <row r="11228" spans="7:18" x14ac:dyDescent="0.2">
      <c r="G11228" s="64"/>
      <c r="H11228" s="64"/>
      <c r="O11228" s="87"/>
      <c r="P11228" s="127"/>
      <c r="Q11228" s="127"/>
      <c r="R11228" s="127"/>
    </row>
    <row r="11229" spans="7:18" x14ac:dyDescent="0.2">
      <c r="G11229" s="64"/>
      <c r="H11229" s="64"/>
      <c r="O11229" s="87"/>
      <c r="P11229" s="127"/>
      <c r="Q11229" s="127"/>
      <c r="R11229" s="127"/>
    </row>
    <row r="11230" spans="7:18" x14ac:dyDescent="0.2">
      <c r="G11230" s="64"/>
      <c r="H11230" s="64"/>
      <c r="O11230" s="87"/>
      <c r="P11230" s="127"/>
      <c r="Q11230" s="127"/>
      <c r="R11230" s="127"/>
    </row>
    <row r="11231" spans="7:18" x14ac:dyDescent="0.2">
      <c r="G11231" s="64"/>
      <c r="H11231" s="64"/>
      <c r="O11231" s="87"/>
      <c r="P11231" s="127"/>
      <c r="Q11231" s="127"/>
      <c r="R11231" s="127"/>
    </row>
    <row r="11232" spans="7:18" x14ac:dyDescent="0.2">
      <c r="G11232" s="64"/>
      <c r="H11232" s="64"/>
      <c r="O11232" s="87"/>
      <c r="P11232" s="127"/>
      <c r="Q11232" s="127"/>
      <c r="R11232" s="127"/>
    </row>
    <row r="11233" spans="7:18" x14ac:dyDescent="0.2">
      <c r="G11233" s="64"/>
      <c r="H11233" s="64"/>
      <c r="O11233" s="87"/>
      <c r="P11233" s="127"/>
      <c r="Q11233" s="127"/>
      <c r="R11233" s="127"/>
    </row>
    <row r="11234" spans="7:18" x14ac:dyDescent="0.2">
      <c r="G11234" s="64"/>
      <c r="H11234" s="64"/>
      <c r="O11234" s="87"/>
      <c r="P11234" s="127"/>
      <c r="Q11234" s="127"/>
      <c r="R11234" s="127"/>
    </row>
    <row r="11235" spans="7:18" x14ac:dyDescent="0.2">
      <c r="G11235" s="64"/>
      <c r="H11235" s="64"/>
      <c r="O11235" s="87"/>
      <c r="P11235" s="127"/>
      <c r="Q11235" s="127"/>
      <c r="R11235" s="127"/>
    </row>
    <row r="11236" spans="7:18" x14ac:dyDescent="0.2">
      <c r="G11236" s="64"/>
      <c r="H11236" s="64"/>
      <c r="O11236" s="87"/>
      <c r="P11236" s="127"/>
      <c r="Q11236" s="127"/>
      <c r="R11236" s="127"/>
    </row>
    <row r="11237" spans="7:18" x14ac:dyDescent="0.2">
      <c r="G11237" s="64"/>
      <c r="H11237" s="64"/>
      <c r="O11237" s="87"/>
      <c r="P11237" s="127"/>
      <c r="Q11237" s="127"/>
      <c r="R11237" s="127"/>
    </row>
    <row r="11238" spans="7:18" x14ac:dyDescent="0.2">
      <c r="G11238" s="64"/>
      <c r="H11238" s="64"/>
      <c r="O11238" s="87"/>
      <c r="P11238" s="127"/>
      <c r="Q11238" s="127"/>
      <c r="R11238" s="127"/>
    </row>
    <row r="11239" spans="7:18" x14ac:dyDescent="0.2">
      <c r="G11239" s="64"/>
      <c r="H11239" s="64"/>
      <c r="O11239" s="87"/>
      <c r="P11239" s="127"/>
      <c r="Q11239" s="127"/>
      <c r="R11239" s="127"/>
    </row>
    <row r="11240" spans="7:18" x14ac:dyDescent="0.2">
      <c r="G11240" s="64"/>
      <c r="H11240" s="64"/>
      <c r="O11240" s="87"/>
      <c r="P11240" s="127"/>
      <c r="Q11240" s="127"/>
      <c r="R11240" s="127"/>
    </row>
    <row r="11241" spans="7:18" x14ac:dyDescent="0.2">
      <c r="G11241" s="64"/>
      <c r="H11241" s="64"/>
      <c r="O11241" s="87"/>
      <c r="P11241" s="127"/>
      <c r="Q11241" s="127"/>
      <c r="R11241" s="127"/>
    </row>
    <row r="11242" spans="7:18" x14ac:dyDescent="0.2">
      <c r="G11242" s="64"/>
      <c r="H11242" s="64"/>
      <c r="O11242" s="87"/>
      <c r="P11242" s="127"/>
      <c r="Q11242" s="127"/>
      <c r="R11242" s="127"/>
    </row>
    <row r="11243" spans="7:18" x14ac:dyDescent="0.2">
      <c r="G11243" s="64"/>
      <c r="H11243" s="64"/>
      <c r="O11243" s="87"/>
      <c r="P11243" s="127"/>
      <c r="Q11243" s="127"/>
      <c r="R11243" s="127"/>
    </row>
    <row r="11244" spans="7:18" x14ac:dyDescent="0.2">
      <c r="G11244" s="64"/>
      <c r="H11244" s="64"/>
      <c r="O11244" s="87"/>
      <c r="P11244" s="127"/>
      <c r="Q11244" s="127"/>
      <c r="R11244" s="127"/>
    </row>
    <row r="11245" spans="7:18" x14ac:dyDescent="0.2">
      <c r="G11245" s="64"/>
      <c r="H11245" s="64"/>
      <c r="O11245" s="87"/>
      <c r="P11245" s="127"/>
      <c r="Q11245" s="127"/>
      <c r="R11245" s="127"/>
    </row>
    <row r="11246" spans="7:18" x14ac:dyDescent="0.2">
      <c r="G11246" s="64"/>
      <c r="H11246" s="64"/>
      <c r="O11246" s="87"/>
      <c r="P11246" s="127"/>
      <c r="Q11246" s="127"/>
      <c r="R11246" s="127"/>
    </row>
    <row r="11247" spans="7:18" x14ac:dyDescent="0.2">
      <c r="G11247" s="64"/>
      <c r="H11247" s="64"/>
      <c r="O11247" s="87"/>
      <c r="P11247" s="127"/>
      <c r="Q11247" s="127"/>
      <c r="R11247" s="127"/>
    </row>
    <row r="11248" spans="7:18" x14ac:dyDescent="0.2">
      <c r="G11248" s="64"/>
      <c r="H11248" s="64"/>
      <c r="O11248" s="87"/>
      <c r="P11248" s="127"/>
      <c r="Q11248" s="127"/>
      <c r="R11248" s="127"/>
    </row>
    <row r="11249" spans="7:18" x14ac:dyDescent="0.2">
      <c r="G11249" s="64"/>
      <c r="H11249" s="64"/>
      <c r="O11249" s="87"/>
      <c r="P11249" s="127"/>
      <c r="Q11249" s="127"/>
      <c r="R11249" s="127"/>
    </row>
    <row r="11250" spans="7:18" x14ac:dyDescent="0.2">
      <c r="G11250" s="64"/>
      <c r="H11250" s="64"/>
      <c r="O11250" s="87"/>
      <c r="P11250" s="127"/>
      <c r="Q11250" s="127"/>
      <c r="R11250" s="127"/>
    </row>
    <row r="11251" spans="7:18" x14ac:dyDescent="0.2">
      <c r="G11251" s="64"/>
      <c r="H11251" s="64"/>
      <c r="O11251" s="87"/>
      <c r="P11251" s="127"/>
      <c r="Q11251" s="127"/>
      <c r="R11251" s="127"/>
    </row>
    <row r="11252" spans="7:18" x14ac:dyDescent="0.2">
      <c r="G11252" s="64"/>
      <c r="H11252" s="64"/>
      <c r="O11252" s="87"/>
      <c r="P11252" s="127"/>
      <c r="Q11252" s="127"/>
      <c r="R11252" s="127"/>
    </row>
    <row r="11253" spans="7:18" x14ac:dyDescent="0.2">
      <c r="G11253" s="64"/>
      <c r="H11253" s="64"/>
      <c r="O11253" s="87"/>
      <c r="P11253" s="127"/>
      <c r="Q11253" s="127"/>
      <c r="R11253" s="127"/>
    </row>
    <row r="11254" spans="7:18" x14ac:dyDescent="0.2">
      <c r="G11254" s="64"/>
      <c r="H11254" s="64"/>
      <c r="O11254" s="87"/>
      <c r="P11254" s="127"/>
      <c r="Q11254" s="127"/>
      <c r="R11254" s="127"/>
    </row>
    <row r="11255" spans="7:18" x14ac:dyDescent="0.2">
      <c r="G11255" s="64"/>
      <c r="H11255" s="64"/>
      <c r="O11255" s="87"/>
      <c r="P11255" s="127"/>
      <c r="Q11255" s="127"/>
      <c r="R11255" s="127"/>
    </row>
    <row r="11256" spans="7:18" x14ac:dyDescent="0.2">
      <c r="G11256" s="64"/>
      <c r="H11256" s="64"/>
      <c r="O11256" s="87"/>
      <c r="P11256" s="127"/>
      <c r="Q11256" s="127"/>
      <c r="R11256" s="127"/>
    </row>
    <row r="11257" spans="7:18" x14ac:dyDescent="0.2">
      <c r="G11257" s="64"/>
      <c r="H11257" s="64"/>
      <c r="O11257" s="87"/>
      <c r="P11257" s="127"/>
      <c r="Q11257" s="127"/>
      <c r="R11257" s="127"/>
    </row>
    <row r="11258" spans="7:18" x14ac:dyDescent="0.2">
      <c r="G11258" s="64"/>
      <c r="H11258" s="64"/>
      <c r="O11258" s="87"/>
      <c r="P11258" s="127"/>
      <c r="Q11258" s="127"/>
      <c r="R11258" s="127"/>
    </row>
    <row r="11259" spans="7:18" x14ac:dyDescent="0.2">
      <c r="G11259" s="64"/>
      <c r="H11259" s="64"/>
      <c r="O11259" s="87"/>
      <c r="P11259" s="127"/>
      <c r="Q11259" s="127"/>
      <c r="R11259" s="127"/>
    </row>
    <row r="11260" spans="7:18" x14ac:dyDescent="0.2">
      <c r="G11260" s="64"/>
      <c r="H11260" s="64"/>
      <c r="O11260" s="87"/>
      <c r="P11260" s="127"/>
      <c r="Q11260" s="127"/>
      <c r="R11260" s="127"/>
    </row>
    <row r="11261" spans="7:18" x14ac:dyDescent="0.2">
      <c r="G11261" s="64"/>
      <c r="H11261" s="64"/>
      <c r="O11261" s="87"/>
      <c r="P11261" s="127"/>
      <c r="Q11261" s="127"/>
      <c r="R11261" s="127"/>
    </row>
    <row r="11262" spans="7:18" x14ac:dyDescent="0.2">
      <c r="G11262" s="64"/>
      <c r="H11262" s="64"/>
      <c r="O11262" s="87"/>
      <c r="P11262" s="127"/>
      <c r="Q11262" s="127"/>
      <c r="R11262" s="127"/>
    </row>
    <row r="11263" spans="7:18" x14ac:dyDescent="0.2">
      <c r="G11263" s="64"/>
      <c r="H11263" s="64"/>
      <c r="O11263" s="87"/>
      <c r="P11263" s="127"/>
      <c r="Q11263" s="127"/>
      <c r="R11263" s="127"/>
    </row>
    <row r="11264" spans="7:18" x14ac:dyDescent="0.2">
      <c r="G11264" s="64"/>
      <c r="H11264" s="64"/>
      <c r="O11264" s="87"/>
      <c r="P11264" s="127"/>
      <c r="Q11264" s="127"/>
      <c r="R11264" s="127"/>
    </row>
    <row r="11265" spans="7:18" x14ac:dyDescent="0.2">
      <c r="G11265" s="64"/>
      <c r="H11265" s="64"/>
      <c r="O11265" s="87"/>
      <c r="P11265" s="127"/>
      <c r="Q11265" s="127"/>
      <c r="R11265" s="127"/>
    </row>
    <row r="11266" spans="7:18" x14ac:dyDescent="0.2">
      <c r="G11266" s="64"/>
      <c r="H11266" s="64"/>
      <c r="O11266" s="87"/>
      <c r="P11266" s="127"/>
      <c r="Q11266" s="127"/>
      <c r="R11266" s="127"/>
    </row>
    <row r="11267" spans="7:18" x14ac:dyDescent="0.2">
      <c r="G11267" s="64"/>
      <c r="H11267" s="64"/>
      <c r="O11267" s="87"/>
      <c r="P11267" s="127"/>
      <c r="Q11267" s="127"/>
      <c r="R11267" s="127"/>
    </row>
    <row r="11268" spans="7:18" x14ac:dyDescent="0.2">
      <c r="G11268" s="64"/>
      <c r="H11268" s="64"/>
      <c r="O11268" s="87"/>
      <c r="P11268" s="127"/>
      <c r="Q11268" s="127"/>
      <c r="R11268" s="127"/>
    </row>
    <row r="11269" spans="7:18" x14ac:dyDescent="0.2">
      <c r="G11269" s="64"/>
      <c r="H11269" s="64"/>
      <c r="O11269" s="87"/>
      <c r="P11269" s="127"/>
      <c r="Q11269" s="127"/>
      <c r="R11269" s="127"/>
    </row>
    <row r="11270" spans="7:18" x14ac:dyDescent="0.2">
      <c r="G11270" s="64"/>
      <c r="H11270" s="64"/>
      <c r="O11270" s="87"/>
      <c r="P11270" s="127"/>
      <c r="Q11270" s="127"/>
      <c r="R11270" s="127"/>
    </row>
    <row r="11271" spans="7:18" x14ac:dyDescent="0.2">
      <c r="G11271" s="64"/>
      <c r="H11271" s="64"/>
      <c r="O11271" s="87"/>
      <c r="P11271" s="127"/>
      <c r="Q11271" s="127"/>
      <c r="R11271" s="127"/>
    </row>
    <row r="11272" spans="7:18" x14ac:dyDescent="0.2">
      <c r="G11272" s="64"/>
      <c r="H11272" s="64"/>
      <c r="O11272" s="87"/>
      <c r="P11272" s="127"/>
      <c r="Q11272" s="127"/>
      <c r="R11272" s="127"/>
    </row>
    <row r="11273" spans="7:18" x14ac:dyDescent="0.2">
      <c r="G11273" s="64"/>
      <c r="H11273" s="64"/>
      <c r="O11273" s="87"/>
      <c r="P11273" s="127"/>
      <c r="Q11273" s="127"/>
      <c r="R11273" s="127"/>
    </row>
    <row r="11274" spans="7:18" x14ac:dyDescent="0.2">
      <c r="G11274" s="64"/>
      <c r="H11274" s="64"/>
      <c r="O11274" s="87"/>
      <c r="P11274" s="127"/>
      <c r="Q11274" s="127"/>
      <c r="R11274" s="127"/>
    </row>
    <row r="11275" spans="7:18" x14ac:dyDescent="0.2">
      <c r="G11275" s="64"/>
      <c r="H11275" s="64"/>
      <c r="O11275" s="87"/>
      <c r="P11275" s="127"/>
      <c r="Q11275" s="127"/>
      <c r="R11275" s="127"/>
    </row>
    <row r="11276" spans="7:18" x14ac:dyDescent="0.2">
      <c r="G11276" s="64"/>
      <c r="H11276" s="64"/>
      <c r="O11276" s="87"/>
      <c r="P11276" s="127"/>
      <c r="Q11276" s="127"/>
      <c r="R11276" s="127"/>
    </row>
    <row r="11277" spans="7:18" x14ac:dyDescent="0.2">
      <c r="G11277" s="64"/>
      <c r="H11277" s="64"/>
      <c r="O11277" s="87"/>
      <c r="P11277" s="127"/>
      <c r="Q11277" s="127"/>
      <c r="R11277" s="127"/>
    </row>
    <row r="11278" spans="7:18" x14ac:dyDescent="0.2">
      <c r="G11278" s="64"/>
      <c r="H11278" s="64"/>
      <c r="O11278" s="87"/>
      <c r="P11278" s="127"/>
      <c r="Q11278" s="127"/>
      <c r="R11278" s="127"/>
    </row>
    <row r="11279" spans="7:18" x14ac:dyDescent="0.2">
      <c r="G11279" s="64"/>
      <c r="H11279" s="64"/>
      <c r="O11279" s="87"/>
      <c r="P11279" s="127"/>
      <c r="Q11279" s="127"/>
      <c r="R11279" s="127"/>
    </row>
    <row r="11280" spans="7:18" x14ac:dyDescent="0.2">
      <c r="G11280" s="64"/>
      <c r="H11280" s="64"/>
      <c r="O11280" s="87"/>
      <c r="P11280" s="127"/>
      <c r="Q11280" s="127"/>
      <c r="R11280" s="127"/>
    </row>
    <row r="11281" spans="7:18" x14ac:dyDescent="0.2">
      <c r="G11281" s="64"/>
      <c r="H11281" s="64"/>
      <c r="O11281" s="87"/>
      <c r="P11281" s="127"/>
      <c r="Q11281" s="127"/>
      <c r="R11281" s="127"/>
    </row>
    <row r="11282" spans="7:18" x14ac:dyDescent="0.2">
      <c r="G11282" s="64"/>
      <c r="H11282" s="64"/>
      <c r="O11282" s="87"/>
      <c r="P11282" s="127"/>
      <c r="Q11282" s="127"/>
      <c r="R11282" s="127"/>
    </row>
    <row r="11283" spans="7:18" x14ac:dyDescent="0.2">
      <c r="G11283" s="64"/>
      <c r="H11283" s="64"/>
      <c r="O11283" s="87"/>
      <c r="P11283" s="127"/>
      <c r="Q11283" s="127"/>
      <c r="R11283" s="127"/>
    </row>
    <row r="11284" spans="7:18" x14ac:dyDescent="0.2">
      <c r="G11284" s="64"/>
      <c r="H11284" s="64"/>
      <c r="O11284" s="87"/>
      <c r="P11284" s="127"/>
      <c r="Q11284" s="127"/>
      <c r="R11284" s="127"/>
    </row>
    <row r="11285" spans="7:18" x14ac:dyDescent="0.2">
      <c r="G11285" s="64"/>
      <c r="H11285" s="64"/>
      <c r="O11285" s="87"/>
      <c r="P11285" s="127"/>
      <c r="Q11285" s="127"/>
      <c r="R11285" s="127"/>
    </row>
    <row r="11286" spans="7:18" x14ac:dyDescent="0.2">
      <c r="G11286" s="64"/>
      <c r="H11286" s="64"/>
      <c r="O11286" s="87"/>
      <c r="P11286" s="127"/>
      <c r="Q11286" s="127"/>
      <c r="R11286" s="127"/>
    </row>
    <row r="11287" spans="7:18" x14ac:dyDescent="0.2">
      <c r="G11287" s="64"/>
      <c r="H11287" s="64"/>
      <c r="O11287" s="87"/>
      <c r="P11287" s="127"/>
      <c r="Q11287" s="127"/>
      <c r="R11287" s="127"/>
    </row>
    <row r="11288" spans="7:18" x14ac:dyDescent="0.2">
      <c r="G11288" s="64"/>
      <c r="H11288" s="64"/>
      <c r="O11288" s="87"/>
      <c r="P11288" s="127"/>
      <c r="Q11288" s="127"/>
      <c r="R11288" s="127"/>
    </row>
    <row r="11289" spans="7:18" x14ac:dyDescent="0.2">
      <c r="G11289" s="64"/>
      <c r="H11289" s="64"/>
      <c r="O11289" s="87"/>
      <c r="P11289" s="127"/>
      <c r="Q11289" s="127"/>
      <c r="R11289" s="127"/>
    </row>
    <row r="11290" spans="7:18" x14ac:dyDescent="0.2">
      <c r="G11290" s="64"/>
      <c r="H11290" s="64"/>
      <c r="O11290" s="87"/>
      <c r="P11290" s="127"/>
      <c r="Q11290" s="127"/>
      <c r="R11290" s="127"/>
    </row>
    <row r="11291" spans="7:18" x14ac:dyDescent="0.2">
      <c r="G11291" s="64"/>
      <c r="H11291" s="64"/>
      <c r="O11291" s="87"/>
      <c r="P11291" s="127"/>
      <c r="Q11291" s="127"/>
      <c r="R11291" s="127"/>
    </row>
    <row r="11292" spans="7:18" x14ac:dyDescent="0.2">
      <c r="G11292" s="64"/>
      <c r="H11292" s="64"/>
      <c r="O11292" s="87"/>
      <c r="P11292" s="127"/>
      <c r="Q11292" s="127"/>
      <c r="R11292" s="127"/>
    </row>
    <row r="11293" spans="7:18" x14ac:dyDescent="0.2">
      <c r="G11293" s="64"/>
      <c r="H11293" s="64"/>
      <c r="O11293" s="87"/>
      <c r="P11293" s="127"/>
      <c r="Q11293" s="127"/>
      <c r="R11293" s="127"/>
    </row>
    <row r="11294" spans="7:18" x14ac:dyDescent="0.2">
      <c r="G11294" s="64"/>
      <c r="H11294" s="64"/>
      <c r="O11294" s="87"/>
      <c r="P11294" s="127"/>
      <c r="Q11294" s="127"/>
      <c r="R11294" s="127"/>
    </row>
    <row r="11295" spans="7:18" x14ac:dyDescent="0.2">
      <c r="G11295" s="64"/>
      <c r="H11295" s="64"/>
      <c r="O11295" s="87"/>
      <c r="P11295" s="127"/>
      <c r="Q11295" s="127"/>
      <c r="R11295" s="127"/>
    </row>
    <row r="11296" spans="7:18" x14ac:dyDescent="0.2">
      <c r="G11296" s="64"/>
      <c r="H11296" s="64"/>
      <c r="O11296" s="87"/>
      <c r="P11296" s="127"/>
      <c r="Q11296" s="127"/>
      <c r="R11296" s="127"/>
    </row>
    <row r="11297" spans="7:18" x14ac:dyDescent="0.2">
      <c r="G11297" s="64"/>
      <c r="H11297" s="64"/>
      <c r="O11297" s="87"/>
      <c r="P11297" s="127"/>
      <c r="Q11297" s="127"/>
      <c r="R11297" s="127"/>
    </row>
    <row r="11298" spans="7:18" x14ac:dyDescent="0.2">
      <c r="G11298" s="64"/>
      <c r="H11298" s="64"/>
      <c r="O11298" s="87"/>
      <c r="P11298" s="127"/>
      <c r="Q11298" s="127"/>
      <c r="R11298" s="127"/>
    </row>
    <row r="11299" spans="7:18" x14ac:dyDescent="0.2">
      <c r="G11299" s="64"/>
      <c r="H11299" s="64"/>
      <c r="O11299" s="87"/>
      <c r="P11299" s="127"/>
      <c r="Q11299" s="127"/>
      <c r="R11299" s="127"/>
    </row>
    <row r="11300" spans="7:18" x14ac:dyDescent="0.2">
      <c r="G11300" s="64"/>
      <c r="H11300" s="64"/>
      <c r="O11300" s="87"/>
      <c r="P11300" s="127"/>
      <c r="Q11300" s="127"/>
      <c r="R11300" s="127"/>
    </row>
    <row r="11301" spans="7:18" x14ac:dyDescent="0.2">
      <c r="G11301" s="64"/>
      <c r="H11301" s="64"/>
      <c r="O11301" s="87"/>
      <c r="P11301" s="127"/>
      <c r="Q11301" s="127"/>
      <c r="R11301" s="127"/>
    </row>
    <row r="11302" spans="7:18" x14ac:dyDescent="0.2">
      <c r="G11302" s="64"/>
      <c r="H11302" s="64"/>
      <c r="O11302" s="87"/>
      <c r="P11302" s="127"/>
      <c r="Q11302" s="127"/>
      <c r="R11302" s="127"/>
    </row>
    <row r="11303" spans="7:18" x14ac:dyDescent="0.2">
      <c r="G11303" s="64"/>
      <c r="H11303" s="64"/>
      <c r="O11303" s="87"/>
      <c r="P11303" s="127"/>
      <c r="Q11303" s="127"/>
      <c r="R11303" s="127"/>
    </row>
    <row r="11304" spans="7:18" x14ac:dyDescent="0.2">
      <c r="G11304" s="64"/>
      <c r="H11304" s="64"/>
      <c r="O11304" s="87"/>
      <c r="P11304" s="127"/>
      <c r="Q11304" s="127"/>
      <c r="R11304" s="127"/>
    </row>
    <row r="11305" spans="7:18" x14ac:dyDescent="0.2">
      <c r="G11305" s="64"/>
      <c r="H11305" s="64"/>
      <c r="O11305" s="87"/>
      <c r="P11305" s="127"/>
      <c r="Q11305" s="127"/>
      <c r="R11305" s="127"/>
    </row>
    <row r="11306" spans="7:18" x14ac:dyDescent="0.2">
      <c r="G11306" s="64"/>
      <c r="H11306" s="64"/>
      <c r="O11306" s="87"/>
      <c r="P11306" s="127"/>
      <c r="Q11306" s="127"/>
      <c r="R11306" s="127"/>
    </row>
    <row r="11307" spans="7:18" x14ac:dyDescent="0.2">
      <c r="G11307" s="64"/>
      <c r="H11307" s="64"/>
      <c r="O11307" s="87"/>
      <c r="P11307" s="127"/>
      <c r="Q11307" s="127"/>
      <c r="R11307" s="127"/>
    </row>
    <row r="11308" spans="7:18" x14ac:dyDescent="0.2">
      <c r="G11308" s="64"/>
      <c r="H11308" s="64"/>
      <c r="O11308" s="87"/>
      <c r="P11308" s="127"/>
      <c r="Q11308" s="127"/>
      <c r="R11308" s="127"/>
    </row>
    <row r="11309" spans="7:18" x14ac:dyDescent="0.2">
      <c r="G11309" s="64"/>
      <c r="H11309" s="64"/>
      <c r="O11309" s="87"/>
      <c r="P11309" s="127"/>
      <c r="Q11309" s="127"/>
      <c r="R11309" s="127"/>
    </row>
    <row r="11310" spans="7:18" x14ac:dyDescent="0.2">
      <c r="G11310" s="64"/>
      <c r="H11310" s="64"/>
      <c r="O11310" s="87"/>
      <c r="P11310" s="127"/>
      <c r="Q11310" s="127"/>
      <c r="R11310" s="127"/>
    </row>
    <row r="11311" spans="7:18" x14ac:dyDescent="0.2">
      <c r="G11311" s="64"/>
      <c r="H11311" s="64"/>
      <c r="O11311" s="87"/>
      <c r="P11311" s="127"/>
      <c r="Q11311" s="127"/>
      <c r="R11311" s="127"/>
    </row>
    <row r="11312" spans="7:18" x14ac:dyDescent="0.2">
      <c r="G11312" s="64"/>
      <c r="H11312" s="64"/>
      <c r="O11312" s="87"/>
      <c r="P11312" s="127"/>
      <c r="Q11312" s="127"/>
      <c r="R11312" s="127"/>
    </row>
    <row r="11313" spans="7:18" x14ac:dyDescent="0.2">
      <c r="G11313" s="64"/>
      <c r="H11313" s="64"/>
      <c r="O11313" s="87"/>
      <c r="P11313" s="127"/>
      <c r="Q11313" s="127"/>
      <c r="R11313" s="127"/>
    </row>
    <row r="11314" spans="7:18" x14ac:dyDescent="0.2">
      <c r="G11314" s="64"/>
      <c r="H11314" s="64"/>
      <c r="O11314" s="87"/>
      <c r="P11314" s="127"/>
      <c r="Q11314" s="127"/>
      <c r="R11314" s="127"/>
    </row>
    <row r="11315" spans="7:18" x14ac:dyDescent="0.2">
      <c r="G11315" s="64"/>
      <c r="H11315" s="64"/>
      <c r="O11315" s="87"/>
      <c r="P11315" s="127"/>
      <c r="Q11315" s="127"/>
      <c r="R11315" s="127"/>
    </row>
    <row r="11316" spans="7:18" x14ac:dyDescent="0.2">
      <c r="G11316" s="64"/>
      <c r="H11316" s="64"/>
      <c r="O11316" s="87"/>
      <c r="P11316" s="127"/>
      <c r="Q11316" s="127"/>
      <c r="R11316" s="127"/>
    </row>
    <row r="11317" spans="7:18" x14ac:dyDescent="0.2">
      <c r="G11317" s="64"/>
      <c r="H11317" s="64"/>
      <c r="O11317" s="87"/>
      <c r="P11317" s="127"/>
      <c r="Q11317" s="127"/>
      <c r="R11317" s="127"/>
    </row>
    <row r="11318" spans="7:18" x14ac:dyDescent="0.2">
      <c r="G11318" s="64"/>
      <c r="H11318" s="64"/>
      <c r="O11318" s="87"/>
      <c r="P11318" s="127"/>
      <c r="Q11318" s="127"/>
      <c r="R11318" s="127"/>
    </row>
    <row r="11319" spans="7:18" x14ac:dyDescent="0.2">
      <c r="G11319" s="64"/>
      <c r="H11319" s="64"/>
      <c r="O11319" s="87"/>
      <c r="P11319" s="127"/>
      <c r="Q11319" s="127"/>
      <c r="R11319" s="127"/>
    </row>
    <row r="11320" spans="7:18" x14ac:dyDescent="0.2">
      <c r="G11320" s="64"/>
      <c r="H11320" s="64"/>
      <c r="O11320" s="87"/>
      <c r="P11320" s="127"/>
      <c r="Q11320" s="127"/>
      <c r="R11320" s="127"/>
    </row>
    <row r="11321" spans="7:18" x14ac:dyDescent="0.2">
      <c r="G11321" s="64"/>
      <c r="H11321" s="64"/>
      <c r="O11321" s="87"/>
      <c r="P11321" s="127"/>
      <c r="Q11321" s="127"/>
      <c r="R11321" s="127"/>
    </row>
    <row r="11322" spans="7:18" x14ac:dyDescent="0.2">
      <c r="G11322" s="64"/>
      <c r="H11322" s="64"/>
      <c r="O11322" s="87"/>
      <c r="P11322" s="127"/>
      <c r="Q11322" s="127"/>
      <c r="R11322" s="127"/>
    </row>
    <row r="11323" spans="7:18" x14ac:dyDescent="0.2">
      <c r="G11323" s="64"/>
      <c r="H11323" s="64"/>
      <c r="O11323" s="87"/>
      <c r="P11323" s="127"/>
      <c r="Q11323" s="127"/>
      <c r="R11323" s="127"/>
    </row>
    <row r="11324" spans="7:18" x14ac:dyDescent="0.2">
      <c r="G11324" s="64"/>
      <c r="H11324" s="64"/>
      <c r="O11324" s="87"/>
      <c r="P11324" s="127"/>
      <c r="Q11324" s="127"/>
      <c r="R11324" s="127"/>
    </row>
    <row r="11325" spans="7:18" x14ac:dyDescent="0.2">
      <c r="G11325" s="64"/>
      <c r="H11325" s="64"/>
      <c r="O11325" s="87"/>
      <c r="P11325" s="127"/>
      <c r="Q11325" s="127"/>
      <c r="R11325" s="127"/>
    </row>
    <row r="11326" spans="7:18" x14ac:dyDescent="0.2">
      <c r="G11326" s="64"/>
      <c r="H11326" s="64"/>
      <c r="O11326" s="87"/>
      <c r="P11326" s="127"/>
      <c r="Q11326" s="127"/>
      <c r="R11326" s="127"/>
    </row>
    <row r="11327" spans="7:18" x14ac:dyDescent="0.2">
      <c r="G11327" s="64"/>
      <c r="H11327" s="64"/>
      <c r="O11327" s="87"/>
      <c r="P11327" s="127"/>
      <c r="Q11327" s="127"/>
      <c r="R11327" s="127"/>
    </row>
    <row r="11328" spans="7:18" x14ac:dyDescent="0.2">
      <c r="G11328" s="64"/>
      <c r="H11328" s="64"/>
      <c r="O11328" s="87"/>
      <c r="P11328" s="127"/>
      <c r="Q11328" s="127"/>
      <c r="R11328" s="127"/>
    </row>
    <row r="11329" spans="7:18" x14ac:dyDescent="0.2">
      <c r="G11329" s="64"/>
      <c r="H11329" s="64"/>
      <c r="O11329" s="87"/>
      <c r="P11329" s="127"/>
      <c r="Q11329" s="127"/>
      <c r="R11329" s="127"/>
    </row>
    <row r="11330" spans="7:18" x14ac:dyDescent="0.2">
      <c r="G11330" s="64"/>
      <c r="H11330" s="64"/>
      <c r="O11330" s="87"/>
      <c r="P11330" s="127"/>
      <c r="Q11330" s="127"/>
      <c r="R11330" s="127"/>
    </row>
    <row r="11331" spans="7:18" x14ac:dyDescent="0.2">
      <c r="G11331" s="64"/>
      <c r="H11331" s="64"/>
      <c r="O11331" s="87"/>
      <c r="P11331" s="127"/>
      <c r="Q11331" s="127"/>
      <c r="R11331" s="127"/>
    </row>
    <row r="11332" spans="7:18" x14ac:dyDescent="0.2">
      <c r="G11332" s="64"/>
      <c r="H11332" s="64"/>
      <c r="O11332" s="87"/>
      <c r="P11332" s="127"/>
      <c r="Q11332" s="127"/>
      <c r="R11332" s="127"/>
    </row>
    <row r="11333" spans="7:18" x14ac:dyDescent="0.2">
      <c r="G11333" s="64"/>
      <c r="H11333" s="64"/>
      <c r="O11333" s="87"/>
      <c r="P11333" s="127"/>
      <c r="Q11333" s="127"/>
      <c r="R11333" s="127"/>
    </row>
    <row r="11334" spans="7:18" x14ac:dyDescent="0.2">
      <c r="G11334" s="64"/>
      <c r="H11334" s="64"/>
      <c r="O11334" s="87"/>
      <c r="P11334" s="127"/>
      <c r="Q11334" s="127"/>
      <c r="R11334" s="127"/>
    </row>
    <row r="11335" spans="7:18" x14ac:dyDescent="0.2">
      <c r="G11335" s="64"/>
      <c r="H11335" s="64"/>
      <c r="O11335" s="87"/>
      <c r="P11335" s="127"/>
      <c r="Q11335" s="127"/>
      <c r="R11335" s="127"/>
    </row>
    <row r="11336" spans="7:18" x14ac:dyDescent="0.2">
      <c r="G11336" s="64"/>
      <c r="H11336" s="64"/>
      <c r="O11336" s="87"/>
      <c r="P11336" s="127"/>
      <c r="Q11336" s="127"/>
      <c r="R11336" s="127"/>
    </row>
    <row r="11337" spans="7:18" x14ac:dyDescent="0.2">
      <c r="G11337" s="64"/>
      <c r="H11337" s="64"/>
      <c r="O11337" s="87"/>
      <c r="P11337" s="127"/>
      <c r="Q11337" s="127"/>
      <c r="R11337" s="127"/>
    </row>
    <row r="11338" spans="7:18" x14ac:dyDescent="0.2">
      <c r="G11338" s="64"/>
      <c r="H11338" s="64"/>
      <c r="O11338" s="87"/>
      <c r="P11338" s="127"/>
      <c r="Q11338" s="127"/>
      <c r="R11338" s="127"/>
    </row>
    <row r="11339" spans="7:18" x14ac:dyDescent="0.2">
      <c r="G11339" s="64"/>
      <c r="H11339" s="64"/>
      <c r="O11339" s="87"/>
      <c r="P11339" s="127"/>
      <c r="Q11339" s="127"/>
      <c r="R11339" s="127"/>
    </row>
    <row r="11340" spans="7:18" x14ac:dyDescent="0.2">
      <c r="G11340" s="64"/>
      <c r="H11340" s="64"/>
      <c r="O11340" s="87"/>
      <c r="P11340" s="127"/>
      <c r="Q11340" s="127"/>
      <c r="R11340" s="127"/>
    </row>
    <row r="11341" spans="7:18" x14ac:dyDescent="0.2">
      <c r="G11341" s="64"/>
      <c r="H11341" s="64"/>
      <c r="O11341" s="87"/>
      <c r="P11341" s="127"/>
      <c r="Q11341" s="127"/>
      <c r="R11341" s="127"/>
    </row>
    <row r="11342" spans="7:18" x14ac:dyDescent="0.2">
      <c r="G11342" s="64"/>
      <c r="H11342" s="64"/>
      <c r="O11342" s="87"/>
      <c r="P11342" s="127"/>
      <c r="Q11342" s="127"/>
      <c r="R11342" s="127"/>
    </row>
    <row r="11343" spans="7:18" x14ac:dyDescent="0.2">
      <c r="G11343" s="64"/>
      <c r="H11343" s="64"/>
      <c r="O11343" s="87"/>
      <c r="P11343" s="127"/>
      <c r="Q11343" s="127"/>
      <c r="R11343" s="127"/>
    </row>
    <row r="11344" spans="7:18" x14ac:dyDescent="0.2">
      <c r="G11344" s="64"/>
      <c r="H11344" s="64"/>
      <c r="O11344" s="87"/>
      <c r="P11344" s="127"/>
      <c r="Q11344" s="127"/>
      <c r="R11344" s="127"/>
    </row>
    <row r="11345" spans="7:18" x14ac:dyDescent="0.2">
      <c r="G11345" s="64"/>
      <c r="H11345" s="64"/>
      <c r="O11345" s="87"/>
      <c r="P11345" s="127"/>
      <c r="Q11345" s="127"/>
      <c r="R11345" s="127"/>
    </row>
    <row r="11346" spans="7:18" x14ac:dyDescent="0.2">
      <c r="G11346" s="64"/>
      <c r="H11346" s="64"/>
      <c r="O11346" s="87"/>
      <c r="P11346" s="127"/>
      <c r="Q11346" s="127"/>
      <c r="R11346" s="127"/>
    </row>
    <row r="11347" spans="7:18" x14ac:dyDescent="0.2">
      <c r="G11347" s="64"/>
      <c r="H11347" s="64"/>
      <c r="O11347" s="87"/>
      <c r="P11347" s="127"/>
      <c r="Q11347" s="127"/>
      <c r="R11347" s="127"/>
    </row>
    <row r="11348" spans="7:18" x14ac:dyDescent="0.2">
      <c r="G11348" s="64"/>
      <c r="H11348" s="64"/>
      <c r="O11348" s="87"/>
      <c r="P11348" s="127"/>
      <c r="Q11348" s="127"/>
      <c r="R11348" s="127"/>
    </row>
    <row r="11349" spans="7:18" x14ac:dyDescent="0.2">
      <c r="G11349" s="64"/>
      <c r="H11349" s="64"/>
      <c r="O11349" s="87"/>
      <c r="P11349" s="127"/>
      <c r="Q11349" s="127"/>
      <c r="R11349" s="127"/>
    </row>
    <row r="11350" spans="7:18" x14ac:dyDescent="0.2">
      <c r="G11350" s="64"/>
      <c r="H11350" s="64"/>
      <c r="O11350" s="87"/>
      <c r="P11350" s="127"/>
      <c r="Q11350" s="127"/>
      <c r="R11350" s="127"/>
    </row>
    <row r="11351" spans="7:18" x14ac:dyDescent="0.2">
      <c r="G11351" s="64"/>
      <c r="H11351" s="64"/>
      <c r="O11351" s="87"/>
      <c r="P11351" s="127"/>
      <c r="Q11351" s="127"/>
      <c r="R11351" s="127"/>
    </row>
    <row r="11352" spans="7:18" x14ac:dyDescent="0.2">
      <c r="G11352" s="64"/>
      <c r="H11352" s="64"/>
      <c r="O11352" s="87"/>
      <c r="P11352" s="127"/>
      <c r="Q11352" s="127"/>
      <c r="R11352" s="127"/>
    </row>
    <row r="11353" spans="7:18" x14ac:dyDescent="0.2">
      <c r="G11353" s="64"/>
      <c r="H11353" s="64"/>
      <c r="O11353" s="87"/>
      <c r="P11353" s="127"/>
      <c r="Q11353" s="127"/>
      <c r="R11353" s="127"/>
    </row>
    <row r="11354" spans="7:18" x14ac:dyDescent="0.2">
      <c r="G11354" s="64"/>
      <c r="H11354" s="64"/>
      <c r="O11354" s="87"/>
      <c r="P11354" s="127"/>
      <c r="Q11354" s="127"/>
      <c r="R11354" s="127"/>
    </row>
    <row r="11355" spans="7:18" x14ac:dyDescent="0.2">
      <c r="G11355" s="64"/>
      <c r="H11355" s="64"/>
      <c r="O11355" s="87"/>
      <c r="P11355" s="127"/>
      <c r="Q11355" s="127"/>
      <c r="R11355" s="127"/>
    </row>
    <row r="11356" spans="7:18" x14ac:dyDescent="0.2">
      <c r="G11356" s="64"/>
      <c r="H11356" s="64"/>
      <c r="O11356" s="87"/>
      <c r="P11356" s="127"/>
      <c r="Q11356" s="127"/>
      <c r="R11356" s="127"/>
    </row>
    <row r="11357" spans="7:18" x14ac:dyDescent="0.2">
      <c r="G11357" s="64"/>
      <c r="H11357" s="64"/>
      <c r="O11357" s="87"/>
      <c r="P11357" s="127"/>
      <c r="Q11357" s="127"/>
      <c r="R11357" s="127"/>
    </row>
    <row r="11358" spans="7:18" x14ac:dyDescent="0.2">
      <c r="G11358" s="64"/>
      <c r="H11358" s="64"/>
      <c r="O11358" s="87"/>
      <c r="P11358" s="127"/>
      <c r="Q11358" s="127"/>
      <c r="R11358" s="127"/>
    </row>
    <row r="11359" spans="7:18" x14ac:dyDescent="0.2">
      <c r="G11359" s="64"/>
      <c r="H11359" s="64"/>
      <c r="O11359" s="87"/>
      <c r="P11359" s="127"/>
      <c r="Q11359" s="127"/>
      <c r="R11359" s="127"/>
    </row>
    <row r="11360" spans="7:18" x14ac:dyDescent="0.2">
      <c r="G11360" s="64"/>
      <c r="H11360" s="64"/>
      <c r="O11360" s="87"/>
      <c r="P11360" s="127"/>
      <c r="Q11360" s="127"/>
      <c r="R11360" s="127"/>
    </row>
    <row r="11361" spans="7:18" x14ac:dyDescent="0.2">
      <c r="G11361" s="64"/>
      <c r="H11361" s="64"/>
      <c r="O11361" s="87"/>
      <c r="P11361" s="127"/>
      <c r="Q11361" s="127"/>
      <c r="R11361" s="127"/>
    </row>
    <row r="11362" spans="7:18" x14ac:dyDescent="0.2">
      <c r="G11362" s="64"/>
      <c r="H11362" s="64"/>
      <c r="O11362" s="87"/>
      <c r="P11362" s="127"/>
      <c r="Q11362" s="127"/>
      <c r="R11362" s="127"/>
    </row>
    <row r="11363" spans="7:18" x14ac:dyDescent="0.2">
      <c r="G11363" s="64"/>
      <c r="H11363" s="64"/>
      <c r="O11363" s="87"/>
      <c r="P11363" s="127"/>
      <c r="Q11363" s="127"/>
      <c r="R11363" s="127"/>
    </row>
    <row r="11364" spans="7:18" x14ac:dyDescent="0.2">
      <c r="G11364" s="64"/>
      <c r="H11364" s="64"/>
      <c r="O11364" s="87"/>
      <c r="P11364" s="127"/>
      <c r="Q11364" s="127"/>
      <c r="R11364" s="127"/>
    </row>
    <row r="11365" spans="7:18" x14ac:dyDescent="0.2">
      <c r="G11365" s="64"/>
      <c r="H11365" s="64"/>
      <c r="O11365" s="87"/>
      <c r="P11365" s="127"/>
      <c r="Q11365" s="127"/>
      <c r="R11365" s="127"/>
    </row>
    <row r="11366" spans="7:18" x14ac:dyDescent="0.2">
      <c r="G11366" s="64"/>
      <c r="H11366" s="64"/>
      <c r="O11366" s="87"/>
      <c r="P11366" s="127"/>
      <c r="Q11366" s="127"/>
      <c r="R11366" s="127"/>
    </row>
    <row r="11367" spans="7:18" x14ac:dyDescent="0.2">
      <c r="G11367" s="64"/>
      <c r="H11367" s="64"/>
      <c r="O11367" s="87"/>
      <c r="P11367" s="127"/>
      <c r="Q11367" s="127"/>
      <c r="R11367" s="127"/>
    </row>
    <row r="11368" spans="7:18" x14ac:dyDescent="0.2">
      <c r="G11368" s="64"/>
      <c r="H11368" s="64"/>
      <c r="O11368" s="87"/>
      <c r="P11368" s="127"/>
      <c r="Q11368" s="127"/>
      <c r="R11368" s="127"/>
    </row>
    <row r="11369" spans="7:18" x14ac:dyDescent="0.2">
      <c r="G11369" s="64"/>
      <c r="H11369" s="64"/>
      <c r="O11369" s="87"/>
      <c r="P11369" s="127"/>
      <c r="Q11369" s="127"/>
      <c r="R11369" s="127"/>
    </row>
    <row r="11370" spans="7:18" x14ac:dyDescent="0.2">
      <c r="G11370" s="64"/>
      <c r="H11370" s="64"/>
      <c r="O11370" s="87"/>
      <c r="P11370" s="127"/>
      <c r="Q11370" s="127"/>
      <c r="R11370" s="127"/>
    </row>
    <row r="11371" spans="7:18" x14ac:dyDescent="0.2">
      <c r="G11371" s="64"/>
      <c r="H11371" s="64"/>
      <c r="O11371" s="87"/>
      <c r="P11371" s="127"/>
      <c r="Q11371" s="127"/>
      <c r="R11371" s="127"/>
    </row>
    <row r="11372" spans="7:18" x14ac:dyDescent="0.2">
      <c r="G11372" s="64"/>
      <c r="H11372" s="64"/>
      <c r="O11372" s="87"/>
      <c r="P11372" s="127"/>
      <c r="Q11372" s="127"/>
      <c r="R11372" s="127"/>
    </row>
    <row r="11373" spans="7:18" x14ac:dyDescent="0.2">
      <c r="G11373" s="64"/>
      <c r="H11373" s="64"/>
      <c r="O11373" s="87"/>
      <c r="P11373" s="127"/>
      <c r="Q11373" s="127"/>
      <c r="R11373" s="127"/>
    </row>
    <row r="11374" spans="7:18" x14ac:dyDescent="0.2">
      <c r="G11374" s="64"/>
      <c r="H11374" s="64"/>
      <c r="O11374" s="87"/>
      <c r="P11374" s="127"/>
      <c r="Q11374" s="127"/>
      <c r="R11374" s="127"/>
    </row>
    <row r="11375" spans="7:18" x14ac:dyDescent="0.2">
      <c r="G11375" s="64"/>
      <c r="H11375" s="64"/>
      <c r="O11375" s="87"/>
      <c r="P11375" s="127"/>
      <c r="Q11375" s="127"/>
      <c r="R11375" s="127"/>
    </row>
    <row r="11376" spans="7:18" x14ac:dyDescent="0.2">
      <c r="G11376" s="64"/>
      <c r="H11376" s="64"/>
      <c r="O11376" s="87"/>
      <c r="P11376" s="127"/>
      <c r="Q11376" s="127"/>
      <c r="R11376" s="127"/>
    </row>
    <row r="11377" spans="7:18" x14ac:dyDescent="0.2">
      <c r="G11377" s="64"/>
      <c r="H11377" s="64"/>
      <c r="O11377" s="87"/>
      <c r="P11377" s="127"/>
      <c r="Q11377" s="127"/>
      <c r="R11377" s="127"/>
    </row>
    <row r="11378" spans="7:18" x14ac:dyDescent="0.2">
      <c r="G11378" s="64"/>
      <c r="H11378" s="64"/>
      <c r="O11378" s="87"/>
      <c r="P11378" s="127"/>
      <c r="Q11378" s="127"/>
      <c r="R11378" s="127"/>
    </row>
    <row r="11379" spans="7:18" x14ac:dyDescent="0.2">
      <c r="G11379" s="64"/>
      <c r="H11379" s="64"/>
      <c r="O11379" s="87"/>
      <c r="P11379" s="127"/>
      <c r="Q11379" s="127"/>
      <c r="R11379" s="127"/>
    </row>
    <row r="11380" spans="7:18" x14ac:dyDescent="0.2">
      <c r="G11380" s="64"/>
      <c r="H11380" s="64"/>
      <c r="O11380" s="87"/>
      <c r="P11380" s="127"/>
      <c r="Q11380" s="127"/>
      <c r="R11380" s="127"/>
    </row>
    <row r="11381" spans="7:18" x14ac:dyDescent="0.2">
      <c r="G11381" s="64"/>
      <c r="H11381" s="64"/>
      <c r="O11381" s="87"/>
      <c r="P11381" s="127"/>
      <c r="Q11381" s="127"/>
      <c r="R11381" s="127"/>
    </row>
    <row r="11382" spans="7:18" x14ac:dyDescent="0.2">
      <c r="G11382" s="64"/>
      <c r="H11382" s="64"/>
      <c r="O11382" s="87"/>
      <c r="P11382" s="127"/>
      <c r="Q11382" s="127"/>
      <c r="R11382" s="127"/>
    </row>
    <row r="11383" spans="7:18" x14ac:dyDescent="0.2">
      <c r="G11383" s="64"/>
      <c r="H11383" s="64"/>
      <c r="O11383" s="87"/>
      <c r="P11383" s="127"/>
      <c r="Q11383" s="127"/>
      <c r="R11383" s="127"/>
    </row>
    <row r="11384" spans="7:18" x14ac:dyDescent="0.2">
      <c r="G11384" s="64"/>
      <c r="H11384" s="64"/>
      <c r="O11384" s="87"/>
      <c r="P11384" s="127"/>
      <c r="Q11384" s="127"/>
      <c r="R11384" s="127"/>
    </row>
    <row r="11385" spans="7:18" x14ac:dyDescent="0.2">
      <c r="G11385" s="64"/>
      <c r="H11385" s="64"/>
      <c r="O11385" s="87"/>
      <c r="P11385" s="127"/>
      <c r="Q11385" s="127"/>
      <c r="R11385" s="127"/>
    </row>
    <row r="11386" spans="7:18" x14ac:dyDescent="0.2">
      <c r="G11386" s="64"/>
      <c r="H11386" s="64"/>
      <c r="O11386" s="87"/>
      <c r="P11386" s="127"/>
      <c r="Q11386" s="127"/>
      <c r="R11386" s="127"/>
    </row>
    <row r="11387" spans="7:18" x14ac:dyDescent="0.2">
      <c r="G11387" s="64"/>
      <c r="H11387" s="64"/>
      <c r="O11387" s="87"/>
      <c r="P11387" s="127"/>
      <c r="Q11387" s="127"/>
      <c r="R11387" s="127"/>
    </row>
    <row r="11388" spans="7:18" x14ac:dyDescent="0.2">
      <c r="G11388" s="64"/>
      <c r="H11388" s="64"/>
      <c r="O11388" s="87"/>
      <c r="P11388" s="127"/>
      <c r="Q11388" s="127"/>
      <c r="R11388" s="127"/>
    </row>
    <row r="11389" spans="7:18" x14ac:dyDescent="0.2">
      <c r="G11389" s="64"/>
      <c r="H11389" s="64"/>
      <c r="O11389" s="87"/>
      <c r="P11389" s="127"/>
      <c r="Q11389" s="127"/>
      <c r="R11389" s="127"/>
    </row>
    <row r="11390" spans="7:18" x14ac:dyDescent="0.2">
      <c r="G11390" s="64"/>
      <c r="H11390" s="64"/>
      <c r="O11390" s="87"/>
      <c r="P11390" s="127"/>
      <c r="Q11390" s="127"/>
      <c r="R11390" s="127"/>
    </row>
    <row r="11391" spans="7:18" x14ac:dyDescent="0.2">
      <c r="G11391" s="64"/>
      <c r="H11391" s="64"/>
      <c r="O11391" s="87"/>
      <c r="P11391" s="127"/>
      <c r="Q11391" s="127"/>
      <c r="R11391" s="127"/>
    </row>
    <row r="11392" spans="7:18" x14ac:dyDescent="0.2">
      <c r="G11392" s="64"/>
      <c r="H11392" s="64"/>
      <c r="O11392" s="87"/>
      <c r="P11392" s="127"/>
      <c r="Q11392" s="127"/>
      <c r="R11392" s="127"/>
    </row>
    <row r="11393" spans="7:18" x14ac:dyDescent="0.2">
      <c r="G11393" s="64"/>
      <c r="H11393" s="64"/>
      <c r="O11393" s="87"/>
      <c r="P11393" s="127"/>
      <c r="Q11393" s="127"/>
      <c r="R11393" s="127"/>
    </row>
    <row r="11394" spans="7:18" x14ac:dyDescent="0.2">
      <c r="G11394" s="64"/>
      <c r="H11394" s="64"/>
      <c r="O11394" s="87"/>
      <c r="P11394" s="127"/>
      <c r="Q11394" s="127"/>
      <c r="R11394" s="127"/>
    </row>
    <row r="11395" spans="7:18" x14ac:dyDescent="0.2">
      <c r="G11395" s="64"/>
      <c r="H11395" s="64"/>
      <c r="O11395" s="87"/>
      <c r="P11395" s="127"/>
      <c r="Q11395" s="127"/>
      <c r="R11395" s="127"/>
    </row>
    <row r="11396" spans="7:18" x14ac:dyDescent="0.2">
      <c r="G11396" s="64"/>
      <c r="H11396" s="64"/>
      <c r="O11396" s="87"/>
      <c r="P11396" s="127"/>
      <c r="Q11396" s="127"/>
      <c r="R11396" s="127"/>
    </row>
    <row r="11397" spans="7:18" x14ac:dyDescent="0.2">
      <c r="G11397" s="64"/>
      <c r="H11397" s="64"/>
      <c r="O11397" s="87"/>
      <c r="P11397" s="127"/>
      <c r="Q11397" s="127"/>
      <c r="R11397" s="127"/>
    </row>
    <row r="11398" spans="7:18" x14ac:dyDescent="0.2">
      <c r="G11398" s="64"/>
      <c r="H11398" s="64"/>
      <c r="O11398" s="87"/>
      <c r="P11398" s="127"/>
      <c r="Q11398" s="127"/>
      <c r="R11398" s="127"/>
    </row>
    <row r="11399" spans="7:18" x14ac:dyDescent="0.2">
      <c r="G11399" s="64"/>
      <c r="H11399" s="64"/>
      <c r="O11399" s="87"/>
      <c r="P11399" s="127"/>
      <c r="Q11399" s="127"/>
      <c r="R11399" s="127"/>
    </row>
    <row r="11400" spans="7:18" x14ac:dyDescent="0.2">
      <c r="G11400" s="64"/>
      <c r="H11400" s="64"/>
      <c r="O11400" s="87"/>
      <c r="P11400" s="127"/>
      <c r="Q11400" s="127"/>
      <c r="R11400" s="127"/>
    </row>
    <row r="11401" spans="7:18" x14ac:dyDescent="0.2">
      <c r="G11401" s="64"/>
      <c r="H11401" s="64"/>
      <c r="O11401" s="87"/>
      <c r="P11401" s="127"/>
      <c r="Q11401" s="127"/>
      <c r="R11401" s="127"/>
    </row>
    <row r="11402" spans="7:18" x14ac:dyDescent="0.2">
      <c r="G11402" s="64"/>
      <c r="H11402" s="64"/>
      <c r="O11402" s="87"/>
      <c r="P11402" s="127"/>
      <c r="Q11402" s="127"/>
      <c r="R11402" s="127"/>
    </row>
    <row r="11403" spans="7:18" x14ac:dyDescent="0.2">
      <c r="G11403" s="64"/>
      <c r="H11403" s="64"/>
      <c r="O11403" s="87"/>
      <c r="P11403" s="127"/>
      <c r="Q11403" s="127"/>
      <c r="R11403" s="127"/>
    </row>
    <row r="11404" spans="7:18" x14ac:dyDescent="0.2">
      <c r="G11404" s="64"/>
      <c r="H11404" s="64"/>
      <c r="O11404" s="87"/>
      <c r="P11404" s="127"/>
      <c r="Q11404" s="127"/>
      <c r="R11404" s="127"/>
    </row>
    <row r="11405" spans="7:18" x14ac:dyDescent="0.2">
      <c r="G11405" s="64"/>
      <c r="H11405" s="64"/>
      <c r="O11405" s="87"/>
      <c r="P11405" s="127"/>
      <c r="Q11405" s="127"/>
      <c r="R11405" s="127"/>
    </row>
    <row r="11406" spans="7:18" x14ac:dyDescent="0.2">
      <c r="G11406" s="64"/>
      <c r="H11406" s="64"/>
      <c r="O11406" s="87"/>
      <c r="P11406" s="127"/>
      <c r="Q11406" s="127"/>
      <c r="R11406" s="127"/>
    </row>
    <row r="11407" spans="7:18" x14ac:dyDescent="0.2">
      <c r="G11407" s="64"/>
      <c r="H11407" s="64"/>
      <c r="O11407" s="87"/>
      <c r="P11407" s="127"/>
      <c r="Q11407" s="127"/>
      <c r="R11407" s="127"/>
    </row>
    <row r="11408" spans="7:18" x14ac:dyDescent="0.2">
      <c r="G11408" s="64"/>
      <c r="H11408" s="64"/>
      <c r="O11408" s="87"/>
      <c r="P11408" s="127"/>
      <c r="Q11408" s="127"/>
      <c r="R11408" s="127"/>
    </row>
    <row r="11409" spans="7:18" x14ac:dyDescent="0.2">
      <c r="G11409" s="64"/>
      <c r="H11409" s="64"/>
      <c r="O11409" s="87"/>
      <c r="P11409" s="127"/>
      <c r="Q11409" s="127"/>
      <c r="R11409" s="127"/>
    </row>
    <row r="11410" spans="7:18" x14ac:dyDescent="0.2">
      <c r="G11410" s="64"/>
      <c r="H11410" s="64"/>
      <c r="O11410" s="87"/>
      <c r="P11410" s="127"/>
      <c r="Q11410" s="127"/>
      <c r="R11410" s="127"/>
    </row>
    <row r="11411" spans="7:18" x14ac:dyDescent="0.2">
      <c r="G11411" s="64"/>
      <c r="H11411" s="64"/>
      <c r="O11411" s="87"/>
      <c r="P11411" s="127"/>
      <c r="Q11411" s="127"/>
      <c r="R11411" s="127"/>
    </row>
    <row r="11412" spans="7:18" x14ac:dyDescent="0.2">
      <c r="G11412" s="64"/>
      <c r="H11412" s="64"/>
      <c r="O11412" s="87"/>
      <c r="P11412" s="127"/>
      <c r="Q11412" s="127"/>
      <c r="R11412" s="127"/>
    </row>
    <row r="11413" spans="7:18" x14ac:dyDescent="0.2">
      <c r="G11413" s="64"/>
      <c r="H11413" s="64"/>
      <c r="O11413" s="87"/>
      <c r="P11413" s="127"/>
      <c r="Q11413" s="127"/>
      <c r="R11413" s="127"/>
    </row>
    <row r="11414" spans="7:18" x14ac:dyDescent="0.2">
      <c r="G11414" s="64"/>
      <c r="H11414" s="64"/>
      <c r="O11414" s="87"/>
      <c r="P11414" s="127"/>
      <c r="Q11414" s="127"/>
      <c r="R11414" s="127"/>
    </row>
    <row r="11415" spans="7:18" x14ac:dyDescent="0.2">
      <c r="G11415" s="64"/>
      <c r="H11415" s="64"/>
      <c r="O11415" s="87"/>
      <c r="P11415" s="127"/>
      <c r="Q11415" s="127"/>
      <c r="R11415" s="127"/>
    </row>
    <row r="11416" spans="7:18" x14ac:dyDescent="0.2">
      <c r="G11416" s="64"/>
      <c r="H11416" s="64"/>
      <c r="O11416" s="87"/>
      <c r="P11416" s="127"/>
      <c r="Q11416" s="127"/>
      <c r="R11416" s="127"/>
    </row>
    <row r="11417" spans="7:18" x14ac:dyDescent="0.2">
      <c r="G11417" s="64"/>
      <c r="H11417" s="64"/>
      <c r="O11417" s="87"/>
      <c r="P11417" s="127"/>
      <c r="Q11417" s="127"/>
      <c r="R11417" s="127"/>
    </row>
    <row r="11418" spans="7:18" x14ac:dyDescent="0.2">
      <c r="G11418" s="64"/>
      <c r="H11418" s="64"/>
      <c r="O11418" s="87"/>
      <c r="P11418" s="127"/>
      <c r="Q11418" s="127"/>
      <c r="R11418" s="127"/>
    </row>
    <row r="11419" spans="7:18" x14ac:dyDescent="0.2">
      <c r="G11419" s="64"/>
      <c r="H11419" s="64"/>
      <c r="O11419" s="87"/>
      <c r="P11419" s="127"/>
      <c r="Q11419" s="127"/>
      <c r="R11419" s="127"/>
    </row>
    <row r="11420" spans="7:18" x14ac:dyDescent="0.2">
      <c r="G11420" s="64"/>
      <c r="H11420" s="64"/>
      <c r="O11420" s="87"/>
      <c r="P11420" s="127"/>
      <c r="Q11420" s="127"/>
      <c r="R11420" s="127"/>
    </row>
    <row r="11421" spans="7:18" x14ac:dyDescent="0.2">
      <c r="G11421" s="64"/>
      <c r="H11421" s="64"/>
      <c r="O11421" s="87"/>
      <c r="P11421" s="127"/>
      <c r="Q11421" s="127"/>
      <c r="R11421" s="127"/>
    </row>
    <row r="11422" spans="7:18" x14ac:dyDescent="0.2">
      <c r="G11422" s="64"/>
      <c r="H11422" s="64"/>
      <c r="O11422" s="87"/>
      <c r="P11422" s="127"/>
      <c r="Q11422" s="127"/>
      <c r="R11422" s="127"/>
    </row>
    <row r="11423" spans="7:18" x14ac:dyDescent="0.2">
      <c r="G11423" s="64"/>
      <c r="H11423" s="64"/>
      <c r="O11423" s="87"/>
      <c r="P11423" s="127"/>
      <c r="Q11423" s="127"/>
      <c r="R11423" s="127"/>
    </row>
    <row r="11424" spans="7:18" x14ac:dyDescent="0.2">
      <c r="G11424" s="64"/>
      <c r="H11424" s="64"/>
      <c r="O11424" s="87"/>
      <c r="P11424" s="127"/>
      <c r="Q11424" s="127"/>
      <c r="R11424" s="127"/>
    </row>
    <row r="11425" spans="7:18" x14ac:dyDescent="0.2">
      <c r="G11425" s="64"/>
      <c r="H11425" s="64"/>
      <c r="O11425" s="87"/>
      <c r="P11425" s="127"/>
      <c r="Q11425" s="127"/>
      <c r="R11425" s="127"/>
    </row>
    <row r="11426" spans="7:18" x14ac:dyDescent="0.2">
      <c r="G11426" s="64"/>
      <c r="H11426" s="64"/>
      <c r="O11426" s="87"/>
      <c r="P11426" s="127"/>
      <c r="Q11426" s="127"/>
      <c r="R11426" s="127"/>
    </row>
    <row r="11427" spans="7:18" x14ac:dyDescent="0.2">
      <c r="G11427" s="64"/>
      <c r="H11427" s="64"/>
      <c r="O11427" s="87"/>
      <c r="P11427" s="127"/>
      <c r="Q11427" s="127"/>
      <c r="R11427" s="127"/>
    </row>
    <row r="11428" spans="7:18" x14ac:dyDescent="0.2">
      <c r="G11428" s="64"/>
      <c r="H11428" s="64"/>
      <c r="O11428" s="87"/>
      <c r="P11428" s="127"/>
      <c r="Q11428" s="127"/>
      <c r="R11428" s="127"/>
    </row>
    <row r="11429" spans="7:18" x14ac:dyDescent="0.2">
      <c r="G11429" s="64"/>
      <c r="H11429" s="64"/>
      <c r="O11429" s="87"/>
      <c r="P11429" s="127"/>
      <c r="Q11429" s="127"/>
      <c r="R11429" s="127"/>
    </row>
    <row r="11430" spans="7:18" x14ac:dyDescent="0.2">
      <c r="G11430" s="64"/>
      <c r="H11430" s="64"/>
      <c r="O11430" s="87"/>
      <c r="P11430" s="127"/>
      <c r="Q11430" s="127"/>
      <c r="R11430" s="127"/>
    </row>
    <row r="11431" spans="7:18" x14ac:dyDescent="0.2">
      <c r="G11431" s="64"/>
      <c r="H11431" s="64"/>
      <c r="O11431" s="87"/>
      <c r="P11431" s="127"/>
      <c r="Q11431" s="127"/>
      <c r="R11431" s="127"/>
    </row>
    <row r="11432" spans="7:18" x14ac:dyDescent="0.2">
      <c r="G11432" s="64"/>
      <c r="H11432" s="64"/>
      <c r="O11432" s="87"/>
      <c r="P11432" s="127"/>
      <c r="Q11432" s="127"/>
      <c r="R11432" s="127"/>
    </row>
    <row r="11433" spans="7:18" x14ac:dyDescent="0.2">
      <c r="G11433" s="64"/>
      <c r="H11433" s="64"/>
      <c r="O11433" s="87"/>
      <c r="P11433" s="127"/>
      <c r="Q11433" s="127"/>
      <c r="R11433" s="127"/>
    </row>
    <row r="11434" spans="7:18" x14ac:dyDescent="0.2">
      <c r="G11434" s="64"/>
      <c r="H11434" s="64"/>
      <c r="O11434" s="87"/>
      <c r="P11434" s="127"/>
      <c r="Q11434" s="127"/>
      <c r="R11434" s="127"/>
    </row>
    <row r="11435" spans="7:18" x14ac:dyDescent="0.2">
      <c r="G11435" s="64"/>
      <c r="H11435" s="64"/>
      <c r="O11435" s="87"/>
      <c r="P11435" s="127"/>
      <c r="Q11435" s="127"/>
      <c r="R11435" s="127"/>
    </row>
    <row r="11436" spans="7:18" x14ac:dyDescent="0.2">
      <c r="G11436" s="64"/>
      <c r="H11436" s="64"/>
      <c r="O11436" s="87"/>
      <c r="P11436" s="127"/>
      <c r="Q11436" s="127"/>
      <c r="R11436" s="127"/>
    </row>
    <row r="11437" spans="7:18" x14ac:dyDescent="0.2">
      <c r="G11437" s="64"/>
      <c r="H11437" s="64"/>
      <c r="O11437" s="87"/>
      <c r="P11437" s="127"/>
      <c r="Q11437" s="127"/>
      <c r="R11437" s="127"/>
    </row>
    <row r="11438" spans="7:18" x14ac:dyDescent="0.2">
      <c r="G11438" s="64"/>
      <c r="H11438" s="64"/>
      <c r="O11438" s="87"/>
      <c r="P11438" s="127"/>
      <c r="Q11438" s="127"/>
      <c r="R11438" s="127"/>
    </row>
    <row r="11439" spans="7:18" x14ac:dyDescent="0.2">
      <c r="G11439" s="64"/>
      <c r="H11439" s="64"/>
      <c r="O11439" s="87"/>
      <c r="P11439" s="127"/>
      <c r="Q11439" s="127"/>
      <c r="R11439" s="127"/>
    </row>
    <row r="11440" spans="7:18" x14ac:dyDescent="0.2">
      <c r="G11440" s="64"/>
      <c r="H11440" s="64"/>
      <c r="O11440" s="87"/>
      <c r="P11440" s="127"/>
      <c r="Q11440" s="127"/>
      <c r="R11440" s="127"/>
    </row>
    <row r="11441" spans="7:18" x14ac:dyDescent="0.2">
      <c r="G11441" s="64"/>
      <c r="H11441" s="64"/>
      <c r="O11441" s="87"/>
      <c r="P11441" s="127"/>
      <c r="Q11441" s="127"/>
      <c r="R11441" s="127"/>
    </row>
    <row r="11442" spans="7:18" x14ac:dyDescent="0.2">
      <c r="G11442" s="64"/>
      <c r="H11442" s="64"/>
      <c r="O11442" s="87"/>
      <c r="P11442" s="127"/>
      <c r="Q11442" s="127"/>
      <c r="R11442" s="127"/>
    </row>
    <row r="11443" spans="7:18" x14ac:dyDescent="0.2">
      <c r="G11443" s="64"/>
      <c r="H11443" s="64"/>
      <c r="O11443" s="87"/>
      <c r="P11443" s="127"/>
      <c r="Q11443" s="127"/>
      <c r="R11443" s="127"/>
    </row>
    <row r="11444" spans="7:18" x14ac:dyDescent="0.2">
      <c r="G11444" s="64"/>
      <c r="H11444" s="64"/>
      <c r="O11444" s="87"/>
      <c r="P11444" s="127"/>
      <c r="Q11444" s="127"/>
      <c r="R11444" s="127"/>
    </row>
    <row r="11445" spans="7:18" x14ac:dyDescent="0.2">
      <c r="G11445" s="64"/>
      <c r="H11445" s="64"/>
      <c r="O11445" s="87"/>
      <c r="P11445" s="127"/>
      <c r="Q11445" s="127"/>
      <c r="R11445" s="127"/>
    </row>
    <row r="11446" spans="7:18" x14ac:dyDescent="0.2">
      <c r="G11446" s="64"/>
      <c r="H11446" s="64"/>
      <c r="O11446" s="87"/>
      <c r="P11446" s="127"/>
      <c r="Q11446" s="127"/>
      <c r="R11446" s="127"/>
    </row>
    <row r="11447" spans="7:18" x14ac:dyDescent="0.2">
      <c r="G11447" s="64"/>
      <c r="H11447" s="64"/>
      <c r="O11447" s="87"/>
      <c r="P11447" s="127"/>
      <c r="Q11447" s="127"/>
      <c r="R11447" s="127"/>
    </row>
    <row r="11448" spans="7:18" x14ac:dyDescent="0.2">
      <c r="G11448" s="64"/>
      <c r="H11448" s="64"/>
      <c r="O11448" s="87"/>
      <c r="P11448" s="127"/>
      <c r="Q11448" s="127"/>
      <c r="R11448" s="127"/>
    </row>
    <row r="11449" spans="7:18" x14ac:dyDescent="0.2">
      <c r="G11449" s="64"/>
      <c r="H11449" s="64"/>
      <c r="O11449" s="87"/>
      <c r="P11449" s="127"/>
      <c r="Q11449" s="127"/>
      <c r="R11449" s="127"/>
    </row>
    <row r="11450" spans="7:18" x14ac:dyDescent="0.2">
      <c r="G11450" s="64"/>
      <c r="H11450" s="64"/>
      <c r="O11450" s="87"/>
      <c r="P11450" s="127"/>
      <c r="Q11450" s="127"/>
      <c r="R11450" s="127"/>
    </row>
    <row r="11451" spans="7:18" x14ac:dyDescent="0.2">
      <c r="G11451" s="64"/>
      <c r="H11451" s="64"/>
      <c r="O11451" s="87"/>
      <c r="P11451" s="127"/>
      <c r="Q11451" s="127"/>
      <c r="R11451" s="127"/>
    </row>
    <row r="11452" spans="7:18" x14ac:dyDescent="0.2">
      <c r="G11452" s="64"/>
      <c r="H11452" s="64"/>
      <c r="O11452" s="87"/>
      <c r="P11452" s="127"/>
      <c r="Q11452" s="127"/>
      <c r="R11452" s="127"/>
    </row>
    <row r="11453" spans="7:18" x14ac:dyDescent="0.2">
      <c r="G11453" s="64"/>
      <c r="H11453" s="64"/>
      <c r="O11453" s="87"/>
      <c r="P11453" s="127"/>
      <c r="Q11453" s="127"/>
      <c r="R11453" s="127"/>
    </row>
    <row r="11454" spans="7:18" x14ac:dyDescent="0.2">
      <c r="G11454" s="64"/>
      <c r="H11454" s="64"/>
      <c r="O11454" s="87"/>
      <c r="P11454" s="127"/>
      <c r="Q11454" s="127"/>
      <c r="R11454" s="127"/>
    </row>
    <row r="11455" spans="7:18" x14ac:dyDescent="0.2">
      <c r="G11455" s="64"/>
      <c r="H11455" s="64"/>
      <c r="O11455" s="87"/>
      <c r="P11455" s="127"/>
      <c r="Q11455" s="127"/>
      <c r="R11455" s="127"/>
    </row>
    <row r="11456" spans="7:18" x14ac:dyDescent="0.2">
      <c r="G11456" s="64"/>
      <c r="H11456" s="64"/>
      <c r="O11456" s="87"/>
      <c r="P11456" s="127"/>
      <c r="Q11456" s="127"/>
      <c r="R11456" s="127"/>
    </row>
    <row r="11457" spans="7:18" x14ac:dyDescent="0.2">
      <c r="G11457" s="64"/>
      <c r="H11457" s="64"/>
      <c r="O11457" s="87"/>
      <c r="P11457" s="127"/>
      <c r="Q11457" s="127"/>
      <c r="R11457" s="127"/>
    </row>
    <row r="11458" spans="7:18" x14ac:dyDescent="0.2">
      <c r="G11458" s="64"/>
      <c r="H11458" s="64"/>
      <c r="O11458" s="87"/>
      <c r="P11458" s="127"/>
      <c r="Q11458" s="127"/>
      <c r="R11458" s="127"/>
    </row>
    <row r="11459" spans="7:18" x14ac:dyDescent="0.2">
      <c r="G11459" s="64"/>
      <c r="H11459" s="64"/>
      <c r="O11459" s="87"/>
      <c r="P11459" s="127"/>
      <c r="Q11459" s="127"/>
      <c r="R11459" s="127"/>
    </row>
    <row r="11460" spans="7:18" x14ac:dyDescent="0.2">
      <c r="G11460" s="64"/>
      <c r="H11460" s="64"/>
      <c r="O11460" s="87"/>
      <c r="P11460" s="127"/>
      <c r="Q11460" s="127"/>
      <c r="R11460" s="127"/>
    </row>
    <row r="11461" spans="7:18" x14ac:dyDescent="0.2">
      <c r="G11461" s="64"/>
      <c r="H11461" s="64"/>
      <c r="O11461" s="87"/>
      <c r="P11461" s="127"/>
      <c r="Q11461" s="127"/>
      <c r="R11461" s="127"/>
    </row>
    <row r="11462" spans="7:18" x14ac:dyDescent="0.2">
      <c r="G11462" s="64"/>
      <c r="H11462" s="64"/>
      <c r="O11462" s="87"/>
      <c r="P11462" s="127"/>
      <c r="Q11462" s="127"/>
      <c r="R11462" s="127"/>
    </row>
    <row r="11463" spans="7:18" x14ac:dyDescent="0.2">
      <c r="G11463" s="64"/>
      <c r="H11463" s="64"/>
      <c r="O11463" s="87"/>
      <c r="P11463" s="127"/>
      <c r="Q11463" s="127"/>
      <c r="R11463" s="127"/>
    </row>
    <row r="11464" spans="7:18" x14ac:dyDescent="0.2">
      <c r="G11464" s="64"/>
      <c r="H11464" s="64"/>
      <c r="O11464" s="87"/>
      <c r="P11464" s="127"/>
      <c r="Q11464" s="127"/>
      <c r="R11464" s="127"/>
    </row>
    <row r="11465" spans="7:18" x14ac:dyDescent="0.2">
      <c r="G11465" s="64"/>
      <c r="H11465" s="64"/>
      <c r="O11465" s="87"/>
      <c r="P11465" s="127"/>
      <c r="Q11465" s="127"/>
      <c r="R11465" s="127"/>
    </row>
    <row r="11466" spans="7:18" x14ac:dyDescent="0.2">
      <c r="G11466" s="64"/>
      <c r="H11466" s="64"/>
      <c r="O11466" s="87"/>
      <c r="P11466" s="127"/>
      <c r="Q11466" s="127"/>
      <c r="R11466" s="127"/>
    </row>
    <row r="11467" spans="7:18" x14ac:dyDescent="0.2">
      <c r="G11467" s="64"/>
      <c r="H11467" s="64"/>
      <c r="O11467" s="87"/>
      <c r="P11467" s="127"/>
      <c r="Q11467" s="127"/>
      <c r="R11467" s="127"/>
    </row>
    <row r="11468" spans="7:18" x14ac:dyDescent="0.2">
      <c r="G11468" s="64"/>
      <c r="H11468" s="64"/>
      <c r="O11468" s="87"/>
      <c r="P11468" s="127"/>
      <c r="Q11468" s="127"/>
      <c r="R11468" s="127"/>
    </row>
    <row r="11469" spans="7:18" x14ac:dyDescent="0.2">
      <c r="G11469" s="64"/>
      <c r="H11469" s="64"/>
      <c r="O11469" s="87"/>
      <c r="P11469" s="127"/>
      <c r="Q11469" s="127"/>
      <c r="R11469" s="127"/>
    </row>
    <row r="11470" spans="7:18" x14ac:dyDescent="0.2">
      <c r="G11470" s="64"/>
      <c r="H11470" s="64"/>
      <c r="O11470" s="87"/>
      <c r="P11470" s="127"/>
      <c r="Q11470" s="127"/>
      <c r="R11470" s="127"/>
    </row>
    <row r="11471" spans="7:18" x14ac:dyDescent="0.2">
      <c r="G11471" s="64"/>
      <c r="H11471" s="64"/>
      <c r="O11471" s="87"/>
      <c r="P11471" s="127"/>
      <c r="Q11471" s="127"/>
      <c r="R11471" s="127"/>
    </row>
    <row r="11472" spans="7:18" x14ac:dyDescent="0.2">
      <c r="G11472" s="64"/>
      <c r="H11472" s="64"/>
      <c r="O11472" s="87"/>
      <c r="P11472" s="127"/>
      <c r="Q11472" s="127"/>
      <c r="R11472" s="127"/>
    </row>
    <row r="11473" spans="7:18" x14ac:dyDescent="0.2">
      <c r="G11473" s="64"/>
      <c r="H11473" s="64"/>
      <c r="O11473" s="87"/>
      <c r="P11473" s="127"/>
      <c r="Q11473" s="127"/>
      <c r="R11473" s="127"/>
    </row>
    <row r="11474" spans="7:18" x14ac:dyDescent="0.2">
      <c r="G11474" s="64"/>
      <c r="H11474" s="64"/>
      <c r="O11474" s="87"/>
      <c r="P11474" s="127"/>
      <c r="Q11474" s="127"/>
      <c r="R11474" s="127"/>
    </row>
    <row r="11475" spans="7:18" x14ac:dyDescent="0.2">
      <c r="G11475" s="64"/>
      <c r="H11475" s="64"/>
      <c r="O11475" s="87"/>
      <c r="P11475" s="127"/>
      <c r="Q11475" s="127"/>
      <c r="R11475" s="127"/>
    </row>
    <row r="11476" spans="7:18" x14ac:dyDescent="0.2">
      <c r="G11476" s="64"/>
      <c r="H11476" s="64"/>
      <c r="O11476" s="87"/>
      <c r="P11476" s="127"/>
      <c r="Q11476" s="127"/>
      <c r="R11476" s="127"/>
    </row>
    <row r="11477" spans="7:18" x14ac:dyDescent="0.2">
      <c r="G11477" s="64"/>
      <c r="H11477" s="64"/>
      <c r="O11477" s="87"/>
      <c r="P11477" s="127"/>
      <c r="Q11477" s="127"/>
      <c r="R11477" s="127"/>
    </row>
    <row r="11478" spans="7:18" x14ac:dyDescent="0.2">
      <c r="G11478" s="64"/>
      <c r="H11478" s="64"/>
      <c r="O11478" s="87"/>
      <c r="P11478" s="127"/>
      <c r="Q11478" s="127"/>
      <c r="R11478" s="127"/>
    </row>
    <row r="11479" spans="7:18" x14ac:dyDescent="0.2">
      <c r="G11479" s="64"/>
      <c r="H11479" s="64"/>
      <c r="O11479" s="87"/>
      <c r="P11479" s="127"/>
      <c r="Q11479" s="127"/>
      <c r="R11479" s="127"/>
    </row>
    <row r="11480" spans="7:18" x14ac:dyDescent="0.2">
      <c r="G11480" s="64"/>
      <c r="H11480" s="64"/>
      <c r="O11480" s="87"/>
      <c r="P11480" s="127"/>
      <c r="Q11480" s="127"/>
      <c r="R11480" s="127"/>
    </row>
    <row r="11481" spans="7:18" x14ac:dyDescent="0.2">
      <c r="G11481" s="64"/>
      <c r="H11481" s="64"/>
      <c r="O11481" s="87"/>
      <c r="P11481" s="127"/>
      <c r="Q11481" s="127"/>
      <c r="R11481" s="127"/>
    </row>
    <row r="11482" spans="7:18" x14ac:dyDescent="0.2">
      <c r="G11482" s="64"/>
      <c r="H11482" s="64"/>
      <c r="O11482" s="87"/>
      <c r="P11482" s="127"/>
      <c r="Q11482" s="127"/>
      <c r="R11482" s="127"/>
    </row>
    <row r="11483" spans="7:18" x14ac:dyDescent="0.2">
      <c r="G11483" s="64"/>
      <c r="H11483" s="64"/>
      <c r="O11483" s="87"/>
      <c r="P11483" s="127"/>
      <c r="Q11483" s="127"/>
      <c r="R11483" s="127"/>
    </row>
    <row r="11484" spans="7:18" x14ac:dyDescent="0.2">
      <c r="G11484" s="64"/>
      <c r="H11484" s="64"/>
      <c r="O11484" s="87"/>
      <c r="P11484" s="127"/>
      <c r="Q11484" s="127"/>
      <c r="R11484" s="127"/>
    </row>
    <row r="11485" spans="7:18" x14ac:dyDescent="0.2">
      <c r="G11485" s="64"/>
      <c r="H11485" s="64"/>
      <c r="O11485" s="87"/>
      <c r="P11485" s="127"/>
      <c r="Q11485" s="127"/>
      <c r="R11485" s="127"/>
    </row>
    <row r="11486" spans="7:18" x14ac:dyDescent="0.2">
      <c r="G11486" s="64"/>
      <c r="H11486" s="64"/>
      <c r="O11486" s="87"/>
      <c r="P11486" s="127"/>
      <c r="Q11486" s="127"/>
      <c r="R11486" s="127"/>
    </row>
    <row r="11487" spans="7:18" x14ac:dyDescent="0.2">
      <c r="G11487" s="64"/>
      <c r="H11487" s="64"/>
      <c r="O11487" s="87"/>
      <c r="P11487" s="127"/>
      <c r="Q11487" s="127"/>
      <c r="R11487" s="127"/>
    </row>
    <row r="11488" spans="7:18" x14ac:dyDescent="0.2">
      <c r="G11488" s="64"/>
      <c r="H11488" s="64"/>
      <c r="O11488" s="87"/>
      <c r="P11488" s="127"/>
      <c r="Q11488" s="127"/>
      <c r="R11488" s="127"/>
    </row>
    <row r="11489" spans="7:18" x14ac:dyDescent="0.2">
      <c r="G11489" s="64"/>
      <c r="H11489" s="64"/>
      <c r="O11489" s="87"/>
      <c r="P11489" s="127"/>
      <c r="Q11489" s="127"/>
      <c r="R11489" s="127"/>
    </row>
    <row r="11490" spans="7:18" x14ac:dyDescent="0.2">
      <c r="G11490" s="64"/>
      <c r="H11490" s="64"/>
      <c r="O11490" s="87"/>
      <c r="P11490" s="127"/>
      <c r="Q11490" s="127"/>
      <c r="R11490" s="127"/>
    </row>
    <row r="11491" spans="7:18" x14ac:dyDescent="0.2">
      <c r="G11491" s="64"/>
      <c r="H11491" s="64"/>
      <c r="O11491" s="87"/>
      <c r="P11491" s="127"/>
      <c r="Q11491" s="127"/>
      <c r="R11491" s="127"/>
    </row>
    <row r="11492" spans="7:18" x14ac:dyDescent="0.2">
      <c r="G11492" s="64"/>
      <c r="H11492" s="64"/>
      <c r="O11492" s="87"/>
      <c r="P11492" s="127"/>
      <c r="Q11492" s="127"/>
      <c r="R11492" s="127"/>
    </row>
    <row r="11493" spans="7:18" x14ac:dyDescent="0.2">
      <c r="G11493" s="64"/>
      <c r="H11493" s="64"/>
      <c r="O11493" s="87"/>
      <c r="P11493" s="127"/>
      <c r="Q11493" s="127"/>
      <c r="R11493" s="127"/>
    </row>
    <row r="11494" spans="7:18" x14ac:dyDescent="0.2">
      <c r="G11494" s="64"/>
      <c r="H11494" s="64"/>
      <c r="O11494" s="87"/>
      <c r="P11494" s="127"/>
      <c r="Q11494" s="127"/>
      <c r="R11494" s="127"/>
    </row>
    <row r="11495" spans="7:18" x14ac:dyDescent="0.2">
      <c r="G11495" s="64"/>
      <c r="H11495" s="64"/>
      <c r="O11495" s="87"/>
      <c r="P11495" s="127"/>
      <c r="Q11495" s="127"/>
      <c r="R11495" s="127"/>
    </row>
    <row r="11496" spans="7:18" x14ac:dyDescent="0.2">
      <c r="G11496" s="64"/>
      <c r="H11496" s="64"/>
      <c r="O11496" s="87"/>
      <c r="P11496" s="127"/>
      <c r="Q11496" s="127"/>
      <c r="R11496" s="127"/>
    </row>
    <row r="11497" spans="7:18" x14ac:dyDescent="0.2">
      <c r="G11497" s="64"/>
      <c r="H11497" s="64"/>
      <c r="O11497" s="87"/>
      <c r="P11497" s="127"/>
      <c r="Q11497" s="127"/>
      <c r="R11497" s="127"/>
    </row>
    <row r="11498" spans="7:18" x14ac:dyDescent="0.2">
      <c r="G11498" s="64"/>
      <c r="H11498" s="64"/>
      <c r="O11498" s="87"/>
      <c r="P11498" s="127"/>
      <c r="Q11498" s="127"/>
      <c r="R11498" s="127"/>
    </row>
    <row r="11499" spans="7:18" x14ac:dyDescent="0.2">
      <c r="G11499" s="64"/>
      <c r="H11499" s="64"/>
      <c r="O11499" s="87"/>
      <c r="P11499" s="127"/>
      <c r="Q11499" s="127"/>
      <c r="R11499" s="127"/>
    </row>
    <row r="11500" spans="7:18" x14ac:dyDescent="0.2">
      <c r="G11500" s="64"/>
      <c r="H11500" s="64"/>
      <c r="O11500" s="87"/>
      <c r="P11500" s="127"/>
      <c r="Q11500" s="127"/>
      <c r="R11500" s="127"/>
    </row>
    <row r="11501" spans="7:18" x14ac:dyDescent="0.2">
      <c r="G11501" s="64"/>
      <c r="H11501" s="64"/>
      <c r="O11501" s="87"/>
      <c r="P11501" s="127"/>
      <c r="Q11501" s="127"/>
      <c r="R11501" s="127"/>
    </row>
    <row r="11502" spans="7:18" x14ac:dyDescent="0.2">
      <c r="G11502" s="64"/>
      <c r="H11502" s="64"/>
      <c r="O11502" s="87"/>
      <c r="P11502" s="127"/>
      <c r="Q11502" s="127"/>
      <c r="R11502" s="127"/>
    </row>
    <row r="11503" spans="7:18" x14ac:dyDescent="0.2">
      <c r="G11503" s="64"/>
      <c r="H11503" s="64"/>
      <c r="O11503" s="87"/>
      <c r="P11503" s="127"/>
      <c r="Q11503" s="127"/>
      <c r="R11503" s="127"/>
    </row>
    <row r="11504" spans="7:18" x14ac:dyDescent="0.2">
      <c r="G11504" s="64"/>
      <c r="H11504" s="64"/>
      <c r="O11504" s="87"/>
      <c r="P11504" s="127"/>
      <c r="Q11504" s="127"/>
      <c r="R11504" s="127"/>
    </row>
    <row r="11505" spans="7:18" x14ac:dyDescent="0.2">
      <c r="G11505" s="64"/>
      <c r="H11505" s="64"/>
      <c r="O11505" s="87"/>
      <c r="P11505" s="127"/>
      <c r="Q11505" s="127"/>
      <c r="R11505" s="127"/>
    </row>
    <row r="11506" spans="7:18" x14ac:dyDescent="0.2">
      <c r="G11506" s="64"/>
      <c r="H11506" s="64"/>
      <c r="O11506" s="87"/>
      <c r="P11506" s="127"/>
      <c r="Q11506" s="127"/>
      <c r="R11506" s="127"/>
    </row>
    <row r="11507" spans="7:18" x14ac:dyDescent="0.2">
      <c r="G11507" s="64"/>
      <c r="H11507" s="64"/>
      <c r="O11507" s="87"/>
      <c r="P11507" s="127"/>
      <c r="Q11507" s="127"/>
      <c r="R11507" s="127"/>
    </row>
    <row r="11508" spans="7:18" x14ac:dyDescent="0.2">
      <c r="G11508" s="64"/>
      <c r="H11508" s="64"/>
      <c r="O11508" s="87"/>
      <c r="P11508" s="127"/>
      <c r="Q11508" s="127"/>
      <c r="R11508" s="127"/>
    </row>
    <row r="11509" spans="7:18" x14ac:dyDescent="0.2">
      <c r="G11509" s="64"/>
      <c r="H11509" s="64"/>
      <c r="O11509" s="87"/>
      <c r="P11509" s="127"/>
      <c r="Q11509" s="127"/>
      <c r="R11509" s="127"/>
    </row>
    <row r="11510" spans="7:18" x14ac:dyDescent="0.2">
      <c r="G11510" s="64"/>
      <c r="H11510" s="64"/>
      <c r="O11510" s="87"/>
      <c r="P11510" s="127"/>
      <c r="Q11510" s="127"/>
      <c r="R11510" s="127"/>
    </row>
    <row r="11511" spans="7:18" x14ac:dyDescent="0.2">
      <c r="G11511" s="64"/>
      <c r="H11511" s="64"/>
      <c r="O11511" s="87"/>
      <c r="P11511" s="127"/>
      <c r="Q11511" s="127"/>
      <c r="R11511" s="127"/>
    </row>
    <row r="11512" spans="7:18" x14ac:dyDescent="0.2">
      <c r="G11512" s="64"/>
      <c r="H11512" s="64"/>
      <c r="O11512" s="87"/>
      <c r="P11512" s="127"/>
      <c r="Q11512" s="127"/>
      <c r="R11512" s="127"/>
    </row>
    <row r="11513" spans="7:18" x14ac:dyDescent="0.2">
      <c r="G11513" s="64"/>
      <c r="H11513" s="64"/>
      <c r="O11513" s="87"/>
      <c r="P11513" s="127"/>
      <c r="Q11513" s="127"/>
      <c r="R11513" s="127"/>
    </row>
    <row r="11514" spans="7:18" x14ac:dyDescent="0.2">
      <c r="G11514" s="64"/>
      <c r="H11514" s="64"/>
      <c r="O11514" s="87"/>
      <c r="P11514" s="127"/>
      <c r="Q11514" s="127"/>
      <c r="R11514" s="127"/>
    </row>
    <row r="11515" spans="7:18" x14ac:dyDescent="0.2">
      <c r="G11515" s="64"/>
      <c r="H11515" s="64"/>
      <c r="O11515" s="87"/>
      <c r="P11515" s="127"/>
      <c r="Q11515" s="127"/>
      <c r="R11515" s="127"/>
    </row>
    <row r="11516" spans="7:18" x14ac:dyDescent="0.2">
      <c r="G11516" s="64"/>
      <c r="H11516" s="64"/>
      <c r="O11516" s="87"/>
      <c r="P11516" s="127"/>
      <c r="Q11516" s="127"/>
      <c r="R11516" s="127"/>
    </row>
    <row r="11517" spans="7:18" x14ac:dyDescent="0.2">
      <c r="G11517" s="64"/>
      <c r="H11517" s="64"/>
      <c r="O11517" s="87"/>
      <c r="P11517" s="127"/>
      <c r="Q11517" s="127"/>
      <c r="R11517" s="127"/>
    </row>
    <row r="11518" spans="7:18" x14ac:dyDescent="0.2">
      <c r="G11518" s="64"/>
      <c r="H11518" s="64"/>
      <c r="O11518" s="87"/>
      <c r="P11518" s="127"/>
      <c r="Q11518" s="127"/>
      <c r="R11518" s="127"/>
    </row>
    <row r="11519" spans="7:18" x14ac:dyDescent="0.2">
      <c r="G11519" s="64"/>
      <c r="H11519" s="64"/>
      <c r="O11519" s="87"/>
      <c r="P11519" s="127"/>
      <c r="Q11519" s="127"/>
      <c r="R11519" s="127"/>
    </row>
    <row r="11520" spans="7:18" x14ac:dyDescent="0.2">
      <c r="G11520" s="64"/>
      <c r="H11520" s="64"/>
      <c r="O11520" s="87"/>
      <c r="P11520" s="127"/>
      <c r="Q11520" s="127"/>
      <c r="R11520" s="127"/>
    </row>
    <row r="11521" spans="7:18" x14ac:dyDescent="0.2">
      <c r="G11521" s="64"/>
      <c r="H11521" s="64"/>
      <c r="O11521" s="87"/>
      <c r="P11521" s="127"/>
      <c r="Q11521" s="127"/>
      <c r="R11521" s="127"/>
    </row>
    <row r="11522" spans="7:18" x14ac:dyDescent="0.2">
      <c r="G11522" s="64"/>
      <c r="H11522" s="64"/>
      <c r="O11522" s="87"/>
      <c r="P11522" s="127"/>
      <c r="Q11522" s="127"/>
      <c r="R11522" s="127"/>
    </row>
    <row r="11523" spans="7:18" x14ac:dyDescent="0.2">
      <c r="G11523" s="64"/>
      <c r="H11523" s="64"/>
      <c r="O11523" s="87"/>
      <c r="P11523" s="127"/>
      <c r="Q11523" s="127"/>
      <c r="R11523" s="127"/>
    </row>
    <row r="11524" spans="7:18" x14ac:dyDescent="0.2">
      <c r="G11524" s="64"/>
      <c r="H11524" s="64"/>
      <c r="O11524" s="87"/>
      <c r="P11524" s="127"/>
      <c r="Q11524" s="127"/>
      <c r="R11524" s="127"/>
    </row>
    <row r="11525" spans="7:18" x14ac:dyDescent="0.2">
      <c r="G11525" s="64"/>
      <c r="H11525" s="64"/>
      <c r="O11525" s="87"/>
      <c r="P11525" s="127"/>
      <c r="Q11525" s="127"/>
      <c r="R11525" s="127"/>
    </row>
    <row r="11526" spans="7:18" x14ac:dyDescent="0.2">
      <c r="G11526" s="64"/>
      <c r="H11526" s="64"/>
      <c r="O11526" s="87"/>
      <c r="P11526" s="127"/>
      <c r="Q11526" s="127"/>
      <c r="R11526" s="127"/>
    </row>
    <row r="11527" spans="7:18" x14ac:dyDescent="0.2">
      <c r="G11527" s="64"/>
      <c r="H11527" s="64"/>
      <c r="O11527" s="87"/>
      <c r="P11527" s="127"/>
      <c r="Q11527" s="127"/>
      <c r="R11527" s="127"/>
    </row>
    <row r="11528" spans="7:18" x14ac:dyDescent="0.2">
      <c r="G11528" s="64"/>
      <c r="H11528" s="64"/>
      <c r="O11528" s="87"/>
      <c r="P11528" s="127"/>
      <c r="Q11528" s="127"/>
      <c r="R11528" s="127"/>
    </row>
    <row r="11529" spans="7:18" x14ac:dyDescent="0.2">
      <c r="G11529" s="64"/>
      <c r="H11529" s="64"/>
      <c r="O11529" s="87"/>
      <c r="P11529" s="127"/>
      <c r="Q11529" s="127"/>
      <c r="R11529" s="127"/>
    </row>
    <row r="11530" spans="7:18" x14ac:dyDescent="0.2">
      <c r="G11530" s="64"/>
      <c r="H11530" s="64"/>
      <c r="O11530" s="87"/>
      <c r="P11530" s="127"/>
      <c r="Q11530" s="127"/>
      <c r="R11530" s="127"/>
    </row>
    <row r="11531" spans="7:18" x14ac:dyDescent="0.2">
      <c r="G11531" s="64"/>
      <c r="H11531" s="64"/>
      <c r="O11531" s="87"/>
      <c r="P11531" s="127"/>
      <c r="Q11531" s="127"/>
      <c r="R11531" s="127"/>
    </row>
    <row r="11532" spans="7:18" x14ac:dyDescent="0.2">
      <c r="G11532" s="64"/>
      <c r="H11532" s="64"/>
      <c r="O11532" s="87"/>
      <c r="P11532" s="127"/>
      <c r="Q11532" s="127"/>
      <c r="R11532" s="127"/>
    </row>
    <row r="11533" spans="7:18" x14ac:dyDescent="0.2">
      <c r="G11533" s="64"/>
      <c r="H11533" s="64"/>
      <c r="O11533" s="87"/>
      <c r="P11533" s="127"/>
      <c r="Q11533" s="127"/>
      <c r="R11533" s="127"/>
    </row>
    <row r="11534" spans="7:18" x14ac:dyDescent="0.2">
      <c r="G11534" s="64"/>
      <c r="H11534" s="64"/>
      <c r="O11534" s="87"/>
      <c r="P11534" s="127"/>
      <c r="Q11534" s="127"/>
      <c r="R11534" s="127"/>
    </row>
    <row r="11535" spans="7:18" x14ac:dyDescent="0.2">
      <c r="G11535" s="64"/>
      <c r="H11535" s="64"/>
      <c r="O11535" s="87"/>
      <c r="P11535" s="127"/>
      <c r="Q11535" s="127"/>
      <c r="R11535" s="127"/>
    </row>
    <row r="11536" spans="7:18" x14ac:dyDescent="0.2">
      <c r="G11536" s="64"/>
      <c r="H11536" s="64"/>
      <c r="O11536" s="87"/>
      <c r="P11536" s="127"/>
      <c r="Q11536" s="127"/>
      <c r="R11536" s="127"/>
    </row>
    <row r="11537" spans="7:18" x14ac:dyDescent="0.2">
      <c r="G11537" s="64"/>
      <c r="H11537" s="64"/>
      <c r="O11537" s="87"/>
      <c r="P11537" s="127"/>
      <c r="Q11537" s="127"/>
      <c r="R11537" s="127"/>
    </row>
    <row r="11538" spans="7:18" x14ac:dyDescent="0.2">
      <c r="G11538" s="64"/>
      <c r="H11538" s="64"/>
      <c r="O11538" s="87"/>
      <c r="P11538" s="127"/>
      <c r="Q11538" s="127"/>
      <c r="R11538" s="127"/>
    </row>
    <row r="11539" spans="7:18" x14ac:dyDescent="0.2">
      <c r="G11539" s="64"/>
      <c r="H11539" s="64"/>
      <c r="O11539" s="87"/>
      <c r="P11539" s="127"/>
      <c r="Q11539" s="127"/>
      <c r="R11539" s="127"/>
    </row>
    <row r="11540" spans="7:18" x14ac:dyDescent="0.2">
      <c r="G11540" s="64"/>
      <c r="H11540" s="64"/>
      <c r="O11540" s="87"/>
      <c r="P11540" s="127"/>
      <c r="Q11540" s="127"/>
      <c r="R11540" s="127"/>
    </row>
    <row r="11541" spans="7:18" x14ac:dyDescent="0.2">
      <c r="G11541" s="64"/>
      <c r="H11541" s="64"/>
      <c r="O11541" s="87"/>
      <c r="P11541" s="127"/>
      <c r="Q11541" s="127"/>
      <c r="R11541" s="127"/>
    </row>
    <row r="11542" spans="7:18" x14ac:dyDescent="0.2">
      <c r="G11542" s="64"/>
      <c r="H11542" s="64"/>
      <c r="O11542" s="87"/>
      <c r="P11542" s="127"/>
      <c r="Q11542" s="127"/>
      <c r="R11542" s="127"/>
    </row>
    <row r="11543" spans="7:18" x14ac:dyDescent="0.2">
      <c r="G11543" s="64"/>
      <c r="H11543" s="64"/>
      <c r="O11543" s="87"/>
      <c r="P11543" s="127"/>
      <c r="Q11543" s="127"/>
      <c r="R11543" s="127"/>
    </row>
    <row r="11544" spans="7:18" x14ac:dyDescent="0.2">
      <c r="G11544" s="64"/>
      <c r="H11544" s="64"/>
      <c r="O11544" s="87"/>
      <c r="P11544" s="127"/>
      <c r="Q11544" s="127"/>
      <c r="R11544" s="127"/>
    </row>
    <row r="11545" spans="7:18" x14ac:dyDescent="0.2">
      <c r="G11545" s="64"/>
      <c r="H11545" s="64"/>
      <c r="O11545" s="87"/>
      <c r="P11545" s="127"/>
      <c r="Q11545" s="127"/>
      <c r="R11545" s="127"/>
    </row>
    <row r="11546" spans="7:18" x14ac:dyDescent="0.2">
      <c r="G11546" s="64"/>
      <c r="H11546" s="64"/>
      <c r="O11546" s="87"/>
      <c r="P11546" s="127"/>
      <c r="Q11546" s="127"/>
      <c r="R11546" s="127"/>
    </row>
    <row r="11547" spans="7:18" x14ac:dyDescent="0.2">
      <c r="G11547" s="64"/>
      <c r="H11547" s="64"/>
      <c r="O11547" s="87"/>
      <c r="P11547" s="127"/>
      <c r="Q11547" s="127"/>
      <c r="R11547" s="127"/>
    </row>
    <row r="11548" spans="7:18" x14ac:dyDescent="0.2">
      <c r="G11548" s="64"/>
      <c r="H11548" s="64"/>
      <c r="O11548" s="87"/>
      <c r="P11548" s="127"/>
      <c r="Q11548" s="127"/>
      <c r="R11548" s="127"/>
    </row>
    <row r="11549" spans="7:18" x14ac:dyDescent="0.2">
      <c r="G11549" s="64"/>
      <c r="H11549" s="64"/>
      <c r="O11549" s="87"/>
      <c r="P11549" s="127"/>
      <c r="Q11549" s="127"/>
      <c r="R11549" s="127"/>
    </row>
    <row r="11550" spans="7:18" x14ac:dyDescent="0.2">
      <c r="G11550" s="64"/>
      <c r="H11550" s="64"/>
      <c r="O11550" s="87"/>
      <c r="P11550" s="127"/>
      <c r="Q11550" s="127"/>
      <c r="R11550" s="127"/>
    </row>
    <row r="11551" spans="7:18" x14ac:dyDescent="0.2">
      <c r="G11551" s="64"/>
      <c r="H11551" s="64"/>
      <c r="O11551" s="87"/>
      <c r="P11551" s="127"/>
      <c r="Q11551" s="127"/>
      <c r="R11551" s="127"/>
    </row>
    <row r="11552" spans="7:18" x14ac:dyDescent="0.2">
      <c r="G11552" s="64"/>
      <c r="H11552" s="64"/>
      <c r="O11552" s="87"/>
      <c r="P11552" s="127"/>
      <c r="Q11552" s="127"/>
      <c r="R11552" s="127"/>
    </row>
    <row r="11553" spans="7:18" x14ac:dyDescent="0.2">
      <c r="G11553" s="64"/>
      <c r="H11553" s="64"/>
      <c r="O11553" s="87"/>
      <c r="P11553" s="127"/>
      <c r="Q11553" s="127"/>
      <c r="R11553" s="127"/>
    </row>
    <row r="11554" spans="7:18" x14ac:dyDescent="0.2">
      <c r="G11554" s="64"/>
      <c r="H11554" s="64"/>
      <c r="O11554" s="87"/>
      <c r="P11554" s="127"/>
      <c r="Q11554" s="127"/>
      <c r="R11554" s="127"/>
    </row>
    <row r="11555" spans="7:18" x14ac:dyDescent="0.2">
      <c r="G11555" s="64"/>
      <c r="H11555" s="64"/>
      <c r="O11555" s="87"/>
      <c r="P11555" s="127"/>
      <c r="Q11555" s="127"/>
      <c r="R11555" s="127"/>
    </row>
    <row r="11556" spans="7:18" x14ac:dyDescent="0.2">
      <c r="G11556" s="64"/>
      <c r="H11556" s="64"/>
      <c r="O11556" s="87"/>
      <c r="P11556" s="127"/>
      <c r="Q11556" s="127"/>
      <c r="R11556" s="127"/>
    </row>
    <row r="11557" spans="7:18" x14ac:dyDescent="0.2">
      <c r="G11557" s="64"/>
      <c r="H11557" s="64"/>
      <c r="O11557" s="87"/>
      <c r="P11557" s="127"/>
      <c r="Q11557" s="127"/>
      <c r="R11557" s="127"/>
    </row>
    <row r="11558" spans="7:18" x14ac:dyDescent="0.2">
      <c r="G11558" s="64"/>
      <c r="H11558" s="64"/>
      <c r="O11558" s="87"/>
      <c r="P11558" s="127"/>
      <c r="Q11558" s="127"/>
      <c r="R11558" s="127"/>
    </row>
    <row r="11559" spans="7:18" x14ac:dyDescent="0.2">
      <c r="G11559" s="64"/>
      <c r="H11559" s="64"/>
      <c r="O11559" s="87"/>
      <c r="P11559" s="127"/>
      <c r="Q11559" s="127"/>
      <c r="R11559" s="127"/>
    </row>
    <row r="11560" spans="7:18" x14ac:dyDescent="0.2">
      <c r="G11560" s="64"/>
      <c r="H11560" s="64"/>
      <c r="O11560" s="87"/>
      <c r="P11560" s="127"/>
      <c r="Q11560" s="127"/>
      <c r="R11560" s="127"/>
    </row>
    <row r="11561" spans="7:18" x14ac:dyDescent="0.2">
      <c r="G11561" s="64"/>
      <c r="H11561" s="64"/>
      <c r="O11561" s="87"/>
      <c r="P11561" s="127"/>
      <c r="Q11561" s="127"/>
      <c r="R11561" s="127"/>
    </row>
    <row r="11562" spans="7:18" x14ac:dyDescent="0.2">
      <c r="G11562" s="64"/>
      <c r="H11562" s="64"/>
      <c r="O11562" s="87"/>
      <c r="P11562" s="127"/>
      <c r="Q11562" s="127"/>
      <c r="R11562" s="127"/>
    </row>
    <row r="11563" spans="7:18" x14ac:dyDescent="0.2">
      <c r="G11563" s="64"/>
      <c r="H11563" s="64"/>
      <c r="O11563" s="87"/>
      <c r="P11563" s="127"/>
      <c r="Q11563" s="127"/>
      <c r="R11563" s="127"/>
    </row>
    <row r="11564" spans="7:18" x14ac:dyDescent="0.2">
      <c r="G11564" s="64"/>
      <c r="H11564" s="64"/>
      <c r="O11564" s="87"/>
      <c r="P11564" s="127"/>
      <c r="Q11564" s="127"/>
      <c r="R11564" s="127"/>
    </row>
    <row r="11565" spans="7:18" x14ac:dyDescent="0.2">
      <c r="G11565" s="64"/>
      <c r="H11565" s="64"/>
      <c r="O11565" s="87"/>
      <c r="P11565" s="127"/>
      <c r="Q11565" s="127"/>
      <c r="R11565" s="127"/>
    </row>
    <row r="11566" spans="7:18" x14ac:dyDescent="0.2">
      <c r="G11566" s="64"/>
      <c r="H11566" s="64"/>
      <c r="O11566" s="87"/>
      <c r="P11566" s="127"/>
      <c r="Q11566" s="127"/>
      <c r="R11566" s="127"/>
    </row>
    <row r="11567" spans="7:18" x14ac:dyDescent="0.2">
      <c r="G11567" s="64"/>
      <c r="H11567" s="64"/>
      <c r="O11567" s="87"/>
      <c r="P11567" s="127"/>
      <c r="Q11567" s="127"/>
      <c r="R11567" s="127"/>
    </row>
    <row r="11568" spans="7:18" x14ac:dyDescent="0.2">
      <c r="G11568" s="64"/>
      <c r="H11568" s="64"/>
      <c r="O11568" s="87"/>
      <c r="P11568" s="127"/>
      <c r="Q11568" s="127"/>
      <c r="R11568" s="127"/>
    </row>
    <row r="11569" spans="7:18" x14ac:dyDescent="0.2">
      <c r="G11569" s="64"/>
      <c r="H11569" s="64"/>
      <c r="O11569" s="87"/>
      <c r="P11569" s="127"/>
      <c r="Q11569" s="127"/>
      <c r="R11569" s="127"/>
    </row>
    <row r="11570" spans="7:18" x14ac:dyDescent="0.2">
      <c r="G11570" s="64"/>
      <c r="H11570" s="64"/>
      <c r="O11570" s="87"/>
      <c r="P11570" s="127"/>
      <c r="Q11570" s="127"/>
      <c r="R11570" s="127"/>
    </row>
    <row r="11571" spans="7:18" x14ac:dyDescent="0.2">
      <c r="G11571" s="64"/>
      <c r="H11571" s="64"/>
      <c r="O11571" s="87"/>
      <c r="P11571" s="127"/>
      <c r="Q11571" s="127"/>
      <c r="R11571" s="127"/>
    </row>
    <row r="11572" spans="7:18" x14ac:dyDescent="0.2">
      <c r="G11572" s="64"/>
      <c r="H11572" s="64"/>
      <c r="O11572" s="87"/>
      <c r="P11572" s="127"/>
      <c r="Q11572" s="127"/>
      <c r="R11572" s="127"/>
    </row>
    <row r="11573" spans="7:18" x14ac:dyDescent="0.2">
      <c r="G11573" s="64"/>
      <c r="H11573" s="64"/>
      <c r="O11573" s="87"/>
      <c r="P11573" s="127"/>
      <c r="Q11573" s="127"/>
      <c r="R11573" s="127"/>
    </row>
    <row r="11574" spans="7:18" x14ac:dyDescent="0.2">
      <c r="G11574" s="64"/>
      <c r="H11574" s="64"/>
      <c r="O11574" s="87"/>
      <c r="P11574" s="127"/>
      <c r="Q11574" s="127"/>
      <c r="R11574" s="127"/>
    </row>
    <row r="11575" spans="7:18" x14ac:dyDescent="0.2">
      <c r="G11575" s="64"/>
      <c r="H11575" s="64"/>
      <c r="O11575" s="87"/>
      <c r="P11575" s="127"/>
      <c r="Q11575" s="127"/>
      <c r="R11575" s="127"/>
    </row>
    <row r="11576" spans="7:18" x14ac:dyDescent="0.2">
      <c r="G11576" s="64"/>
      <c r="H11576" s="64"/>
      <c r="O11576" s="87"/>
      <c r="P11576" s="127"/>
      <c r="Q11576" s="127"/>
      <c r="R11576" s="127"/>
    </row>
    <row r="11577" spans="7:18" x14ac:dyDescent="0.2">
      <c r="G11577" s="64"/>
      <c r="H11577" s="64"/>
      <c r="O11577" s="87"/>
      <c r="P11577" s="127"/>
      <c r="Q11577" s="127"/>
      <c r="R11577" s="127"/>
    </row>
    <row r="11578" spans="7:18" x14ac:dyDescent="0.2">
      <c r="G11578" s="64"/>
      <c r="H11578" s="64"/>
      <c r="O11578" s="87"/>
      <c r="P11578" s="127"/>
      <c r="Q11578" s="127"/>
      <c r="R11578" s="127"/>
    </row>
    <row r="11579" spans="7:18" x14ac:dyDescent="0.2">
      <c r="G11579" s="64"/>
      <c r="H11579" s="64"/>
      <c r="O11579" s="87"/>
      <c r="P11579" s="127"/>
      <c r="Q11579" s="127"/>
      <c r="R11579" s="127"/>
    </row>
    <row r="11580" spans="7:18" x14ac:dyDescent="0.2">
      <c r="G11580" s="64"/>
      <c r="H11580" s="64"/>
      <c r="O11580" s="87"/>
      <c r="P11580" s="127"/>
      <c r="Q11580" s="127"/>
      <c r="R11580" s="127"/>
    </row>
    <row r="11581" spans="7:18" x14ac:dyDescent="0.2">
      <c r="G11581" s="64"/>
      <c r="H11581" s="64"/>
      <c r="O11581" s="87"/>
      <c r="P11581" s="127"/>
      <c r="Q11581" s="127"/>
      <c r="R11581" s="127"/>
    </row>
    <row r="11582" spans="7:18" x14ac:dyDescent="0.2">
      <c r="G11582" s="64"/>
      <c r="H11582" s="64"/>
      <c r="O11582" s="87"/>
      <c r="P11582" s="127"/>
      <c r="Q11582" s="127"/>
      <c r="R11582" s="127"/>
    </row>
    <row r="11583" spans="7:18" x14ac:dyDescent="0.2">
      <c r="G11583" s="64"/>
      <c r="H11583" s="64"/>
      <c r="O11583" s="87"/>
      <c r="P11583" s="127"/>
      <c r="Q11583" s="127"/>
      <c r="R11583" s="127"/>
    </row>
    <row r="11584" spans="7:18" x14ac:dyDescent="0.2">
      <c r="G11584" s="64"/>
      <c r="H11584" s="64"/>
      <c r="O11584" s="87"/>
      <c r="P11584" s="127"/>
      <c r="Q11584" s="127"/>
      <c r="R11584" s="127"/>
    </row>
    <row r="11585" spans="7:18" x14ac:dyDescent="0.2">
      <c r="G11585" s="64"/>
      <c r="H11585" s="64"/>
      <c r="O11585" s="87"/>
      <c r="P11585" s="127"/>
      <c r="Q11585" s="127"/>
      <c r="R11585" s="127"/>
    </row>
    <row r="11586" spans="7:18" x14ac:dyDescent="0.2">
      <c r="G11586" s="64"/>
      <c r="H11586" s="64"/>
      <c r="O11586" s="87"/>
      <c r="P11586" s="127"/>
      <c r="Q11586" s="127"/>
      <c r="R11586" s="127"/>
    </row>
    <row r="11587" spans="7:18" x14ac:dyDescent="0.2">
      <c r="G11587" s="64"/>
      <c r="H11587" s="64"/>
      <c r="O11587" s="87"/>
      <c r="P11587" s="127"/>
      <c r="Q11587" s="127"/>
      <c r="R11587" s="127"/>
    </row>
    <row r="11588" spans="7:18" x14ac:dyDescent="0.2">
      <c r="G11588" s="64"/>
      <c r="H11588" s="64"/>
      <c r="O11588" s="87"/>
      <c r="P11588" s="127"/>
      <c r="Q11588" s="127"/>
      <c r="R11588" s="127"/>
    </row>
    <row r="11589" spans="7:18" x14ac:dyDescent="0.2">
      <c r="G11589" s="64"/>
      <c r="H11589" s="64"/>
      <c r="O11589" s="87"/>
      <c r="P11589" s="127"/>
      <c r="Q11589" s="127"/>
      <c r="R11589" s="127"/>
    </row>
    <row r="11590" spans="7:18" x14ac:dyDescent="0.2">
      <c r="G11590" s="64"/>
      <c r="H11590" s="64"/>
      <c r="O11590" s="87"/>
      <c r="P11590" s="127"/>
      <c r="Q11590" s="127"/>
      <c r="R11590" s="127"/>
    </row>
    <row r="11591" spans="7:18" x14ac:dyDescent="0.2">
      <c r="G11591" s="64"/>
      <c r="H11591" s="64"/>
      <c r="O11591" s="87"/>
      <c r="P11591" s="127"/>
      <c r="Q11591" s="127"/>
      <c r="R11591" s="127"/>
    </row>
    <row r="11592" spans="7:18" x14ac:dyDescent="0.2">
      <c r="G11592" s="64"/>
      <c r="H11592" s="64"/>
      <c r="O11592" s="87"/>
      <c r="P11592" s="127"/>
      <c r="Q11592" s="127"/>
      <c r="R11592" s="127"/>
    </row>
    <row r="11593" spans="7:18" x14ac:dyDescent="0.2">
      <c r="G11593" s="64"/>
      <c r="H11593" s="64"/>
      <c r="O11593" s="87"/>
      <c r="P11593" s="127"/>
      <c r="Q11593" s="127"/>
      <c r="R11593" s="127"/>
    </row>
    <row r="11594" spans="7:18" x14ac:dyDescent="0.2">
      <c r="G11594" s="64"/>
      <c r="H11594" s="64"/>
      <c r="O11594" s="87"/>
      <c r="P11594" s="127"/>
      <c r="Q11594" s="127"/>
      <c r="R11594" s="127"/>
    </row>
    <row r="11595" spans="7:18" x14ac:dyDescent="0.2">
      <c r="G11595" s="64"/>
      <c r="H11595" s="64"/>
      <c r="O11595" s="87"/>
      <c r="P11595" s="127"/>
      <c r="Q11595" s="127"/>
      <c r="R11595" s="127"/>
    </row>
    <row r="11596" spans="7:18" x14ac:dyDescent="0.2">
      <c r="G11596" s="64"/>
      <c r="H11596" s="64"/>
      <c r="O11596" s="87"/>
      <c r="P11596" s="127"/>
      <c r="Q11596" s="127"/>
      <c r="R11596" s="127"/>
    </row>
    <row r="11597" spans="7:18" x14ac:dyDescent="0.2">
      <c r="G11597" s="64"/>
      <c r="H11597" s="64"/>
      <c r="O11597" s="87"/>
      <c r="P11597" s="127"/>
      <c r="Q11597" s="127"/>
      <c r="R11597" s="127"/>
    </row>
    <row r="11598" spans="7:18" x14ac:dyDescent="0.2">
      <c r="G11598" s="64"/>
      <c r="H11598" s="64"/>
      <c r="O11598" s="87"/>
      <c r="P11598" s="127"/>
      <c r="Q11598" s="127"/>
      <c r="R11598" s="127"/>
    </row>
    <row r="11599" spans="7:18" x14ac:dyDescent="0.2">
      <c r="G11599" s="64"/>
      <c r="H11599" s="64"/>
      <c r="O11599" s="87"/>
      <c r="P11599" s="127"/>
      <c r="Q11599" s="127"/>
      <c r="R11599" s="127"/>
    </row>
    <row r="11600" spans="7:18" x14ac:dyDescent="0.2">
      <c r="G11600" s="64"/>
      <c r="H11600" s="64"/>
      <c r="O11600" s="87"/>
      <c r="P11600" s="127"/>
      <c r="Q11600" s="127"/>
      <c r="R11600" s="127"/>
    </row>
    <row r="11601" spans="7:18" x14ac:dyDescent="0.2">
      <c r="G11601" s="64"/>
      <c r="H11601" s="64"/>
      <c r="O11601" s="87"/>
      <c r="P11601" s="127"/>
      <c r="Q11601" s="127"/>
      <c r="R11601" s="127"/>
    </row>
    <row r="11602" spans="7:18" x14ac:dyDescent="0.2">
      <c r="G11602" s="64"/>
      <c r="H11602" s="64"/>
      <c r="O11602" s="87"/>
      <c r="P11602" s="127"/>
      <c r="Q11602" s="127"/>
      <c r="R11602" s="127"/>
    </row>
    <row r="11603" spans="7:18" x14ac:dyDescent="0.2">
      <c r="G11603" s="64"/>
      <c r="H11603" s="64"/>
      <c r="O11603" s="87"/>
      <c r="P11603" s="127"/>
      <c r="Q11603" s="127"/>
      <c r="R11603" s="127"/>
    </row>
    <row r="11604" spans="7:18" x14ac:dyDescent="0.2">
      <c r="G11604" s="64"/>
      <c r="H11604" s="64"/>
      <c r="O11604" s="87"/>
      <c r="P11604" s="127"/>
      <c r="Q11604" s="127"/>
      <c r="R11604" s="127"/>
    </row>
    <row r="11605" spans="7:18" x14ac:dyDescent="0.2">
      <c r="G11605" s="64"/>
      <c r="H11605" s="64"/>
      <c r="O11605" s="87"/>
      <c r="P11605" s="127"/>
      <c r="Q11605" s="127"/>
      <c r="R11605" s="127"/>
    </row>
    <row r="11606" spans="7:18" x14ac:dyDescent="0.2">
      <c r="G11606" s="64"/>
      <c r="H11606" s="64"/>
      <c r="O11606" s="87"/>
      <c r="P11606" s="127"/>
      <c r="Q11606" s="127"/>
      <c r="R11606" s="127"/>
    </row>
    <row r="11607" spans="7:18" x14ac:dyDescent="0.2">
      <c r="G11607" s="64"/>
      <c r="H11607" s="64"/>
      <c r="O11607" s="87"/>
      <c r="P11607" s="127"/>
      <c r="Q11607" s="127"/>
      <c r="R11607" s="127"/>
    </row>
    <row r="11608" spans="7:18" x14ac:dyDescent="0.2">
      <c r="G11608" s="64"/>
      <c r="H11608" s="64"/>
      <c r="O11608" s="87"/>
      <c r="P11608" s="127"/>
      <c r="Q11608" s="127"/>
      <c r="R11608" s="127"/>
    </row>
    <row r="11609" spans="7:18" x14ac:dyDescent="0.2">
      <c r="G11609" s="64"/>
      <c r="H11609" s="64"/>
      <c r="O11609" s="87"/>
      <c r="P11609" s="127"/>
      <c r="Q11609" s="127"/>
      <c r="R11609" s="127"/>
    </row>
    <row r="11610" spans="7:18" x14ac:dyDescent="0.2">
      <c r="G11610" s="64"/>
      <c r="H11610" s="64"/>
      <c r="O11610" s="87"/>
      <c r="P11610" s="127"/>
      <c r="Q11610" s="127"/>
      <c r="R11610" s="127"/>
    </row>
    <row r="11611" spans="7:18" x14ac:dyDescent="0.2">
      <c r="G11611" s="64"/>
      <c r="H11611" s="64"/>
      <c r="O11611" s="87"/>
      <c r="P11611" s="127"/>
      <c r="Q11611" s="127"/>
      <c r="R11611" s="127"/>
    </row>
    <row r="11612" spans="7:18" x14ac:dyDescent="0.2">
      <c r="G11612" s="64"/>
      <c r="H11612" s="64"/>
      <c r="O11612" s="87"/>
      <c r="P11612" s="127"/>
      <c r="Q11612" s="127"/>
      <c r="R11612" s="127"/>
    </row>
    <row r="11613" spans="7:18" x14ac:dyDescent="0.2">
      <c r="G11613" s="64"/>
      <c r="H11613" s="64"/>
      <c r="O11613" s="87"/>
      <c r="P11613" s="127"/>
      <c r="Q11613" s="127"/>
      <c r="R11613" s="127"/>
    </row>
    <row r="11614" spans="7:18" x14ac:dyDescent="0.2">
      <c r="G11614" s="64"/>
      <c r="H11614" s="64"/>
      <c r="O11614" s="87"/>
      <c r="P11614" s="127"/>
      <c r="Q11614" s="127"/>
      <c r="R11614" s="127"/>
    </row>
    <row r="11615" spans="7:18" x14ac:dyDescent="0.2">
      <c r="G11615" s="64"/>
      <c r="H11615" s="64"/>
      <c r="O11615" s="87"/>
      <c r="P11615" s="127"/>
      <c r="Q11615" s="127"/>
      <c r="R11615" s="127"/>
    </row>
    <row r="11616" spans="7:18" x14ac:dyDescent="0.2">
      <c r="G11616" s="64"/>
      <c r="H11616" s="64"/>
      <c r="O11616" s="87"/>
      <c r="P11616" s="127"/>
      <c r="Q11616" s="127"/>
      <c r="R11616" s="127"/>
    </row>
    <row r="11617" spans="7:18" x14ac:dyDescent="0.2">
      <c r="G11617" s="64"/>
      <c r="H11617" s="64"/>
      <c r="O11617" s="87"/>
      <c r="P11617" s="127"/>
      <c r="Q11617" s="127"/>
      <c r="R11617" s="127"/>
    </row>
    <row r="11618" spans="7:18" x14ac:dyDescent="0.2">
      <c r="G11618" s="64"/>
      <c r="H11618" s="64"/>
      <c r="O11618" s="87"/>
      <c r="P11618" s="127"/>
      <c r="Q11618" s="127"/>
      <c r="R11618" s="127"/>
    </row>
    <row r="11619" spans="7:18" x14ac:dyDescent="0.2">
      <c r="G11619" s="64"/>
      <c r="H11619" s="64"/>
      <c r="O11619" s="87"/>
      <c r="P11619" s="127"/>
      <c r="Q11619" s="127"/>
      <c r="R11619" s="127"/>
    </row>
    <row r="11620" spans="7:18" x14ac:dyDescent="0.2">
      <c r="G11620" s="64"/>
      <c r="H11620" s="64"/>
      <c r="O11620" s="87"/>
      <c r="P11620" s="127"/>
      <c r="Q11620" s="127"/>
      <c r="R11620" s="127"/>
    </row>
    <row r="11621" spans="7:18" x14ac:dyDescent="0.2">
      <c r="G11621" s="64"/>
      <c r="H11621" s="64"/>
      <c r="O11621" s="87"/>
      <c r="P11621" s="127"/>
      <c r="Q11621" s="127"/>
      <c r="R11621" s="127"/>
    </row>
    <row r="11622" spans="7:18" x14ac:dyDescent="0.2">
      <c r="G11622" s="64"/>
      <c r="H11622" s="64"/>
      <c r="O11622" s="87"/>
      <c r="P11622" s="127"/>
      <c r="Q11622" s="127"/>
      <c r="R11622" s="127"/>
    </row>
    <row r="11623" spans="7:18" x14ac:dyDescent="0.2">
      <c r="G11623" s="64"/>
      <c r="H11623" s="64"/>
      <c r="O11623" s="87"/>
      <c r="P11623" s="127"/>
      <c r="Q11623" s="127"/>
      <c r="R11623" s="127"/>
    </row>
    <row r="11624" spans="7:18" x14ac:dyDescent="0.2">
      <c r="G11624" s="64"/>
      <c r="H11624" s="64"/>
      <c r="O11624" s="87"/>
      <c r="P11624" s="127"/>
      <c r="Q11624" s="127"/>
      <c r="R11624" s="127"/>
    </row>
    <row r="11625" spans="7:18" x14ac:dyDescent="0.2">
      <c r="G11625" s="64"/>
      <c r="H11625" s="64"/>
      <c r="O11625" s="87"/>
      <c r="P11625" s="127"/>
      <c r="Q11625" s="127"/>
      <c r="R11625" s="127"/>
    </row>
    <row r="11626" spans="7:18" x14ac:dyDescent="0.2">
      <c r="G11626" s="64"/>
      <c r="H11626" s="64"/>
      <c r="O11626" s="87"/>
      <c r="P11626" s="127"/>
      <c r="Q11626" s="127"/>
      <c r="R11626" s="127"/>
    </row>
    <row r="11627" spans="7:18" x14ac:dyDescent="0.2">
      <c r="G11627" s="64"/>
      <c r="H11627" s="64"/>
      <c r="O11627" s="87"/>
      <c r="P11627" s="127"/>
      <c r="Q11627" s="127"/>
      <c r="R11627" s="127"/>
    </row>
    <row r="11628" spans="7:18" x14ac:dyDescent="0.2">
      <c r="G11628" s="64"/>
      <c r="H11628" s="64"/>
      <c r="O11628" s="87"/>
      <c r="P11628" s="127"/>
      <c r="Q11628" s="127"/>
      <c r="R11628" s="127"/>
    </row>
    <row r="11629" spans="7:18" x14ac:dyDescent="0.2">
      <c r="G11629" s="64"/>
      <c r="H11629" s="64"/>
      <c r="O11629" s="87"/>
      <c r="P11629" s="127"/>
      <c r="Q11629" s="127"/>
      <c r="R11629" s="127"/>
    </row>
    <row r="11630" spans="7:18" x14ac:dyDescent="0.2">
      <c r="G11630" s="64"/>
      <c r="H11630" s="64"/>
      <c r="O11630" s="87"/>
      <c r="P11630" s="127"/>
      <c r="Q11630" s="127"/>
      <c r="R11630" s="127"/>
    </row>
    <row r="11631" spans="7:18" x14ac:dyDescent="0.2">
      <c r="G11631" s="64"/>
      <c r="H11631" s="64"/>
      <c r="O11631" s="87"/>
      <c r="P11631" s="127"/>
      <c r="Q11631" s="127"/>
      <c r="R11631" s="127"/>
    </row>
    <row r="11632" spans="7:18" x14ac:dyDescent="0.2">
      <c r="G11632" s="64"/>
      <c r="H11632" s="64"/>
      <c r="O11632" s="87"/>
      <c r="P11632" s="127"/>
      <c r="Q11632" s="127"/>
      <c r="R11632" s="127"/>
    </row>
    <row r="11633" spans="7:18" x14ac:dyDescent="0.2">
      <c r="G11633" s="64"/>
      <c r="H11633" s="64"/>
      <c r="O11633" s="87"/>
      <c r="P11633" s="127"/>
      <c r="Q11633" s="127"/>
      <c r="R11633" s="127"/>
    </row>
    <row r="11634" spans="7:18" x14ac:dyDescent="0.2">
      <c r="G11634" s="64"/>
      <c r="H11634" s="64"/>
      <c r="O11634" s="87"/>
      <c r="P11634" s="127"/>
      <c r="Q11634" s="127"/>
      <c r="R11634" s="127"/>
    </row>
    <row r="11635" spans="7:18" x14ac:dyDescent="0.2">
      <c r="G11635" s="64"/>
      <c r="H11635" s="64"/>
      <c r="O11635" s="87"/>
      <c r="P11635" s="127"/>
      <c r="Q11635" s="127"/>
      <c r="R11635" s="127"/>
    </row>
    <row r="11636" spans="7:18" x14ac:dyDescent="0.2">
      <c r="G11636" s="64"/>
      <c r="H11636" s="64"/>
      <c r="O11636" s="87"/>
      <c r="P11636" s="127"/>
      <c r="Q11636" s="127"/>
      <c r="R11636" s="127"/>
    </row>
    <row r="11637" spans="7:18" x14ac:dyDescent="0.2">
      <c r="G11637" s="64"/>
      <c r="H11637" s="64"/>
      <c r="O11637" s="87"/>
      <c r="P11637" s="127"/>
      <c r="Q11637" s="127"/>
      <c r="R11637" s="127"/>
    </row>
    <row r="11638" spans="7:18" x14ac:dyDescent="0.2">
      <c r="G11638" s="64"/>
      <c r="H11638" s="64"/>
      <c r="O11638" s="87"/>
      <c r="P11638" s="127"/>
      <c r="Q11638" s="127"/>
      <c r="R11638" s="127"/>
    </row>
    <row r="11639" spans="7:18" x14ac:dyDescent="0.2">
      <c r="G11639" s="64"/>
      <c r="H11639" s="64"/>
      <c r="O11639" s="87"/>
      <c r="P11639" s="127"/>
      <c r="Q11639" s="127"/>
      <c r="R11639" s="127"/>
    </row>
    <row r="11640" spans="7:18" x14ac:dyDescent="0.2">
      <c r="G11640" s="64"/>
      <c r="H11640" s="64"/>
      <c r="O11640" s="87"/>
      <c r="P11640" s="127"/>
      <c r="Q11640" s="127"/>
      <c r="R11640" s="127"/>
    </row>
    <row r="11641" spans="7:18" x14ac:dyDescent="0.2">
      <c r="G11641" s="64"/>
      <c r="H11641" s="64"/>
      <c r="O11641" s="87"/>
      <c r="P11641" s="127"/>
      <c r="Q11641" s="127"/>
      <c r="R11641" s="127"/>
    </row>
    <row r="11642" spans="7:18" x14ac:dyDescent="0.2">
      <c r="G11642" s="64"/>
      <c r="H11642" s="64"/>
      <c r="O11642" s="87"/>
      <c r="P11642" s="127"/>
      <c r="Q11642" s="127"/>
      <c r="R11642" s="127"/>
    </row>
    <row r="11643" spans="7:18" x14ac:dyDescent="0.2">
      <c r="G11643" s="64"/>
      <c r="H11643" s="64"/>
      <c r="O11643" s="87"/>
      <c r="P11643" s="127"/>
      <c r="Q11643" s="127"/>
      <c r="R11643" s="127"/>
    </row>
    <row r="11644" spans="7:18" x14ac:dyDescent="0.2">
      <c r="G11644" s="64"/>
      <c r="H11644" s="64"/>
      <c r="O11644" s="87"/>
      <c r="P11644" s="127"/>
      <c r="Q11644" s="127"/>
      <c r="R11644" s="127"/>
    </row>
    <row r="11645" spans="7:18" x14ac:dyDescent="0.2">
      <c r="G11645" s="64"/>
      <c r="H11645" s="64"/>
      <c r="O11645" s="87"/>
      <c r="P11645" s="127"/>
      <c r="Q11645" s="127"/>
      <c r="R11645" s="127"/>
    </row>
    <row r="11646" spans="7:18" x14ac:dyDescent="0.2">
      <c r="G11646" s="64"/>
      <c r="H11646" s="64"/>
      <c r="O11646" s="87"/>
      <c r="P11646" s="127"/>
      <c r="Q11646" s="127"/>
      <c r="R11646" s="127"/>
    </row>
    <row r="11647" spans="7:18" x14ac:dyDescent="0.2">
      <c r="G11647" s="64"/>
      <c r="H11647" s="64"/>
      <c r="O11647" s="87"/>
      <c r="P11647" s="127"/>
      <c r="Q11647" s="127"/>
      <c r="R11647" s="127"/>
    </row>
    <row r="11648" spans="7:18" x14ac:dyDescent="0.2">
      <c r="G11648" s="64"/>
      <c r="H11648" s="64"/>
      <c r="O11648" s="87"/>
      <c r="P11648" s="127"/>
      <c r="Q11648" s="127"/>
      <c r="R11648" s="127"/>
    </row>
    <row r="11649" spans="7:18" x14ac:dyDescent="0.2">
      <c r="G11649" s="64"/>
      <c r="H11649" s="64"/>
      <c r="O11649" s="87"/>
      <c r="P11649" s="127"/>
      <c r="Q11649" s="127"/>
      <c r="R11649" s="127"/>
    </row>
    <row r="11650" spans="7:18" x14ac:dyDescent="0.2">
      <c r="G11650" s="64"/>
      <c r="H11650" s="64"/>
      <c r="O11650" s="87"/>
      <c r="P11650" s="127"/>
      <c r="Q11650" s="127"/>
      <c r="R11650" s="127"/>
    </row>
    <row r="11651" spans="7:18" x14ac:dyDescent="0.2">
      <c r="G11651" s="64"/>
      <c r="H11651" s="64"/>
      <c r="O11651" s="87"/>
      <c r="P11651" s="127"/>
      <c r="Q11651" s="127"/>
      <c r="R11651" s="127"/>
    </row>
    <row r="11652" spans="7:18" x14ac:dyDescent="0.2">
      <c r="G11652" s="64"/>
      <c r="H11652" s="64"/>
      <c r="O11652" s="87"/>
      <c r="P11652" s="127"/>
      <c r="Q11652" s="127"/>
      <c r="R11652" s="127"/>
    </row>
    <row r="11653" spans="7:18" x14ac:dyDescent="0.2">
      <c r="G11653" s="64"/>
      <c r="H11653" s="64"/>
      <c r="O11653" s="87"/>
      <c r="P11653" s="127"/>
      <c r="Q11653" s="127"/>
      <c r="R11653" s="127"/>
    </row>
    <row r="11654" spans="7:18" x14ac:dyDescent="0.2">
      <c r="G11654" s="64"/>
      <c r="H11654" s="64"/>
      <c r="O11654" s="87"/>
      <c r="P11654" s="127"/>
      <c r="Q11654" s="127"/>
      <c r="R11654" s="127"/>
    </row>
    <row r="11655" spans="7:18" x14ac:dyDescent="0.2">
      <c r="G11655" s="64"/>
      <c r="H11655" s="64"/>
      <c r="O11655" s="87"/>
      <c r="P11655" s="127"/>
      <c r="Q11655" s="127"/>
      <c r="R11655" s="127"/>
    </row>
    <row r="11656" spans="7:18" x14ac:dyDescent="0.2">
      <c r="G11656" s="64"/>
      <c r="H11656" s="64"/>
      <c r="O11656" s="87"/>
      <c r="P11656" s="127"/>
      <c r="Q11656" s="127"/>
      <c r="R11656" s="127"/>
    </row>
    <row r="11657" spans="7:18" x14ac:dyDescent="0.2">
      <c r="G11657" s="64"/>
      <c r="H11657" s="64"/>
      <c r="O11657" s="87"/>
      <c r="P11657" s="127"/>
      <c r="Q11657" s="127"/>
      <c r="R11657" s="127"/>
    </row>
    <row r="11658" spans="7:18" x14ac:dyDescent="0.2">
      <c r="G11658" s="64"/>
      <c r="H11658" s="64"/>
      <c r="O11658" s="87"/>
      <c r="P11658" s="127"/>
      <c r="Q11658" s="127"/>
      <c r="R11658" s="127"/>
    </row>
    <row r="11659" spans="7:18" x14ac:dyDescent="0.2">
      <c r="G11659" s="64"/>
      <c r="H11659" s="64"/>
      <c r="O11659" s="87"/>
      <c r="P11659" s="127"/>
      <c r="Q11659" s="127"/>
      <c r="R11659" s="127"/>
    </row>
    <row r="11660" spans="7:18" x14ac:dyDescent="0.2">
      <c r="G11660" s="64"/>
      <c r="H11660" s="64"/>
      <c r="O11660" s="87"/>
      <c r="P11660" s="127"/>
      <c r="Q11660" s="127"/>
      <c r="R11660" s="127"/>
    </row>
    <row r="11661" spans="7:18" x14ac:dyDescent="0.2">
      <c r="G11661" s="64"/>
      <c r="H11661" s="64"/>
      <c r="O11661" s="87"/>
      <c r="P11661" s="127"/>
      <c r="Q11661" s="127"/>
      <c r="R11661" s="127"/>
    </row>
    <row r="11662" spans="7:18" x14ac:dyDescent="0.2">
      <c r="G11662" s="64"/>
      <c r="H11662" s="64"/>
      <c r="O11662" s="87"/>
      <c r="P11662" s="127"/>
      <c r="Q11662" s="127"/>
      <c r="R11662" s="127"/>
    </row>
    <row r="11663" spans="7:18" x14ac:dyDescent="0.2">
      <c r="G11663" s="64"/>
      <c r="H11663" s="64"/>
      <c r="O11663" s="87"/>
      <c r="P11663" s="127"/>
      <c r="Q11663" s="127"/>
      <c r="R11663" s="127"/>
    </row>
    <row r="11664" spans="7:18" x14ac:dyDescent="0.2">
      <c r="G11664" s="64"/>
      <c r="H11664" s="64"/>
      <c r="O11664" s="87"/>
      <c r="P11664" s="127"/>
      <c r="Q11664" s="127"/>
      <c r="R11664" s="127"/>
    </row>
    <row r="11665" spans="7:18" x14ac:dyDescent="0.2">
      <c r="G11665" s="64"/>
      <c r="H11665" s="64"/>
      <c r="O11665" s="87"/>
      <c r="P11665" s="127"/>
      <c r="Q11665" s="127"/>
      <c r="R11665" s="127"/>
    </row>
    <row r="11666" spans="7:18" x14ac:dyDescent="0.2">
      <c r="G11666" s="64"/>
      <c r="H11666" s="64"/>
      <c r="O11666" s="87"/>
      <c r="P11666" s="127"/>
      <c r="Q11666" s="127"/>
      <c r="R11666" s="127"/>
    </row>
    <row r="11667" spans="7:18" x14ac:dyDescent="0.2">
      <c r="G11667" s="64"/>
      <c r="H11667" s="64"/>
      <c r="O11667" s="87"/>
      <c r="P11667" s="127"/>
      <c r="Q11667" s="127"/>
      <c r="R11667" s="127"/>
    </row>
    <row r="11668" spans="7:18" x14ac:dyDescent="0.2">
      <c r="G11668" s="64"/>
      <c r="H11668" s="64"/>
      <c r="O11668" s="87"/>
      <c r="P11668" s="127"/>
      <c r="Q11668" s="127"/>
      <c r="R11668" s="127"/>
    </row>
    <row r="11669" spans="7:18" x14ac:dyDescent="0.2">
      <c r="G11669" s="64"/>
      <c r="H11669" s="64"/>
      <c r="O11669" s="87"/>
      <c r="P11669" s="127"/>
      <c r="Q11669" s="127"/>
      <c r="R11669" s="127"/>
    </row>
    <row r="11670" spans="7:18" x14ac:dyDescent="0.2">
      <c r="G11670" s="64"/>
      <c r="H11670" s="64"/>
      <c r="O11670" s="87"/>
      <c r="P11670" s="127"/>
      <c r="Q11670" s="127"/>
      <c r="R11670" s="127"/>
    </row>
    <row r="11671" spans="7:18" x14ac:dyDescent="0.2">
      <c r="G11671" s="64"/>
      <c r="H11671" s="64"/>
      <c r="O11671" s="87"/>
      <c r="P11671" s="127"/>
      <c r="Q11671" s="127"/>
      <c r="R11671" s="127"/>
    </row>
    <row r="11672" spans="7:18" x14ac:dyDescent="0.2">
      <c r="G11672" s="64"/>
      <c r="H11672" s="64"/>
      <c r="O11672" s="87"/>
      <c r="P11672" s="127"/>
      <c r="Q11672" s="127"/>
      <c r="R11672" s="127"/>
    </row>
    <row r="11673" spans="7:18" x14ac:dyDescent="0.2">
      <c r="G11673" s="64"/>
      <c r="H11673" s="64"/>
      <c r="O11673" s="87"/>
      <c r="P11673" s="127"/>
      <c r="Q11673" s="127"/>
      <c r="R11673" s="127"/>
    </row>
    <row r="11674" spans="7:18" x14ac:dyDescent="0.2">
      <c r="G11674" s="64"/>
      <c r="H11674" s="64"/>
      <c r="O11674" s="87"/>
      <c r="P11674" s="127"/>
      <c r="Q11674" s="127"/>
      <c r="R11674" s="127"/>
    </row>
    <row r="11675" spans="7:18" x14ac:dyDescent="0.2">
      <c r="G11675" s="64"/>
      <c r="H11675" s="64"/>
      <c r="O11675" s="87"/>
      <c r="P11675" s="127"/>
      <c r="Q11675" s="127"/>
      <c r="R11675" s="127"/>
    </row>
    <row r="11676" spans="7:18" x14ac:dyDescent="0.2">
      <c r="G11676" s="64"/>
      <c r="H11676" s="64"/>
      <c r="O11676" s="87"/>
      <c r="P11676" s="127"/>
      <c r="Q11676" s="127"/>
      <c r="R11676" s="127"/>
    </row>
    <row r="11677" spans="7:18" x14ac:dyDescent="0.2">
      <c r="G11677" s="64"/>
      <c r="H11677" s="64"/>
      <c r="O11677" s="87"/>
      <c r="P11677" s="127"/>
      <c r="Q11677" s="127"/>
      <c r="R11677" s="127"/>
    </row>
    <row r="11678" spans="7:18" x14ac:dyDescent="0.2">
      <c r="G11678" s="64"/>
      <c r="H11678" s="64"/>
      <c r="O11678" s="87"/>
      <c r="P11678" s="127"/>
      <c r="Q11678" s="127"/>
      <c r="R11678" s="127"/>
    </row>
    <row r="11679" spans="7:18" x14ac:dyDescent="0.2">
      <c r="G11679" s="64"/>
      <c r="H11679" s="64"/>
      <c r="O11679" s="87"/>
      <c r="P11679" s="127"/>
      <c r="Q11679" s="127"/>
      <c r="R11679" s="127"/>
    </row>
    <row r="11680" spans="7:18" x14ac:dyDescent="0.2">
      <c r="G11680" s="64"/>
      <c r="H11680" s="64"/>
      <c r="O11680" s="87"/>
      <c r="P11680" s="127"/>
      <c r="Q11680" s="127"/>
      <c r="R11680" s="127"/>
    </row>
    <row r="11681" spans="7:18" x14ac:dyDescent="0.2">
      <c r="G11681" s="64"/>
      <c r="H11681" s="64"/>
      <c r="O11681" s="87"/>
      <c r="P11681" s="127"/>
      <c r="Q11681" s="127"/>
      <c r="R11681" s="127"/>
    </row>
    <row r="11682" spans="7:18" x14ac:dyDescent="0.2">
      <c r="G11682" s="64"/>
      <c r="H11682" s="64"/>
      <c r="O11682" s="87"/>
      <c r="P11682" s="127"/>
      <c r="Q11682" s="127"/>
      <c r="R11682" s="127"/>
    </row>
    <row r="11683" spans="7:18" x14ac:dyDescent="0.2">
      <c r="G11683" s="64"/>
      <c r="H11683" s="64"/>
      <c r="O11683" s="87"/>
      <c r="P11683" s="127"/>
      <c r="Q11683" s="127"/>
      <c r="R11683" s="127"/>
    </row>
    <row r="11684" spans="7:18" x14ac:dyDescent="0.2">
      <c r="G11684" s="64"/>
      <c r="H11684" s="64"/>
      <c r="O11684" s="87"/>
      <c r="P11684" s="127"/>
      <c r="Q11684" s="127"/>
      <c r="R11684" s="127"/>
    </row>
    <row r="11685" spans="7:18" x14ac:dyDescent="0.2">
      <c r="G11685" s="64"/>
      <c r="H11685" s="64"/>
      <c r="O11685" s="87"/>
      <c r="P11685" s="127"/>
      <c r="Q11685" s="127"/>
      <c r="R11685" s="127"/>
    </row>
    <row r="11686" spans="7:18" x14ac:dyDescent="0.2">
      <c r="G11686" s="64"/>
      <c r="H11686" s="64"/>
      <c r="O11686" s="87"/>
      <c r="P11686" s="127"/>
      <c r="Q11686" s="127"/>
      <c r="R11686" s="127"/>
    </row>
    <row r="11687" spans="7:18" x14ac:dyDescent="0.2">
      <c r="G11687" s="64"/>
      <c r="H11687" s="64"/>
      <c r="O11687" s="87"/>
      <c r="P11687" s="127"/>
      <c r="Q11687" s="127"/>
      <c r="R11687" s="127"/>
    </row>
    <row r="11688" spans="7:18" x14ac:dyDescent="0.2">
      <c r="G11688" s="64"/>
      <c r="H11688" s="64"/>
      <c r="O11688" s="87"/>
      <c r="P11688" s="127"/>
      <c r="Q11688" s="127"/>
      <c r="R11688" s="127"/>
    </row>
    <row r="11689" spans="7:18" x14ac:dyDescent="0.2">
      <c r="G11689" s="64"/>
      <c r="H11689" s="64"/>
      <c r="O11689" s="87"/>
      <c r="P11689" s="127"/>
      <c r="Q11689" s="127"/>
      <c r="R11689" s="127"/>
    </row>
    <row r="11690" spans="7:18" x14ac:dyDescent="0.2">
      <c r="G11690" s="64"/>
      <c r="H11690" s="64"/>
      <c r="O11690" s="87"/>
      <c r="P11690" s="127"/>
      <c r="Q11690" s="127"/>
      <c r="R11690" s="127"/>
    </row>
    <row r="11691" spans="7:18" x14ac:dyDescent="0.2">
      <c r="G11691" s="64"/>
      <c r="H11691" s="64"/>
      <c r="O11691" s="87"/>
      <c r="P11691" s="127"/>
      <c r="Q11691" s="127"/>
      <c r="R11691" s="127"/>
    </row>
    <row r="11692" spans="7:18" x14ac:dyDescent="0.2">
      <c r="G11692" s="64"/>
      <c r="H11692" s="64"/>
      <c r="O11692" s="87"/>
      <c r="P11692" s="127"/>
      <c r="Q11692" s="127"/>
      <c r="R11692" s="127"/>
    </row>
    <row r="11693" spans="7:18" x14ac:dyDescent="0.2">
      <c r="G11693" s="64"/>
      <c r="H11693" s="64"/>
      <c r="O11693" s="87"/>
      <c r="P11693" s="127"/>
      <c r="Q11693" s="127"/>
      <c r="R11693" s="127"/>
    </row>
    <row r="11694" spans="7:18" x14ac:dyDescent="0.2">
      <c r="G11694" s="64"/>
      <c r="H11694" s="64"/>
      <c r="O11694" s="87"/>
      <c r="P11694" s="127"/>
      <c r="Q11694" s="127"/>
      <c r="R11694" s="127"/>
    </row>
    <row r="11695" spans="7:18" x14ac:dyDescent="0.2">
      <c r="G11695" s="64"/>
      <c r="H11695" s="64"/>
      <c r="O11695" s="87"/>
      <c r="P11695" s="127"/>
      <c r="Q11695" s="127"/>
      <c r="R11695" s="127"/>
    </row>
    <row r="11696" spans="7:18" x14ac:dyDescent="0.2">
      <c r="G11696" s="64"/>
      <c r="H11696" s="64"/>
      <c r="O11696" s="87"/>
      <c r="P11696" s="127"/>
      <c r="Q11696" s="127"/>
      <c r="R11696" s="127"/>
    </row>
    <row r="11697" spans="7:18" x14ac:dyDescent="0.2">
      <c r="G11697" s="64"/>
      <c r="H11697" s="64"/>
      <c r="O11697" s="87"/>
      <c r="P11697" s="127"/>
      <c r="Q11697" s="127"/>
      <c r="R11697" s="127"/>
    </row>
    <row r="11698" spans="7:18" x14ac:dyDescent="0.2">
      <c r="G11698" s="64"/>
      <c r="H11698" s="64"/>
      <c r="O11698" s="87"/>
      <c r="P11698" s="127"/>
      <c r="Q11698" s="127"/>
      <c r="R11698" s="127"/>
    </row>
    <row r="11699" spans="7:18" x14ac:dyDescent="0.2">
      <c r="G11699" s="64"/>
      <c r="H11699" s="64"/>
      <c r="O11699" s="87"/>
      <c r="P11699" s="127"/>
      <c r="Q11699" s="127"/>
      <c r="R11699" s="127"/>
    </row>
    <row r="11700" spans="7:18" x14ac:dyDescent="0.2">
      <c r="G11700" s="64"/>
      <c r="H11700" s="64"/>
      <c r="O11700" s="87"/>
      <c r="P11700" s="127"/>
      <c r="Q11700" s="127"/>
      <c r="R11700" s="127"/>
    </row>
    <row r="11701" spans="7:18" x14ac:dyDescent="0.2">
      <c r="G11701" s="64"/>
      <c r="H11701" s="64"/>
      <c r="O11701" s="87"/>
      <c r="P11701" s="127"/>
      <c r="Q11701" s="127"/>
      <c r="R11701" s="127"/>
    </row>
    <row r="11702" spans="7:18" x14ac:dyDescent="0.2">
      <c r="G11702" s="64"/>
      <c r="H11702" s="64"/>
      <c r="O11702" s="87"/>
      <c r="P11702" s="127"/>
      <c r="Q11702" s="127"/>
      <c r="R11702" s="127"/>
    </row>
    <row r="11703" spans="7:18" x14ac:dyDescent="0.2">
      <c r="G11703" s="64"/>
      <c r="H11703" s="64"/>
      <c r="O11703" s="87"/>
      <c r="P11703" s="127"/>
      <c r="Q11703" s="127"/>
      <c r="R11703" s="127"/>
    </row>
    <row r="11704" spans="7:18" x14ac:dyDescent="0.2">
      <c r="G11704" s="64"/>
      <c r="H11704" s="64"/>
      <c r="O11704" s="87"/>
      <c r="P11704" s="127"/>
      <c r="Q11704" s="127"/>
      <c r="R11704" s="127"/>
    </row>
    <row r="11705" spans="7:18" x14ac:dyDescent="0.2">
      <c r="G11705" s="64"/>
      <c r="H11705" s="64"/>
      <c r="O11705" s="87"/>
      <c r="P11705" s="127"/>
      <c r="Q11705" s="127"/>
      <c r="R11705" s="127"/>
    </row>
    <row r="11706" spans="7:18" x14ac:dyDescent="0.2">
      <c r="G11706" s="64"/>
      <c r="H11706" s="64"/>
      <c r="O11706" s="87"/>
      <c r="P11706" s="127"/>
      <c r="Q11706" s="127"/>
      <c r="R11706" s="127"/>
    </row>
    <row r="11707" spans="7:18" x14ac:dyDescent="0.2">
      <c r="G11707" s="64"/>
      <c r="H11707" s="64"/>
      <c r="O11707" s="87"/>
      <c r="P11707" s="127"/>
      <c r="Q11707" s="127"/>
      <c r="R11707" s="127"/>
    </row>
    <row r="11708" spans="7:18" x14ac:dyDescent="0.2">
      <c r="G11708" s="64"/>
      <c r="H11708" s="64"/>
      <c r="O11708" s="87"/>
      <c r="P11708" s="127"/>
      <c r="Q11708" s="127"/>
      <c r="R11708" s="127"/>
    </row>
    <row r="11709" spans="7:18" x14ac:dyDescent="0.2">
      <c r="G11709" s="64"/>
      <c r="H11709" s="64"/>
      <c r="O11709" s="87"/>
      <c r="P11709" s="127"/>
      <c r="Q11709" s="127"/>
      <c r="R11709" s="127"/>
    </row>
    <row r="11710" spans="7:18" x14ac:dyDescent="0.2">
      <c r="G11710" s="64"/>
      <c r="H11710" s="64"/>
      <c r="O11710" s="87"/>
      <c r="P11710" s="127"/>
      <c r="Q11710" s="127"/>
      <c r="R11710" s="127"/>
    </row>
    <row r="11711" spans="7:18" x14ac:dyDescent="0.2">
      <c r="G11711" s="64"/>
      <c r="H11711" s="64"/>
      <c r="O11711" s="87"/>
      <c r="P11711" s="127"/>
      <c r="Q11711" s="127"/>
      <c r="R11711" s="127"/>
    </row>
    <row r="11712" spans="7:18" x14ac:dyDescent="0.2">
      <c r="G11712" s="64"/>
      <c r="H11712" s="64"/>
      <c r="O11712" s="87"/>
      <c r="P11712" s="127"/>
      <c r="Q11712" s="127"/>
      <c r="R11712" s="127"/>
    </row>
    <row r="11713" spans="7:18" x14ac:dyDescent="0.2">
      <c r="G11713" s="64"/>
      <c r="H11713" s="64"/>
      <c r="O11713" s="87"/>
      <c r="P11713" s="127"/>
      <c r="Q11713" s="127"/>
      <c r="R11713" s="127"/>
    </row>
    <row r="11714" spans="7:18" x14ac:dyDescent="0.2">
      <c r="G11714" s="64"/>
      <c r="H11714" s="64"/>
      <c r="O11714" s="87"/>
      <c r="P11714" s="127"/>
      <c r="Q11714" s="127"/>
      <c r="R11714" s="127"/>
    </row>
    <row r="11715" spans="7:18" x14ac:dyDescent="0.2">
      <c r="G11715" s="64"/>
      <c r="H11715" s="64"/>
      <c r="O11715" s="87"/>
      <c r="P11715" s="127"/>
      <c r="Q11715" s="127"/>
      <c r="R11715" s="127"/>
    </row>
    <row r="11716" spans="7:18" x14ac:dyDescent="0.2">
      <c r="G11716" s="64"/>
      <c r="H11716" s="64"/>
      <c r="O11716" s="87"/>
      <c r="P11716" s="127"/>
      <c r="Q11716" s="127"/>
      <c r="R11716" s="127"/>
    </row>
    <row r="11717" spans="7:18" x14ac:dyDescent="0.2">
      <c r="G11717" s="64"/>
      <c r="H11717" s="64"/>
      <c r="O11717" s="87"/>
      <c r="P11717" s="127"/>
      <c r="Q11717" s="127"/>
      <c r="R11717" s="127"/>
    </row>
    <row r="11718" spans="7:18" x14ac:dyDescent="0.2">
      <c r="G11718" s="64"/>
      <c r="H11718" s="64"/>
      <c r="O11718" s="87"/>
      <c r="P11718" s="127"/>
      <c r="Q11718" s="127"/>
      <c r="R11718" s="127"/>
    </row>
    <row r="11719" spans="7:18" x14ac:dyDescent="0.2">
      <c r="G11719" s="64"/>
      <c r="H11719" s="64"/>
      <c r="O11719" s="87"/>
      <c r="P11719" s="127"/>
      <c r="Q11719" s="127"/>
      <c r="R11719" s="127"/>
    </row>
    <row r="11720" spans="7:18" x14ac:dyDescent="0.2">
      <c r="G11720" s="64"/>
      <c r="H11720" s="64"/>
      <c r="O11720" s="87"/>
      <c r="P11720" s="127"/>
      <c r="Q11720" s="127"/>
      <c r="R11720" s="127"/>
    </row>
    <row r="11721" spans="7:18" x14ac:dyDescent="0.2">
      <c r="G11721" s="64"/>
      <c r="H11721" s="64"/>
      <c r="O11721" s="87"/>
      <c r="P11721" s="127"/>
      <c r="Q11721" s="127"/>
      <c r="R11721" s="127"/>
    </row>
    <row r="11722" spans="7:18" x14ac:dyDescent="0.2">
      <c r="G11722" s="64"/>
      <c r="H11722" s="64"/>
      <c r="O11722" s="87"/>
      <c r="P11722" s="127"/>
      <c r="Q11722" s="127"/>
      <c r="R11722" s="127"/>
    </row>
    <row r="11723" spans="7:18" x14ac:dyDescent="0.2">
      <c r="G11723" s="64"/>
      <c r="H11723" s="64"/>
      <c r="O11723" s="87"/>
      <c r="P11723" s="127"/>
      <c r="Q11723" s="127"/>
      <c r="R11723" s="127"/>
    </row>
    <row r="11724" spans="7:18" x14ac:dyDescent="0.2">
      <c r="G11724" s="64"/>
      <c r="H11724" s="64"/>
      <c r="O11724" s="87"/>
      <c r="P11724" s="127"/>
      <c r="Q11724" s="127"/>
      <c r="R11724" s="127"/>
    </row>
    <row r="11725" spans="7:18" x14ac:dyDescent="0.2">
      <c r="G11725" s="64"/>
      <c r="H11725" s="64"/>
      <c r="O11725" s="87"/>
      <c r="P11725" s="127"/>
      <c r="Q11725" s="127"/>
      <c r="R11725" s="127"/>
    </row>
    <row r="11726" spans="7:18" x14ac:dyDescent="0.2">
      <c r="G11726" s="64"/>
      <c r="H11726" s="64"/>
      <c r="O11726" s="87"/>
      <c r="P11726" s="127"/>
      <c r="Q11726" s="127"/>
      <c r="R11726" s="127"/>
    </row>
    <row r="11727" spans="7:18" x14ac:dyDescent="0.2">
      <c r="G11727" s="64"/>
      <c r="H11727" s="64"/>
      <c r="O11727" s="87"/>
      <c r="P11727" s="127"/>
      <c r="Q11727" s="127"/>
      <c r="R11727" s="127"/>
    </row>
    <row r="11728" spans="7:18" x14ac:dyDescent="0.2">
      <c r="G11728" s="64"/>
      <c r="H11728" s="64"/>
      <c r="O11728" s="87"/>
      <c r="P11728" s="127"/>
      <c r="Q11728" s="127"/>
      <c r="R11728" s="127"/>
    </row>
    <row r="11729" spans="7:18" x14ac:dyDescent="0.2">
      <c r="G11729" s="64"/>
      <c r="H11729" s="64"/>
      <c r="O11729" s="87"/>
      <c r="P11729" s="127"/>
      <c r="Q11729" s="127"/>
      <c r="R11729" s="127"/>
    </row>
    <row r="11730" spans="7:18" x14ac:dyDescent="0.2">
      <c r="G11730" s="64"/>
      <c r="H11730" s="64"/>
      <c r="O11730" s="87"/>
      <c r="P11730" s="127"/>
      <c r="Q11730" s="127"/>
      <c r="R11730" s="127"/>
    </row>
    <row r="11731" spans="7:18" x14ac:dyDescent="0.2">
      <c r="G11731" s="64"/>
      <c r="H11731" s="64"/>
      <c r="O11731" s="87"/>
      <c r="P11731" s="127"/>
      <c r="Q11731" s="127"/>
      <c r="R11731" s="127"/>
    </row>
    <row r="11732" spans="7:18" x14ac:dyDescent="0.2">
      <c r="G11732" s="64"/>
      <c r="H11732" s="64"/>
      <c r="O11732" s="87"/>
      <c r="P11732" s="127"/>
      <c r="Q11732" s="127"/>
      <c r="R11732" s="127"/>
    </row>
    <row r="11733" spans="7:18" x14ac:dyDescent="0.2">
      <c r="G11733" s="64"/>
      <c r="H11733" s="64"/>
      <c r="O11733" s="87"/>
      <c r="P11733" s="127"/>
      <c r="Q11733" s="127"/>
      <c r="R11733" s="127"/>
    </row>
    <row r="11734" spans="7:18" x14ac:dyDescent="0.2">
      <c r="G11734" s="64"/>
      <c r="H11734" s="64"/>
      <c r="O11734" s="87"/>
      <c r="P11734" s="127"/>
      <c r="Q11734" s="127"/>
      <c r="R11734" s="127"/>
    </row>
    <row r="11735" spans="7:18" x14ac:dyDescent="0.2">
      <c r="G11735" s="64"/>
      <c r="H11735" s="64"/>
      <c r="O11735" s="87"/>
      <c r="P11735" s="127"/>
      <c r="Q11735" s="127"/>
      <c r="R11735" s="127"/>
    </row>
    <row r="11736" spans="7:18" x14ac:dyDescent="0.2">
      <c r="G11736" s="64"/>
      <c r="H11736" s="64"/>
      <c r="O11736" s="87"/>
      <c r="P11736" s="127"/>
      <c r="Q11736" s="127"/>
      <c r="R11736" s="127"/>
    </row>
    <row r="11737" spans="7:18" x14ac:dyDescent="0.2">
      <c r="G11737" s="64"/>
      <c r="H11737" s="64"/>
      <c r="O11737" s="87"/>
      <c r="P11737" s="127"/>
      <c r="Q11737" s="127"/>
      <c r="R11737" s="127"/>
    </row>
    <row r="11738" spans="7:18" x14ac:dyDescent="0.2">
      <c r="G11738" s="64"/>
      <c r="H11738" s="64"/>
      <c r="O11738" s="87"/>
      <c r="P11738" s="127"/>
      <c r="Q11738" s="127"/>
      <c r="R11738" s="127"/>
    </row>
    <row r="11739" spans="7:18" x14ac:dyDescent="0.2">
      <c r="G11739" s="64"/>
      <c r="H11739" s="64"/>
      <c r="O11739" s="87"/>
      <c r="P11739" s="127"/>
      <c r="Q11739" s="127"/>
      <c r="R11739" s="127"/>
    </row>
    <row r="11740" spans="7:18" x14ac:dyDescent="0.2">
      <c r="G11740" s="64"/>
      <c r="H11740" s="64"/>
      <c r="O11740" s="87"/>
      <c r="P11740" s="127"/>
      <c r="Q11740" s="127"/>
      <c r="R11740" s="127"/>
    </row>
    <row r="11741" spans="7:18" x14ac:dyDescent="0.2">
      <c r="G11741" s="64"/>
      <c r="H11741" s="64"/>
      <c r="O11741" s="87"/>
      <c r="P11741" s="127"/>
      <c r="Q11741" s="127"/>
      <c r="R11741" s="127"/>
    </row>
    <row r="11742" spans="7:18" x14ac:dyDescent="0.2">
      <c r="G11742" s="64"/>
      <c r="H11742" s="64"/>
      <c r="O11742" s="87"/>
      <c r="P11742" s="127"/>
      <c r="Q11742" s="127"/>
      <c r="R11742" s="127"/>
    </row>
    <row r="11743" spans="7:18" x14ac:dyDescent="0.2">
      <c r="G11743" s="64"/>
      <c r="H11743" s="64"/>
      <c r="O11743" s="87"/>
      <c r="P11743" s="127"/>
      <c r="Q11743" s="127"/>
      <c r="R11743" s="127"/>
    </row>
    <row r="11744" spans="7:18" x14ac:dyDescent="0.2">
      <c r="G11744" s="64"/>
      <c r="H11744" s="64"/>
      <c r="O11744" s="87"/>
      <c r="P11744" s="127"/>
      <c r="Q11744" s="127"/>
      <c r="R11744" s="127"/>
    </row>
    <row r="11745" spans="7:18" x14ac:dyDescent="0.2">
      <c r="G11745" s="64"/>
      <c r="H11745" s="64"/>
      <c r="O11745" s="87"/>
      <c r="P11745" s="127"/>
      <c r="Q11745" s="127"/>
      <c r="R11745" s="127"/>
    </row>
    <row r="11746" spans="7:18" x14ac:dyDescent="0.2">
      <c r="G11746" s="64"/>
      <c r="H11746" s="64"/>
      <c r="O11746" s="87"/>
      <c r="P11746" s="127"/>
      <c r="Q11746" s="127"/>
      <c r="R11746" s="127"/>
    </row>
    <row r="11747" spans="7:18" x14ac:dyDescent="0.2">
      <c r="G11747" s="64"/>
      <c r="H11747" s="64"/>
      <c r="O11747" s="87"/>
      <c r="P11747" s="127"/>
      <c r="Q11747" s="127"/>
      <c r="R11747" s="127"/>
    </row>
    <row r="11748" spans="7:18" x14ac:dyDescent="0.2">
      <c r="G11748" s="64"/>
      <c r="H11748" s="64"/>
      <c r="O11748" s="87"/>
      <c r="P11748" s="127"/>
      <c r="Q11748" s="127"/>
      <c r="R11748" s="127"/>
    </row>
    <row r="11749" spans="7:18" x14ac:dyDescent="0.2">
      <c r="G11749" s="64"/>
      <c r="H11749" s="64"/>
      <c r="O11749" s="87"/>
      <c r="P11749" s="127"/>
      <c r="Q11749" s="127"/>
      <c r="R11749" s="127"/>
    </row>
    <row r="11750" spans="7:18" x14ac:dyDescent="0.2">
      <c r="G11750" s="64"/>
      <c r="H11750" s="64"/>
      <c r="O11750" s="87"/>
      <c r="P11750" s="127"/>
      <c r="Q11750" s="127"/>
      <c r="R11750" s="127"/>
    </row>
    <row r="11751" spans="7:18" x14ac:dyDescent="0.2">
      <c r="G11751" s="64"/>
      <c r="H11751" s="64"/>
      <c r="O11751" s="87"/>
      <c r="P11751" s="127"/>
      <c r="Q11751" s="127"/>
      <c r="R11751" s="127"/>
    </row>
    <row r="11752" spans="7:18" x14ac:dyDescent="0.2">
      <c r="G11752" s="64"/>
      <c r="H11752" s="64"/>
      <c r="O11752" s="87"/>
      <c r="P11752" s="127"/>
      <c r="Q11752" s="127"/>
      <c r="R11752" s="127"/>
    </row>
    <row r="11753" spans="7:18" x14ac:dyDescent="0.2">
      <c r="G11753" s="64"/>
      <c r="H11753" s="64"/>
      <c r="O11753" s="87"/>
      <c r="P11753" s="127"/>
      <c r="Q11753" s="127"/>
      <c r="R11753" s="127"/>
    </row>
    <row r="11754" spans="7:18" x14ac:dyDescent="0.2">
      <c r="G11754" s="64"/>
      <c r="H11754" s="64"/>
      <c r="O11754" s="87"/>
      <c r="P11754" s="127"/>
      <c r="Q11754" s="127"/>
      <c r="R11754" s="127"/>
    </row>
    <row r="11755" spans="7:18" x14ac:dyDescent="0.2">
      <c r="G11755" s="64"/>
      <c r="H11755" s="64"/>
      <c r="O11755" s="87"/>
      <c r="P11755" s="127"/>
      <c r="Q11755" s="127"/>
      <c r="R11755" s="127"/>
    </row>
    <row r="11756" spans="7:18" x14ac:dyDescent="0.2">
      <c r="G11756" s="64"/>
      <c r="H11756" s="64"/>
      <c r="O11756" s="87"/>
      <c r="P11756" s="127"/>
      <c r="Q11756" s="127"/>
      <c r="R11756" s="127"/>
    </row>
    <row r="11757" spans="7:18" x14ac:dyDescent="0.2">
      <c r="G11757" s="64"/>
      <c r="H11757" s="64"/>
      <c r="O11757" s="87"/>
      <c r="P11757" s="127"/>
      <c r="Q11757" s="127"/>
      <c r="R11757" s="127"/>
    </row>
    <row r="11758" spans="7:18" x14ac:dyDescent="0.2">
      <c r="G11758" s="64"/>
      <c r="H11758" s="64"/>
      <c r="O11758" s="87"/>
      <c r="P11758" s="127"/>
      <c r="Q11758" s="127"/>
      <c r="R11758" s="127"/>
    </row>
    <row r="11759" spans="7:18" x14ac:dyDescent="0.2">
      <c r="G11759" s="64"/>
      <c r="H11759" s="64"/>
      <c r="O11759" s="87"/>
      <c r="P11759" s="127"/>
      <c r="Q11759" s="127"/>
      <c r="R11759" s="127"/>
    </row>
    <row r="11760" spans="7:18" x14ac:dyDescent="0.2">
      <c r="G11760" s="64"/>
      <c r="H11760" s="64"/>
      <c r="O11760" s="87"/>
      <c r="P11760" s="127"/>
      <c r="Q11760" s="127"/>
      <c r="R11760" s="127"/>
    </row>
    <row r="11761" spans="7:18" x14ac:dyDescent="0.2">
      <c r="G11761" s="64"/>
      <c r="H11761" s="64"/>
      <c r="O11761" s="87"/>
      <c r="P11761" s="127"/>
      <c r="Q11761" s="127"/>
      <c r="R11761" s="127"/>
    </row>
    <row r="11762" spans="7:18" x14ac:dyDescent="0.2">
      <c r="G11762" s="64"/>
      <c r="H11762" s="64"/>
      <c r="O11762" s="87"/>
      <c r="P11762" s="127"/>
      <c r="Q11762" s="127"/>
      <c r="R11762" s="127"/>
    </row>
    <row r="11763" spans="7:18" x14ac:dyDescent="0.2">
      <c r="G11763" s="64"/>
      <c r="H11763" s="64"/>
      <c r="O11763" s="87"/>
      <c r="P11763" s="127"/>
      <c r="Q11763" s="127"/>
      <c r="R11763" s="127"/>
    </row>
    <row r="11764" spans="7:18" x14ac:dyDescent="0.2">
      <c r="G11764" s="64"/>
      <c r="H11764" s="64"/>
      <c r="O11764" s="87"/>
      <c r="P11764" s="127"/>
      <c r="Q11764" s="127"/>
      <c r="R11764" s="127"/>
    </row>
    <row r="11765" spans="7:18" x14ac:dyDescent="0.2">
      <c r="G11765" s="64"/>
      <c r="H11765" s="64"/>
      <c r="O11765" s="87"/>
      <c r="P11765" s="127"/>
      <c r="Q11765" s="127"/>
      <c r="R11765" s="127"/>
    </row>
    <row r="11766" spans="7:18" x14ac:dyDescent="0.2">
      <c r="G11766" s="64"/>
      <c r="H11766" s="64"/>
      <c r="O11766" s="87"/>
      <c r="P11766" s="127"/>
      <c r="Q11766" s="127"/>
      <c r="R11766" s="127"/>
    </row>
    <row r="11767" spans="7:18" x14ac:dyDescent="0.2">
      <c r="G11767" s="64"/>
      <c r="H11767" s="64"/>
      <c r="O11767" s="87"/>
      <c r="P11767" s="127"/>
      <c r="Q11767" s="127"/>
      <c r="R11767" s="127"/>
    </row>
    <row r="11768" spans="7:18" x14ac:dyDescent="0.2">
      <c r="G11768" s="64"/>
      <c r="H11768" s="64"/>
      <c r="O11768" s="87"/>
      <c r="P11768" s="127"/>
      <c r="Q11768" s="127"/>
      <c r="R11768" s="127"/>
    </row>
    <row r="11769" spans="7:18" x14ac:dyDescent="0.2">
      <c r="G11769" s="64"/>
      <c r="H11769" s="64"/>
      <c r="O11769" s="87"/>
      <c r="P11769" s="127"/>
      <c r="Q11769" s="127"/>
      <c r="R11769" s="127"/>
    </row>
    <row r="11770" spans="7:18" x14ac:dyDescent="0.2">
      <c r="G11770" s="64"/>
      <c r="H11770" s="64"/>
      <c r="O11770" s="87"/>
      <c r="P11770" s="127"/>
      <c r="Q11770" s="127"/>
      <c r="R11770" s="127"/>
    </row>
    <row r="11771" spans="7:18" x14ac:dyDescent="0.2">
      <c r="G11771" s="64"/>
      <c r="H11771" s="64"/>
      <c r="O11771" s="87"/>
      <c r="P11771" s="127"/>
      <c r="Q11771" s="127"/>
      <c r="R11771" s="127"/>
    </row>
    <row r="11772" spans="7:18" x14ac:dyDescent="0.2">
      <c r="G11772" s="64"/>
      <c r="H11772" s="64"/>
      <c r="O11772" s="87"/>
      <c r="P11772" s="127"/>
      <c r="Q11772" s="127"/>
      <c r="R11772" s="127"/>
    </row>
    <row r="11773" spans="7:18" x14ac:dyDescent="0.2">
      <c r="G11773" s="64"/>
      <c r="H11773" s="64"/>
      <c r="O11773" s="87"/>
      <c r="P11773" s="127"/>
      <c r="Q11773" s="127"/>
      <c r="R11773" s="127"/>
    </row>
    <row r="11774" spans="7:18" x14ac:dyDescent="0.2">
      <c r="G11774" s="64"/>
      <c r="H11774" s="64"/>
      <c r="O11774" s="87"/>
      <c r="P11774" s="127"/>
      <c r="Q11774" s="127"/>
      <c r="R11774" s="127"/>
    </row>
    <row r="11775" spans="7:18" x14ac:dyDescent="0.2">
      <c r="G11775" s="64"/>
      <c r="H11775" s="64"/>
      <c r="O11775" s="87"/>
      <c r="P11775" s="127"/>
      <c r="Q11775" s="127"/>
      <c r="R11775" s="127"/>
    </row>
    <row r="11776" spans="7:18" x14ac:dyDescent="0.2">
      <c r="G11776" s="64"/>
      <c r="H11776" s="64"/>
      <c r="O11776" s="87"/>
      <c r="P11776" s="127"/>
      <c r="Q11776" s="127"/>
      <c r="R11776" s="127"/>
    </row>
    <row r="11777" spans="7:18" x14ac:dyDescent="0.2">
      <c r="G11777" s="64"/>
      <c r="H11777" s="64"/>
      <c r="O11777" s="87"/>
      <c r="P11777" s="127"/>
      <c r="Q11777" s="127"/>
      <c r="R11777" s="127"/>
    </row>
    <row r="11778" spans="7:18" x14ac:dyDescent="0.2">
      <c r="G11778" s="64"/>
      <c r="H11778" s="64"/>
      <c r="O11778" s="87"/>
      <c r="P11778" s="127"/>
      <c r="Q11778" s="127"/>
      <c r="R11778" s="127"/>
    </row>
    <row r="11779" spans="7:18" x14ac:dyDescent="0.2">
      <c r="G11779" s="64"/>
      <c r="H11779" s="64"/>
      <c r="O11779" s="87"/>
      <c r="P11779" s="127"/>
      <c r="Q11779" s="127"/>
      <c r="R11779" s="127"/>
    </row>
    <row r="11780" spans="7:18" x14ac:dyDescent="0.2">
      <c r="G11780" s="64"/>
      <c r="H11780" s="64"/>
      <c r="O11780" s="87"/>
      <c r="P11780" s="127"/>
      <c r="Q11780" s="127"/>
      <c r="R11780" s="127"/>
    </row>
    <row r="11781" spans="7:18" x14ac:dyDescent="0.2">
      <c r="G11781" s="64"/>
      <c r="H11781" s="64"/>
      <c r="O11781" s="87"/>
      <c r="P11781" s="127"/>
      <c r="Q11781" s="127"/>
      <c r="R11781" s="127"/>
    </row>
    <row r="11782" spans="7:18" x14ac:dyDescent="0.2">
      <c r="G11782" s="64"/>
      <c r="H11782" s="64"/>
      <c r="O11782" s="87"/>
      <c r="P11782" s="127"/>
      <c r="Q11782" s="127"/>
      <c r="R11782" s="127"/>
    </row>
    <row r="11783" spans="7:18" x14ac:dyDescent="0.2">
      <c r="G11783" s="64"/>
      <c r="H11783" s="64"/>
      <c r="O11783" s="87"/>
      <c r="P11783" s="127"/>
      <c r="Q11783" s="127"/>
      <c r="R11783" s="127"/>
    </row>
    <row r="11784" spans="7:18" x14ac:dyDescent="0.2">
      <c r="G11784" s="64"/>
      <c r="H11784" s="64"/>
      <c r="O11784" s="87"/>
      <c r="P11784" s="127"/>
      <c r="Q11784" s="127"/>
      <c r="R11784" s="127"/>
    </row>
    <row r="11785" spans="7:18" x14ac:dyDescent="0.2">
      <c r="G11785" s="64"/>
      <c r="H11785" s="64"/>
      <c r="O11785" s="87"/>
      <c r="P11785" s="127"/>
      <c r="Q11785" s="127"/>
      <c r="R11785" s="127"/>
    </row>
    <row r="11786" spans="7:18" x14ac:dyDescent="0.2">
      <c r="G11786" s="64"/>
      <c r="H11786" s="64"/>
      <c r="O11786" s="87"/>
      <c r="P11786" s="127"/>
      <c r="Q11786" s="127"/>
      <c r="R11786" s="127"/>
    </row>
    <row r="11787" spans="7:18" x14ac:dyDescent="0.2">
      <c r="G11787" s="64"/>
      <c r="H11787" s="64"/>
      <c r="O11787" s="87"/>
      <c r="P11787" s="127"/>
      <c r="Q11787" s="127"/>
      <c r="R11787" s="127"/>
    </row>
    <row r="11788" spans="7:18" x14ac:dyDescent="0.2">
      <c r="G11788" s="64"/>
      <c r="H11788" s="64"/>
      <c r="O11788" s="87"/>
      <c r="P11788" s="127"/>
      <c r="Q11788" s="127"/>
      <c r="R11788" s="127"/>
    </row>
    <row r="11789" spans="7:18" x14ac:dyDescent="0.2">
      <c r="G11789" s="64"/>
      <c r="H11789" s="64"/>
      <c r="O11789" s="87"/>
      <c r="P11789" s="127"/>
      <c r="Q11789" s="127"/>
      <c r="R11789" s="127"/>
    </row>
    <row r="11790" spans="7:18" x14ac:dyDescent="0.2">
      <c r="G11790" s="64"/>
      <c r="H11790" s="64"/>
      <c r="O11790" s="87"/>
      <c r="P11790" s="127"/>
      <c r="Q11790" s="127"/>
      <c r="R11790" s="127"/>
    </row>
    <row r="11791" spans="7:18" x14ac:dyDescent="0.2">
      <c r="G11791" s="64"/>
      <c r="H11791" s="64"/>
      <c r="O11791" s="87"/>
      <c r="P11791" s="127"/>
      <c r="Q11791" s="127"/>
      <c r="R11791" s="127"/>
    </row>
    <row r="11792" spans="7:18" x14ac:dyDescent="0.2">
      <c r="G11792" s="64"/>
      <c r="H11792" s="64"/>
      <c r="O11792" s="87"/>
      <c r="P11792" s="127"/>
      <c r="Q11792" s="127"/>
      <c r="R11792" s="127"/>
    </row>
    <row r="11793" spans="7:18" x14ac:dyDescent="0.2">
      <c r="G11793" s="64"/>
      <c r="H11793" s="64"/>
      <c r="O11793" s="87"/>
      <c r="P11793" s="127"/>
      <c r="Q11793" s="127"/>
      <c r="R11793" s="127"/>
    </row>
    <row r="11794" spans="7:18" x14ac:dyDescent="0.2">
      <c r="G11794" s="64"/>
      <c r="H11794" s="64"/>
      <c r="O11794" s="87"/>
      <c r="P11794" s="127"/>
      <c r="Q11794" s="127"/>
      <c r="R11794" s="127"/>
    </row>
    <row r="11795" spans="7:18" x14ac:dyDescent="0.2">
      <c r="G11795" s="64"/>
      <c r="H11795" s="64"/>
      <c r="O11795" s="87"/>
      <c r="P11795" s="127"/>
      <c r="Q11795" s="127"/>
      <c r="R11795" s="127"/>
    </row>
    <row r="11796" spans="7:18" x14ac:dyDescent="0.2">
      <c r="G11796" s="64"/>
      <c r="H11796" s="64"/>
      <c r="O11796" s="87"/>
      <c r="P11796" s="127"/>
      <c r="Q11796" s="127"/>
      <c r="R11796" s="127"/>
    </row>
    <row r="11797" spans="7:18" x14ac:dyDescent="0.2">
      <c r="G11797" s="64"/>
      <c r="H11797" s="64"/>
      <c r="O11797" s="87"/>
      <c r="P11797" s="127"/>
      <c r="Q11797" s="127"/>
      <c r="R11797" s="127"/>
    </row>
    <row r="11798" spans="7:18" x14ac:dyDescent="0.2">
      <c r="G11798" s="64"/>
      <c r="H11798" s="64"/>
      <c r="O11798" s="87"/>
      <c r="P11798" s="127"/>
      <c r="Q11798" s="127"/>
      <c r="R11798" s="127"/>
    </row>
    <row r="11799" spans="7:18" x14ac:dyDescent="0.2">
      <c r="G11799" s="64"/>
      <c r="H11799" s="64"/>
      <c r="O11799" s="87"/>
      <c r="P11799" s="127"/>
      <c r="Q11799" s="127"/>
      <c r="R11799" s="127"/>
    </row>
    <row r="11800" spans="7:18" x14ac:dyDescent="0.2">
      <c r="G11800" s="64"/>
      <c r="H11800" s="64"/>
      <c r="O11800" s="87"/>
      <c r="P11800" s="127"/>
      <c r="Q11800" s="127"/>
      <c r="R11800" s="127"/>
    </row>
    <row r="11801" spans="7:18" x14ac:dyDescent="0.2">
      <c r="G11801" s="64"/>
      <c r="H11801" s="64"/>
      <c r="O11801" s="87"/>
      <c r="P11801" s="127"/>
      <c r="Q11801" s="127"/>
      <c r="R11801" s="127"/>
    </row>
    <row r="11802" spans="7:18" x14ac:dyDescent="0.2">
      <c r="G11802" s="64"/>
      <c r="H11802" s="64"/>
      <c r="O11802" s="87"/>
      <c r="P11802" s="127"/>
      <c r="Q11802" s="127"/>
      <c r="R11802" s="127"/>
    </row>
    <row r="11803" spans="7:18" x14ac:dyDescent="0.2">
      <c r="G11803" s="64"/>
      <c r="H11803" s="64"/>
      <c r="O11803" s="87"/>
      <c r="P11803" s="127"/>
      <c r="Q11803" s="127"/>
      <c r="R11803" s="127"/>
    </row>
    <row r="11804" spans="7:18" x14ac:dyDescent="0.2">
      <c r="G11804" s="64"/>
      <c r="H11804" s="64"/>
      <c r="O11804" s="87"/>
      <c r="P11804" s="127"/>
      <c r="Q11804" s="127"/>
      <c r="R11804" s="127"/>
    </row>
    <row r="11805" spans="7:18" x14ac:dyDescent="0.2">
      <c r="G11805" s="64"/>
      <c r="H11805" s="64"/>
      <c r="O11805" s="87"/>
      <c r="P11805" s="127"/>
      <c r="Q11805" s="127"/>
      <c r="R11805" s="127"/>
    </row>
    <row r="11806" spans="7:18" x14ac:dyDescent="0.2">
      <c r="G11806" s="64"/>
      <c r="H11806" s="64"/>
      <c r="O11806" s="87"/>
      <c r="P11806" s="127"/>
      <c r="Q11806" s="127"/>
      <c r="R11806" s="127"/>
    </row>
    <row r="11807" spans="7:18" x14ac:dyDescent="0.2">
      <c r="G11807" s="64"/>
      <c r="H11807" s="64"/>
      <c r="O11807" s="87"/>
      <c r="P11807" s="127"/>
      <c r="Q11807" s="127"/>
      <c r="R11807" s="127"/>
    </row>
    <row r="11808" spans="7:18" x14ac:dyDescent="0.2">
      <c r="G11808" s="64"/>
      <c r="H11808" s="64"/>
      <c r="O11808" s="87"/>
      <c r="P11808" s="127"/>
      <c r="Q11808" s="127"/>
      <c r="R11808" s="127"/>
    </row>
    <row r="11809" spans="7:18" x14ac:dyDescent="0.2">
      <c r="G11809" s="64"/>
      <c r="H11809" s="64"/>
      <c r="O11809" s="87"/>
      <c r="P11809" s="127"/>
      <c r="Q11809" s="127"/>
      <c r="R11809" s="127"/>
    </row>
    <row r="11810" spans="7:18" x14ac:dyDescent="0.2">
      <c r="G11810" s="64"/>
      <c r="H11810" s="64"/>
      <c r="O11810" s="87"/>
      <c r="P11810" s="127"/>
      <c r="Q11810" s="127"/>
      <c r="R11810" s="127"/>
    </row>
    <row r="11811" spans="7:18" x14ac:dyDescent="0.2">
      <c r="G11811" s="64"/>
      <c r="H11811" s="64"/>
      <c r="O11811" s="87"/>
      <c r="P11811" s="127"/>
      <c r="Q11811" s="127"/>
      <c r="R11811" s="127"/>
    </row>
    <row r="11812" spans="7:18" x14ac:dyDescent="0.2">
      <c r="G11812" s="64"/>
      <c r="H11812" s="64"/>
      <c r="O11812" s="87"/>
      <c r="P11812" s="127"/>
      <c r="Q11812" s="127"/>
      <c r="R11812" s="127"/>
    </row>
    <row r="11813" spans="7:18" x14ac:dyDescent="0.2">
      <c r="G11813" s="64"/>
      <c r="H11813" s="64"/>
      <c r="O11813" s="87"/>
      <c r="P11813" s="127"/>
      <c r="Q11813" s="127"/>
      <c r="R11813" s="127"/>
    </row>
    <row r="11814" spans="7:18" x14ac:dyDescent="0.2">
      <c r="G11814" s="64"/>
      <c r="H11814" s="64"/>
      <c r="O11814" s="87"/>
      <c r="P11814" s="127"/>
      <c r="Q11814" s="127"/>
      <c r="R11814" s="127"/>
    </row>
    <row r="11815" spans="7:18" x14ac:dyDescent="0.2">
      <c r="G11815" s="64"/>
      <c r="H11815" s="64"/>
      <c r="O11815" s="87"/>
      <c r="P11815" s="127"/>
      <c r="Q11815" s="127"/>
      <c r="R11815" s="127"/>
    </row>
    <row r="11816" spans="7:18" x14ac:dyDescent="0.2">
      <c r="G11816" s="64"/>
      <c r="H11816" s="64"/>
      <c r="O11816" s="87"/>
      <c r="P11816" s="127"/>
      <c r="Q11816" s="127"/>
      <c r="R11816" s="127"/>
    </row>
    <row r="11817" spans="7:18" x14ac:dyDescent="0.2">
      <c r="G11817" s="64"/>
      <c r="H11817" s="64"/>
      <c r="O11817" s="87"/>
      <c r="P11817" s="127"/>
      <c r="Q11817" s="127"/>
      <c r="R11817" s="127"/>
    </row>
    <row r="11818" spans="7:18" x14ac:dyDescent="0.2">
      <c r="G11818" s="64"/>
      <c r="H11818" s="64"/>
      <c r="O11818" s="87"/>
      <c r="P11818" s="127"/>
      <c r="Q11818" s="127"/>
      <c r="R11818" s="127"/>
    </row>
    <row r="11819" spans="7:18" x14ac:dyDescent="0.2">
      <c r="G11819" s="64"/>
      <c r="H11819" s="64"/>
      <c r="O11819" s="87"/>
      <c r="P11819" s="127"/>
      <c r="Q11819" s="127"/>
      <c r="R11819" s="127"/>
    </row>
    <row r="11820" spans="7:18" x14ac:dyDescent="0.2">
      <c r="G11820" s="64"/>
      <c r="H11820" s="64"/>
      <c r="O11820" s="87"/>
      <c r="P11820" s="127"/>
      <c r="Q11820" s="127"/>
      <c r="R11820" s="127"/>
    </row>
    <row r="11821" spans="7:18" x14ac:dyDescent="0.2">
      <c r="G11821" s="64"/>
      <c r="H11821" s="64"/>
      <c r="O11821" s="87"/>
      <c r="P11821" s="127"/>
      <c r="Q11821" s="127"/>
      <c r="R11821" s="127"/>
    </row>
    <row r="11822" spans="7:18" x14ac:dyDescent="0.2">
      <c r="G11822" s="64"/>
      <c r="H11822" s="64"/>
      <c r="O11822" s="87"/>
      <c r="P11822" s="127"/>
      <c r="Q11822" s="127"/>
      <c r="R11822" s="127"/>
    </row>
    <row r="11823" spans="7:18" x14ac:dyDescent="0.2">
      <c r="G11823" s="64"/>
      <c r="H11823" s="64"/>
      <c r="O11823" s="87"/>
      <c r="P11823" s="127"/>
      <c r="Q11823" s="127"/>
      <c r="R11823" s="127"/>
    </row>
    <row r="11824" spans="7:18" x14ac:dyDescent="0.2">
      <c r="G11824" s="64"/>
      <c r="H11824" s="64"/>
      <c r="O11824" s="87"/>
      <c r="P11824" s="127"/>
      <c r="Q11824" s="127"/>
      <c r="R11824" s="127"/>
    </row>
    <row r="11825" spans="7:18" x14ac:dyDescent="0.2">
      <c r="G11825" s="64"/>
      <c r="H11825" s="64"/>
      <c r="O11825" s="87"/>
      <c r="P11825" s="127"/>
      <c r="Q11825" s="127"/>
      <c r="R11825" s="127"/>
    </row>
    <row r="11826" spans="7:18" x14ac:dyDescent="0.2">
      <c r="G11826" s="64"/>
      <c r="H11826" s="64"/>
      <c r="O11826" s="87"/>
      <c r="P11826" s="127"/>
      <c r="Q11826" s="127"/>
      <c r="R11826" s="127"/>
    </row>
    <row r="11827" spans="7:18" x14ac:dyDescent="0.2">
      <c r="G11827" s="64"/>
      <c r="H11827" s="64"/>
      <c r="O11827" s="87"/>
      <c r="P11827" s="127"/>
      <c r="Q11827" s="127"/>
      <c r="R11827" s="127"/>
    </row>
    <row r="11828" spans="7:18" x14ac:dyDescent="0.2">
      <c r="G11828" s="64"/>
      <c r="H11828" s="64"/>
      <c r="O11828" s="87"/>
      <c r="P11828" s="127"/>
      <c r="Q11828" s="127"/>
      <c r="R11828" s="127"/>
    </row>
    <row r="11829" spans="7:18" x14ac:dyDescent="0.2">
      <c r="G11829" s="64"/>
      <c r="H11829" s="64"/>
      <c r="O11829" s="87"/>
      <c r="P11829" s="127"/>
      <c r="Q11829" s="127"/>
      <c r="R11829" s="127"/>
    </row>
    <row r="11830" spans="7:18" x14ac:dyDescent="0.2">
      <c r="G11830" s="64"/>
      <c r="H11830" s="64"/>
      <c r="O11830" s="87"/>
      <c r="P11830" s="127"/>
      <c r="Q11830" s="127"/>
      <c r="R11830" s="127"/>
    </row>
    <row r="11831" spans="7:18" x14ac:dyDescent="0.2">
      <c r="G11831" s="64"/>
      <c r="H11831" s="64"/>
      <c r="O11831" s="87"/>
      <c r="P11831" s="127"/>
      <c r="Q11831" s="127"/>
      <c r="R11831" s="127"/>
    </row>
    <row r="11832" spans="7:18" x14ac:dyDescent="0.2">
      <c r="G11832" s="64"/>
      <c r="H11832" s="64"/>
      <c r="O11832" s="87"/>
      <c r="P11832" s="127"/>
      <c r="Q11832" s="127"/>
      <c r="R11832" s="127"/>
    </row>
    <row r="11833" spans="7:18" x14ac:dyDescent="0.2">
      <c r="G11833" s="64"/>
      <c r="H11833" s="64"/>
      <c r="O11833" s="87"/>
      <c r="P11833" s="127"/>
      <c r="Q11833" s="127"/>
      <c r="R11833" s="127"/>
    </row>
    <row r="11834" spans="7:18" x14ac:dyDescent="0.2">
      <c r="G11834" s="64"/>
      <c r="H11834" s="64"/>
      <c r="O11834" s="87"/>
      <c r="P11834" s="127"/>
      <c r="Q11834" s="127"/>
      <c r="R11834" s="127"/>
    </row>
    <row r="11835" spans="7:18" x14ac:dyDescent="0.2">
      <c r="G11835" s="64"/>
      <c r="H11835" s="64"/>
      <c r="O11835" s="87"/>
      <c r="P11835" s="127"/>
      <c r="Q11835" s="127"/>
      <c r="R11835" s="127"/>
    </row>
    <row r="11836" spans="7:18" x14ac:dyDescent="0.2">
      <c r="G11836" s="64"/>
      <c r="H11836" s="64"/>
      <c r="O11836" s="87"/>
      <c r="P11836" s="127"/>
      <c r="Q11836" s="127"/>
      <c r="R11836" s="127"/>
    </row>
    <row r="11837" spans="7:18" x14ac:dyDescent="0.2">
      <c r="G11837" s="64"/>
      <c r="H11837" s="64"/>
      <c r="O11837" s="87"/>
      <c r="P11837" s="127"/>
      <c r="Q11837" s="127"/>
      <c r="R11837" s="127"/>
    </row>
    <row r="11838" spans="7:18" x14ac:dyDescent="0.2">
      <c r="G11838" s="64"/>
      <c r="H11838" s="64"/>
      <c r="O11838" s="87"/>
      <c r="P11838" s="127"/>
      <c r="Q11838" s="127"/>
      <c r="R11838" s="127"/>
    </row>
    <row r="11839" spans="7:18" x14ac:dyDescent="0.2">
      <c r="G11839" s="64"/>
      <c r="H11839" s="64"/>
      <c r="O11839" s="87"/>
      <c r="P11839" s="127"/>
      <c r="Q11839" s="127"/>
      <c r="R11839" s="127"/>
    </row>
    <row r="11840" spans="7:18" x14ac:dyDescent="0.2">
      <c r="G11840" s="64"/>
      <c r="H11840" s="64"/>
      <c r="O11840" s="87"/>
      <c r="P11840" s="127"/>
      <c r="Q11840" s="127"/>
      <c r="R11840" s="127"/>
    </row>
    <row r="11841" spans="7:18" x14ac:dyDescent="0.2">
      <c r="G11841" s="64"/>
      <c r="H11841" s="64"/>
      <c r="O11841" s="87"/>
      <c r="P11841" s="127"/>
      <c r="Q11841" s="127"/>
      <c r="R11841" s="127"/>
    </row>
    <row r="11842" spans="7:18" x14ac:dyDescent="0.2">
      <c r="G11842" s="64"/>
      <c r="H11842" s="64"/>
      <c r="O11842" s="87"/>
      <c r="P11842" s="127"/>
      <c r="Q11842" s="127"/>
      <c r="R11842" s="127"/>
    </row>
    <row r="11843" spans="7:18" x14ac:dyDescent="0.2">
      <c r="G11843" s="64"/>
      <c r="H11843" s="64"/>
      <c r="O11843" s="87"/>
      <c r="P11843" s="127"/>
      <c r="Q11843" s="127"/>
      <c r="R11843" s="127"/>
    </row>
    <row r="11844" spans="7:18" x14ac:dyDescent="0.2">
      <c r="G11844" s="64"/>
      <c r="H11844" s="64"/>
      <c r="O11844" s="87"/>
      <c r="P11844" s="127"/>
      <c r="Q11844" s="127"/>
      <c r="R11844" s="127"/>
    </row>
    <row r="11845" spans="7:18" x14ac:dyDescent="0.2">
      <c r="G11845" s="64"/>
      <c r="H11845" s="64"/>
      <c r="O11845" s="87"/>
      <c r="P11845" s="127"/>
      <c r="Q11845" s="127"/>
      <c r="R11845" s="127"/>
    </row>
    <row r="11846" spans="7:18" x14ac:dyDescent="0.2">
      <c r="G11846" s="64"/>
      <c r="H11846" s="64"/>
      <c r="O11846" s="87"/>
      <c r="P11846" s="127"/>
      <c r="Q11846" s="127"/>
      <c r="R11846" s="127"/>
    </row>
    <row r="11847" spans="7:18" x14ac:dyDescent="0.2">
      <c r="G11847" s="64"/>
      <c r="H11847" s="64"/>
      <c r="O11847" s="87"/>
      <c r="P11847" s="127"/>
      <c r="Q11847" s="127"/>
      <c r="R11847" s="127"/>
    </row>
    <row r="11848" spans="7:18" x14ac:dyDescent="0.2">
      <c r="G11848" s="64"/>
      <c r="H11848" s="64"/>
      <c r="O11848" s="87"/>
      <c r="P11848" s="127"/>
      <c r="Q11848" s="127"/>
      <c r="R11848" s="127"/>
    </row>
    <row r="11849" spans="7:18" x14ac:dyDescent="0.2">
      <c r="G11849" s="64"/>
      <c r="H11849" s="64"/>
      <c r="O11849" s="87"/>
      <c r="P11849" s="127"/>
      <c r="Q11849" s="127"/>
      <c r="R11849" s="127"/>
    </row>
    <row r="11850" spans="7:18" x14ac:dyDescent="0.2">
      <c r="G11850" s="64"/>
      <c r="H11850" s="64"/>
      <c r="O11850" s="87"/>
      <c r="P11850" s="127"/>
      <c r="Q11850" s="127"/>
      <c r="R11850" s="127"/>
    </row>
    <row r="11851" spans="7:18" x14ac:dyDescent="0.2">
      <c r="G11851" s="64"/>
      <c r="H11851" s="64"/>
      <c r="O11851" s="87"/>
      <c r="P11851" s="127"/>
      <c r="Q11851" s="127"/>
      <c r="R11851" s="127"/>
    </row>
    <row r="11852" spans="7:18" x14ac:dyDescent="0.2">
      <c r="G11852" s="64"/>
      <c r="H11852" s="64"/>
      <c r="O11852" s="87"/>
      <c r="P11852" s="127"/>
      <c r="Q11852" s="127"/>
      <c r="R11852" s="127"/>
    </row>
    <row r="11853" spans="7:18" x14ac:dyDescent="0.2">
      <c r="G11853" s="64"/>
      <c r="H11853" s="64"/>
      <c r="O11853" s="87"/>
      <c r="P11853" s="127"/>
      <c r="Q11853" s="127"/>
      <c r="R11853" s="127"/>
    </row>
    <row r="11854" spans="7:18" x14ac:dyDescent="0.2">
      <c r="G11854" s="64"/>
      <c r="H11854" s="64"/>
      <c r="O11854" s="87"/>
      <c r="P11854" s="127"/>
      <c r="Q11854" s="127"/>
      <c r="R11854" s="127"/>
    </row>
    <row r="11855" spans="7:18" x14ac:dyDescent="0.2">
      <c r="G11855" s="64"/>
      <c r="H11855" s="64"/>
      <c r="O11855" s="87"/>
      <c r="P11855" s="127"/>
      <c r="Q11855" s="127"/>
      <c r="R11855" s="127"/>
    </row>
    <row r="11856" spans="7:18" x14ac:dyDescent="0.2">
      <c r="G11856" s="64"/>
      <c r="H11856" s="64"/>
      <c r="O11856" s="87"/>
      <c r="P11856" s="127"/>
      <c r="Q11856" s="127"/>
      <c r="R11856" s="127"/>
    </row>
    <row r="11857" spans="7:18" x14ac:dyDescent="0.2">
      <c r="G11857" s="64"/>
      <c r="H11857" s="64"/>
      <c r="O11857" s="87"/>
      <c r="P11857" s="127"/>
      <c r="Q11857" s="127"/>
      <c r="R11857" s="127"/>
    </row>
    <row r="11858" spans="7:18" x14ac:dyDescent="0.2">
      <c r="G11858" s="64"/>
      <c r="H11858" s="64"/>
      <c r="O11858" s="87"/>
      <c r="P11858" s="127"/>
      <c r="Q11858" s="127"/>
      <c r="R11858" s="127"/>
    </row>
    <row r="11859" spans="7:18" x14ac:dyDescent="0.2">
      <c r="G11859" s="64"/>
      <c r="H11859" s="64"/>
      <c r="O11859" s="87"/>
      <c r="P11859" s="127"/>
      <c r="Q11859" s="127"/>
      <c r="R11859" s="127"/>
    </row>
    <row r="11860" spans="7:18" x14ac:dyDescent="0.2">
      <c r="G11860" s="64"/>
      <c r="H11860" s="64"/>
      <c r="O11860" s="87"/>
      <c r="P11860" s="127"/>
      <c r="Q11860" s="127"/>
      <c r="R11860" s="127"/>
    </row>
    <row r="11861" spans="7:18" x14ac:dyDescent="0.2">
      <c r="G11861" s="64"/>
      <c r="H11861" s="64"/>
      <c r="O11861" s="87"/>
      <c r="P11861" s="127"/>
      <c r="Q11861" s="127"/>
      <c r="R11861" s="127"/>
    </row>
    <row r="11862" spans="7:18" x14ac:dyDescent="0.2">
      <c r="G11862" s="64"/>
      <c r="H11862" s="64"/>
      <c r="O11862" s="87"/>
      <c r="P11862" s="127"/>
      <c r="Q11862" s="127"/>
      <c r="R11862" s="127"/>
    </row>
    <row r="11863" spans="7:18" x14ac:dyDescent="0.2">
      <c r="G11863" s="64"/>
      <c r="H11863" s="64"/>
      <c r="O11863" s="87"/>
      <c r="P11863" s="127"/>
      <c r="Q11863" s="127"/>
      <c r="R11863" s="127"/>
    </row>
    <row r="11864" spans="7:18" x14ac:dyDescent="0.2">
      <c r="G11864" s="64"/>
      <c r="H11864" s="64"/>
      <c r="O11864" s="87"/>
      <c r="P11864" s="127"/>
      <c r="Q11864" s="127"/>
      <c r="R11864" s="127"/>
    </row>
    <row r="11865" spans="7:18" x14ac:dyDescent="0.2">
      <c r="G11865" s="64"/>
      <c r="H11865" s="64"/>
      <c r="O11865" s="87"/>
      <c r="P11865" s="127"/>
      <c r="Q11865" s="127"/>
      <c r="R11865" s="127"/>
    </row>
    <row r="11866" spans="7:18" x14ac:dyDescent="0.2">
      <c r="G11866" s="64"/>
      <c r="H11866" s="64"/>
      <c r="O11866" s="87"/>
      <c r="P11866" s="127"/>
      <c r="Q11866" s="127"/>
      <c r="R11866" s="127"/>
    </row>
    <row r="11867" spans="7:18" x14ac:dyDescent="0.2">
      <c r="G11867" s="64"/>
      <c r="H11867" s="64"/>
      <c r="O11867" s="87"/>
      <c r="P11867" s="127"/>
      <c r="Q11867" s="127"/>
      <c r="R11867" s="127"/>
    </row>
    <row r="11868" spans="7:18" x14ac:dyDescent="0.2">
      <c r="G11868" s="64"/>
      <c r="H11868" s="64"/>
      <c r="O11868" s="87"/>
      <c r="P11868" s="127"/>
      <c r="Q11868" s="127"/>
      <c r="R11868" s="127"/>
    </row>
    <row r="11869" spans="7:18" x14ac:dyDescent="0.2">
      <c r="G11869" s="64"/>
      <c r="H11869" s="64"/>
      <c r="O11869" s="87"/>
      <c r="P11869" s="127"/>
      <c r="Q11869" s="127"/>
      <c r="R11869" s="127"/>
    </row>
    <row r="11870" spans="7:18" x14ac:dyDescent="0.2">
      <c r="G11870" s="64"/>
      <c r="H11870" s="64"/>
      <c r="O11870" s="87"/>
      <c r="P11870" s="127"/>
      <c r="Q11870" s="127"/>
      <c r="R11870" s="127"/>
    </row>
    <row r="11871" spans="7:18" x14ac:dyDescent="0.2">
      <c r="G11871" s="64"/>
      <c r="H11871" s="64"/>
      <c r="O11871" s="87"/>
      <c r="P11871" s="127"/>
      <c r="Q11871" s="127"/>
      <c r="R11871" s="127"/>
    </row>
    <row r="11872" spans="7:18" x14ac:dyDescent="0.2">
      <c r="G11872" s="64"/>
      <c r="H11872" s="64"/>
      <c r="O11872" s="87"/>
      <c r="P11872" s="127"/>
      <c r="Q11872" s="127"/>
      <c r="R11872" s="127"/>
    </row>
    <row r="11873" spans="7:18" x14ac:dyDescent="0.2">
      <c r="G11873" s="64"/>
      <c r="H11873" s="64"/>
      <c r="O11873" s="87"/>
      <c r="P11873" s="127"/>
      <c r="Q11873" s="127"/>
      <c r="R11873" s="127"/>
    </row>
    <row r="11874" spans="7:18" x14ac:dyDescent="0.2">
      <c r="G11874" s="64"/>
      <c r="H11874" s="64"/>
      <c r="O11874" s="87"/>
      <c r="P11874" s="127"/>
      <c r="Q11874" s="127"/>
      <c r="R11874" s="127"/>
    </row>
    <row r="11875" spans="7:18" x14ac:dyDescent="0.2">
      <c r="G11875" s="64"/>
      <c r="H11875" s="64"/>
      <c r="O11875" s="87"/>
      <c r="P11875" s="127"/>
      <c r="Q11875" s="127"/>
      <c r="R11875" s="127"/>
    </row>
    <row r="11876" spans="7:18" x14ac:dyDescent="0.2">
      <c r="G11876" s="64"/>
      <c r="H11876" s="64"/>
      <c r="O11876" s="87"/>
      <c r="P11876" s="127"/>
      <c r="Q11876" s="127"/>
      <c r="R11876" s="127"/>
    </row>
    <row r="11877" spans="7:18" x14ac:dyDescent="0.2">
      <c r="G11877" s="64"/>
      <c r="H11877" s="64"/>
      <c r="O11877" s="87"/>
      <c r="P11877" s="127"/>
      <c r="Q11877" s="127"/>
      <c r="R11877" s="127"/>
    </row>
    <row r="11878" spans="7:18" x14ac:dyDescent="0.2">
      <c r="G11878" s="64"/>
      <c r="H11878" s="64"/>
      <c r="O11878" s="87"/>
      <c r="P11878" s="127"/>
      <c r="Q11878" s="127"/>
      <c r="R11878" s="127"/>
    </row>
    <row r="11879" spans="7:18" x14ac:dyDescent="0.2">
      <c r="G11879" s="64"/>
      <c r="H11879" s="64"/>
      <c r="O11879" s="87"/>
      <c r="P11879" s="127"/>
      <c r="Q11879" s="127"/>
      <c r="R11879" s="127"/>
    </row>
    <row r="11880" spans="7:18" x14ac:dyDescent="0.2">
      <c r="G11880" s="64"/>
      <c r="H11880" s="64"/>
      <c r="O11880" s="87"/>
      <c r="P11880" s="127"/>
      <c r="Q11880" s="127"/>
      <c r="R11880" s="127"/>
    </row>
    <row r="11881" spans="7:18" x14ac:dyDescent="0.2">
      <c r="G11881" s="64"/>
      <c r="H11881" s="64"/>
      <c r="O11881" s="87"/>
      <c r="P11881" s="127"/>
      <c r="Q11881" s="127"/>
      <c r="R11881" s="127"/>
    </row>
    <row r="11882" spans="7:18" x14ac:dyDescent="0.2">
      <c r="G11882" s="64"/>
      <c r="H11882" s="64"/>
      <c r="O11882" s="87"/>
      <c r="P11882" s="127"/>
      <c r="Q11882" s="127"/>
      <c r="R11882" s="127"/>
    </row>
    <row r="11883" spans="7:18" x14ac:dyDescent="0.2">
      <c r="G11883" s="64"/>
      <c r="H11883" s="64"/>
      <c r="O11883" s="87"/>
      <c r="P11883" s="127"/>
      <c r="Q11883" s="127"/>
      <c r="R11883" s="127"/>
    </row>
    <row r="11884" spans="7:18" x14ac:dyDescent="0.2">
      <c r="G11884" s="64"/>
      <c r="H11884" s="64"/>
      <c r="O11884" s="87"/>
      <c r="P11884" s="127"/>
      <c r="Q11884" s="127"/>
      <c r="R11884" s="127"/>
    </row>
    <row r="11885" spans="7:18" x14ac:dyDescent="0.2">
      <c r="G11885" s="64"/>
      <c r="H11885" s="64"/>
      <c r="O11885" s="87"/>
      <c r="P11885" s="127"/>
      <c r="Q11885" s="127"/>
      <c r="R11885" s="127"/>
    </row>
    <row r="11886" spans="7:18" x14ac:dyDescent="0.2">
      <c r="G11886" s="64"/>
      <c r="H11886" s="64"/>
      <c r="O11886" s="87"/>
      <c r="P11886" s="127"/>
      <c r="Q11886" s="127"/>
      <c r="R11886" s="127"/>
    </row>
    <row r="11887" spans="7:18" x14ac:dyDescent="0.2">
      <c r="G11887" s="64"/>
      <c r="H11887" s="64"/>
      <c r="O11887" s="87"/>
      <c r="P11887" s="127"/>
      <c r="Q11887" s="127"/>
      <c r="R11887" s="127"/>
    </row>
    <row r="11888" spans="7:18" x14ac:dyDescent="0.2">
      <c r="G11888" s="64"/>
      <c r="H11888" s="64"/>
      <c r="O11888" s="87"/>
      <c r="P11888" s="127"/>
      <c r="Q11888" s="127"/>
      <c r="R11888" s="127"/>
    </row>
    <row r="11889" spans="7:18" x14ac:dyDescent="0.2">
      <c r="G11889" s="64"/>
      <c r="H11889" s="64"/>
      <c r="O11889" s="87"/>
      <c r="P11889" s="127"/>
      <c r="Q11889" s="127"/>
      <c r="R11889" s="127"/>
    </row>
    <row r="11890" spans="7:18" x14ac:dyDescent="0.2">
      <c r="G11890" s="64"/>
      <c r="H11890" s="64"/>
      <c r="O11890" s="87"/>
      <c r="P11890" s="127"/>
      <c r="Q11890" s="127"/>
      <c r="R11890" s="127"/>
    </row>
    <row r="11891" spans="7:18" x14ac:dyDescent="0.2">
      <c r="G11891" s="64"/>
      <c r="H11891" s="64"/>
      <c r="O11891" s="87"/>
      <c r="P11891" s="127"/>
      <c r="Q11891" s="127"/>
      <c r="R11891" s="127"/>
    </row>
    <row r="11892" spans="7:18" x14ac:dyDescent="0.2">
      <c r="G11892" s="64"/>
      <c r="H11892" s="64"/>
      <c r="O11892" s="87"/>
      <c r="P11892" s="127"/>
      <c r="Q11892" s="127"/>
      <c r="R11892" s="127"/>
    </row>
    <row r="11893" spans="7:18" x14ac:dyDescent="0.2">
      <c r="G11893" s="64"/>
      <c r="H11893" s="64"/>
      <c r="O11893" s="87"/>
      <c r="P11893" s="127"/>
      <c r="Q11893" s="127"/>
      <c r="R11893" s="127"/>
    </row>
    <row r="11894" spans="7:18" x14ac:dyDescent="0.2">
      <c r="G11894" s="64"/>
      <c r="H11894" s="64"/>
      <c r="O11894" s="87"/>
      <c r="P11894" s="127"/>
      <c r="Q11894" s="127"/>
      <c r="R11894" s="127"/>
    </row>
    <row r="11895" spans="7:18" x14ac:dyDescent="0.2">
      <c r="G11895" s="64"/>
      <c r="H11895" s="64"/>
      <c r="O11895" s="87"/>
      <c r="P11895" s="127"/>
      <c r="Q11895" s="127"/>
      <c r="R11895" s="127"/>
    </row>
    <row r="11896" spans="7:18" x14ac:dyDescent="0.2">
      <c r="G11896" s="64"/>
      <c r="H11896" s="64"/>
      <c r="O11896" s="87"/>
      <c r="P11896" s="127"/>
      <c r="Q11896" s="127"/>
      <c r="R11896" s="127"/>
    </row>
    <row r="11897" spans="7:18" x14ac:dyDescent="0.2">
      <c r="G11897" s="64"/>
      <c r="H11897" s="64"/>
      <c r="O11897" s="87"/>
      <c r="P11897" s="127"/>
      <c r="Q11897" s="127"/>
      <c r="R11897" s="127"/>
    </row>
    <row r="11898" spans="7:18" x14ac:dyDescent="0.2">
      <c r="G11898" s="64"/>
      <c r="H11898" s="64"/>
      <c r="O11898" s="87"/>
      <c r="P11898" s="127"/>
      <c r="Q11898" s="127"/>
      <c r="R11898" s="127"/>
    </row>
    <row r="11899" spans="7:18" x14ac:dyDescent="0.2">
      <c r="G11899" s="64"/>
      <c r="H11899" s="64"/>
      <c r="O11899" s="87"/>
      <c r="P11899" s="127"/>
      <c r="Q11899" s="127"/>
      <c r="R11899" s="127"/>
    </row>
    <row r="11900" spans="7:18" x14ac:dyDescent="0.2">
      <c r="G11900" s="64"/>
      <c r="H11900" s="64"/>
      <c r="O11900" s="87"/>
      <c r="P11900" s="127"/>
      <c r="Q11900" s="127"/>
      <c r="R11900" s="127"/>
    </row>
    <row r="11901" spans="7:18" x14ac:dyDescent="0.2">
      <c r="G11901" s="64"/>
      <c r="H11901" s="64"/>
      <c r="O11901" s="87"/>
      <c r="P11901" s="127"/>
      <c r="Q11901" s="127"/>
      <c r="R11901" s="127"/>
    </row>
    <row r="11902" spans="7:18" x14ac:dyDescent="0.2">
      <c r="G11902" s="64"/>
      <c r="H11902" s="64"/>
      <c r="O11902" s="87"/>
      <c r="P11902" s="127"/>
      <c r="Q11902" s="127"/>
      <c r="R11902" s="127"/>
    </row>
    <row r="11903" spans="7:18" x14ac:dyDescent="0.2">
      <c r="G11903" s="64"/>
      <c r="H11903" s="64"/>
      <c r="O11903" s="87"/>
      <c r="P11903" s="127"/>
      <c r="Q11903" s="127"/>
      <c r="R11903" s="127"/>
    </row>
    <row r="11904" spans="7:18" x14ac:dyDescent="0.2">
      <c r="G11904" s="64"/>
      <c r="H11904" s="64"/>
      <c r="O11904" s="87"/>
      <c r="P11904" s="127"/>
      <c r="Q11904" s="127"/>
      <c r="R11904" s="127"/>
    </row>
    <row r="11905" spans="7:18" x14ac:dyDescent="0.2">
      <c r="G11905" s="64"/>
      <c r="H11905" s="64"/>
      <c r="O11905" s="87"/>
      <c r="P11905" s="127"/>
      <c r="Q11905" s="127"/>
      <c r="R11905" s="127"/>
    </row>
    <row r="11906" spans="7:18" x14ac:dyDescent="0.2">
      <c r="G11906" s="64"/>
      <c r="H11906" s="64"/>
      <c r="O11906" s="87"/>
      <c r="P11906" s="127"/>
      <c r="Q11906" s="127"/>
      <c r="R11906" s="127"/>
    </row>
    <row r="11907" spans="7:18" x14ac:dyDescent="0.2">
      <c r="G11907" s="64"/>
      <c r="H11907" s="64"/>
      <c r="O11907" s="87"/>
      <c r="P11907" s="127"/>
      <c r="Q11907" s="127"/>
      <c r="R11907" s="127"/>
    </row>
    <row r="11908" spans="7:18" x14ac:dyDescent="0.2">
      <c r="G11908" s="64"/>
      <c r="H11908" s="64"/>
      <c r="O11908" s="87"/>
      <c r="P11908" s="127"/>
      <c r="Q11908" s="127"/>
      <c r="R11908" s="127"/>
    </row>
    <row r="11909" spans="7:18" x14ac:dyDescent="0.2">
      <c r="G11909" s="64"/>
      <c r="H11909" s="64"/>
      <c r="O11909" s="87"/>
      <c r="P11909" s="127"/>
      <c r="Q11909" s="127"/>
      <c r="R11909" s="127"/>
    </row>
    <row r="11910" spans="7:18" x14ac:dyDescent="0.2">
      <c r="G11910" s="64"/>
      <c r="H11910" s="64"/>
      <c r="O11910" s="87"/>
      <c r="P11910" s="127"/>
      <c r="Q11910" s="127"/>
      <c r="R11910" s="127"/>
    </row>
    <row r="11911" spans="7:18" x14ac:dyDescent="0.2">
      <c r="G11911" s="64"/>
      <c r="H11911" s="64"/>
      <c r="O11911" s="87"/>
      <c r="P11911" s="127"/>
      <c r="Q11911" s="127"/>
      <c r="R11911" s="127"/>
    </row>
    <row r="11912" spans="7:18" x14ac:dyDescent="0.2">
      <c r="G11912" s="64"/>
      <c r="H11912" s="64"/>
      <c r="O11912" s="87"/>
      <c r="P11912" s="127"/>
      <c r="Q11912" s="127"/>
      <c r="R11912" s="127"/>
    </row>
    <row r="11913" spans="7:18" x14ac:dyDescent="0.2">
      <c r="G11913" s="64"/>
      <c r="H11913" s="64"/>
      <c r="O11913" s="87"/>
      <c r="P11913" s="127"/>
      <c r="Q11913" s="127"/>
      <c r="R11913" s="127"/>
    </row>
    <row r="11914" spans="7:18" x14ac:dyDescent="0.2">
      <c r="G11914" s="64"/>
      <c r="H11914" s="64"/>
      <c r="O11914" s="87"/>
      <c r="P11914" s="127"/>
      <c r="Q11914" s="127"/>
      <c r="R11914" s="127"/>
    </row>
    <row r="11915" spans="7:18" x14ac:dyDescent="0.2">
      <c r="G11915" s="64"/>
      <c r="H11915" s="64"/>
      <c r="O11915" s="87"/>
      <c r="P11915" s="127"/>
      <c r="Q11915" s="127"/>
      <c r="R11915" s="127"/>
    </row>
    <row r="11916" spans="7:18" x14ac:dyDescent="0.2">
      <c r="G11916" s="64"/>
      <c r="H11916" s="64"/>
      <c r="O11916" s="87"/>
      <c r="P11916" s="127"/>
      <c r="Q11916" s="127"/>
      <c r="R11916" s="127"/>
    </row>
    <row r="11917" spans="7:18" x14ac:dyDescent="0.2">
      <c r="G11917" s="64"/>
      <c r="H11917" s="64"/>
      <c r="O11917" s="87"/>
      <c r="P11917" s="127"/>
      <c r="Q11917" s="127"/>
      <c r="R11917" s="127"/>
    </row>
    <row r="11918" spans="7:18" x14ac:dyDescent="0.2">
      <c r="G11918" s="64"/>
      <c r="H11918" s="64"/>
      <c r="O11918" s="87"/>
      <c r="P11918" s="127"/>
      <c r="Q11918" s="127"/>
      <c r="R11918" s="127"/>
    </row>
    <row r="11919" spans="7:18" x14ac:dyDescent="0.2">
      <c r="G11919" s="64"/>
      <c r="H11919" s="64"/>
      <c r="O11919" s="87"/>
      <c r="P11919" s="127"/>
      <c r="Q11919" s="127"/>
      <c r="R11919" s="127"/>
    </row>
    <row r="11920" spans="7:18" x14ac:dyDescent="0.2">
      <c r="G11920" s="64"/>
      <c r="H11920" s="64"/>
      <c r="O11920" s="87"/>
      <c r="P11920" s="127"/>
      <c r="Q11920" s="127"/>
      <c r="R11920" s="127"/>
    </row>
    <row r="11921" spans="7:18" x14ac:dyDescent="0.2">
      <c r="G11921" s="64"/>
      <c r="H11921" s="64"/>
      <c r="O11921" s="87"/>
      <c r="P11921" s="127"/>
      <c r="Q11921" s="127"/>
      <c r="R11921" s="127"/>
    </row>
    <row r="11922" spans="7:18" x14ac:dyDescent="0.2">
      <c r="G11922" s="64"/>
      <c r="H11922" s="64"/>
      <c r="O11922" s="87"/>
      <c r="P11922" s="127"/>
      <c r="Q11922" s="127"/>
      <c r="R11922" s="127"/>
    </row>
    <row r="11923" spans="7:18" x14ac:dyDescent="0.2">
      <c r="G11923" s="64"/>
      <c r="H11923" s="64"/>
      <c r="O11923" s="87"/>
      <c r="P11923" s="127"/>
      <c r="Q11923" s="127"/>
      <c r="R11923" s="127"/>
    </row>
    <row r="11924" spans="7:18" x14ac:dyDescent="0.2">
      <c r="G11924" s="64"/>
      <c r="H11924" s="64"/>
      <c r="O11924" s="87"/>
      <c r="P11924" s="127"/>
      <c r="Q11924" s="127"/>
      <c r="R11924" s="127"/>
    </row>
    <row r="11925" spans="7:18" x14ac:dyDescent="0.2">
      <c r="G11925" s="64"/>
      <c r="H11925" s="64"/>
      <c r="O11925" s="87"/>
      <c r="P11925" s="127"/>
      <c r="Q11925" s="127"/>
      <c r="R11925" s="127"/>
    </row>
    <row r="11926" spans="7:18" x14ac:dyDescent="0.2">
      <c r="G11926" s="64"/>
      <c r="H11926" s="64"/>
      <c r="O11926" s="87"/>
      <c r="P11926" s="127"/>
      <c r="Q11926" s="127"/>
      <c r="R11926" s="127"/>
    </row>
    <row r="11927" spans="7:18" x14ac:dyDescent="0.2">
      <c r="G11927" s="64"/>
      <c r="H11927" s="64"/>
      <c r="O11927" s="87"/>
      <c r="P11927" s="127"/>
      <c r="Q11927" s="127"/>
      <c r="R11927" s="127"/>
    </row>
    <row r="11928" spans="7:18" x14ac:dyDescent="0.2">
      <c r="G11928" s="64"/>
      <c r="H11928" s="64"/>
      <c r="O11928" s="87"/>
      <c r="P11928" s="127"/>
      <c r="Q11928" s="127"/>
      <c r="R11928" s="127"/>
    </row>
    <row r="11929" spans="7:18" x14ac:dyDescent="0.2">
      <c r="G11929" s="64"/>
      <c r="H11929" s="64"/>
      <c r="O11929" s="87"/>
      <c r="P11929" s="127"/>
      <c r="Q11929" s="127"/>
      <c r="R11929" s="127"/>
    </row>
    <row r="11930" spans="7:18" x14ac:dyDescent="0.2">
      <c r="G11930" s="64"/>
      <c r="H11930" s="64"/>
      <c r="O11930" s="87"/>
      <c r="P11930" s="127"/>
      <c r="Q11930" s="127"/>
      <c r="R11930" s="127"/>
    </row>
    <row r="11931" spans="7:18" x14ac:dyDescent="0.2">
      <c r="G11931" s="64"/>
      <c r="H11931" s="64"/>
      <c r="O11931" s="87"/>
      <c r="P11931" s="127"/>
      <c r="Q11931" s="127"/>
      <c r="R11931" s="127"/>
    </row>
    <row r="11932" spans="7:18" x14ac:dyDescent="0.2">
      <c r="G11932" s="64"/>
      <c r="H11932" s="64"/>
      <c r="O11932" s="87"/>
      <c r="P11932" s="127"/>
      <c r="Q11932" s="127"/>
      <c r="R11932" s="127"/>
    </row>
    <row r="11933" spans="7:18" x14ac:dyDescent="0.2">
      <c r="G11933" s="64"/>
      <c r="H11933" s="64"/>
      <c r="O11933" s="87"/>
      <c r="P11933" s="127"/>
      <c r="Q11933" s="127"/>
      <c r="R11933" s="127"/>
    </row>
    <row r="11934" spans="7:18" x14ac:dyDescent="0.2">
      <c r="G11934" s="64"/>
      <c r="H11934" s="64"/>
      <c r="O11934" s="87"/>
      <c r="P11934" s="127"/>
      <c r="Q11934" s="127"/>
      <c r="R11934" s="127"/>
    </row>
    <row r="11935" spans="7:18" x14ac:dyDescent="0.2">
      <c r="G11935" s="64"/>
      <c r="H11935" s="64"/>
      <c r="O11935" s="87"/>
      <c r="P11935" s="127"/>
      <c r="Q11935" s="127"/>
      <c r="R11935" s="127"/>
    </row>
    <row r="11936" spans="7:18" x14ac:dyDescent="0.2">
      <c r="G11936" s="64"/>
      <c r="H11936" s="64"/>
      <c r="O11936" s="87"/>
      <c r="P11936" s="127"/>
      <c r="Q11936" s="127"/>
      <c r="R11936" s="127"/>
    </row>
    <row r="11937" spans="7:18" x14ac:dyDescent="0.2">
      <c r="G11937" s="64"/>
      <c r="H11937" s="64"/>
      <c r="O11937" s="87"/>
      <c r="P11937" s="127"/>
      <c r="Q11937" s="127"/>
      <c r="R11937" s="127"/>
    </row>
    <row r="11938" spans="7:18" x14ac:dyDescent="0.2">
      <c r="G11938" s="64"/>
      <c r="H11938" s="64"/>
      <c r="O11938" s="87"/>
      <c r="P11938" s="127"/>
      <c r="Q11938" s="127"/>
      <c r="R11938" s="127"/>
    </row>
    <row r="11939" spans="7:18" x14ac:dyDescent="0.2">
      <c r="G11939" s="64"/>
      <c r="H11939" s="64"/>
      <c r="O11939" s="87"/>
      <c r="P11939" s="127"/>
      <c r="Q11939" s="127"/>
      <c r="R11939" s="127"/>
    </row>
    <row r="11940" spans="7:18" x14ac:dyDescent="0.2">
      <c r="G11940" s="64"/>
      <c r="H11940" s="64"/>
      <c r="O11940" s="87"/>
      <c r="P11940" s="127"/>
      <c r="Q11940" s="127"/>
      <c r="R11940" s="127"/>
    </row>
    <row r="11941" spans="7:18" x14ac:dyDescent="0.2">
      <c r="G11941" s="64"/>
      <c r="H11941" s="64"/>
      <c r="O11941" s="87"/>
      <c r="P11941" s="127"/>
      <c r="Q11941" s="127"/>
      <c r="R11941" s="127"/>
    </row>
    <row r="11942" spans="7:18" x14ac:dyDescent="0.2">
      <c r="G11942" s="64"/>
      <c r="H11942" s="64"/>
      <c r="O11942" s="87"/>
      <c r="P11942" s="127"/>
      <c r="Q11942" s="127"/>
      <c r="R11942" s="127"/>
    </row>
    <row r="11943" spans="7:18" x14ac:dyDescent="0.2">
      <c r="G11943" s="64"/>
      <c r="H11943" s="64"/>
      <c r="O11943" s="87"/>
      <c r="P11943" s="127"/>
      <c r="Q11943" s="127"/>
      <c r="R11943" s="127"/>
    </row>
    <row r="11944" spans="7:18" x14ac:dyDescent="0.2">
      <c r="G11944" s="64"/>
      <c r="H11944" s="64"/>
      <c r="O11944" s="87"/>
      <c r="P11944" s="127"/>
      <c r="Q11944" s="127"/>
      <c r="R11944" s="127"/>
    </row>
    <row r="11945" spans="7:18" x14ac:dyDescent="0.2">
      <c r="G11945" s="64"/>
      <c r="H11945" s="64"/>
      <c r="O11945" s="87"/>
      <c r="P11945" s="127"/>
      <c r="Q11945" s="127"/>
      <c r="R11945" s="127"/>
    </row>
    <row r="11946" spans="7:18" x14ac:dyDescent="0.2">
      <c r="G11946" s="64"/>
      <c r="H11946" s="64"/>
      <c r="O11946" s="87"/>
      <c r="P11946" s="127"/>
      <c r="Q11946" s="127"/>
      <c r="R11946" s="127"/>
    </row>
    <row r="11947" spans="7:18" x14ac:dyDescent="0.2">
      <c r="G11947" s="64"/>
      <c r="H11947" s="64"/>
      <c r="O11947" s="87"/>
      <c r="P11947" s="127"/>
      <c r="Q11947" s="127"/>
      <c r="R11947" s="127"/>
    </row>
    <row r="11948" spans="7:18" x14ac:dyDescent="0.2">
      <c r="G11948" s="64"/>
      <c r="H11948" s="64"/>
      <c r="O11948" s="87"/>
      <c r="P11948" s="127"/>
      <c r="Q11948" s="127"/>
      <c r="R11948" s="127"/>
    </row>
    <row r="11949" spans="7:18" x14ac:dyDescent="0.2">
      <c r="G11949" s="64"/>
      <c r="H11949" s="64"/>
      <c r="O11949" s="87"/>
      <c r="P11949" s="127"/>
      <c r="Q11949" s="127"/>
      <c r="R11949" s="127"/>
    </row>
    <row r="11950" spans="7:18" x14ac:dyDescent="0.2">
      <c r="G11950" s="64"/>
      <c r="H11950" s="64"/>
      <c r="O11950" s="87"/>
      <c r="P11950" s="127"/>
      <c r="Q11950" s="127"/>
      <c r="R11950" s="127"/>
    </row>
    <row r="11951" spans="7:18" x14ac:dyDescent="0.2">
      <c r="G11951" s="64"/>
      <c r="H11951" s="64"/>
      <c r="O11951" s="87"/>
      <c r="P11951" s="127"/>
      <c r="Q11951" s="127"/>
      <c r="R11951" s="127"/>
    </row>
    <row r="11952" spans="7:18" x14ac:dyDescent="0.2">
      <c r="G11952" s="64"/>
      <c r="H11952" s="64"/>
      <c r="O11952" s="87"/>
      <c r="P11952" s="127"/>
      <c r="Q11952" s="127"/>
      <c r="R11952" s="127"/>
    </row>
    <row r="11953" spans="7:18" x14ac:dyDescent="0.2">
      <c r="G11953" s="64"/>
      <c r="H11953" s="64"/>
      <c r="O11953" s="87"/>
      <c r="P11953" s="127"/>
      <c r="Q11953" s="127"/>
      <c r="R11953" s="127"/>
    </row>
    <row r="11954" spans="7:18" x14ac:dyDescent="0.2">
      <c r="G11954" s="64"/>
      <c r="H11954" s="64"/>
      <c r="O11954" s="87"/>
      <c r="P11954" s="127"/>
      <c r="Q11954" s="127"/>
      <c r="R11954" s="127"/>
    </row>
    <row r="11955" spans="7:18" x14ac:dyDescent="0.2">
      <c r="G11955" s="64"/>
      <c r="H11955" s="64"/>
      <c r="O11955" s="87"/>
      <c r="P11955" s="127"/>
      <c r="Q11955" s="127"/>
      <c r="R11955" s="127"/>
    </row>
    <row r="11956" spans="7:18" x14ac:dyDescent="0.2">
      <c r="G11956" s="64"/>
      <c r="H11956" s="64"/>
      <c r="O11956" s="87"/>
      <c r="P11956" s="127"/>
      <c r="Q11956" s="127"/>
      <c r="R11956" s="127"/>
    </row>
    <row r="11957" spans="7:18" x14ac:dyDescent="0.2">
      <c r="G11957" s="64"/>
      <c r="H11957" s="64"/>
      <c r="O11957" s="87"/>
      <c r="P11957" s="127"/>
      <c r="Q11957" s="127"/>
      <c r="R11957" s="127"/>
    </row>
    <row r="11958" spans="7:18" x14ac:dyDescent="0.2">
      <c r="G11958" s="64"/>
      <c r="H11958" s="64"/>
      <c r="O11958" s="87"/>
      <c r="P11958" s="127"/>
      <c r="Q11958" s="127"/>
      <c r="R11958" s="127"/>
    </row>
    <row r="11959" spans="7:18" x14ac:dyDescent="0.2">
      <c r="G11959" s="64"/>
      <c r="H11959" s="64"/>
      <c r="O11959" s="87"/>
      <c r="P11959" s="127"/>
      <c r="Q11959" s="127"/>
      <c r="R11959" s="127"/>
    </row>
    <row r="11960" spans="7:18" x14ac:dyDescent="0.2">
      <c r="G11960" s="64"/>
      <c r="H11960" s="64"/>
      <c r="O11960" s="87"/>
      <c r="P11960" s="127"/>
      <c r="Q11960" s="127"/>
      <c r="R11960" s="127"/>
    </row>
    <row r="11961" spans="7:18" x14ac:dyDescent="0.2">
      <c r="G11961" s="64"/>
      <c r="H11961" s="64"/>
      <c r="O11961" s="87"/>
      <c r="P11961" s="127"/>
      <c r="Q11961" s="127"/>
      <c r="R11961" s="127"/>
    </row>
    <row r="11962" spans="7:18" x14ac:dyDescent="0.2">
      <c r="G11962" s="64"/>
      <c r="H11962" s="64"/>
      <c r="O11962" s="87"/>
      <c r="P11962" s="127"/>
      <c r="Q11962" s="127"/>
      <c r="R11962" s="127"/>
    </row>
    <row r="11963" spans="7:18" x14ac:dyDescent="0.2">
      <c r="G11963" s="64"/>
      <c r="H11963" s="64"/>
      <c r="O11963" s="87"/>
      <c r="P11963" s="127"/>
      <c r="Q11963" s="127"/>
      <c r="R11963" s="127"/>
    </row>
    <row r="11964" spans="7:18" x14ac:dyDescent="0.2">
      <c r="G11964" s="64"/>
      <c r="H11964" s="64"/>
      <c r="O11964" s="87"/>
      <c r="P11964" s="127"/>
      <c r="Q11964" s="127"/>
      <c r="R11964" s="127"/>
    </row>
    <row r="11965" spans="7:18" x14ac:dyDescent="0.2">
      <c r="G11965" s="64"/>
      <c r="H11965" s="64"/>
      <c r="O11965" s="87"/>
      <c r="P11965" s="127"/>
      <c r="Q11965" s="127"/>
      <c r="R11965" s="127"/>
    </row>
    <row r="11966" spans="7:18" x14ac:dyDescent="0.2">
      <c r="G11966" s="64"/>
      <c r="H11966" s="64"/>
      <c r="O11966" s="87"/>
      <c r="P11966" s="127"/>
      <c r="Q11966" s="127"/>
      <c r="R11966" s="127"/>
    </row>
    <row r="11967" spans="7:18" x14ac:dyDescent="0.2">
      <c r="G11967" s="64"/>
      <c r="H11967" s="64"/>
      <c r="O11967" s="87"/>
      <c r="P11967" s="127"/>
      <c r="Q11967" s="127"/>
      <c r="R11967" s="127"/>
    </row>
    <row r="11968" spans="7:18" x14ac:dyDescent="0.2">
      <c r="G11968" s="64"/>
      <c r="H11968" s="64"/>
      <c r="O11968" s="87"/>
      <c r="P11968" s="127"/>
      <c r="Q11968" s="127"/>
      <c r="R11968" s="127"/>
    </row>
    <row r="11969" spans="7:18" x14ac:dyDescent="0.2">
      <c r="G11969" s="64"/>
      <c r="H11969" s="64"/>
      <c r="O11969" s="87"/>
      <c r="P11969" s="127"/>
      <c r="Q11969" s="127"/>
      <c r="R11969" s="127"/>
    </row>
    <row r="11970" spans="7:18" x14ac:dyDescent="0.2">
      <c r="G11970" s="64"/>
      <c r="H11970" s="64"/>
      <c r="O11970" s="87"/>
      <c r="P11970" s="127"/>
      <c r="Q11970" s="127"/>
      <c r="R11970" s="127"/>
    </row>
    <row r="11971" spans="7:18" x14ac:dyDescent="0.2">
      <c r="G11971" s="64"/>
      <c r="H11971" s="64"/>
      <c r="O11971" s="87"/>
      <c r="P11971" s="127"/>
      <c r="Q11971" s="127"/>
      <c r="R11971" s="127"/>
    </row>
    <row r="11972" spans="7:18" x14ac:dyDescent="0.2">
      <c r="G11972" s="64"/>
      <c r="H11972" s="64"/>
      <c r="O11972" s="87"/>
      <c r="P11972" s="127"/>
      <c r="Q11972" s="127"/>
      <c r="R11972" s="127"/>
    </row>
    <row r="11973" spans="7:18" x14ac:dyDescent="0.2">
      <c r="G11973" s="64"/>
      <c r="H11973" s="64"/>
      <c r="O11973" s="87"/>
      <c r="P11973" s="127"/>
      <c r="Q11973" s="127"/>
      <c r="R11973" s="127"/>
    </row>
    <row r="11974" spans="7:18" x14ac:dyDescent="0.2">
      <c r="G11974" s="64"/>
      <c r="H11974" s="64"/>
      <c r="O11974" s="87"/>
      <c r="P11974" s="127"/>
      <c r="Q11974" s="127"/>
      <c r="R11974" s="127"/>
    </row>
    <row r="11975" spans="7:18" x14ac:dyDescent="0.2">
      <c r="G11975" s="64"/>
      <c r="H11975" s="64"/>
      <c r="O11975" s="87"/>
      <c r="P11975" s="127"/>
      <c r="Q11975" s="127"/>
      <c r="R11975" s="127"/>
    </row>
    <row r="11976" spans="7:18" x14ac:dyDescent="0.2">
      <c r="G11976" s="64"/>
      <c r="H11976" s="64"/>
      <c r="O11976" s="87"/>
      <c r="P11976" s="127"/>
      <c r="Q11976" s="127"/>
      <c r="R11976" s="127"/>
    </row>
    <row r="11977" spans="7:18" x14ac:dyDescent="0.2">
      <c r="G11977" s="64"/>
      <c r="H11977" s="64"/>
      <c r="O11977" s="87"/>
      <c r="P11977" s="127"/>
      <c r="Q11977" s="127"/>
      <c r="R11977" s="127"/>
    </row>
    <row r="11978" spans="7:18" x14ac:dyDescent="0.2">
      <c r="G11978" s="64"/>
      <c r="H11978" s="64"/>
      <c r="O11978" s="87"/>
      <c r="P11978" s="127"/>
      <c r="Q11978" s="127"/>
      <c r="R11978" s="127"/>
    </row>
    <row r="11979" spans="7:18" x14ac:dyDescent="0.2">
      <c r="G11979" s="64"/>
      <c r="H11979" s="64"/>
      <c r="O11979" s="87"/>
      <c r="P11979" s="127"/>
      <c r="Q11979" s="127"/>
      <c r="R11979" s="127"/>
    </row>
    <row r="11980" spans="7:18" x14ac:dyDescent="0.2">
      <c r="G11980" s="64"/>
      <c r="H11980" s="64"/>
      <c r="O11980" s="87"/>
      <c r="P11980" s="127"/>
      <c r="Q11980" s="127"/>
      <c r="R11980" s="127"/>
    </row>
    <row r="11981" spans="7:18" x14ac:dyDescent="0.2">
      <c r="G11981" s="64"/>
      <c r="H11981" s="64"/>
      <c r="O11981" s="87"/>
      <c r="P11981" s="127"/>
      <c r="Q11981" s="127"/>
      <c r="R11981" s="127"/>
    </row>
    <row r="11982" spans="7:18" x14ac:dyDescent="0.2">
      <c r="G11982" s="64"/>
      <c r="H11982" s="64"/>
      <c r="O11982" s="87"/>
      <c r="P11982" s="127"/>
      <c r="Q11982" s="127"/>
      <c r="R11982" s="127"/>
    </row>
    <row r="11983" spans="7:18" x14ac:dyDescent="0.2">
      <c r="G11983" s="64"/>
      <c r="H11983" s="64"/>
      <c r="O11983" s="87"/>
      <c r="P11983" s="127"/>
      <c r="Q11983" s="127"/>
      <c r="R11983" s="127"/>
    </row>
    <row r="11984" spans="7:18" x14ac:dyDescent="0.2">
      <c r="G11984" s="64"/>
      <c r="H11984" s="64"/>
      <c r="O11984" s="87"/>
      <c r="P11984" s="127"/>
      <c r="Q11984" s="127"/>
      <c r="R11984" s="127"/>
    </row>
    <row r="11985" spans="7:18" x14ac:dyDescent="0.2">
      <c r="G11985" s="64"/>
      <c r="H11985" s="64"/>
      <c r="O11985" s="87"/>
      <c r="P11985" s="127"/>
      <c r="Q11985" s="127"/>
      <c r="R11985" s="127"/>
    </row>
    <row r="11986" spans="7:18" x14ac:dyDescent="0.2">
      <c r="G11986" s="64"/>
      <c r="H11986" s="64"/>
      <c r="O11986" s="87"/>
      <c r="P11986" s="127"/>
      <c r="Q11986" s="127"/>
      <c r="R11986" s="127"/>
    </row>
    <row r="11987" spans="7:18" x14ac:dyDescent="0.2">
      <c r="G11987" s="64"/>
      <c r="H11987" s="64"/>
      <c r="O11987" s="87"/>
      <c r="P11987" s="127"/>
      <c r="Q11987" s="127"/>
      <c r="R11987" s="127"/>
    </row>
    <row r="11988" spans="7:18" x14ac:dyDescent="0.2">
      <c r="G11988" s="64"/>
      <c r="H11988" s="64"/>
      <c r="O11988" s="87"/>
      <c r="P11988" s="127"/>
      <c r="Q11988" s="127"/>
      <c r="R11988" s="127"/>
    </row>
    <row r="11989" spans="7:18" x14ac:dyDescent="0.2">
      <c r="G11989" s="64"/>
      <c r="H11989" s="64"/>
      <c r="O11989" s="87"/>
      <c r="P11989" s="127"/>
      <c r="Q11989" s="127"/>
      <c r="R11989" s="127"/>
    </row>
    <row r="11990" spans="7:18" x14ac:dyDescent="0.2">
      <c r="G11990" s="64"/>
      <c r="H11990" s="64"/>
      <c r="O11990" s="87"/>
      <c r="P11990" s="127"/>
      <c r="Q11990" s="127"/>
      <c r="R11990" s="127"/>
    </row>
    <row r="11991" spans="7:18" x14ac:dyDescent="0.2">
      <c r="G11991" s="64"/>
      <c r="H11991" s="64"/>
      <c r="O11991" s="87"/>
      <c r="P11991" s="127"/>
      <c r="Q11991" s="127"/>
      <c r="R11991" s="127"/>
    </row>
    <row r="11992" spans="7:18" x14ac:dyDescent="0.2">
      <c r="G11992" s="64"/>
      <c r="H11992" s="64"/>
      <c r="O11992" s="87"/>
      <c r="P11992" s="127"/>
      <c r="Q11992" s="127"/>
      <c r="R11992" s="127"/>
    </row>
    <row r="11993" spans="7:18" x14ac:dyDescent="0.2">
      <c r="G11993" s="64"/>
      <c r="H11993" s="64"/>
      <c r="O11993" s="87"/>
      <c r="P11993" s="127"/>
      <c r="Q11993" s="127"/>
      <c r="R11993" s="127"/>
    </row>
    <row r="11994" spans="7:18" x14ac:dyDescent="0.2">
      <c r="G11994" s="64"/>
      <c r="H11994" s="64"/>
      <c r="O11994" s="87"/>
      <c r="P11994" s="127"/>
      <c r="Q11994" s="127"/>
      <c r="R11994" s="127"/>
    </row>
    <row r="11995" spans="7:18" x14ac:dyDescent="0.2">
      <c r="G11995" s="64"/>
      <c r="H11995" s="64"/>
      <c r="O11995" s="87"/>
      <c r="P11995" s="127"/>
      <c r="Q11995" s="127"/>
      <c r="R11995" s="127"/>
    </row>
    <row r="11996" spans="7:18" x14ac:dyDescent="0.2">
      <c r="G11996" s="64"/>
      <c r="H11996" s="64"/>
      <c r="O11996" s="87"/>
      <c r="P11996" s="127"/>
      <c r="Q11996" s="127"/>
      <c r="R11996" s="127"/>
    </row>
    <row r="11997" spans="7:18" x14ac:dyDescent="0.2">
      <c r="G11997" s="64"/>
      <c r="H11997" s="64"/>
      <c r="O11997" s="87"/>
      <c r="P11997" s="127"/>
      <c r="Q11997" s="127"/>
      <c r="R11997" s="127"/>
    </row>
    <row r="11998" spans="7:18" x14ac:dyDescent="0.2">
      <c r="G11998" s="64"/>
      <c r="H11998" s="64"/>
      <c r="O11998" s="87"/>
      <c r="P11998" s="127"/>
      <c r="Q11998" s="127"/>
      <c r="R11998" s="127"/>
    </row>
    <row r="11999" spans="7:18" x14ac:dyDescent="0.2">
      <c r="G11999" s="64"/>
      <c r="H11999" s="64"/>
      <c r="O11999" s="87"/>
      <c r="P11999" s="127"/>
      <c r="Q11999" s="127"/>
      <c r="R11999" s="127"/>
    </row>
    <row r="12000" spans="7:18" x14ac:dyDescent="0.2">
      <c r="G12000" s="64"/>
      <c r="H12000" s="64"/>
      <c r="O12000" s="87"/>
      <c r="P12000" s="127"/>
      <c r="Q12000" s="127"/>
      <c r="R12000" s="127"/>
    </row>
    <row r="12001" spans="7:18" x14ac:dyDescent="0.2">
      <c r="G12001" s="64"/>
      <c r="H12001" s="64"/>
      <c r="O12001" s="87"/>
      <c r="P12001" s="127"/>
      <c r="Q12001" s="127"/>
      <c r="R12001" s="127"/>
    </row>
    <row r="12002" spans="7:18" x14ac:dyDescent="0.2">
      <c r="G12002" s="64"/>
      <c r="H12002" s="64"/>
      <c r="O12002" s="87"/>
      <c r="P12002" s="127"/>
      <c r="Q12002" s="127"/>
      <c r="R12002" s="127"/>
    </row>
    <row r="12003" spans="7:18" x14ac:dyDescent="0.2">
      <c r="G12003" s="64"/>
      <c r="H12003" s="64"/>
      <c r="O12003" s="87"/>
      <c r="P12003" s="127"/>
      <c r="Q12003" s="127"/>
      <c r="R12003" s="127"/>
    </row>
    <row r="12004" spans="7:18" x14ac:dyDescent="0.2">
      <c r="G12004" s="64"/>
      <c r="H12004" s="64"/>
      <c r="O12004" s="87"/>
      <c r="P12004" s="127"/>
      <c r="Q12004" s="127"/>
      <c r="R12004" s="127"/>
    </row>
    <row r="12005" spans="7:18" x14ac:dyDescent="0.2">
      <c r="G12005" s="64"/>
      <c r="H12005" s="64"/>
      <c r="O12005" s="87"/>
      <c r="P12005" s="127"/>
      <c r="Q12005" s="127"/>
      <c r="R12005" s="127"/>
    </row>
    <row r="12006" spans="7:18" x14ac:dyDescent="0.2">
      <c r="G12006" s="64"/>
      <c r="H12006" s="64"/>
      <c r="O12006" s="87"/>
      <c r="P12006" s="127"/>
      <c r="Q12006" s="127"/>
      <c r="R12006" s="127"/>
    </row>
    <row r="12007" spans="7:18" x14ac:dyDescent="0.2">
      <c r="G12007" s="64"/>
      <c r="H12007" s="64"/>
      <c r="O12007" s="87"/>
      <c r="P12007" s="127"/>
      <c r="Q12007" s="127"/>
      <c r="R12007" s="127"/>
    </row>
    <row r="12008" spans="7:18" x14ac:dyDescent="0.2">
      <c r="G12008" s="64"/>
      <c r="H12008" s="64"/>
      <c r="O12008" s="87"/>
      <c r="P12008" s="127"/>
      <c r="Q12008" s="127"/>
      <c r="R12008" s="127"/>
    </row>
    <row r="12009" spans="7:18" x14ac:dyDescent="0.2">
      <c r="G12009" s="64"/>
      <c r="H12009" s="64"/>
      <c r="O12009" s="87"/>
      <c r="P12009" s="127"/>
      <c r="Q12009" s="127"/>
      <c r="R12009" s="127"/>
    </row>
    <row r="12010" spans="7:18" x14ac:dyDescent="0.2">
      <c r="G12010" s="64"/>
      <c r="H12010" s="64"/>
      <c r="O12010" s="87"/>
      <c r="P12010" s="127"/>
      <c r="Q12010" s="127"/>
      <c r="R12010" s="127"/>
    </row>
    <row r="12011" spans="7:18" x14ac:dyDescent="0.2">
      <c r="G12011" s="64"/>
      <c r="H12011" s="64"/>
      <c r="O12011" s="87"/>
      <c r="P12011" s="127"/>
      <c r="Q12011" s="127"/>
      <c r="R12011" s="127"/>
    </row>
    <row r="12012" spans="7:18" x14ac:dyDescent="0.2">
      <c r="G12012" s="64"/>
      <c r="H12012" s="64"/>
      <c r="O12012" s="87"/>
      <c r="P12012" s="127"/>
      <c r="Q12012" s="127"/>
      <c r="R12012" s="127"/>
    </row>
    <row r="12013" spans="7:18" x14ac:dyDescent="0.2">
      <c r="G12013" s="64"/>
      <c r="H12013" s="64"/>
      <c r="O12013" s="87"/>
      <c r="P12013" s="127"/>
      <c r="Q12013" s="127"/>
      <c r="R12013" s="127"/>
    </row>
    <row r="12014" spans="7:18" x14ac:dyDescent="0.2">
      <c r="G12014" s="64"/>
      <c r="H12014" s="64"/>
      <c r="O12014" s="87"/>
      <c r="P12014" s="127"/>
      <c r="Q12014" s="127"/>
      <c r="R12014" s="127"/>
    </row>
    <row r="12015" spans="7:18" x14ac:dyDescent="0.2">
      <c r="G12015" s="64"/>
      <c r="H12015" s="64"/>
      <c r="O12015" s="87"/>
      <c r="P12015" s="127"/>
      <c r="Q12015" s="127"/>
      <c r="R12015" s="127"/>
    </row>
    <row r="12016" spans="7:18" x14ac:dyDescent="0.2">
      <c r="G12016" s="64"/>
      <c r="H12016" s="64"/>
      <c r="O12016" s="87"/>
      <c r="P12016" s="127"/>
      <c r="Q12016" s="127"/>
      <c r="R12016" s="127"/>
    </row>
    <row r="12017" spans="7:18" x14ac:dyDescent="0.2">
      <c r="G12017" s="64"/>
      <c r="H12017" s="64"/>
      <c r="O12017" s="87"/>
      <c r="P12017" s="127"/>
      <c r="Q12017" s="127"/>
      <c r="R12017" s="127"/>
    </row>
    <row r="12018" spans="7:18" x14ac:dyDescent="0.2">
      <c r="G12018" s="64"/>
      <c r="H12018" s="64"/>
      <c r="O12018" s="87"/>
      <c r="P12018" s="127"/>
      <c r="Q12018" s="127"/>
      <c r="R12018" s="127"/>
    </row>
    <row r="12019" spans="7:18" x14ac:dyDescent="0.2">
      <c r="G12019" s="64"/>
      <c r="H12019" s="64"/>
      <c r="O12019" s="87"/>
      <c r="P12019" s="127"/>
      <c r="Q12019" s="127"/>
      <c r="R12019" s="127"/>
    </row>
    <row r="12020" spans="7:18" x14ac:dyDescent="0.2">
      <c r="G12020" s="64"/>
      <c r="H12020" s="64"/>
      <c r="O12020" s="87"/>
      <c r="P12020" s="127"/>
      <c r="Q12020" s="127"/>
      <c r="R12020" s="127"/>
    </row>
    <row r="12021" spans="7:18" x14ac:dyDescent="0.2">
      <c r="G12021" s="64"/>
      <c r="H12021" s="64"/>
      <c r="O12021" s="87"/>
      <c r="P12021" s="127"/>
      <c r="Q12021" s="127"/>
      <c r="R12021" s="127"/>
    </row>
    <row r="12022" spans="7:18" x14ac:dyDescent="0.2">
      <c r="G12022" s="64"/>
      <c r="H12022" s="64"/>
      <c r="O12022" s="87"/>
      <c r="P12022" s="127"/>
      <c r="Q12022" s="127"/>
      <c r="R12022" s="127"/>
    </row>
    <row r="12023" spans="7:18" x14ac:dyDescent="0.2">
      <c r="G12023" s="64"/>
      <c r="H12023" s="64"/>
      <c r="O12023" s="87"/>
      <c r="P12023" s="127"/>
      <c r="Q12023" s="127"/>
      <c r="R12023" s="127"/>
    </row>
    <row r="12024" spans="7:18" x14ac:dyDescent="0.2">
      <c r="G12024" s="64"/>
      <c r="H12024" s="64"/>
      <c r="O12024" s="87"/>
      <c r="P12024" s="127"/>
      <c r="Q12024" s="127"/>
      <c r="R12024" s="127"/>
    </row>
    <row r="12025" spans="7:18" x14ac:dyDescent="0.2">
      <c r="G12025" s="64"/>
      <c r="H12025" s="64"/>
      <c r="O12025" s="87"/>
      <c r="P12025" s="127"/>
      <c r="Q12025" s="127"/>
      <c r="R12025" s="127"/>
    </row>
    <row r="12026" spans="7:18" x14ac:dyDescent="0.2">
      <c r="G12026" s="64"/>
      <c r="H12026" s="64"/>
      <c r="O12026" s="87"/>
      <c r="P12026" s="127"/>
      <c r="Q12026" s="127"/>
      <c r="R12026" s="127"/>
    </row>
    <row r="12027" spans="7:18" x14ac:dyDescent="0.2">
      <c r="G12027" s="64"/>
      <c r="H12027" s="64"/>
      <c r="O12027" s="87"/>
      <c r="P12027" s="127"/>
      <c r="Q12027" s="127"/>
      <c r="R12027" s="127"/>
    </row>
    <row r="12028" spans="7:18" x14ac:dyDescent="0.2">
      <c r="G12028" s="64"/>
      <c r="H12028" s="64"/>
      <c r="O12028" s="87"/>
      <c r="P12028" s="127"/>
      <c r="Q12028" s="127"/>
      <c r="R12028" s="127"/>
    </row>
    <row r="12029" spans="7:18" x14ac:dyDescent="0.2">
      <c r="G12029" s="64"/>
      <c r="H12029" s="64"/>
      <c r="O12029" s="87"/>
      <c r="P12029" s="127"/>
      <c r="Q12029" s="127"/>
      <c r="R12029" s="127"/>
    </row>
    <row r="12030" spans="7:18" x14ac:dyDescent="0.2">
      <c r="G12030" s="64"/>
      <c r="H12030" s="64"/>
      <c r="O12030" s="87"/>
      <c r="P12030" s="127"/>
      <c r="Q12030" s="127"/>
      <c r="R12030" s="127"/>
    </row>
    <row r="12031" spans="7:18" x14ac:dyDescent="0.2">
      <c r="G12031" s="64"/>
      <c r="H12031" s="64"/>
      <c r="O12031" s="87"/>
      <c r="P12031" s="127"/>
      <c r="Q12031" s="127"/>
      <c r="R12031" s="127"/>
    </row>
    <row r="12032" spans="7:18" x14ac:dyDescent="0.2">
      <c r="G12032" s="64"/>
      <c r="H12032" s="64"/>
      <c r="O12032" s="87"/>
      <c r="P12032" s="127"/>
      <c r="Q12032" s="127"/>
      <c r="R12032" s="127"/>
    </row>
    <row r="12033" spans="7:18" x14ac:dyDescent="0.2">
      <c r="G12033" s="64"/>
      <c r="H12033" s="64"/>
      <c r="O12033" s="87"/>
      <c r="P12033" s="127"/>
      <c r="Q12033" s="127"/>
      <c r="R12033" s="127"/>
    </row>
    <row r="12034" spans="7:18" x14ac:dyDescent="0.2">
      <c r="G12034" s="64"/>
      <c r="H12034" s="64"/>
      <c r="O12034" s="87"/>
      <c r="P12034" s="127"/>
      <c r="Q12034" s="127"/>
      <c r="R12034" s="127"/>
    </row>
    <row r="12035" spans="7:18" x14ac:dyDescent="0.2">
      <c r="G12035" s="64"/>
      <c r="H12035" s="64"/>
      <c r="O12035" s="87"/>
      <c r="P12035" s="127"/>
      <c r="Q12035" s="127"/>
      <c r="R12035" s="127"/>
    </row>
    <row r="12036" spans="7:18" x14ac:dyDescent="0.2">
      <c r="G12036" s="64"/>
      <c r="H12036" s="64"/>
      <c r="O12036" s="87"/>
      <c r="P12036" s="127"/>
      <c r="Q12036" s="127"/>
      <c r="R12036" s="127"/>
    </row>
    <row r="12037" spans="7:18" x14ac:dyDescent="0.2">
      <c r="G12037" s="64"/>
      <c r="H12037" s="64"/>
      <c r="O12037" s="87"/>
      <c r="P12037" s="127"/>
      <c r="Q12037" s="127"/>
      <c r="R12037" s="127"/>
    </row>
    <row r="12038" spans="7:18" x14ac:dyDescent="0.2">
      <c r="G12038" s="64"/>
      <c r="H12038" s="64"/>
      <c r="O12038" s="87"/>
      <c r="P12038" s="127"/>
      <c r="Q12038" s="127"/>
      <c r="R12038" s="127"/>
    </row>
    <row r="12039" spans="7:18" x14ac:dyDescent="0.2">
      <c r="G12039" s="64"/>
      <c r="H12039" s="64"/>
      <c r="O12039" s="87"/>
      <c r="P12039" s="127"/>
      <c r="Q12039" s="127"/>
      <c r="R12039" s="127"/>
    </row>
    <row r="12040" spans="7:18" x14ac:dyDescent="0.2">
      <c r="G12040" s="64"/>
      <c r="H12040" s="64"/>
      <c r="O12040" s="87"/>
      <c r="P12040" s="127"/>
      <c r="Q12040" s="127"/>
      <c r="R12040" s="127"/>
    </row>
    <row r="12041" spans="7:18" x14ac:dyDescent="0.2">
      <c r="G12041" s="64"/>
      <c r="H12041" s="64"/>
      <c r="O12041" s="87"/>
      <c r="P12041" s="127"/>
      <c r="Q12041" s="127"/>
      <c r="R12041" s="127"/>
    </row>
    <row r="12042" spans="7:18" x14ac:dyDescent="0.2">
      <c r="G12042" s="64"/>
      <c r="H12042" s="64"/>
      <c r="O12042" s="87"/>
      <c r="P12042" s="127"/>
      <c r="Q12042" s="127"/>
      <c r="R12042" s="127"/>
    </row>
    <row r="12043" spans="7:18" x14ac:dyDescent="0.2">
      <c r="G12043" s="64"/>
      <c r="H12043" s="64"/>
      <c r="O12043" s="87"/>
      <c r="P12043" s="127"/>
      <c r="Q12043" s="127"/>
      <c r="R12043" s="127"/>
    </row>
    <row r="12044" spans="7:18" x14ac:dyDescent="0.2">
      <c r="G12044" s="64"/>
      <c r="H12044" s="64"/>
      <c r="O12044" s="87"/>
      <c r="P12044" s="127"/>
      <c r="Q12044" s="127"/>
      <c r="R12044" s="127"/>
    </row>
    <row r="12045" spans="7:18" x14ac:dyDescent="0.2">
      <c r="G12045" s="64"/>
      <c r="H12045" s="64"/>
      <c r="O12045" s="87"/>
      <c r="P12045" s="127"/>
      <c r="Q12045" s="127"/>
      <c r="R12045" s="127"/>
    </row>
    <row r="12046" spans="7:18" x14ac:dyDescent="0.2">
      <c r="G12046" s="64"/>
      <c r="H12046" s="64"/>
      <c r="O12046" s="87"/>
      <c r="P12046" s="127"/>
      <c r="Q12046" s="127"/>
      <c r="R12046" s="127"/>
    </row>
    <row r="12047" spans="7:18" x14ac:dyDescent="0.2">
      <c r="G12047" s="64"/>
      <c r="H12047" s="64"/>
      <c r="O12047" s="87"/>
      <c r="P12047" s="127"/>
      <c r="Q12047" s="127"/>
      <c r="R12047" s="127"/>
    </row>
    <row r="12048" spans="7:18" x14ac:dyDescent="0.2">
      <c r="G12048" s="64"/>
      <c r="H12048" s="64"/>
      <c r="O12048" s="87"/>
      <c r="P12048" s="127"/>
      <c r="Q12048" s="127"/>
      <c r="R12048" s="127"/>
    </row>
    <row r="12049" spans="7:18" x14ac:dyDescent="0.2">
      <c r="G12049" s="64"/>
      <c r="H12049" s="64"/>
      <c r="O12049" s="87"/>
      <c r="P12049" s="127"/>
      <c r="Q12049" s="127"/>
      <c r="R12049" s="127"/>
    </row>
    <row r="12050" spans="7:18" x14ac:dyDescent="0.2">
      <c r="G12050" s="64"/>
      <c r="H12050" s="64"/>
      <c r="O12050" s="87"/>
      <c r="P12050" s="127"/>
      <c r="Q12050" s="127"/>
      <c r="R12050" s="127"/>
    </row>
    <row r="12051" spans="7:18" x14ac:dyDescent="0.2">
      <c r="G12051" s="64"/>
      <c r="H12051" s="64"/>
      <c r="O12051" s="87"/>
      <c r="P12051" s="127"/>
      <c r="Q12051" s="127"/>
      <c r="R12051" s="127"/>
    </row>
    <row r="12052" spans="7:18" x14ac:dyDescent="0.2">
      <c r="G12052" s="64"/>
      <c r="H12052" s="64"/>
      <c r="O12052" s="87"/>
      <c r="P12052" s="127"/>
      <c r="Q12052" s="127"/>
      <c r="R12052" s="127"/>
    </row>
    <row r="12053" spans="7:18" x14ac:dyDescent="0.2">
      <c r="G12053" s="64"/>
      <c r="H12053" s="64"/>
      <c r="O12053" s="87"/>
      <c r="P12053" s="127"/>
      <c r="Q12053" s="127"/>
      <c r="R12053" s="127"/>
    </row>
    <row r="12054" spans="7:18" x14ac:dyDescent="0.2">
      <c r="G12054" s="64"/>
      <c r="H12054" s="64"/>
      <c r="O12054" s="87"/>
      <c r="P12054" s="127"/>
      <c r="Q12054" s="127"/>
      <c r="R12054" s="127"/>
    </row>
    <row r="12055" spans="7:18" x14ac:dyDescent="0.2">
      <c r="G12055" s="64"/>
      <c r="H12055" s="64"/>
      <c r="O12055" s="87"/>
      <c r="P12055" s="127"/>
      <c r="Q12055" s="127"/>
      <c r="R12055" s="127"/>
    </row>
    <row r="12056" spans="7:18" x14ac:dyDescent="0.2">
      <c r="G12056" s="64"/>
      <c r="H12056" s="64"/>
      <c r="O12056" s="87"/>
      <c r="P12056" s="127"/>
      <c r="Q12056" s="127"/>
      <c r="R12056" s="127"/>
    </row>
    <row r="12057" spans="7:18" x14ac:dyDescent="0.2">
      <c r="G12057" s="64"/>
      <c r="H12057" s="64"/>
      <c r="O12057" s="87"/>
      <c r="P12057" s="127"/>
      <c r="Q12057" s="127"/>
      <c r="R12057" s="127"/>
    </row>
    <row r="12058" spans="7:18" x14ac:dyDescent="0.2">
      <c r="G12058" s="64"/>
      <c r="H12058" s="64"/>
      <c r="O12058" s="87"/>
      <c r="P12058" s="127"/>
      <c r="Q12058" s="127"/>
      <c r="R12058" s="127"/>
    </row>
    <row r="12059" spans="7:18" x14ac:dyDescent="0.2">
      <c r="G12059" s="64"/>
      <c r="H12059" s="64"/>
      <c r="O12059" s="87"/>
      <c r="P12059" s="127"/>
      <c r="Q12059" s="127"/>
      <c r="R12059" s="127"/>
    </row>
    <row r="12060" spans="7:18" x14ac:dyDescent="0.2">
      <c r="G12060" s="64"/>
      <c r="H12060" s="64"/>
      <c r="O12060" s="87"/>
      <c r="P12060" s="127"/>
      <c r="Q12060" s="127"/>
      <c r="R12060" s="127"/>
    </row>
    <row r="12061" spans="7:18" x14ac:dyDescent="0.2">
      <c r="G12061" s="64"/>
      <c r="H12061" s="64"/>
      <c r="O12061" s="87"/>
      <c r="P12061" s="127"/>
      <c r="Q12061" s="127"/>
      <c r="R12061" s="127"/>
    </row>
    <row r="12062" spans="7:18" x14ac:dyDescent="0.2">
      <c r="G12062" s="64"/>
      <c r="H12062" s="64"/>
      <c r="O12062" s="87"/>
      <c r="P12062" s="127"/>
      <c r="Q12062" s="127"/>
      <c r="R12062" s="127"/>
    </row>
    <row r="12063" spans="7:18" x14ac:dyDescent="0.2">
      <c r="G12063" s="64"/>
      <c r="H12063" s="64"/>
      <c r="O12063" s="87"/>
      <c r="P12063" s="127"/>
      <c r="Q12063" s="127"/>
      <c r="R12063" s="127"/>
    </row>
    <row r="12064" spans="7:18" x14ac:dyDescent="0.2">
      <c r="G12064" s="64"/>
      <c r="H12064" s="64"/>
      <c r="O12064" s="87"/>
      <c r="P12064" s="127"/>
      <c r="Q12064" s="127"/>
      <c r="R12064" s="127"/>
    </row>
    <row r="12065" spans="7:18" x14ac:dyDescent="0.2">
      <c r="G12065" s="64"/>
      <c r="H12065" s="64"/>
      <c r="O12065" s="87"/>
      <c r="P12065" s="127"/>
      <c r="Q12065" s="127"/>
      <c r="R12065" s="127"/>
    </row>
    <row r="12066" spans="7:18" x14ac:dyDescent="0.2">
      <c r="G12066" s="64"/>
      <c r="H12066" s="64"/>
      <c r="O12066" s="87"/>
      <c r="P12066" s="127"/>
      <c r="Q12066" s="127"/>
      <c r="R12066" s="127"/>
    </row>
    <row r="12067" spans="7:18" x14ac:dyDescent="0.2">
      <c r="G12067" s="64"/>
      <c r="H12067" s="64"/>
      <c r="O12067" s="87"/>
      <c r="P12067" s="127"/>
      <c r="Q12067" s="127"/>
      <c r="R12067" s="127"/>
    </row>
    <row r="12068" spans="7:18" x14ac:dyDescent="0.2">
      <c r="G12068" s="64"/>
      <c r="H12068" s="64"/>
      <c r="O12068" s="87"/>
      <c r="P12068" s="127"/>
      <c r="Q12068" s="127"/>
      <c r="R12068" s="127"/>
    </row>
    <row r="12069" spans="7:18" x14ac:dyDescent="0.2">
      <c r="G12069" s="64"/>
      <c r="H12069" s="64"/>
      <c r="O12069" s="87"/>
      <c r="P12069" s="127"/>
      <c r="Q12069" s="127"/>
      <c r="R12069" s="127"/>
    </row>
    <row r="12070" spans="7:18" x14ac:dyDescent="0.2">
      <c r="G12070" s="64"/>
      <c r="H12070" s="64"/>
      <c r="O12070" s="87"/>
      <c r="P12070" s="127"/>
      <c r="Q12070" s="127"/>
      <c r="R12070" s="127"/>
    </row>
    <row r="12071" spans="7:18" x14ac:dyDescent="0.2">
      <c r="G12071" s="64"/>
      <c r="H12071" s="64"/>
      <c r="O12071" s="87"/>
      <c r="P12071" s="127"/>
      <c r="Q12071" s="127"/>
      <c r="R12071" s="127"/>
    </row>
    <row r="12072" spans="7:18" x14ac:dyDescent="0.2">
      <c r="G12072" s="64"/>
      <c r="H12072" s="64"/>
      <c r="O12072" s="87"/>
      <c r="P12072" s="127"/>
      <c r="Q12072" s="127"/>
      <c r="R12072" s="127"/>
    </row>
    <row r="12073" spans="7:18" x14ac:dyDescent="0.2">
      <c r="G12073" s="64"/>
      <c r="H12073" s="64"/>
      <c r="O12073" s="87"/>
      <c r="P12073" s="127"/>
      <c r="Q12073" s="127"/>
      <c r="R12073" s="127"/>
    </row>
    <row r="12074" spans="7:18" x14ac:dyDescent="0.2">
      <c r="G12074" s="64"/>
      <c r="H12074" s="64"/>
      <c r="O12074" s="87"/>
      <c r="P12074" s="127"/>
      <c r="Q12074" s="127"/>
      <c r="R12074" s="127"/>
    </row>
    <row r="12075" spans="7:18" x14ac:dyDescent="0.2">
      <c r="G12075" s="64"/>
      <c r="H12075" s="64"/>
      <c r="O12075" s="87"/>
      <c r="P12075" s="127"/>
      <c r="Q12075" s="127"/>
      <c r="R12075" s="127"/>
    </row>
    <row r="12076" spans="7:18" x14ac:dyDescent="0.2">
      <c r="G12076" s="64"/>
      <c r="H12076" s="64"/>
      <c r="O12076" s="87"/>
      <c r="P12076" s="127"/>
      <c r="Q12076" s="127"/>
      <c r="R12076" s="127"/>
    </row>
    <row r="12077" spans="7:18" x14ac:dyDescent="0.2">
      <c r="G12077" s="64"/>
      <c r="H12077" s="64"/>
      <c r="O12077" s="87"/>
      <c r="P12077" s="127"/>
      <c r="Q12077" s="127"/>
      <c r="R12077" s="127"/>
    </row>
    <row r="12078" spans="7:18" x14ac:dyDescent="0.2">
      <c r="G12078" s="64"/>
      <c r="H12078" s="64"/>
      <c r="O12078" s="87"/>
      <c r="P12078" s="127"/>
      <c r="Q12078" s="127"/>
      <c r="R12078" s="127"/>
    </row>
    <row r="12079" spans="7:18" x14ac:dyDescent="0.2">
      <c r="G12079" s="64"/>
      <c r="H12079" s="64"/>
      <c r="O12079" s="87"/>
      <c r="P12079" s="127"/>
      <c r="Q12079" s="127"/>
      <c r="R12079" s="127"/>
    </row>
    <row r="12080" spans="7:18" x14ac:dyDescent="0.2">
      <c r="G12080" s="64"/>
      <c r="H12080" s="64"/>
      <c r="O12080" s="87"/>
      <c r="P12080" s="127"/>
      <c r="Q12080" s="127"/>
      <c r="R12080" s="127"/>
    </row>
    <row r="12081" spans="7:18" x14ac:dyDescent="0.2">
      <c r="G12081" s="64"/>
      <c r="H12081" s="64"/>
      <c r="O12081" s="87"/>
      <c r="P12081" s="127"/>
      <c r="Q12081" s="127"/>
      <c r="R12081" s="127"/>
    </row>
    <row r="12082" spans="7:18" x14ac:dyDescent="0.2">
      <c r="G12082" s="64"/>
      <c r="H12082" s="64"/>
      <c r="O12082" s="87"/>
      <c r="P12082" s="127"/>
      <c r="Q12082" s="127"/>
      <c r="R12082" s="127"/>
    </row>
    <row r="12083" spans="7:18" x14ac:dyDescent="0.2">
      <c r="G12083" s="64"/>
      <c r="H12083" s="64"/>
      <c r="O12083" s="87"/>
      <c r="P12083" s="127"/>
      <c r="Q12083" s="127"/>
      <c r="R12083" s="127"/>
    </row>
    <row r="12084" spans="7:18" x14ac:dyDescent="0.2">
      <c r="G12084" s="64"/>
      <c r="H12084" s="64"/>
      <c r="O12084" s="87"/>
      <c r="P12084" s="127"/>
      <c r="Q12084" s="127"/>
      <c r="R12084" s="127"/>
    </row>
    <row r="12085" spans="7:18" x14ac:dyDescent="0.2">
      <c r="G12085" s="64"/>
      <c r="H12085" s="64"/>
      <c r="O12085" s="87"/>
      <c r="P12085" s="127"/>
      <c r="Q12085" s="127"/>
      <c r="R12085" s="127"/>
    </row>
    <row r="12086" spans="7:18" x14ac:dyDescent="0.2">
      <c r="G12086" s="64"/>
      <c r="H12086" s="64"/>
      <c r="O12086" s="87"/>
      <c r="P12086" s="127"/>
      <c r="Q12086" s="127"/>
      <c r="R12086" s="127"/>
    </row>
    <row r="12087" spans="7:18" x14ac:dyDescent="0.2">
      <c r="G12087" s="64"/>
      <c r="H12087" s="64"/>
      <c r="O12087" s="87"/>
      <c r="P12087" s="127"/>
      <c r="Q12087" s="127"/>
      <c r="R12087" s="127"/>
    </row>
    <row r="12088" spans="7:18" x14ac:dyDescent="0.2">
      <c r="G12088" s="64"/>
      <c r="H12088" s="64"/>
      <c r="O12088" s="87"/>
      <c r="P12088" s="127"/>
      <c r="Q12088" s="127"/>
      <c r="R12088" s="127"/>
    </row>
    <row r="12089" spans="7:18" x14ac:dyDescent="0.2">
      <c r="G12089" s="64"/>
      <c r="H12089" s="64"/>
      <c r="O12089" s="87"/>
      <c r="P12089" s="127"/>
      <c r="Q12089" s="127"/>
      <c r="R12089" s="127"/>
    </row>
    <row r="12090" spans="7:18" x14ac:dyDescent="0.2">
      <c r="G12090" s="64"/>
      <c r="H12090" s="64"/>
      <c r="O12090" s="87"/>
      <c r="P12090" s="127"/>
      <c r="Q12090" s="127"/>
      <c r="R12090" s="127"/>
    </row>
    <row r="12091" spans="7:18" x14ac:dyDescent="0.2">
      <c r="G12091" s="64"/>
      <c r="H12091" s="64"/>
      <c r="O12091" s="87"/>
      <c r="P12091" s="127"/>
      <c r="Q12091" s="127"/>
      <c r="R12091" s="127"/>
    </row>
    <row r="12092" spans="7:18" x14ac:dyDescent="0.2">
      <c r="G12092" s="64"/>
      <c r="H12092" s="64"/>
      <c r="O12092" s="87"/>
      <c r="P12092" s="127"/>
      <c r="Q12092" s="127"/>
      <c r="R12092" s="127"/>
    </row>
    <row r="12093" spans="7:18" x14ac:dyDescent="0.2">
      <c r="G12093" s="64"/>
      <c r="H12093" s="64"/>
      <c r="O12093" s="87"/>
      <c r="P12093" s="127"/>
      <c r="Q12093" s="127"/>
      <c r="R12093" s="127"/>
    </row>
    <row r="12094" spans="7:18" x14ac:dyDescent="0.2">
      <c r="G12094" s="64"/>
      <c r="H12094" s="64"/>
      <c r="O12094" s="87"/>
      <c r="P12094" s="127"/>
      <c r="Q12094" s="127"/>
      <c r="R12094" s="127"/>
    </row>
    <row r="12095" spans="7:18" x14ac:dyDescent="0.2">
      <c r="G12095" s="64"/>
      <c r="H12095" s="64"/>
      <c r="O12095" s="87"/>
      <c r="P12095" s="127"/>
      <c r="Q12095" s="127"/>
      <c r="R12095" s="127"/>
    </row>
    <row r="12096" spans="7:18" x14ac:dyDescent="0.2">
      <c r="G12096" s="64"/>
      <c r="H12096" s="64"/>
      <c r="O12096" s="87"/>
      <c r="P12096" s="127"/>
      <c r="Q12096" s="127"/>
      <c r="R12096" s="127"/>
    </row>
    <row r="12097" spans="7:18" x14ac:dyDescent="0.2">
      <c r="G12097" s="64"/>
      <c r="H12097" s="64"/>
      <c r="O12097" s="87"/>
      <c r="P12097" s="127"/>
      <c r="Q12097" s="127"/>
      <c r="R12097" s="127"/>
    </row>
    <row r="12098" spans="7:18" x14ac:dyDescent="0.2">
      <c r="G12098" s="64"/>
      <c r="H12098" s="64"/>
      <c r="O12098" s="87"/>
      <c r="P12098" s="127"/>
      <c r="Q12098" s="127"/>
      <c r="R12098" s="127"/>
    </row>
    <row r="12099" spans="7:18" x14ac:dyDescent="0.2">
      <c r="G12099" s="64"/>
      <c r="H12099" s="64"/>
      <c r="O12099" s="87"/>
      <c r="P12099" s="127"/>
      <c r="Q12099" s="127"/>
      <c r="R12099" s="127"/>
    </row>
    <row r="12100" spans="7:18" x14ac:dyDescent="0.2">
      <c r="G12100" s="64"/>
      <c r="H12100" s="64"/>
      <c r="O12100" s="87"/>
      <c r="P12100" s="127"/>
      <c r="Q12100" s="127"/>
      <c r="R12100" s="127"/>
    </row>
    <row r="12101" spans="7:18" x14ac:dyDescent="0.2">
      <c r="G12101" s="64"/>
      <c r="H12101" s="64"/>
      <c r="O12101" s="87"/>
      <c r="P12101" s="127"/>
      <c r="Q12101" s="127"/>
      <c r="R12101" s="127"/>
    </row>
    <row r="12102" spans="7:18" x14ac:dyDescent="0.2">
      <c r="G12102" s="64"/>
      <c r="H12102" s="64"/>
      <c r="O12102" s="87"/>
      <c r="P12102" s="127"/>
      <c r="Q12102" s="127"/>
      <c r="R12102" s="127"/>
    </row>
    <row r="12103" spans="7:18" x14ac:dyDescent="0.2">
      <c r="G12103" s="64"/>
      <c r="H12103" s="64"/>
      <c r="O12103" s="87"/>
      <c r="P12103" s="127"/>
      <c r="Q12103" s="127"/>
      <c r="R12103" s="127"/>
    </row>
    <row r="12104" spans="7:18" x14ac:dyDescent="0.2">
      <c r="G12104" s="64"/>
      <c r="H12104" s="64"/>
      <c r="O12104" s="87"/>
      <c r="P12104" s="127"/>
      <c r="Q12104" s="127"/>
      <c r="R12104" s="127"/>
    </row>
    <row r="12105" spans="7:18" x14ac:dyDescent="0.2">
      <c r="G12105" s="64"/>
      <c r="H12105" s="64"/>
      <c r="O12105" s="87"/>
      <c r="P12105" s="127"/>
      <c r="Q12105" s="127"/>
      <c r="R12105" s="127"/>
    </row>
    <row r="12106" spans="7:18" x14ac:dyDescent="0.2">
      <c r="G12106" s="64"/>
      <c r="H12106" s="64"/>
      <c r="O12106" s="87"/>
      <c r="P12106" s="127"/>
      <c r="Q12106" s="127"/>
      <c r="R12106" s="127"/>
    </row>
    <row r="12107" spans="7:18" x14ac:dyDescent="0.2">
      <c r="G12107" s="64"/>
      <c r="H12107" s="64"/>
      <c r="O12107" s="87"/>
      <c r="P12107" s="127"/>
      <c r="Q12107" s="127"/>
      <c r="R12107" s="127"/>
    </row>
    <row r="12108" spans="7:18" x14ac:dyDescent="0.2">
      <c r="G12108" s="64"/>
      <c r="H12108" s="64"/>
      <c r="O12108" s="87"/>
      <c r="P12108" s="127"/>
      <c r="Q12108" s="127"/>
      <c r="R12108" s="127"/>
    </row>
    <row r="12109" spans="7:18" x14ac:dyDescent="0.2">
      <c r="G12109" s="64"/>
      <c r="H12109" s="64"/>
      <c r="O12109" s="87"/>
      <c r="P12109" s="127"/>
      <c r="Q12109" s="127"/>
      <c r="R12109" s="127"/>
    </row>
    <row r="12110" spans="7:18" x14ac:dyDescent="0.2">
      <c r="G12110" s="64"/>
      <c r="H12110" s="64"/>
      <c r="O12110" s="87"/>
      <c r="P12110" s="127"/>
      <c r="Q12110" s="127"/>
      <c r="R12110" s="127"/>
    </row>
    <row r="12111" spans="7:18" x14ac:dyDescent="0.2">
      <c r="G12111" s="64"/>
      <c r="H12111" s="64"/>
      <c r="O12111" s="87"/>
      <c r="P12111" s="127"/>
      <c r="Q12111" s="127"/>
      <c r="R12111" s="127"/>
    </row>
    <row r="12112" spans="7:18" x14ac:dyDescent="0.2">
      <c r="G12112" s="64"/>
      <c r="H12112" s="64"/>
      <c r="O12112" s="87"/>
      <c r="P12112" s="127"/>
      <c r="Q12112" s="127"/>
      <c r="R12112" s="127"/>
    </row>
    <row r="12113" spans="7:18" x14ac:dyDescent="0.2">
      <c r="G12113" s="64"/>
      <c r="H12113" s="64"/>
      <c r="O12113" s="87"/>
      <c r="P12113" s="127"/>
      <c r="Q12113" s="127"/>
      <c r="R12113" s="127"/>
    </row>
    <row r="12114" spans="7:18" x14ac:dyDescent="0.2">
      <c r="G12114" s="64"/>
      <c r="H12114" s="64"/>
      <c r="O12114" s="87"/>
      <c r="P12114" s="127"/>
      <c r="Q12114" s="127"/>
      <c r="R12114" s="127"/>
    </row>
    <row r="12115" spans="7:18" x14ac:dyDescent="0.2">
      <c r="G12115" s="64"/>
      <c r="H12115" s="64"/>
      <c r="O12115" s="87"/>
      <c r="P12115" s="127"/>
      <c r="Q12115" s="127"/>
      <c r="R12115" s="127"/>
    </row>
    <row r="12116" spans="7:18" x14ac:dyDescent="0.2">
      <c r="G12116" s="64"/>
      <c r="H12116" s="64"/>
      <c r="O12116" s="87"/>
      <c r="P12116" s="127"/>
      <c r="Q12116" s="127"/>
      <c r="R12116" s="127"/>
    </row>
    <row r="12117" spans="7:18" x14ac:dyDescent="0.2">
      <c r="G12117" s="64"/>
      <c r="H12117" s="64"/>
      <c r="O12117" s="87"/>
      <c r="P12117" s="127"/>
      <c r="Q12117" s="127"/>
      <c r="R12117" s="127"/>
    </row>
    <row r="12118" spans="7:18" x14ac:dyDescent="0.2">
      <c r="G12118" s="64"/>
      <c r="H12118" s="64"/>
      <c r="O12118" s="87"/>
      <c r="P12118" s="127"/>
      <c r="Q12118" s="127"/>
      <c r="R12118" s="127"/>
    </row>
    <row r="12119" spans="7:18" x14ac:dyDescent="0.2">
      <c r="G12119" s="64"/>
      <c r="H12119" s="64"/>
      <c r="O12119" s="87"/>
      <c r="P12119" s="127"/>
      <c r="Q12119" s="127"/>
      <c r="R12119" s="127"/>
    </row>
    <row r="12120" spans="7:18" x14ac:dyDescent="0.2">
      <c r="G12120" s="64"/>
      <c r="H12120" s="64"/>
      <c r="O12120" s="87"/>
      <c r="P12120" s="127"/>
      <c r="Q12120" s="127"/>
      <c r="R12120" s="127"/>
    </row>
    <row r="12121" spans="7:18" x14ac:dyDescent="0.2">
      <c r="G12121" s="64"/>
      <c r="H12121" s="64"/>
      <c r="O12121" s="87"/>
      <c r="P12121" s="127"/>
      <c r="Q12121" s="127"/>
      <c r="R12121" s="127"/>
    </row>
    <row r="12122" spans="7:18" x14ac:dyDescent="0.2">
      <c r="G12122" s="64"/>
      <c r="H12122" s="64"/>
      <c r="O12122" s="87"/>
      <c r="P12122" s="127"/>
      <c r="Q12122" s="127"/>
      <c r="R12122" s="127"/>
    </row>
    <row r="12123" spans="7:18" x14ac:dyDescent="0.2">
      <c r="G12123" s="64"/>
      <c r="H12123" s="64"/>
      <c r="O12123" s="87"/>
      <c r="P12123" s="127"/>
      <c r="Q12123" s="127"/>
      <c r="R12123" s="127"/>
    </row>
    <row r="12124" spans="7:18" x14ac:dyDescent="0.2">
      <c r="G12124" s="64"/>
      <c r="H12124" s="64"/>
      <c r="O12124" s="87"/>
      <c r="P12124" s="127"/>
      <c r="Q12124" s="127"/>
      <c r="R12124" s="127"/>
    </row>
    <row r="12125" spans="7:18" x14ac:dyDescent="0.2">
      <c r="G12125" s="64"/>
      <c r="H12125" s="64"/>
      <c r="O12125" s="87"/>
      <c r="P12125" s="127"/>
      <c r="Q12125" s="127"/>
      <c r="R12125" s="127"/>
    </row>
    <row r="12126" spans="7:18" x14ac:dyDescent="0.2">
      <c r="G12126" s="64"/>
      <c r="H12126" s="64"/>
      <c r="O12126" s="87"/>
      <c r="P12126" s="127"/>
      <c r="Q12126" s="127"/>
      <c r="R12126" s="127"/>
    </row>
    <row r="12127" spans="7:18" x14ac:dyDescent="0.2">
      <c r="G12127" s="64"/>
      <c r="H12127" s="64"/>
      <c r="O12127" s="87"/>
      <c r="P12127" s="127"/>
      <c r="Q12127" s="127"/>
      <c r="R12127" s="127"/>
    </row>
    <row r="12128" spans="7:18" x14ac:dyDescent="0.2">
      <c r="G12128" s="64"/>
      <c r="H12128" s="64"/>
      <c r="O12128" s="87"/>
      <c r="P12128" s="127"/>
      <c r="Q12128" s="127"/>
      <c r="R12128" s="127"/>
    </row>
    <row r="12129" spans="7:18" x14ac:dyDescent="0.2">
      <c r="G12129" s="64"/>
      <c r="H12129" s="64"/>
      <c r="O12129" s="87"/>
      <c r="P12129" s="127"/>
      <c r="Q12129" s="127"/>
      <c r="R12129" s="127"/>
    </row>
    <row r="12130" spans="7:18" x14ac:dyDescent="0.2">
      <c r="G12130" s="64"/>
      <c r="H12130" s="64"/>
      <c r="O12130" s="87"/>
      <c r="P12130" s="127"/>
      <c r="Q12130" s="127"/>
      <c r="R12130" s="127"/>
    </row>
    <row r="12131" spans="7:18" x14ac:dyDescent="0.2">
      <c r="G12131" s="64"/>
      <c r="H12131" s="64"/>
      <c r="O12131" s="87"/>
      <c r="P12131" s="127"/>
      <c r="Q12131" s="127"/>
      <c r="R12131" s="127"/>
    </row>
    <row r="12132" spans="7:18" x14ac:dyDescent="0.2">
      <c r="G12132" s="64"/>
      <c r="H12132" s="64"/>
      <c r="O12132" s="87"/>
      <c r="P12132" s="127"/>
      <c r="Q12132" s="127"/>
      <c r="R12132" s="127"/>
    </row>
    <row r="12133" spans="7:18" x14ac:dyDescent="0.2">
      <c r="G12133" s="64"/>
      <c r="H12133" s="64"/>
      <c r="O12133" s="87"/>
      <c r="P12133" s="127"/>
      <c r="Q12133" s="127"/>
      <c r="R12133" s="127"/>
    </row>
    <row r="12134" spans="7:18" x14ac:dyDescent="0.2">
      <c r="G12134" s="64"/>
      <c r="H12134" s="64"/>
      <c r="O12134" s="87"/>
      <c r="P12134" s="127"/>
      <c r="Q12134" s="127"/>
      <c r="R12134" s="127"/>
    </row>
    <row r="12135" spans="7:18" x14ac:dyDescent="0.2">
      <c r="G12135" s="64"/>
      <c r="H12135" s="64"/>
      <c r="O12135" s="87"/>
      <c r="P12135" s="127"/>
      <c r="Q12135" s="127"/>
      <c r="R12135" s="127"/>
    </row>
    <row r="12136" spans="7:18" x14ac:dyDescent="0.2">
      <c r="G12136" s="64"/>
      <c r="H12136" s="64"/>
      <c r="O12136" s="87"/>
      <c r="P12136" s="127"/>
      <c r="Q12136" s="127"/>
      <c r="R12136" s="127"/>
    </row>
    <row r="12137" spans="7:18" x14ac:dyDescent="0.2">
      <c r="G12137" s="64"/>
      <c r="H12137" s="64"/>
      <c r="O12137" s="87"/>
      <c r="P12137" s="127"/>
      <c r="Q12137" s="127"/>
      <c r="R12137" s="127"/>
    </row>
    <row r="12138" spans="7:18" x14ac:dyDescent="0.2">
      <c r="G12138" s="64"/>
      <c r="H12138" s="64"/>
      <c r="O12138" s="87"/>
      <c r="P12138" s="127"/>
      <c r="Q12138" s="127"/>
      <c r="R12138" s="127"/>
    </row>
    <row r="12139" spans="7:18" x14ac:dyDescent="0.2">
      <c r="G12139" s="64"/>
      <c r="H12139" s="64"/>
      <c r="O12139" s="87"/>
      <c r="P12139" s="127"/>
      <c r="Q12139" s="127"/>
      <c r="R12139" s="127"/>
    </row>
    <row r="12140" spans="7:18" x14ac:dyDescent="0.2">
      <c r="G12140" s="64"/>
      <c r="H12140" s="64"/>
      <c r="O12140" s="87"/>
      <c r="P12140" s="127"/>
      <c r="Q12140" s="127"/>
      <c r="R12140" s="127"/>
    </row>
    <row r="12141" spans="7:18" x14ac:dyDescent="0.2">
      <c r="G12141" s="64"/>
      <c r="H12141" s="64"/>
      <c r="O12141" s="87"/>
      <c r="P12141" s="127"/>
      <c r="Q12141" s="127"/>
      <c r="R12141" s="127"/>
    </row>
    <row r="12142" spans="7:18" x14ac:dyDescent="0.2">
      <c r="G12142" s="64"/>
      <c r="H12142" s="64"/>
      <c r="O12142" s="87"/>
      <c r="P12142" s="127"/>
      <c r="Q12142" s="127"/>
      <c r="R12142" s="127"/>
    </row>
    <row r="12143" spans="7:18" x14ac:dyDescent="0.2">
      <c r="G12143" s="64"/>
      <c r="H12143" s="64"/>
      <c r="O12143" s="87"/>
      <c r="P12143" s="127"/>
      <c r="Q12143" s="127"/>
      <c r="R12143" s="127"/>
    </row>
    <row r="12144" spans="7:18" x14ac:dyDescent="0.2">
      <c r="G12144" s="64"/>
      <c r="H12144" s="64"/>
      <c r="O12144" s="87"/>
      <c r="P12144" s="127"/>
      <c r="Q12144" s="127"/>
      <c r="R12144" s="127"/>
    </row>
    <row r="12145" spans="7:18" x14ac:dyDescent="0.2">
      <c r="G12145" s="64"/>
      <c r="H12145" s="64"/>
      <c r="O12145" s="87"/>
      <c r="P12145" s="127"/>
      <c r="Q12145" s="127"/>
      <c r="R12145" s="127"/>
    </row>
    <row r="12146" spans="7:18" x14ac:dyDescent="0.2">
      <c r="G12146" s="64"/>
      <c r="H12146" s="64"/>
      <c r="O12146" s="87"/>
      <c r="P12146" s="127"/>
      <c r="Q12146" s="127"/>
      <c r="R12146" s="127"/>
    </row>
    <row r="12147" spans="7:18" x14ac:dyDescent="0.2">
      <c r="G12147" s="64"/>
      <c r="H12147" s="64"/>
      <c r="O12147" s="87"/>
      <c r="P12147" s="127"/>
      <c r="Q12147" s="127"/>
      <c r="R12147" s="127"/>
    </row>
    <row r="12148" spans="7:18" x14ac:dyDescent="0.2">
      <c r="G12148" s="64"/>
      <c r="H12148" s="64"/>
      <c r="O12148" s="87"/>
      <c r="P12148" s="127"/>
      <c r="Q12148" s="127"/>
      <c r="R12148" s="127"/>
    </row>
    <row r="12149" spans="7:18" x14ac:dyDescent="0.2">
      <c r="G12149" s="64"/>
      <c r="H12149" s="64"/>
      <c r="O12149" s="87"/>
      <c r="P12149" s="127"/>
      <c r="Q12149" s="127"/>
      <c r="R12149" s="127"/>
    </row>
    <row r="12150" spans="7:18" x14ac:dyDescent="0.2">
      <c r="G12150" s="64"/>
      <c r="H12150" s="64"/>
      <c r="O12150" s="87"/>
      <c r="P12150" s="127"/>
      <c r="Q12150" s="127"/>
      <c r="R12150" s="127"/>
    </row>
    <row r="12151" spans="7:18" x14ac:dyDescent="0.2">
      <c r="G12151" s="64"/>
      <c r="H12151" s="64"/>
      <c r="O12151" s="87"/>
      <c r="P12151" s="127"/>
      <c r="Q12151" s="127"/>
      <c r="R12151" s="127"/>
    </row>
    <row r="12152" spans="7:18" x14ac:dyDescent="0.2">
      <c r="G12152" s="64"/>
      <c r="H12152" s="64"/>
      <c r="O12152" s="87"/>
      <c r="P12152" s="127"/>
      <c r="Q12152" s="127"/>
      <c r="R12152" s="127"/>
    </row>
    <row r="12153" spans="7:18" x14ac:dyDescent="0.2">
      <c r="G12153" s="64"/>
      <c r="H12153" s="64"/>
      <c r="O12153" s="87"/>
      <c r="P12153" s="127"/>
      <c r="Q12153" s="127"/>
      <c r="R12153" s="127"/>
    </row>
    <row r="12154" spans="7:18" x14ac:dyDescent="0.2">
      <c r="G12154" s="64"/>
      <c r="H12154" s="64"/>
      <c r="O12154" s="87"/>
      <c r="P12154" s="127"/>
      <c r="Q12154" s="127"/>
      <c r="R12154" s="127"/>
    </row>
    <row r="12155" spans="7:18" x14ac:dyDescent="0.2">
      <c r="G12155" s="64"/>
      <c r="H12155" s="64"/>
      <c r="O12155" s="87"/>
      <c r="P12155" s="127"/>
      <c r="Q12155" s="127"/>
      <c r="R12155" s="127"/>
    </row>
    <row r="12156" spans="7:18" x14ac:dyDescent="0.2">
      <c r="G12156" s="64"/>
      <c r="H12156" s="64"/>
      <c r="O12156" s="87"/>
      <c r="P12156" s="127"/>
      <c r="Q12156" s="127"/>
      <c r="R12156" s="127"/>
    </row>
    <row r="12157" spans="7:18" x14ac:dyDescent="0.2">
      <c r="G12157" s="64"/>
      <c r="H12157" s="64"/>
      <c r="O12157" s="87"/>
      <c r="P12157" s="127"/>
      <c r="Q12157" s="127"/>
      <c r="R12157" s="127"/>
    </row>
    <row r="12158" spans="7:18" x14ac:dyDescent="0.2">
      <c r="G12158" s="64"/>
      <c r="H12158" s="64"/>
      <c r="O12158" s="87"/>
      <c r="P12158" s="127"/>
      <c r="Q12158" s="127"/>
      <c r="R12158" s="127"/>
    </row>
    <row r="12159" spans="7:18" x14ac:dyDescent="0.2">
      <c r="G12159" s="64"/>
      <c r="H12159" s="64"/>
      <c r="O12159" s="87"/>
      <c r="P12159" s="127"/>
      <c r="Q12159" s="127"/>
      <c r="R12159" s="127"/>
    </row>
    <row r="12160" spans="7:18" x14ac:dyDescent="0.2">
      <c r="G12160" s="64"/>
      <c r="H12160" s="64"/>
      <c r="O12160" s="87"/>
      <c r="P12160" s="127"/>
      <c r="Q12160" s="127"/>
      <c r="R12160" s="127"/>
    </row>
    <row r="12161" spans="7:18" x14ac:dyDescent="0.2">
      <c r="G12161" s="64"/>
      <c r="H12161" s="64"/>
      <c r="O12161" s="87"/>
      <c r="P12161" s="127"/>
      <c r="Q12161" s="127"/>
      <c r="R12161" s="127"/>
    </row>
    <row r="12162" spans="7:18" x14ac:dyDescent="0.2">
      <c r="G12162" s="64"/>
      <c r="H12162" s="64"/>
      <c r="O12162" s="87"/>
      <c r="P12162" s="127"/>
      <c r="Q12162" s="127"/>
      <c r="R12162" s="127"/>
    </row>
    <row r="12163" spans="7:18" x14ac:dyDescent="0.2">
      <c r="G12163" s="64"/>
      <c r="H12163" s="64"/>
      <c r="O12163" s="87"/>
      <c r="P12163" s="127"/>
      <c r="Q12163" s="127"/>
      <c r="R12163" s="127"/>
    </row>
    <row r="12164" spans="7:18" x14ac:dyDescent="0.2">
      <c r="G12164" s="64"/>
      <c r="H12164" s="64"/>
      <c r="O12164" s="87"/>
      <c r="P12164" s="127"/>
      <c r="Q12164" s="127"/>
      <c r="R12164" s="127"/>
    </row>
    <row r="12165" spans="7:18" x14ac:dyDescent="0.2">
      <c r="G12165" s="64"/>
      <c r="H12165" s="64"/>
      <c r="O12165" s="87"/>
      <c r="P12165" s="127"/>
      <c r="Q12165" s="127"/>
      <c r="R12165" s="127"/>
    </row>
    <row r="12166" spans="7:18" x14ac:dyDescent="0.2">
      <c r="G12166" s="64"/>
      <c r="H12166" s="64"/>
      <c r="O12166" s="87"/>
      <c r="P12166" s="127"/>
      <c r="Q12166" s="127"/>
      <c r="R12166" s="127"/>
    </row>
    <row r="12167" spans="7:18" x14ac:dyDescent="0.2">
      <c r="G12167" s="64"/>
      <c r="H12167" s="64"/>
      <c r="O12167" s="87"/>
      <c r="P12167" s="127"/>
      <c r="Q12167" s="127"/>
      <c r="R12167" s="127"/>
    </row>
    <row r="12168" spans="7:18" x14ac:dyDescent="0.2">
      <c r="G12168" s="64"/>
      <c r="H12168" s="64"/>
      <c r="O12168" s="87"/>
      <c r="P12168" s="127"/>
      <c r="Q12168" s="127"/>
      <c r="R12168" s="127"/>
    </row>
    <row r="12169" spans="7:18" x14ac:dyDescent="0.2">
      <c r="G12169" s="64"/>
      <c r="H12169" s="64"/>
      <c r="O12169" s="87"/>
      <c r="P12169" s="127"/>
      <c r="Q12169" s="127"/>
      <c r="R12169" s="127"/>
    </row>
    <row r="12170" spans="7:18" x14ac:dyDescent="0.2">
      <c r="G12170" s="64"/>
      <c r="H12170" s="64"/>
      <c r="O12170" s="87"/>
      <c r="P12170" s="127"/>
      <c r="Q12170" s="127"/>
      <c r="R12170" s="127"/>
    </row>
    <row r="12171" spans="7:18" x14ac:dyDescent="0.2">
      <c r="G12171" s="64"/>
      <c r="H12171" s="64"/>
      <c r="O12171" s="87"/>
      <c r="P12171" s="127"/>
      <c r="Q12171" s="127"/>
      <c r="R12171" s="127"/>
    </row>
    <row r="12172" spans="7:18" x14ac:dyDescent="0.2">
      <c r="G12172" s="64"/>
      <c r="H12172" s="64"/>
      <c r="O12172" s="87"/>
      <c r="P12172" s="127"/>
      <c r="Q12172" s="127"/>
      <c r="R12172" s="127"/>
    </row>
    <row r="12173" spans="7:18" x14ac:dyDescent="0.2">
      <c r="G12173" s="64"/>
      <c r="H12173" s="64"/>
      <c r="O12173" s="87"/>
      <c r="P12173" s="127"/>
      <c r="Q12173" s="127"/>
      <c r="R12173" s="127"/>
    </row>
    <row r="12174" spans="7:18" x14ac:dyDescent="0.2">
      <c r="G12174" s="64"/>
      <c r="H12174" s="64"/>
      <c r="O12174" s="87"/>
      <c r="P12174" s="127"/>
      <c r="Q12174" s="127"/>
      <c r="R12174" s="127"/>
    </row>
    <row r="12175" spans="7:18" x14ac:dyDescent="0.2">
      <c r="G12175" s="64"/>
      <c r="H12175" s="64"/>
      <c r="O12175" s="87"/>
      <c r="P12175" s="127"/>
      <c r="Q12175" s="127"/>
      <c r="R12175" s="127"/>
    </row>
    <row r="12176" spans="7:18" x14ac:dyDescent="0.2">
      <c r="G12176" s="64"/>
      <c r="H12176" s="64"/>
      <c r="O12176" s="87"/>
      <c r="P12176" s="127"/>
      <c r="Q12176" s="127"/>
      <c r="R12176" s="127"/>
    </row>
    <row r="12177" spans="7:18" x14ac:dyDescent="0.2">
      <c r="G12177" s="64"/>
      <c r="H12177" s="64"/>
      <c r="O12177" s="87"/>
      <c r="P12177" s="127"/>
      <c r="Q12177" s="127"/>
      <c r="R12177" s="127"/>
    </row>
    <row r="12178" spans="7:18" x14ac:dyDescent="0.2">
      <c r="G12178" s="64"/>
      <c r="H12178" s="64"/>
      <c r="O12178" s="87"/>
      <c r="P12178" s="127"/>
      <c r="Q12178" s="127"/>
      <c r="R12178" s="127"/>
    </row>
    <row r="12179" spans="7:18" x14ac:dyDescent="0.2">
      <c r="G12179" s="64"/>
      <c r="H12179" s="64"/>
      <c r="O12179" s="87"/>
      <c r="P12179" s="127"/>
      <c r="Q12179" s="127"/>
      <c r="R12179" s="127"/>
    </row>
    <row r="12180" spans="7:18" x14ac:dyDescent="0.2">
      <c r="G12180" s="64"/>
      <c r="H12180" s="64"/>
      <c r="O12180" s="87"/>
      <c r="P12180" s="127"/>
      <c r="Q12180" s="127"/>
      <c r="R12180" s="127"/>
    </row>
    <row r="12181" spans="7:18" x14ac:dyDescent="0.2">
      <c r="G12181" s="64"/>
      <c r="H12181" s="64"/>
      <c r="O12181" s="87"/>
      <c r="P12181" s="127"/>
      <c r="Q12181" s="127"/>
      <c r="R12181" s="127"/>
    </row>
    <row r="12182" spans="7:18" x14ac:dyDescent="0.2">
      <c r="G12182" s="64"/>
      <c r="H12182" s="64"/>
      <c r="O12182" s="87"/>
      <c r="P12182" s="127"/>
      <c r="Q12182" s="127"/>
      <c r="R12182" s="127"/>
    </row>
    <row r="12183" spans="7:18" x14ac:dyDescent="0.2">
      <c r="G12183" s="64"/>
      <c r="H12183" s="64"/>
      <c r="O12183" s="87"/>
      <c r="P12183" s="127"/>
      <c r="Q12183" s="127"/>
      <c r="R12183" s="127"/>
    </row>
    <row r="12184" spans="7:18" x14ac:dyDescent="0.2">
      <c r="G12184" s="64"/>
      <c r="H12184" s="64"/>
      <c r="O12184" s="87"/>
      <c r="P12184" s="127"/>
      <c r="Q12184" s="127"/>
      <c r="R12184" s="127"/>
    </row>
    <row r="12185" spans="7:18" x14ac:dyDescent="0.2">
      <c r="G12185" s="64"/>
      <c r="H12185" s="64"/>
      <c r="O12185" s="87"/>
      <c r="P12185" s="127"/>
      <c r="Q12185" s="127"/>
      <c r="R12185" s="127"/>
    </row>
    <row r="12186" spans="7:18" x14ac:dyDescent="0.2">
      <c r="G12186" s="64"/>
      <c r="H12186" s="64"/>
      <c r="O12186" s="87"/>
      <c r="P12186" s="127"/>
      <c r="Q12186" s="127"/>
      <c r="R12186" s="127"/>
    </row>
    <row r="12187" spans="7:18" x14ac:dyDescent="0.2">
      <c r="G12187" s="64"/>
      <c r="H12187" s="64"/>
      <c r="O12187" s="87"/>
      <c r="P12187" s="127"/>
      <c r="Q12187" s="127"/>
      <c r="R12187" s="127"/>
    </row>
    <row r="12188" spans="7:18" x14ac:dyDescent="0.2">
      <c r="G12188" s="64"/>
      <c r="H12188" s="64"/>
      <c r="O12188" s="87"/>
      <c r="P12188" s="127"/>
      <c r="Q12188" s="127"/>
      <c r="R12188" s="127"/>
    </row>
    <row r="12189" spans="7:18" x14ac:dyDescent="0.2">
      <c r="G12189" s="64"/>
      <c r="H12189" s="64"/>
      <c r="O12189" s="87"/>
      <c r="P12189" s="127"/>
      <c r="Q12189" s="127"/>
      <c r="R12189" s="127"/>
    </row>
    <row r="12190" spans="7:18" x14ac:dyDescent="0.2">
      <c r="G12190" s="64"/>
      <c r="H12190" s="64"/>
      <c r="O12190" s="87"/>
      <c r="P12190" s="127"/>
      <c r="Q12190" s="127"/>
      <c r="R12190" s="127"/>
    </row>
    <row r="12191" spans="7:18" x14ac:dyDescent="0.2">
      <c r="G12191" s="64"/>
      <c r="H12191" s="64"/>
      <c r="O12191" s="87"/>
      <c r="P12191" s="127"/>
      <c r="Q12191" s="127"/>
      <c r="R12191" s="127"/>
    </row>
    <row r="12192" spans="7:18" x14ac:dyDescent="0.2">
      <c r="G12192" s="64"/>
      <c r="H12192" s="64"/>
      <c r="O12192" s="87"/>
      <c r="P12192" s="127"/>
      <c r="Q12192" s="127"/>
      <c r="R12192" s="127"/>
    </row>
    <row r="12193" spans="7:18" x14ac:dyDescent="0.2">
      <c r="G12193" s="64"/>
      <c r="H12193" s="64"/>
      <c r="O12193" s="87"/>
      <c r="P12193" s="127"/>
      <c r="Q12193" s="127"/>
      <c r="R12193" s="127"/>
    </row>
    <row r="12194" spans="7:18" x14ac:dyDescent="0.2">
      <c r="G12194" s="64"/>
      <c r="H12194" s="64"/>
      <c r="O12194" s="87"/>
      <c r="P12194" s="127"/>
      <c r="Q12194" s="127"/>
      <c r="R12194" s="127"/>
    </row>
    <row r="12195" spans="7:18" x14ac:dyDescent="0.2">
      <c r="G12195" s="64"/>
      <c r="H12195" s="64"/>
      <c r="O12195" s="87"/>
      <c r="P12195" s="127"/>
      <c r="Q12195" s="127"/>
      <c r="R12195" s="127"/>
    </row>
    <row r="12196" spans="7:18" x14ac:dyDescent="0.2">
      <c r="G12196" s="64"/>
      <c r="H12196" s="64"/>
      <c r="O12196" s="87"/>
      <c r="P12196" s="127"/>
      <c r="Q12196" s="127"/>
      <c r="R12196" s="127"/>
    </row>
    <row r="12197" spans="7:18" x14ac:dyDescent="0.2">
      <c r="G12197" s="64"/>
      <c r="H12197" s="64"/>
      <c r="O12197" s="87"/>
      <c r="P12197" s="127"/>
      <c r="Q12197" s="127"/>
      <c r="R12197" s="127"/>
    </row>
    <row r="12198" spans="7:18" x14ac:dyDescent="0.2">
      <c r="G12198" s="64"/>
      <c r="H12198" s="64"/>
      <c r="O12198" s="87"/>
      <c r="P12198" s="127"/>
      <c r="Q12198" s="127"/>
      <c r="R12198" s="127"/>
    </row>
    <row r="12199" spans="7:18" x14ac:dyDescent="0.2">
      <c r="G12199" s="64"/>
      <c r="H12199" s="64"/>
      <c r="O12199" s="87"/>
      <c r="P12199" s="127"/>
      <c r="Q12199" s="127"/>
      <c r="R12199" s="127"/>
    </row>
    <row r="12200" spans="7:18" x14ac:dyDescent="0.2">
      <c r="G12200" s="64"/>
      <c r="H12200" s="64"/>
      <c r="O12200" s="87"/>
      <c r="P12200" s="127"/>
      <c r="Q12200" s="127"/>
      <c r="R12200" s="127"/>
    </row>
    <row r="12201" spans="7:18" x14ac:dyDescent="0.2">
      <c r="G12201" s="64"/>
      <c r="H12201" s="64"/>
      <c r="O12201" s="87"/>
      <c r="P12201" s="127"/>
      <c r="Q12201" s="127"/>
      <c r="R12201" s="127"/>
    </row>
    <row r="12202" spans="7:18" x14ac:dyDescent="0.2">
      <c r="G12202" s="64"/>
      <c r="H12202" s="64"/>
      <c r="O12202" s="87"/>
      <c r="P12202" s="127"/>
      <c r="Q12202" s="127"/>
      <c r="R12202" s="127"/>
    </row>
    <row r="12203" spans="7:18" x14ac:dyDescent="0.2">
      <c r="G12203" s="64"/>
      <c r="H12203" s="64"/>
      <c r="O12203" s="87"/>
      <c r="P12203" s="127"/>
      <c r="Q12203" s="127"/>
      <c r="R12203" s="127"/>
    </row>
    <row r="12204" spans="7:18" x14ac:dyDescent="0.2">
      <c r="G12204" s="64"/>
      <c r="H12204" s="64"/>
      <c r="O12204" s="87"/>
      <c r="P12204" s="127"/>
      <c r="Q12204" s="127"/>
      <c r="R12204" s="127"/>
    </row>
    <row r="12205" spans="7:18" x14ac:dyDescent="0.2">
      <c r="G12205" s="64"/>
      <c r="H12205" s="64"/>
      <c r="O12205" s="87"/>
      <c r="P12205" s="127"/>
      <c r="Q12205" s="127"/>
      <c r="R12205" s="127"/>
    </row>
    <row r="12206" spans="7:18" x14ac:dyDescent="0.2">
      <c r="G12206" s="64"/>
      <c r="H12206" s="64"/>
      <c r="O12206" s="87"/>
      <c r="P12206" s="127"/>
      <c r="Q12206" s="127"/>
      <c r="R12206" s="127"/>
    </row>
    <row r="12207" spans="7:18" x14ac:dyDescent="0.2">
      <c r="G12207" s="64"/>
      <c r="H12207" s="64"/>
      <c r="O12207" s="87"/>
      <c r="P12207" s="127"/>
      <c r="Q12207" s="127"/>
      <c r="R12207" s="127"/>
    </row>
    <row r="12208" spans="7:18" x14ac:dyDescent="0.2">
      <c r="G12208" s="64"/>
      <c r="H12208" s="64"/>
      <c r="O12208" s="87"/>
      <c r="P12208" s="127"/>
      <c r="Q12208" s="127"/>
      <c r="R12208" s="127"/>
    </row>
    <row r="12209" spans="7:18" x14ac:dyDescent="0.2">
      <c r="G12209" s="64"/>
      <c r="H12209" s="64"/>
      <c r="O12209" s="87"/>
      <c r="P12209" s="127"/>
      <c r="Q12209" s="127"/>
      <c r="R12209" s="127"/>
    </row>
    <row r="12210" spans="7:18" x14ac:dyDescent="0.2">
      <c r="G12210" s="64"/>
      <c r="H12210" s="64"/>
      <c r="O12210" s="87"/>
      <c r="P12210" s="127"/>
      <c r="Q12210" s="127"/>
      <c r="R12210" s="127"/>
    </row>
    <row r="12211" spans="7:18" x14ac:dyDescent="0.2">
      <c r="G12211" s="64"/>
      <c r="H12211" s="64"/>
      <c r="O12211" s="87"/>
      <c r="P12211" s="127"/>
      <c r="Q12211" s="127"/>
      <c r="R12211" s="127"/>
    </row>
    <row r="12212" spans="7:18" x14ac:dyDescent="0.2">
      <c r="G12212" s="64"/>
      <c r="H12212" s="64"/>
      <c r="O12212" s="87"/>
      <c r="P12212" s="127"/>
      <c r="Q12212" s="127"/>
      <c r="R12212" s="127"/>
    </row>
    <row r="12213" spans="7:18" x14ac:dyDescent="0.2">
      <c r="G12213" s="64"/>
      <c r="H12213" s="64"/>
      <c r="O12213" s="87"/>
      <c r="P12213" s="127"/>
      <c r="Q12213" s="127"/>
      <c r="R12213" s="127"/>
    </row>
    <row r="12214" spans="7:18" x14ac:dyDescent="0.2">
      <c r="G12214" s="64"/>
      <c r="H12214" s="64"/>
      <c r="O12214" s="87"/>
      <c r="P12214" s="127"/>
      <c r="Q12214" s="127"/>
      <c r="R12214" s="127"/>
    </row>
    <row r="12215" spans="7:18" x14ac:dyDescent="0.2">
      <c r="G12215" s="64"/>
      <c r="H12215" s="64"/>
      <c r="O12215" s="87"/>
      <c r="P12215" s="127"/>
      <c r="Q12215" s="127"/>
      <c r="R12215" s="127"/>
    </row>
    <row r="12216" spans="7:18" x14ac:dyDescent="0.2">
      <c r="G12216" s="64"/>
      <c r="H12216" s="64"/>
      <c r="O12216" s="87"/>
      <c r="P12216" s="127"/>
      <c r="Q12216" s="127"/>
      <c r="R12216" s="127"/>
    </row>
    <row r="12217" spans="7:18" x14ac:dyDescent="0.2">
      <c r="G12217" s="64"/>
      <c r="H12217" s="64"/>
      <c r="O12217" s="87"/>
      <c r="P12217" s="127"/>
      <c r="Q12217" s="127"/>
      <c r="R12217" s="127"/>
    </row>
    <row r="12218" spans="7:18" x14ac:dyDescent="0.2">
      <c r="G12218" s="64"/>
      <c r="H12218" s="64"/>
      <c r="O12218" s="87"/>
      <c r="P12218" s="127"/>
      <c r="Q12218" s="127"/>
      <c r="R12218" s="127"/>
    </row>
    <row r="12219" spans="7:18" x14ac:dyDescent="0.2">
      <c r="G12219" s="64"/>
      <c r="H12219" s="64"/>
      <c r="O12219" s="87"/>
      <c r="P12219" s="127"/>
      <c r="Q12219" s="127"/>
      <c r="R12219" s="127"/>
    </row>
    <row r="12220" spans="7:18" x14ac:dyDescent="0.2">
      <c r="G12220" s="64"/>
      <c r="H12220" s="64"/>
      <c r="O12220" s="87"/>
      <c r="P12220" s="127"/>
      <c r="Q12220" s="127"/>
      <c r="R12220" s="127"/>
    </row>
    <row r="12221" spans="7:18" x14ac:dyDescent="0.2">
      <c r="G12221" s="64"/>
      <c r="H12221" s="64"/>
      <c r="O12221" s="87"/>
      <c r="P12221" s="127"/>
      <c r="Q12221" s="127"/>
      <c r="R12221" s="127"/>
    </row>
    <row r="12222" spans="7:18" x14ac:dyDescent="0.2">
      <c r="G12222" s="64"/>
      <c r="H12222" s="64"/>
      <c r="O12222" s="87"/>
      <c r="P12222" s="127"/>
      <c r="Q12222" s="127"/>
      <c r="R12222" s="127"/>
    </row>
    <row r="12223" spans="7:18" x14ac:dyDescent="0.2">
      <c r="G12223" s="64"/>
      <c r="H12223" s="64"/>
      <c r="O12223" s="87"/>
      <c r="P12223" s="127"/>
      <c r="Q12223" s="127"/>
      <c r="R12223" s="127"/>
    </row>
    <row r="12224" spans="7:18" x14ac:dyDescent="0.2">
      <c r="G12224" s="64"/>
      <c r="H12224" s="64"/>
      <c r="O12224" s="87"/>
      <c r="P12224" s="127"/>
      <c r="Q12224" s="127"/>
      <c r="R12224" s="127"/>
    </row>
    <row r="12225" spans="7:18" x14ac:dyDescent="0.2">
      <c r="G12225" s="64"/>
      <c r="H12225" s="64"/>
      <c r="O12225" s="87"/>
      <c r="P12225" s="127"/>
      <c r="Q12225" s="127"/>
      <c r="R12225" s="127"/>
    </row>
    <row r="12226" spans="7:18" x14ac:dyDescent="0.2">
      <c r="G12226" s="64"/>
      <c r="H12226" s="64"/>
      <c r="O12226" s="87"/>
      <c r="P12226" s="127"/>
      <c r="Q12226" s="127"/>
      <c r="R12226" s="127"/>
    </row>
    <row r="12227" spans="7:18" x14ac:dyDescent="0.2">
      <c r="G12227" s="64"/>
      <c r="H12227" s="64"/>
      <c r="O12227" s="87"/>
      <c r="P12227" s="127"/>
      <c r="Q12227" s="127"/>
      <c r="R12227" s="127"/>
    </row>
    <row r="12228" spans="7:18" x14ac:dyDescent="0.2">
      <c r="G12228" s="64"/>
      <c r="H12228" s="64"/>
      <c r="O12228" s="87"/>
      <c r="P12228" s="127"/>
      <c r="Q12228" s="127"/>
      <c r="R12228" s="127"/>
    </row>
    <row r="12229" spans="7:18" x14ac:dyDescent="0.2">
      <c r="G12229" s="64"/>
      <c r="H12229" s="64"/>
      <c r="O12229" s="87"/>
      <c r="P12229" s="127"/>
      <c r="Q12229" s="127"/>
      <c r="R12229" s="127"/>
    </row>
    <row r="12230" spans="7:18" x14ac:dyDescent="0.2">
      <c r="G12230" s="64"/>
      <c r="H12230" s="64"/>
      <c r="O12230" s="87"/>
      <c r="P12230" s="127"/>
      <c r="Q12230" s="127"/>
      <c r="R12230" s="127"/>
    </row>
    <row r="12231" spans="7:18" x14ac:dyDescent="0.2">
      <c r="G12231" s="64"/>
      <c r="H12231" s="64"/>
      <c r="O12231" s="87"/>
      <c r="P12231" s="127"/>
      <c r="Q12231" s="127"/>
      <c r="R12231" s="127"/>
    </row>
    <row r="12232" spans="7:18" x14ac:dyDescent="0.2">
      <c r="G12232" s="64"/>
      <c r="H12232" s="64"/>
      <c r="O12232" s="87"/>
      <c r="P12232" s="127"/>
      <c r="Q12232" s="127"/>
      <c r="R12232" s="127"/>
    </row>
    <row r="12233" spans="7:18" x14ac:dyDescent="0.2">
      <c r="G12233" s="64"/>
      <c r="H12233" s="64"/>
      <c r="O12233" s="87"/>
      <c r="P12233" s="127"/>
      <c r="Q12233" s="127"/>
      <c r="R12233" s="127"/>
    </row>
    <row r="12234" spans="7:18" x14ac:dyDescent="0.2">
      <c r="G12234" s="64"/>
      <c r="H12234" s="64"/>
      <c r="O12234" s="87"/>
      <c r="P12234" s="127"/>
      <c r="Q12234" s="127"/>
      <c r="R12234" s="127"/>
    </row>
    <row r="12235" spans="7:18" x14ac:dyDescent="0.2">
      <c r="G12235" s="64"/>
      <c r="H12235" s="64"/>
      <c r="O12235" s="87"/>
      <c r="P12235" s="127"/>
      <c r="Q12235" s="127"/>
      <c r="R12235" s="127"/>
    </row>
    <row r="12236" spans="7:18" x14ac:dyDescent="0.2">
      <c r="G12236" s="64"/>
      <c r="H12236" s="64"/>
      <c r="O12236" s="87"/>
      <c r="P12236" s="127"/>
      <c r="Q12236" s="127"/>
      <c r="R12236" s="127"/>
    </row>
    <row r="12237" spans="7:18" x14ac:dyDescent="0.2">
      <c r="G12237" s="64"/>
      <c r="H12237" s="64"/>
      <c r="O12237" s="87"/>
      <c r="P12237" s="127"/>
      <c r="Q12237" s="127"/>
      <c r="R12237" s="127"/>
    </row>
    <row r="12238" spans="7:18" x14ac:dyDescent="0.2">
      <c r="G12238" s="64"/>
      <c r="H12238" s="64"/>
      <c r="O12238" s="87"/>
      <c r="P12238" s="127"/>
      <c r="Q12238" s="127"/>
      <c r="R12238" s="127"/>
    </row>
    <row r="12239" spans="7:18" x14ac:dyDescent="0.2">
      <c r="G12239" s="64"/>
      <c r="H12239" s="64"/>
      <c r="O12239" s="87"/>
      <c r="P12239" s="127"/>
      <c r="Q12239" s="127"/>
      <c r="R12239" s="127"/>
    </row>
    <row r="12240" spans="7:18" x14ac:dyDescent="0.2">
      <c r="G12240" s="64"/>
      <c r="H12240" s="64"/>
      <c r="O12240" s="87"/>
      <c r="P12240" s="127"/>
      <c r="Q12240" s="127"/>
      <c r="R12240" s="127"/>
    </row>
    <row r="12241" spans="7:18" x14ac:dyDescent="0.2">
      <c r="G12241" s="64"/>
      <c r="H12241" s="64"/>
      <c r="O12241" s="87"/>
      <c r="P12241" s="127"/>
      <c r="Q12241" s="127"/>
      <c r="R12241" s="127"/>
    </row>
    <row r="12242" spans="7:18" x14ac:dyDescent="0.2">
      <c r="G12242" s="64"/>
      <c r="H12242" s="64"/>
      <c r="O12242" s="87"/>
      <c r="P12242" s="127"/>
      <c r="Q12242" s="127"/>
      <c r="R12242" s="127"/>
    </row>
    <row r="12243" spans="7:18" x14ac:dyDescent="0.2">
      <c r="G12243" s="64"/>
      <c r="H12243" s="64"/>
      <c r="O12243" s="87"/>
      <c r="P12243" s="127"/>
      <c r="Q12243" s="127"/>
      <c r="R12243" s="127"/>
    </row>
    <row r="12244" spans="7:18" x14ac:dyDescent="0.2">
      <c r="G12244" s="64"/>
      <c r="H12244" s="64"/>
      <c r="O12244" s="87"/>
      <c r="P12244" s="127"/>
      <c r="Q12244" s="127"/>
      <c r="R12244" s="127"/>
    </row>
    <row r="12245" spans="7:18" x14ac:dyDescent="0.2">
      <c r="G12245" s="64"/>
      <c r="H12245" s="64"/>
      <c r="O12245" s="87"/>
      <c r="P12245" s="127"/>
      <c r="Q12245" s="127"/>
      <c r="R12245" s="127"/>
    </row>
    <row r="12246" spans="7:18" x14ac:dyDescent="0.2">
      <c r="G12246" s="64"/>
      <c r="H12246" s="64"/>
      <c r="O12246" s="87"/>
      <c r="P12246" s="127"/>
      <c r="Q12246" s="127"/>
      <c r="R12246" s="127"/>
    </row>
    <row r="12247" spans="7:18" x14ac:dyDescent="0.2">
      <c r="G12247" s="64"/>
      <c r="H12247" s="64"/>
      <c r="O12247" s="87"/>
      <c r="P12247" s="127"/>
      <c r="Q12247" s="127"/>
      <c r="R12247" s="127"/>
    </row>
    <row r="12248" spans="7:18" x14ac:dyDescent="0.2">
      <c r="G12248" s="64"/>
      <c r="H12248" s="64"/>
      <c r="O12248" s="87"/>
      <c r="P12248" s="127"/>
      <c r="Q12248" s="127"/>
      <c r="R12248" s="127"/>
    </row>
    <row r="12249" spans="7:18" x14ac:dyDescent="0.2">
      <c r="G12249" s="64"/>
      <c r="H12249" s="64"/>
      <c r="O12249" s="87"/>
      <c r="P12249" s="127"/>
      <c r="Q12249" s="127"/>
      <c r="R12249" s="127"/>
    </row>
    <row r="12250" spans="7:18" x14ac:dyDescent="0.2">
      <c r="G12250" s="64"/>
      <c r="H12250" s="64"/>
      <c r="O12250" s="87"/>
      <c r="P12250" s="127"/>
      <c r="Q12250" s="127"/>
      <c r="R12250" s="127"/>
    </row>
    <row r="12251" spans="7:18" x14ac:dyDescent="0.2">
      <c r="G12251" s="64"/>
      <c r="H12251" s="64"/>
      <c r="O12251" s="87"/>
      <c r="P12251" s="127"/>
      <c r="Q12251" s="127"/>
      <c r="R12251" s="127"/>
    </row>
    <row r="12252" spans="7:18" x14ac:dyDescent="0.2">
      <c r="G12252" s="64"/>
      <c r="H12252" s="64"/>
      <c r="O12252" s="87"/>
      <c r="P12252" s="127"/>
      <c r="Q12252" s="127"/>
      <c r="R12252" s="127"/>
    </row>
    <row r="12253" spans="7:18" x14ac:dyDescent="0.2">
      <c r="G12253" s="64"/>
      <c r="H12253" s="64"/>
      <c r="O12253" s="87"/>
      <c r="P12253" s="127"/>
      <c r="Q12253" s="127"/>
      <c r="R12253" s="127"/>
    </row>
    <row r="12254" spans="7:18" x14ac:dyDescent="0.2">
      <c r="G12254" s="64"/>
      <c r="H12254" s="64"/>
      <c r="O12254" s="87"/>
      <c r="P12254" s="127"/>
      <c r="Q12254" s="127"/>
      <c r="R12254" s="127"/>
    </row>
    <row r="12255" spans="7:18" x14ac:dyDescent="0.2">
      <c r="G12255" s="64"/>
      <c r="H12255" s="64"/>
      <c r="O12255" s="87"/>
      <c r="P12255" s="127"/>
      <c r="Q12255" s="127"/>
      <c r="R12255" s="127"/>
    </row>
    <row r="12256" spans="7:18" x14ac:dyDescent="0.2">
      <c r="G12256" s="64"/>
      <c r="H12256" s="64"/>
      <c r="O12256" s="87"/>
      <c r="P12256" s="127"/>
      <c r="Q12256" s="127"/>
      <c r="R12256" s="127"/>
    </row>
    <row r="12257" spans="7:18" x14ac:dyDescent="0.2">
      <c r="G12257" s="64"/>
      <c r="H12257" s="64"/>
      <c r="O12257" s="87"/>
      <c r="P12257" s="127"/>
      <c r="Q12257" s="127"/>
      <c r="R12257" s="127"/>
    </row>
    <row r="12258" spans="7:18" x14ac:dyDescent="0.2">
      <c r="G12258" s="64"/>
      <c r="H12258" s="64"/>
      <c r="O12258" s="87"/>
      <c r="P12258" s="127"/>
      <c r="Q12258" s="127"/>
      <c r="R12258" s="127"/>
    </row>
    <row r="12259" spans="7:18" x14ac:dyDescent="0.2">
      <c r="G12259" s="64"/>
      <c r="H12259" s="64"/>
      <c r="O12259" s="87"/>
      <c r="P12259" s="127"/>
      <c r="Q12259" s="127"/>
      <c r="R12259" s="127"/>
    </row>
    <row r="12260" spans="7:18" x14ac:dyDescent="0.2">
      <c r="G12260" s="64"/>
      <c r="H12260" s="64"/>
      <c r="O12260" s="87"/>
      <c r="P12260" s="127"/>
      <c r="Q12260" s="127"/>
      <c r="R12260" s="127"/>
    </row>
    <row r="12261" spans="7:18" x14ac:dyDescent="0.2">
      <c r="G12261" s="64"/>
      <c r="H12261" s="64"/>
      <c r="O12261" s="87"/>
      <c r="P12261" s="127"/>
      <c r="Q12261" s="127"/>
      <c r="R12261" s="127"/>
    </row>
    <row r="12262" spans="7:18" x14ac:dyDescent="0.2">
      <c r="G12262" s="64"/>
      <c r="H12262" s="64"/>
      <c r="O12262" s="87"/>
      <c r="P12262" s="127"/>
      <c r="Q12262" s="127"/>
      <c r="R12262" s="127"/>
    </row>
    <row r="12263" spans="7:18" x14ac:dyDescent="0.2">
      <c r="G12263" s="64"/>
      <c r="H12263" s="64"/>
      <c r="O12263" s="87"/>
      <c r="P12263" s="127"/>
      <c r="Q12263" s="127"/>
      <c r="R12263" s="127"/>
    </row>
    <row r="12264" spans="7:18" x14ac:dyDescent="0.2">
      <c r="G12264" s="64"/>
      <c r="H12264" s="64"/>
      <c r="O12264" s="87"/>
      <c r="P12264" s="127"/>
      <c r="Q12264" s="127"/>
      <c r="R12264" s="127"/>
    </row>
    <row r="12265" spans="7:18" x14ac:dyDescent="0.2">
      <c r="G12265" s="64"/>
      <c r="H12265" s="64"/>
      <c r="O12265" s="87"/>
      <c r="P12265" s="127"/>
      <c r="Q12265" s="127"/>
      <c r="R12265" s="127"/>
    </row>
    <row r="12266" spans="7:18" x14ac:dyDescent="0.2">
      <c r="G12266" s="64"/>
      <c r="H12266" s="64"/>
      <c r="O12266" s="87"/>
      <c r="P12266" s="127"/>
      <c r="Q12266" s="127"/>
      <c r="R12266" s="127"/>
    </row>
    <row r="12267" spans="7:18" x14ac:dyDescent="0.2">
      <c r="G12267" s="64"/>
      <c r="H12267" s="64"/>
      <c r="O12267" s="87"/>
      <c r="P12267" s="127"/>
      <c r="Q12267" s="127"/>
      <c r="R12267" s="127"/>
    </row>
    <row r="12268" spans="7:18" x14ac:dyDescent="0.2">
      <c r="G12268" s="64"/>
      <c r="H12268" s="64"/>
      <c r="O12268" s="87"/>
      <c r="P12268" s="127"/>
      <c r="Q12268" s="127"/>
      <c r="R12268" s="127"/>
    </row>
    <row r="12269" spans="7:18" x14ac:dyDescent="0.2">
      <c r="G12269" s="64"/>
      <c r="H12269" s="64"/>
      <c r="O12269" s="87"/>
      <c r="P12269" s="127"/>
      <c r="Q12269" s="127"/>
      <c r="R12269" s="127"/>
    </row>
    <row r="12270" spans="7:18" x14ac:dyDescent="0.2">
      <c r="G12270" s="64"/>
      <c r="H12270" s="64"/>
      <c r="O12270" s="87"/>
      <c r="P12270" s="127"/>
      <c r="Q12270" s="127"/>
      <c r="R12270" s="127"/>
    </row>
    <row r="12271" spans="7:18" x14ac:dyDescent="0.2">
      <c r="G12271" s="64"/>
      <c r="H12271" s="64"/>
      <c r="O12271" s="87"/>
      <c r="P12271" s="127"/>
      <c r="Q12271" s="127"/>
      <c r="R12271" s="127"/>
    </row>
    <row r="12272" spans="7:18" x14ac:dyDescent="0.2">
      <c r="G12272" s="64"/>
      <c r="H12272" s="64"/>
      <c r="O12272" s="87"/>
      <c r="P12272" s="127"/>
      <c r="Q12272" s="127"/>
      <c r="R12272" s="127"/>
    </row>
    <row r="12273" spans="7:18" x14ac:dyDescent="0.2">
      <c r="G12273" s="64"/>
      <c r="H12273" s="64"/>
      <c r="O12273" s="87"/>
      <c r="P12273" s="127"/>
      <c r="Q12273" s="127"/>
      <c r="R12273" s="127"/>
    </row>
    <row r="12274" spans="7:18" x14ac:dyDescent="0.2">
      <c r="G12274" s="64"/>
      <c r="H12274" s="64"/>
      <c r="O12274" s="87"/>
      <c r="P12274" s="127"/>
      <c r="Q12274" s="127"/>
      <c r="R12274" s="127"/>
    </row>
    <row r="12275" spans="7:18" x14ac:dyDescent="0.2">
      <c r="G12275" s="64"/>
      <c r="H12275" s="64"/>
      <c r="O12275" s="87"/>
      <c r="P12275" s="127"/>
      <c r="Q12275" s="127"/>
      <c r="R12275" s="127"/>
    </row>
    <row r="12276" spans="7:18" x14ac:dyDescent="0.2">
      <c r="G12276" s="64"/>
      <c r="H12276" s="64"/>
      <c r="O12276" s="87"/>
      <c r="P12276" s="127"/>
      <c r="Q12276" s="127"/>
      <c r="R12276" s="127"/>
    </row>
    <row r="12277" spans="7:18" x14ac:dyDescent="0.2">
      <c r="G12277" s="64"/>
      <c r="H12277" s="64"/>
      <c r="O12277" s="87"/>
      <c r="P12277" s="127"/>
      <c r="Q12277" s="127"/>
      <c r="R12277" s="127"/>
    </row>
    <row r="12278" spans="7:18" x14ac:dyDescent="0.2">
      <c r="G12278" s="64"/>
      <c r="H12278" s="64"/>
      <c r="O12278" s="87"/>
      <c r="P12278" s="127"/>
      <c r="Q12278" s="127"/>
      <c r="R12278" s="127"/>
    </row>
    <row r="12279" spans="7:18" x14ac:dyDescent="0.2">
      <c r="G12279" s="64"/>
      <c r="H12279" s="64"/>
      <c r="O12279" s="87"/>
      <c r="P12279" s="127"/>
      <c r="Q12279" s="127"/>
      <c r="R12279" s="127"/>
    </row>
    <row r="12280" spans="7:18" x14ac:dyDescent="0.2">
      <c r="G12280" s="64"/>
      <c r="H12280" s="64"/>
      <c r="O12280" s="87"/>
      <c r="P12280" s="127"/>
      <c r="Q12280" s="127"/>
      <c r="R12280" s="127"/>
    </row>
    <row r="12281" spans="7:18" x14ac:dyDescent="0.2">
      <c r="G12281" s="64"/>
      <c r="H12281" s="64"/>
      <c r="O12281" s="87"/>
      <c r="P12281" s="127"/>
      <c r="Q12281" s="127"/>
      <c r="R12281" s="127"/>
    </row>
    <row r="12282" spans="7:18" x14ac:dyDescent="0.2">
      <c r="G12282" s="64"/>
      <c r="H12282" s="64"/>
      <c r="O12282" s="87"/>
      <c r="P12282" s="127"/>
      <c r="Q12282" s="127"/>
      <c r="R12282" s="127"/>
    </row>
    <row r="12283" spans="7:18" x14ac:dyDescent="0.2">
      <c r="G12283" s="64"/>
      <c r="H12283" s="64"/>
      <c r="O12283" s="87"/>
      <c r="P12283" s="127"/>
      <c r="Q12283" s="127"/>
      <c r="R12283" s="127"/>
    </row>
    <row r="12284" spans="7:18" x14ac:dyDescent="0.2">
      <c r="G12284" s="64"/>
      <c r="H12284" s="64"/>
      <c r="O12284" s="87"/>
      <c r="P12284" s="127"/>
      <c r="Q12284" s="127"/>
      <c r="R12284" s="127"/>
    </row>
    <row r="12285" spans="7:18" x14ac:dyDescent="0.2">
      <c r="G12285" s="64"/>
      <c r="H12285" s="64"/>
      <c r="O12285" s="87"/>
      <c r="P12285" s="127"/>
      <c r="Q12285" s="127"/>
      <c r="R12285" s="127"/>
    </row>
    <row r="12286" spans="7:18" x14ac:dyDescent="0.2">
      <c r="G12286" s="64"/>
      <c r="H12286" s="64"/>
      <c r="O12286" s="87"/>
      <c r="P12286" s="127"/>
      <c r="Q12286" s="127"/>
      <c r="R12286" s="127"/>
    </row>
    <row r="12287" spans="7:18" x14ac:dyDescent="0.2">
      <c r="G12287" s="64"/>
      <c r="H12287" s="64"/>
      <c r="O12287" s="87"/>
      <c r="P12287" s="127"/>
      <c r="Q12287" s="127"/>
      <c r="R12287" s="127"/>
    </row>
    <row r="12288" spans="7:18" x14ac:dyDescent="0.2">
      <c r="G12288" s="64"/>
      <c r="H12288" s="64"/>
      <c r="O12288" s="87"/>
      <c r="P12288" s="127"/>
      <c r="Q12288" s="127"/>
      <c r="R12288" s="127"/>
    </row>
    <row r="12289" spans="7:18" x14ac:dyDescent="0.2">
      <c r="G12289" s="64"/>
      <c r="H12289" s="64"/>
      <c r="O12289" s="87"/>
      <c r="P12289" s="127"/>
      <c r="Q12289" s="127"/>
      <c r="R12289" s="127"/>
    </row>
    <row r="12290" spans="7:18" x14ac:dyDescent="0.2">
      <c r="G12290" s="64"/>
      <c r="H12290" s="64"/>
      <c r="O12290" s="87"/>
      <c r="P12290" s="127"/>
      <c r="Q12290" s="127"/>
      <c r="R12290" s="127"/>
    </row>
    <row r="12291" spans="7:18" x14ac:dyDescent="0.2">
      <c r="G12291" s="64"/>
      <c r="H12291" s="64"/>
      <c r="O12291" s="87"/>
      <c r="P12291" s="127"/>
      <c r="Q12291" s="127"/>
      <c r="R12291" s="127"/>
    </row>
    <row r="12292" spans="7:18" x14ac:dyDescent="0.2">
      <c r="G12292" s="64"/>
      <c r="H12292" s="64"/>
      <c r="O12292" s="87"/>
      <c r="P12292" s="127"/>
      <c r="Q12292" s="127"/>
      <c r="R12292" s="127"/>
    </row>
    <row r="12293" spans="7:18" x14ac:dyDescent="0.2">
      <c r="G12293" s="64"/>
      <c r="H12293" s="64"/>
      <c r="O12293" s="87"/>
      <c r="P12293" s="127"/>
      <c r="Q12293" s="127"/>
      <c r="R12293" s="127"/>
    </row>
    <row r="12294" spans="7:18" x14ac:dyDescent="0.2">
      <c r="G12294" s="64"/>
      <c r="H12294" s="64"/>
      <c r="O12294" s="87"/>
      <c r="P12294" s="127"/>
      <c r="Q12294" s="127"/>
      <c r="R12294" s="127"/>
    </row>
    <row r="12295" spans="7:18" x14ac:dyDescent="0.2">
      <c r="G12295" s="64"/>
      <c r="H12295" s="64"/>
      <c r="O12295" s="87"/>
      <c r="P12295" s="127"/>
      <c r="Q12295" s="127"/>
      <c r="R12295" s="127"/>
    </row>
    <row r="12296" spans="7:18" x14ac:dyDescent="0.2">
      <c r="G12296" s="64"/>
      <c r="H12296" s="64"/>
      <c r="O12296" s="87"/>
      <c r="P12296" s="127"/>
      <c r="Q12296" s="127"/>
      <c r="R12296" s="127"/>
    </row>
    <row r="12297" spans="7:18" x14ac:dyDescent="0.2">
      <c r="G12297" s="64"/>
      <c r="H12297" s="64"/>
      <c r="O12297" s="87"/>
      <c r="P12297" s="127"/>
      <c r="Q12297" s="127"/>
      <c r="R12297" s="127"/>
    </row>
    <row r="12298" spans="7:18" x14ac:dyDescent="0.2">
      <c r="G12298" s="64"/>
      <c r="H12298" s="64"/>
      <c r="O12298" s="87"/>
      <c r="P12298" s="127"/>
      <c r="Q12298" s="127"/>
      <c r="R12298" s="127"/>
    </row>
    <row r="12299" spans="7:18" x14ac:dyDescent="0.2">
      <c r="G12299" s="64"/>
      <c r="H12299" s="64"/>
      <c r="O12299" s="87"/>
      <c r="P12299" s="127"/>
      <c r="Q12299" s="127"/>
      <c r="R12299" s="127"/>
    </row>
    <row r="12300" spans="7:18" x14ac:dyDescent="0.2">
      <c r="G12300" s="64"/>
      <c r="H12300" s="64"/>
      <c r="O12300" s="87"/>
      <c r="P12300" s="127"/>
      <c r="Q12300" s="127"/>
      <c r="R12300" s="127"/>
    </row>
    <row r="12301" spans="7:18" x14ac:dyDescent="0.2">
      <c r="G12301" s="64"/>
      <c r="H12301" s="64"/>
      <c r="O12301" s="87"/>
      <c r="P12301" s="127"/>
      <c r="Q12301" s="127"/>
      <c r="R12301" s="127"/>
    </row>
    <row r="12302" spans="7:18" x14ac:dyDescent="0.2">
      <c r="G12302" s="64"/>
      <c r="H12302" s="64"/>
      <c r="O12302" s="87"/>
      <c r="P12302" s="127"/>
      <c r="Q12302" s="127"/>
      <c r="R12302" s="127"/>
    </row>
    <row r="12303" spans="7:18" x14ac:dyDescent="0.2">
      <c r="G12303" s="64"/>
      <c r="H12303" s="64"/>
      <c r="O12303" s="87"/>
      <c r="P12303" s="127"/>
      <c r="Q12303" s="127"/>
      <c r="R12303" s="127"/>
    </row>
    <row r="12304" spans="7:18" x14ac:dyDescent="0.2">
      <c r="G12304" s="64"/>
      <c r="H12304" s="64"/>
      <c r="O12304" s="87"/>
      <c r="P12304" s="127"/>
      <c r="Q12304" s="127"/>
      <c r="R12304" s="127"/>
    </row>
    <row r="12305" spans="7:18" x14ac:dyDescent="0.2">
      <c r="G12305" s="64"/>
      <c r="H12305" s="64"/>
      <c r="O12305" s="87"/>
      <c r="P12305" s="127"/>
      <c r="Q12305" s="127"/>
      <c r="R12305" s="127"/>
    </row>
    <row r="12306" spans="7:18" x14ac:dyDescent="0.2">
      <c r="G12306" s="64"/>
      <c r="H12306" s="64"/>
      <c r="O12306" s="87"/>
      <c r="P12306" s="127"/>
      <c r="Q12306" s="127"/>
      <c r="R12306" s="127"/>
    </row>
    <row r="12307" spans="7:18" x14ac:dyDescent="0.2">
      <c r="G12307" s="64"/>
      <c r="H12307" s="64"/>
      <c r="O12307" s="87"/>
      <c r="P12307" s="127"/>
      <c r="Q12307" s="127"/>
      <c r="R12307" s="127"/>
    </row>
    <row r="12308" spans="7:18" x14ac:dyDescent="0.2">
      <c r="G12308" s="64"/>
      <c r="H12308" s="64"/>
      <c r="O12308" s="87"/>
      <c r="P12308" s="127"/>
      <c r="Q12308" s="127"/>
      <c r="R12308" s="127"/>
    </row>
    <row r="12309" spans="7:18" x14ac:dyDescent="0.2">
      <c r="G12309" s="64"/>
      <c r="H12309" s="64"/>
      <c r="O12309" s="87"/>
      <c r="P12309" s="127"/>
      <c r="Q12309" s="127"/>
      <c r="R12309" s="127"/>
    </row>
    <row r="12310" spans="7:18" x14ac:dyDescent="0.2">
      <c r="G12310" s="64"/>
      <c r="H12310" s="64"/>
      <c r="O12310" s="87"/>
      <c r="P12310" s="127"/>
      <c r="Q12310" s="127"/>
      <c r="R12310" s="127"/>
    </row>
    <row r="12311" spans="7:18" x14ac:dyDescent="0.2">
      <c r="G12311" s="64"/>
      <c r="H12311" s="64"/>
      <c r="O12311" s="87"/>
      <c r="P12311" s="127"/>
      <c r="Q12311" s="127"/>
      <c r="R12311" s="127"/>
    </row>
    <row r="12312" spans="7:18" x14ac:dyDescent="0.2">
      <c r="G12312" s="64"/>
      <c r="H12312" s="64"/>
      <c r="O12312" s="87"/>
      <c r="P12312" s="127"/>
      <c r="Q12312" s="127"/>
      <c r="R12312" s="127"/>
    </row>
    <row r="12313" spans="7:18" x14ac:dyDescent="0.2">
      <c r="G12313" s="64"/>
      <c r="H12313" s="64"/>
      <c r="O12313" s="87"/>
      <c r="P12313" s="127"/>
      <c r="Q12313" s="127"/>
      <c r="R12313" s="127"/>
    </row>
    <row r="12314" spans="7:18" x14ac:dyDescent="0.2">
      <c r="G12314" s="64"/>
      <c r="H12314" s="64"/>
      <c r="O12314" s="87"/>
      <c r="P12314" s="127"/>
      <c r="Q12314" s="127"/>
      <c r="R12314" s="127"/>
    </row>
    <row r="12315" spans="7:18" x14ac:dyDescent="0.2">
      <c r="G12315" s="64"/>
      <c r="H12315" s="64"/>
      <c r="O12315" s="87"/>
      <c r="P12315" s="127"/>
      <c r="Q12315" s="127"/>
      <c r="R12315" s="127"/>
    </row>
    <row r="12316" spans="7:18" x14ac:dyDescent="0.2">
      <c r="G12316" s="64"/>
      <c r="H12316" s="64"/>
      <c r="O12316" s="87"/>
      <c r="P12316" s="127"/>
      <c r="Q12316" s="127"/>
      <c r="R12316" s="127"/>
    </row>
    <row r="12317" spans="7:18" x14ac:dyDescent="0.2">
      <c r="G12317" s="64"/>
      <c r="H12317" s="64"/>
      <c r="O12317" s="87"/>
      <c r="P12317" s="127"/>
      <c r="Q12317" s="127"/>
      <c r="R12317" s="127"/>
    </row>
    <row r="12318" spans="7:18" x14ac:dyDescent="0.2">
      <c r="G12318" s="64"/>
      <c r="H12318" s="64"/>
      <c r="O12318" s="87"/>
      <c r="P12318" s="127"/>
      <c r="Q12318" s="127"/>
      <c r="R12318" s="127"/>
    </row>
    <row r="12319" spans="7:18" x14ac:dyDescent="0.2">
      <c r="G12319" s="64"/>
      <c r="H12319" s="64"/>
      <c r="O12319" s="87"/>
      <c r="P12319" s="127"/>
      <c r="Q12319" s="127"/>
      <c r="R12319" s="127"/>
    </row>
    <row r="12320" spans="7:18" x14ac:dyDescent="0.2">
      <c r="G12320" s="64"/>
      <c r="H12320" s="64"/>
      <c r="O12320" s="87"/>
      <c r="P12320" s="127"/>
      <c r="Q12320" s="127"/>
      <c r="R12320" s="127"/>
    </row>
    <row r="12321" spans="7:18" x14ac:dyDescent="0.2">
      <c r="G12321" s="64"/>
      <c r="H12321" s="64"/>
      <c r="O12321" s="87"/>
      <c r="P12321" s="127"/>
      <c r="Q12321" s="127"/>
      <c r="R12321" s="127"/>
    </row>
    <row r="12322" spans="7:18" x14ac:dyDescent="0.2">
      <c r="G12322" s="64"/>
      <c r="H12322" s="64"/>
      <c r="O12322" s="87"/>
      <c r="P12322" s="127"/>
      <c r="Q12322" s="127"/>
      <c r="R12322" s="127"/>
    </row>
    <row r="12323" spans="7:18" x14ac:dyDescent="0.2">
      <c r="G12323" s="64"/>
      <c r="H12323" s="64"/>
      <c r="O12323" s="87"/>
      <c r="P12323" s="127"/>
      <c r="Q12323" s="127"/>
      <c r="R12323" s="127"/>
    </row>
    <row r="12324" spans="7:18" x14ac:dyDescent="0.2">
      <c r="G12324" s="64"/>
      <c r="H12324" s="64"/>
      <c r="O12324" s="87"/>
      <c r="P12324" s="127"/>
      <c r="Q12324" s="127"/>
      <c r="R12324" s="127"/>
    </row>
    <row r="12325" spans="7:18" x14ac:dyDescent="0.2">
      <c r="G12325" s="64"/>
      <c r="H12325" s="64"/>
      <c r="O12325" s="87"/>
      <c r="P12325" s="127"/>
      <c r="Q12325" s="127"/>
      <c r="R12325" s="127"/>
    </row>
    <row r="12326" spans="7:18" x14ac:dyDescent="0.2">
      <c r="G12326" s="64"/>
      <c r="H12326" s="64"/>
      <c r="O12326" s="87"/>
      <c r="P12326" s="127"/>
      <c r="Q12326" s="127"/>
      <c r="R12326" s="127"/>
    </row>
    <row r="12327" spans="7:18" x14ac:dyDescent="0.2">
      <c r="G12327" s="64"/>
      <c r="H12327" s="64"/>
      <c r="O12327" s="87"/>
      <c r="P12327" s="127"/>
      <c r="Q12327" s="127"/>
      <c r="R12327" s="127"/>
    </row>
    <row r="12328" spans="7:18" x14ac:dyDescent="0.2">
      <c r="G12328" s="64"/>
      <c r="H12328" s="64"/>
      <c r="O12328" s="87"/>
      <c r="P12328" s="127"/>
      <c r="Q12328" s="127"/>
      <c r="R12328" s="127"/>
    </row>
    <row r="12329" spans="7:18" x14ac:dyDescent="0.2">
      <c r="G12329" s="64"/>
      <c r="H12329" s="64"/>
      <c r="O12329" s="87"/>
      <c r="P12329" s="127"/>
      <c r="Q12329" s="127"/>
      <c r="R12329" s="127"/>
    </row>
    <row r="12330" spans="7:18" x14ac:dyDescent="0.2">
      <c r="G12330" s="64"/>
      <c r="H12330" s="64"/>
      <c r="O12330" s="87"/>
      <c r="P12330" s="127"/>
      <c r="Q12330" s="127"/>
      <c r="R12330" s="127"/>
    </row>
    <row r="12331" spans="7:18" x14ac:dyDescent="0.2">
      <c r="G12331" s="64"/>
      <c r="H12331" s="64"/>
      <c r="O12331" s="87"/>
      <c r="P12331" s="127"/>
      <c r="Q12331" s="127"/>
      <c r="R12331" s="127"/>
    </row>
    <row r="12332" spans="7:18" x14ac:dyDescent="0.2">
      <c r="G12332" s="64"/>
      <c r="H12332" s="64"/>
      <c r="O12332" s="87"/>
      <c r="P12332" s="127"/>
      <c r="Q12332" s="127"/>
      <c r="R12332" s="127"/>
    </row>
    <row r="12333" spans="7:18" x14ac:dyDescent="0.2">
      <c r="G12333" s="64"/>
      <c r="H12333" s="64"/>
      <c r="O12333" s="87"/>
      <c r="P12333" s="127"/>
      <c r="Q12333" s="127"/>
      <c r="R12333" s="127"/>
    </row>
    <row r="12334" spans="7:18" x14ac:dyDescent="0.2">
      <c r="G12334" s="64"/>
      <c r="H12334" s="64"/>
      <c r="O12334" s="87"/>
      <c r="P12334" s="127"/>
      <c r="Q12334" s="127"/>
      <c r="R12334" s="127"/>
    </row>
    <row r="12335" spans="7:18" x14ac:dyDescent="0.2">
      <c r="G12335" s="64"/>
      <c r="H12335" s="64"/>
      <c r="O12335" s="87"/>
      <c r="P12335" s="127"/>
      <c r="Q12335" s="127"/>
      <c r="R12335" s="127"/>
    </row>
    <row r="12336" spans="7:18" x14ac:dyDescent="0.2">
      <c r="G12336" s="64"/>
      <c r="H12336" s="64"/>
      <c r="O12336" s="87"/>
      <c r="P12336" s="127"/>
      <c r="Q12336" s="127"/>
      <c r="R12336" s="127"/>
    </row>
    <row r="12337" spans="7:18" x14ac:dyDescent="0.2">
      <c r="G12337" s="64"/>
      <c r="H12337" s="64"/>
      <c r="O12337" s="87"/>
      <c r="P12337" s="127"/>
      <c r="Q12337" s="127"/>
      <c r="R12337" s="127"/>
    </row>
    <row r="12338" spans="7:18" x14ac:dyDescent="0.2">
      <c r="G12338" s="64"/>
      <c r="H12338" s="64"/>
      <c r="O12338" s="87"/>
      <c r="P12338" s="127"/>
      <c r="Q12338" s="127"/>
      <c r="R12338" s="127"/>
    </row>
    <row r="12339" spans="7:18" x14ac:dyDescent="0.2">
      <c r="G12339" s="64"/>
      <c r="H12339" s="64"/>
      <c r="O12339" s="87"/>
      <c r="P12339" s="127"/>
      <c r="Q12339" s="127"/>
      <c r="R12339" s="127"/>
    </row>
    <row r="12340" spans="7:18" x14ac:dyDescent="0.2">
      <c r="G12340" s="64"/>
      <c r="H12340" s="64"/>
      <c r="O12340" s="87"/>
      <c r="P12340" s="127"/>
      <c r="Q12340" s="127"/>
      <c r="R12340" s="127"/>
    </row>
    <row r="12341" spans="7:18" x14ac:dyDescent="0.2">
      <c r="G12341" s="64"/>
      <c r="H12341" s="64"/>
      <c r="O12341" s="87"/>
      <c r="P12341" s="127"/>
      <c r="Q12341" s="127"/>
      <c r="R12341" s="127"/>
    </row>
    <row r="12342" spans="7:18" x14ac:dyDescent="0.2">
      <c r="G12342" s="64"/>
      <c r="H12342" s="64"/>
      <c r="O12342" s="87"/>
      <c r="P12342" s="127"/>
      <c r="Q12342" s="127"/>
      <c r="R12342" s="127"/>
    </row>
    <row r="12343" spans="7:18" x14ac:dyDescent="0.2">
      <c r="G12343" s="64"/>
      <c r="H12343" s="64"/>
      <c r="O12343" s="87"/>
      <c r="P12343" s="127"/>
      <c r="Q12343" s="127"/>
      <c r="R12343" s="127"/>
    </row>
    <row r="12344" spans="7:18" x14ac:dyDescent="0.2">
      <c r="G12344" s="64"/>
      <c r="H12344" s="64"/>
      <c r="O12344" s="87"/>
      <c r="P12344" s="127"/>
      <c r="Q12344" s="127"/>
      <c r="R12344" s="127"/>
    </row>
    <row r="12345" spans="7:18" x14ac:dyDescent="0.2">
      <c r="G12345" s="64"/>
      <c r="H12345" s="64"/>
      <c r="O12345" s="87"/>
      <c r="P12345" s="127"/>
      <c r="Q12345" s="127"/>
      <c r="R12345" s="127"/>
    </row>
    <row r="12346" spans="7:18" x14ac:dyDescent="0.2">
      <c r="G12346" s="64"/>
      <c r="H12346" s="64"/>
      <c r="O12346" s="87"/>
      <c r="P12346" s="127"/>
      <c r="Q12346" s="127"/>
      <c r="R12346" s="127"/>
    </row>
    <row r="12347" spans="7:18" x14ac:dyDescent="0.2">
      <c r="G12347" s="64"/>
      <c r="H12347" s="64"/>
      <c r="O12347" s="87"/>
      <c r="P12347" s="127"/>
      <c r="Q12347" s="127"/>
      <c r="R12347" s="127"/>
    </row>
    <row r="12348" spans="7:18" x14ac:dyDescent="0.2">
      <c r="G12348" s="64"/>
      <c r="H12348" s="64"/>
      <c r="O12348" s="87"/>
      <c r="P12348" s="127"/>
      <c r="Q12348" s="127"/>
      <c r="R12348" s="127"/>
    </row>
    <row r="12349" spans="7:18" x14ac:dyDescent="0.2">
      <c r="G12349" s="64"/>
      <c r="H12349" s="64"/>
      <c r="O12349" s="87"/>
      <c r="P12349" s="127"/>
      <c r="Q12349" s="127"/>
      <c r="R12349" s="127"/>
    </row>
    <row r="12350" spans="7:18" x14ac:dyDescent="0.2">
      <c r="G12350" s="64"/>
      <c r="H12350" s="64"/>
      <c r="O12350" s="87"/>
      <c r="P12350" s="127"/>
      <c r="Q12350" s="127"/>
      <c r="R12350" s="127"/>
    </row>
    <row r="12351" spans="7:18" x14ac:dyDescent="0.2">
      <c r="G12351" s="64"/>
      <c r="H12351" s="64"/>
      <c r="O12351" s="87"/>
      <c r="P12351" s="127"/>
      <c r="Q12351" s="127"/>
      <c r="R12351" s="127"/>
    </row>
    <row r="12352" spans="7:18" x14ac:dyDescent="0.2">
      <c r="G12352" s="64"/>
      <c r="H12352" s="64"/>
      <c r="O12352" s="87"/>
      <c r="P12352" s="127"/>
      <c r="Q12352" s="127"/>
      <c r="R12352" s="127"/>
    </row>
    <row r="12353" spans="7:18" x14ac:dyDescent="0.2">
      <c r="G12353" s="64"/>
      <c r="H12353" s="64"/>
      <c r="O12353" s="87"/>
      <c r="P12353" s="127"/>
      <c r="Q12353" s="127"/>
      <c r="R12353" s="127"/>
    </row>
    <row r="12354" spans="7:18" x14ac:dyDescent="0.2">
      <c r="G12354" s="64"/>
      <c r="H12354" s="64"/>
      <c r="O12354" s="87"/>
      <c r="P12354" s="127"/>
      <c r="Q12354" s="127"/>
      <c r="R12354" s="127"/>
    </row>
    <row r="12355" spans="7:18" x14ac:dyDescent="0.2">
      <c r="G12355" s="64"/>
      <c r="H12355" s="64"/>
      <c r="O12355" s="87"/>
      <c r="P12355" s="127"/>
      <c r="Q12355" s="127"/>
      <c r="R12355" s="127"/>
    </row>
    <row r="12356" spans="7:18" x14ac:dyDescent="0.2">
      <c r="G12356" s="64"/>
      <c r="H12356" s="64"/>
      <c r="O12356" s="87"/>
      <c r="P12356" s="127"/>
      <c r="Q12356" s="127"/>
      <c r="R12356" s="127"/>
    </row>
    <row r="12357" spans="7:18" x14ac:dyDescent="0.2">
      <c r="G12357" s="64"/>
      <c r="H12357" s="64"/>
      <c r="O12357" s="87"/>
      <c r="P12357" s="127"/>
      <c r="Q12357" s="127"/>
      <c r="R12357" s="127"/>
    </row>
    <row r="12358" spans="7:18" x14ac:dyDescent="0.2">
      <c r="G12358" s="64"/>
      <c r="H12358" s="64"/>
      <c r="O12358" s="87"/>
      <c r="P12358" s="127"/>
      <c r="Q12358" s="127"/>
      <c r="R12358" s="127"/>
    </row>
    <row r="12359" spans="7:18" x14ac:dyDescent="0.2">
      <c r="G12359" s="64"/>
      <c r="H12359" s="64"/>
      <c r="O12359" s="87"/>
      <c r="P12359" s="127"/>
      <c r="Q12359" s="127"/>
      <c r="R12359" s="127"/>
    </row>
    <row r="12360" spans="7:18" x14ac:dyDescent="0.2">
      <c r="G12360" s="64"/>
      <c r="H12360" s="64"/>
      <c r="O12360" s="87"/>
      <c r="P12360" s="127"/>
      <c r="Q12360" s="127"/>
      <c r="R12360" s="127"/>
    </row>
    <row r="12361" spans="7:18" x14ac:dyDescent="0.2">
      <c r="G12361" s="64"/>
      <c r="H12361" s="64"/>
      <c r="O12361" s="87"/>
      <c r="P12361" s="127"/>
      <c r="Q12361" s="127"/>
      <c r="R12361" s="127"/>
    </row>
    <row r="12362" spans="7:18" x14ac:dyDescent="0.2">
      <c r="G12362" s="64"/>
      <c r="H12362" s="64"/>
      <c r="O12362" s="87"/>
      <c r="P12362" s="127"/>
      <c r="Q12362" s="127"/>
      <c r="R12362" s="127"/>
    </row>
    <row r="12363" spans="7:18" x14ac:dyDescent="0.2">
      <c r="G12363" s="64"/>
      <c r="H12363" s="64"/>
      <c r="O12363" s="87"/>
      <c r="P12363" s="127"/>
      <c r="Q12363" s="127"/>
      <c r="R12363" s="127"/>
    </row>
    <row r="12364" spans="7:18" x14ac:dyDescent="0.2">
      <c r="G12364" s="64"/>
      <c r="H12364" s="64"/>
      <c r="O12364" s="87"/>
      <c r="P12364" s="127"/>
      <c r="Q12364" s="127"/>
      <c r="R12364" s="127"/>
    </row>
    <row r="12365" spans="7:18" x14ac:dyDescent="0.2">
      <c r="G12365" s="64"/>
      <c r="H12365" s="64"/>
      <c r="O12365" s="87"/>
      <c r="P12365" s="127"/>
      <c r="Q12365" s="127"/>
      <c r="R12365" s="127"/>
    </row>
    <row r="12366" spans="7:18" x14ac:dyDescent="0.2">
      <c r="G12366" s="64"/>
      <c r="H12366" s="64"/>
      <c r="O12366" s="87"/>
      <c r="P12366" s="127"/>
      <c r="Q12366" s="127"/>
      <c r="R12366" s="127"/>
    </row>
    <row r="12367" spans="7:18" x14ac:dyDescent="0.2">
      <c r="G12367" s="64"/>
      <c r="H12367" s="64"/>
      <c r="O12367" s="87"/>
      <c r="P12367" s="127"/>
      <c r="Q12367" s="127"/>
      <c r="R12367" s="127"/>
    </row>
    <row r="12368" spans="7:18" x14ac:dyDescent="0.2">
      <c r="G12368" s="64"/>
      <c r="H12368" s="64"/>
      <c r="O12368" s="87"/>
      <c r="P12368" s="127"/>
      <c r="Q12368" s="127"/>
      <c r="R12368" s="127"/>
    </row>
    <row r="12369" spans="7:18" x14ac:dyDescent="0.2">
      <c r="G12369" s="64"/>
      <c r="H12369" s="64"/>
      <c r="O12369" s="87"/>
      <c r="P12369" s="127"/>
      <c r="Q12369" s="127"/>
      <c r="R12369" s="127"/>
    </row>
    <row r="12370" spans="7:18" x14ac:dyDescent="0.2">
      <c r="G12370" s="64"/>
      <c r="H12370" s="64"/>
      <c r="O12370" s="87"/>
      <c r="P12370" s="127"/>
      <c r="Q12370" s="127"/>
      <c r="R12370" s="127"/>
    </row>
    <row r="12371" spans="7:18" x14ac:dyDescent="0.2">
      <c r="G12371" s="64"/>
      <c r="H12371" s="64"/>
      <c r="O12371" s="87"/>
      <c r="P12371" s="127"/>
      <c r="Q12371" s="127"/>
      <c r="R12371" s="127"/>
    </row>
    <row r="12372" spans="7:18" x14ac:dyDescent="0.2">
      <c r="G12372" s="64"/>
      <c r="H12372" s="64"/>
      <c r="O12372" s="87"/>
      <c r="P12372" s="127"/>
      <c r="Q12372" s="127"/>
      <c r="R12372" s="127"/>
    </row>
    <row r="12373" spans="7:18" x14ac:dyDescent="0.2">
      <c r="G12373" s="64"/>
      <c r="H12373" s="64"/>
      <c r="O12373" s="87"/>
      <c r="P12373" s="127"/>
      <c r="Q12373" s="127"/>
      <c r="R12373" s="127"/>
    </row>
    <row r="12374" spans="7:18" x14ac:dyDescent="0.2">
      <c r="G12374" s="64"/>
      <c r="H12374" s="64"/>
      <c r="O12374" s="87"/>
      <c r="P12374" s="127"/>
      <c r="Q12374" s="127"/>
      <c r="R12374" s="127"/>
    </row>
    <row r="12375" spans="7:18" x14ac:dyDescent="0.2">
      <c r="G12375" s="64"/>
      <c r="H12375" s="64"/>
      <c r="O12375" s="87"/>
      <c r="P12375" s="127"/>
      <c r="Q12375" s="127"/>
      <c r="R12375" s="127"/>
    </row>
    <row r="12376" spans="7:18" x14ac:dyDescent="0.2">
      <c r="G12376" s="64"/>
      <c r="H12376" s="64"/>
      <c r="O12376" s="87"/>
      <c r="P12376" s="127"/>
      <c r="Q12376" s="127"/>
      <c r="R12376" s="127"/>
    </row>
    <row r="12377" spans="7:18" x14ac:dyDescent="0.2">
      <c r="G12377" s="64"/>
      <c r="H12377" s="64"/>
      <c r="O12377" s="87"/>
      <c r="P12377" s="127"/>
      <c r="Q12377" s="127"/>
      <c r="R12377" s="127"/>
    </row>
    <row r="12378" spans="7:18" x14ac:dyDescent="0.2">
      <c r="G12378" s="64"/>
      <c r="H12378" s="64"/>
      <c r="O12378" s="87"/>
      <c r="P12378" s="127"/>
      <c r="Q12378" s="127"/>
      <c r="R12378" s="127"/>
    </row>
    <row r="12379" spans="7:18" x14ac:dyDescent="0.2">
      <c r="G12379" s="64"/>
      <c r="H12379" s="64"/>
      <c r="O12379" s="87"/>
      <c r="P12379" s="127"/>
      <c r="Q12379" s="127"/>
      <c r="R12379" s="127"/>
    </row>
    <row r="12380" spans="7:18" x14ac:dyDescent="0.2">
      <c r="G12380" s="64"/>
      <c r="H12380" s="64"/>
      <c r="O12380" s="87"/>
      <c r="P12380" s="127"/>
      <c r="Q12380" s="127"/>
      <c r="R12380" s="127"/>
    </row>
    <row r="12381" spans="7:18" x14ac:dyDescent="0.2">
      <c r="G12381" s="64"/>
      <c r="H12381" s="64"/>
      <c r="O12381" s="87"/>
      <c r="P12381" s="127"/>
      <c r="Q12381" s="127"/>
      <c r="R12381" s="127"/>
    </row>
    <row r="12382" spans="7:18" x14ac:dyDescent="0.2">
      <c r="G12382" s="64"/>
      <c r="H12382" s="64"/>
      <c r="O12382" s="87"/>
      <c r="P12382" s="127"/>
      <c r="Q12382" s="127"/>
      <c r="R12382" s="127"/>
    </row>
    <row r="12383" spans="7:18" x14ac:dyDescent="0.2">
      <c r="G12383" s="64"/>
      <c r="H12383" s="64"/>
      <c r="O12383" s="87"/>
      <c r="P12383" s="127"/>
      <c r="Q12383" s="127"/>
      <c r="R12383" s="127"/>
    </row>
    <row r="12384" spans="7:18" x14ac:dyDescent="0.2">
      <c r="G12384" s="64"/>
      <c r="H12384" s="64"/>
      <c r="O12384" s="87"/>
      <c r="P12384" s="127"/>
      <c r="Q12384" s="127"/>
      <c r="R12384" s="127"/>
    </row>
    <row r="12385" spans="7:18" x14ac:dyDescent="0.2">
      <c r="G12385" s="64"/>
      <c r="H12385" s="64"/>
      <c r="O12385" s="87"/>
      <c r="P12385" s="127"/>
      <c r="Q12385" s="127"/>
      <c r="R12385" s="127"/>
    </row>
    <row r="12386" spans="7:18" x14ac:dyDescent="0.2">
      <c r="G12386" s="64"/>
      <c r="H12386" s="64"/>
      <c r="O12386" s="87"/>
      <c r="P12386" s="127"/>
      <c r="Q12386" s="127"/>
      <c r="R12386" s="127"/>
    </row>
    <row r="12387" spans="7:18" x14ac:dyDescent="0.2">
      <c r="G12387" s="64"/>
      <c r="H12387" s="64"/>
      <c r="O12387" s="87"/>
      <c r="P12387" s="127"/>
      <c r="Q12387" s="127"/>
      <c r="R12387" s="127"/>
    </row>
    <row r="12388" spans="7:18" x14ac:dyDescent="0.2">
      <c r="G12388" s="64"/>
      <c r="H12388" s="64"/>
      <c r="O12388" s="87"/>
      <c r="P12388" s="127"/>
      <c r="Q12388" s="127"/>
      <c r="R12388" s="127"/>
    </row>
    <row r="12389" spans="7:18" x14ac:dyDescent="0.2">
      <c r="G12389" s="64"/>
      <c r="H12389" s="64"/>
      <c r="O12389" s="87"/>
      <c r="P12389" s="127"/>
      <c r="Q12389" s="127"/>
      <c r="R12389" s="127"/>
    </row>
    <row r="12390" spans="7:18" x14ac:dyDescent="0.2">
      <c r="G12390" s="64"/>
      <c r="H12390" s="64"/>
      <c r="O12390" s="87"/>
      <c r="P12390" s="127"/>
      <c r="Q12390" s="127"/>
      <c r="R12390" s="127"/>
    </row>
    <row r="12391" spans="7:18" x14ac:dyDescent="0.2">
      <c r="G12391" s="64"/>
      <c r="H12391" s="64"/>
      <c r="O12391" s="87"/>
      <c r="P12391" s="127"/>
      <c r="Q12391" s="127"/>
      <c r="R12391" s="127"/>
    </row>
    <row r="12392" spans="7:18" x14ac:dyDescent="0.2">
      <c r="G12392" s="64"/>
      <c r="H12392" s="64"/>
      <c r="O12392" s="87"/>
      <c r="P12392" s="127"/>
      <c r="Q12392" s="127"/>
      <c r="R12392" s="127"/>
    </row>
    <row r="12393" spans="7:18" x14ac:dyDescent="0.2">
      <c r="G12393" s="64"/>
      <c r="H12393" s="64"/>
      <c r="O12393" s="87"/>
      <c r="P12393" s="127"/>
      <c r="Q12393" s="127"/>
      <c r="R12393" s="127"/>
    </row>
    <row r="12394" spans="7:18" x14ac:dyDescent="0.2">
      <c r="G12394" s="64"/>
      <c r="H12394" s="64"/>
      <c r="O12394" s="87"/>
      <c r="P12394" s="127"/>
      <c r="Q12394" s="127"/>
      <c r="R12394" s="127"/>
    </row>
    <row r="12395" spans="7:18" x14ac:dyDescent="0.2">
      <c r="G12395" s="64"/>
      <c r="H12395" s="64"/>
      <c r="O12395" s="87"/>
      <c r="P12395" s="127"/>
      <c r="Q12395" s="127"/>
      <c r="R12395" s="127"/>
    </row>
    <row r="12396" spans="7:18" x14ac:dyDescent="0.2">
      <c r="G12396" s="64"/>
      <c r="H12396" s="64"/>
      <c r="O12396" s="87"/>
      <c r="P12396" s="127"/>
      <c r="Q12396" s="127"/>
      <c r="R12396" s="127"/>
    </row>
    <row r="12397" spans="7:18" x14ac:dyDescent="0.2">
      <c r="G12397" s="64"/>
      <c r="H12397" s="64"/>
      <c r="O12397" s="87"/>
      <c r="P12397" s="127"/>
      <c r="Q12397" s="127"/>
      <c r="R12397" s="127"/>
    </row>
    <row r="12398" spans="7:18" x14ac:dyDescent="0.2">
      <c r="G12398" s="64"/>
      <c r="H12398" s="64"/>
      <c r="O12398" s="87"/>
      <c r="P12398" s="127"/>
      <c r="Q12398" s="127"/>
      <c r="R12398" s="127"/>
    </row>
    <row r="12399" spans="7:18" x14ac:dyDescent="0.2">
      <c r="G12399" s="64"/>
      <c r="H12399" s="64"/>
      <c r="O12399" s="87"/>
      <c r="P12399" s="127"/>
      <c r="Q12399" s="127"/>
      <c r="R12399" s="127"/>
    </row>
    <row r="12400" spans="7:18" x14ac:dyDescent="0.2">
      <c r="G12400" s="64"/>
      <c r="H12400" s="64"/>
      <c r="O12400" s="87"/>
      <c r="P12400" s="127"/>
      <c r="Q12400" s="127"/>
      <c r="R12400" s="127"/>
    </row>
    <row r="12401" spans="7:18" x14ac:dyDescent="0.2">
      <c r="G12401" s="64"/>
      <c r="H12401" s="64"/>
      <c r="O12401" s="87"/>
      <c r="P12401" s="127"/>
      <c r="Q12401" s="127"/>
      <c r="R12401" s="127"/>
    </row>
    <row r="12402" spans="7:18" x14ac:dyDescent="0.2">
      <c r="G12402" s="64"/>
      <c r="H12402" s="64"/>
      <c r="O12402" s="87"/>
      <c r="P12402" s="127"/>
      <c r="Q12402" s="127"/>
      <c r="R12402" s="127"/>
    </row>
    <row r="12403" spans="7:18" x14ac:dyDescent="0.2">
      <c r="G12403" s="64"/>
      <c r="H12403" s="64"/>
      <c r="O12403" s="87"/>
      <c r="P12403" s="127"/>
      <c r="Q12403" s="127"/>
      <c r="R12403" s="127"/>
    </row>
    <row r="12404" spans="7:18" x14ac:dyDescent="0.2">
      <c r="G12404" s="64"/>
      <c r="H12404" s="64"/>
      <c r="O12404" s="87"/>
      <c r="P12404" s="127"/>
      <c r="Q12404" s="127"/>
      <c r="R12404" s="127"/>
    </row>
    <row r="12405" spans="7:18" x14ac:dyDescent="0.2">
      <c r="G12405" s="64"/>
      <c r="H12405" s="64"/>
      <c r="O12405" s="87"/>
      <c r="P12405" s="127"/>
      <c r="Q12405" s="127"/>
      <c r="R12405" s="127"/>
    </row>
    <row r="12406" spans="7:18" x14ac:dyDescent="0.2">
      <c r="G12406" s="64"/>
      <c r="H12406" s="64"/>
      <c r="O12406" s="87"/>
      <c r="P12406" s="127"/>
      <c r="Q12406" s="127"/>
      <c r="R12406" s="127"/>
    </row>
    <row r="12407" spans="7:18" x14ac:dyDescent="0.2">
      <c r="G12407" s="64"/>
      <c r="H12407" s="64"/>
      <c r="O12407" s="87"/>
      <c r="P12407" s="127"/>
      <c r="Q12407" s="127"/>
      <c r="R12407" s="127"/>
    </row>
    <row r="12408" spans="7:18" x14ac:dyDescent="0.2">
      <c r="G12408" s="64"/>
      <c r="H12408" s="64"/>
      <c r="O12408" s="87"/>
      <c r="P12408" s="127"/>
      <c r="Q12408" s="127"/>
      <c r="R12408" s="127"/>
    </row>
    <row r="12409" spans="7:18" x14ac:dyDescent="0.2">
      <c r="G12409" s="64"/>
      <c r="H12409" s="64"/>
      <c r="O12409" s="87"/>
      <c r="P12409" s="127"/>
      <c r="Q12409" s="127"/>
      <c r="R12409" s="127"/>
    </row>
    <row r="12410" spans="7:18" x14ac:dyDescent="0.2">
      <c r="G12410" s="64"/>
      <c r="H12410" s="64"/>
      <c r="O12410" s="87"/>
      <c r="P12410" s="127"/>
      <c r="Q12410" s="127"/>
      <c r="R12410" s="127"/>
    </row>
    <row r="12411" spans="7:18" x14ac:dyDescent="0.2">
      <c r="G12411" s="64"/>
      <c r="H12411" s="64"/>
      <c r="O12411" s="87"/>
      <c r="P12411" s="127"/>
      <c r="Q12411" s="127"/>
      <c r="R12411" s="127"/>
    </row>
    <row r="12412" spans="7:18" x14ac:dyDescent="0.2">
      <c r="G12412" s="64"/>
      <c r="H12412" s="64"/>
      <c r="O12412" s="87"/>
      <c r="P12412" s="127"/>
      <c r="Q12412" s="127"/>
      <c r="R12412" s="127"/>
    </row>
    <row r="12413" spans="7:18" x14ac:dyDescent="0.2">
      <c r="G12413" s="64"/>
      <c r="H12413" s="64"/>
      <c r="O12413" s="87"/>
      <c r="P12413" s="127"/>
      <c r="Q12413" s="127"/>
      <c r="R12413" s="127"/>
    </row>
    <row r="12414" spans="7:18" x14ac:dyDescent="0.2">
      <c r="G12414" s="64"/>
      <c r="H12414" s="64"/>
      <c r="O12414" s="87"/>
      <c r="P12414" s="127"/>
      <c r="Q12414" s="127"/>
      <c r="R12414" s="127"/>
    </row>
    <row r="12415" spans="7:18" x14ac:dyDescent="0.2">
      <c r="G12415" s="64"/>
      <c r="H12415" s="64"/>
      <c r="O12415" s="87"/>
      <c r="P12415" s="127"/>
      <c r="Q12415" s="127"/>
      <c r="R12415" s="127"/>
    </row>
    <row r="12416" spans="7:18" x14ac:dyDescent="0.2">
      <c r="G12416" s="64"/>
      <c r="H12416" s="64"/>
      <c r="O12416" s="87"/>
      <c r="P12416" s="127"/>
      <c r="Q12416" s="127"/>
      <c r="R12416" s="127"/>
    </row>
    <row r="12417" spans="7:18" x14ac:dyDescent="0.2">
      <c r="G12417" s="64"/>
      <c r="H12417" s="64"/>
      <c r="O12417" s="87"/>
      <c r="P12417" s="127"/>
      <c r="Q12417" s="127"/>
      <c r="R12417" s="127"/>
    </row>
    <row r="12418" spans="7:18" x14ac:dyDescent="0.2">
      <c r="G12418" s="64"/>
      <c r="H12418" s="64"/>
      <c r="O12418" s="87"/>
      <c r="P12418" s="127"/>
      <c r="Q12418" s="127"/>
      <c r="R12418" s="127"/>
    </row>
    <row r="12419" spans="7:18" x14ac:dyDescent="0.2">
      <c r="G12419" s="64"/>
      <c r="H12419" s="64"/>
      <c r="O12419" s="87"/>
      <c r="P12419" s="127"/>
      <c r="Q12419" s="127"/>
      <c r="R12419" s="127"/>
    </row>
    <row r="12420" spans="7:18" x14ac:dyDescent="0.2">
      <c r="G12420" s="64"/>
      <c r="H12420" s="64"/>
      <c r="O12420" s="87"/>
      <c r="P12420" s="127"/>
      <c r="Q12420" s="127"/>
      <c r="R12420" s="127"/>
    </row>
    <row r="12421" spans="7:18" x14ac:dyDescent="0.2">
      <c r="G12421" s="64"/>
      <c r="H12421" s="64"/>
      <c r="O12421" s="87"/>
      <c r="P12421" s="127"/>
      <c r="Q12421" s="127"/>
      <c r="R12421" s="127"/>
    </row>
    <row r="12422" spans="7:18" x14ac:dyDescent="0.2">
      <c r="G12422" s="64"/>
      <c r="H12422" s="64"/>
      <c r="O12422" s="87"/>
      <c r="P12422" s="127"/>
      <c r="Q12422" s="127"/>
      <c r="R12422" s="127"/>
    </row>
    <row r="12423" spans="7:18" x14ac:dyDescent="0.2">
      <c r="G12423" s="64"/>
      <c r="H12423" s="64"/>
      <c r="O12423" s="87"/>
      <c r="P12423" s="127"/>
      <c r="Q12423" s="127"/>
      <c r="R12423" s="127"/>
    </row>
    <row r="12424" spans="7:18" x14ac:dyDescent="0.2">
      <c r="G12424" s="64"/>
      <c r="H12424" s="64"/>
      <c r="O12424" s="87"/>
      <c r="P12424" s="127"/>
      <c r="Q12424" s="127"/>
      <c r="R12424" s="127"/>
    </row>
    <row r="12425" spans="7:18" x14ac:dyDescent="0.2">
      <c r="G12425" s="64"/>
      <c r="H12425" s="64"/>
      <c r="O12425" s="87"/>
      <c r="P12425" s="127"/>
      <c r="Q12425" s="127"/>
      <c r="R12425" s="127"/>
    </row>
    <row r="12426" spans="7:18" x14ac:dyDescent="0.2">
      <c r="G12426" s="64"/>
      <c r="H12426" s="64"/>
      <c r="O12426" s="87"/>
      <c r="P12426" s="127"/>
      <c r="Q12426" s="127"/>
      <c r="R12426" s="127"/>
    </row>
    <row r="12427" spans="7:18" x14ac:dyDescent="0.2">
      <c r="G12427" s="64"/>
      <c r="H12427" s="64"/>
      <c r="O12427" s="87"/>
      <c r="P12427" s="127"/>
      <c r="Q12427" s="127"/>
      <c r="R12427" s="127"/>
    </row>
    <row r="12428" spans="7:18" x14ac:dyDescent="0.2">
      <c r="G12428" s="64"/>
      <c r="H12428" s="64"/>
      <c r="O12428" s="87"/>
      <c r="P12428" s="127"/>
      <c r="Q12428" s="127"/>
      <c r="R12428" s="127"/>
    </row>
    <row r="12429" spans="7:18" x14ac:dyDescent="0.2">
      <c r="G12429" s="64"/>
      <c r="H12429" s="64"/>
      <c r="O12429" s="87"/>
      <c r="P12429" s="127"/>
      <c r="Q12429" s="127"/>
      <c r="R12429" s="127"/>
    </row>
    <row r="12430" spans="7:18" x14ac:dyDescent="0.2">
      <c r="G12430" s="64"/>
      <c r="H12430" s="64"/>
      <c r="O12430" s="87"/>
      <c r="P12430" s="127"/>
      <c r="Q12430" s="127"/>
      <c r="R12430" s="127"/>
    </row>
    <row r="12431" spans="7:18" x14ac:dyDescent="0.2">
      <c r="G12431" s="64"/>
      <c r="H12431" s="64"/>
      <c r="O12431" s="87"/>
      <c r="P12431" s="127"/>
      <c r="Q12431" s="127"/>
      <c r="R12431" s="127"/>
    </row>
    <row r="12432" spans="7:18" x14ac:dyDescent="0.2">
      <c r="G12432" s="64"/>
      <c r="H12432" s="64"/>
      <c r="O12432" s="87"/>
      <c r="P12432" s="127"/>
      <c r="Q12432" s="127"/>
      <c r="R12432" s="127"/>
    </row>
    <row r="12433" spans="7:18" x14ac:dyDescent="0.2">
      <c r="G12433" s="64"/>
      <c r="H12433" s="64"/>
      <c r="O12433" s="87"/>
      <c r="P12433" s="127"/>
      <c r="Q12433" s="127"/>
      <c r="R12433" s="127"/>
    </row>
    <row r="12434" spans="7:18" x14ac:dyDescent="0.2">
      <c r="G12434" s="64"/>
      <c r="H12434" s="64"/>
      <c r="O12434" s="87"/>
      <c r="P12434" s="127"/>
      <c r="Q12434" s="127"/>
      <c r="R12434" s="127"/>
    </row>
    <row r="12435" spans="7:18" x14ac:dyDescent="0.2">
      <c r="G12435" s="64"/>
      <c r="H12435" s="64"/>
      <c r="O12435" s="87"/>
      <c r="P12435" s="127"/>
      <c r="Q12435" s="127"/>
      <c r="R12435" s="127"/>
    </row>
    <row r="12436" spans="7:18" x14ac:dyDescent="0.2">
      <c r="G12436" s="64"/>
      <c r="H12436" s="64"/>
      <c r="O12436" s="87"/>
      <c r="P12436" s="127"/>
      <c r="Q12436" s="127"/>
      <c r="R12436" s="127"/>
    </row>
    <row r="12437" spans="7:18" x14ac:dyDescent="0.2">
      <c r="G12437" s="64"/>
      <c r="H12437" s="64"/>
      <c r="O12437" s="87"/>
      <c r="P12437" s="127"/>
      <c r="Q12437" s="127"/>
      <c r="R12437" s="127"/>
    </row>
    <row r="12438" spans="7:18" x14ac:dyDescent="0.2">
      <c r="G12438" s="64"/>
      <c r="H12438" s="64"/>
      <c r="O12438" s="87"/>
      <c r="P12438" s="127"/>
      <c r="Q12438" s="127"/>
      <c r="R12438" s="127"/>
    </row>
    <row r="12439" spans="7:18" x14ac:dyDescent="0.2">
      <c r="G12439" s="64"/>
      <c r="H12439" s="64"/>
      <c r="O12439" s="87"/>
      <c r="P12439" s="127"/>
      <c r="Q12439" s="127"/>
      <c r="R12439" s="127"/>
    </row>
    <row r="12440" spans="7:18" x14ac:dyDescent="0.2">
      <c r="G12440" s="64"/>
      <c r="H12440" s="64"/>
      <c r="O12440" s="87"/>
      <c r="P12440" s="127"/>
      <c r="Q12440" s="127"/>
      <c r="R12440" s="127"/>
    </row>
    <row r="12441" spans="7:18" x14ac:dyDescent="0.2">
      <c r="G12441" s="64"/>
      <c r="H12441" s="64"/>
      <c r="O12441" s="87"/>
      <c r="P12441" s="127"/>
      <c r="Q12441" s="127"/>
      <c r="R12441" s="127"/>
    </row>
    <row r="12442" spans="7:18" x14ac:dyDescent="0.2">
      <c r="G12442" s="64"/>
      <c r="H12442" s="64"/>
      <c r="O12442" s="87"/>
      <c r="P12442" s="127"/>
      <c r="Q12442" s="127"/>
      <c r="R12442" s="127"/>
    </row>
    <row r="12443" spans="7:18" x14ac:dyDescent="0.2">
      <c r="G12443" s="64"/>
      <c r="H12443" s="64"/>
      <c r="O12443" s="87"/>
      <c r="P12443" s="127"/>
      <c r="Q12443" s="127"/>
      <c r="R12443" s="127"/>
    </row>
    <row r="12444" spans="7:18" x14ac:dyDescent="0.2">
      <c r="G12444" s="64"/>
      <c r="H12444" s="64"/>
      <c r="O12444" s="87"/>
      <c r="P12444" s="127"/>
      <c r="Q12444" s="127"/>
      <c r="R12444" s="127"/>
    </row>
    <row r="12445" spans="7:18" x14ac:dyDescent="0.2">
      <c r="G12445" s="64"/>
      <c r="H12445" s="64"/>
      <c r="O12445" s="87"/>
      <c r="P12445" s="127"/>
      <c r="Q12445" s="127"/>
      <c r="R12445" s="127"/>
    </row>
    <row r="12446" spans="7:18" x14ac:dyDescent="0.2">
      <c r="G12446" s="64"/>
      <c r="H12446" s="64"/>
      <c r="O12446" s="87"/>
      <c r="P12446" s="127"/>
      <c r="Q12446" s="127"/>
      <c r="R12446" s="127"/>
    </row>
    <row r="12447" spans="7:18" x14ac:dyDescent="0.2">
      <c r="G12447" s="64"/>
      <c r="H12447" s="64"/>
      <c r="O12447" s="87"/>
      <c r="P12447" s="127"/>
      <c r="Q12447" s="127"/>
      <c r="R12447" s="127"/>
    </row>
    <row r="12448" spans="7:18" x14ac:dyDescent="0.2">
      <c r="G12448" s="64"/>
      <c r="H12448" s="64"/>
      <c r="O12448" s="87"/>
      <c r="P12448" s="127"/>
      <c r="Q12448" s="127"/>
      <c r="R12448" s="127"/>
    </row>
    <row r="12449" spans="7:18" x14ac:dyDescent="0.2">
      <c r="G12449" s="64"/>
      <c r="H12449" s="64"/>
      <c r="O12449" s="87"/>
      <c r="P12449" s="127"/>
      <c r="Q12449" s="127"/>
      <c r="R12449" s="127"/>
    </row>
    <row r="12450" spans="7:18" x14ac:dyDescent="0.2">
      <c r="G12450" s="64"/>
      <c r="H12450" s="64"/>
      <c r="O12450" s="87"/>
      <c r="P12450" s="127"/>
      <c r="Q12450" s="127"/>
      <c r="R12450" s="127"/>
    </row>
    <row r="12451" spans="7:18" x14ac:dyDescent="0.2">
      <c r="G12451" s="64"/>
      <c r="H12451" s="64"/>
      <c r="O12451" s="87"/>
      <c r="P12451" s="127"/>
      <c r="Q12451" s="127"/>
      <c r="R12451" s="127"/>
    </row>
    <row r="12452" spans="7:18" x14ac:dyDescent="0.2">
      <c r="G12452" s="64"/>
      <c r="H12452" s="64"/>
      <c r="O12452" s="87"/>
      <c r="P12452" s="127"/>
      <c r="Q12452" s="127"/>
      <c r="R12452" s="127"/>
    </row>
    <row r="12453" spans="7:18" x14ac:dyDescent="0.2">
      <c r="G12453" s="64"/>
      <c r="H12453" s="64"/>
      <c r="O12453" s="87"/>
      <c r="P12453" s="127"/>
      <c r="Q12453" s="127"/>
      <c r="R12453" s="127"/>
    </row>
    <row r="12454" spans="7:18" x14ac:dyDescent="0.2">
      <c r="G12454" s="64"/>
      <c r="H12454" s="64"/>
      <c r="O12454" s="87"/>
      <c r="P12454" s="127"/>
      <c r="Q12454" s="127"/>
      <c r="R12454" s="127"/>
    </row>
    <row r="12455" spans="7:18" x14ac:dyDescent="0.2">
      <c r="G12455" s="64"/>
      <c r="H12455" s="64"/>
      <c r="O12455" s="87"/>
      <c r="P12455" s="127"/>
      <c r="Q12455" s="127"/>
      <c r="R12455" s="127"/>
    </row>
    <row r="12456" spans="7:18" x14ac:dyDescent="0.2">
      <c r="G12456" s="64"/>
      <c r="H12456" s="64"/>
      <c r="O12456" s="87"/>
      <c r="P12456" s="127"/>
      <c r="Q12456" s="127"/>
      <c r="R12456" s="127"/>
    </row>
    <row r="12457" spans="7:18" x14ac:dyDescent="0.2">
      <c r="G12457" s="64"/>
      <c r="H12457" s="64"/>
      <c r="O12457" s="87"/>
      <c r="P12457" s="127"/>
      <c r="Q12457" s="127"/>
      <c r="R12457" s="127"/>
    </row>
    <row r="12458" spans="7:18" x14ac:dyDescent="0.2">
      <c r="G12458" s="64"/>
      <c r="H12458" s="64"/>
      <c r="O12458" s="87"/>
      <c r="P12458" s="127"/>
      <c r="Q12458" s="127"/>
      <c r="R12458" s="127"/>
    </row>
    <row r="12459" spans="7:18" x14ac:dyDescent="0.2">
      <c r="G12459" s="64"/>
      <c r="H12459" s="64"/>
      <c r="O12459" s="87"/>
      <c r="P12459" s="127"/>
      <c r="Q12459" s="127"/>
      <c r="R12459" s="127"/>
    </row>
    <row r="12460" spans="7:18" x14ac:dyDescent="0.2">
      <c r="G12460" s="64"/>
      <c r="H12460" s="64"/>
      <c r="O12460" s="87"/>
      <c r="P12460" s="127"/>
      <c r="Q12460" s="127"/>
      <c r="R12460" s="127"/>
    </row>
    <row r="12461" spans="7:18" x14ac:dyDescent="0.2">
      <c r="G12461" s="64"/>
      <c r="H12461" s="64"/>
      <c r="O12461" s="87"/>
      <c r="P12461" s="127"/>
      <c r="Q12461" s="127"/>
      <c r="R12461" s="127"/>
    </row>
    <row r="12462" spans="7:18" x14ac:dyDescent="0.2">
      <c r="G12462" s="64"/>
      <c r="H12462" s="64"/>
      <c r="O12462" s="87"/>
      <c r="P12462" s="127"/>
      <c r="Q12462" s="127"/>
      <c r="R12462" s="127"/>
    </row>
    <row r="12463" spans="7:18" x14ac:dyDescent="0.2">
      <c r="G12463" s="64"/>
      <c r="H12463" s="64"/>
      <c r="O12463" s="87"/>
      <c r="P12463" s="127"/>
      <c r="Q12463" s="127"/>
      <c r="R12463" s="127"/>
    </row>
    <row r="12464" spans="7:18" x14ac:dyDescent="0.2">
      <c r="G12464" s="64"/>
      <c r="H12464" s="64"/>
      <c r="O12464" s="87"/>
      <c r="P12464" s="127"/>
      <c r="Q12464" s="127"/>
      <c r="R12464" s="127"/>
    </row>
    <row r="12465" spans="7:18" x14ac:dyDescent="0.2">
      <c r="G12465" s="64"/>
      <c r="H12465" s="64"/>
      <c r="O12465" s="87"/>
      <c r="P12465" s="127"/>
      <c r="Q12465" s="127"/>
      <c r="R12465" s="127"/>
    </row>
    <row r="12466" spans="7:18" x14ac:dyDescent="0.2">
      <c r="G12466" s="64"/>
      <c r="H12466" s="64"/>
      <c r="O12466" s="87"/>
      <c r="P12466" s="127"/>
      <c r="Q12466" s="127"/>
      <c r="R12466" s="127"/>
    </row>
    <row r="12467" spans="7:18" x14ac:dyDescent="0.2">
      <c r="G12467" s="64"/>
      <c r="H12467" s="64"/>
      <c r="O12467" s="87"/>
      <c r="P12467" s="127"/>
      <c r="Q12467" s="127"/>
      <c r="R12467" s="127"/>
    </row>
    <row r="12468" spans="7:18" x14ac:dyDescent="0.2">
      <c r="G12468" s="64"/>
      <c r="H12468" s="64"/>
      <c r="O12468" s="87"/>
      <c r="P12468" s="127"/>
      <c r="Q12468" s="127"/>
      <c r="R12468" s="127"/>
    </row>
    <row r="12469" spans="7:18" x14ac:dyDescent="0.2">
      <c r="G12469" s="64"/>
      <c r="H12469" s="64"/>
      <c r="O12469" s="87"/>
      <c r="P12469" s="127"/>
      <c r="Q12469" s="127"/>
      <c r="R12469" s="127"/>
    </row>
    <row r="12470" spans="7:18" x14ac:dyDescent="0.2">
      <c r="G12470" s="64"/>
      <c r="H12470" s="64"/>
      <c r="O12470" s="87"/>
      <c r="P12470" s="127"/>
      <c r="Q12470" s="127"/>
      <c r="R12470" s="127"/>
    </row>
    <row r="12471" spans="7:18" x14ac:dyDescent="0.2">
      <c r="G12471" s="64"/>
      <c r="H12471" s="64"/>
      <c r="O12471" s="87"/>
      <c r="P12471" s="127"/>
      <c r="Q12471" s="127"/>
      <c r="R12471" s="127"/>
    </row>
    <row r="12472" spans="7:18" x14ac:dyDescent="0.2">
      <c r="G12472" s="64"/>
      <c r="H12472" s="64"/>
      <c r="O12472" s="87"/>
      <c r="P12472" s="127"/>
      <c r="Q12472" s="127"/>
      <c r="R12472" s="127"/>
    </row>
    <row r="12473" spans="7:18" x14ac:dyDescent="0.2">
      <c r="G12473" s="64"/>
      <c r="H12473" s="64"/>
      <c r="O12473" s="87"/>
      <c r="P12473" s="127"/>
      <c r="Q12473" s="127"/>
      <c r="R12473" s="127"/>
    </row>
    <row r="12474" spans="7:18" x14ac:dyDescent="0.2">
      <c r="G12474" s="64"/>
      <c r="H12474" s="64"/>
      <c r="O12474" s="87"/>
      <c r="P12474" s="127"/>
      <c r="Q12474" s="127"/>
      <c r="R12474" s="127"/>
    </row>
    <row r="12475" spans="7:18" x14ac:dyDescent="0.2">
      <c r="G12475" s="64"/>
      <c r="H12475" s="64"/>
      <c r="O12475" s="87"/>
      <c r="P12475" s="127"/>
      <c r="Q12475" s="127"/>
      <c r="R12475" s="127"/>
    </row>
    <row r="12476" spans="7:18" x14ac:dyDescent="0.2">
      <c r="G12476" s="64"/>
      <c r="H12476" s="64"/>
      <c r="O12476" s="87"/>
      <c r="P12476" s="127"/>
      <c r="Q12476" s="127"/>
      <c r="R12476" s="127"/>
    </row>
    <row r="12477" spans="7:18" x14ac:dyDescent="0.2">
      <c r="G12477" s="64"/>
      <c r="H12477" s="64"/>
      <c r="O12477" s="87"/>
      <c r="P12477" s="127"/>
      <c r="Q12477" s="127"/>
      <c r="R12477" s="127"/>
    </row>
    <row r="12478" spans="7:18" x14ac:dyDescent="0.2">
      <c r="G12478" s="64"/>
      <c r="H12478" s="64"/>
      <c r="O12478" s="87"/>
      <c r="P12478" s="127"/>
      <c r="Q12478" s="127"/>
      <c r="R12478" s="127"/>
    </row>
    <row r="12479" spans="7:18" x14ac:dyDescent="0.2">
      <c r="G12479" s="64"/>
      <c r="H12479" s="64"/>
      <c r="O12479" s="87"/>
      <c r="P12479" s="127"/>
      <c r="Q12479" s="127"/>
      <c r="R12479" s="127"/>
    </row>
    <row r="12480" spans="7:18" x14ac:dyDescent="0.2">
      <c r="G12480" s="64"/>
      <c r="H12480" s="64"/>
      <c r="O12480" s="87"/>
      <c r="P12480" s="127"/>
      <c r="Q12480" s="127"/>
      <c r="R12480" s="127"/>
    </row>
    <row r="12481" spans="7:18" x14ac:dyDescent="0.2">
      <c r="G12481" s="64"/>
      <c r="H12481" s="64"/>
      <c r="O12481" s="87"/>
      <c r="P12481" s="127"/>
      <c r="Q12481" s="127"/>
      <c r="R12481" s="127"/>
    </row>
    <row r="12482" spans="7:18" x14ac:dyDescent="0.2">
      <c r="G12482" s="64"/>
      <c r="H12482" s="64"/>
      <c r="O12482" s="87"/>
      <c r="P12482" s="127"/>
      <c r="Q12482" s="127"/>
      <c r="R12482" s="127"/>
    </row>
    <row r="12483" spans="7:18" x14ac:dyDescent="0.2">
      <c r="G12483" s="64"/>
      <c r="H12483" s="64"/>
      <c r="O12483" s="87"/>
      <c r="P12483" s="127"/>
      <c r="Q12483" s="127"/>
      <c r="R12483" s="127"/>
    </row>
    <row r="12484" spans="7:18" x14ac:dyDescent="0.2">
      <c r="G12484" s="64"/>
      <c r="H12484" s="64"/>
      <c r="O12484" s="87"/>
      <c r="P12484" s="127"/>
      <c r="Q12484" s="127"/>
      <c r="R12484" s="127"/>
    </row>
    <row r="12485" spans="7:18" x14ac:dyDescent="0.2">
      <c r="G12485" s="64"/>
      <c r="H12485" s="64"/>
      <c r="O12485" s="87"/>
      <c r="P12485" s="127"/>
      <c r="Q12485" s="127"/>
      <c r="R12485" s="127"/>
    </row>
    <row r="12486" spans="7:18" x14ac:dyDescent="0.2">
      <c r="G12486" s="64"/>
      <c r="H12486" s="64"/>
      <c r="O12486" s="87"/>
      <c r="P12486" s="127"/>
      <c r="Q12486" s="127"/>
      <c r="R12486" s="127"/>
    </row>
    <row r="12487" spans="7:18" x14ac:dyDescent="0.2">
      <c r="G12487" s="64"/>
      <c r="H12487" s="64"/>
      <c r="O12487" s="87"/>
      <c r="P12487" s="127"/>
      <c r="Q12487" s="127"/>
      <c r="R12487" s="127"/>
    </row>
    <row r="12488" spans="7:18" x14ac:dyDescent="0.2">
      <c r="G12488" s="64"/>
      <c r="H12488" s="64"/>
      <c r="O12488" s="87"/>
      <c r="P12488" s="127"/>
      <c r="Q12488" s="127"/>
      <c r="R12488" s="127"/>
    </row>
    <row r="12489" spans="7:18" x14ac:dyDescent="0.2">
      <c r="G12489" s="64"/>
      <c r="H12489" s="64"/>
      <c r="O12489" s="87"/>
      <c r="P12489" s="127"/>
      <c r="Q12489" s="127"/>
      <c r="R12489" s="127"/>
    </row>
    <row r="12490" spans="7:18" x14ac:dyDescent="0.2">
      <c r="G12490" s="64"/>
      <c r="H12490" s="64"/>
      <c r="O12490" s="87"/>
      <c r="P12490" s="127"/>
      <c r="Q12490" s="127"/>
      <c r="R12490" s="127"/>
    </row>
    <row r="12491" spans="7:18" x14ac:dyDescent="0.2">
      <c r="G12491" s="64"/>
      <c r="H12491" s="64"/>
      <c r="O12491" s="87"/>
      <c r="P12491" s="127"/>
      <c r="Q12491" s="127"/>
      <c r="R12491" s="127"/>
    </row>
    <row r="12492" spans="7:18" x14ac:dyDescent="0.2">
      <c r="G12492" s="64"/>
      <c r="H12492" s="64"/>
      <c r="O12492" s="87"/>
      <c r="P12492" s="127"/>
      <c r="Q12492" s="127"/>
      <c r="R12492" s="127"/>
    </row>
    <row r="12493" spans="7:18" x14ac:dyDescent="0.2">
      <c r="G12493" s="64"/>
      <c r="H12493" s="64"/>
      <c r="O12493" s="87"/>
      <c r="P12493" s="127"/>
      <c r="Q12493" s="127"/>
      <c r="R12493" s="127"/>
    </row>
    <row r="12494" spans="7:18" x14ac:dyDescent="0.2">
      <c r="G12494" s="64"/>
      <c r="H12494" s="64"/>
      <c r="O12494" s="87"/>
      <c r="P12494" s="127"/>
      <c r="Q12494" s="127"/>
      <c r="R12494" s="127"/>
    </row>
    <row r="12495" spans="7:18" x14ac:dyDescent="0.2">
      <c r="G12495" s="64"/>
      <c r="H12495" s="64"/>
      <c r="O12495" s="87"/>
      <c r="P12495" s="127"/>
      <c r="Q12495" s="127"/>
      <c r="R12495" s="127"/>
    </row>
    <row r="12496" spans="7:18" x14ac:dyDescent="0.2">
      <c r="G12496" s="64"/>
      <c r="H12496" s="64"/>
      <c r="O12496" s="87"/>
      <c r="P12496" s="127"/>
      <c r="Q12496" s="127"/>
      <c r="R12496" s="127"/>
    </row>
    <row r="12497" spans="7:18" x14ac:dyDescent="0.2">
      <c r="G12497" s="64"/>
      <c r="H12497" s="64"/>
      <c r="O12497" s="87"/>
      <c r="P12497" s="127"/>
      <c r="Q12497" s="127"/>
      <c r="R12497" s="127"/>
    </row>
    <row r="12498" spans="7:18" x14ac:dyDescent="0.2">
      <c r="G12498" s="64"/>
      <c r="H12498" s="64"/>
      <c r="O12498" s="87"/>
      <c r="P12498" s="127"/>
      <c r="Q12498" s="127"/>
      <c r="R12498" s="127"/>
    </row>
    <row r="12499" spans="7:18" x14ac:dyDescent="0.2">
      <c r="G12499" s="64"/>
      <c r="H12499" s="64"/>
      <c r="O12499" s="87"/>
      <c r="P12499" s="127"/>
      <c r="Q12499" s="127"/>
      <c r="R12499" s="127"/>
    </row>
    <row r="12500" spans="7:18" x14ac:dyDescent="0.2">
      <c r="G12500" s="64"/>
      <c r="H12500" s="64"/>
      <c r="O12500" s="87"/>
      <c r="P12500" s="127"/>
      <c r="Q12500" s="127"/>
      <c r="R12500" s="127"/>
    </row>
    <row r="12501" spans="7:18" x14ac:dyDescent="0.2">
      <c r="G12501" s="64"/>
      <c r="H12501" s="64"/>
      <c r="O12501" s="87"/>
      <c r="P12501" s="127"/>
      <c r="Q12501" s="127"/>
      <c r="R12501" s="127"/>
    </row>
    <row r="12502" spans="7:18" x14ac:dyDescent="0.2">
      <c r="G12502" s="64"/>
      <c r="H12502" s="64"/>
      <c r="O12502" s="87"/>
      <c r="P12502" s="127"/>
      <c r="Q12502" s="127"/>
      <c r="R12502" s="127"/>
    </row>
    <row r="12503" spans="7:18" x14ac:dyDescent="0.2">
      <c r="G12503" s="64"/>
      <c r="H12503" s="64"/>
      <c r="O12503" s="87"/>
      <c r="P12503" s="127"/>
      <c r="Q12503" s="127"/>
      <c r="R12503" s="127"/>
    </row>
    <row r="12504" spans="7:18" x14ac:dyDescent="0.2">
      <c r="G12504" s="64"/>
      <c r="H12504" s="64"/>
      <c r="O12504" s="87"/>
      <c r="P12504" s="127"/>
      <c r="Q12504" s="127"/>
      <c r="R12504" s="127"/>
    </row>
    <row r="12505" spans="7:18" x14ac:dyDescent="0.2">
      <c r="G12505" s="64"/>
      <c r="H12505" s="64"/>
      <c r="O12505" s="87"/>
      <c r="P12505" s="127"/>
      <c r="Q12505" s="127"/>
      <c r="R12505" s="127"/>
    </row>
    <row r="12506" spans="7:18" x14ac:dyDescent="0.2">
      <c r="G12506" s="64"/>
      <c r="H12506" s="64"/>
      <c r="O12506" s="87"/>
      <c r="P12506" s="127"/>
      <c r="Q12506" s="127"/>
      <c r="R12506" s="127"/>
    </row>
    <row r="12507" spans="7:18" x14ac:dyDescent="0.2">
      <c r="G12507" s="64"/>
      <c r="H12507" s="64"/>
      <c r="O12507" s="87"/>
      <c r="P12507" s="127"/>
      <c r="Q12507" s="127"/>
      <c r="R12507" s="127"/>
    </row>
    <row r="12508" spans="7:18" x14ac:dyDescent="0.2">
      <c r="G12508" s="64"/>
      <c r="H12508" s="64"/>
      <c r="O12508" s="87"/>
      <c r="P12508" s="127"/>
      <c r="Q12508" s="127"/>
      <c r="R12508" s="127"/>
    </row>
    <row r="12509" spans="7:18" x14ac:dyDescent="0.2">
      <c r="G12509" s="64"/>
      <c r="H12509" s="64"/>
      <c r="O12509" s="87"/>
      <c r="P12509" s="127"/>
      <c r="Q12509" s="127"/>
      <c r="R12509" s="127"/>
    </row>
    <row r="12510" spans="7:18" x14ac:dyDescent="0.2">
      <c r="G12510" s="64"/>
      <c r="H12510" s="64"/>
      <c r="O12510" s="87"/>
      <c r="P12510" s="127"/>
      <c r="Q12510" s="127"/>
      <c r="R12510" s="127"/>
    </row>
    <row r="12511" spans="7:18" x14ac:dyDescent="0.2">
      <c r="G12511" s="64"/>
      <c r="H12511" s="64"/>
      <c r="O12511" s="87"/>
      <c r="P12511" s="127"/>
      <c r="Q12511" s="127"/>
      <c r="R12511" s="127"/>
    </row>
    <row r="12512" spans="7:18" x14ac:dyDescent="0.2">
      <c r="G12512" s="64"/>
      <c r="H12512" s="64"/>
      <c r="O12512" s="87"/>
      <c r="P12512" s="127"/>
      <c r="Q12512" s="127"/>
      <c r="R12512" s="127"/>
    </row>
    <row r="12513" spans="7:18" x14ac:dyDescent="0.2">
      <c r="G12513" s="64"/>
      <c r="H12513" s="64"/>
      <c r="O12513" s="87"/>
      <c r="P12513" s="127"/>
      <c r="Q12513" s="127"/>
      <c r="R12513" s="127"/>
    </row>
    <row r="12514" spans="7:18" x14ac:dyDescent="0.2">
      <c r="G12514" s="64"/>
      <c r="H12514" s="64"/>
      <c r="O12514" s="87"/>
      <c r="P12514" s="127"/>
      <c r="Q12514" s="127"/>
      <c r="R12514" s="127"/>
    </row>
    <row r="12515" spans="7:18" x14ac:dyDescent="0.2">
      <c r="G12515" s="64"/>
      <c r="H12515" s="64"/>
      <c r="O12515" s="87"/>
      <c r="P12515" s="127"/>
      <c r="Q12515" s="127"/>
      <c r="R12515" s="127"/>
    </row>
    <row r="12516" spans="7:18" x14ac:dyDescent="0.2">
      <c r="G12516" s="64"/>
      <c r="H12516" s="64"/>
      <c r="O12516" s="87"/>
      <c r="P12516" s="127"/>
      <c r="Q12516" s="127"/>
      <c r="R12516" s="127"/>
    </row>
    <row r="12517" spans="7:18" x14ac:dyDescent="0.2">
      <c r="G12517" s="64"/>
      <c r="H12517" s="64"/>
      <c r="O12517" s="87"/>
      <c r="P12517" s="127"/>
      <c r="Q12517" s="127"/>
      <c r="R12517" s="127"/>
    </row>
    <row r="12518" spans="7:18" x14ac:dyDescent="0.2">
      <c r="G12518" s="64"/>
      <c r="H12518" s="64"/>
      <c r="O12518" s="87"/>
      <c r="P12518" s="127"/>
      <c r="Q12518" s="127"/>
      <c r="R12518" s="127"/>
    </row>
    <row r="12519" spans="7:18" x14ac:dyDescent="0.2">
      <c r="G12519" s="64"/>
      <c r="H12519" s="64"/>
      <c r="O12519" s="87"/>
      <c r="P12519" s="127"/>
      <c r="Q12519" s="127"/>
      <c r="R12519" s="127"/>
    </row>
    <row r="12520" spans="7:18" x14ac:dyDescent="0.2">
      <c r="G12520" s="64"/>
      <c r="H12520" s="64"/>
      <c r="O12520" s="87"/>
      <c r="P12520" s="127"/>
      <c r="Q12520" s="127"/>
      <c r="R12520" s="127"/>
    </row>
    <row r="12521" spans="7:18" x14ac:dyDescent="0.2">
      <c r="G12521" s="64"/>
      <c r="H12521" s="64"/>
      <c r="O12521" s="87"/>
      <c r="P12521" s="127"/>
      <c r="Q12521" s="127"/>
      <c r="R12521" s="127"/>
    </row>
    <row r="12522" spans="7:18" x14ac:dyDescent="0.2">
      <c r="G12522" s="64"/>
      <c r="H12522" s="64"/>
      <c r="O12522" s="87"/>
      <c r="P12522" s="127"/>
      <c r="Q12522" s="127"/>
      <c r="R12522" s="127"/>
    </row>
    <row r="12523" spans="7:18" x14ac:dyDescent="0.2">
      <c r="G12523" s="64"/>
      <c r="H12523" s="64"/>
      <c r="O12523" s="87"/>
      <c r="P12523" s="127"/>
      <c r="Q12523" s="127"/>
      <c r="R12523" s="127"/>
    </row>
    <row r="12524" spans="7:18" x14ac:dyDescent="0.2">
      <c r="G12524" s="64"/>
      <c r="H12524" s="64"/>
      <c r="O12524" s="87"/>
      <c r="P12524" s="127"/>
      <c r="Q12524" s="127"/>
      <c r="R12524" s="127"/>
    </row>
    <row r="12525" spans="7:18" x14ac:dyDescent="0.2">
      <c r="G12525" s="64"/>
      <c r="H12525" s="64"/>
      <c r="O12525" s="87"/>
      <c r="P12525" s="127"/>
      <c r="Q12525" s="127"/>
      <c r="R12525" s="127"/>
    </row>
    <row r="12526" spans="7:18" x14ac:dyDescent="0.2">
      <c r="G12526" s="64"/>
      <c r="H12526" s="64"/>
      <c r="O12526" s="87"/>
      <c r="P12526" s="127"/>
      <c r="Q12526" s="127"/>
      <c r="R12526" s="127"/>
    </row>
    <row r="12527" spans="7:18" x14ac:dyDescent="0.2">
      <c r="G12527" s="64"/>
      <c r="H12527" s="64"/>
      <c r="O12527" s="87"/>
      <c r="P12527" s="127"/>
      <c r="Q12527" s="127"/>
      <c r="R12527" s="127"/>
    </row>
    <row r="12528" spans="7:18" x14ac:dyDescent="0.2">
      <c r="G12528" s="64"/>
      <c r="H12528" s="64"/>
      <c r="O12528" s="87"/>
      <c r="P12528" s="127"/>
      <c r="Q12528" s="127"/>
      <c r="R12528" s="127"/>
    </row>
    <row r="12529" spans="7:18" x14ac:dyDescent="0.2">
      <c r="G12529" s="64"/>
      <c r="H12529" s="64"/>
      <c r="O12529" s="87"/>
      <c r="P12529" s="127"/>
      <c r="Q12529" s="127"/>
      <c r="R12529" s="127"/>
    </row>
    <row r="12530" spans="7:18" x14ac:dyDescent="0.2">
      <c r="G12530" s="64"/>
      <c r="H12530" s="64"/>
      <c r="O12530" s="87"/>
      <c r="P12530" s="127"/>
      <c r="Q12530" s="127"/>
      <c r="R12530" s="127"/>
    </row>
    <row r="12531" spans="7:18" x14ac:dyDescent="0.2">
      <c r="G12531" s="64"/>
      <c r="H12531" s="64"/>
      <c r="O12531" s="87"/>
      <c r="P12531" s="127"/>
      <c r="Q12531" s="127"/>
      <c r="R12531" s="127"/>
    </row>
    <row r="12532" spans="7:18" x14ac:dyDescent="0.2">
      <c r="G12532" s="64"/>
      <c r="H12532" s="64"/>
      <c r="O12532" s="87"/>
      <c r="P12532" s="127"/>
      <c r="Q12532" s="127"/>
      <c r="R12532" s="127"/>
    </row>
    <row r="12533" spans="7:18" x14ac:dyDescent="0.2">
      <c r="G12533" s="64"/>
      <c r="H12533" s="64"/>
      <c r="O12533" s="87"/>
      <c r="P12533" s="127"/>
      <c r="Q12533" s="127"/>
      <c r="R12533" s="127"/>
    </row>
    <row r="12534" spans="7:18" x14ac:dyDescent="0.2">
      <c r="G12534" s="64"/>
      <c r="H12534" s="64"/>
      <c r="O12534" s="87"/>
      <c r="P12534" s="127"/>
      <c r="Q12534" s="127"/>
      <c r="R12534" s="127"/>
    </row>
    <row r="12535" spans="7:18" x14ac:dyDescent="0.2">
      <c r="G12535" s="64"/>
      <c r="H12535" s="64"/>
      <c r="O12535" s="87"/>
      <c r="P12535" s="127"/>
      <c r="Q12535" s="127"/>
      <c r="R12535" s="127"/>
    </row>
    <row r="12536" spans="7:18" x14ac:dyDescent="0.2">
      <c r="G12536" s="64"/>
      <c r="H12536" s="64"/>
      <c r="O12536" s="87"/>
      <c r="P12536" s="127"/>
      <c r="Q12536" s="127"/>
      <c r="R12536" s="127"/>
    </row>
    <row r="12537" spans="7:18" x14ac:dyDescent="0.2">
      <c r="G12537" s="64"/>
      <c r="H12537" s="64"/>
      <c r="O12537" s="87"/>
      <c r="P12537" s="127"/>
      <c r="Q12537" s="127"/>
      <c r="R12537" s="127"/>
    </row>
    <row r="12538" spans="7:18" x14ac:dyDescent="0.2">
      <c r="G12538" s="64"/>
      <c r="H12538" s="64"/>
      <c r="O12538" s="87"/>
      <c r="P12538" s="127"/>
      <c r="Q12538" s="127"/>
      <c r="R12538" s="127"/>
    </row>
    <row r="12539" spans="7:18" x14ac:dyDescent="0.2">
      <c r="G12539" s="64"/>
      <c r="H12539" s="64"/>
      <c r="O12539" s="87"/>
      <c r="P12539" s="127"/>
      <c r="Q12539" s="127"/>
      <c r="R12539" s="127"/>
    </row>
    <row r="12540" spans="7:18" x14ac:dyDescent="0.2">
      <c r="G12540" s="64"/>
      <c r="H12540" s="64"/>
      <c r="O12540" s="87"/>
      <c r="P12540" s="127"/>
      <c r="Q12540" s="127"/>
      <c r="R12540" s="127"/>
    </row>
    <row r="12541" spans="7:18" x14ac:dyDescent="0.2">
      <c r="G12541" s="64"/>
      <c r="H12541" s="64"/>
      <c r="O12541" s="87"/>
      <c r="P12541" s="127"/>
      <c r="Q12541" s="127"/>
      <c r="R12541" s="127"/>
    </row>
    <row r="12542" spans="7:18" x14ac:dyDescent="0.2">
      <c r="G12542" s="64"/>
      <c r="H12542" s="64"/>
      <c r="O12542" s="87"/>
      <c r="P12542" s="127"/>
      <c r="Q12542" s="127"/>
      <c r="R12542" s="127"/>
    </row>
    <row r="12543" spans="7:18" x14ac:dyDescent="0.2">
      <c r="G12543" s="64"/>
      <c r="H12543" s="64"/>
      <c r="O12543" s="87"/>
      <c r="P12543" s="127"/>
      <c r="Q12543" s="127"/>
      <c r="R12543" s="127"/>
    </row>
    <row r="12544" spans="7:18" x14ac:dyDescent="0.2">
      <c r="G12544" s="64"/>
      <c r="H12544" s="64"/>
      <c r="O12544" s="87"/>
      <c r="P12544" s="127"/>
      <c r="Q12544" s="127"/>
      <c r="R12544" s="127"/>
    </row>
    <row r="12545" spans="7:18" x14ac:dyDescent="0.2">
      <c r="G12545" s="64"/>
      <c r="H12545" s="64"/>
      <c r="O12545" s="87"/>
      <c r="P12545" s="127"/>
      <c r="Q12545" s="127"/>
      <c r="R12545" s="127"/>
    </row>
    <row r="12546" spans="7:18" x14ac:dyDescent="0.2">
      <c r="G12546" s="64"/>
      <c r="H12546" s="64"/>
      <c r="O12546" s="87"/>
      <c r="P12546" s="127"/>
      <c r="Q12546" s="127"/>
      <c r="R12546" s="127"/>
    </row>
    <row r="12547" spans="7:18" x14ac:dyDescent="0.2">
      <c r="G12547" s="64"/>
      <c r="H12547" s="64"/>
      <c r="O12547" s="87"/>
      <c r="P12547" s="127"/>
      <c r="Q12547" s="127"/>
      <c r="R12547" s="127"/>
    </row>
    <row r="12548" spans="7:18" x14ac:dyDescent="0.2">
      <c r="G12548" s="64"/>
      <c r="H12548" s="64"/>
      <c r="O12548" s="87"/>
      <c r="P12548" s="127"/>
      <c r="Q12548" s="127"/>
      <c r="R12548" s="127"/>
    </row>
    <row r="12549" spans="7:18" x14ac:dyDescent="0.2">
      <c r="G12549" s="64"/>
      <c r="H12549" s="64"/>
      <c r="O12549" s="87"/>
      <c r="P12549" s="127"/>
      <c r="Q12549" s="127"/>
      <c r="R12549" s="127"/>
    </row>
    <row r="12550" spans="7:18" x14ac:dyDescent="0.2">
      <c r="G12550" s="64"/>
      <c r="H12550" s="64"/>
      <c r="O12550" s="87"/>
      <c r="P12550" s="127"/>
      <c r="Q12550" s="127"/>
      <c r="R12550" s="127"/>
    </row>
    <row r="12551" spans="7:18" x14ac:dyDescent="0.2">
      <c r="G12551" s="64"/>
      <c r="H12551" s="64"/>
      <c r="O12551" s="87"/>
      <c r="P12551" s="127"/>
      <c r="Q12551" s="127"/>
      <c r="R12551" s="127"/>
    </row>
    <row r="12552" spans="7:18" x14ac:dyDescent="0.2">
      <c r="G12552" s="64"/>
      <c r="H12552" s="64"/>
      <c r="O12552" s="87"/>
      <c r="P12552" s="127"/>
      <c r="Q12552" s="127"/>
      <c r="R12552" s="127"/>
    </row>
    <row r="12553" spans="7:18" x14ac:dyDescent="0.2">
      <c r="G12553" s="64"/>
      <c r="H12553" s="64"/>
      <c r="O12553" s="87"/>
      <c r="P12553" s="127"/>
      <c r="Q12553" s="127"/>
      <c r="R12553" s="127"/>
    </row>
    <row r="12554" spans="7:18" x14ac:dyDescent="0.2">
      <c r="G12554" s="64"/>
      <c r="H12554" s="64"/>
      <c r="O12554" s="87"/>
      <c r="P12554" s="127"/>
      <c r="Q12554" s="127"/>
      <c r="R12554" s="127"/>
    </row>
    <row r="12555" spans="7:18" x14ac:dyDescent="0.2">
      <c r="G12555" s="64"/>
      <c r="H12555" s="64"/>
      <c r="O12555" s="87"/>
      <c r="P12555" s="127"/>
      <c r="Q12555" s="127"/>
      <c r="R12555" s="127"/>
    </row>
    <row r="12556" spans="7:18" x14ac:dyDescent="0.2">
      <c r="G12556" s="64"/>
      <c r="H12556" s="64"/>
      <c r="O12556" s="87"/>
      <c r="P12556" s="127"/>
      <c r="Q12556" s="127"/>
      <c r="R12556" s="127"/>
    </row>
    <row r="12557" spans="7:18" x14ac:dyDescent="0.2">
      <c r="G12557" s="64"/>
      <c r="H12557" s="64"/>
      <c r="O12557" s="87"/>
      <c r="P12557" s="127"/>
      <c r="Q12557" s="127"/>
      <c r="R12557" s="127"/>
    </row>
    <row r="12558" spans="7:18" x14ac:dyDescent="0.2">
      <c r="G12558" s="64"/>
      <c r="H12558" s="64"/>
      <c r="O12558" s="87"/>
      <c r="P12558" s="127"/>
      <c r="Q12558" s="127"/>
      <c r="R12558" s="127"/>
    </row>
    <row r="12559" spans="7:18" x14ac:dyDescent="0.2">
      <c r="G12559" s="64"/>
      <c r="H12559" s="64"/>
      <c r="O12559" s="87"/>
      <c r="P12559" s="127"/>
      <c r="Q12559" s="127"/>
      <c r="R12559" s="127"/>
    </row>
    <row r="12560" spans="7:18" x14ac:dyDescent="0.2">
      <c r="G12560" s="64"/>
      <c r="H12560" s="64"/>
      <c r="O12560" s="87"/>
      <c r="P12560" s="127"/>
      <c r="Q12560" s="127"/>
      <c r="R12560" s="127"/>
    </row>
    <row r="12561" spans="7:18" x14ac:dyDescent="0.2">
      <c r="G12561" s="64"/>
      <c r="H12561" s="64"/>
      <c r="O12561" s="87"/>
      <c r="P12561" s="127"/>
      <c r="Q12561" s="127"/>
      <c r="R12561" s="127"/>
    </row>
    <row r="12562" spans="7:18" x14ac:dyDescent="0.2">
      <c r="G12562" s="64"/>
      <c r="H12562" s="64"/>
      <c r="O12562" s="87"/>
      <c r="P12562" s="127"/>
      <c r="Q12562" s="127"/>
      <c r="R12562" s="127"/>
    </row>
    <row r="12563" spans="7:18" x14ac:dyDescent="0.2">
      <c r="G12563" s="64"/>
      <c r="H12563" s="64"/>
      <c r="O12563" s="87"/>
      <c r="P12563" s="127"/>
      <c r="Q12563" s="127"/>
      <c r="R12563" s="127"/>
    </row>
    <row r="12564" spans="7:18" x14ac:dyDescent="0.2">
      <c r="G12564" s="64"/>
      <c r="H12564" s="64"/>
      <c r="O12564" s="87"/>
      <c r="P12564" s="127"/>
      <c r="Q12564" s="127"/>
      <c r="R12564" s="127"/>
    </row>
    <row r="12565" spans="7:18" x14ac:dyDescent="0.2">
      <c r="G12565" s="64"/>
      <c r="H12565" s="64"/>
      <c r="O12565" s="87"/>
      <c r="P12565" s="127"/>
      <c r="Q12565" s="127"/>
      <c r="R12565" s="127"/>
    </row>
    <row r="12566" spans="7:18" x14ac:dyDescent="0.2">
      <c r="G12566" s="64"/>
      <c r="H12566" s="64"/>
      <c r="O12566" s="87"/>
      <c r="P12566" s="127"/>
      <c r="Q12566" s="127"/>
      <c r="R12566" s="127"/>
    </row>
    <row r="12567" spans="7:18" x14ac:dyDescent="0.2">
      <c r="G12567" s="64"/>
      <c r="H12567" s="64"/>
      <c r="O12567" s="87"/>
      <c r="P12567" s="127"/>
      <c r="Q12567" s="127"/>
      <c r="R12567" s="127"/>
    </row>
    <row r="12568" spans="7:18" x14ac:dyDescent="0.2">
      <c r="G12568" s="64"/>
      <c r="H12568" s="64"/>
      <c r="O12568" s="87"/>
      <c r="P12568" s="127"/>
      <c r="Q12568" s="127"/>
      <c r="R12568" s="127"/>
    </row>
    <row r="12569" spans="7:18" x14ac:dyDescent="0.2">
      <c r="G12569" s="64"/>
      <c r="H12569" s="64"/>
      <c r="O12569" s="87"/>
      <c r="P12569" s="127"/>
      <c r="Q12569" s="127"/>
      <c r="R12569" s="127"/>
    </row>
    <row r="12570" spans="7:18" x14ac:dyDescent="0.2">
      <c r="G12570" s="64"/>
      <c r="H12570" s="64"/>
      <c r="O12570" s="87"/>
      <c r="P12570" s="127"/>
      <c r="Q12570" s="127"/>
      <c r="R12570" s="127"/>
    </row>
    <row r="12571" spans="7:18" x14ac:dyDescent="0.2">
      <c r="G12571" s="64"/>
      <c r="H12571" s="64"/>
      <c r="O12571" s="87"/>
      <c r="P12571" s="127"/>
      <c r="Q12571" s="127"/>
      <c r="R12571" s="127"/>
    </row>
    <row r="12572" spans="7:18" x14ac:dyDescent="0.2">
      <c r="G12572" s="64"/>
      <c r="H12572" s="64"/>
      <c r="O12572" s="87"/>
      <c r="P12572" s="127"/>
      <c r="Q12572" s="127"/>
      <c r="R12572" s="127"/>
    </row>
    <row r="12573" spans="7:18" x14ac:dyDescent="0.2">
      <c r="G12573" s="64"/>
      <c r="H12573" s="64"/>
      <c r="O12573" s="87"/>
      <c r="P12573" s="127"/>
      <c r="Q12573" s="127"/>
      <c r="R12573" s="127"/>
    </row>
    <row r="12574" spans="7:18" x14ac:dyDescent="0.2">
      <c r="G12574" s="64"/>
      <c r="H12574" s="64"/>
      <c r="O12574" s="87"/>
      <c r="P12574" s="127"/>
      <c r="Q12574" s="127"/>
      <c r="R12574" s="127"/>
    </row>
    <row r="12575" spans="7:18" x14ac:dyDescent="0.2">
      <c r="G12575" s="64"/>
      <c r="H12575" s="64"/>
      <c r="O12575" s="87"/>
      <c r="P12575" s="127"/>
      <c r="Q12575" s="127"/>
      <c r="R12575" s="127"/>
    </row>
    <row r="12576" spans="7:18" x14ac:dyDescent="0.2">
      <c r="G12576" s="64"/>
      <c r="H12576" s="64"/>
      <c r="O12576" s="87"/>
      <c r="P12576" s="127"/>
      <c r="Q12576" s="127"/>
      <c r="R12576" s="127"/>
    </row>
    <row r="12577" spans="7:18" x14ac:dyDescent="0.2">
      <c r="G12577" s="64"/>
      <c r="H12577" s="64"/>
      <c r="O12577" s="87"/>
      <c r="P12577" s="127"/>
      <c r="Q12577" s="127"/>
      <c r="R12577" s="127"/>
    </row>
    <row r="12578" spans="7:18" x14ac:dyDescent="0.2">
      <c r="G12578" s="64"/>
      <c r="H12578" s="64"/>
      <c r="O12578" s="87"/>
      <c r="P12578" s="127"/>
      <c r="Q12578" s="127"/>
      <c r="R12578" s="127"/>
    </row>
    <row r="12579" spans="7:18" x14ac:dyDescent="0.2">
      <c r="G12579" s="64"/>
      <c r="H12579" s="64"/>
      <c r="O12579" s="87"/>
      <c r="P12579" s="127"/>
      <c r="Q12579" s="127"/>
      <c r="R12579" s="127"/>
    </row>
    <row r="12580" spans="7:18" x14ac:dyDescent="0.2">
      <c r="G12580" s="64"/>
      <c r="H12580" s="64"/>
      <c r="O12580" s="87"/>
      <c r="P12580" s="127"/>
      <c r="Q12580" s="127"/>
      <c r="R12580" s="127"/>
    </row>
    <row r="12581" spans="7:18" x14ac:dyDescent="0.2">
      <c r="G12581" s="64"/>
      <c r="H12581" s="64"/>
      <c r="O12581" s="87"/>
      <c r="P12581" s="127"/>
      <c r="Q12581" s="127"/>
      <c r="R12581" s="127"/>
    </row>
    <row r="12582" spans="7:18" x14ac:dyDescent="0.2">
      <c r="G12582" s="64"/>
      <c r="H12582" s="64"/>
      <c r="O12582" s="87"/>
      <c r="P12582" s="127"/>
      <c r="Q12582" s="127"/>
      <c r="R12582" s="127"/>
    </row>
    <row r="12583" spans="7:18" x14ac:dyDescent="0.2">
      <c r="G12583" s="64"/>
      <c r="H12583" s="64"/>
      <c r="O12583" s="87"/>
      <c r="P12583" s="127"/>
      <c r="Q12583" s="127"/>
      <c r="R12583" s="127"/>
    </row>
    <row r="12584" spans="7:18" x14ac:dyDescent="0.2">
      <c r="G12584" s="64"/>
      <c r="H12584" s="64"/>
      <c r="O12584" s="87"/>
      <c r="P12584" s="127"/>
      <c r="Q12584" s="127"/>
      <c r="R12584" s="127"/>
    </row>
    <row r="12585" spans="7:18" x14ac:dyDescent="0.2">
      <c r="G12585" s="64"/>
      <c r="H12585" s="64"/>
      <c r="O12585" s="87"/>
      <c r="P12585" s="127"/>
      <c r="Q12585" s="127"/>
      <c r="R12585" s="127"/>
    </row>
    <row r="12586" spans="7:18" x14ac:dyDescent="0.2">
      <c r="G12586" s="64"/>
      <c r="H12586" s="64"/>
      <c r="O12586" s="87"/>
      <c r="P12586" s="127"/>
      <c r="Q12586" s="127"/>
      <c r="R12586" s="127"/>
    </row>
    <row r="12587" spans="7:18" x14ac:dyDescent="0.2">
      <c r="G12587" s="64"/>
      <c r="H12587" s="64"/>
      <c r="O12587" s="87"/>
      <c r="P12587" s="127"/>
      <c r="Q12587" s="127"/>
      <c r="R12587" s="127"/>
    </row>
    <row r="12588" spans="7:18" x14ac:dyDescent="0.2">
      <c r="G12588" s="64"/>
      <c r="H12588" s="64"/>
      <c r="O12588" s="87"/>
      <c r="P12588" s="127"/>
      <c r="Q12588" s="127"/>
      <c r="R12588" s="127"/>
    </row>
    <row r="12589" spans="7:18" x14ac:dyDescent="0.2">
      <c r="G12589" s="64"/>
      <c r="H12589" s="64"/>
      <c r="O12589" s="87"/>
      <c r="P12589" s="127"/>
      <c r="Q12589" s="127"/>
      <c r="R12589" s="127"/>
    </row>
    <row r="12590" spans="7:18" x14ac:dyDescent="0.2">
      <c r="G12590" s="64"/>
      <c r="H12590" s="64"/>
      <c r="O12590" s="87"/>
      <c r="P12590" s="127"/>
      <c r="Q12590" s="127"/>
      <c r="R12590" s="127"/>
    </row>
    <row r="12591" spans="7:18" x14ac:dyDescent="0.2">
      <c r="G12591" s="64"/>
      <c r="H12591" s="64"/>
      <c r="O12591" s="87"/>
      <c r="P12591" s="127"/>
      <c r="Q12591" s="127"/>
      <c r="R12591" s="127"/>
    </row>
    <row r="12592" spans="7:18" x14ac:dyDescent="0.2">
      <c r="G12592" s="64"/>
      <c r="H12592" s="64"/>
      <c r="O12592" s="87"/>
      <c r="P12592" s="127"/>
      <c r="Q12592" s="127"/>
      <c r="R12592" s="127"/>
    </row>
    <row r="12593" spans="7:18" x14ac:dyDescent="0.2">
      <c r="G12593" s="64"/>
      <c r="H12593" s="64"/>
      <c r="O12593" s="87"/>
      <c r="P12593" s="127"/>
      <c r="Q12593" s="127"/>
      <c r="R12593" s="127"/>
    </row>
    <row r="12594" spans="7:18" x14ac:dyDescent="0.2">
      <c r="G12594" s="64"/>
      <c r="H12594" s="64"/>
      <c r="O12594" s="87"/>
      <c r="P12594" s="127"/>
      <c r="Q12594" s="127"/>
      <c r="R12594" s="127"/>
    </row>
    <row r="12595" spans="7:18" x14ac:dyDescent="0.2">
      <c r="G12595" s="64"/>
      <c r="H12595" s="64"/>
      <c r="O12595" s="87"/>
      <c r="P12595" s="127"/>
      <c r="Q12595" s="127"/>
      <c r="R12595" s="127"/>
    </row>
    <row r="12596" spans="7:18" x14ac:dyDescent="0.2">
      <c r="G12596" s="64"/>
      <c r="H12596" s="64"/>
      <c r="O12596" s="87"/>
      <c r="P12596" s="127"/>
      <c r="Q12596" s="127"/>
      <c r="R12596" s="127"/>
    </row>
    <row r="12597" spans="7:18" x14ac:dyDescent="0.2">
      <c r="G12597" s="64"/>
      <c r="H12597" s="64"/>
      <c r="O12597" s="87"/>
      <c r="P12597" s="127"/>
      <c r="Q12597" s="127"/>
      <c r="R12597" s="127"/>
    </row>
    <row r="12598" spans="7:18" x14ac:dyDescent="0.2">
      <c r="G12598" s="64"/>
      <c r="H12598" s="64"/>
      <c r="O12598" s="87"/>
      <c r="P12598" s="127"/>
      <c r="Q12598" s="127"/>
      <c r="R12598" s="127"/>
    </row>
    <row r="12599" spans="7:18" x14ac:dyDescent="0.2">
      <c r="G12599" s="64"/>
      <c r="H12599" s="64"/>
      <c r="O12599" s="87"/>
      <c r="P12599" s="127"/>
      <c r="Q12599" s="127"/>
      <c r="R12599" s="127"/>
    </row>
    <row r="12600" spans="7:18" x14ac:dyDescent="0.2">
      <c r="G12600" s="64"/>
      <c r="H12600" s="64"/>
      <c r="O12600" s="87"/>
      <c r="P12600" s="127"/>
      <c r="Q12600" s="127"/>
      <c r="R12600" s="127"/>
    </row>
    <row r="12601" spans="7:18" x14ac:dyDescent="0.2">
      <c r="G12601" s="64"/>
      <c r="H12601" s="64"/>
      <c r="O12601" s="87"/>
      <c r="P12601" s="127"/>
      <c r="Q12601" s="127"/>
      <c r="R12601" s="127"/>
    </row>
    <row r="12602" spans="7:18" x14ac:dyDescent="0.2">
      <c r="G12602" s="64"/>
      <c r="H12602" s="64"/>
      <c r="O12602" s="87"/>
      <c r="P12602" s="127"/>
      <c r="Q12602" s="127"/>
      <c r="R12602" s="127"/>
    </row>
    <row r="12603" spans="7:18" x14ac:dyDescent="0.2">
      <c r="G12603" s="64"/>
      <c r="H12603" s="64"/>
      <c r="O12603" s="87"/>
      <c r="P12603" s="127"/>
      <c r="Q12603" s="127"/>
      <c r="R12603" s="127"/>
    </row>
    <row r="12604" spans="7:18" x14ac:dyDescent="0.2">
      <c r="G12604" s="64"/>
      <c r="H12604" s="64"/>
      <c r="O12604" s="87"/>
      <c r="P12604" s="127"/>
      <c r="Q12604" s="127"/>
      <c r="R12604" s="127"/>
    </row>
    <row r="12605" spans="7:18" x14ac:dyDescent="0.2">
      <c r="G12605" s="64"/>
      <c r="H12605" s="64"/>
      <c r="O12605" s="87"/>
      <c r="P12605" s="127"/>
      <c r="Q12605" s="127"/>
      <c r="R12605" s="127"/>
    </row>
    <row r="12606" spans="7:18" x14ac:dyDescent="0.2">
      <c r="G12606" s="64"/>
      <c r="H12606" s="64"/>
      <c r="O12606" s="87"/>
      <c r="P12606" s="127"/>
      <c r="Q12606" s="127"/>
      <c r="R12606" s="127"/>
    </row>
    <row r="12607" spans="7:18" x14ac:dyDescent="0.2">
      <c r="G12607" s="64"/>
      <c r="H12607" s="64"/>
      <c r="O12607" s="87"/>
      <c r="P12607" s="127"/>
      <c r="Q12607" s="127"/>
      <c r="R12607" s="127"/>
    </row>
    <row r="12608" spans="7:18" x14ac:dyDescent="0.2">
      <c r="G12608" s="64"/>
      <c r="H12608" s="64"/>
      <c r="O12608" s="87"/>
      <c r="P12608" s="127"/>
      <c r="Q12608" s="127"/>
      <c r="R12608" s="127"/>
    </row>
    <row r="12609" spans="7:18" x14ac:dyDescent="0.2">
      <c r="G12609" s="64"/>
      <c r="H12609" s="64"/>
      <c r="O12609" s="87"/>
      <c r="P12609" s="127"/>
      <c r="Q12609" s="127"/>
      <c r="R12609" s="127"/>
    </row>
    <row r="12610" spans="7:18" x14ac:dyDescent="0.2">
      <c r="G12610" s="64"/>
      <c r="H12610" s="64"/>
      <c r="O12610" s="87"/>
      <c r="P12610" s="127"/>
      <c r="Q12610" s="127"/>
      <c r="R12610" s="127"/>
    </row>
    <row r="12611" spans="7:18" x14ac:dyDescent="0.2">
      <c r="G12611" s="64"/>
      <c r="H12611" s="64"/>
      <c r="O12611" s="87"/>
      <c r="P12611" s="127"/>
      <c r="Q12611" s="127"/>
      <c r="R12611" s="127"/>
    </row>
    <row r="12612" spans="7:18" x14ac:dyDescent="0.2">
      <c r="G12612" s="64"/>
      <c r="H12612" s="64"/>
      <c r="O12612" s="87"/>
      <c r="P12612" s="127"/>
      <c r="Q12612" s="127"/>
      <c r="R12612" s="127"/>
    </row>
    <row r="12613" spans="7:18" x14ac:dyDescent="0.2">
      <c r="G12613" s="64"/>
      <c r="H12613" s="64"/>
      <c r="O12613" s="87"/>
      <c r="P12613" s="127"/>
      <c r="Q12613" s="127"/>
      <c r="R12613" s="127"/>
    </row>
    <row r="12614" spans="7:18" x14ac:dyDescent="0.2">
      <c r="G12614" s="64"/>
      <c r="H12614" s="64"/>
      <c r="O12614" s="87"/>
      <c r="P12614" s="127"/>
      <c r="Q12614" s="127"/>
      <c r="R12614" s="127"/>
    </row>
    <row r="12615" spans="7:18" x14ac:dyDescent="0.2">
      <c r="G12615" s="64"/>
      <c r="H12615" s="64"/>
      <c r="O12615" s="87"/>
      <c r="P12615" s="127"/>
      <c r="Q12615" s="127"/>
      <c r="R12615" s="127"/>
    </row>
    <row r="12616" spans="7:18" x14ac:dyDescent="0.2">
      <c r="G12616" s="64"/>
      <c r="H12616" s="64"/>
      <c r="O12616" s="87"/>
      <c r="P12616" s="127"/>
      <c r="Q12616" s="127"/>
      <c r="R12616" s="127"/>
    </row>
    <row r="12617" spans="7:18" x14ac:dyDescent="0.2">
      <c r="G12617" s="64"/>
      <c r="H12617" s="64"/>
      <c r="O12617" s="87"/>
      <c r="P12617" s="127"/>
      <c r="Q12617" s="127"/>
      <c r="R12617" s="127"/>
    </row>
    <row r="12618" spans="7:18" x14ac:dyDescent="0.2">
      <c r="G12618" s="64"/>
      <c r="H12618" s="64"/>
      <c r="O12618" s="87"/>
      <c r="P12618" s="127"/>
      <c r="Q12618" s="127"/>
      <c r="R12618" s="127"/>
    </row>
    <row r="12619" spans="7:18" x14ac:dyDescent="0.2">
      <c r="G12619" s="64"/>
      <c r="H12619" s="64"/>
      <c r="O12619" s="87"/>
      <c r="P12619" s="127"/>
      <c r="Q12619" s="127"/>
      <c r="R12619" s="127"/>
    </row>
    <row r="12620" spans="7:18" x14ac:dyDescent="0.2">
      <c r="G12620" s="64"/>
      <c r="H12620" s="64"/>
      <c r="O12620" s="87"/>
      <c r="P12620" s="127"/>
      <c r="Q12620" s="127"/>
      <c r="R12620" s="127"/>
    </row>
    <row r="12621" spans="7:18" x14ac:dyDescent="0.2">
      <c r="G12621" s="64"/>
      <c r="H12621" s="64"/>
      <c r="O12621" s="87"/>
      <c r="P12621" s="127"/>
      <c r="Q12621" s="127"/>
      <c r="R12621" s="127"/>
    </row>
    <row r="12622" spans="7:18" x14ac:dyDescent="0.2">
      <c r="G12622" s="64"/>
      <c r="H12622" s="64"/>
      <c r="O12622" s="87"/>
      <c r="P12622" s="127"/>
      <c r="Q12622" s="127"/>
      <c r="R12622" s="127"/>
    </row>
    <row r="12623" spans="7:18" x14ac:dyDescent="0.2">
      <c r="G12623" s="64"/>
      <c r="H12623" s="64"/>
      <c r="O12623" s="87"/>
      <c r="P12623" s="127"/>
      <c r="Q12623" s="127"/>
      <c r="R12623" s="127"/>
    </row>
    <row r="12624" spans="7:18" x14ac:dyDescent="0.2">
      <c r="G12624" s="64"/>
      <c r="H12624" s="64"/>
      <c r="O12624" s="87"/>
      <c r="P12624" s="127"/>
      <c r="Q12624" s="127"/>
      <c r="R12624" s="127"/>
    </row>
    <row r="12625" spans="7:18" x14ac:dyDescent="0.2">
      <c r="G12625" s="64"/>
      <c r="H12625" s="64"/>
      <c r="O12625" s="87"/>
      <c r="P12625" s="127"/>
      <c r="Q12625" s="127"/>
      <c r="R12625" s="127"/>
    </row>
    <row r="12626" spans="7:18" x14ac:dyDescent="0.2">
      <c r="G12626" s="64"/>
      <c r="H12626" s="64"/>
      <c r="O12626" s="87"/>
      <c r="P12626" s="127"/>
      <c r="Q12626" s="127"/>
      <c r="R12626" s="127"/>
    </row>
    <row r="12627" spans="7:18" x14ac:dyDescent="0.2">
      <c r="G12627" s="64"/>
      <c r="H12627" s="64"/>
      <c r="O12627" s="87"/>
      <c r="P12627" s="127"/>
      <c r="Q12627" s="127"/>
      <c r="R12627" s="127"/>
    </row>
    <row r="12628" spans="7:18" x14ac:dyDescent="0.2">
      <c r="G12628" s="64"/>
      <c r="H12628" s="64"/>
      <c r="O12628" s="87"/>
      <c r="P12628" s="127"/>
      <c r="Q12628" s="127"/>
      <c r="R12628" s="127"/>
    </row>
    <row r="12629" spans="7:18" x14ac:dyDescent="0.2">
      <c r="G12629" s="64"/>
      <c r="H12629" s="64"/>
      <c r="O12629" s="87"/>
      <c r="P12629" s="127"/>
      <c r="Q12629" s="127"/>
      <c r="R12629" s="127"/>
    </row>
    <row r="12630" spans="7:18" x14ac:dyDescent="0.2">
      <c r="G12630" s="64"/>
      <c r="H12630" s="64"/>
      <c r="O12630" s="87"/>
      <c r="P12630" s="127"/>
      <c r="Q12630" s="127"/>
      <c r="R12630" s="127"/>
    </row>
    <row r="12631" spans="7:18" x14ac:dyDescent="0.2">
      <c r="G12631" s="64"/>
      <c r="H12631" s="64"/>
      <c r="O12631" s="87"/>
      <c r="P12631" s="127"/>
      <c r="Q12631" s="127"/>
      <c r="R12631" s="127"/>
    </row>
    <row r="12632" spans="7:18" x14ac:dyDescent="0.2">
      <c r="G12632" s="64"/>
      <c r="H12632" s="64"/>
      <c r="O12632" s="87"/>
      <c r="P12632" s="127"/>
      <c r="Q12632" s="127"/>
      <c r="R12632" s="127"/>
    </row>
    <row r="12633" spans="7:18" x14ac:dyDescent="0.2">
      <c r="G12633" s="64"/>
      <c r="H12633" s="64"/>
      <c r="O12633" s="87"/>
      <c r="P12633" s="127"/>
      <c r="Q12633" s="127"/>
      <c r="R12633" s="127"/>
    </row>
    <row r="12634" spans="7:18" x14ac:dyDescent="0.2">
      <c r="G12634" s="64"/>
      <c r="H12634" s="64"/>
      <c r="O12634" s="87"/>
      <c r="P12634" s="127"/>
      <c r="Q12634" s="127"/>
      <c r="R12634" s="127"/>
    </row>
    <row r="12635" spans="7:18" x14ac:dyDescent="0.2">
      <c r="G12635" s="64"/>
      <c r="H12635" s="64"/>
      <c r="O12635" s="87"/>
      <c r="P12635" s="127"/>
      <c r="Q12635" s="127"/>
      <c r="R12635" s="127"/>
    </row>
    <row r="12636" spans="7:18" x14ac:dyDescent="0.2">
      <c r="G12636" s="64"/>
      <c r="H12636" s="64"/>
      <c r="O12636" s="87"/>
      <c r="P12636" s="127"/>
      <c r="Q12636" s="127"/>
      <c r="R12636" s="127"/>
    </row>
    <row r="12637" spans="7:18" x14ac:dyDescent="0.2">
      <c r="G12637" s="64"/>
      <c r="H12637" s="64"/>
      <c r="O12637" s="87"/>
      <c r="P12637" s="127"/>
      <c r="Q12637" s="127"/>
      <c r="R12637" s="127"/>
    </row>
    <row r="12638" spans="7:18" x14ac:dyDescent="0.2">
      <c r="G12638" s="64"/>
      <c r="H12638" s="64"/>
      <c r="O12638" s="87"/>
      <c r="P12638" s="127"/>
      <c r="Q12638" s="127"/>
      <c r="R12638" s="127"/>
    </row>
    <row r="12639" spans="7:18" x14ac:dyDescent="0.2">
      <c r="G12639" s="64"/>
      <c r="H12639" s="64"/>
      <c r="O12639" s="87"/>
      <c r="P12639" s="127"/>
      <c r="Q12639" s="127"/>
      <c r="R12639" s="127"/>
    </row>
    <row r="12640" spans="7:18" x14ac:dyDescent="0.2">
      <c r="G12640" s="64"/>
      <c r="H12640" s="64"/>
      <c r="O12640" s="87"/>
      <c r="P12640" s="127"/>
      <c r="Q12640" s="127"/>
      <c r="R12640" s="127"/>
    </row>
    <row r="12641" spans="7:18" x14ac:dyDescent="0.2">
      <c r="G12641" s="64"/>
      <c r="H12641" s="64"/>
      <c r="O12641" s="87"/>
      <c r="P12641" s="127"/>
      <c r="Q12641" s="127"/>
      <c r="R12641" s="127"/>
    </row>
    <row r="12642" spans="7:18" x14ac:dyDescent="0.2">
      <c r="G12642" s="64"/>
      <c r="H12642" s="64"/>
      <c r="O12642" s="87"/>
      <c r="P12642" s="127"/>
      <c r="Q12642" s="127"/>
      <c r="R12642" s="127"/>
    </row>
    <row r="12643" spans="7:18" x14ac:dyDescent="0.2">
      <c r="G12643" s="64"/>
      <c r="H12643" s="64"/>
      <c r="O12643" s="87"/>
      <c r="P12643" s="127"/>
      <c r="Q12643" s="127"/>
      <c r="R12643" s="127"/>
    </row>
    <row r="12644" spans="7:18" x14ac:dyDescent="0.2">
      <c r="G12644" s="64"/>
      <c r="H12644" s="64"/>
      <c r="O12644" s="87"/>
      <c r="P12644" s="127"/>
      <c r="Q12644" s="127"/>
      <c r="R12644" s="127"/>
    </row>
    <row r="12645" spans="7:18" x14ac:dyDescent="0.2">
      <c r="G12645" s="64"/>
      <c r="H12645" s="64"/>
      <c r="O12645" s="87"/>
      <c r="P12645" s="127"/>
      <c r="Q12645" s="127"/>
      <c r="R12645" s="127"/>
    </row>
    <row r="12646" spans="7:18" x14ac:dyDescent="0.2">
      <c r="G12646" s="64"/>
      <c r="H12646" s="64"/>
      <c r="O12646" s="87"/>
      <c r="P12646" s="127"/>
      <c r="Q12646" s="127"/>
      <c r="R12646" s="127"/>
    </row>
    <row r="12647" spans="7:18" x14ac:dyDescent="0.2">
      <c r="G12647" s="64"/>
      <c r="H12647" s="64"/>
      <c r="O12647" s="87"/>
      <c r="P12647" s="127"/>
      <c r="Q12647" s="127"/>
      <c r="R12647" s="127"/>
    </row>
    <row r="12648" spans="7:18" x14ac:dyDescent="0.2">
      <c r="G12648" s="64"/>
      <c r="H12648" s="64"/>
      <c r="O12648" s="87"/>
      <c r="P12648" s="127"/>
      <c r="Q12648" s="127"/>
      <c r="R12648" s="127"/>
    </row>
    <row r="12649" spans="7:18" x14ac:dyDescent="0.2">
      <c r="G12649" s="64"/>
      <c r="H12649" s="64"/>
      <c r="O12649" s="87"/>
      <c r="P12649" s="127"/>
      <c r="Q12649" s="127"/>
      <c r="R12649" s="127"/>
    </row>
    <row r="12650" spans="7:18" x14ac:dyDescent="0.2">
      <c r="G12650" s="64"/>
      <c r="H12650" s="64"/>
      <c r="O12650" s="87"/>
      <c r="P12650" s="127"/>
      <c r="Q12650" s="127"/>
      <c r="R12650" s="127"/>
    </row>
    <row r="12651" spans="7:18" x14ac:dyDescent="0.2">
      <c r="G12651" s="64"/>
      <c r="H12651" s="64"/>
      <c r="O12651" s="87"/>
      <c r="P12651" s="127"/>
      <c r="Q12651" s="127"/>
      <c r="R12651" s="127"/>
    </row>
    <row r="12652" spans="7:18" x14ac:dyDescent="0.2">
      <c r="G12652" s="64"/>
      <c r="H12652" s="64"/>
      <c r="O12652" s="87"/>
      <c r="P12652" s="127"/>
      <c r="Q12652" s="127"/>
      <c r="R12652" s="127"/>
    </row>
    <row r="12653" spans="7:18" x14ac:dyDescent="0.2">
      <c r="G12653" s="64"/>
      <c r="H12653" s="64"/>
      <c r="O12653" s="87"/>
      <c r="P12653" s="127"/>
      <c r="Q12653" s="127"/>
      <c r="R12653" s="127"/>
    </row>
    <row r="12654" spans="7:18" x14ac:dyDescent="0.2">
      <c r="G12654" s="64"/>
      <c r="H12654" s="64"/>
      <c r="O12654" s="87"/>
      <c r="P12654" s="127"/>
      <c r="Q12654" s="127"/>
      <c r="R12654" s="127"/>
    </row>
    <row r="12655" spans="7:18" x14ac:dyDescent="0.2">
      <c r="G12655" s="64"/>
      <c r="H12655" s="64"/>
      <c r="O12655" s="87"/>
      <c r="P12655" s="127"/>
      <c r="Q12655" s="127"/>
      <c r="R12655" s="127"/>
    </row>
    <row r="12656" spans="7:18" x14ac:dyDescent="0.2">
      <c r="G12656" s="64"/>
      <c r="H12656" s="64"/>
      <c r="O12656" s="87"/>
      <c r="P12656" s="127"/>
      <c r="Q12656" s="127"/>
      <c r="R12656" s="127"/>
    </row>
    <row r="12657" spans="7:18" x14ac:dyDescent="0.2">
      <c r="G12657" s="64"/>
      <c r="H12657" s="64"/>
      <c r="O12657" s="87"/>
      <c r="P12657" s="127"/>
      <c r="Q12657" s="127"/>
      <c r="R12657" s="127"/>
    </row>
    <row r="12658" spans="7:18" x14ac:dyDescent="0.2">
      <c r="G12658" s="64"/>
      <c r="H12658" s="64"/>
      <c r="O12658" s="87"/>
      <c r="P12658" s="127"/>
      <c r="Q12658" s="127"/>
      <c r="R12658" s="127"/>
    </row>
    <row r="12659" spans="7:18" x14ac:dyDescent="0.2">
      <c r="G12659" s="64"/>
      <c r="H12659" s="64"/>
      <c r="O12659" s="87"/>
      <c r="P12659" s="127"/>
      <c r="Q12659" s="127"/>
      <c r="R12659" s="127"/>
    </row>
    <row r="12660" spans="7:18" x14ac:dyDescent="0.2">
      <c r="G12660" s="64"/>
      <c r="H12660" s="64"/>
      <c r="O12660" s="87"/>
      <c r="P12660" s="127"/>
      <c r="Q12660" s="127"/>
      <c r="R12660" s="127"/>
    </row>
    <row r="12661" spans="7:18" x14ac:dyDescent="0.2">
      <c r="G12661" s="64"/>
      <c r="H12661" s="64"/>
      <c r="O12661" s="87"/>
      <c r="P12661" s="127"/>
      <c r="Q12661" s="127"/>
      <c r="R12661" s="127"/>
    </row>
    <row r="12662" spans="7:18" x14ac:dyDescent="0.2">
      <c r="G12662" s="64"/>
      <c r="H12662" s="64"/>
      <c r="O12662" s="87"/>
      <c r="P12662" s="127"/>
      <c r="Q12662" s="127"/>
      <c r="R12662" s="127"/>
    </row>
    <row r="12663" spans="7:18" x14ac:dyDescent="0.2">
      <c r="G12663" s="64"/>
      <c r="H12663" s="64"/>
      <c r="O12663" s="87"/>
      <c r="P12663" s="127"/>
      <c r="Q12663" s="127"/>
      <c r="R12663" s="127"/>
    </row>
    <row r="12664" spans="7:18" x14ac:dyDescent="0.2">
      <c r="G12664" s="64"/>
      <c r="H12664" s="64"/>
      <c r="O12664" s="87"/>
      <c r="P12664" s="127"/>
      <c r="Q12664" s="127"/>
      <c r="R12664" s="127"/>
    </row>
    <row r="12665" spans="7:18" x14ac:dyDescent="0.2">
      <c r="G12665" s="64"/>
      <c r="H12665" s="64"/>
      <c r="O12665" s="87"/>
      <c r="P12665" s="127"/>
      <c r="Q12665" s="127"/>
      <c r="R12665" s="127"/>
    </row>
    <row r="12666" spans="7:18" x14ac:dyDescent="0.2">
      <c r="G12666" s="64"/>
      <c r="H12666" s="64"/>
      <c r="O12666" s="87"/>
      <c r="P12666" s="127"/>
      <c r="Q12666" s="127"/>
      <c r="R12666" s="127"/>
    </row>
    <row r="12667" spans="7:18" x14ac:dyDescent="0.2">
      <c r="G12667" s="64"/>
      <c r="H12667" s="64"/>
      <c r="O12667" s="87"/>
      <c r="P12667" s="127"/>
      <c r="Q12667" s="127"/>
      <c r="R12667" s="127"/>
    </row>
    <row r="12668" spans="7:18" x14ac:dyDescent="0.2">
      <c r="G12668" s="64"/>
      <c r="H12668" s="64"/>
      <c r="O12668" s="87"/>
      <c r="P12668" s="127"/>
      <c r="Q12668" s="127"/>
      <c r="R12668" s="127"/>
    </row>
    <row r="12669" spans="7:18" x14ac:dyDescent="0.2">
      <c r="G12669" s="64"/>
      <c r="H12669" s="64"/>
      <c r="O12669" s="87"/>
      <c r="P12669" s="127"/>
      <c r="Q12669" s="127"/>
      <c r="R12669" s="127"/>
    </row>
    <row r="12670" spans="7:18" x14ac:dyDescent="0.2">
      <c r="G12670" s="64"/>
      <c r="H12670" s="64"/>
      <c r="O12670" s="87"/>
      <c r="P12670" s="127"/>
      <c r="Q12670" s="127"/>
      <c r="R12670" s="127"/>
    </row>
    <row r="12671" spans="7:18" x14ac:dyDescent="0.2">
      <c r="G12671" s="64"/>
      <c r="H12671" s="64"/>
      <c r="O12671" s="87"/>
      <c r="P12671" s="127"/>
      <c r="Q12671" s="127"/>
      <c r="R12671" s="127"/>
    </row>
    <row r="12672" spans="7:18" x14ac:dyDescent="0.2">
      <c r="G12672" s="64"/>
      <c r="H12672" s="64"/>
      <c r="O12672" s="87"/>
      <c r="P12672" s="127"/>
      <c r="Q12672" s="127"/>
      <c r="R12672" s="127"/>
    </row>
    <row r="12673" spans="7:18" x14ac:dyDescent="0.2">
      <c r="G12673" s="64"/>
      <c r="H12673" s="64"/>
      <c r="O12673" s="87"/>
      <c r="P12673" s="127"/>
      <c r="Q12673" s="127"/>
      <c r="R12673" s="127"/>
    </row>
    <row r="12674" spans="7:18" x14ac:dyDescent="0.2">
      <c r="G12674" s="64"/>
      <c r="H12674" s="64"/>
      <c r="O12674" s="87"/>
      <c r="P12674" s="127"/>
      <c r="Q12674" s="127"/>
      <c r="R12674" s="127"/>
    </row>
    <row r="12675" spans="7:18" x14ac:dyDescent="0.2">
      <c r="G12675" s="64"/>
      <c r="H12675" s="64"/>
      <c r="O12675" s="87"/>
      <c r="P12675" s="127"/>
      <c r="Q12675" s="127"/>
      <c r="R12675" s="127"/>
    </row>
    <row r="12676" spans="7:18" x14ac:dyDescent="0.2">
      <c r="G12676" s="64"/>
      <c r="H12676" s="64"/>
      <c r="O12676" s="87"/>
      <c r="P12676" s="127"/>
      <c r="Q12676" s="127"/>
      <c r="R12676" s="127"/>
    </row>
    <row r="12677" spans="7:18" x14ac:dyDescent="0.2">
      <c r="G12677" s="64"/>
      <c r="H12677" s="64"/>
      <c r="O12677" s="87"/>
      <c r="P12677" s="127"/>
      <c r="Q12677" s="127"/>
      <c r="R12677" s="127"/>
    </row>
    <row r="12678" spans="7:18" x14ac:dyDescent="0.2">
      <c r="G12678" s="64"/>
      <c r="H12678" s="64"/>
      <c r="O12678" s="87"/>
      <c r="P12678" s="127"/>
      <c r="Q12678" s="127"/>
      <c r="R12678" s="127"/>
    </row>
    <row r="12679" spans="7:18" x14ac:dyDescent="0.2">
      <c r="G12679" s="64"/>
      <c r="H12679" s="64"/>
      <c r="O12679" s="87"/>
      <c r="P12679" s="127"/>
      <c r="Q12679" s="127"/>
      <c r="R12679" s="127"/>
    </row>
    <row r="12680" spans="7:18" x14ac:dyDescent="0.2">
      <c r="G12680" s="64"/>
      <c r="H12680" s="64"/>
      <c r="O12680" s="87"/>
      <c r="P12680" s="127"/>
      <c r="Q12680" s="127"/>
      <c r="R12680" s="127"/>
    </row>
    <row r="12681" spans="7:18" x14ac:dyDescent="0.2">
      <c r="G12681" s="64"/>
      <c r="H12681" s="64"/>
      <c r="O12681" s="87"/>
      <c r="P12681" s="127"/>
      <c r="Q12681" s="127"/>
      <c r="R12681" s="127"/>
    </row>
    <row r="12682" spans="7:18" x14ac:dyDescent="0.2">
      <c r="G12682" s="64"/>
      <c r="H12682" s="64"/>
      <c r="O12682" s="87"/>
      <c r="P12682" s="127"/>
      <c r="Q12682" s="127"/>
      <c r="R12682" s="127"/>
    </row>
    <row r="12683" spans="7:18" x14ac:dyDescent="0.2">
      <c r="G12683" s="64"/>
      <c r="H12683" s="64"/>
      <c r="O12683" s="87"/>
      <c r="P12683" s="127"/>
      <c r="Q12683" s="127"/>
      <c r="R12683" s="127"/>
    </row>
    <row r="12684" spans="7:18" x14ac:dyDescent="0.2">
      <c r="G12684" s="64"/>
      <c r="H12684" s="64"/>
      <c r="O12684" s="87"/>
      <c r="P12684" s="127"/>
      <c r="Q12684" s="127"/>
      <c r="R12684" s="127"/>
    </row>
    <row r="12685" spans="7:18" x14ac:dyDescent="0.2">
      <c r="G12685" s="64"/>
      <c r="H12685" s="64"/>
      <c r="O12685" s="87"/>
      <c r="P12685" s="127"/>
      <c r="Q12685" s="127"/>
      <c r="R12685" s="127"/>
    </row>
    <row r="12686" spans="7:18" x14ac:dyDescent="0.2">
      <c r="G12686" s="64"/>
      <c r="H12686" s="64"/>
      <c r="O12686" s="87"/>
      <c r="P12686" s="127"/>
      <c r="Q12686" s="127"/>
      <c r="R12686" s="127"/>
    </row>
    <row r="12687" spans="7:18" x14ac:dyDescent="0.2">
      <c r="G12687" s="64"/>
      <c r="H12687" s="64"/>
      <c r="O12687" s="87"/>
      <c r="P12687" s="127"/>
      <c r="Q12687" s="127"/>
      <c r="R12687" s="127"/>
    </row>
    <row r="12688" spans="7:18" x14ac:dyDescent="0.2">
      <c r="G12688" s="64"/>
      <c r="H12688" s="64"/>
      <c r="O12688" s="87"/>
      <c r="P12688" s="127"/>
      <c r="Q12688" s="127"/>
      <c r="R12688" s="127"/>
    </row>
    <row r="12689" spans="7:18" x14ac:dyDescent="0.2">
      <c r="G12689" s="64"/>
      <c r="H12689" s="64"/>
      <c r="O12689" s="87"/>
      <c r="P12689" s="127"/>
      <c r="Q12689" s="127"/>
      <c r="R12689" s="127"/>
    </row>
    <row r="12690" spans="7:18" x14ac:dyDescent="0.2">
      <c r="G12690" s="64"/>
      <c r="H12690" s="64"/>
      <c r="O12690" s="87"/>
      <c r="P12690" s="127"/>
      <c r="Q12690" s="127"/>
      <c r="R12690" s="127"/>
    </row>
    <row r="12691" spans="7:18" x14ac:dyDescent="0.2">
      <c r="G12691" s="64"/>
      <c r="H12691" s="64"/>
      <c r="O12691" s="87"/>
      <c r="P12691" s="127"/>
      <c r="Q12691" s="127"/>
      <c r="R12691" s="127"/>
    </row>
    <row r="12692" spans="7:18" x14ac:dyDescent="0.2">
      <c r="G12692" s="64"/>
      <c r="H12692" s="64"/>
      <c r="O12692" s="87"/>
      <c r="P12692" s="127"/>
      <c r="Q12692" s="127"/>
      <c r="R12692" s="127"/>
    </row>
    <row r="12693" spans="7:18" x14ac:dyDescent="0.2">
      <c r="G12693" s="64"/>
      <c r="H12693" s="64"/>
      <c r="O12693" s="87"/>
      <c r="P12693" s="127"/>
      <c r="Q12693" s="127"/>
      <c r="R12693" s="127"/>
    </row>
    <row r="12694" spans="7:18" x14ac:dyDescent="0.2">
      <c r="G12694" s="64"/>
      <c r="H12694" s="64"/>
      <c r="O12694" s="87"/>
      <c r="P12694" s="127"/>
      <c r="Q12694" s="127"/>
      <c r="R12694" s="127"/>
    </row>
    <row r="12695" spans="7:18" x14ac:dyDescent="0.2">
      <c r="G12695" s="64"/>
      <c r="H12695" s="64"/>
      <c r="O12695" s="87"/>
      <c r="P12695" s="127"/>
      <c r="Q12695" s="127"/>
      <c r="R12695" s="127"/>
    </row>
    <row r="12696" spans="7:18" x14ac:dyDescent="0.2">
      <c r="G12696" s="64"/>
      <c r="H12696" s="64"/>
      <c r="O12696" s="87"/>
      <c r="P12696" s="127"/>
      <c r="Q12696" s="127"/>
      <c r="R12696" s="127"/>
    </row>
    <row r="12697" spans="7:18" x14ac:dyDescent="0.2">
      <c r="G12697" s="64"/>
      <c r="H12697" s="64"/>
      <c r="O12697" s="87"/>
      <c r="P12697" s="127"/>
      <c r="Q12697" s="127"/>
      <c r="R12697" s="127"/>
    </row>
    <row r="12698" spans="7:18" x14ac:dyDescent="0.2">
      <c r="G12698" s="64"/>
      <c r="H12698" s="64"/>
      <c r="O12698" s="87"/>
      <c r="P12698" s="127"/>
      <c r="Q12698" s="127"/>
      <c r="R12698" s="127"/>
    </row>
    <row r="12699" spans="7:18" x14ac:dyDescent="0.2">
      <c r="G12699" s="64"/>
      <c r="H12699" s="64"/>
      <c r="O12699" s="87"/>
      <c r="P12699" s="127"/>
      <c r="Q12699" s="127"/>
      <c r="R12699" s="127"/>
    </row>
    <row r="12700" spans="7:18" x14ac:dyDescent="0.2">
      <c r="G12700" s="64"/>
      <c r="H12700" s="64"/>
      <c r="O12700" s="87"/>
      <c r="P12700" s="127"/>
      <c r="Q12700" s="127"/>
      <c r="R12700" s="127"/>
    </row>
    <row r="12701" spans="7:18" x14ac:dyDescent="0.2">
      <c r="G12701" s="64"/>
      <c r="H12701" s="64"/>
      <c r="O12701" s="87"/>
      <c r="P12701" s="127"/>
      <c r="Q12701" s="127"/>
      <c r="R12701" s="127"/>
    </row>
    <row r="12702" spans="7:18" x14ac:dyDescent="0.2">
      <c r="G12702" s="64"/>
      <c r="H12702" s="64"/>
      <c r="O12702" s="87"/>
      <c r="P12702" s="127"/>
      <c r="Q12702" s="127"/>
      <c r="R12702" s="127"/>
    </row>
    <row r="12703" spans="7:18" x14ac:dyDescent="0.2">
      <c r="G12703" s="64"/>
      <c r="H12703" s="64"/>
      <c r="O12703" s="87"/>
      <c r="P12703" s="127"/>
      <c r="Q12703" s="127"/>
      <c r="R12703" s="127"/>
    </row>
    <row r="12704" spans="7:18" x14ac:dyDescent="0.2">
      <c r="G12704" s="64"/>
      <c r="H12704" s="64"/>
      <c r="O12704" s="87"/>
      <c r="P12704" s="127"/>
      <c r="Q12704" s="127"/>
      <c r="R12704" s="127"/>
    </row>
    <row r="12705" spans="7:18" x14ac:dyDescent="0.2">
      <c r="G12705" s="64"/>
      <c r="H12705" s="64"/>
      <c r="O12705" s="87"/>
      <c r="P12705" s="127"/>
      <c r="Q12705" s="127"/>
      <c r="R12705" s="127"/>
    </row>
    <row r="12706" spans="7:18" x14ac:dyDescent="0.2">
      <c r="G12706" s="64"/>
      <c r="H12706" s="64"/>
      <c r="O12706" s="87"/>
      <c r="P12706" s="127"/>
      <c r="Q12706" s="127"/>
      <c r="R12706" s="127"/>
    </row>
    <row r="12707" spans="7:18" x14ac:dyDescent="0.2">
      <c r="G12707" s="64"/>
      <c r="H12707" s="64"/>
      <c r="O12707" s="87"/>
      <c r="P12707" s="127"/>
      <c r="Q12707" s="127"/>
      <c r="R12707" s="127"/>
    </row>
    <row r="12708" spans="7:18" x14ac:dyDescent="0.2">
      <c r="G12708" s="64"/>
      <c r="H12708" s="64"/>
      <c r="O12708" s="87"/>
      <c r="P12708" s="127"/>
      <c r="Q12708" s="127"/>
      <c r="R12708" s="127"/>
    </row>
    <row r="12709" spans="7:18" x14ac:dyDescent="0.2">
      <c r="G12709" s="64"/>
      <c r="H12709" s="64"/>
      <c r="O12709" s="87"/>
      <c r="P12709" s="127"/>
      <c r="Q12709" s="127"/>
      <c r="R12709" s="127"/>
    </row>
    <row r="12710" spans="7:18" x14ac:dyDescent="0.2">
      <c r="G12710" s="64"/>
      <c r="H12710" s="64"/>
      <c r="O12710" s="87"/>
      <c r="P12710" s="127"/>
      <c r="Q12710" s="127"/>
      <c r="R12710" s="127"/>
    </row>
    <row r="12711" spans="7:18" x14ac:dyDescent="0.2">
      <c r="G12711" s="64"/>
      <c r="H12711" s="64"/>
      <c r="O12711" s="87"/>
      <c r="P12711" s="127"/>
      <c r="Q12711" s="127"/>
      <c r="R12711" s="127"/>
    </row>
    <row r="12712" spans="7:18" x14ac:dyDescent="0.2">
      <c r="G12712" s="64"/>
      <c r="H12712" s="64"/>
      <c r="O12712" s="87"/>
      <c r="P12712" s="127"/>
      <c r="Q12712" s="127"/>
      <c r="R12712" s="127"/>
    </row>
    <row r="12713" spans="7:18" x14ac:dyDescent="0.2">
      <c r="G12713" s="64"/>
      <c r="H12713" s="64"/>
      <c r="O12713" s="87"/>
      <c r="P12713" s="127"/>
      <c r="Q12713" s="127"/>
      <c r="R12713" s="127"/>
    </row>
    <row r="12714" spans="7:18" x14ac:dyDescent="0.2">
      <c r="G12714" s="64"/>
      <c r="H12714" s="64"/>
      <c r="O12714" s="87"/>
      <c r="P12714" s="127"/>
      <c r="Q12714" s="127"/>
      <c r="R12714" s="127"/>
    </row>
    <row r="12715" spans="7:18" x14ac:dyDescent="0.2">
      <c r="G12715" s="64"/>
      <c r="H12715" s="64"/>
      <c r="O12715" s="87"/>
      <c r="P12715" s="127"/>
      <c r="Q12715" s="127"/>
      <c r="R12715" s="127"/>
    </row>
    <row r="12716" spans="7:18" x14ac:dyDescent="0.2">
      <c r="G12716" s="64"/>
      <c r="H12716" s="64"/>
      <c r="O12716" s="87"/>
      <c r="P12716" s="127"/>
      <c r="Q12716" s="127"/>
      <c r="R12716" s="127"/>
    </row>
    <row r="12717" spans="7:18" x14ac:dyDescent="0.2">
      <c r="G12717" s="64"/>
      <c r="H12717" s="64"/>
      <c r="O12717" s="87"/>
      <c r="P12717" s="127"/>
      <c r="Q12717" s="127"/>
      <c r="R12717" s="127"/>
    </row>
    <row r="12718" spans="7:18" x14ac:dyDescent="0.2">
      <c r="G12718" s="64"/>
      <c r="H12718" s="64"/>
      <c r="O12718" s="87"/>
      <c r="P12718" s="127"/>
      <c r="Q12718" s="127"/>
      <c r="R12718" s="127"/>
    </row>
    <row r="12719" spans="7:18" x14ac:dyDescent="0.2">
      <c r="G12719" s="64"/>
      <c r="H12719" s="64"/>
      <c r="O12719" s="87"/>
      <c r="P12719" s="127"/>
      <c r="Q12719" s="127"/>
      <c r="R12719" s="127"/>
    </row>
    <row r="12720" spans="7:18" x14ac:dyDescent="0.2">
      <c r="G12720" s="64"/>
      <c r="H12720" s="64"/>
      <c r="O12720" s="87"/>
      <c r="P12720" s="127"/>
      <c r="Q12720" s="127"/>
      <c r="R12720" s="127"/>
    </row>
    <row r="12721" spans="7:18" x14ac:dyDescent="0.2">
      <c r="G12721" s="64"/>
      <c r="H12721" s="64"/>
      <c r="O12721" s="87"/>
      <c r="P12721" s="127"/>
      <c r="Q12721" s="127"/>
      <c r="R12721" s="127"/>
    </row>
    <row r="12722" spans="7:18" x14ac:dyDescent="0.2">
      <c r="G12722" s="64"/>
      <c r="H12722" s="64"/>
      <c r="O12722" s="87"/>
      <c r="P12722" s="127"/>
      <c r="Q12722" s="127"/>
      <c r="R12722" s="127"/>
    </row>
    <row r="12723" spans="7:18" x14ac:dyDescent="0.2">
      <c r="G12723" s="64"/>
      <c r="H12723" s="64"/>
      <c r="O12723" s="87"/>
      <c r="P12723" s="127"/>
      <c r="Q12723" s="127"/>
      <c r="R12723" s="127"/>
    </row>
    <row r="12724" spans="7:18" x14ac:dyDescent="0.2">
      <c r="G12724" s="64"/>
      <c r="H12724" s="64"/>
      <c r="O12724" s="87"/>
      <c r="P12724" s="127"/>
      <c r="Q12724" s="127"/>
      <c r="R12724" s="127"/>
    </row>
    <row r="12725" spans="7:18" x14ac:dyDescent="0.2">
      <c r="G12725" s="64"/>
      <c r="H12725" s="64"/>
      <c r="O12725" s="87"/>
      <c r="P12725" s="127"/>
      <c r="Q12725" s="127"/>
      <c r="R12725" s="127"/>
    </row>
    <row r="12726" spans="7:18" x14ac:dyDescent="0.2">
      <c r="G12726" s="64"/>
      <c r="H12726" s="64"/>
      <c r="O12726" s="87"/>
      <c r="P12726" s="127"/>
      <c r="Q12726" s="127"/>
      <c r="R12726" s="127"/>
    </row>
    <row r="12727" spans="7:18" x14ac:dyDescent="0.2">
      <c r="G12727" s="64"/>
      <c r="H12727" s="64"/>
      <c r="O12727" s="87"/>
      <c r="P12727" s="127"/>
      <c r="Q12727" s="127"/>
      <c r="R12727" s="127"/>
    </row>
    <row r="12728" spans="7:18" x14ac:dyDescent="0.2">
      <c r="G12728" s="64"/>
      <c r="H12728" s="64"/>
      <c r="O12728" s="87"/>
      <c r="P12728" s="127"/>
      <c r="Q12728" s="127"/>
      <c r="R12728" s="127"/>
    </row>
    <row r="12729" spans="7:18" x14ac:dyDescent="0.2">
      <c r="G12729" s="64"/>
      <c r="H12729" s="64"/>
      <c r="O12729" s="87"/>
      <c r="P12729" s="127"/>
      <c r="Q12729" s="127"/>
      <c r="R12729" s="127"/>
    </row>
    <row r="12730" spans="7:18" x14ac:dyDescent="0.2">
      <c r="G12730" s="64"/>
      <c r="H12730" s="64"/>
      <c r="O12730" s="87"/>
      <c r="P12730" s="127"/>
      <c r="Q12730" s="127"/>
      <c r="R12730" s="127"/>
    </row>
    <row r="12731" spans="7:18" x14ac:dyDescent="0.2">
      <c r="G12731" s="64"/>
      <c r="H12731" s="64"/>
      <c r="O12731" s="87"/>
      <c r="P12731" s="127"/>
      <c r="Q12731" s="127"/>
      <c r="R12731" s="127"/>
    </row>
    <row r="12732" spans="7:18" x14ac:dyDescent="0.2">
      <c r="G12732" s="64"/>
      <c r="H12732" s="64"/>
      <c r="O12732" s="87"/>
      <c r="P12732" s="127"/>
      <c r="Q12732" s="127"/>
      <c r="R12732" s="127"/>
    </row>
    <row r="12733" spans="7:18" x14ac:dyDescent="0.2">
      <c r="G12733" s="64"/>
      <c r="H12733" s="64"/>
      <c r="O12733" s="87"/>
      <c r="P12733" s="127"/>
      <c r="Q12733" s="127"/>
      <c r="R12733" s="127"/>
    </row>
    <row r="12734" spans="7:18" x14ac:dyDescent="0.2">
      <c r="G12734" s="64"/>
      <c r="H12734" s="64"/>
      <c r="O12734" s="87"/>
      <c r="P12734" s="127"/>
      <c r="Q12734" s="127"/>
      <c r="R12734" s="127"/>
    </row>
    <row r="12735" spans="7:18" x14ac:dyDescent="0.2">
      <c r="G12735" s="64"/>
      <c r="H12735" s="64"/>
      <c r="O12735" s="87"/>
      <c r="P12735" s="127"/>
      <c r="Q12735" s="127"/>
      <c r="R12735" s="127"/>
    </row>
    <row r="12736" spans="7:18" x14ac:dyDescent="0.2">
      <c r="G12736" s="64"/>
      <c r="H12736" s="64"/>
      <c r="O12736" s="87"/>
      <c r="P12736" s="127"/>
      <c r="Q12736" s="127"/>
      <c r="R12736" s="127"/>
    </row>
    <row r="12737" spans="7:18" x14ac:dyDescent="0.2">
      <c r="G12737" s="64"/>
      <c r="H12737" s="64"/>
      <c r="O12737" s="87"/>
      <c r="P12737" s="127"/>
      <c r="Q12737" s="127"/>
      <c r="R12737" s="127"/>
    </row>
    <row r="12738" spans="7:18" x14ac:dyDescent="0.2">
      <c r="G12738" s="64"/>
      <c r="H12738" s="64"/>
      <c r="O12738" s="87"/>
      <c r="P12738" s="127"/>
      <c r="Q12738" s="127"/>
      <c r="R12738" s="127"/>
    </row>
    <row r="12739" spans="7:18" x14ac:dyDescent="0.2">
      <c r="G12739" s="64"/>
      <c r="H12739" s="64"/>
      <c r="O12739" s="87"/>
      <c r="P12739" s="127"/>
      <c r="Q12739" s="127"/>
      <c r="R12739" s="127"/>
    </row>
    <row r="12740" spans="7:18" x14ac:dyDescent="0.2">
      <c r="G12740" s="64"/>
      <c r="H12740" s="64"/>
      <c r="O12740" s="87"/>
      <c r="P12740" s="127"/>
      <c r="Q12740" s="127"/>
      <c r="R12740" s="127"/>
    </row>
    <row r="12741" spans="7:18" x14ac:dyDescent="0.2">
      <c r="G12741" s="64"/>
      <c r="H12741" s="64"/>
      <c r="O12741" s="87"/>
      <c r="P12741" s="127"/>
      <c r="Q12741" s="127"/>
      <c r="R12741" s="127"/>
    </row>
    <row r="12742" spans="7:18" x14ac:dyDescent="0.2">
      <c r="G12742" s="64"/>
      <c r="H12742" s="64"/>
      <c r="O12742" s="87"/>
      <c r="P12742" s="127"/>
      <c r="Q12742" s="127"/>
      <c r="R12742" s="127"/>
    </row>
    <row r="12743" spans="7:18" x14ac:dyDescent="0.2">
      <c r="G12743" s="64"/>
      <c r="H12743" s="64"/>
      <c r="O12743" s="87"/>
      <c r="P12743" s="127"/>
      <c r="Q12743" s="127"/>
      <c r="R12743" s="127"/>
    </row>
    <row r="12744" spans="7:18" x14ac:dyDescent="0.2">
      <c r="G12744" s="64"/>
      <c r="H12744" s="64"/>
      <c r="O12744" s="87"/>
      <c r="P12744" s="127"/>
      <c r="Q12744" s="127"/>
      <c r="R12744" s="127"/>
    </row>
    <row r="12745" spans="7:18" x14ac:dyDescent="0.2">
      <c r="G12745" s="64"/>
      <c r="H12745" s="64"/>
      <c r="O12745" s="87"/>
      <c r="P12745" s="127"/>
      <c r="Q12745" s="127"/>
      <c r="R12745" s="127"/>
    </row>
    <row r="12746" spans="7:18" x14ac:dyDescent="0.2">
      <c r="G12746" s="64"/>
      <c r="H12746" s="64"/>
      <c r="O12746" s="87"/>
      <c r="P12746" s="127"/>
      <c r="Q12746" s="127"/>
      <c r="R12746" s="127"/>
    </row>
    <row r="12747" spans="7:18" x14ac:dyDescent="0.2">
      <c r="G12747" s="64"/>
      <c r="H12747" s="64"/>
      <c r="O12747" s="87"/>
      <c r="P12747" s="127"/>
      <c r="Q12747" s="127"/>
      <c r="R12747" s="127"/>
    </row>
    <row r="12748" spans="7:18" x14ac:dyDescent="0.2">
      <c r="G12748" s="64"/>
      <c r="H12748" s="64"/>
      <c r="O12748" s="87"/>
      <c r="P12748" s="127"/>
      <c r="Q12748" s="127"/>
      <c r="R12748" s="127"/>
    </row>
    <row r="12749" spans="7:18" x14ac:dyDescent="0.2">
      <c r="G12749" s="64"/>
      <c r="H12749" s="64"/>
      <c r="O12749" s="87"/>
      <c r="P12749" s="127"/>
      <c r="Q12749" s="127"/>
      <c r="R12749" s="127"/>
    </row>
    <row r="12750" spans="7:18" x14ac:dyDescent="0.2">
      <c r="G12750" s="64"/>
      <c r="H12750" s="64"/>
      <c r="O12750" s="87"/>
      <c r="P12750" s="127"/>
      <c r="Q12750" s="127"/>
      <c r="R12750" s="127"/>
    </row>
    <row r="12751" spans="7:18" x14ac:dyDescent="0.2">
      <c r="G12751" s="64"/>
      <c r="H12751" s="64"/>
      <c r="O12751" s="87"/>
      <c r="P12751" s="127"/>
      <c r="Q12751" s="127"/>
      <c r="R12751" s="127"/>
    </row>
    <row r="12752" spans="7:18" x14ac:dyDescent="0.2">
      <c r="G12752" s="64"/>
      <c r="H12752" s="64"/>
      <c r="O12752" s="87"/>
      <c r="P12752" s="127"/>
      <c r="Q12752" s="127"/>
      <c r="R12752" s="127"/>
    </row>
    <row r="12753" spans="7:18" x14ac:dyDescent="0.2">
      <c r="G12753" s="64"/>
      <c r="H12753" s="64"/>
      <c r="O12753" s="87"/>
      <c r="P12753" s="127"/>
      <c r="Q12753" s="127"/>
      <c r="R12753" s="127"/>
    </row>
    <row r="12754" spans="7:18" x14ac:dyDescent="0.2">
      <c r="G12754" s="64"/>
      <c r="H12754" s="64"/>
      <c r="O12754" s="87"/>
      <c r="P12754" s="127"/>
      <c r="Q12754" s="127"/>
      <c r="R12754" s="127"/>
    </row>
    <row r="12755" spans="7:18" x14ac:dyDescent="0.2">
      <c r="G12755" s="64"/>
      <c r="H12755" s="64"/>
      <c r="O12755" s="87"/>
      <c r="P12755" s="127"/>
      <c r="Q12755" s="127"/>
      <c r="R12755" s="127"/>
    </row>
    <row r="12756" spans="7:18" x14ac:dyDescent="0.2">
      <c r="G12756" s="64"/>
      <c r="H12756" s="64"/>
      <c r="O12756" s="87"/>
      <c r="P12756" s="127"/>
      <c r="Q12756" s="127"/>
      <c r="R12756" s="127"/>
    </row>
    <row r="12757" spans="7:18" x14ac:dyDescent="0.2">
      <c r="G12757" s="64"/>
      <c r="H12757" s="64"/>
      <c r="O12757" s="87"/>
      <c r="P12757" s="127"/>
      <c r="Q12757" s="127"/>
      <c r="R12757" s="127"/>
    </row>
    <row r="12758" spans="7:18" x14ac:dyDescent="0.2">
      <c r="G12758" s="64"/>
      <c r="H12758" s="64"/>
      <c r="O12758" s="87"/>
      <c r="P12758" s="127"/>
      <c r="Q12758" s="127"/>
      <c r="R12758" s="127"/>
    </row>
    <row r="12759" spans="7:18" x14ac:dyDescent="0.2">
      <c r="G12759" s="64"/>
      <c r="H12759" s="64"/>
      <c r="O12759" s="87"/>
      <c r="P12759" s="127"/>
      <c r="Q12759" s="127"/>
      <c r="R12759" s="127"/>
    </row>
    <row r="12760" spans="7:18" x14ac:dyDescent="0.2">
      <c r="G12760" s="64"/>
      <c r="H12760" s="64"/>
      <c r="O12760" s="87"/>
      <c r="P12760" s="127"/>
      <c r="Q12760" s="127"/>
      <c r="R12760" s="127"/>
    </row>
    <row r="12761" spans="7:18" x14ac:dyDescent="0.2">
      <c r="G12761" s="64"/>
      <c r="H12761" s="64"/>
      <c r="O12761" s="87"/>
      <c r="P12761" s="127"/>
      <c r="Q12761" s="127"/>
      <c r="R12761" s="127"/>
    </row>
    <row r="12762" spans="7:18" x14ac:dyDescent="0.2">
      <c r="G12762" s="64"/>
      <c r="H12762" s="64"/>
      <c r="O12762" s="87"/>
      <c r="P12762" s="127"/>
      <c r="Q12762" s="127"/>
      <c r="R12762" s="127"/>
    </row>
    <row r="12763" spans="7:18" x14ac:dyDescent="0.2">
      <c r="G12763" s="64"/>
      <c r="H12763" s="64"/>
      <c r="O12763" s="87"/>
      <c r="P12763" s="127"/>
      <c r="Q12763" s="127"/>
      <c r="R12763" s="127"/>
    </row>
    <row r="12764" spans="7:18" x14ac:dyDescent="0.2">
      <c r="G12764" s="64"/>
      <c r="H12764" s="64"/>
      <c r="O12764" s="87"/>
      <c r="P12764" s="127"/>
      <c r="Q12764" s="127"/>
      <c r="R12764" s="127"/>
    </row>
    <row r="12765" spans="7:18" x14ac:dyDescent="0.2">
      <c r="G12765" s="64"/>
      <c r="H12765" s="64"/>
      <c r="O12765" s="87"/>
      <c r="P12765" s="127"/>
      <c r="Q12765" s="127"/>
      <c r="R12765" s="127"/>
    </row>
    <row r="12766" spans="7:18" x14ac:dyDescent="0.2">
      <c r="G12766" s="64"/>
      <c r="H12766" s="64"/>
      <c r="O12766" s="87"/>
      <c r="P12766" s="127"/>
      <c r="Q12766" s="127"/>
      <c r="R12766" s="127"/>
    </row>
    <row r="12767" spans="7:18" x14ac:dyDescent="0.2">
      <c r="G12767" s="64"/>
      <c r="H12767" s="64"/>
      <c r="O12767" s="87"/>
      <c r="P12767" s="127"/>
      <c r="Q12767" s="127"/>
      <c r="R12767" s="127"/>
    </row>
    <row r="12768" spans="7:18" x14ac:dyDescent="0.2">
      <c r="G12768" s="64"/>
      <c r="H12768" s="64"/>
      <c r="O12768" s="87"/>
      <c r="P12768" s="127"/>
      <c r="Q12768" s="127"/>
      <c r="R12768" s="127"/>
    </row>
    <row r="12769" spans="7:18" x14ac:dyDescent="0.2">
      <c r="G12769" s="64"/>
      <c r="H12769" s="64"/>
      <c r="O12769" s="87"/>
      <c r="P12769" s="127"/>
      <c r="Q12769" s="127"/>
      <c r="R12769" s="127"/>
    </row>
    <row r="12770" spans="7:18" x14ac:dyDescent="0.2">
      <c r="G12770" s="64"/>
      <c r="H12770" s="64"/>
      <c r="O12770" s="87"/>
      <c r="P12770" s="127"/>
      <c r="Q12770" s="127"/>
      <c r="R12770" s="127"/>
    </row>
    <row r="12771" spans="7:18" x14ac:dyDescent="0.2">
      <c r="G12771" s="64"/>
      <c r="H12771" s="64"/>
      <c r="O12771" s="87"/>
      <c r="P12771" s="127"/>
      <c r="Q12771" s="127"/>
      <c r="R12771" s="127"/>
    </row>
    <row r="12772" spans="7:18" x14ac:dyDescent="0.2">
      <c r="G12772" s="64"/>
      <c r="H12772" s="64"/>
      <c r="O12772" s="87"/>
      <c r="P12772" s="127"/>
      <c r="Q12772" s="127"/>
      <c r="R12772" s="127"/>
    </row>
    <row r="12773" spans="7:18" x14ac:dyDescent="0.2">
      <c r="G12773" s="64"/>
      <c r="H12773" s="64"/>
      <c r="O12773" s="87"/>
      <c r="P12773" s="127"/>
      <c r="Q12773" s="127"/>
      <c r="R12773" s="127"/>
    </row>
    <row r="12774" spans="7:18" x14ac:dyDescent="0.2">
      <c r="G12774" s="64"/>
      <c r="H12774" s="64"/>
      <c r="O12774" s="87"/>
      <c r="P12774" s="127"/>
      <c r="Q12774" s="127"/>
      <c r="R12774" s="127"/>
    </row>
    <row r="12775" spans="7:18" x14ac:dyDescent="0.2">
      <c r="G12775" s="64"/>
      <c r="H12775" s="64"/>
      <c r="O12775" s="87"/>
      <c r="P12775" s="127"/>
      <c r="Q12775" s="127"/>
      <c r="R12775" s="127"/>
    </row>
    <row r="12776" spans="7:18" x14ac:dyDescent="0.2">
      <c r="G12776" s="64"/>
      <c r="H12776" s="64"/>
      <c r="O12776" s="87"/>
      <c r="P12776" s="127"/>
      <c r="Q12776" s="127"/>
      <c r="R12776" s="127"/>
    </row>
    <row r="12777" spans="7:18" x14ac:dyDescent="0.2">
      <c r="G12777" s="64"/>
      <c r="H12777" s="64"/>
      <c r="O12777" s="87"/>
      <c r="P12777" s="127"/>
      <c r="Q12777" s="127"/>
      <c r="R12777" s="127"/>
    </row>
    <row r="12778" spans="7:18" x14ac:dyDescent="0.2">
      <c r="G12778" s="64"/>
      <c r="H12778" s="64"/>
      <c r="O12778" s="87"/>
      <c r="P12778" s="127"/>
      <c r="Q12778" s="127"/>
      <c r="R12778" s="127"/>
    </row>
    <row r="12779" spans="7:18" x14ac:dyDescent="0.2">
      <c r="G12779" s="64"/>
      <c r="H12779" s="64"/>
      <c r="O12779" s="87"/>
      <c r="P12779" s="127"/>
      <c r="Q12779" s="127"/>
      <c r="R12779" s="127"/>
    </row>
    <row r="12780" spans="7:18" x14ac:dyDescent="0.2">
      <c r="G12780" s="64"/>
      <c r="H12780" s="64"/>
      <c r="O12780" s="87"/>
      <c r="P12780" s="127"/>
      <c r="Q12780" s="127"/>
      <c r="R12780" s="127"/>
    </row>
    <row r="12781" spans="7:18" x14ac:dyDescent="0.2">
      <c r="G12781" s="64"/>
      <c r="H12781" s="64"/>
      <c r="O12781" s="87"/>
      <c r="P12781" s="127"/>
      <c r="Q12781" s="127"/>
      <c r="R12781" s="127"/>
    </row>
    <row r="12782" spans="7:18" x14ac:dyDescent="0.2">
      <c r="G12782" s="64"/>
      <c r="H12782" s="64"/>
      <c r="O12782" s="87"/>
      <c r="P12782" s="127"/>
      <c r="Q12782" s="127"/>
      <c r="R12782" s="127"/>
    </row>
    <row r="12783" spans="7:18" x14ac:dyDescent="0.2">
      <c r="G12783" s="64"/>
      <c r="H12783" s="64"/>
      <c r="O12783" s="87"/>
      <c r="P12783" s="127"/>
      <c r="Q12783" s="127"/>
      <c r="R12783" s="127"/>
    </row>
    <row r="12784" spans="7:18" x14ac:dyDescent="0.2">
      <c r="G12784" s="64"/>
      <c r="H12784" s="64"/>
      <c r="O12784" s="87"/>
      <c r="P12784" s="127"/>
      <c r="Q12784" s="127"/>
      <c r="R12784" s="127"/>
    </row>
    <row r="12785" spans="7:18" x14ac:dyDescent="0.2">
      <c r="G12785" s="64"/>
      <c r="H12785" s="64"/>
      <c r="O12785" s="87"/>
      <c r="P12785" s="127"/>
      <c r="Q12785" s="127"/>
      <c r="R12785" s="127"/>
    </row>
    <row r="12786" spans="7:18" x14ac:dyDescent="0.2">
      <c r="G12786" s="64"/>
      <c r="H12786" s="64"/>
      <c r="O12786" s="87"/>
      <c r="P12786" s="127"/>
      <c r="Q12786" s="127"/>
      <c r="R12786" s="127"/>
    </row>
    <row r="12787" spans="7:18" x14ac:dyDescent="0.2">
      <c r="G12787" s="64"/>
      <c r="H12787" s="64"/>
      <c r="O12787" s="87"/>
      <c r="P12787" s="127"/>
      <c r="Q12787" s="127"/>
      <c r="R12787" s="127"/>
    </row>
    <row r="12788" spans="7:18" x14ac:dyDescent="0.2">
      <c r="G12788" s="64"/>
      <c r="H12788" s="64"/>
      <c r="O12788" s="87"/>
      <c r="P12788" s="127"/>
      <c r="Q12788" s="127"/>
      <c r="R12788" s="127"/>
    </row>
    <row r="12789" spans="7:18" x14ac:dyDescent="0.2">
      <c r="G12789" s="64"/>
      <c r="H12789" s="64"/>
      <c r="O12789" s="87"/>
      <c r="P12789" s="127"/>
      <c r="Q12789" s="127"/>
      <c r="R12789" s="127"/>
    </row>
    <row r="12790" spans="7:18" x14ac:dyDescent="0.2">
      <c r="G12790" s="64"/>
      <c r="H12790" s="64"/>
      <c r="O12790" s="87"/>
      <c r="P12790" s="127"/>
      <c r="Q12790" s="127"/>
      <c r="R12790" s="127"/>
    </row>
    <row r="12791" spans="7:18" x14ac:dyDescent="0.2">
      <c r="G12791" s="64"/>
      <c r="H12791" s="64"/>
      <c r="O12791" s="87"/>
      <c r="P12791" s="127"/>
      <c r="Q12791" s="127"/>
      <c r="R12791" s="127"/>
    </row>
    <row r="12792" spans="7:18" x14ac:dyDescent="0.2">
      <c r="G12792" s="64"/>
      <c r="H12792" s="64"/>
      <c r="O12792" s="87"/>
      <c r="P12792" s="127"/>
      <c r="Q12792" s="127"/>
      <c r="R12792" s="127"/>
    </row>
    <row r="12793" spans="7:18" x14ac:dyDescent="0.2">
      <c r="G12793" s="64"/>
      <c r="H12793" s="64"/>
      <c r="O12793" s="87"/>
      <c r="P12793" s="127"/>
      <c r="Q12793" s="127"/>
      <c r="R12793" s="127"/>
    </row>
    <row r="12794" spans="7:18" x14ac:dyDescent="0.2">
      <c r="G12794" s="64"/>
      <c r="H12794" s="64"/>
      <c r="O12794" s="87"/>
      <c r="P12794" s="127"/>
      <c r="Q12794" s="127"/>
      <c r="R12794" s="127"/>
    </row>
    <row r="12795" spans="7:18" x14ac:dyDescent="0.2">
      <c r="G12795" s="64"/>
      <c r="H12795" s="64"/>
      <c r="O12795" s="87"/>
      <c r="P12795" s="127"/>
      <c r="Q12795" s="127"/>
      <c r="R12795" s="127"/>
    </row>
    <row r="12796" spans="7:18" x14ac:dyDescent="0.2">
      <c r="G12796" s="64"/>
      <c r="H12796" s="64"/>
      <c r="O12796" s="87"/>
      <c r="P12796" s="127"/>
      <c r="Q12796" s="127"/>
      <c r="R12796" s="127"/>
    </row>
    <row r="12797" spans="7:18" x14ac:dyDescent="0.2">
      <c r="G12797" s="64"/>
      <c r="H12797" s="64"/>
      <c r="O12797" s="87"/>
      <c r="P12797" s="127"/>
      <c r="Q12797" s="127"/>
      <c r="R12797" s="127"/>
    </row>
    <row r="12798" spans="7:18" x14ac:dyDescent="0.2">
      <c r="G12798" s="64"/>
      <c r="H12798" s="64"/>
      <c r="O12798" s="87"/>
      <c r="P12798" s="127"/>
      <c r="Q12798" s="127"/>
      <c r="R12798" s="127"/>
    </row>
    <row r="12799" spans="7:18" x14ac:dyDescent="0.2">
      <c r="G12799" s="64"/>
      <c r="H12799" s="64"/>
      <c r="O12799" s="87"/>
      <c r="P12799" s="127"/>
      <c r="Q12799" s="127"/>
      <c r="R12799" s="127"/>
    </row>
    <row r="12800" spans="7:18" x14ac:dyDescent="0.2">
      <c r="G12800" s="64"/>
      <c r="H12800" s="64"/>
      <c r="O12800" s="87"/>
      <c r="P12800" s="127"/>
      <c r="Q12800" s="127"/>
      <c r="R12800" s="127"/>
    </row>
    <row r="12801" spans="7:18" x14ac:dyDescent="0.2">
      <c r="G12801" s="64"/>
      <c r="H12801" s="64"/>
      <c r="O12801" s="87"/>
      <c r="P12801" s="127"/>
      <c r="Q12801" s="127"/>
      <c r="R12801" s="127"/>
    </row>
    <row r="12802" spans="7:18" x14ac:dyDescent="0.2">
      <c r="G12802" s="64"/>
      <c r="H12802" s="64"/>
      <c r="O12802" s="87"/>
      <c r="P12802" s="127"/>
      <c r="Q12802" s="127"/>
      <c r="R12802" s="127"/>
    </row>
    <row r="12803" spans="7:18" x14ac:dyDescent="0.2">
      <c r="G12803" s="64"/>
      <c r="H12803" s="64"/>
      <c r="O12803" s="87"/>
      <c r="P12803" s="127"/>
      <c r="Q12803" s="127"/>
      <c r="R12803" s="127"/>
    </row>
    <row r="12804" spans="7:18" x14ac:dyDescent="0.2">
      <c r="G12804" s="64"/>
      <c r="H12804" s="64"/>
      <c r="O12804" s="87"/>
      <c r="P12804" s="127"/>
      <c r="Q12804" s="127"/>
      <c r="R12804" s="127"/>
    </row>
    <row r="12805" spans="7:18" x14ac:dyDescent="0.2">
      <c r="G12805" s="64"/>
      <c r="H12805" s="64"/>
      <c r="O12805" s="87"/>
      <c r="P12805" s="127"/>
      <c r="Q12805" s="127"/>
      <c r="R12805" s="127"/>
    </row>
    <row r="12806" spans="7:18" x14ac:dyDescent="0.2">
      <c r="G12806" s="64"/>
      <c r="H12806" s="64"/>
      <c r="O12806" s="87"/>
      <c r="P12806" s="127"/>
      <c r="Q12806" s="127"/>
      <c r="R12806" s="127"/>
    </row>
    <row r="12807" spans="7:18" x14ac:dyDescent="0.2">
      <c r="G12807" s="64"/>
      <c r="H12807" s="64"/>
      <c r="O12807" s="87"/>
      <c r="P12807" s="127"/>
      <c r="Q12807" s="127"/>
      <c r="R12807" s="127"/>
    </row>
    <row r="12808" spans="7:18" x14ac:dyDescent="0.2">
      <c r="G12808" s="64"/>
      <c r="H12808" s="64"/>
      <c r="O12808" s="87"/>
      <c r="P12808" s="127"/>
      <c r="Q12808" s="127"/>
      <c r="R12808" s="127"/>
    </row>
    <row r="12809" spans="7:18" x14ac:dyDescent="0.2">
      <c r="G12809" s="64"/>
      <c r="H12809" s="64"/>
      <c r="O12809" s="87"/>
      <c r="P12809" s="127"/>
      <c r="Q12809" s="127"/>
      <c r="R12809" s="127"/>
    </row>
    <row r="12810" spans="7:18" x14ac:dyDescent="0.2">
      <c r="G12810" s="64"/>
      <c r="H12810" s="64"/>
      <c r="O12810" s="87"/>
      <c r="P12810" s="127"/>
      <c r="Q12810" s="127"/>
      <c r="R12810" s="127"/>
    </row>
    <row r="12811" spans="7:18" x14ac:dyDescent="0.2">
      <c r="G12811" s="64"/>
      <c r="H12811" s="64"/>
      <c r="O12811" s="87"/>
      <c r="P12811" s="127"/>
      <c r="Q12811" s="127"/>
      <c r="R12811" s="127"/>
    </row>
    <row r="12812" spans="7:18" x14ac:dyDescent="0.2">
      <c r="G12812" s="64"/>
      <c r="H12812" s="64"/>
      <c r="O12812" s="87"/>
      <c r="P12812" s="127"/>
      <c r="Q12812" s="127"/>
      <c r="R12812" s="127"/>
    </row>
    <row r="12813" spans="7:18" x14ac:dyDescent="0.2">
      <c r="G12813" s="64"/>
      <c r="H12813" s="64"/>
      <c r="O12813" s="87"/>
      <c r="P12813" s="127"/>
      <c r="Q12813" s="127"/>
      <c r="R12813" s="127"/>
    </row>
    <row r="12814" spans="7:18" x14ac:dyDescent="0.2">
      <c r="G12814" s="64"/>
      <c r="H12814" s="64"/>
      <c r="O12814" s="87"/>
      <c r="P12814" s="127"/>
      <c r="Q12814" s="127"/>
      <c r="R12814" s="127"/>
    </row>
    <row r="12815" spans="7:18" x14ac:dyDescent="0.2">
      <c r="G12815" s="64"/>
      <c r="H12815" s="64"/>
      <c r="O12815" s="87"/>
      <c r="P12815" s="127"/>
      <c r="Q12815" s="127"/>
      <c r="R12815" s="127"/>
    </row>
    <row r="12816" spans="7:18" x14ac:dyDescent="0.2">
      <c r="G12816" s="64"/>
      <c r="H12816" s="64"/>
      <c r="O12816" s="87"/>
      <c r="P12816" s="127"/>
      <c r="Q12816" s="127"/>
      <c r="R12816" s="127"/>
    </row>
    <row r="12817" spans="7:18" x14ac:dyDescent="0.2">
      <c r="G12817" s="64"/>
      <c r="H12817" s="64"/>
      <c r="O12817" s="87"/>
      <c r="P12817" s="127"/>
      <c r="Q12817" s="127"/>
      <c r="R12817" s="127"/>
    </row>
    <row r="12818" spans="7:18" x14ac:dyDescent="0.2">
      <c r="G12818" s="64"/>
      <c r="H12818" s="64"/>
      <c r="O12818" s="87"/>
      <c r="P12818" s="127"/>
      <c r="Q12818" s="127"/>
      <c r="R12818" s="127"/>
    </row>
    <row r="12819" spans="7:18" x14ac:dyDescent="0.2">
      <c r="G12819" s="64"/>
      <c r="H12819" s="64"/>
      <c r="O12819" s="87"/>
      <c r="P12819" s="127"/>
      <c r="Q12819" s="127"/>
      <c r="R12819" s="127"/>
    </row>
    <row r="12820" spans="7:18" x14ac:dyDescent="0.2">
      <c r="G12820" s="64"/>
      <c r="H12820" s="64"/>
      <c r="O12820" s="87"/>
      <c r="P12820" s="127"/>
      <c r="Q12820" s="127"/>
      <c r="R12820" s="127"/>
    </row>
    <row r="12821" spans="7:18" x14ac:dyDescent="0.2">
      <c r="G12821" s="64"/>
      <c r="H12821" s="64"/>
      <c r="O12821" s="87"/>
      <c r="P12821" s="127"/>
      <c r="Q12821" s="127"/>
      <c r="R12821" s="127"/>
    </row>
    <row r="12822" spans="7:18" x14ac:dyDescent="0.2">
      <c r="G12822" s="64"/>
      <c r="H12822" s="64"/>
      <c r="O12822" s="87"/>
      <c r="P12822" s="127"/>
      <c r="Q12822" s="127"/>
      <c r="R12822" s="127"/>
    </row>
    <row r="12823" spans="7:18" x14ac:dyDescent="0.2">
      <c r="G12823" s="64"/>
      <c r="H12823" s="64"/>
      <c r="O12823" s="87"/>
      <c r="P12823" s="127"/>
      <c r="Q12823" s="127"/>
      <c r="R12823" s="127"/>
    </row>
    <row r="12824" spans="7:18" x14ac:dyDescent="0.2">
      <c r="G12824" s="64"/>
      <c r="H12824" s="64"/>
      <c r="O12824" s="87"/>
      <c r="P12824" s="127"/>
      <c r="Q12824" s="127"/>
      <c r="R12824" s="127"/>
    </row>
    <row r="12825" spans="7:18" x14ac:dyDescent="0.2">
      <c r="G12825" s="64"/>
      <c r="H12825" s="64"/>
      <c r="O12825" s="87"/>
      <c r="P12825" s="127"/>
      <c r="Q12825" s="127"/>
      <c r="R12825" s="127"/>
    </row>
    <row r="12826" spans="7:18" x14ac:dyDescent="0.2">
      <c r="G12826" s="64"/>
      <c r="H12826" s="64"/>
      <c r="O12826" s="87"/>
      <c r="P12826" s="127"/>
      <c r="Q12826" s="127"/>
      <c r="R12826" s="127"/>
    </row>
    <row r="12827" spans="7:18" x14ac:dyDescent="0.2">
      <c r="G12827" s="64"/>
      <c r="H12827" s="64"/>
      <c r="O12827" s="87"/>
      <c r="P12827" s="127"/>
      <c r="Q12827" s="127"/>
      <c r="R12827" s="127"/>
    </row>
    <row r="12828" spans="7:18" x14ac:dyDescent="0.2">
      <c r="G12828" s="64"/>
      <c r="H12828" s="64"/>
      <c r="O12828" s="87"/>
      <c r="P12828" s="127"/>
      <c r="Q12828" s="127"/>
      <c r="R12828" s="127"/>
    </row>
    <row r="12829" spans="7:18" x14ac:dyDescent="0.2">
      <c r="G12829" s="64"/>
      <c r="H12829" s="64"/>
      <c r="O12829" s="87"/>
      <c r="P12829" s="127"/>
      <c r="Q12829" s="127"/>
      <c r="R12829" s="127"/>
    </row>
    <row r="12830" spans="7:18" x14ac:dyDescent="0.2">
      <c r="G12830" s="64"/>
      <c r="H12830" s="64"/>
      <c r="O12830" s="87"/>
      <c r="P12830" s="127"/>
      <c r="Q12830" s="127"/>
      <c r="R12830" s="127"/>
    </row>
    <row r="12831" spans="7:18" x14ac:dyDescent="0.2">
      <c r="G12831" s="64"/>
      <c r="H12831" s="64"/>
      <c r="O12831" s="87"/>
      <c r="P12831" s="127"/>
      <c r="Q12831" s="127"/>
      <c r="R12831" s="127"/>
    </row>
    <row r="12832" spans="7:18" x14ac:dyDescent="0.2">
      <c r="G12832" s="64"/>
      <c r="H12832" s="64"/>
      <c r="O12832" s="87"/>
      <c r="P12832" s="127"/>
      <c r="Q12832" s="127"/>
      <c r="R12832" s="127"/>
    </row>
    <row r="12833" spans="7:18" x14ac:dyDescent="0.2">
      <c r="G12833" s="64"/>
      <c r="H12833" s="64"/>
      <c r="O12833" s="87"/>
      <c r="P12833" s="127"/>
      <c r="Q12833" s="127"/>
      <c r="R12833" s="127"/>
    </row>
    <row r="12834" spans="7:18" x14ac:dyDescent="0.2">
      <c r="G12834" s="64"/>
      <c r="H12834" s="64"/>
      <c r="O12834" s="87"/>
      <c r="P12834" s="127"/>
      <c r="Q12834" s="127"/>
      <c r="R12834" s="127"/>
    </row>
    <row r="12835" spans="7:18" x14ac:dyDescent="0.2">
      <c r="G12835" s="64"/>
      <c r="H12835" s="64"/>
      <c r="O12835" s="87"/>
      <c r="P12835" s="127"/>
      <c r="Q12835" s="127"/>
      <c r="R12835" s="127"/>
    </row>
    <row r="12836" spans="7:18" x14ac:dyDescent="0.2">
      <c r="G12836" s="64"/>
      <c r="H12836" s="64"/>
      <c r="O12836" s="87"/>
      <c r="P12836" s="127"/>
      <c r="Q12836" s="127"/>
      <c r="R12836" s="127"/>
    </row>
    <row r="12837" spans="7:18" x14ac:dyDescent="0.2">
      <c r="G12837" s="64"/>
      <c r="H12837" s="64"/>
      <c r="O12837" s="87"/>
      <c r="P12837" s="127"/>
      <c r="Q12837" s="127"/>
      <c r="R12837" s="127"/>
    </row>
    <row r="12838" spans="7:18" x14ac:dyDescent="0.2">
      <c r="G12838" s="64"/>
      <c r="H12838" s="64"/>
      <c r="O12838" s="87"/>
      <c r="P12838" s="127"/>
      <c r="Q12838" s="127"/>
      <c r="R12838" s="127"/>
    </row>
    <row r="12839" spans="7:18" x14ac:dyDescent="0.2">
      <c r="G12839" s="64"/>
      <c r="H12839" s="64"/>
      <c r="O12839" s="87"/>
      <c r="P12839" s="127"/>
      <c r="Q12839" s="127"/>
      <c r="R12839" s="127"/>
    </row>
    <row r="12840" spans="7:18" x14ac:dyDescent="0.2">
      <c r="G12840" s="64"/>
      <c r="H12840" s="64"/>
      <c r="O12840" s="87"/>
      <c r="P12840" s="127"/>
      <c r="Q12840" s="127"/>
      <c r="R12840" s="127"/>
    </row>
    <row r="12841" spans="7:18" x14ac:dyDescent="0.2">
      <c r="G12841" s="64"/>
      <c r="H12841" s="64"/>
      <c r="O12841" s="87"/>
      <c r="P12841" s="127"/>
      <c r="Q12841" s="127"/>
      <c r="R12841" s="127"/>
    </row>
    <row r="12842" spans="7:18" x14ac:dyDescent="0.2">
      <c r="G12842" s="64"/>
      <c r="H12842" s="64"/>
      <c r="O12842" s="87"/>
      <c r="P12842" s="127"/>
      <c r="Q12842" s="127"/>
      <c r="R12842" s="127"/>
    </row>
    <row r="12843" spans="7:18" x14ac:dyDescent="0.2">
      <c r="G12843" s="64"/>
      <c r="H12843" s="64"/>
      <c r="O12843" s="87"/>
      <c r="P12843" s="127"/>
      <c r="Q12843" s="127"/>
      <c r="R12843" s="127"/>
    </row>
    <row r="12844" spans="7:18" x14ac:dyDescent="0.2">
      <c r="G12844" s="64"/>
      <c r="H12844" s="64"/>
      <c r="O12844" s="87"/>
      <c r="P12844" s="127"/>
      <c r="Q12844" s="127"/>
      <c r="R12844" s="127"/>
    </row>
    <row r="12845" spans="7:18" x14ac:dyDescent="0.2">
      <c r="G12845" s="64"/>
      <c r="H12845" s="64"/>
      <c r="O12845" s="87"/>
      <c r="P12845" s="127"/>
      <c r="Q12845" s="127"/>
      <c r="R12845" s="127"/>
    </row>
    <row r="12846" spans="7:18" x14ac:dyDescent="0.2">
      <c r="G12846" s="64"/>
      <c r="H12846" s="64"/>
      <c r="O12846" s="87"/>
      <c r="P12846" s="127"/>
      <c r="Q12846" s="127"/>
      <c r="R12846" s="127"/>
    </row>
    <row r="12847" spans="7:18" x14ac:dyDescent="0.2">
      <c r="G12847" s="64"/>
      <c r="H12847" s="64"/>
      <c r="O12847" s="87"/>
      <c r="P12847" s="127"/>
      <c r="Q12847" s="127"/>
      <c r="R12847" s="127"/>
    </row>
    <row r="12848" spans="7:18" x14ac:dyDescent="0.2">
      <c r="G12848" s="64"/>
      <c r="H12848" s="64"/>
      <c r="O12848" s="87"/>
      <c r="P12848" s="127"/>
      <c r="Q12848" s="127"/>
      <c r="R12848" s="127"/>
    </row>
    <row r="12849" spans="7:18" x14ac:dyDescent="0.2">
      <c r="G12849" s="64"/>
      <c r="H12849" s="64"/>
      <c r="O12849" s="87"/>
      <c r="P12849" s="127"/>
      <c r="Q12849" s="127"/>
      <c r="R12849" s="127"/>
    </row>
    <row r="12850" spans="7:18" x14ac:dyDescent="0.2">
      <c r="G12850" s="64"/>
      <c r="H12850" s="64"/>
      <c r="O12850" s="87"/>
      <c r="P12850" s="127"/>
      <c r="Q12850" s="127"/>
      <c r="R12850" s="127"/>
    </row>
    <row r="12851" spans="7:18" x14ac:dyDescent="0.2">
      <c r="G12851" s="64"/>
      <c r="H12851" s="64"/>
      <c r="O12851" s="87"/>
      <c r="P12851" s="127"/>
      <c r="Q12851" s="127"/>
      <c r="R12851" s="127"/>
    </row>
    <row r="12852" spans="7:18" x14ac:dyDescent="0.2">
      <c r="G12852" s="64"/>
      <c r="H12852" s="64"/>
      <c r="O12852" s="87"/>
      <c r="P12852" s="127"/>
      <c r="Q12852" s="127"/>
      <c r="R12852" s="127"/>
    </row>
    <row r="12853" spans="7:18" x14ac:dyDescent="0.2">
      <c r="G12853" s="64"/>
      <c r="H12853" s="64"/>
      <c r="O12853" s="87"/>
      <c r="P12853" s="127"/>
      <c r="Q12853" s="127"/>
      <c r="R12853" s="127"/>
    </row>
    <row r="12854" spans="7:18" x14ac:dyDescent="0.2">
      <c r="G12854" s="64"/>
      <c r="H12854" s="64"/>
      <c r="O12854" s="87"/>
      <c r="P12854" s="127"/>
      <c r="Q12854" s="127"/>
      <c r="R12854" s="127"/>
    </row>
    <row r="12855" spans="7:18" x14ac:dyDescent="0.2">
      <c r="G12855" s="64"/>
      <c r="H12855" s="64"/>
      <c r="O12855" s="87"/>
      <c r="P12855" s="127"/>
      <c r="Q12855" s="127"/>
      <c r="R12855" s="127"/>
    </row>
    <row r="12856" spans="7:18" x14ac:dyDescent="0.2">
      <c r="G12856" s="64"/>
      <c r="H12856" s="64"/>
      <c r="O12856" s="87"/>
      <c r="P12856" s="127"/>
      <c r="Q12856" s="127"/>
      <c r="R12856" s="127"/>
    </row>
    <row r="12857" spans="7:18" x14ac:dyDescent="0.2">
      <c r="G12857" s="64"/>
      <c r="H12857" s="64"/>
      <c r="O12857" s="87"/>
      <c r="P12857" s="127"/>
      <c r="Q12857" s="127"/>
      <c r="R12857" s="127"/>
    </row>
    <row r="12858" spans="7:18" x14ac:dyDescent="0.2">
      <c r="G12858" s="64"/>
      <c r="H12858" s="64"/>
      <c r="O12858" s="87"/>
      <c r="P12858" s="127"/>
      <c r="Q12858" s="127"/>
      <c r="R12858" s="127"/>
    </row>
    <row r="12859" spans="7:18" x14ac:dyDescent="0.2">
      <c r="G12859" s="64"/>
      <c r="H12859" s="64"/>
      <c r="O12859" s="87"/>
      <c r="P12859" s="127"/>
      <c r="Q12859" s="127"/>
      <c r="R12859" s="127"/>
    </row>
    <row r="12860" spans="7:18" x14ac:dyDescent="0.2">
      <c r="G12860" s="64"/>
      <c r="H12860" s="64"/>
      <c r="O12860" s="87"/>
      <c r="P12860" s="127"/>
      <c r="Q12860" s="127"/>
      <c r="R12860" s="127"/>
    </row>
    <row r="12861" spans="7:18" x14ac:dyDescent="0.2">
      <c r="G12861" s="64"/>
      <c r="H12861" s="64"/>
      <c r="O12861" s="87"/>
      <c r="P12861" s="127"/>
      <c r="Q12861" s="127"/>
      <c r="R12861" s="127"/>
    </row>
    <row r="12862" spans="7:18" x14ac:dyDescent="0.2">
      <c r="G12862" s="64"/>
      <c r="H12862" s="64"/>
      <c r="O12862" s="87"/>
      <c r="P12862" s="127"/>
      <c r="Q12862" s="127"/>
      <c r="R12862" s="127"/>
    </row>
    <row r="12863" spans="7:18" x14ac:dyDescent="0.2">
      <c r="G12863" s="64"/>
      <c r="H12863" s="64"/>
      <c r="O12863" s="87"/>
      <c r="P12863" s="127"/>
      <c r="Q12863" s="127"/>
      <c r="R12863" s="127"/>
    </row>
    <row r="12864" spans="7:18" x14ac:dyDescent="0.2">
      <c r="G12864" s="64"/>
      <c r="H12864" s="64"/>
      <c r="O12864" s="87"/>
      <c r="P12864" s="127"/>
      <c r="Q12864" s="127"/>
      <c r="R12864" s="127"/>
    </row>
    <row r="12865" spans="7:18" x14ac:dyDescent="0.2">
      <c r="G12865" s="64"/>
      <c r="H12865" s="64"/>
      <c r="O12865" s="87"/>
      <c r="P12865" s="127"/>
      <c r="Q12865" s="127"/>
      <c r="R12865" s="127"/>
    </row>
    <row r="12866" spans="7:18" x14ac:dyDescent="0.2">
      <c r="G12866" s="64"/>
      <c r="H12866" s="64"/>
      <c r="O12866" s="87"/>
      <c r="P12866" s="127"/>
      <c r="Q12866" s="127"/>
      <c r="R12866" s="127"/>
    </row>
    <row r="12867" spans="7:18" x14ac:dyDescent="0.2">
      <c r="G12867" s="64"/>
      <c r="H12867" s="64"/>
      <c r="O12867" s="87"/>
      <c r="P12867" s="127"/>
      <c r="Q12867" s="127"/>
      <c r="R12867" s="127"/>
    </row>
    <row r="12868" spans="7:18" x14ac:dyDescent="0.2">
      <c r="G12868" s="64"/>
      <c r="H12868" s="64"/>
      <c r="O12868" s="87"/>
      <c r="P12868" s="127"/>
      <c r="Q12868" s="127"/>
      <c r="R12868" s="127"/>
    </row>
    <row r="12869" spans="7:18" x14ac:dyDescent="0.2">
      <c r="G12869" s="64"/>
      <c r="H12869" s="64"/>
      <c r="O12869" s="87"/>
      <c r="P12869" s="127"/>
      <c r="Q12869" s="127"/>
      <c r="R12869" s="127"/>
    </row>
    <row r="12870" spans="7:18" x14ac:dyDescent="0.2">
      <c r="G12870" s="64"/>
      <c r="H12870" s="64"/>
      <c r="O12870" s="87"/>
      <c r="P12870" s="127"/>
      <c r="Q12870" s="127"/>
      <c r="R12870" s="127"/>
    </row>
    <row r="12871" spans="7:18" x14ac:dyDescent="0.2">
      <c r="G12871" s="64"/>
      <c r="H12871" s="64"/>
      <c r="O12871" s="87"/>
      <c r="P12871" s="127"/>
      <c r="Q12871" s="127"/>
      <c r="R12871" s="127"/>
    </row>
    <row r="12872" spans="7:18" x14ac:dyDescent="0.2">
      <c r="G12872" s="64"/>
      <c r="H12872" s="64"/>
      <c r="O12872" s="87"/>
      <c r="P12872" s="127"/>
      <c r="Q12872" s="127"/>
      <c r="R12872" s="127"/>
    </row>
    <row r="12873" spans="7:18" x14ac:dyDescent="0.2">
      <c r="G12873" s="64"/>
      <c r="H12873" s="64"/>
      <c r="O12873" s="87"/>
      <c r="P12873" s="127"/>
      <c r="Q12873" s="127"/>
      <c r="R12873" s="127"/>
    </row>
    <row r="12874" spans="7:18" x14ac:dyDescent="0.2">
      <c r="G12874" s="64"/>
      <c r="H12874" s="64"/>
      <c r="O12874" s="87"/>
      <c r="P12874" s="127"/>
      <c r="Q12874" s="127"/>
      <c r="R12874" s="127"/>
    </row>
    <row r="12875" spans="7:18" x14ac:dyDescent="0.2">
      <c r="G12875" s="64"/>
      <c r="H12875" s="64"/>
      <c r="O12875" s="87"/>
      <c r="P12875" s="127"/>
      <c r="Q12875" s="127"/>
      <c r="R12875" s="127"/>
    </row>
    <row r="12876" spans="7:18" x14ac:dyDescent="0.2">
      <c r="G12876" s="64"/>
      <c r="H12876" s="64"/>
      <c r="O12876" s="87"/>
      <c r="P12876" s="127"/>
      <c r="Q12876" s="127"/>
      <c r="R12876" s="127"/>
    </row>
    <row r="12877" spans="7:18" x14ac:dyDescent="0.2">
      <c r="G12877" s="64"/>
      <c r="H12877" s="64"/>
      <c r="O12877" s="87"/>
      <c r="P12877" s="127"/>
      <c r="Q12877" s="127"/>
      <c r="R12877" s="127"/>
    </row>
    <row r="12878" spans="7:18" x14ac:dyDescent="0.2">
      <c r="G12878" s="64"/>
      <c r="H12878" s="64"/>
      <c r="O12878" s="87"/>
      <c r="P12878" s="127"/>
      <c r="Q12878" s="127"/>
      <c r="R12878" s="127"/>
    </row>
    <row r="12879" spans="7:18" x14ac:dyDescent="0.2">
      <c r="G12879" s="64"/>
      <c r="H12879" s="64"/>
      <c r="O12879" s="87"/>
      <c r="P12879" s="127"/>
      <c r="Q12879" s="127"/>
      <c r="R12879" s="127"/>
    </row>
    <row r="12880" spans="7:18" x14ac:dyDescent="0.2">
      <c r="G12880" s="64"/>
      <c r="H12880" s="64"/>
      <c r="O12880" s="87"/>
      <c r="P12880" s="127"/>
      <c r="Q12880" s="127"/>
      <c r="R12880" s="127"/>
    </row>
    <row r="12881" spans="7:18" x14ac:dyDescent="0.2">
      <c r="G12881" s="64"/>
      <c r="H12881" s="64"/>
      <c r="O12881" s="87"/>
      <c r="P12881" s="127"/>
      <c r="Q12881" s="127"/>
      <c r="R12881" s="127"/>
    </row>
    <row r="12882" spans="7:18" x14ac:dyDescent="0.2">
      <c r="G12882" s="64"/>
      <c r="H12882" s="64"/>
      <c r="O12882" s="87"/>
      <c r="P12882" s="127"/>
      <c r="Q12882" s="127"/>
      <c r="R12882" s="127"/>
    </row>
    <row r="12883" spans="7:18" x14ac:dyDescent="0.2">
      <c r="G12883" s="64"/>
      <c r="H12883" s="64"/>
      <c r="O12883" s="87"/>
      <c r="P12883" s="127"/>
      <c r="Q12883" s="127"/>
      <c r="R12883" s="127"/>
    </row>
    <row r="12884" spans="7:18" x14ac:dyDescent="0.2">
      <c r="G12884" s="64"/>
      <c r="H12884" s="64"/>
      <c r="O12884" s="87"/>
      <c r="P12884" s="127"/>
      <c r="Q12884" s="127"/>
      <c r="R12884" s="127"/>
    </row>
    <row r="12885" spans="7:18" x14ac:dyDescent="0.2">
      <c r="G12885" s="64"/>
      <c r="H12885" s="64"/>
      <c r="O12885" s="87"/>
      <c r="P12885" s="127"/>
      <c r="Q12885" s="127"/>
      <c r="R12885" s="127"/>
    </row>
    <row r="12886" spans="7:18" x14ac:dyDescent="0.2">
      <c r="G12886" s="64"/>
      <c r="H12886" s="64"/>
      <c r="O12886" s="87"/>
      <c r="P12886" s="127"/>
      <c r="Q12886" s="127"/>
      <c r="R12886" s="127"/>
    </row>
    <row r="12887" spans="7:18" x14ac:dyDescent="0.2">
      <c r="G12887" s="64"/>
      <c r="H12887" s="64"/>
      <c r="O12887" s="87"/>
      <c r="P12887" s="127"/>
      <c r="Q12887" s="127"/>
      <c r="R12887" s="127"/>
    </row>
    <row r="12888" spans="7:18" x14ac:dyDescent="0.2">
      <c r="G12888" s="64"/>
      <c r="H12888" s="64"/>
      <c r="O12888" s="87"/>
      <c r="P12888" s="127"/>
      <c r="Q12888" s="127"/>
      <c r="R12888" s="127"/>
    </row>
    <row r="12889" spans="7:18" x14ac:dyDescent="0.2">
      <c r="G12889" s="64"/>
      <c r="H12889" s="64"/>
      <c r="O12889" s="87"/>
      <c r="P12889" s="127"/>
      <c r="Q12889" s="127"/>
      <c r="R12889" s="127"/>
    </row>
    <row r="12890" spans="7:18" x14ac:dyDescent="0.2">
      <c r="G12890" s="64"/>
      <c r="H12890" s="64"/>
      <c r="O12890" s="87"/>
      <c r="P12890" s="127"/>
      <c r="Q12890" s="127"/>
      <c r="R12890" s="127"/>
    </row>
    <row r="12891" spans="7:18" x14ac:dyDescent="0.2">
      <c r="G12891" s="64"/>
      <c r="H12891" s="64"/>
      <c r="O12891" s="87"/>
      <c r="P12891" s="127"/>
      <c r="Q12891" s="127"/>
      <c r="R12891" s="127"/>
    </row>
    <row r="12892" spans="7:18" x14ac:dyDescent="0.2">
      <c r="G12892" s="64"/>
      <c r="H12892" s="64"/>
      <c r="O12892" s="87"/>
      <c r="P12892" s="127"/>
      <c r="Q12892" s="127"/>
      <c r="R12892" s="127"/>
    </row>
    <row r="12893" spans="7:18" x14ac:dyDescent="0.2">
      <c r="G12893" s="64"/>
      <c r="H12893" s="64"/>
      <c r="O12893" s="87"/>
      <c r="P12893" s="127"/>
      <c r="Q12893" s="127"/>
      <c r="R12893" s="127"/>
    </row>
    <row r="12894" spans="7:18" x14ac:dyDescent="0.2">
      <c r="G12894" s="64"/>
      <c r="H12894" s="64"/>
      <c r="O12894" s="87"/>
      <c r="P12894" s="127"/>
      <c r="Q12894" s="127"/>
      <c r="R12894" s="127"/>
    </row>
    <row r="12895" spans="7:18" x14ac:dyDescent="0.2">
      <c r="G12895" s="64"/>
      <c r="H12895" s="64"/>
      <c r="O12895" s="87"/>
      <c r="P12895" s="127"/>
      <c r="Q12895" s="127"/>
      <c r="R12895" s="127"/>
    </row>
    <row r="12896" spans="7:18" x14ac:dyDescent="0.2">
      <c r="G12896" s="64"/>
      <c r="H12896" s="64"/>
      <c r="O12896" s="87"/>
      <c r="P12896" s="127"/>
      <c r="Q12896" s="127"/>
      <c r="R12896" s="127"/>
    </row>
    <row r="12897" spans="7:18" x14ac:dyDescent="0.2">
      <c r="G12897" s="64"/>
      <c r="H12897" s="64"/>
      <c r="O12897" s="87"/>
      <c r="P12897" s="127"/>
      <c r="Q12897" s="127"/>
      <c r="R12897" s="127"/>
    </row>
    <row r="12898" spans="7:18" x14ac:dyDescent="0.2">
      <c r="G12898" s="64"/>
      <c r="H12898" s="64"/>
      <c r="O12898" s="87"/>
      <c r="P12898" s="127"/>
      <c r="Q12898" s="127"/>
      <c r="R12898" s="127"/>
    </row>
    <row r="12899" spans="7:18" x14ac:dyDescent="0.2">
      <c r="G12899" s="64"/>
      <c r="H12899" s="64"/>
      <c r="O12899" s="87"/>
      <c r="P12899" s="127"/>
      <c r="Q12899" s="127"/>
      <c r="R12899" s="127"/>
    </row>
    <row r="12900" spans="7:18" x14ac:dyDescent="0.2">
      <c r="G12900" s="64"/>
      <c r="H12900" s="64"/>
      <c r="O12900" s="87"/>
      <c r="P12900" s="127"/>
      <c r="Q12900" s="127"/>
      <c r="R12900" s="127"/>
    </row>
    <row r="12901" spans="7:18" x14ac:dyDescent="0.2">
      <c r="G12901" s="64"/>
      <c r="H12901" s="64"/>
      <c r="O12901" s="87"/>
      <c r="P12901" s="127"/>
      <c r="Q12901" s="127"/>
      <c r="R12901" s="127"/>
    </row>
    <row r="12902" spans="7:18" x14ac:dyDescent="0.2">
      <c r="G12902" s="64"/>
      <c r="H12902" s="64"/>
      <c r="O12902" s="87"/>
      <c r="P12902" s="127"/>
      <c r="Q12902" s="127"/>
      <c r="R12902" s="127"/>
    </row>
    <row r="12903" spans="7:18" x14ac:dyDescent="0.2">
      <c r="G12903" s="64"/>
      <c r="H12903" s="64"/>
      <c r="O12903" s="87"/>
      <c r="P12903" s="127"/>
      <c r="Q12903" s="127"/>
      <c r="R12903" s="127"/>
    </row>
    <row r="12904" spans="7:18" x14ac:dyDescent="0.2">
      <c r="G12904" s="64"/>
      <c r="H12904" s="64"/>
      <c r="O12904" s="87"/>
      <c r="P12904" s="127"/>
      <c r="Q12904" s="127"/>
      <c r="R12904" s="127"/>
    </row>
    <row r="12905" spans="7:18" x14ac:dyDescent="0.2">
      <c r="G12905" s="64"/>
      <c r="H12905" s="64"/>
      <c r="O12905" s="87"/>
      <c r="P12905" s="127"/>
      <c r="Q12905" s="127"/>
      <c r="R12905" s="127"/>
    </row>
    <row r="12906" spans="7:18" x14ac:dyDescent="0.2">
      <c r="G12906" s="64"/>
      <c r="H12906" s="64"/>
      <c r="O12906" s="87"/>
      <c r="P12906" s="127"/>
      <c r="Q12906" s="127"/>
      <c r="R12906" s="127"/>
    </row>
    <row r="12907" spans="7:18" x14ac:dyDescent="0.2">
      <c r="G12907" s="64"/>
      <c r="H12907" s="64"/>
      <c r="O12907" s="87"/>
      <c r="P12907" s="127"/>
      <c r="Q12907" s="127"/>
      <c r="R12907" s="127"/>
    </row>
    <row r="12908" spans="7:18" x14ac:dyDescent="0.2">
      <c r="G12908" s="64"/>
      <c r="H12908" s="64"/>
      <c r="O12908" s="87"/>
      <c r="P12908" s="127"/>
      <c r="Q12908" s="127"/>
      <c r="R12908" s="127"/>
    </row>
    <row r="12909" spans="7:18" x14ac:dyDescent="0.2">
      <c r="G12909" s="64"/>
      <c r="H12909" s="64"/>
      <c r="O12909" s="87"/>
      <c r="P12909" s="127"/>
      <c r="Q12909" s="127"/>
      <c r="R12909" s="127"/>
    </row>
    <row r="12910" spans="7:18" x14ac:dyDescent="0.2">
      <c r="G12910" s="64"/>
      <c r="H12910" s="64"/>
      <c r="O12910" s="87"/>
      <c r="P12910" s="127"/>
      <c r="Q12910" s="127"/>
      <c r="R12910" s="127"/>
    </row>
    <row r="12911" spans="7:18" x14ac:dyDescent="0.2">
      <c r="G12911" s="64"/>
      <c r="H12911" s="64"/>
      <c r="O12911" s="87"/>
      <c r="P12911" s="127"/>
      <c r="Q12911" s="127"/>
      <c r="R12911" s="127"/>
    </row>
    <row r="12912" spans="7:18" x14ac:dyDescent="0.2">
      <c r="G12912" s="64"/>
      <c r="H12912" s="64"/>
      <c r="O12912" s="87"/>
      <c r="P12912" s="127"/>
      <c r="Q12912" s="127"/>
      <c r="R12912" s="127"/>
    </row>
    <row r="12913" spans="7:18" x14ac:dyDescent="0.2">
      <c r="G12913" s="64"/>
      <c r="H12913" s="64"/>
      <c r="O12913" s="87"/>
      <c r="P12913" s="127"/>
      <c r="Q12913" s="127"/>
      <c r="R12913" s="127"/>
    </row>
    <row r="12914" spans="7:18" x14ac:dyDescent="0.2">
      <c r="G12914" s="64"/>
      <c r="H12914" s="64"/>
      <c r="O12914" s="87"/>
      <c r="P12914" s="127"/>
      <c r="Q12914" s="127"/>
      <c r="R12914" s="127"/>
    </row>
    <row r="12915" spans="7:18" x14ac:dyDescent="0.2">
      <c r="G12915" s="64"/>
      <c r="H12915" s="64"/>
      <c r="O12915" s="87"/>
      <c r="P12915" s="127"/>
      <c r="Q12915" s="127"/>
      <c r="R12915" s="127"/>
    </row>
    <row r="12916" spans="7:18" x14ac:dyDescent="0.2">
      <c r="G12916" s="64"/>
      <c r="H12916" s="64"/>
      <c r="O12916" s="87"/>
      <c r="P12916" s="127"/>
      <c r="Q12916" s="127"/>
      <c r="R12916" s="127"/>
    </row>
    <row r="12917" spans="7:18" x14ac:dyDescent="0.2">
      <c r="G12917" s="64"/>
      <c r="H12917" s="64"/>
      <c r="O12917" s="87"/>
      <c r="P12917" s="127"/>
      <c r="Q12917" s="127"/>
      <c r="R12917" s="127"/>
    </row>
    <row r="12918" spans="7:18" x14ac:dyDescent="0.2">
      <c r="G12918" s="64"/>
      <c r="H12918" s="64"/>
      <c r="O12918" s="87"/>
      <c r="P12918" s="127"/>
      <c r="Q12918" s="127"/>
      <c r="R12918" s="127"/>
    </row>
    <row r="12919" spans="7:18" x14ac:dyDescent="0.2">
      <c r="G12919" s="64"/>
      <c r="H12919" s="64"/>
      <c r="O12919" s="87"/>
      <c r="P12919" s="127"/>
      <c r="Q12919" s="127"/>
      <c r="R12919" s="127"/>
    </row>
    <row r="12920" spans="7:18" x14ac:dyDescent="0.2">
      <c r="G12920" s="64"/>
      <c r="H12920" s="64"/>
      <c r="O12920" s="87"/>
      <c r="P12920" s="127"/>
      <c r="Q12920" s="127"/>
      <c r="R12920" s="127"/>
    </row>
    <row r="12921" spans="7:18" x14ac:dyDescent="0.2">
      <c r="G12921" s="64"/>
      <c r="H12921" s="64"/>
      <c r="O12921" s="87"/>
      <c r="P12921" s="127"/>
      <c r="Q12921" s="127"/>
      <c r="R12921" s="127"/>
    </row>
    <row r="12922" spans="7:18" x14ac:dyDescent="0.2">
      <c r="G12922" s="64"/>
      <c r="H12922" s="64"/>
      <c r="O12922" s="87"/>
      <c r="P12922" s="127"/>
      <c r="Q12922" s="127"/>
      <c r="R12922" s="127"/>
    </row>
    <row r="12923" spans="7:18" x14ac:dyDescent="0.2">
      <c r="G12923" s="64"/>
      <c r="H12923" s="64"/>
      <c r="O12923" s="87"/>
      <c r="P12923" s="127"/>
      <c r="Q12923" s="127"/>
      <c r="R12923" s="127"/>
    </row>
    <row r="12924" spans="7:18" x14ac:dyDescent="0.2">
      <c r="G12924" s="64"/>
      <c r="H12924" s="64"/>
      <c r="O12924" s="87"/>
      <c r="P12924" s="127"/>
      <c r="Q12924" s="127"/>
      <c r="R12924" s="127"/>
    </row>
    <row r="12925" spans="7:18" x14ac:dyDescent="0.2">
      <c r="G12925" s="64"/>
      <c r="H12925" s="64"/>
      <c r="O12925" s="87"/>
      <c r="P12925" s="127"/>
      <c r="Q12925" s="127"/>
      <c r="R12925" s="127"/>
    </row>
    <row r="12926" spans="7:18" x14ac:dyDescent="0.2">
      <c r="G12926" s="64"/>
      <c r="H12926" s="64"/>
      <c r="O12926" s="87"/>
      <c r="P12926" s="127"/>
      <c r="Q12926" s="127"/>
      <c r="R12926" s="127"/>
    </row>
    <row r="12927" spans="7:18" x14ac:dyDescent="0.2">
      <c r="G12927" s="64"/>
      <c r="H12927" s="64"/>
      <c r="O12927" s="87"/>
      <c r="P12927" s="127"/>
      <c r="Q12927" s="127"/>
      <c r="R12927" s="127"/>
    </row>
    <row r="12928" spans="7:18" x14ac:dyDescent="0.2">
      <c r="G12928" s="64"/>
      <c r="H12928" s="64"/>
      <c r="O12928" s="87"/>
      <c r="P12928" s="127"/>
      <c r="Q12928" s="127"/>
      <c r="R12928" s="127"/>
    </row>
    <row r="12929" spans="7:18" x14ac:dyDescent="0.2">
      <c r="G12929" s="64"/>
      <c r="H12929" s="64"/>
      <c r="O12929" s="87"/>
      <c r="P12929" s="127"/>
      <c r="Q12929" s="127"/>
      <c r="R12929" s="127"/>
    </row>
    <row r="12930" spans="7:18" x14ac:dyDescent="0.2">
      <c r="G12930" s="64"/>
      <c r="H12930" s="64"/>
      <c r="O12930" s="87"/>
      <c r="P12930" s="127"/>
      <c r="Q12930" s="127"/>
      <c r="R12930" s="127"/>
    </row>
    <row r="12931" spans="7:18" x14ac:dyDescent="0.2">
      <c r="G12931" s="64"/>
      <c r="H12931" s="64"/>
      <c r="O12931" s="87"/>
      <c r="P12931" s="127"/>
      <c r="Q12931" s="127"/>
      <c r="R12931" s="127"/>
    </row>
    <row r="12932" spans="7:18" x14ac:dyDescent="0.2">
      <c r="G12932" s="64"/>
      <c r="H12932" s="64"/>
      <c r="O12932" s="87"/>
      <c r="P12932" s="127"/>
      <c r="Q12932" s="127"/>
      <c r="R12932" s="127"/>
    </row>
    <row r="12933" spans="7:18" x14ac:dyDescent="0.2">
      <c r="G12933" s="64"/>
      <c r="H12933" s="64"/>
      <c r="O12933" s="87"/>
      <c r="P12933" s="127"/>
      <c r="Q12933" s="127"/>
      <c r="R12933" s="127"/>
    </row>
    <row r="12934" spans="7:18" x14ac:dyDescent="0.2">
      <c r="G12934" s="64"/>
      <c r="H12934" s="64"/>
      <c r="O12934" s="87"/>
      <c r="P12934" s="127"/>
      <c r="Q12934" s="127"/>
      <c r="R12934" s="127"/>
    </row>
    <row r="12935" spans="7:18" x14ac:dyDescent="0.2">
      <c r="G12935" s="64"/>
      <c r="H12935" s="64"/>
      <c r="O12935" s="87"/>
      <c r="P12935" s="127"/>
      <c r="Q12935" s="127"/>
      <c r="R12935" s="127"/>
    </row>
    <row r="12936" spans="7:18" x14ac:dyDescent="0.2">
      <c r="G12936" s="64"/>
      <c r="H12936" s="64"/>
      <c r="O12936" s="87"/>
      <c r="P12936" s="127"/>
      <c r="Q12936" s="127"/>
      <c r="R12936" s="127"/>
    </row>
    <row r="12937" spans="7:18" x14ac:dyDescent="0.2">
      <c r="G12937" s="64"/>
      <c r="H12937" s="64"/>
      <c r="O12937" s="87"/>
      <c r="P12937" s="127"/>
      <c r="Q12937" s="127"/>
      <c r="R12937" s="127"/>
    </row>
    <row r="12938" spans="7:18" x14ac:dyDescent="0.2">
      <c r="G12938" s="64"/>
      <c r="H12938" s="64"/>
      <c r="O12938" s="87"/>
      <c r="P12938" s="127"/>
      <c r="Q12938" s="127"/>
      <c r="R12938" s="127"/>
    </row>
    <row r="12939" spans="7:18" x14ac:dyDescent="0.2">
      <c r="G12939" s="64"/>
      <c r="H12939" s="64"/>
      <c r="O12939" s="87"/>
      <c r="P12939" s="127"/>
      <c r="Q12939" s="127"/>
      <c r="R12939" s="127"/>
    </row>
    <row r="12940" spans="7:18" x14ac:dyDescent="0.2">
      <c r="G12940" s="64"/>
      <c r="H12940" s="64"/>
      <c r="O12940" s="87"/>
      <c r="P12940" s="127"/>
      <c r="Q12940" s="127"/>
      <c r="R12940" s="127"/>
    </row>
    <row r="12941" spans="7:18" x14ac:dyDescent="0.2">
      <c r="G12941" s="64"/>
      <c r="H12941" s="64"/>
      <c r="O12941" s="87"/>
      <c r="P12941" s="127"/>
      <c r="Q12941" s="127"/>
      <c r="R12941" s="127"/>
    </row>
    <row r="12942" spans="7:18" x14ac:dyDescent="0.2">
      <c r="G12942" s="64"/>
      <c r="H12942" s="64"/>
      <c r="O12942" s="87"/>
      <c r="P12942" s="127"/>
      <c r="Q12942" s="127"/>
      <c r="R12942" s="127"/>
    </row>
    <row r="12943" spans="7:18" x14ac:dyDescent="0.2">
      <c r="G12943" s="64"/>
      <c r="H12943" s="64"/>
      <c r="O12943" s="87"/>
      <c r="P12943" s="127"/>
      <c r="Q12943" s="127"/>
      <c r="R12943" s="127"/>
    </row>
    <row r="12944" spans="7:18" x14ac:dyDescent="0.2">
      <c r="G12944" s="64"/>
      <c r="H12944" s="64"/>
      <c r="O12944" s="87"/>
      <c r="P12944" s="127"/>
      <c r="Q12944" s="127"/>
      <c r="R12944" s="127"/>
    </row>
    <row r="12945" spans="7:18" x14ac:dyDescent="0.2">
      <c r="G12945" s="64"/>
      <c r="H12945" s="64"/>
      <c r="O12945" s="87"/>
      <c r="P12945" s="127"/>
      <c r="Q12945" s="127"/>
      <c r="R12945" s="127"/>
    </row>
    <row r="12946" spans="7:18" x14ac:dyDescent="0.2">
      <c r="G12946" s="64"/>
      <c r="H12946" s="64"/>
      <c r="O12946" s="87"/>
      <c r="P12946" s="127"/>
      <c r="Q12946" s="127"/>
      <c r="R12946" s="127"/>
    </row>
    <row r="12947" spans="7:18" x14ac:dyDescent="0.2">
      <c r="G12947" s="64"/>
      <c r="H12947" s="64"/>
      <c r="O12947" s="87"/>
      <c r="P12947" s="127"/>
      <c r="Q12947" s="127"/>
      <c r="R12947" s="127"/>
    </row>
    <row r="12948" spans="7:18" x14ac:dyDescent="0.2">
      <c r="G12948" s="64"/>
      <c r="H12948" s="64"/>
      <c r="O12948" s="87"/>
      <c r="P12948" s="127"/>
      <c r="Q12948" s="127"/>
      <c r="R12948" s="127"/>
    </row>
    <row r="12949" spans="7:18" x14ac:dyDescent="0.2">
      <c r="G12949" s="64"/>
      <c r="H12949" s="64"/>
      <c r="O12949" s="87"/>
      <c r="P12949" s="127"/>
      <c r="Q12949" s="127"/>
      <c r="R12949" s="127"/>
    </row>
    <row r="12950" spans="7:18" x14ac:dyDescent="0.2">
      <c r="G12950" s="64"/>
      <c r="H12950" s="64"/>
      <c r="O12950" s="87"/>
      <c r="P12950" s="127"/>
      <c r="Q12950" s="127"/>
      <c r="R12950" s="127"/>
    </row>
    <row r="12951" spans="7:18" x14ac:dyDescent="0.2">
      <c r="G12951" s="64"/>
      <c r="H12951" s="64"/>
      <c r="O12951" s="87"/>
      <c r="P12951" s="127"/>
      <c r="Q12951" s="127"/>
      <c r="R12951" s="127"/>
    </row>
    <row r="12952" spans="7:18" x14ac:dyDescent="0.2">
      <c r="G12952" s="64"/>
      <c r="H12952" s="64"/>
      <c r="O12952" s="87"/>
      <c r="P12952" s="127"/>
      <c r="Q12952" s="127"/>
      <c r="R12952" s="127"/>
    </row>
    <row r="12953" spans="7:18" x14ac:dyDescent="0.2">
      <c r="G12953" s="64"/>
      <c r="H12953" s="64"/>
      <c r="O12953" s="87"/>
      <c r="P12953" s="127"/>
      <c r="Q12953" s="127"/>
      <c r="R12953" s="127"/>
    </row>
    <row r="12954" spans="7:18" x14ac:dyDescent="0.2">
      <c r="G12954" s="64"/>
      <c r="H12954" s="64"/>
      <c r="O12954" s="87"/>
      <c r="P12954" s="127"/>
      <c r="Q12954" s="127"/>
      <c r="R12954" s="127"/>
    </row>
    <row r="12955" spans="7:18" x14ac:dyDescent="0.2">
      <c r="G12955" s="64"/>
      <c r="H12955" s="64"/>
      <c r="O12955" s="87"/>
      <c r="P12955" s="127"/>
      <c r="Q12955" s="127"/>
      <c r="R12955" s="127"/>
    </row>
    <row r="12956" spans="7:18" x14ac:dyDescent="0.2">
      <c r="G12956" s="64"/>
      <c r="H12956" s="64"/>
      <c r="O12956" s="87"/>
      <c r="P12956" s="127"/>
      <c r="Q12956" s="127"/>
      <c r="R12956" s="127"/>
    </row>
    <row r="12957" spans="7:18" x14ac:dyDescent="0.2">
      <c r="G12957" s="64"/>
      <c r="H12957" s="64"/>
      <c r="O12957" s="87"/>
      <c r="P12957" s="127"/>
      <c r="Q12957" s="127"/>
      <c r="R12957" s="127"/>
    </row>
    <row r="12958" spans="7:18" x14ac:dyDescent="0.2">
      <c r="G12958" s="64"/>
      <c r="H12958" s="64"/>
      <c r="O12958" s="87"/>
      <c r="P12958" s="127"/>
      <c r="Q12958" s="127"/>
      <c r="R12958" s="127"/>
    </row>
    <row r="12959" spans="7:18" x14ac:dyDescent="0.2">
      <c r="G12959" s="64"/>
      <c r="H12959" s="64"/>
      <c r="O12959" s="87"/>
      <c r="P12959" s="127"/>
      <c r="Q12959" s="127"/>
      <c r="R12959" s="127"/>
    </row>
    <row r="12960" spans="7:18" x14ac:dyDescent="0.2">
      <c r="G12960" s="64"/>
      <c r="H12960" s="64"/>
      <c r="O12960" s="87"/>
      <c r="P12960" s="127"/>
      <c r="Q12960" s="127"/>
      <c r="R12960" s="127"/>
    </row>
    <row r="12961" spans="7:18" x14ac:dyDescent="0.2">
      <c r="G12961" s="64"/>
      <c r="H12961" s="64"/>
      <c r="O12961" s="87"/>
      <c r="P12961" s="127"/>
      <c r="Q12961" s="127"/>
      <c r="R12961" s="127"/>
    </row>
    <row r="12962" spans="7:18" x14ac:dyDescent="0.2">
      <c r="G12962" s="64"/>
      <c r="H12962" s="64"/>
      <c r="O12962" s="87"/>
      <c r="P12962" s="127"/>
      <c r="Q12962" s="127"/>
      <c r="R12962" s="127"/>
    </row>
    <row r="12963" spans="7:18" x14ac:dyDescent="0.2">
      <c r="G12963" s="64"/>
      <c r="H12963" s="64"/>
      <c r="O12963" s="87"/>
      <c r="P12963" s="127"/>
      <c r="Q12963" s="127"/>
      <c r="R12963" s="127"/>
    </row>
    <row r="12964" spans="7:18" x14ac:dyDescent="0.2">
      <c r="G12964" s="64"/>
      <c r="H12964" s="64"/>
      <c r="O12964" s="87"/>
      <c r="P12964" s="127"/>
      <c r="Q12964" s="127"/>
      <c r="R12964" s="127"/>
    </row>
    <row r="12965" spans="7:18" x14ac:dyDescent="0.2">
      <c r="G12965" s="64"/>
      <c r="H12965" s="64"/>
      <c r="O12965" s="87"/>
      <c r="P12965" s="127"/>
      <c r="Q12965" s="127"/>
      <c r="R12965" s="127"/>
    </row>
    <row r="12966" spans="7:18" x14ac:dyDescent="0.2">
      <c r="G12966" s="64"/>
      <c r="H12966" s="64"/>
      <c r="O12966" s="87"/>
      <c r="P12966" s="127"/>
      <c r="Q12966" s="127"/>
      <c r="R12966" s="127"/>
    </row>
    <row r="12967" spans="7:18" x14ac:dyDescent="0.2">
      <c r="G12967" s="64"/>
      <c r="H12967" s="64"/>
      <c r="O12967" s="87"/>
      <c r="P12967" s="127"/>
      <c r="Q12967" s="127"/>
      <c r="R12967" s="127"/>
    </row>
    <row r="12968" spans="7:18" x14ac:dyDescent="0.2">
      <c r="G12968" s="64"/>
      <c r="H12968" s="64"/>
      <c r="O12968" s="87"/>
      <c r="P12968" s="127"/>
      <c r="Q12968" s="127"/>
      <c r="R12968" s="127"/>
    </row>
    <row r="12969" spans="7:18" x14ac:dyDescent="0.2">
      <c r="G12969" s="64"/>
      <c r="H12969" s="64"/>
      <c r="O12969" s="87"/>
      <c r="P12969" s="127"/>
      <c r="Q12969" s="127"/>
      <c r="R12969" s="127"/>
    </row>
    <row r="12970" spans="7:18" x14ac:dyDescent="0.2">
      <c r="G12970" s="64"/>
      <c r="H12970" s="64"/>
      <c r="O12970" s="87"/>
      <c r="P12970" s="127"/>
      <c r="Q12970" s="127"/>
      <c r="R12970" s="127"/>
    </row>
    <row r="12971" spans="7:18" x14ac:dyDescent="0.2">
      <c r="G12971" s="64"/>
      <c r="H12971" s="64"/>
      <c r="O12971" s="87"/>
      <c r="P12971" s="127"/>
      <c r="Q12971" s="127"/>
      <c r="R12971" s="127"/>
    </row>
    <row r="12972" spans="7:18" x14ac:dyDescent="0.2">
      <c r="G12972" s="64"/>
      <c r="H12972" s="64"/>
      <c r="O12972" s="87"/>
      <c r="P12972" s="127"/>
      <c r="Q12972" s="127"/>
      <c r="R12972" s="127"/>
    </row>
    <row r="12973" spans="7:18" x14ac:dyDescent="0.2">
      <c r="G12973" s="64"/>
      <c r="H12973" s="64"/>
      <c r="O12973" s="87"/>
      <c r="P12973" s="127"/>
      <c r="Q12973" s="127"/>
      <c r="R12973" s="127"/>
    </row>
    <row r="12974" spans="7:18" x14ac:dyDescent="0.2">
      <c r="G12974" s="64"/>
      <c r="H12974" s="64"/>
      <c r="O12974" s="87"/>
      <c r="P12974" s="127"/>
      <c r="Q12974" s="127"/>
      <c r="R12974" s="127"/>
    </row>
    <row r="12975" spans="7:18" x14ac:dyDescent="0.2">
      <c r="G12975" s="64"/>
      <c r="H12975" s="64"/>
      <c r="O12975" s="87"/>
      <c r="P12975" s="127"/>
      <c r="Q12975" s="127"/>
      <c r="R12975" s="127"/>
    </row>
    <row r="12976" spans="7:18" x14ac:dyDescent="0.2">
      <c r="G12976" s="64"/>
      <c r="H12976" s="64"/>
      <c r="O12976" s="87"/>
      <c r="P12976" s="127"/>
      <c r="Q12976" s="127"/>
      <c r="R12976" s="127"/>
    </row>
    <row r="12977" spans="7:18" x14ac:dyDescent="0.2">
      <c r="G12977" s="64"/>
      <c r="H12977" s="64"/>
      <c r="O12977" s="87"/>
      <c r="P12977" s="127"/>
      <c r="Q12977" s="127"/>
      <c r="R12977" s="127"/>
    </row>
    <row r="12978" spans="7:18" x14ac:dyDescent="0.2">
      <c r="G12978" s="64"/>
      <c r="H12978" s="64"/>
      <c r="O12978" s="87"/>
      <c r="P12978" s="127"/>
      <c r="Q12978" s="127"/>
      <c r="R12978" s="127"/>
    </row>
    <row r="12979" spans="7:18" x14ac:dyDescent="0.2">
      <c r="G12979" s="64"/>
      <c r="H12979" s="64"/>
      <c r="O12979" s="87"/>
      <c r="P12979" s="127"/>
      <c r="Q12979" s="127"/>
      <c r="R12979" s="127"/>
    </row>
    <row r="12980" spans="7:18" x14ac:dyDescent="0.2">
      <c r="G12980" s="64"/>
      <c r="H12980" s="64"/>
      <c r="O12980" s="87"/>
      <c r="P12980" s="127"/>
      <c r="Q12980" s="127"/>
      <c r="R12980" s="127"/>
    </row>
    <row r="12981" spans="7:18" x14ac:dyDescent="0.2">
      <c r="G12981" s="64"/>
      <c r="H12981" s="64"/>
      <c r="O12981" s="87"/>
      <c r="P12981" s="127"/>
      <c r="Q12981" s="127"/>
      <c r="R12981" s="127"/>
    </row>
    <row r="12982" spans="7:18" x14ac:dyDescent="0.2">
      <c r="G12982" s="64"/>
      <c r="H12982" s="64"/>
      <c r="O12982" s="87"/>
      <c r="P12982" s="127"/>
      <c r="Q12982" s="127"/>
      <c r="R12982" s="127"/>
    </row>
    <row r="12983" spans="7:18" x14ac:dyDescent="0.2">
      <c r="G12983" s="64"/>
      <c r="H12983" s="64"/>
      <c r="O12983" s="87"/>
      <c r="P12983" s="127"/>
      <c r="Q12983" s="127"/>
      <c r="R12983" s="127"/>
    </row>
    <row r="12984" spans="7:18" x14ac:dyDescent="0.2">
      <c r="G12984" s="64"/>
      <c r="H12984" s="64"/>
      <c r="O12984" s="87"/>
      <c r="P12984" s="127"/>
      <c r="Q12984" s="127"/>
      <c r="R12984" s="127"/>
    </row>
    <row r="12985" spans="7:18" x14ac:dyDescent="0.2">
      <c r="G12985" s="64"/>
      <c r="H12985" s="64"/>
      <c r="O12985" s="87"/>
      <c r="P12985" s="127"/>
      <c r="Q12985" s="127"/>
      <c r="R12985" s="127"/>
    </row>
    <row r="12986" spans="7:18" x14ac:dyDescent="0.2">
      <c r="G12986" s="64"/>
      <c r="H12986" s="64"/>
      <c r="O12986" s="87"/>
      <c r="P12986" s="127"/>
      <c r="Q12986" s="127"/>
      <c r="R12986" s="127"/>
    </row>
    <row r="12987" spans="7:18" x14ac:dyDescent="0.2">
      <c r="G12987" s="64"/>
      <c r="H12987" s="64"/>
      <c r="O12987" s="87"/>
      <c r="P12987" s="127"/>
      <c r="Q12987" s="127"/>
      <c r="R12987" s="127"/>
    </row>
    <row r="12988" spans="7:18" x14ac:dyDescent="0.2">
      <c r="G12988" s="64"/>
      <c r="H12988" s="64"/>
      <c r="O12988" s="87"/>
      <c r="P12988" s="127"/>
      <c r="Q12988" s="127"/>
      <c r="R12988" s="127"/>
    </row>
    <row r="12989" spans="7:18" x14ac:dyDescent="0.2">
      <c r="G12989" s="64"/>
      <c r="H12989" s="64"/>
      <c r="O12989" s="87"/>
      <c r="P12989" s="127"/>
      <c r="Q12989" s="127"/>
      <c r="R12989" s="127"/>
    </row>
    <row r="12990" spans="7:18" x14ac:dyDescent="0.2">
      <c r="G12990" s="64"/>
      <c r="H12990" s="64"/>
      <c r="O12990" s="87"/>
      <c r="P12990" s="127"/>
      <c r="Q12990" s="127"/>
      <c r="R12990" s="127"/>
    </row>
    <row r="12991" spans="7:18" x14ac:dyDescent="0.2">
      <c r="G12991" s="64"/>
      <c r="H12991" s="64"/>
      <c r="O12991" s="87"/>
      <c r="P12991" s="127"/>
      <c r="Q12991" s="127"/>
      <c r="R12991" s="127"/>
    </row>
    <row r="12992" spans="7:18" x14ac:dyDescent="0.2">
      <c r="G12992" s="64"/>
      <c r="H12992" s="64"/>
      <c r="O12992" s="87"/>
      <c r="P12992" s="127"/>
      <c r="Q12992" s="127"/>
      <c r="R12992" s="127"/>
    </row>
    <row r="12993" spans="7:18" x14ac:dyDescent="0.2">
      <c r="G12993" s="64"/>
      <c r="H12993" s="64"/>
      <c r="O12993" s="87"/>
      <c r="P12993" s="127"/>
      <c r="Q12993" s="127"/>
      <c r="R12993" s="127"/>
    </row>
    <row r="12994" spans="7:18" x14ac:dyDescent="0.2">
      <c r="G12994" s="64"/>
      <c r="H12994" s="64"/>
      <c r="O12994" s="87"/>
      <c r="P12994" s="127"/>
      <c r="Q12994" s="127"/>
      <c r="R12994" s="127"/>
    </row>
    <row r="12995" spans="7:18" x14ac:dyDescent="0.2">
      <c r="G12995" s="64"/>
      <c r="H12995" s="64"/>
      <c r="O12995" s="87"/>
      <c r="P12995" s="127"/>
      <c r="Q12995" s="127"/>
      <c r="R12995" s="127"/>
    </row>
    <row r="12996" spans="7:18" x14ac:dyDescent="0.2">
      <c r="G12996" s="64"/>
      <c r="H12996" s="64"/>
      <c r="O12996" s="87"/>
      <c r="P12996" s="127"/>
      <c r="Q12996" s="127"/>
      <c r="R12996" s="127"/>
    </row>
    <row r="12997" spans="7:18" x14ac:dyDescent="0.2">
      <c r="G12997" s="64"/>
      <c r="H12997" s="64"/>
      <c r="O12997" s="87"/>
      <c r="P12997" s="127"/>
      <c r="Q12997" s="127"/>
      <c r="R12997" s="127"/>
    </row>
    <row r="12998" spans="7:18" x14ac:dyDescent="0.2">
      <c r="G12998" s="64"/>
      <c r="H12998" s="64"/>
      <c r="O12998" s="87"/>
      <c r="P12998" s="127"/>
      <c r="Q12998" s="127"/>
      <c r="R12998" s="127"/>
    </row>
    <row r="12999" spans="7:18" x14ac:dyDescent="0.2">
      <c r="G12999" s="64"/>
      <c r="H12999" s="64"/>
      <c r="O12999" s="87"/>
      <c r="P12999" s="127"/>
      <c r="Q12999" s="127"/>
      <c r="R12999" s="127"/>
    </row>
    <row r="13000" spans="7:18" x14ac:dyDescent="0.2">
      <c r="G13000" s="64"/>
      <c r="H13000" s="64"/>
      <c r="O13000" s="87"/>
      <c r="P13000" s="127"/>
      <c r="Q13000" s="127"/>
      <c r="R13000" s="127"/>
    </row>
    <row r="13001" spans="7:18" x14ac:dyDescent="0.2">
      <c r="G13001" s="64"/>
      <c r="H13001" s="64"/>
      <c r="O13001" s="87"/>
      <c r="P13001" s="127"/>
      <c r="Q13001" s="127"/>
      <c r="R13001" s="127"/>
    </row>
    <row r="13002" spans="7:18" x14ac:dyDescent="0.2">
      <c r="G13002" s="64"/>
      <c r="H13002" s="64"/>
      <c r="O13002" s="87"/>
      <c r="P13002" s="127"/>
      <c r="Q13002" s="127"/>
      <c r="R13002" s="127"/>
    </row>
    <row r="13003" spans="7:18" x14ac:dyDescent="0.2">
      <c r="G13003" s="64"/>
      <c r="H13003" s="64"/>
      <c r="O13003" s="87"/>
      <c r="P13003" s="127"/>
      <c r="Q13003" s="127"/>
      <c r="R13003" s="127"/>
    </row>
    <row r="13004" spans="7:18" x14ac:dyDescent="0.2">
      <c r="G13004" s="64"/>
      <c r="H13004" s="64"/>
      <c r="O13004" s="87"/>
      <c r="P13004" s="127"/>
      <c r="Q13004" s="127"/>
      <c r="R13004" s="127"/>
    </row>
    <row r="13005" spans="7:18" x14ac:dyDescent="0.2">
      <c r="G13005" s="64"/>
      <c r="H13005" s="64"/>
      <c r="O13005" s="87"/>
      <c r="P13005" s="127"/>
      <c r="Q13005" s="127"/>
      <c r="R13005" s="127"/>
    </row>
    <row r="13006" spans="7:18" x14ac:dyDescent="0.2">
      <c r="G13006" s="64"/>
      <c r="H13006" s="64"/>
      <c r="O13006" s="87"/>
      <c r="P13006" s="127"/>
      <c r="Q13006" s="127"/>
      <c r="R13006" s="127"/>
    </row>
    <row r="13007" spans="7:18" x14ac:dyDescent="0.2">
      <c r="G13007" s="64"/>
      <c r="H13007" s="64"/>
      <c r="O13007" s="87"/>
      <c r="P13007" s="127"/>
      <c r="Q13007" s="127"/>
      <c r="R13007" s="127"/>
    </row>
    <row r="13008" spans="7:18" x14ac:dyDescent="0.2">
      <c r="G13008" s="64"/>
      <c r="H13008" s="64"/>
      <c r="O13008" s="87"/>
      <c r="P13008" s="127"/>
      <c r="Q13008" s="127"/>
      <c r="R13008" s="127"/>
    </row>
    <row r="13009" spans="7:18" x14ac:dyDescent="0.2">
      <c r="G13009" s="64"/>
      <c r="H13009" s="64"/>
      <c r="O13009" s="87"/>
      <c r="P13009" s="127"/>
      <c r="Q13009" s="127"/>
      <c r="R13009" s="127"/>
    </row>
    <row r="13010" spans="7:18" x14ac:dyDescent="0.2">
      <c r="G13010" s="64"/>
      <c r="H13010" s="64"/>
      <c r="O13010" s="87"/>
      <c r="P13010" s="127"/>
      <c r="Q13010" s="127"/>
      <c r="R13010" s="127"/>
    </row>
    <row r="13011" spans="7:18" x14ac:dyDescent="0.2">
      <c r="G13011" s="64"/>
      <c r="H13011" s="64"/>
      <c r="O13011" s="87"/>
      <c r="P13011" s="127"/>
      <c r="Q13011" s="127"/>
      <c r="R13011" s="127"/>
    </row>
    <row r="13012" spans="7:18" x14ac:dyDescent="0.2">
      <c r="G13012" s="64"/>
      <c r="H13012" s="64"/>
      <c r="O13012" s="87"/>
      <c r="P13012" s="127"/>
      <c r="Q13012" s="127"/>
      <c r="R13012" s="127"/>
    </row>
    <row r="13013" spans="7:18" x14ac:dyDescent="0.2">
      <c r="G13013" s="64"/>
      <c r="H13013" s="64"/>
      <c r="O13013" s="87"/>
      <c r="P13013" s="127"/>
      <c r="Q13013" s="127"/>
      <c r="R13013" s="127"/>
    </row>
    <row r="13014" spans="7:18" x14ac:dyDescent="0.2">
      <c r="G13014" s="64"/>
      <c r="H13014" s="64"/>
      <c r="O13014" s="87"/>
      <c r="P13014" s="127"/>
      <c r="Q13014" s="127"/>
      <c r="R13014" s="127"/>
    </row>
    <row r="13015" spans="7:18" x14ac:dyDescent="0.2">
      <c r="G13015" s="64"/>
      <c r="H13015" s="64"/>
      <c r="O13015" s="87"/>
      <c r="P13015" s="127"/>
      <c r="Q13015" s="127"/>
      <c r="R13015" s="127"/>
    </row>
    <row r="13016" spans="7:18" x14ac:dyDescent="0.2">
      <c r="G13016" s="64"/>
      <c r="H13016" s="64"/>
      <c r="O13016" s="87"/>
      <c r="P13016" s="127"/>
      <c r="Q13016" s="127"/>
      <c r="R13016" s="127"/>
    </row>
    <row r="13017" spans="7:18" x14ac:dyDescent="0.2">
      <c r="G13017" s="64"/>
      <c r="H13017" s="64"/>
      <c r="O13017" s="87"/>
      <c r="P13017" s="127"/>
      <c r="Q13017" s="127"/>
      <c r="R13017" s="127"/>
    </row>
    <row r="13018" spans="7:18" x14ac:dyDescent="0.2">
      <c r="G13018" s="64"/>
      <c r="H13018" s="64"/>
      <c r="O13018" s="87"/>
      <c r="P13018" s="127"/>
      <c r="Q13018" s="127"/>
      <c r="R13018" s="127"/>
    </row>
    <row r="13019" spans="7:18" x14ac:dyDescent="0.2">
      <c r="G13019" s="64"/>
      <c r="H13019" s="64"/>
      <c r="O13019" s="87"/>
      <c r="P13019" s="127"/>
      <c r="Q13019" s="127"/>
      <c r="R13019" s="127"/>
    </row>
    <row r="13020" spans="7:18" x14ac:dyDescent="0.2">
      <c r="G13020" s="64"/>
      <c r="H13020" s="64"/>
      <c r="O13020" s="87"/>
      <c r="P13020" s="127"/>
      <c r="Q13020" s="127"/>
      <c r="R13020" s="127"/>
    </row>
    <row r="13021" spans="7:18" x14ac:dyDescent="0.2">
      <c r="G13021" s="64"/>
      <c r="H13021" s="64"/>
      <c r="O13021" s="87"/>
      <c r="P13021" s="127"/>
      <c r="Q13021" s="127"/>
      <c r="R13021" s="127"/>
    </row>
    <row r="13022" spans="7:18" x14ac:dyDescent="0.2">
      <c r="G13022" s="64"/>
      <c r="H13022" s="64"/>
      <c r="O13022" s="87"/>
      <c r="P13022" s="127"/>
      <c r="Q13022" s="127"/>
      <c r="R13022" s="127"/>
    </row>
    <row r="13023" spans="7:18" x14ac:dyDescent="0.2">
      <c r="G13023" s="64"/>
      <c r="H13023" s="64"/>
      <c r="O13023" s="87"/>
      <c r="P13023" s="127"/>
      <c r="Q13023" s="127"/>
      <c r="R13023" s="127"/>
    </row>
    <row r="13024" spans="7:18" x14ac:dyDescent="0.2">
      <c r="G13024" s="64"/>
      <c r="H13024" s="64"/>
      <c r="O13024" s="87"/>
      <c r="P13024" s="127"/>
      <c r="Q13024" s="127"/>
      <c r="R13024" s="127"/>
    </row>
    <row r="13025" spans="7:18" x14ac:dyDescent="0.2">
      <c r="G13025" s="64"/>
      <c r="H13025" s="64"/>
      <c r="O13025" s="87"/>
      <c r="P13025" s="127"/>
      <c r="Q13025" s="127"/>
      <c r="R13025" s="127"/>
    </row>
    <row r="13026" spans="7:18" x14ac:dyDescent="0.2">
      <c r="G13026" s="64"/>
      <c r="H13026" s="64"/>
      <c r="O13026" s="87"/>
      <c r="P13026" s="127"/>
      <c r="Q13026" s="127"/>
      <c r="R13026" s="127"/>
    </row>
    <row r="13027" spans="7:18" x14ac:dyDescent="0.2">
      <c r="G13027" s="64"/>
      <c r="H13027" s="64"/>
      <c r="O13027" s="87"/>
      <c r="P13027" s="127"/>
      <c r="Q13027" s="127"/>
      <c r="R13027" s="127"/>
    </row>
    <row r="13028" spans="7:18" x14ac:dyDescent="0.2">
      <c r="G13028" s="64"/>
      <c r="H13028" s="64"/>
      <c r="O13028" s="87"/>
      <c r="P13028" s="127"/>
      <c r="Q13028" s="127"/>
      <c r="R13028" s="127"/>
    </row>
    <row r="13029" spans="7:18" x14ac:dyDescent="0.2">
      <c r="G13029" s="64"/>
      <c r="H13029" s="64"/>
      <c r="O13029" s="87"/>
      <c r="P13029" s="127"/>
      <c r="Q13029" s="127"/>
      <c r="R13029" s="127"/>
    </row>
    <row r="13030" spans="7:18" x14ac:dyDescent="0.2">
      <c r="G13030" s="64"/>
      <c r="H13030" s="64"/>
      <c r="O13030" s="87"/>
      <c r="P13030" s="127"/>
      <c r="Q13030" s="127"/>
      <c r="R13030" s="127"/>
    </row>
    <row r="13031" spans="7:18" x14ac:dyDescent="0.2">
      <c r="G13031" s="64"/>
      <c r="H13031" s="64"/>
      <c r="O13031" s="87"/>
      <c r="P13031" s="127"/>
      <c r="Q13031" s="127"/>
      <c r="R13031" s="127"/>
    </row>
    <row r="13032" spans="7:18" x14ac:dyDescent="0.2">
      <c r="G13032" s="64"/>
      <c r="H13032" s="64"/>
      <c r="O13032" s="87"/>
      <c r="P13032" s="127"/>
      <c r="Q13032" s="127"/>
      <c r="R13032" s="127"/>
    </row>
    <row r="13033" spans="7:18" x14ac:dyDescent="0.2">
      <c r="G13033" s="64"/>
      <c r="H13033" s="64"/>
      <c r="O13033" s="87"/>
      <c r="P13033" s="127"/>
      <c r="Q13033" s="127"/>
      <c r="R13033" s="127"/>
    </row>
    <row r="13034" spans="7:18" x14ac:dyDescent="0.2">
      <c r="G13034" s="64"/>
      <c r="H13034" s="64"/>
      <c r="O13034" s="87"/>
      <c r="P13034" s="127"/>
      <c r="Q13034" s="127"/>
      <c r="R13034" s="127"/>
    </row>
    <row r="13035" spans="7:18" x14ac:dyDescent="0.2">
      <c r="G13035" s="64"/>
      <c r="H13035" s="64"/>
      <c r="O13035" s="87"/>
      <c r="P13035" s="127"/>
      <c r="Q13035" s="127"/>
      <c r="R13035" s="127"/>
    </row>
    <row r="13036" spans="7:18" x14ac:dyDescent="0.2">
      <c r="G13036" s="64"/>
      <c r="H13036" s="64"/>
      <c r="O13036" s="87"/>
      <c r="P13036" s="127"/>
      <c r="Q13036" s="127"/>
      <c r="R13036" s="127"/>
    </row>
    <row r="13037" spans="7:18" x14ac:dyDescent="0.2">
      <c r="G13037" s="64"/>
      <c r="H13037" s="64"/>
      <c r="O13037" s="87"/>
      <c r="P13037" s="127"/>
      <c r="Q13037" s="127"/>
      <c r="R13037" s="127"/>
    </row>
    <row r="13038" spans="7:18" x14ac:dyDescent="0.2">
      <c r="G13038" s="64"/>
      <c r="H13038" s="64"/>
      <c r="O13038" s="87"/>
      <c r="P13038" s="127"/>
      <c r="Q13038" s="127"/>
      <c r="R13038" s="127"/>
    </row>
    <row r="13039" spans="7:18" x14ac:dyDescent="0.2">
      <c r="G13039" s="64"/>
      <c r="H13039" s="64"/>
      <c r="O13039" s="87"/>
      <c r="P13039" s="127"/>
      <c r="Q13039" s="127"/>
      <c r="R13039" s="127"/>
    </row>
    <row r="13040" spans="7:18" x14ac:dyDescent="0.2">
      <c r="G13040" s="64"/>
      <c r="H13040" s="64"/>
      <c r="O13040" s="87"/>
      <c r="P13040" s="127"/>
      <c r="Q13040" s="127"/>
      <c r="R13040" s="127"/>
    </row>
    <row r="13041" spans="7:18" x14ac:dyDescent="0.2">
      <c r="G13041" s="64"/>
      <c r="H13041" s="64"/>
      <c r="O13041" s="87"/>
      <c r="P13041" s="127"/>
      <c r="Q13041" s="127"/>
      <c r="R13041" s="127"/>
    </row>
    <row r="13042" spans="7:18" x14ac:dyDescent="0.2">
      <c r="G13042" s="64"/>
      <c r="H13042" s="64"/>
      <c r="O13042" s="87"/>
      <c r="P13042" s="127"/>
      <c r="Q13042" s="127"/>
      <c r="R13042" s="127"/>
    </row>
    <row r="13043" spans="7:18" x14ac:dyDescent="0.2">
      <c r="G13043" s="64"/>
      <c r="H13043" s="64"/>
      <c r="O13043" s="87"/>
      <c r="P13043" s="127"/>
      <c r="Q13043" s="127"/>
      <c r="R13043" s="127"/>
    </row>
    <row r="13044" spans="7:18" x14ac:dyDescent="0.2">
      <c r="G13044" s="64"/>
      <c r="H13044" s="64"/>
      <c r="O13044" s="87"/>
      <c r="P13044" s="127"/>
      <c r="Q13044" s="127"/>
      <c r="R13044" s="127"/>
    </row>
    <row r="13045" spans="7:18" x14ac:dyDescent="0.2">
      <c r="G13045" s="64"/>
      <c r="H13045" s="64"/>
      <c r="O13045" s="87"/>
      <c r="P13045" s="127"/>
      <c r="Q13045" s="127"/>
      <c r="R13045" s="127"/>
    </row>
    <row r="13046" spans="7:18" x14ac:dyDescent="0.2">
      <c r="G13046" s="64"/>
      <c r="H13046" s="64"/>
      <c r="O13046" s="87"/>
      <c r="P13046" s="127"/>
      <c r="Q13046" s="127"/>
      <c r="R13046" s="127"/>
    </row>
    <row r="13047" spans="7:18" x14ac:dyDescent="0.2">
      <c r="G13047" s="64"/>
      <c r="H13047" s="64"/>
      <c r="O13047" s="87"/>
      <c r="P13047" s="127"/>
      <c r="Q13047" s="127"/>
      <c r="R13047" s="127"/>
    </row>
    <row r="13048" spans="7:18" x14ac:dyDescent="0.2">
      <c r="G13048" s="64"/>
      <c r="H13048" s="64"/>
      <c r="O13048" s="87"/>
      <c r="P13048" s="127"/>
      <c r="Q13048" s="127"/>
      <c r="R13048" s="127"/>
    </row>
    <row r="13049" spans="7:18" x14ac:dyDescent="0.2">
      <c r="G13049" s="64"/>
      <c r="H13049" s="64"/>
      <c r="O13049" s="87"/>
      <c r="P13049" s="127"/>
      <c r="Q13049" s="127"/>
      <c r="R13049" s="127"/>
    </row>
    <row r="13050" spans="7:18" x14ac:dyDescent="0.2">
      <c r="G13050" s="64"/>
      <c r="H13050" s="64"/>
      <c r="O13050" s="87"/>
      <c r="P13050" s="127"/>
      <c r="Q13050" s="127"/>
      <c r="R13050" s="127"/>
    </row>
    <row r="13051" spans="7:18" x14ac:dyDescent="0.2">
      <c r="G13051" s="64"/>
      <c r="H13051" s="64"/>
      <c r="O13051" s="87"/>
      <c r="P13051" s="127"/>
      <c r="Q13051" s="127"/>
      <c r="R13051" s="127"/>
    </row>
    <row r="13052" spans="7:18" x14ac:dyDescent="0.2">
      <c r="G13052" s="64"/>
      <c r="H13052" s="64"/>
      <c r="O13052" s="87"/>
      <c r="P13052" s="127"/>
      <c r="Q13052" s="127"/>
      <c r="R13052" s="127"/>
    </row>
    <row r="13053" spans="7:18" x14ac:dyDescent="0.2">
      <c r="G13053" s="64"/>
      <c r="H13053" s="64"/>
      <c r="O13053" s="87"/>
      <c r="P13053" s="127"/>
      <c r="Q13053" s="127"/>
      <c r="R13053" s="127"/>
    </row>
    <row r="13054" spans="7:18" x14ac:dyDescent="0.2">
      <c r="G13054" s="64"/>
      <c r="H13054" s="64"/>
      <c r="O13054" s="87"/>
      <c r="P13054" s="127"/>
      <c r="Q13054" s="127"/>
      <c r="R13054" s="127"/>
    </row>
    <row r="13055" spans="7:18" x14ac:dyDescent="0.2">
      <c r="G13055" s="64"/>
      <c r="H13055" s="64"/>
      <c r="O13055" s="87"/>
      <c r="P13055" s="127"/>
      <c r="Q13055" s="127"/>
      <c r="R13055" s="127"/>
    </row>
    <row r="13056" spans="7:18" x14ac:dyDescent="0.2">
      <c r="G13056" s="64"/>
      <c r="H13056" s="64"/>
      <c r="O13056" s="87"/>
      <c r="P13056" s="127"/>
      <c r="Q13056" s="127"/>
      <c r="R13056" s="127"/>
    </row>
    <row r="13057" spans="7:18" x14ac:dyDescent="0.2">
      <c r="G13057" s="64"/>
      <c r="H13057" s="64"/>
      <c r="O13057" s="87"/>
      <c r="P13057" s="127"/>
      <c r="Q13057" s="127"/>
      <c r="R13057" s="127"/>
    </row>
    <row r="13058" spans="7:18" x14ac:dyDescent="0.2">
      <c r="G13058" s="64"/>
      <c r="H13058" s="64"/>
      <c r="O13058" s="87"/>
      <c r="P13058" s="127"/>
      <c r="Q13058" s="127"/>
      <c r="R13058" s="127"/>
    </row>
    <row r="13059" spans="7:18" x14ac:dyDescent="0.2">
      <c r="G13059" s="64"/>
      <c r="H13059" s="64"/>
      <c r="O13059" s="87"/>
      <c r="P13059" s="127"/>
      <c r="Q13059" s="127"/>
      <c r="R13059" s="127"/>
    </row>
    <row r="13060" spans="7:18" x14ac:dyDescent="0.2">
      <c r="G13060" s="64"/>
      <c r="H13060" s="64"/>
      <c r="O13060" s="87"/>
      <c r="P13060" s="127"/>
      <c r="Q13060" s="127"/>
      <c r="R13060" s="127"/>
    </row>
    <row r="13061" spans="7:18" x14ac:dyDescent="0.2">
      <c r="G13061" s="64"/>
      <c r="H13061" s="64"/>
      <c r="O13061" s="87"/>
      <c r="P13061" s="127"/>
      <c r="Q13061" s="127"/>
      <c r="R13061" s="127"/>
    </row>
    <row r="13062" spans="7:18" x14ac:dyDescent="0.2">
      <c r="G13062" s="64"/>
      <c r="H13062" s="64"/>
      <c r="O13062" s="87"/>
      <c r="P13062" s="127"/>
      <c r="Q13062" s="127"/>
      <c r="R13062" s="127"/>
    </row>
    <row r="13063" spans="7:18" x14ac:dyDescent="0.2">
      <c r="G13063" s="64"/>
      <c r="H13063" s="64"/>
      <c r="O13063" s="87"/>
      <c r="P13063" s="127"/>
      <c r="Q13063" s="127"/>
      <c r="R13063" s="127"/>
    </row>
    <row r="13064" spans="7:18" x14ac:dyDescent="0.2">
      <c r="G13064" s="64"/>
      <c r="H13064" s="64"/>
      <c r="O13064" s="87"/>
      <c r="P13064" s="127"/>
      <c r="Q13064" s="127"/>
      <c r="R13064" s="127"/>
    </row>
    <row r="13065" spans="7:18" x14ac:dyDescent="0.2">
      <c r="G13065" s="64"/>
      <c r="H13065" s="64"/>
      <c r="O13065" s="87"/>
      <c r="P13065" s="127"/>
      <c r="Q13065" s="127"/>
      <c r="R13065" s="127"/>
    </row>
    <row r="13066" spans="7:18" x14ac:dyDescent="0.2">
      <c r="G13066" s="64"/>
      <c r="H13066" s="64"/>
      <c r="O13066" s="87"/>
      <c r="P13066" s="127"/>
      <c r="Q13066" s="127"/>
      <c r="R13066" s="127"/>
    </row>
    <row r="13067" spans="7:18" x14ac:dyDescent="0.2">
      <c r="G13067" s="64"/>
      <c r="H13067" s="64"/>
      <c r="O13067" s="87"/>
      <c r="P13067" s="127"/>
      <c r="Q13067" s="127"/>
      <c r="R13067" s="127"/>
    </row>
    <row r="13068" spans="7:18" x14ac:dyDescent="0.2">
      <c r="G13068" s="64"/>
      <c r="H13068" s="64"/>
      <c r="O13068" s="87"/>
      <c r="P13068" s="127"/>
      <c r="Q13068" s="127"/>
      <c r="R13068" s="127"/>
    </row>
    <row r="13069" spans="7:18" x14ac:dyDescent="0.2">
      <c r="G13069" s="64"/>
      <c r="H13069" s="64"/>
      <c r="O13069" s="87"/>
      <c r="P13069" s="127"/>
      <c r="Q13069" s="127"/>
      <c r="R13069" s="127"/>
    </row>
    <row r="13070" spans="7:18" x14ac:dyDescent="0.2">
      <c r="G13070" s="64"/>
      <c r="H13070" s="64"/>
      <c r="O13070" s="87"/>
      <c r="P13070" s="127"/>
      <c r="Q13070" s="127"/>
      <c r="R13070" s="127"/>
    </row>
    <row r="13071" spans="7:18" x14ac:dyDescent="0.2">
      <c r="G13071" s="64"/>
      <c r="H13071" s="64"/>
      <c r="O13071" s="87"/>
      <c r="P13071" s="127"/>
      <c r="Q13071" s="127"/>
      <c r="R13071" s="127"/>
    </row>
    <row r="13072" spans="7:18" x14ac:dyDescent="0.2">
      <c r="G13072" s="64"/>
      <c r="H13072" s="64"/>
      <c r="O13072" s="87"/>
      <c r="P13072" s="127"/>
      <c r="Q13072" s="127"/>
      <c r="R13072" s="127"/>
    </row>
    <row r="13073" spans="7:18" x14ac:dyDescent="0.2">
      <c r="G13073" s="64"/>
      <c r="H13073" s="64"/>
      <c r="O13073" s="87"/>
      <c r="P13073" s="127"/>
      <c r="Q13073" s="127"/>
      <c r="R13073" s="127"/>
    </row>
    <row r="13074" spans="7:18" x14ac:dyDescent="0.2">
      <c r="G13074" s="64"/>
      <c r="H13074" s="64"/>
      <c r="O13074" s="87"/>
      <c r="P13074" s="127"/>
      <c r="Q13074" s="127"/>
      <c r="R13074" s="127"/>
    </row>
    <row r="13075" spans="7:18" x14ac:dyDescent="0.2">
      <c r="G13075" s="64"/>
      <c r="H13075" s="64"/>
      <c r="O13075" s="87"/>
      <c r="P13075" s="127"/>
      <c r="Q13075" s="127"/>
      <c r="R13075" s="127"/>
    </row>
    <row r="13076" spans="7:18" x14ac:dyDescent="0.2">
      <c r="G13076" s="64"/>
      <c r="H13076" s="64"/>
      <c r="O13076" s="87"/>
      <c r="P13076" s="127"/>
      <c r="Q13076" s="127"/>
      <c r="R13076" s="127"/>
    </row>
    <row r="13077" spans="7:18" x14ac:dyDescent="0.2">
      <c r="G13077" s="64"/>
      <c r="H13077" s="64"/>
      <c r="O13077" s="87"/>
      <c r="P13077" s="127"/>
      <c r="Q13077" s="127"/>
      <c r="R13077" s="127"/>
    </row>
    <row r="13078" spans="7:18" x14ac:dyDescent="0.2">
      <c r="G13078" s="64"/>
      <c r="H13078" s="64"/>
      <c r="O13078" s="87"/>
      <c r="P13078" s="127"/>
      <c r="Q13078" s="127"/>
      <c r="R13078" s="127"/>
    </row>
    <row r="13079" spans="7:18" x14ac:dyDescent="0.2">
      <c r="G13079" s="64"/>
      <c r="H13079" s="64"/>
      <c r="O13079" s="87"/>
      <c r="P13079" s="127"/>
      <c r="Q13079" s="127"/>
      <c r="R13079" s="127"/>
    </row>
    <row r="13080" spans="7:18" x14ac:dyDescent="0.2">
      <c r="G13080" s="64"/>
      <c r="H13080" s="64"/>
      <c r="O13080" s="87"/>
      <c r="P13080" s="127"/>
      <c r="Q13080" s="127"/>
      <c r="R13080" s="127"/>
    </row>
    <row r="13081" spans="7:18" x14ac:dyDescent="0.2">
      <c r="G13081" s="64"/>
      <c r="H13081" s="64"/>
      <c r="O13081" s="87"/>
      <c r="P13081" s="127"/>
      <c r="Q13081" s="127"/>
      <c r="R13081" s="127"/>
    </row>
    <row r="13082" spans="7:18" x14ac:dyDescent="0.2">
      <c r="G13082" s="64"/>
      <c r="H13082" s="64"/>
      <c r="O13082" s="87"/>
      <c r="P13082" s="127"/>
      <c r="Q13082" s="127"/>
      <c r="R13082" s="127"/>
    </row>
    <row r="13083" spans="7:18" x14ac:dyDescent="0.2">
      <c r="G13083" s="64"/>
      <c r="H13083" s="64"/>
      <c r="O13083" s="87"/>
      <c r="P13083" s="127"/>
      <c r="Q13083" s="127"/>
      <c r="R13083" s="127"/>
    </row>
    <row r="13084" spans="7:18" x14ac:dyDescent="0.2">
      <c r="G13084" s="64"/>
      <c r="H13084" s="64"/>
      <c r="O13084" s="87"/>
      <c r="P13084" s="127"/>
      <c r="Q13084" s="127"/>
      <c r="R13084" s="127"/>
    </row>
    <row r="13085" spans="7:18" x14ac:dyDescent="0.2">
      <c r="G13085" s="64"/>
      <c r="H13085" s="64"/>
      <c r="O13085" s="87"/>
      <c r="P13085" s="127"/>
      <c r="Q13085" s="127"/>
      <c r="R13085" s="127"/>
    </row>
    <row r="13086" spans="7:18" x14ac:dyDescent="0.2">
      <c r="G13086" s="64"/>
      <c r="H13086" s="64"/>
      <c r="O13086" s="87"/>
      <c r="P13086" s="127"/>
      <c r="Q13086" s="127"/>
      <c r="R13086" s="127"/>
    </row>
    <row r="13087" spans="7:18" x14ac:dyDescent="0.2">
      <c r="G13087" s="64"/>
      <c r="H13087" s="64"/>
      <c r="O13087" s="87"/>
      <c r="P13087" s="127"/>
      <c r="Q13087" s="127"/>
      <c r="R13087" s="127"/>
    </row>
    <row r="13088" spans="7:18" x14ac:dyDescent="0.2">
      <c r="G13088" s="64"/>
      <c r="H13088" s="64"/>
      <c r="O13088" s="87"/>
      <c r="P13088" s="127"/>
      <c r="Q13088" s="127"/>
      <c r="R13088" s="127"/>
    </row>
    <row r="13089" spans="7:18" x14ac:dyDescent="0.2">
      <c r="G13089" s="64"/>
      <c r="H13089" s="64"/>
      <c r="O13089" s="87"/>
      <c r="P13089" s="127"/>
      <c r="Q13089" s="127"/>
      <c r="R13089" s="127"/>
    </row>
    <row r="13090" spans="7:18" x14ac:dyDescent="0.2">
      <c r="G13090" s="64"/>
      <c r="H13090" s="64"/>
      <c r="O13090" s="87"/>
      <c r="P13090" s="127"/>
      <c r="Q13090" s="127"/>
      <c r="R13090" s="127"/>
    </row>
    <row r="13091" spans="7:18" x14ac:dyDescent="0.2">
      <c r="G13091" s="64"/>
      <c r="H13091" s="64"/>
      <c r="O13091" s="87"/>
      <c r="P13091" s="127"/>
      <c r="Q13091" s="127"/>
      <c r="R13091" s="127"/>
    </row>
    <row r="13092" spans="7:18" x14ac:dyDescent="0.2">
      <c r="G13092" s="64"/>
      <c r="H13092" s="64"/>
      <c r="O13092" s="87"/>
      <c r="P13092" s="127"/>
      <c r="Q13092" s="127"/>
      <c r="R13092" s="127"/>
    </row>
    <row r="13093" spans="7:18" x14ac:dyDescent="0.2">
      <c r="G13093" s="64"/>
      <c r="H13093" s="64"/>
      <c r="O13093" s="87"/>
      <c r="P13093" s="127"/>
      <c r="Q13093" s="127"/>
      <c r="R13093" s="127"/>
    </row>
    <row r="13094" spans="7:18" x14ac:dyDescent="0.2">
      <c r="G13094" s="64"/>
      <c r="H13094" s="64"/>
      <c r="O13094" s="87"/>
      <c r="P13094" s="127"/>
      <c r="Q13094" s="127"/>
      <c r="R13094" s="127"/>
    </row>
    <row r="13095" spans="7:18" x14ac:dyDescent="0.2">
      <c r="G13095" s="64"/>
      <c r="H13095" s="64"/>
      <c r="O13095" s="87"/>
      <c r="P13095" s="127"/>
      <c r="Q13095" s="127"/>
      <c r="R13095" s="127"/>
    </row>
    <row r="13096" spans="7:18" x14ac:dyDescent="0.2">
      <c r="G13096" s="64"/>
      <c r="H13096" s="64"/>
      <c r="O13096" s="87"/>
      <c r="P13096" s="127"/>
      <c r="Q13096" s="127"/>
      <c r="R13096" s="127"/>
    </row>
    <row r="13097" spans="7:18" x14ac:dyDescent="0.2">
      <c r="G13097" s="64"/>
      <c r="H13097" s="64"/>
      <c r="O13097" s="87"/>
      <c r="P13097" s="127"/>
      <c r="Q13097" s="127"/>
      <c r="R13097" s="127"/>
    </row>
    <row r="13098" spans="7:18" x14ac:dyDescent="0.2">
      <c r="G13098" s="64"/>
      <c r="H13098" s="64"/>
      <c r="O13098" s="87"/>
      <c r="P13098" s="127"/>
      <c r="Q13098" s="127"/>
      <c r="R13098" s="127"/>
    </row>
    <row r="13099" spans="7:18" x14ac:dyDescent="0.2">
      <c r="G13099" s="64"/>
      <c r="H13099" s="64"/>
      <c r="O13099" s="87"/>
      <c r="P13099" s="127"/>
      <c r="Q13099" s="127"/>
      <c r="R13099" s="127"/>
    </row>
    <row r="13100" spans="7:18" x14ac:dyDescent="0.2">
      <c r="G13100" s="64"/>
      <c r="H13100" s="64"/>
      <c r="O13100" s="87"/>
      <c r="P13100" s="127"/>
      <c r="Q13100" s="127"/>
      <c r="R13100" s="127"/>
    </row>
    <row r="13101" spans="7:18" x14ac:dyDescent="0.2">
      <c r="G13101" s="64"/>
      <c r="H13101" s="64"/>
      <c r="O13101" s="87"/>
      <c r="P13101" s="127"/>
      <c r="Q13101" s="127"/>
      <c r="R13101" s="127"/>
    </row>
    <row r="13102" spans="7:18" x14ac:dyDescent="0.2">
      <c r="G13102" s="64"/>
      <c r="H13102" s="64"/>
      <c r="O13102" s="87"/>
      <c r="P13102" s="127"/>
      <c r="Q13102" s="127"/>
      <c r="R13102" s="127"/>
    </row>
    <row r="13103" spans="7:18" x14ac:dyDescent="0.2">
      <c r="G13103" s="64"/>
      <c r="H13103" s="64"/>
      <c r="O13103" s="87"/>
      <c r="P13103" s="127"/>
      <c r="Q13103" s="127"/>
      <c r="R13103" s="127"/>
    </row>
    <row r="13104" spans="7:18" x14ac:dyDescent="0.2">
      <c r="G13104" s="64"/>
      <c r="H13104" s="64"/>
      <c r="O13104" s="87"/>
      <c r="P13104" s="127"/>
      <c r="Q13104" s="127"/>
      <c r="R13104" s="127"/>
    </row>
    <row r="13105" spans="7:18" x14ac:dyDescent="0.2">
      <c r="G13105" s="64"/>
      <c r="H13105" s="64"/>
      <c r="O13105" s="87"/>
      <c r="P13105" s="127"/>
      <c r="Q13105" s="127"/>
      <c r="R13105" s="127"/>
    </row>
    <row r="13106" spans="7:18" x14ac:dyDescent="0.2">
      <c r="G13106" s="64"/>
      <c r="H13106" s="64"/>
      <c r="O13106" s="87"/>
      <c r="P13106" s="127"/>
      <c r="Q13106" s="127"/>
      <c r="R13106" s="127"/>
    </row>
    <row r="13107" spans="7:18" x14ac:dyDescent="0.2">
      <c r="G13107" s="64"/>
      <c r="H13107" s="64"/>
      <c r="O13107" s="87"/>
      <c r="P13107" s="127"/>
      <c r="Q13107" s="127"/>
      <c r="R13107" s="127"/>
    </row>
    <row r="13108" spans="7:18" x14ac:dyDescent="0.2">
      <c r="G13108" s="64"/>
      <c r="H13108" s="64"/>
      <c r="O13108" s="87"/>
      <c r="P13108" s="127"/>
      <c r="Q13108" s="127"/>
      <c r="R13108" s="127"/>
    </row>
    <row r="13109" spans="7:18" x14ac:dyDescent="0.2">
      <c r="G13109" s="64"/>
      <c r="H13109" s="64"/>
      <c r="O13109" s="87"/>
      <c r="P13109" s="127"/>
      <c r="Q13109" s="127"/>
      <c r="R13109" s="127"/>
    </row>
    <row r="13110" spans="7:18" x14ac:dyDescent="0.2">
      <c r="G13110" s="64"/>
      <c r="H13110" s="64"/>
      <c r="O13110" s="87"/>
      <c r="P13110" s="127"/>
      <c r="Q13110" s="127"/>
      <c r="R13110" s="127"/>
    </row>
    <row r="13111" spans="7:18" x14ac:dyDescent="0.2">
      <c r="G13111" s="64"/>
      <c r="H13111" s="64"/>
      <c r="O13111" s="87"/>
      <c r="P13111" s="127"/>
      <c r="Q13111" s="127"/>
      <c r="R13111" s="127"/>
    </row>
    <row r="13112" spans="7:18" x14ac:dyDescent="0.2">
      <c r="G13112" s="64"/>
      <c r="H13112" s="64"/>
      <c r="O13112" s="87"/>
      <c r="P13112" s="127"/>
      <c r="Q13112" s="127"/>
      <c r="R13112" s="127"/>
    </row>
    <row r="13113" spans="7:18" x14ac:dyDescent="0.2">
      <c r="G13113" s="64"/>
      <c r="H13113" s="64"/>
      <c r="O13113" s="87"/>
      <c r="P13113" s="127"/>
      <c r="Q13113" s="127"/>
      <c r="R13113" s="127"/>
    </row>
    <row r="13114" spans="7:18" x14ac:dyDescent="0.2">
      <c r="G13114" s="64"/>
      <c r="H13114" s="64"/>
      <c r="O13114" s="87"/>
      <c r="P13114" s="127"/>
      <c r="Q13114" s="127"/>
      <c r="R13114" s="127"/>
    </row>
    <row r="13115" spans="7:18" x14ac:dyDescent="0.2">
      <c r="G13115" s="64"/>
      <c r="H13115" s="64"/>
      <c r="O13115" s="87"/>
      <c r="P13115" s="127"/>
      <c r="Q13115" s="127"/>
      <c r="R13115" s="127"/>
    </row>
    <row r="13116" spans="7:18" x14ac:dyDescent="0.2">
      <c r="G13116" s="64"/>
      <c r="H13116" s="64"/>
      <c r="O13116" s="87"/>
      <c r="P13116" s="127"/>
      <c r="Q13116" s="127"/>
      <c r="R13116" s="127"/>
    </row>
    <row r="13117" spans="7:18" x14ac:dyDescent="0.2">
      <c r="G13117" s="64"/>
      <c r="H13117" s="64"/>
      <c r="O13117" s="87"/>
      <c r="P13117" s="127"/>
      <c r="Q13117" s="127"/>
      <c r="R13117" s="127"/>
    </row>
    <row r="13118" spans="7:18" x14ac:dyDescent="0.2">
      <c r="G13118" s="64"/>
      <c r="H13118" s="64"/>
      <c r="O13118" s="87"/>
      <c r="P13118" s="127"/>
      <c r="Q13118" s="127"/>
      <c r="R13118" s="127"/>
    </row>
    <row r="13119" spans="7:18" x14ac:dyDescent="0.2">
      <c r="G13119" s="64"/>
      <c r="H13119" s="64"/>
      <c r="O13119" s="87"/>
      <c r="P13119" s="127"/>
      <c r="Q13119" s="127"/>
      <c r="R13119" s="127"/>
    </row>
    <row r="13120" spans="7:18" x14ac:dyDescent="0.2">
      <c r="G13120" s="64"/>
      <c r="H13120" s="64"/>
      <c r="O13120" s="87"/>
      <c r="P13120" s="127"/>
      <c r="Q13120" s="127"/>
      <c r="R13120" s="127"/>
    </row>
    <row r="13121" spans="7:18" x14ac:dyDescent="0.2">
      <c r="G13121" s="64"/>
      <c r="H13121" s="64"/>
      <c r="O13121" s="87"/>
      <c r="P13121" s="127"/>
      <c r="Q13121" s="127"/>
      <c r="R13121" s="127"/>
    </row>
    <row r="13122" spans="7:18" x14ac:dyDescent="0.2">
      <c r="G13122" s="64"/>
      <c r="H13122" s="64"/>
      <c r="O13122" s="87"/>
      <c r="P13122" s="127"/>
      <c r="Q13122" s="127"/>
      <c r="R13122" s="127"/>
    </row>
    <row r="13123" spans="7:18" x14ac:dyDescent="0.2">
      <c r="G13123" s="64"/>
      <c r="H13123" s="64"/>
      <c r="O13123" s="87"/>
      <c r="P13123" s="127"/>
      <c r="Q13123" s="127"/>
      <c r="R13123" s="127"/>
    </row>
    <row r="13124" spans="7:18" x14ac:dyDescent="0.2">
      <c r="G13124" s="64"/>
      <c r="H13124" s="64"/>
      <c r="O13124" s="87"/>
      <c r="P13124" s="127"/>
      <c r="Q13124" s="127"/>
      <c r="R13124" s="127"/>
    </row>
    <row r="13125" spans="7:18" x14ac:dyDescent="0.2">
      <c r="G13125" s="64"/>
      <c r="H13125" s="64"/>
      <c r="O13125" s="87"/>
      <c r="P13125" s="127"/>
      <c r="Q13125" s="127"/>
      <c r="R13125" s="127"/>
    </row>
    <row r="13126" spans="7:18" x14ac:dyDescent="0.2">
      <c r="G13126" s="64"/>
      <c r="H13126" s="64"/>
      <c r="O13126" s="87"/>
      <c r="P13126" s="127"/>
      <c r="Q13126" s="127"/>
      <c r="R13126" s="127"/>
    </row>
    <row r="13127" spans="7:18" x14ac:dyDescent="0.2">
      <c r="G13127" s="64"/>
      <c r="H13127" s="64"/>
      <c r="O13127" s="87"/>
      <c r="P13127" s="127"/>
      <c r="Q13127" s="127"/>
      <c r="R13127" s="127"/>
    </row>
    <row r="13128" spans="7:18" x14ac:dyDescent="0.2">
      <c r="G13128" s="64"/>
      <c r="H13128" s="64"/>
      <c r="O13128" s="87"/>
      <c r="P13128" s="127"/>
      <c r="Q13128" s="127"/>
      <c r="R13128" s="127"/>
    </row>
    <row r="13129" spans="7:18" x14ac:dyDescent="0.2">
      <c r="G13129" s="64"/>
      <c r="H13129" s="64"/>
      <c r="O13129" s="87"/>
      <c r="P13129" s="127"/>
      <c r="Q13129" s="127"/>
      <c r="R13129" s="127"/>
    </row>
    <row r="13130" spans="7:18" x14ac:dyDescent="0.2">
      <c r="G13130" s="64"/>
      <c r="H13130" s="64"/>
      <c r="O13130" s="87"/>
      <c r="P13130" s="127"/>
      <c r="Q13130" s="127"/>
      <c r="R13130" s="127"/>
    </row>
    <row r="13131" spans="7:18" x14ac:dyDescent="0.2">
      <c r="G13131" s="64"/>
      <c r="H13131" s="64"/>
      <c r="O13131" s="87"/>
      <c r="P13131" s="127"/>
      <c r="Q13131" s="127"/>
      <c r="R13131" s="127"/>
    </row>
    <row r="13132" spans="7:18" x14ac:dyDescent="0.2">
      <c r="G13132" s="64"/>
      <c r="H13132" s="64"/>
      <c r="O13132" s="87"/>
      <c r="P13132" s="127"/>
      <c r="Q13132" s="127"/>
      <c r="R13132" s="127"/>
    </row>
    <row r="13133" spans="7:18" x14ac:dyDescent="0.2">
      <c r="G13133" s="64"/>
      <c r="H13133" s="64"/>
      <c r="O13133" s="87"/>
      <c r="P13133" s="127"/>
      <c r="Q13133" s="127"/>
      <c r="R13133" s="127"/>
    </row>
    <row r="13134" spans="7:18" x14ac:dyDescent="0.2">
      <c r="G13134" s="64"/>
      <c r="H13134" s="64"/>
      <c r="O13134" s="87"/>
      <c r="P13134" s="127"/>
      <c r="Q13134" s="127"/>
      <c r="R13134" s="127"/>
    </row>
    <row r="13135" spans="7:18" x14ac:dyDescent="0.2">
      <c r="G13135" s="64"/>
      <c r="H13135" s="64"/>
      <c r="O13135" s="87"/>
      <c r="P13135" s="127"/>
      <c r="Q13135" s="127"/>
      <c r="R13135" s="127"/>
    </row>
    <row r="13136" spans="7:18" x14ac:dyDescent="0.2">
      <c r="G13136" s="64"/>
      <c r="H13136" s="64"/>
      <c r="O13136" s="87"/>
      <c r="P13136" s="127"/>
      <c r="Q13136" s="127"/>
      <c r="R13136" s="127"/>
    </row>
    <row r="13137" spans="7:18" x14ac:dyDescent="0.2">
      <c r="G13137" s="64"/>
      <c r="H13137" s="64"/>
      <c r="O13137" s="87"/>
      <c r="P13137" s="127"/>
      <c r="Q13137" s="127"/>
      <c r="R13137" s="127"/>
    </row>
    <row r="13138" spans="7:18" x14ac:dyDescent="0.2">
      <c r="G13138" s="64"/>
      <c r="H13138" s="64"/>
      <c r="O13138" s="87"/>
      <c r="P13138" s="127"/>
      <c r="Q13138" s="127"/>
      <c r="R13138" s="127"/>
    </row>
    <row r="13139" spans="7:18" x14ac:dyDescent="0.2">
      <c r="G13139" s="64"/>
      <c r="H13139" s="64"/>
      <c r="O13139" s="87"/>
      <c r="P13139" s="127"/>
      <c r="Q13139" s="127"/>
      <c r="R13139" s="127"/>
    </row>
    <row r="13140" spans="7:18" x14ac:dyDescent="0.2">
      <c r="G13140" s="64"/>
      <c r="H13140" s="64"/>
      <c r="O13140" s="87"/>
      <c r="P13140" s="127"/>
      <c r="Q13140" s="127"/>
      <c r="R13140" s="127"/>
    </row>
    <row r="13141" spans="7:18" x14ac:dyDescent="0.2">
      <c r="G13141" s="64"/>
      <c r="H13141" s="64"/>
      <c r="O13141" s="87"/>
      <c r="P13141" s="127"/>
      <c r="Q13141" s="127"/>
      <c r="R13141" s="127"/>
    </row>
    <row r="13142" spans="7:18" x14ac:dyDescent="0.2">
      <c r="G13142" s="64"/>
      <c r="H13142" s="64"/>
      <c r="O13142" s="87"/>
      <c r="P13142" s="127"/>
      <c r="Q13142" s="127"/>
      <c r="R13142" s="127"/>
    </row>
    <row r="13143" spans="7:18" x14ac:dyDescent="0.2">
      <c r="G13143" s="64"/>
      <c r="H13143" s="64"/>
      <c r="O13143" s="87"/>
      <c r="P13143" s="127"/>
      <c r="Q13143" s="127"/>
      <c r="R13143" s="127"/>
    </row>
    <row r="13144" spans="7:18" x14ac:dyDescent="0.2">
      <c r="G13144" s="64"/>
      <c r="H13144" s="64"/>
      <c r="O13144" s="87"/>
      <c r="P13144" s="127"/>
      <c r="Q13144" s="127"/>
      <c r="R13144" s="127"/>
    </row>
    <row r="13145" spans="7:18" x14ac:dyDescent="0.2">
      <c r="G13145" s="64"/>
      <c r="H13145" s="64"/>
      <c r="O13145" s="87"/>
      <c r="P13145" s="127"/>
      <c r="Q13145" s="127"/>
      <c r="R13145" s="127"/>
    </row>
    <row r="13146" spans="7:18" x14ac:dyDescent="0.2">
      <c r="G13146" s="64"/>
      <c r="H13146" s="64"/>
      <c r="O13146" s="87"/>
      <c r="P13146" s="127"/>
      <c r="Q13146" s="127"/>
      <c r="R13146" s="127"/>
    </row>
    <row r="13147" spans="7:18" x14ac:dyDescent="0.2">
      <c r="G13147" s="64"/>
      <c r="H13147" s="64"/>
      <c r="O13147" s="87"/>
      <c r="P13147" s="127"/>
      <c r="Q13147" s="127"/>
      <c r="R13147" s="127"/>
    </row>
    <row r="13148" spans="7:18" x14ac:dyDescent="0.2">
      <c r="G13148" s="64"/>
      <c r="H13148" s="64"/>
      <c r="O13148" s="87"/>
      <c r="P13148" s="127"/>
      <c r="Q13148" s="127"/>
      <c r="R13148" s="127"/>
    </row>
    <row r="13149" spans="7:18" x14ac:dyDescent="0.2">
      <c r="G13149" s="64"/>
      <c r="H13149" s="64"/>
      <c r="O13149" s="87"/>
      <c r="P13149" s="127"/>
      <c r="Q13149" s="127"/>
      <c r="R13149" s="127"/>
    </row>
    <row r="13150" spans="7:18" x14ac:dyDescent="0.2">
      <c r="G13150" s="64"/>
      <c r="H13150" s="64"/>
      <c r="O13150" s="87"/>
      <c r="P13150" s="127"/>
      <c r="Q13150" s="127"/>
      <c r="R13150" s="127"/>
    </row>
    <row r="13151" spans="7:18" x14ac:dyDescent="0.2">
      <c r="G13151" s="64"/>
      <c r="H13151" s="64"/>
      <c r="O13151" s="87"/>
      <c r="P13151" s="127"/>
      <c r="Q13151" s="127"/>
      <c r="R13151" s="127"/>
    </row>
    <row r="13152" spans="7:18" x14ac:dyDescent="0.2">
      <c r="G13152" s="64"/>
      <c r="H13152" s="64"/>
      <c r="O13152" s="87"/>
      <c r="P13152" s="127"/>
      <c r="Q13152" s="127"/>
      <c r="R13152" s="127"/>
    </row>
    <row r="13153" spans="7:18" x14ac:dyDescent="0.2">
      <c r="G13153" s="64"/>
      <c r="H13153" s="64"/>
      <c r="O13153" s="87"/>
      <c r="P13153" s="127"/>
      <c r="Q13153" s="127"/>
      <c r="R13153" s="127"/>
    </row>
    <row r="13154" spans="7:18" x14ac:dyDescent="0.2">
      <c r="G13154" s="64"/>
      <c r="H13154" s="64"/>
      <c r="O13154" s="87"/>
      <c r="P13154" s="127"/>
      <c r="Q13154" s="127"/>
      <c r="R13154" s="127"/>
    </row>
    <row r="13155" spans="7:18" x14ac:dyDescent="0.2">
      <c r="G13155" s="64"/>
      <c r="H13155" s="64"/>
      <c r="O13155" s="87"/>
      <c r="P13155" s="127"/>
      <c r="Q13155" s="127"/>
      <c r="R13155" s="127"/>
    </row>
    <row r="13156" spans="7:18" x14ac:dyDescent="0.2">
      <c r="G13156" s="64"/>
      <c r="H13156" s="64"/>
      <c r="O13156" s="87"/>
      <c r="P13156" s="127"/>
      <c r="Q13156" s="127"/>
      <c r="R13156" s="127"/>
    </row>
    <row r="13157" spans="7:18" x14ac:dyDescent="0.2">
      <c r="G13157" s="64"/>
      <c r="H13157" s="64"/>
      <c r="O13157" s="87"/>
      <c r="P13157" s="127"/>
      <c r="Q13157" s="127"/>
      <c r="R13157" s="127"/>
    </row>
    <row r="13158" spans="7:18" x14ac:dyDescent="0.2">
      <c r="G13158" s="64"/>
      <c r="H13158" s="64"/>
      <c r="O13158" s="87"/>
      <c r="P13158" s="127"/>
      <c r="Q13158" s="127"/>
      <c r="R13158" s="127"/>
    </row>
    <row r="13159" spans="7:18" x14ac:dyDescent="0.2">
      <c r="G13159" s="64"/>
      <c r="H13159" s="64"/>
      <c r="O13159" s="87"/>
      <c r="P13159" s="127"/>
      <c r="Q13159" s="127"/>
      <c r="R13159" s="127"/>
    </row>
    <row r="13160" spans="7:18" x14ac:dyDescent="0.2">
      <c r="G13160" s="64"/>
      <c r="H13160" s="64"/>
      <c r="O13160" s="87"/>
      <c r="P13160" s="127"/>
      <c r="Q13160" s="127"/>
      <c r="R13160" s="127"/>
    </row>
    <row r="13161" spans="7:18" x14ac:dyDescent="0.2">
      <c r="G13161" s="64"/>
      <c r="H13161" s="64"/>
      <c r="O13161" s="87"/>
      <c r="P13161" s="127"/>
      <c r="Q13161" s="127"/>
      <c r="R13161" s="127"/>
    </row>
    <row r="13162" spans="7:18" x14ac:dyDescent="0.2">
      <c r="G13162" s="64"/>
      <c r="H13162" s="64"/>
      <c r="O13162" s="87"/>
      <c r="P13162" s="127"/>
      <c r="Q13162" s="127"/>
      <c r="R13162" s="127"/>
    </row>
    <row r="13163" spans="7:18" x14ac:dyDescent="0.2">
      <c r="G13163" s="64"/>
      <c r="H13163" s="64"/>
      <c r="O13163" s="87"/>
      <c r="P13163" s="127"/>
      <c r="Q13163" s="127"/>
      <c r="R13163" s="127"/>
    </row>
    <row r="13164" spans="7:18" x14ac:dyDescent="0.2">
      <c r="G13164" s="64"/>
      <c r="H13164" s="64"/>
      <c r="O13164" s="87"/>
      <c r="P13164" s="127"/>
      <c r="Q13164" s="127"/>
      <c r="R13164" s="127"/>
    </row>
    <row r="13165" spans="7:18" x14ac:dyDescent="0.2">
      <c r="G13165" s="64"/>
      <c r="H13165" s="64"/>
      <c r="O13165" s="87"/>
      <c r="P13165" s="127"/>
      <c r="Q13165" s="127"/>
      <c r="R13165" s="127"/>
    </row>
    <row r="13166" spans="7:18" x14ac:dyDescent="0.2">
      <c r="G13166" s="64"/>
      <c r="H13166" s="64"/>
      <c r="O13166" s="87"/>
      <c r="P13166" s="127"/>
      <c r="Q13166" s="127"/>
      <c r="R13166" s="127"/>
    </row>
    <row r="13167" spans="7:18" x14ac:dyDescent="0.2">
      <c r="G13167" s="64"/>
      <c r="H13167" s="64"/>
      <c r="O13167" s="87"/>
      <c r="P13167" s="127"/>
      <c r="Q13167" s="127"/>
      <c r="R13167" s="127"/>
    </row>
    <row r="13168" spans="7:18" x14ac:dyDescent="0.2">
      <c r="G13168" s="64"/>
      <c r="H13168" s="64"/>
      <c r="O13168" s="87"/>
      <c r="P13168" s="127"/>
      <c r="Q13168" s="127"/>
      <c r="R13168" s="127"/>
    </row>
    <row r="13169" spans="7:18" x14ac:dyDescent="0.2">
      <c r="G13169" s="64"/>
      <c r="H13169" s="64"/>
      <c r="O13169" s="87"/>
      <c r="P13169" s="127"/>
      <c r="Q13169" s="127"/>
      <c r="R13169" s="127"/>
    </row>
    <row r="13170" spans="7:18" x14ac:dyDescent="0.2">
      <c r="G13170" s="64"/>
      <c r="H13170" s="64"/>
      <c r="O13170" s="87"/>
      <c r="P13170" s="127"/>
      <c r="Q13170" s="127"/>
      <c r="R13170" s="127"/>
    </row>
    <row r="13171" spans="7:18" x14ac:dyDescent="0.2">
      <c r="G13171" s="64"/>
      <c r="H13171" s="64"/>
      <c r="O13171" s="87"/>
      <c r="P13171" s="127"/>
      <c r="Q13171" s="127"/>
      <c r="R13171" s="127"/>
    </row>
    <row r="13172" spans="7:18" x14ac:dyDescent="0.2">
      <c r="G13172" s="64"/>
      <c r="H13172" s="64"/>
      <c r="O13172" s="87"/>
      <c r="P13172" s="127"/>
      <c r="Q13172" s="127"/>
      <c r="R13172" s="127"/>
    </row>
    <row r="13173" spans="7:18" x14ac:dyDescent="0.2">
      <c r="G13173" s="64"/>
      <c r="H13173" s="64"/>
      <c r="O13173" s="87"/>
      <c r="P13173" s="127"/>
      <c r="Q13173" s="127"/>
      <c r="R13173" s="127"/>
    </row>
    <row r="13174" spans="7:18" x14ac:dyDescent="0.2">
      <c r="G13174" s="64"/>
      <c r="H13174" s="64"/>
      <c r="O13174" s="87"/>
      <c r="P13174" s="127"/>
      <c r="Q13174" s="127"/>
      <c r="R13174" s="127"/>
    </row>
    <row r="13175" spans="7:18" x14ac:dyDescent="0.2">
      <c r="G13175" s="64"/>
      <c r="H13175" s="64"/>
      <c r="O13175" s="87"/>
      <c r="P13175" s="127"/>
      <c r="Q13175" s="127"/>
      <c r="R13175" s="127"/>
    </row>
    <row r="13176" spans="7:18" x14ac:dyDescent="0.2">
      <c r="G13176" s="64"/>
      <c r="H13176" s="64"/>
      <c r="O13176" s="87"/>
      <c r="P13176" s="127"/>
      <c r="Q13176" s="127"/>
      <c r="R13176" s="127"/>
    </row>
    <row r="13177" spans="7:18" x14ac:dyDescent="0.2">
      <c r="G13177" s="64"/>
      <c r="H13177" s="64"/>
      <c r="O13177" s="87"/>
      <c r="P13177" s="127"/>
      <c r="Q13177" s="127"/>
      <c r="R13177" s="127"/>
    </row>
    <row r="13178" spans="7:18" x14ac:dyDescent="0.2">
      <c r="G13178" s="64"/>
      <c r="H13178" s="64"/>
      <c r="O13178" s="87"/>
      <c r="P13178" s="127"/>
      <c r="Q13178" s="127"/>
      <c r="R13178" s="127"/>
    </row>
    <row r="13179" spans="7:18" x14ac:dyDescent="0.2">
      <c r="G13179" s="64"/>
      <c r="H13179" s="64"/>
      <c r="O13179" s="87"/>
      <c r="P13179" s="127"/>
      <c r="Q13179" s="127"/>
      <c r="R13179" s="127"/>
    </row>
    <row r="13180" spans="7:18" x14ac:dyDescent="0.2">
      <c r="G13180" s="64"/>
      <c r="H13180" s="64"/>
      <c r="O13180" s="87"/>
      <c r="P13180" s="127"/>
      <c r="Q13180" s="127"/>
      <c r="R13180" s="127"/>
    </row>
    <row r="13181" spans="7:18" x14ac:dyDescent="0.2">
      <c r="G13181" s="64"/>
      <c r="H13181" s="64"/>
      <c r="O13181" s="87"/>
      <c r="P13181" s="127"/>
      <c r="Q13181" s="127"/>
      <c r="R13181" s="127"/>
    </row>
    <row r="13182" spans="7:18" x14ac:dyDescent="0.2">
      <c r="G13182" s="64"/>
      <c r="H13182" s="64"/>
      <c r="O13182" s="87"/>
      <c r="P13182" s="127"/>
      <c r="Q13182" s="127"/>
      <c r="R13182" s="127"/>
    </row>
    <row r="13183" spans="7:18" x14ac:dyDescent="0.2">
      <c r="G13183" s="64"/>
      <c r="H13183" s="64"/>
      <c r="O13183" s="87"/>
      <c r="P13183" s="127"/>
      <c r="Q13183" s="127"/>
      <c r="R13183" s="127"/>
    </row>
    <row r="13184" spans="7:18" x14ac:dyDescent="0.2">
      <c r="G13184" s="64"/>
      <c r="H13184" s="64"/>
      <c r="O13184" s="87"/>
      <c r="P13184" s="127"/>
      <c r="Q13184" s="127"/>
      <c r="R13184" s="127"/>
    </row>
    <row r="13185" spans="7:18" x14ac:dyDescent="0.2">
      <c r="G13185" s="64"/>
      <c r="H13185" s="64"/>
      <c r="O13185" s="87"/>
      <c r="P13185" s="127"/>
      <c r="Q13185" s="127"/>
      <c r="R13185" s="127"/>
    </row>
    <row r="13186" spans="7:18" x14ac:dyDescent="0.2">
      <c r="G13186" s="64"/>
      <c r="H13186" s="64"/>
      <c r="O13186" s="87"/>
      <c r="P13186" s="127"/>
      <c r="Q13186" s="127"/>
      <c r="R13186" s="127"/>
    </row>
    <row r="13187" spans="7:18" x14ac:dyDescent="0.2">
      <c r="G13187" s="64"/>
      <c r="H13187" s="64"/>
      <c r="O13187" s="87"/>
      <c r="P13187" s="127"/>
      <c r="Q13187" s="127"/>
      <c r="R13187" s="127"/>
    </row>
    <row r="13188" spans="7:18" x14ac:dyDescent="0.2">
      <c r="G13188" s="64"/>
      <c r="H13188" s="64"/>
      <c r="O13188" s="87"/>
      <c r="P13188" s="127"/>
      <c r="Q13188" s="127"/>
      <c r="R13188" s="127"/>
    </row>
    <row r="13189" spans="7:18" x14ac:dyDescent="0.2">
      <c r="G13189" s="64"/>
      <c r="H13189" s="64"/>
      <c r="O13189" s="87"/>
      <c r="P13189" s="127"/>
      <c r="Q13189" s="127"/>
      <c r="R13189" s="127"/>
    </row>
    <row r="13190" spans="7:18" x14ac:dyDescent="0.2">
      <c r="G13190" s="64"/>
      <c r="H13190" s="64"/>
      <c r="O13190" s="87"/>
      <c r="P13190" s="127"/>
      <c r="Q13190" s="127"/>
      <c r="R13190" s="127"/>
    </row>
    <row r="13191" spans="7:18" x14ac:dyDescent="0.2">
      <c r="G13191" s="64"/>
      <c r="H13191" s="64"/>
      <c r="O13191" s="87"/>
      <c r="P13191" s="127"/>
      <c r="Q13191" s="127"/>
      <c r="R13191" s="127"/>
    </row>
    <row r="13192" spans="7:18" x14ac:dyDescent="0.2">
      <c r="G13192" s="64"/>
      <c r="H13192" s="64"/>
      <c r="O13192" s="87"/>
      <c r="P13192" s="127"/>
      <c r="Q13192" s="127"/>
      <c r="R13192" s="127"/>
    </row>
    <row r="13193" spans="7:18" x14ac:dyDescent="0.2">
      <c r="G13193" s="64"/>
      <c r="H13193" s="64"/>
      <c r="O13193" s="87"/>
      <c r="P13193" s="127"/>
      <c r="Q13193" s="127"/>
      <c r="R13193" s="127"/>
    </row>
    <row r="13194" spans="7:18" x14ac:dyDescent="0.2">
      <c r="G13194" s="64"/>
      <c r="H13194" s="64"/>
      <c r="O13194" s="87"/>
      <c r="P13194" s="127"/>
      <c r="Q13194" s="127"/>
      <c r="R13194" s="127"/>
    </row>
    <row r="13195" spans="7:18" x14ac:dyDescent="0.2">
      <c r="G13195" s="64"/>
      <c r="H13195" s="64"/>
      <c r="O13195" s="87"/>
      <c r="P13195" s="127"/>
      <c r="Q13195" s="127"/>
      <c r="R13195" s="127"/>
    </row>
    <row r="13196" spans="7:18" x14ac:dyDescent="0.2">
      <c r="G13196" s="64"/>
      <c r="H13196" s="64"/>
      <c r="O13196" s="87"/>
      <c r="P13196" s="127"/>
      <c r="Q13196" s="127"/>
      <c r="R13196" s="127"/>
    </row>
    <row r="13197" spans="7:18" x14ac:dyDescent="0.2">
      <c r="G13197" s="64"/>
      <c r="H13197" s="64"/>
      <c r="O13197" s="87"/>
      <c r="P13197" s="127"/>
      <c r="Q13197" s="127"/>
      <c r="R13197" s="127"/>
    </row>
    <row r="13198" spans="7:18" x14ac:dyDescent="0.2">
      <c r="G13198" s="64"/>
      <c r="H13198" s="64"/>
      <c r="O13198" s="87"/>
      <c r="P13198" s="127"/>
      <c r="Q13198" s="127"/>
      <c r="R13198" s="127"/>
    </row>
    <row r="13199" spans="7:18" x14ac:dyDescent="0.2">
      <c r="G13199" s="64"/>
      <c r="H13199" s="64"/>
      <c r="O13199" s="87"/>
      <c r="P13199" s="127"/>
      <c r="Q13199" s="127"/>
      <c r="R13199" s="127"/>
    </row>
    <row r="13200" spans="7:18" x14ac:dyDescent="0.2">
      <c r="G13200" s="64"/>
      <c r="H13200" s="64"/>
      <c r="O13200" s="87"/>
      <c r="P13200" s="127"/>
      <c r="Q13200" s="127"/>
      <c r="R13200" s="127"/>
    </row>
    <row r="13201" spans="7:18" x14ac:dyDescent="0.2">
      <c r="G13201" s="64"/>
      <c r="H13201" s="64"/>
      <c r="O13201" s="87"/>
      <c r="P13201" s="127"/>
      <c r="Q13201" s="127"/>
      <c r="R13201" s="127"/>
    </row>
    <row r="13202" spans="7:18" x14ac:dyDescent="0.2">
      <c r="G13202" s="64"/>
      <c r="H13202" s="64"/>
      <c r="O13202" s="87"/>
      <c r="P13202" s="127"/>
      <c r="Q13202" s="127"/>
      <c r="R13202" s="127"/>
    </row>
    <row r="13203" spans="7:18" x14ac:dyDescent="0.2">
      <c r="G13203" s="64"/>
      <c r="H13203" s="64"/>
      <c r="O13203" s="87"/>
      <c r="P13203" s="127"/>
      <c r="Q13203" s="127"/>
      <c r="R13203" s="127"/>
    </row>
    <row r="13204" spans="7:18" x14ac:dyDescent="0.2">
      <c r="G13204" s="64"/>
      <c r="H13204" s="64"/>
      <c r="O13204" s="87"/>
      <c r="P13204" s="127"/>
      <c r="Q13204" s="127"/>
      <c r="R13204" s="127"/>
    </row>
    <row r="13205" spans="7:18" x14ac:dyDescent="0.2">
      <c r="G13205" s="64"/>
      <c r="H13205" s="64"/>
      <c r="O13205" s="87"/>
      <c r="P13205" s="127"/>
      <c r="Q13205" s="127"/>
      <c r="R13205" s="127"/>
    </row>
    <row r="13206" spans="7:18" x14ac:dyDescent="0.2">
      <c r="G13206" s="64"/>
      <c r="H13206" s="64"/>
      <c r="O13206" s="87"/>
      <c r="P13206" s="127"/>
      <c r="Q13206" s="127"/>
      <c r="R13206" s="127"/>
    </row>
    <row r="13207" spans="7:18" x14ac:dyDescent="0.2">
      <c r="G13207" s="64"/>
      <c r="H13207" s="64"/>
      <c r="O13207" s="87"/>
      <c r="P13207" s="127"/>
      <c r="Q13207" s="127"/>
      <c r="R13207" s="127"/>
    </row>
    <row r="13208" spans="7:18" x14ac:dyDescent="0.2">
      <c r="G13208" s="64"/>
      <c r="H13208" s="64"/>
      <c r="O13208" s="87"/>
      <c r="P13208" s="127"/>
      <c r="Q13208" s="127"/>
      <c r="R13208" s="127"/>
    </row>
    <row r="13209" spans="7:18" x14ac:dyDescent="0.2">
      <c r="G13209" s="64"/>
      <c r="H13209" s="64"/>
      <c r="O13209" s="87"/>
      <c r="P13209" s="127"/>
      <c r="Q13209" s="127"/>
      <c r="R13209" s="127"/>
    </row>
    <row r="13210" spans="7:18" x14ac:dyDescent="0.2">
      <c r="G13210" s="64"/>
      <c r="H13210" s="64"/>
      <c r="O13210" s="87"/>
      <c r="P13210" s="127"/>
      <c r="Q13210" s="127"/>
      <c r="R13210" s="127"/>
    </row>
    <row r="13211" spans="7:18" x14ac:dyDescent="0.2">
      <c r="G13211" s="64"/>
      <c r="H13211" s="64"/>
      <c r="O13211" s="87"/>
      <c r="P13211" s="127"/>
      <c r="Q13211" s="127"/>
      <c r="R13211" s="127"/>
    </row>
    <row r="13212" spans="7:18" x14ac:dyDescent="0.2">
      <c r="G13212" s="64"/>
      <c r="H13212" s="64"/>
      <c r="O13212" s="87"/>
      <c r="P13212" s="127"/>
      <c r="Q13212" s="127"/>
      <c r="R13212" s="127"/>
    </row>
    <row r="13213" spans="7:18" x14ac:dyDescent="0.2">
      <c r="G13213" s="64"/>
      <c r="H13213" s="64"/>
      <c r="O13213" s="87"/>
      <c r="P13213" s="127"/>
      <c r="Q13213" s="127"/>
      <c r="R13213" s="127"/>
    </row>
    <row r="13214" spans="7:18" x14ac:dyDescent="0.2">
      <c r="G13214" s="64"/>
      <c r="H13214" s="64"/>
      <c r="O13214" s="87"/>
      <c r="P13214" s="127"/>
      <c r="Q13214" s="127"/>
      <c r="R13214" s="127"/>
    </row>
    <row r="13215" spans="7:18" x14ac:dyDescent="0.2">
      <c r="G13215" s="64"/>
      <c r="H13215" s="64"/>
      <c r="O13215" s="87"/>
      <c r="P13215" s="127"/>
      <c r="Q13215" s="127"/>
      <c r="R13215" s="127"/>
    </row>
    <row r="13216" spans="7:18" x14ac:dyDescent="0.2">
      <c r="G13216" s="64"/>
      <c r="H13216" s="64"/>
      <c r="O13216" s="87"/>
      <c r="P13216" s="127"/>
      <c r="Q13216" s="127"/>
      <c r="R13216" s="127"/>
    </row>
    <row r="13217" spans="7:18" x14ac:dyDescent="0.2">
      <c r="G13217" s="64"/>
      <c r="H13217" s="64"/>
      <c r="O13217" s="87"/>
      <c r="P13217" s="127"/>
      <c r="Q13217" s="127"/>
      <c r="R13217" s="127"/>
    </row>
    <row r="13218" spans="7:18" x14ac:dyDescent="0.2">
      <c r="G13218" s="64"/>
      <c r="H13218" s="64"/>
      <c r="O13218" s="87"/>
      <c r="P13218" s="127"/>
      <c r="Q13218" s="127"/>
      <c r="R13218" s="127"/>
    </row>
    <row r="13219" spans="7:18" x14ac:dyDescent="0.2">
      <c r="G13219" s="64"/>
      <c r="H13219" s="64"/>
      <c r="O13219" s="87"/>
      <c r="P13219" s="127"/>
      <c r="Q13219" s="127"/>
      <c r="R13219" s="127"/>
    </row>
    <row r="13220" spans="7:18" x14ac:dyDescent="0.2">
      <c r="G13220" s="64"/>
      <c r="H13220" s="64"/>
      <c r="O13220" s="87"/>
      <c r="P13220" s="127"/>
      <c r="Q13220" s="127"/>
      <c r="R13220" s="127"/>
    </row>
    <row r="13221" spans="7:18" x14ac:dyDescent="0.2">
      <c r="G13221" s="64"/>
      <c r="H13221" s="64"/>
      <c r="O13221" s="87"/>
      <c r="P13221" s="127"/>
      <c r="Q13221" s="127"/>
      <c r="R13221" s="127"/>
    </row>
    <row r="13222" spans="7:18" x14ac:dyDescent="0.2">
      <c r="G13222" s="64"/>
      <c r="H13222" s="64"/>
      <c r="O13222" s="87"/>
      <c r="P13222" s="127"/>
      <c r="Q13222" s="127"/>
      <c r="R13222" s="127"/>
    </row>
    <row r="13223" spans="7:18" x14ac:dyDescent="0.2">
      <c r="G13223" s="64"/>
      <c r="H13223" s="64"/>
      <c r="O13223" s="87"/>
      <c r="P13223" s="127"/>
      <c r="Q13223" s="127"/>
      <c r="R13223" s="127"/>
    </row>
    <row r="13224" spans="7:18" x14ac:dyDescent="0.2">
      <c r="G13224" s="64"/>
      <c r="H13224" s="64"/>
      <c r="O13224" s="87"/>
      <c r="P13224" s="127"/>
      <c r="Q13224" s="127"/>
      <c r="R13224" s="127"/>
    </row>
    <row r="13225" spans="7:18" x14ac:dyDescent="0.2">
      <c r="G13225" s="64"/>
      <c r="H13225" s="64"/>
      <c r="O13225" s="87"/>
      <c r="P13225" s="127"/>
      <c r="Q13225" s="127"/>
      <c r="R13225" s="127"/>
    </row>
    <row r="13226" spans="7:18" x14ac:dyDescent="0.2">
      <c r="G13226" s="64"/>
      <c r="H13226" s="64"/>
      <c r="O13226" s="87"/>
      <c r="P13226" s="127"/>
      <c r="Q13226" s="127"/>
      <c r="R13226" s="127"/>
    </row>
    <row r="13227" spans="7:18" x14ac:dyDescent="0.2">
      <c r="G13227" s="64"/>
      <c r="H13227" s="64"/>
      <c r="O13227" s="87"/>
      <c r="P13227" s="127"/>
      <c r="Q13227" s="127"/>
      <c r="R13227" s="127"/>
    </row>
    <row r="13228" spans="7:18" x14ac:dyDescent="0.2">
      <c r="G13228" s="64"/>
      <c r="H13228" s="64"/>
      <c r="O13228" s="87"/>
      <c r="P13228" s="127"/>
      <c r="Q13228" s="127"/>
      <c r="R13228" s="127"/>
    </row>
    <row r="13229" spans="7:18" x14ac:dyDescent="0.2">
      <c r="G13229" s="64"/>
      <c r="H13229" s="64"/>
      <c r="O13229" s="87"/>
      <c r="P13229" s="127"/>
      <c r="Q13229" s="127"/>
      <c r="R13229" s="127"/>
    </row>
    <row r="13230" spans="7:18" x14ac:dyDescent="0.2">
      <c r="G13230" s="64"/>
      <c r="H13230" s="64"/>
      <c r="O13230" s="87"/>
      <c r="P13230" s="127"/>
      <c r="Q13230" s="127"/>
      <c r="R13230" s="127"/>
    </row>
    <row r="13231" spans="7:18" x14ac:dyDescent="0.2">
      <c r="G13231" s="64"/>
      <c r="H13231" s="64"/>
      <c r="O13231" s="87"/>
      <c r="P13231" s="127"/>
      <c r="Q13231" s="127"/>
      <c r="R13231" s="127"/>
    </row>
    <row r="13232" spans="7:18" x14ac:dyDescent="0.2">
      <c r="G13232" s="64"/>
      <c r="H13232" s="64"/>
      <c r="O13232" s="87"/>
      <c r="P13232" s="127"/>
      <c r="Q13232" s="127"/>
      <c r="R13232" s="127"/>
    </row>
    <row r="13233" spans="7:18" x14ac:dyDescent="0.2">
      <c r="G13233" s="64"/>
      <c r="H13233" s="64"/>
      <c r="O13233" s="87"/>
      <c r="P13233" s="127"/>
      <c r="Q13233" s="127"/>
      <c r="R13233" s="127"/>
    </row>
    <row r="13234" spans="7:18" x14ac:dyDescent="0.2">
      <c r="G13234" s="64"/>
      <c r="H13234" s="64"/>
      <c r="O13234" s="87"/>
      <c r="P13234" s="127"/>
      <c r="Q13234" s="127"/>
      <c r="R13234" s="127"/>
    </row>
    <row r="13235" spans="7:18" x14ac:dyDescent="0.2">
      <c r="G13235" s="64"/>
      <c r="H13235" s="64"/>
      <c r="O13235" s="87"/>
      <c r="P13235" s="127"/>
      <c r="Q13235" s="127"/>
      <c r="R13235" s="127"/>
    </row>
    <row r="13236" spans="7:18" x14ac:dyDescent="0.2">
      <c r="G13236" s="64"/>
      <c r="H13236" s="64"/>
      <c r="O13236" s="87"/>
      <c r="P13236" s="127"/>
      <c r="Q13236" s="127"/>
      <c r="R13236" s="127"/>
    </row>
    <row r="13237" spans="7:18" x14ac:dyDescent="0.2">
      <c r="G13237" s="64"/>
      <c r="H13237" s="64"/>
      <c r="O13237" s="87"/>
      <c r="P13237" s="127"/>
      <c r="Q13237" s="127"/>
      <c r="R13237" s="127"/>
    </row>
    <row r="13238" spans="7:18" x14ac:dyDescent="0.2">
      <c r="G13238" s="64"/>
      <c r="H13238" s="64"/>
      <c r="O13238" s="87"/>
      <c r="P13238" s="127"/>
      <c r="Q13238" s="127"/>
      <c r="R13238" s="127"/>
    </row>
    <row r="13239" spans="7:18" x14ac:dyDescent="0.2">
      <c r="G13239" s="64"/>
      <c r="H13239" s="64"/>
      <c r="O13239" s="87"/>
      <c r="P13239" s="127"/>
      <c r="Q13239" s="127"/>
      <c r="R13239" s="127"/>
    </row>
    <row r="13240" spans="7:18" x14ac:dyDescent="0.2">
      <c r="G13240" s="64"/>
      <c r="H13240" s="64"/>
      <c r="O13240" s="87"/>
      <c r="P13240" s="127"/>
      <c r="Q13240" s="127"/>
      <c r="R13240" s="127"/>
    </row>
    <row r="13241" spans="7:18" x14ac:dyDescent="0.2">
      <c r="G13241" s="64"/>
      <c r="H13241" s="64"/>
      <c r="O13241" s="87"/>
      <c r="P13241" s="127"/>
      <c r="Q13241" s="127"/>
      <c r="R13241" s="127"/>
    </row>
    <row r="13242" spans="7:18" x14ac:dyDescent="0.2">
      <c r="G13242" s="64"/>
      <c r="H13242" s="64"/>
      <c r="O13242" s="87"/>
      <c r="P13242" s="127"/>
      <c r="Q13242" s="127"/>
      <c r="R13242" s="127"/>
    </row>
    <row r="13243" spans="7:18" x14ac:dyDescent="0.2">
      <c r="G13243" s="64"/>
      <c r="H13243" s="64"/>
      <c r="O13243" s="87"/>
      <c r="P13243" s="127"/>
      <c r="Q13243" s="127"/>
      <c r="R13243" s="127"/>
    </row>
    <row r="13244" spans="7:18" x14ac:dyDescent="0.2">
      <c r="G13244" s="64"/>
      <c r="H13244" s="64"/>
      <c r="O13244" s="87"/>
      <c r="P13244" s="127"/>
      <c r="Q13244" s="127"/>
      <c r="R13244" s="127"/>
    </row>
    <row r="13245" spans="7:18" x14ac:dyDescent="0.2">
      <c r="G13245" s="64"/>
      <c r="H13245" s="64"/>
      <c r="O13245" s="87"/>
      <c r="P13245" s="127"/>
      <c r="Q13245" s="127"/>
      <c r="R13245" s="127"/>
    </row>
    <row r="13246" spans="7:18" x14ac:dyDescent="0.2">
      <c r="G13246" s="64"/>
      <c r="H13246" s="64"/>
      <c r="O13246" s="87"/>
      <c r="P13246" s="127"/>
      <c r="Q13246" s="127"/>
      <c r="R13246" s="127"/>
    </row>
    <row r="13247" spans="7:18" x14ac:dyDescent="0.2">
      <c r="G13247" s="64"/>
      <c r="H13247" s="64"/>
      <c r="O13247" s="87"/>
      <c r="P13247" s="127"/>
      <c r="Q13247" s="127"/>
      <c r="R13247" s="127"/>
    </row>
    <row r="13248" spans="7:18" x14ac:dyDescent="0.2">
      <c r="G13248" s="64"/>
      <c r="H13248" s="64"/>
      <c r="O13248" s="87"/>
      <c r="P13248" s="127"/>
      <c r="Q13248" s="127"/>
      <c r="R13248" s="127"/>
    </row>
    <row r="13249" spans="7:18" x14ac:dyDescent="0.2">
      <c r="G13249" s="64"/>
      <c r="H13249" s="64"/>
      <c r="O13249" s="87"/>
      <c r="P13249" s="127"/>
      <c r="Q13249" s="127"/>
      <c r="R13249" s="127"/>
    </row>
    <row r="13250" spans="7:18" x14ac:dyDescent="0.2">
      <c r="G13250" s="64"/>
      <c r="H13250" s="64"/>
      <c r="O13250" s="87"/>
      <c r="P13250" s="127"/>
      <c r="Q13250" s="127"/>
      <c r="R13250" s="127"/>
    </row>
    <row r="13251" spans="7:18" x14ac:dyDescent="0.2">
      <c r="G13251" s="64"/>
      <c r="H13251" s="64"/>
      <c r="O13251" s="87"/>
      <c r="P13251" s="127"/>
      <c r="Q13251" s="127"/>
      <c r="R13251" s="127"/>
    </row>
    <row r="13252" spans="7:18" x14ac:dyDescent="0.2">
      <c r="G13252" s="64"/>
      <c r="H13252" s="64"/>
      <c r="O13252" s="87"/>
      <c r="P13252" s="127"/>
      <c r="Q13252" s="127"/>
      <c r="R13252" s="127"/>
    </row>
    <row r="13253" spans="7:18" x14ac:dyDescent="0.2">
      <c r="G13253" s="64"/>
      <c r="H13253" s="64"/>
      <c r="O13253" s="87"/>
      <c r="P13253" s="127"/>
      <c r="Q13253" s="127"/>
      <c r="R13253" s="127"/>
    </row>
    <row r="13254" spans="7:18" x14ac:dyDescent="0.2">
      <c r="G13254" s="64"/>
      <c r="H13254" s="64"/>
      <c r="O13254" s="87"/>
      <c r="P13254" s="127"/>
      <c r="Q13254" s="127"/>
      <c r="R13254" s="127"/>
    </row>
    <row r="13255" spans="7:18" x14ac:dyDescent="0.2">
      <c r="G13255" s="64"/>
      <c r="H13255" s="64"/>
      <c r="O13255" s="87"/>
      <c r="P13255" s="127"/>
      <c r="Q13255" s="127"/>
      <c r="R13255" s="127"/>
    </row>
    <row r="13256" spans="7:18" x14ac:dyDescent="0.2">
      <c r="G13256" s="64"/>
      <c r="H13256" s="64"/>
      <c r="O13256" s="87"/>
      <c r="P13256" s="127"/>
      <c r="Q13256" s="127"/>
      <c r="R13256" s="127"/>
    </row>
    <row r="13257" spans="7:18" x14ac:dyDescent="0.2">
      <c r="G13257" s="64"/>
      <c r="H13257" s="64"/>
      <c r="O13257" s="87"/>
      <c r="P13257" s="127"/>
      <c r="Q13257" s="127"/>
      <c r="R13257" s="127"/>
    </row>
    <row r="13258" spans="7:18" x14ac:dyDescent="0.2">
      <c r="G13258" s="64"/>
      <c r="H13258" s="64"/>
      <c r="O13258" s="87"/>
      <c r="P13258" s="127"/>
      <c r="Q13258" s="127"/>
      <c r="R13258" s="127"/>
    </row>
    <row r="13259" spans="7:18" x14ac:dyDescent="0.2">
      <c r="G13259" s="64"/>
      <c r="H13259" s="64"/>
      <c r="O13259" s="87"/>
      <c r="P13259" s="127"/>
      <c r="Q13259" s="127"/>
      <c r="R13259" s="127"/>
    </row>
    <row r="13260" spans="7:18" x14ac:dyDescent="0.2">
      <c r="G13260" s="64"/>
      <c r="H13260" s="64"/>
      <c r="O13260" s="87"/>
      <c r="P13260" s="127"/>
      <c r="Q13260" s="127"/>
      <c r="R13260" s="127"/>
    </row>
    <row r="13261" spans="7:18" x14ac:dyDescent="0.2">
      <c r="G13261" s="64"/>
      <c r="H13261" s="64"/>
      <c r="O13261" s="87"/>
      <c r="P13261" s="127"/>
      <c r="Q13261" s="127"/>
      <c r="R13261" s="127"/>
    </row>
    <row r="13262" spans="7:18" x14ac:dyDescent="0.2">
      <c r="G13262" s="64"/>
      <c r="H13262" s="64"/>
      <c r="O13262" s="87"/>
      <c r="P13262" s="127"/>
      <c r="Q13262" s="127"/>
      <c r="R13262" s="127"/>
    </row>
    <row r="13263" spans="7:18" x14ac:dyDescent="0.2">
      <c r="G13263" s="64"/>
      <c r="H13263" s="64"/>
      <c r="O13263" s="87"/>
      <c r="P13263" s="127"/>
      <c r="Q13263" s="127"/>
      <c r="R13263" s="127"/>
    </row>
    <row r="13264" spans="7:18" x14ac:dyDescent="0.2">
      <c r="G13264" s="64"/>
      <c r="H13264" s="64"/>
      <c r="O13264" s="87"/>
      <c r="P13264" s="127"/>
      <c r="Q13264" s="127"/>
      <c r="R13264" s="127"/>
    </row>
    <row r="13265" spans="7:18" x14ac:dyDescent="0.2">
      <c r="G13265" s="64"/>
      <c r="H13265" s="64"/>
      <c r="O13265" s="87"/>
      <c r="P13265" s="127"/>
      <c r="Q13265" s="127"/>
      <c r="R13265" s="127"/>
    </row>
    <row r="13266" spans="7:18" x14ac:dyDescent="0.2">
      <c r="G13266" s="64"/>
      <c r="H13266" s="64"/>
      <c r="O13266" s="87"/>
      <c r="P13266" s="127"/>
      <c r="Q13266" s="127"/>
      <c r="R13266" s="127"/>
    </row>
    <row r="13267" spans="7:18" x14ac:dyDescent="0.2">
      <c r="G13267" s="64"/>
      <c r="H13267" s="64"/>
      <c r="O13267" s="87"/>
      <c r="P13267" s="127"/>
      <c r="Q13267" s="127"/>
      <c r="R13267" s="127"/>
    </row>
    <row r="13268" spans="7:18" x14ac:dyDescent="0.2">
      <c r="G13268" s="64"/>
      <c r="H13268" s="64"/>
      <c r="O13268" s="87"/>
      <c r="P13268" s="127"/>
      <c r="Q13268" s="127"/>
      <c r="R13268" s="127"/>
    </row>
    <row r="13269" spans="7:18" x14ac:dyDescent="0.2">
      <c r="G13269" s="64"/>
      <c r="H13269" s="64"/>
      <c r="O13269" s="87"/>
      <c r="P13269" s="127"/>
      <c r="Q13269" s="127"/>
      <c r="R13269" s="127"/>
    </row>
    <row r="13270" spans="7:18" x14ac:dyDescent="0.2">
      <c r="G13270" s="64"/>
      <c r="H13270" s="64"/>
      <c r="O13270" s="87"/>
      <c r="P13270" s="127"/>
      <c r="Q13270" s="127"/>
      <c r="R13270" s="127"/>
    </row>
    <row r="13271" spans="7:18" x14ac:dyDescent="0.2">
      <c r="G13271" s="64"/>
      <c r="H13271" s="64"/>
      <c r="O13271" s="87"/>
      <c r="P13271" s="127"/>
      <c r="Q13271" s="127"/>
      <c r="R13271" s="127"/>
    </row>
    <row r="13272" spans="7:18" x14ac:dyDescent="0.2">
      <c r="G13272" s="64"/>
      <c r="H13272" s="64"/>
      <c r="O13272" s="87"/>
      <c r="P13272" s="127"/>
      <c r="Q13272" s="127"/>
      <c r="R13272" s="127"/>
    </row>
    <row r="13273" spans="7:18" x14ac:dyDescent="0.2">
      <c r="G13273" s="64"/>
      <c r="H13273" s="64"/>
      <c r="O13273" s="87"/>
      <c r="P13273" s="127"/>
      <c r="Q13273" s="127"/>
      <c r="R13273" s="127"/>
    </row>
    <row r="13274" spans="7:18" x14ac:dyDescent="0.2">
      <c r="G13274" s="64"/>
      <c r="H13274" s="64"/>
      <c r="O13274" s="87"/>
      <c r="P13274" s="127"/>
      <c r="Q13274" s="127"/>
      <c r="R13274" s="127"/>
    </row>
    <row r="13275" spans="7:18" x14ac:dyDescent="0.2">
      <c r="G13275" s="64"/>
      <c r="H13275" s="64"/>
      <c r="O13275" s="87"/>
      <c r="P13275" s="127"/>
      <c r="Q13275" s="127"/>
      <c r="R13275" s="127"/>
    </row>
    <row r="13276" spans="7:18" x14ac:dyDescent="0.2">
      <c r="G13276" s="64"/>
      <c r="H13276" s="64"/>
      <c r="O13276" s="87"/>
      <c r="P13276" s="127"/>
      <c r="Q13276" s="127"/>
      <c r="R13276" s="127"/>
    </row>
    <row r="13277" spans="7:18" x14ac:dyDescent="0.2">
      <c r="G13277" s="64"/>
      <c r="H13277" s="64"/>
      <c r="O13277" s="87"/>
      <c r="P13277" s="127"/>
      <c r="Q13277" s="127"/>
      <c r="R13277" s="127"/>
    </row>
    <row r="13278" spans="7:18" x14ac:dyDescent="0.2">
      <c r="G13278" s="64"/>
      <c r="H13278" s="64"/>
      <c r="O13278" s="87"/>
      <c r="P13278" s="127"/>
      <c r="Q13278" s="127"/>
      <c r="R13278" s="127"/>
    </row>
    <row r="13279" spans="7:18" x14ac:dyDescent="0.2">
      <c r="G13279" s="64"/>
      <c r="H13279" s="64"/>
      <c r="O13279" s="87"/>
      <c r="P13279" s="127"/>
      <c r="Q13279" s="127"/>
      <c r="R13279" s="127"/>
    </row>
    <row r="13280" spans="7:18" x14ac:dyDescent="0.2">
      <c r="G13280" s="64"/>
      <c r="H13280" s="64"/>
      <c r="O13280" s="87"/>
      <c r="P13280" s="127"/>
      <c r="Q13280" s="127"/>
      <c r="R13280" s="127"/>
    </row>
    <row r="13281" spans="7:18" x14ac:dyDescent="0.2">
      <c r="G13281" s="64"/>
      <c r="H13281" s="64"/>
      <c r="O13281" s="87"/>
      <c r="P13281" s="127"/>
      <c r="Q13281" s="127"/>
      <c r="R13281" s="127"/>
    </row>
    <row r="13282" spans="7:18" x14ac:dyDescent="0.2">
      <c r="G13282" s="64"/>
      <c r="H13282" s="64"/>
      <c r="O13282" s="87"/>
      <c r="P13282" s="127"/>
      <c r="Q13282" s="127"/>
      <c r="R13282" s="127"/>
    </row>
    <row r="13283" spans="7:18" x14ac:dyDescent="0.2">
      <c r="G13283" s="64"/>
      <c r="H13283" s="64"/>
      <c r="O13283" s="87"/>
      <c r="P13283" s="127"/>
      <c r="Q13283" s="127"/>
      <c r="R13283" s="127"/>
    </row>
    <row r="13284" spans="7:18" x14ac:dyDescent="0.2">
      <c r="G13284" s="64"/>
      <c r="H13284" s="64"/>
      <c r="O13284" s="87"/>
      <c r="P13284" s="127"/>
      <c r="Q13284" s="127"/>
      <c r="R13284" s="127"/>
    </row>
    <row r="13285" spans="7:18" x14ac:dyDescent="0.2">
      <c r="G13285" s="64"/>
      <c r="H13285" s="64"/>
      <c r="O13285" s="87"/>
      <c r="P13285" s="127"/>
      <c r="Q13285" s="127"/>
      <c r="R13285" s="127"/>
    </row>
    <row r="13286" spans="7:18" x14ac:dyDescent="0.2">
      <c r="G13286" s="64"/>
      <c r="H13286" s="64"/>
      <c r="O13286" s="87"/>
      <c r="P13286" s="127"/>
      <c r="Q13286" s="127"/>
      <c r="R13286" s="127"/>
    </row>
    <row r="13287" spans="7:18" x14ac:dyDescent="0.2">
      <c r="G13287" s="64"/>
      <c r="H13287" s="64"/>
      <c r="O13287" s="87"/>
      <c r="P13287" s="127"/>
      <c r="Q13287" s="127"/>
      <c r="R13287" s="127"/>
    </row>
    <row r="13288" spans="7:18" x14ac:dyDescent="0.2">
      <c r="G13288" s="64"/>
      <c r="H13288" s="64"/>
      <c r="O13288" s="87"/>
      <c r="P13288" s="127"/>
      <c r="Q13288" s="127"/>
      <c r="R13288" s="127"/>
    </row>
    <row r="13289" spans="7:18" x14ac:dyDescent="0.2">
      <c r="G13289" s="64"/>
      <c r="H13289" s="64"/>
      <c r="O13289" s="87"/>
      <c r="P13289" s="127"/>
      <c r="Q13289" s="127"/>
      <c r="R13289" s="127"/>
    </row>
    <row r="13290" spans="7:18" x14ac:dyDescent="0.2">
      <c r="G13290" s="64"/>
      <c r="H13290" s="64"/>
      <c r="O13290" s="87"/>
      <c r="P13290" s="127"/>
      <c r="Q13290" s="127"/>
      <c r="R13290" s="127"/>
    </row>
    <row r="13291" spans="7:18" x14ac:dyDescent="0.2">
      <c r="G13291" s="64"/>
      <c r="H13291" s="64"/>
      <c r="O13291" s="87"/>
      <c r="P13291" s="127"/>
      <c r="Q13291" s="127"/>
      <c r="R13291" s="127"/>
    </row>
    <row r="13292" spans="7:18" x14ac:dyDescent="0.2">
      <c r="G13292" s="64"/>
      <c r="H13292" s="64"/>
      <c r="O13292" s="87"/>
      <c r="P13292" s="127"/>
      <c r="Q13292" s="127"/>
      <c r="R13292" s="127"/>
    </row>
    <row r="13293" spans="7:18" x14ac:dyDescent="0.2">
      <c r="G13293" s="64"/>
      <c r="H13293" s="64"/>
      <c r="O13293" s="87"/>
      <c r="P13293" s="127"/>
      <c r="Q13293" s="127"/>
      <c r="R13293" s="127"/>
    </row>
    <row r="13294" spans="7:18" x14ac:dyDescent="0.2">
      <c r="G13294" s="64"/>
      <c r="H13294" s="64"/>
      <c r="O13294" s="87"/>
      <c r="P13294" s="127"/>
      <c r="Q13294" s="127"/>
      <c r="R13294" s="127"/>
    </row>
    <row r="13295" spans="7:18" x14ac:dyDescent="0.2">
      <c r="G13295" s="64"/>
      <c r="H13295" s="64"/>
      <c r="O13295" s="87"/>
      <c r="P13295" s="127"/>
      <c r="Q13295" s="127"/>
      <c r="R13295" s="127"/>
    </row>
    <row r="13296" spans="7:18" x14ac:dyDescent="0.2">
      <c r="G13296" s="64"/>
      <c r="H13296" s="64"/>
      <c r="O13296" s="87"/>
      <c r="P13296" s="127"/>
      <c r="Q13296" s="127"/>
      <c r="R13296" s="127"/>
    </row>
    <row r="13297" spans="7:18" x14ac:dyDescent="0.2">
      <c r="G13297" s="64"/>
      <c r="H13297" s="64"/>
      <c r="O13297" s="87"/>
      <c r="P13297" s="127"/>
      <c r="Q13297" s="127"/>
      <c r="R13297" s="127"/>
    </row>
    <row r="13298" spans="7:18" x14ac:dyDescent="0.2">
      <c r="G13298" s="64"/>
      <c r="H13298" s="64"/>
      <c r="O13298" s="87"/>
      <c r="P13298" s="127"/>
      <c r="Q13298" s="127"/>
      <c r="R13298" s="127"/>
    </row>
    <row r="13299" spans="7:18" x14ac:dyDescent="0.2">
      <c r="G13299" s="64"/>
      <c r="H13299" s="64"/>
      <c r="O13299" s="87"/>
      <c r="P13299" s="127"/>
      <c r="Q13299" s="127"/>
      <c r="R13299" s="127"/>
    </row>
    <row r="13300" spans="7:18" x14ac:dyDescent="0.2">
      <c r="G13300" s="64"/>
      <c r="H13300" s="64"/>
      <c r="O13300" s="87"/>
      <c r="P13300" s="127"/>
      <c r="Q13300" s="127"/>
      <c r="R13300" s="127"/>
    </row>
    <row r="13301" spans="7:18" x14ac:dyDescent="0.2">
      <c r="G13301" s="64"/>
      <c r="H13301" s="64"/>
      <c r="O13301" s="87"/>
      <c r="P13301" s="127"/>
      <c r="Q13301" s="127"/>
      <c r="R13301" s="127"/>
    </row>
    <row r="13302" spans="7:18" x14ac:dyDescent="0.2">
      <c r="G13302" s="64"/>
      <c r="H13302" s="64"/>
      <c r="O13302" s="87"/>
      <c r="P13302" s="127"/>
      <c r="Q13302" s="127"/>
      <c r="R13302" s="127"/>
    </row>
    <row r="13303" spans="7:18" x14ac:dyDescent="0.2">
      <c r="G13303" s="64"/>
      <c r="H13303" s="64"/>
      <c r="O13303" s="87"/>
      <c r="P13303" s="127"/>
      <c r="Q13303" s="127"/>
      <c r="R13303" s="127"/>
    </row>
    <row r="13304" spans="7:18" x14ac:dyDescent="0.2">
      <c r="G13304" s="64"/>
      <c r="H13304" s="64"/>
      <c r="O13304" s="87"/>
      <c r="P13304" s="127"/>
      <c r="Q13304" s="127"/>
      <c r="R13304" s="127"/>
    </row>
    <row r="13305" spans="7:18" x14ac:dyDescent="0.2">
      <c r="G13305" s="64"/>
      <c r="H13305" s="64"/>
      <c r="O13305" s="87"/>
      <c r="P13305" s="127"/>
      <c r="Q13305" s="127"/>
      <c r="R13305" s="127"/>
    </row>
    <row r="13306" spans="7:18" x14ac:dyDescent="0.2">
      <c r="G13306" s="64"/>
      <c r="H13306" s="64"/>
      <c r="O13306" s="87"/>
      <c r="P13306" s="127"/>
      <c r="Q13306" s="127"/>
      <c r="R13306" s="127"/>
    </row>
    <row r="13307" spans="7:18" x14ac:dyDescent="0.2">
      <c r="G13307" s="64"/>
      <c r="H13307" s="64"/>
      <c r="O13307" s="87"/>
      <c r="P13307" s="127"/>
      <c r="Q13307" s="127"/>
      <c r="R13307" s="127"/>
    </row>
    <row r="13308" spans="7:18" x14ac:dyDescent="0.2">
      <c r="G13308" s="64"/>
      <c r="H13308" s="64"/>
      <c r="O13308" s="87"/>
      <c r="P13308" s="127"/>
      <c r="Q13308" s="127"/>
      <c r="R13308" s="127"/>
    </row>
    <row r="13309" spans="7:18" x14ac:dyDescent="0.2">
      <c r="G13309" s="64"/>
      <c r="H13309" s="64"/>
      <c r="O13309" s="87"/>
      <c r="P13309" s="127"/>
      <c r="Q13309" s="127"/>
      <c r="R13309" s="127"/>
    </row>
    <row r="13310" spans="7:18" x14ac:dyDescent="0.2">
      <c r="G13310" s="64"/>
      <c r="H13310" s="64"/>
      <c r="O13310" s="87"/>
      <c r="P13310" s="127"/>
      <c r="Q13310" s="127"/>
      <c r="R13310" s="127"/>
    </row>
    <row r="13311" spans="7:18" x14ac:dyDescent="0.2">
      <c r="G13311" s="64"/>
      <c r="H13311" s="64"/>
      <c r="O13311" s="87"/>
      <c r="P13311" s="127"/>
      <c r="Q13311" s="127"/>
      <c r="R13311" s="127"/>
    </row>
    <row r="13312" spans="7:18" x14ac:dyDescent="0.2">
      <c r="G13312" s="64"/>
      <c r="H13312" s="64"/>
      <c r="O13312" s="87"/>
      <c r="P13312" s="127"/>
      <c r="Q13312" s="127"/>
      <c r="R13312" s="127"/>
    </row>
    <row r="13313" spans="7:18" x14ac:dyDescent="0.2">
      <c r="G13313" s="64"/>
      <c r="H13313" s="64"/>
      <c r="O13313" s="87"/>
      <c r="P13313" s="127"/>
      <c r="Q13313" s="127"/>
      <c r="R13313" s="127"/>
    </row>
    <row r="13314" spans="7:18" x14ac:dyDescent="0.2">
      <c r="G13314" s="64"/>
      <c r="H13314" s="64"/>
      <c r="O13314" s="87"/>
      <c r="P13314" s="127"/>
      <c r="Q13314" s="127"/>
      <c r="R13314" s="127"/>
    </row>
    <row r="13315" spans="7:18" x14ac:dyDescent="0.2">
      <c r="G13315" s="64"/>
      <c r="H13315" s="64"/>
      <c r="O13315" s="87"/>
      <c r="P13315" s="127"/>
      <c r="Q13315" s="127"/>
      <c r="R13315" s="127"/>
    </row>
    <row r="13316" spans="7:18" x14ac:dyDescent="0.2">
      <c r="G13316" s="64"/>
      <c r="H13316" s="64"/>
      <c r="O13316" s="87"/>
      <c r="P13316" s="127"/>
      <c r="Q13316" s="127"/>
      <c r="R13316" s="127"/>
    </row>
    <row r="13317" spans="7:18" x14ac:dyDescent="0.2">
      <c r="G13317" s="64"/>
      <c r="H13317" s="64"/>
      <c r="O13317" s="87"/>
      <c r="P13317" s="127"/>
      <c r="Q13317" s="127"/>
      <c r="R13317" s="127"/>
    </row>
    <row r="13318" spans="7:18" x14ac:dyDescent="0.2">
      <c r="G13318" s="64"/>
      <c r="H13318" s="64"/>
      <c r="O13318" s="87"/>
      <c r="P13318" s="127"/>
      <c r="Q13318" s="127"/>
      <c r="R13318" s="127"/>
    </row>
    <row r="13319" spans="7:18" x14ac:dyDescent="0.2">
      <c r="G13319" s="64"/>
      <c r="H13319" s="64"/>
      <c r="O13319" s="87"/>
      <c r="P13319" s="127"/>
      <c r="Q13319" s="127"/>
      <c r="R13319" s="127"/>
    </row>
    <row r="13320" spans="7:18" x14ac:dyDescent="0.2">
      <c r="G13320" s="64"/>
      <c r="H13320" s="64"/>
      <c r="O13320" s="87"/>
      <c r="P13320" s="127"/>
      <c r="Q13320" s="127"/>
      <c r="R13320" s="127"/>
    </row>
    <row r="13321" spans="7:18" x14ac:dyDescent="0.2">
      <c r="G13321" s="64"/>
      <c r="H13321" s="64"/>
      <c r="O13321" s="87"/>
      <c r="P13321" s="127"/>
      <c r="Q13321" s="127"/>
      <c r="R13321" s="127"/>
    </row>
    <row r="13322" spans="7:18" x14ac:dyDescent="0.2">
      <c r="G13322" s="64"/>
      <c r="H13322" s="64"/>
      <c r="O13322" s="87"/>
      <c r="P13322" s="127"/>
      <c r="Q13322" s="127"/>
      <c r="R13322" s="127"/>
    </row>
    <row r="13323" spans="7:18" x14ac:dyDescent="0.2">
      <c r="G13323" s="64"/>
      <c r="H13323" s="64"/>
      <c r="O13323" s="87"/>
      <c r="P13323" s="127"/>
      <c r="Q13323" s="127"/>
      <c r="R13323" s="127"/>
    </row>
    <row r="13324" spans="7:18" x14ac:dyDescent="0.2">
      <c r="G13324" s="64"/>
      <c r="H13324" s="64"/>
      <c r="O13324" s="87"/>
      <c r="P13324" s="127"/>
      <c r="Q13324" s="127"/>
      <c r="R13324" s="127"/>
    </row>
    <row r="13325" spans="7:18" x14ac:dyDescent="0.2">
      <c r="G13325" s="64"/>
      <c r="H13325" s="64"/>
      <c r="O13325" s="87"/>
      <c r="P13325" s="127"/>
      <c r="Q13325" s="127"/>
      <c r="R13325" s="127"/>
    </row>
    <row r="13326" spans="7:18" x14ac:dyDescent="0.2">
      <c r="G13326" s="64"/>
      <c r="H13326" s="64"/>
      <c r="O13326" s="87"/>
      <c r="P13326" s="127"/>
      <c r="Q13326" s="127"/>
      <c r="R13326" s="127"/>
    </row>
    <row r="13327" spans="7:18" x14ac:dyDescent="0.2">
      <c r="G13327" s="64"/>
      <c r="H13327" s="64"/>
      <c r="O13327" s="87"/>
      <c r="P13327" s="127"/>
      <c r="Q13327" s="127"/>
      <c r="R13327" s="127"/>
    </row>
    <row r="13328" spans="7:18" x14ac:dyDescent="0.2">
      <c r="G13328" s="64"/>
      <c r="H13328" s="64"/>
      <c r="O13328" s="87"/>
      <c r="P13328" s="127"/>
      <c r="Q13328" s="127"/>
      <c r="R13328" s="127"/>
    </row>
    <row r="13329" spans="7:18" x14ac:dyDescent="0.2">
      <c r="G13329" s="64"/>
      <c r="H13329" s="64"/>
      <c r="O13329" s="87"/>
      <c r="P13329" s="127"/>
      <c r="Q13329" s="127"/>
      <c r="R13329" s="127"/>
    </row>
    <row r="13330" spans="7:18" x14ac:dyDescent="0.2">
      <c r="G13330" s="64"/>
      <c r="H13330" s="64"/>
      <c r="O13330" s="87"/>
      <c r="P13330" s="127"/>
      <c r="Q13330" s="127"/>
      <c r="R13330" s="127"/>
    </row>
    <row r="13331" spans="7:18" x14ac:dyDescent="0.2">
      <c r="G13331" s="64"/>
      <c r="H13331" s="64"/>
      <c r="O13331" s="87"/>
      <c r="P13331" s="127"/>
      <c r="Q13331" s="127"/>
      <c r="R13331" s="127"/>
    </row>
    <row r="13332" spans="7:18" x14ac:dyDescent="0.2">
      <c r="G13332" s="64"/>
      <c r="H13332" s="64"/>
      <c r="O13332" s="87"/>
      <c r="P13332" s="127"/>
      <c r="Q13332" s="127"/>
      <c r="R13332" s="127"/>
    </row>
    <row r="13333" spans="7:18" x14ac:dyDescent="0.2">
      <c r="G13333" s="64"/>
      <c r="H13333" s="64"/>
      <c r="O13333" s="87"/>
      <c r="P13333" s="127"/>
      <c r="Q13333" s="127"/>
      <c r="R13333" s="127"/>
    </row>
    <row r="13334" spans="7:18" x14ac:dyDescent="0.2">
      <c r="G13334" s="64"/>
      <c r="H13334" s="64"/>
      <c r="O13334" s="87"/>
      <c r="P13334" s="127"/>
      <c r="Q13334" s="127"/>
      <c r="R13334" s="127"/>
    </row>
    <row r="13335" spans="7:18" x14ac:dyDescent="0.2">
      <c r="G13335" s="64"/>
      <c r="H13335" s="64"/>
      <c r="O13335" s="87"/>
      <c r="P13335" s="127"/>
      <c r="Q13335" s="127"/>
      <c r="R13335" s="127"/>
    </row>
    <row r="13336" spans="7:18" x14ac:dyDescent="0.2">
      <c r="G13336" s="64"/>
      <c r="H13336" s="64"/>
      <c r="O13336" s="87"/>
      <c r="P13336" s="127"/>
      <c r="Q13336" s="127"/>
      <c r="R13336" s="127"/>
    </row>
    <row r="13337" spans="7:18" x14ac:dyDescent="0.2">
      <c r="G13337" s="64"/>
      <c r="H13337" s="64"/>
      <c r="O13337" s="87"/>
      <c r="P13337" s="127"/>
      <c r="Q13337" s="127"/>
      <c r="R13337" s="127"/>
    </row>
    <row r="13338" spans="7:18" x14ac:dyDescent="0.2">
      <c r="G13338" s="64"/>
      <c r="H13338" s="64"/>
      <c r="O13338" s="87"/>
      <c r="P13338" s="127"/>
      <c r="Q13338" s="127"/>
      <c r="R13338" s="127"/>
    </row>
    <row r="13339" spans="7:18" x14ac:dyDescent="0.2">
      <c r="G13339" s="64"/>
      <c r="H13339" s="64"/>
      <c r="O13339" s="87"/>
      <c r="P13339" s="127"/>
      <c r="Q13339" s="127"/>
      <c r="R13339" s="127"/>
    </row>
    <row r="13340" spans="7:18" x14ac:dyDescent="0.2">
      <c r="G13340" s="64"/>
      <c r="H13340" s="64"/>
      <c r="O13340" s="87"/>
      <c r="P13340" s="127"/>
      <c r="Q13340" s="127"/>
      <c r="R13340" s="127"/>
    </row>
    <row r="13341" spans="7:18" x14ac:dyDescent="0.2">
      <c r="G13341" s="64"/>
      <c r="H13341" s="64"/>
      <c r="O13341" s="87"/>
      <c r="P13341" s="127"/>
      <c r="Q13341" s="127"/>
      <c r="R13341" s="127"/>
    </row>
    <row r="13342" spans="7:18" x14ac:dyDescent="0.2">
      <c r="G13342" s="64"/>
      <c r="H13342" s="64"/>
      <c r="O13342" s="87"/>
      <c r="P13342" s="127"/>
      <c r="Q13342" s="127"/>
      <c r="R13342" s="127"/>
    </row>
    <row r="13343" spans="7:18" x14ac:dyDescent="0.2">
      <c r="G13343" s="64"/>
      <c r="H13343" s="64"/>
      <c r="O13343" s="87"/>
      <c r="P13343" s="127"/>
      <c r="Q13343" s="127"/>
      <c r="R13343" s="127"/>
    </row>
    <row r="13344" spans="7:18" x14ac:dyDescent="0.2">
      <c r="G13344" s="64"/>
      <c r="H13344" s="64"/>
      <c r="O13344" s="87"/>
      <c r="P13344" s="127"/>
      <c r="Q13344" s="127"/>
      <c r="R13344" s="127"/>
    </row>
    <row r="13345" spans="7:18" x14ac:dyDescent="0.2">
      <c r="G13345" s="64"/>
      <c r="H13345" s="64"/>
      <c r="O13345" s="87"/>
      <c r="P13345" s="127"/>
      <c r="Q13345" s="127"/>
      <c r="R13345" s="127"/>
    </row>
    <row r="13346" spans="7:18" x14ac:dyDescent="0.2">
      <c r="G13346" s="64"/>
      <c r="H13346" s="64"/>
      <c r="O13346" s="87"/>
      <c r="P13346" s="127"/>
      <c r="Q13346" s="127"/>
      <c r="R13346" s="127"/>
    </row>
    <row r="13347" spans="7:18" x14ac:dyDescent="0.2">
      <c r="G13347" s="64"/>
      <c r="H13347" s="64"/>
      <c r="O13347" s="87"/>
      <c r="P13347" s="127"/>
      <c r="Q13347" s="127"/>
      <c r="R13347" s="127"/>
    </row>
    <row r="13348" spans="7:18" x14ac:dyDescent="0.2">
      <c r="G13348" s="64"/>
      <c r="H13348" s="64"/>
      <c r="O13348" s="87"/>
      <c r="P13348" s="127"/>
      <c r="Q13348" s="127"/>
      <c r="R13348" s="127"/>
    </row>
    <row r="13349" spans="7:18" x14ac:dyDescent="0.2">
      <c r="G13349" s="64"/>
      <c r="H13349" s="64"/>
      <c r="O13349" s="87"/>
      <c r="P13349" s="127"/>
      <c r="Q13349" s="127"/>
      <c r="R13349" s="127"/>
    </row>
    <row r="13350" spans="7:18" x14ac:dyDescent="0.2">
      <c r="G13350" s="64"/>
      <c r="H13350" s="64"/>
      <c r="O13350" s="87"/>
      <c r="P13350" s="127"/>
      <c r="Q13350" s="127"/>
      <c r="R13350" s="127"/>
    </row>
    <row r="13351" spans="7:18" x14ac:dyDescent="0.2">
      <c r="G13351" s="64"/>
      <c r="H13351" s="64"/>
      <c r="O13351" s="87"/>
      <c r="P13351" s="127"/>
      <c r="Q13351" s="127"/>
      <c r="R13351" s="127"/>
    </row>
    <row r="13352" spans="7:18" x14ac:dyDescent="0.2">
      <c r="G13352" s="64"/>
      <c r="H13352" s="64"/>
      <c r="O13352" s="87"/>
      <c r="P13352" s="127"/>
      <c r="Q13352" s="127"/>
      <c r="R13352" s="127"/>
    </row>
    <row r="13353" spans="7:18" x14ac:dyDescent="0.2">
      <c r="G13353" s="64"/>
      <c r="H13353" s="64"/>
      <c r="O13353" s="87"/>
      <c r="P13353" s="127"/>
      <c r="Q13353" s="127"/>
      <c r="R13353" s="127"/>
    </row>
    <row r="13354" spans="7:18" x14ac:dyDescent="0.2">
      <c r="G13354" s="64"/>
      <c r="H13354" s="64"/>
      <c r="O13354" s="87"/>
      <c r="P13354" s="127"/>
      <c r="Q13354" s="127"/>
      <c r="R13354" s="127"/>
    </row>
    <row r="13355" spans="7:18" x14ac:dyDescent="0.2">
      <c r="G13355" s="64"/>
      <c r="H13355" s="64"/>
      <c r="O13355" s="87"/>
      <c r="P13355" s="127"/>
      <c r="Q13355" s="127"/>
      <c r="R13355" s="127"/>
    </row>
    <row r="13356" spans="7:18" x14ac:dyDescent="0.2">
      <c r="G13356" s="64"/>
      <c r="H13356" s="64"/>
      <c r="O13356" s="87"/>
      <c r="P13356" s="127"/>
      <c r="Q13356" s="127"/>
      <c r="R13356" s="127"/>
    </row>
    <row r="13357" spans="7:18" x14ac:dyDescent="0.2">
      <c r="G13357" s="64"/>
      <c r="H13357" s="64"/>
      <c r="O13357" s="87"/>
      <c r="P13357" s="127"/>
      <c r="Q13357" s="127"/>
      <c r="R13357" s="127"/>
    </row>
    <row r="13358" spans="7:18" x14ac:dyDescent="0.2">
      <c r="G13358" s="64"/>
      <c r="H13358" s="64"/>
      <c r="O13358" s="87"/>
      <c r="P13358" s="127"/>
      <c r="Q13358" s="127"/>
      <c r="R13358" s="127"/>
    </row>
    <row r="13359" spans="7:18" x14ac:dyDescent="0.2">
      <c r="G13359" s="64"/>
      <c r="H13359" s="64"/>
      <c r="O13359" s="87"/>
      <c r="P13359" s="127"/>
      <c r="Q13359" s="127"/>
      <c r="R13359" s="127"/>
    </row>
    <row r="13360" spans="7:18" x14ac:dyDescent="0.2">
      <c r="G13360" s="64"/>
      <c r="H13360" s="64"/>
      <c r="O13360" s="87"/>
      <c r="P13360" s="127"/>
      <c r="Q13360" s="127"/>
      <c r="R13360" s="127"/>
    </row>
    <row r="13361" spans="7:18" x14ac:dyDescent="0.2">
      <c r="G13361" s="64"/>
      <c r="H13361" s="64"/>
      <c r="O13361" s="87"/>
      <c r="P13361" s="127"/>
      <c r="Q13361" s="127"/>
      <c r="R13361" s="127"/>
    </row>
    <row r="13362" spans="7:18" x14ac:dyDescent="0.2">
      <c r="G13362" s="64"/>
      <c r="H13362" s="64"/>
      <c r="O13362" s="87"/>
      <c r="P13362" s="127"/>
      <c r="Q13362" s="127"/>
      <c r="R13362" s="127"/>
    </row>
    <row r="13363" spans="7:18" x14ac:dyDescent="0.2">
      <c r="G13363" s="64"/>
      <c r="H13363" s="64"/>
      <c r="O13363" s="87"/>
      <c r="P13363" s="127"/>
      <c r="Q13363" s="127"/>
      <c r="R13363" s="127"/>
    </row>
    <row r="13364" spans="7:18" x14ac:dyDescent="0.2">
      <c r="G13364" s="64"/>
      <c r="H13364" s="64"/>
      <c r="O13364" s="87"/>
      <c r="P13364" s="127"/>
      <c r="Q13364" s="127"/>
      <c r="R13364" s="127"/>
    </row>
    <row r="13365" spans="7:18" x14ac:dyDescent="0.2">
      <c r="G13365" s="64"/>
      <c r="H13365" s="64"/>
      <c r="O13365" s="87"/>
      <c r="P13365" s="127"/>
      <c r="Q13365" s="127"/>
      <c r="R13365" s="127"/>
    </row>
    <row r="13366" spans="7:18" x14ac:dyDescent="0.2">
      <c r="G13366" s="64"/>
      <c r="H13366" s="64"/>
      <c r="O13366" s="87"/>
      <c r="P13366" s="127"/>
      <c r="Q13366" s="127"/>
      <c r="R13366" s="127"/>
    </row>
    <row r="13367" spans="7:18" x14ac:dyDescent="0.2">
      <c r="G13367" s="64"/>
      <c r="H13367" s="64"/>
      <c r="O13367" s="87"/>
      <c r="P13367" s="127"/>
      <c r="Q13367" s="127"/>
      <c r="R13367" s="127"/>
    </row>
    <row r="13368" spans="7:18" x14ac:dyDescent="0.2">
      <c r="G13368" s="64"/>
      <c r="H13368" s="64"/>
      <c r="O13368" s="87"/>
      <c r="P13368" s="127"/>
      <c r="Q13368" s="127"/>
      <c r="R13368" s="127"/>
    </row>
    <row r="13369" spans="7:18" x14ac:dyDescent="0.2">
      <c r="G13369" s="64"/>
      <c r="H13369" s="64"/>
      <c r="O13369" s="87"/>
      <c r="P13369" s="127"/>
      <c r="Q13369" s="127"/>
      <c r="R13369" s="127"/>
    </row>
    <row r="13370" spans="7:18" x14ac:dyDescent="0.2">
      <c r="G13370" s="64"/>
      <c r="H13370" s="64"/>
      <c r="O13370" s="87"/>
      <c r="P13370" s="127"/>
      <c r="Q13370" s="127"/>
      <c r="R13370" s="127"/>
    </row>
    <row r="13371" spans="7:18" x14ac:dyDescent="0.2">
      <c r="G13371" s="64"/>
      <c r="H13371" s="64"/>
      <c r="O13371" s="87"/>
      <c r="P13371" s="127"/>
      <c r="Q13371" s="127"/>
      <c r="R13371" s="127"/>
    </row>
    <row r="13372" spans="7:18" x14ac:dyDescent="0.2">
      <c r="G13372" s="64"/>
      <c r="H13372" s="64"/>
      <c r="O13372" s="87"/>
      <c r="P13372" s="127"/>
      <c r="Q13372" s="127"/>
      <c r="R13372" s="127"/>
    </row>
    <row r="13373" spans="7:18" x14ac:dyDescent="0.2">
      <c r="G13373" s="64"/>
      <c r="H13373" s="64"/>
      <c r="O13373" s="87"/>
      <c r="P13373" s="127"/>
      <c r="Q13373" s="127"/>
      <c r="R13373" s="127"/>
    </row>
    <row r="13374" spans="7:18" x14ac:dyDescent="0.2">
      <c r="G13374" s="64"/>
      <c r="H13374" s="64"/>
      <c r="O13374" s="87"/>
      <c r="P13374" s="127"/>
      <c r="Q13374" s="127"/>
      <c r="R13374" s="127"/>
    </row>
    <row r="13375" spans="7:18" x14ac:dyDescent="0.2">
      <c r="G13375" s="64"/>
      <c r="H13375" s="64"/>
      <c r="O13375" s="87"/>
      <c r="P13375" s="127"/>
      <c r="Q13375" s="127"/>
      <c r="R13375" s="127"/>
    </row>
    <row r="13376" spans="7:18" x14ac:dyDescent="0.2">
      <c r="G13376" s="64"/>
      <c r="H13376" s="64"/>
      <c r="O13376" s="87"/>
      <c r="P13376" s="127"/>
      <c r="Q13376" s="127"/>
      <c r="R13376" s="127"/>
    </row>
    <row r="13377" spans="7:18" x14ac:dyDescent="0.2">
      <c r="G13377" s="64"/>
      <c r="H13377" s="64"/>
      <c r="O13377" s="87"/>
      <c r="P13377" s="127"/>
      <c r="Q13377" s="127"/>
      <c r="R13377" s="127"/>
    </row>
    <row r="13378" spans="7:18" x14ac:dyDescent="0.2">
      <c r="G13378" s="64"/>
      <c r="H13378" s="64"/>
      <c r="O13378" s="87"/>
      <c r="P13378" s="127"/>
      <c r="Q13378" s="127"/>
      <c r="R13378" s="127"/>
    </row>
    <row r="13379" spans="7:18" x14ac:dyDescent="0.2">
      <c r="G13379" s="64"/>
      <c r="H13379" s="64"/>
      <c r="O13379" s="87"/>
      <c r="P13379" s="127"/>
      <c r="Q13379" s="127"/>
      <c r="R13379" s="127"/>
    </row>
    <row r="13380" spans="7:18" x14ac:dyDescent="0.2">
      <c r="G13380" s="64"/>
      <c r="H13380" s="64"/>
      <c r="O13380" s="87"/>
      <c r="P13380" s="127"/>
      <c r="Q13380" s="127"/>
      <c r="R13380" s="127"/>
    </row>
    <row r="13381" spans="7:18" x14ac:dyDescent="0.2">
      <c r="G13381" s="64"/>
      <c r="H13381" s="64"/>
      <c r="O13381" s="87"/>
      <c r="P13381" s="127"/>
      <c r="Q13381" s="127"/>
      <c r="R13381" s="127"/>
    </row>
    <row r="13382" spans="7:18" x14ac:dyDescent="0.2">
      <c r="G13382" s="64"/>
      <c r="H13382" s="64"/>
      <c r="O13382" s="87"/>
      <c r="P13382" s="127"/>
      <c r="Q13382" s="127"/>
      <c r="R13382" s="127"/>
    </row>
    <row r="13383" spans="7:18" x14ac:dyDescent="0.2">
      <c r="G13383" s="64"/>
      <c r="H13383" s="64"/>
      <c r="O13383" s="87"/>
      <c r="P13383" s="127"/>
      <c r="Q13383" s="127"/>
      <c r="R13383" s="127"/>
    </row>
    <row r="13384" spans="7:18" x14ac:dyDescent="0.2">
      <c r="G13384" s="64"/>
      <c r="H13384" s="64"/>
      <c r="O13384" s="87"/>
      <c r="P13384" s="127"/>
      <c r="Q13384" s="127"/>
      <c r="R13384" s="127"/>
    </row>
    <row r="13385" spans="7:18" x14ac:dyDescent="0.2">
      <c r="G13385" s="64"/>
      <c r="H13385" s="64"/>
      <c r="O13385" s="87"/>
      <c r="P13385" s="127"/>
      <c r="Q13385" s="127"/>
      <c r="R13385" s="127"/>
    </row>
    <row r="13386" spans="7:18" x14ac:dyDescent="0.2">
      <c r="G13386" s="64"/>
      <c r="H13386" s="64"/>
      <c r="O13386" s="87"/>
      <c r="P13386" s="127"/>
      <c r="Q13386" s="127"/>
      <c r="R13386" s="127"/>
    </row>
    <row r="13387" spans="7:18" x14ac:dyDescent="0.2">
      <c r="G13387" s="64"/>
      <c r="H13387" s="64"/>
      <c r="O13387" s="87"/>
      <c r="P13387" s="127"/>
      <c r="Q13387" s="127"/>
      <c r="R13387" s="127"/>
    </row>
    <row r="13388" spans="7:18" x14ac:dyDescent="0.2">
      <c r="G13388" s="64"/>
      <c r="H13388" s="64"/>
      <c r="O13388" s="87"/>
      <c r="P13388" s="127"/>
      <c r="Q13388" s="127"/>
      <c r="R13388" s="127"/>
    </row>
    <row r="13389" spans="7:18" x14ac:dyDescent="0.2">
      <c r="G13389" s="64"/>
      <c r="H13389" s="64"/>
      <c r="O13389" s="87"/>
      <c r="P13389" s="127"/>
      <c r="Q13389" s="127"/>
      <c r="R13389" s="127"/>
    </row>
    <row r="13390" spans="7:18" x14ac:dyDescent="0.2">
      <c r="G13390" s="64"/>
      <c r="H13390" s="64"/>
      <c r="O13390" s="87"/>
      <c r="P13390" s="127"/>
      <c r="Q13390" s="127"/>
      <c r="R13390" s="127"/>
    </row>
    <row r="13391" spans="7:18" x14ac:dyDescent="0.2">
      <c r="G13391" s="64"/>
      <c r="H13391" s="64"/>
      <c r="O13391" s="87"/>
      <c r="P13391" s="127"/>
      <c r="Q13391" s="127"/>
      <c r="R13391" s="127"/>
    </row>
    <row r="13392" spans="7:18" x14ac:dyDescent="0.2">
      <c r="G13392" s="64"/>
      <c r="H13392" s="64"/>
      <c r="O13392" s="87"/>
      <c r="P13392" s="127"/>
      <c r="Q13392" s="127"/>
      <c r="R13392" s="127"/>
    </row>
    <row r="13393" spans="7:18" x14ac:dyDescent="0.2">
      <c r="G13393" s="64"/>
      <c r="H13393" s="64"/>
      <c r="O13393" s="87"/>
      <c r="P13393" s="127"/>
      <c r="Q13393" s="127"/>
      <c r="R13393" s="127"/>
    </row>
    <row r="13394" spans="7:18" x14ac:dyDescent="0.2">
      <c r="G13394" s="64"/>
      <c r="H13394" s="64"/>
      <c r="O13394" s="87"/>
      <c r="P13394" s="127"/>
      <c r="Q13394" s="127"/>
      <c r="R13394" s="127"/>
    </row>
    <row r="13395" spans="7:18" x14ac:dyDescent="0.2">
      <c r="G13395" s="64"/>
      <c r="H13395" s="64"/>
      <c r="O13395" s="87"/>
      <c r="P13395" s="127"/>
      <c r="Q13395" s="127"/>
      <c r="R13395" s="127"/>
    </row>
    <row r="13396" spans="7:18" x14ac:dyDescent="0.2">
      <c r="G13396" s="64"/>
      <c r="H13396" s="64"/>
      <c r="O13396" s="87"/>
      <c r="P13396" s="127"/>
      <c r="Q13396" s="127"/>
      <c r="R13396" s="127"/>
    </row>
    <row r="13397" spans="7:18" x14ac:dyDescent="0.2">
      <c r="G13397" s="64"/>
      <c r="H13397" s="64"/>
      <c r="O13397" s="87"/>
      <c r="P13397" s="127"/>
      <c r="Q13397" s="127"/>
      <c r="R13397" s="127"/>
    </row>
    <row r="13398" spans="7:18" x14ac:dyDescent="0.2">
      <c r="G13398" s="64"/>
      <c r="H13398" s="64"/>
      <c r="O13398" s="87"/>
      <c r="P13398" s="127"/>
      <c r="Q13398" s="127"/>
      <c r="R13398" s="127"/>
    </row>
    <row r="13399" spans="7:18" x14ac:dyDescent="0.2">
      <c r="G13399" s="64"/>
      <c r="H13399" s="64"/>
      <c r="O13399" s="87"/>
      <c r="P13399" s="127"/>
      <c r="Q13399" s="127"/>
      <c r="R13399" s="127"/>
    </row>
    <row r="13400" spans="7:18" x14ac:dyDescent="0.2">
      <c r="G13400" s="64"/>
      <c r="H13400" s="64"/>
      <c r="O13400" s="87"/>
      <c r="P13400" s="127"/>
      <c r="Q13400" s="127"/>
      <c r="R13400" s="127"/>
    </row>
    <row r="13401" spans="7:18" x14ac:dyDescent="0.2">
      <c r="G13401" s="64"/>
      <c r="H13401" s="64"/>
      <c r="O13401" s="87"/>
      <c r="P13401" s="127"/>
      <c r="Q13401" s="127"/>
      <c r="R13401" s="127"/>
    </row>
    <row r="13402" spans="7:18" x14ac:dyDescent="0.2">
      <c r="G13402" s="64"/>
      <c r="H13402" s="64"/>
      <c r="O13402" s="87"/>
      <c r="P13402" s="127"/>
      <c r="Q13402" s="127"/>
      <c r="R13402" s="127"/>
    </row>
    <row r="13403" spans="7:18" x14ac:dyDescent="0.2">
      <c r="G13403" s="64"/>
      <c r="H13403" s="64"/>
      <c r="O13403" s="87"/>
      <c r="P13403" s="127"/>
      <c r="Q13403" s="127"/>
      <c r="R13403" s="127"/>
    </row>
    <row r="13404" spans="7:18" x14ac:dyDescent="0.2">
      <c r="G13404" s="64"/>
      <c r="H13404" s="64"/>
      <c r="O13404" s="87"/>
      <c r="P13404" s="127"/>
      <c r="Q13404" s="127"/>
      <c r="R13404" s="127"/>
    </row>
    <row r="13405" spans="7:18" x14ac:dyDescent="0.2">
      <c r="G13405" s="64"/>
      <c r="H13405" s="64"/>
      <c r="O13405" s="87"/>
      <c r="P13405" s="127"/>
      <c r="Q13405" s="127"/>
      <c r="R13405" s="127"/>
    </row>
    <row r="13406" spans="7:18" x14ac:dyDescent="0.2">
      <c r="G13406" s="64"/>
      <c r="H13406" s="64"/>
      <c r="O13406" s="87"/>
      <c r="P13406" s="127"/>
      <c r="Q13406" s="127"/>
      <c r="R13406" s="127"/>
    </row>
    <row r="13407" spans="7:18" x14ac:dyDescent="0.2">
      <c r="G13407" s="64"/>
      <c r="H13407" s="64"/>
      <c r="O13407" s="87"/>
      <c r="P13407" s="127"/>
      <c r="Q13407" s="127"/>
      <c r="R13407" s="127"/>
    </row>
    <row r="13408" spans="7:18" x14ac:dyDescent="0.2">
      <c r="G13408" s="64"/>
      <c r="H13408" s="64"/>
      <c r="O13408" s="87"/>
      <c r="P13408" s="127"/>
      <c r="Q13408" s="127"/>
      <c r="R13408" s="127"/>
    </row>
    <row r="13409" spans="7:18" x14ac:dyDescent="0.2">
      <c r="G13409" s="64"/>
      <c r="H13409" s="64"/>
      <c r="O13409" s="87"/>
      <c r="P13409" s="127"/>
      <c r="Q13409" s="127"/>
      <c r="R13409" s="127"/>
    </row>
    <row r="13410" spans="7:18" x14ac:dyDescent="0.2">
      <c r="G13410" s="64"/>
      <c r="H13410" s="64"/>
      <c r="O13410" s="87"/>
      <c r="P13410" s="127"/>
      <c r="Q13410" s="127"/>
      <c r="R13410" s="127"/>
    </row>
    <row r="13411" spans="7:18" x14ac:dyDescent="0.2">
      <c r="G13411" s="64"/>
      <c r="H13411" s="64"/>
      <c r="O13411" s="87"/>
      <c r="P13411" s="127"/>
      <c r="Q13411" s="127"/>
      <c r="R13411" s="127"/>
    </row>
    <row r="13412" spans="7:18" x14ac:dyDescent="0.2">
      <c r="G13412" s="64"/>
      <c r="H13412" s="64"/>
      <c r="O13412" s="87"/>
      <c r="P13412" s="127"/>
      <c r="Q13412" s="127"/>
      <c r="R13412" s="127"/>
    </row>
    <row r="13413" spans="7:18" x14ac:dyDescent="0.2">
      <c r="G13413" s="64"/>
      <c r="H13413" s="64"/>
      <c r="O13413" s="87"/>
      <c r="P13413" s="127"/>
      <c r="Q13413" s="127"/>
      <c r="R13413" s="127"/>
    </row>
    <row r="13414" spans="7:18" x14ac:dyDescent="0.2">
      <c r="G13414" s="64"/>
      <c r="H13414" s="64"/>
      <c r="O13414" s="87"/>
      <c r="P13414" s="127"/>
      <c r="Q13414" s="127"/>
      <c r="R13414" s="127"/>
    </row>
    <row r="13415" spans="7:18" x14ac:dyDescent="0.2">
      <c r="G13415" s="64"/>
      <c r="H13415" s="64"/>
      <c r="O13415" s="87"/>
      <c r="P13415" s="127"/>
      <c r="Q13415" s="127"/>
      <c r="R13415" s="127"/>
    </row>
    <row r="13416" spans="7:18" x14ac:dyDescent="0.2">
      <c r="G13416" s="64"/>
      <c r="H13416" s="64"/>
      <c r="O13416" s="87"/>
      <c r="P13416" s="127"/>
      <c r="Q13416" s="127"/>
      <c r="R13416" s="127"/>
    </row>
    <row r="13417" spans="7:18" x14ac:dyDescent="0.2">
      <c r="G13417" s="64"/>
      <c r="H13417" s="64"/>
      <c r="O13417" s="87"/>
      <c r="P13417" s="127"/>
      <c r="Q13417" s="127"/>
      <c r="R13417" s="127"/>
    </row>
    <row r="13418" spans="7:18" x14ac:dyDescent="0.2">
      <c r="G13418" s="64"/>
      <c r="H13418" s="64"/>
      <c r="O13418" s="87"/>
      <c r="P13418" s="127"/>
      <c r="Q13418" s="127"/>
      <c r="R13418" s="127"/>
    </row>
    <row r="13419" spans="7:18" x14ac:dyDescent="0.2">
      <c r="G13419" s="64"/>
      <c r="H13419" s="64"/>
      <c r="O13419" s="87"/>
      <c r="P13419" s="127"/>
      <c r="Q13419" s="127"/>
      <c r="R13419" s="127"/>
    </row>
    <row r="13420" spans="7:18" x14ac:dyDescent="0.2">
      <c r="G13420" s="64"/>
      <c r="H13420" s="64"/>
      <c r="O13420" s="87"/>
      <c r="P13420" s="127"/>
      <c r="Q13420" s="127"/>
      <c r="R13420" s="127"/>
    </row>
    <row r="13421" spans="7:18" x14ac:dyDescent="0.2">
      <c r="G13421" s="64"/>
      <c r="H13421" s="64"/>
      <c r="O13421" s="87"/>
      <c r="P13421" s="127"/>
      <c r="Q13421" s="127"/>
      <c r="R13421" s="127"/>
    </row>
    <row r="13422" spans="7:18" x14ac:dyDescent="0.2">
      <c r="G13422" s="64"/>
      <c r="H13422" s="64"/>
      <c r="O13422" s="87"/>
      <c r="P13422" s="127"/>
      <c r="Q13422" s="127"/>
      <c r="R13422" s="127"/>
    </row>
    <row r="13423" spans="7:18" x14ac:dyDescent="0.2">
      <c r="G13423" s="64"/>
      <c r="H13423" s="64"/>
      <c r="O13423" s="87"/>
      <c r="P13423" s="127"/>
      <c r="Q13423" s="127"/>
      <c r="R13423" s="127"/>
    </row>
    <row r="13424" spans="7:18" x14ac:dyDescent="0.2">
      <c r="G13424" s="64"/>
      <c r="H13424" s="64"/>
      <c r="O13424" s="87"/>
      <c r="P13424" s="127"/>
      <c r="Q13424" s="127"/>
      <c r="R13424" s="127"/>
    </row>
    <row r="13425" spans="7:18" x14ac:dyDescent="0.2">
      <c r="G13425" s="64"/>
      <c r="H13425" s="64"/>
      <c r="O13425" s="87"/>
      <c r="P13425" s="127"/>
      <c r="Q13425" s="127"/>
      <c r="R13425" s="127"/>
    </row>
    <row r="13426" spans="7:18" x14ac:dyDescent="0.2">
      <c r="G13426" s="64"/>
      <c r="H13426" s="64"/>
      <c r="O13426" s="87"/>
      <c r="P13426" s="127"/>
      <c r="Q13426" s="127"/>
      <c r="R13426" s="127"/>
    </row>
    <row r="13427" spans="7:18" x14ac:dyDescent="0.2">
      <c r="G13427" s="64"/>
      <c r="H13427" s="64"/>
      <c r="O13427" s="87"/>
      <c r="P13427" s="127"/>
      <c r="Q13427" s="127"/>
      <c r="R13427" s="127"/>
    </row>
    <row r="13428" spans="7:18" x14ac:dyDescent="0.2">
      <c r="G13428" s="64"/>
      <c r="H13428" s="64"/>
      <c r="O13428" s="87"/>
      <c r="P13428" s="127"/>
      <c r="Q13428" s="127"/>
      <c r="R13428" s="127"/>
    </row>
    <row r="13429" spans="7:18" x14ac:dyDescent="0.2">
      <c r="G13429" s="64"/>
      <c r="H13429" s="64"/>
      <c r="O13429" s="87"/>
      <c r="P13429" s="127"/>
      <c r="Q13429" s="127"/>
      <c r="R13429" s="127"/>
    </row>
    <row r="13430" spans="7:18" x14ac:dyDescent="0.2">
      <c r="G13430" s="64"/>
      <c r="H13430" s="64"/>
      <c r="O13430" s="87"/>
      <c r="P13430" s="127"/>
      <c r="Q13430" s="127"/>
      <c r="R13430" s="127"/>
    </row>
    <row r="13431" spans="7:18" x14ac:dyDescent="0.2">
      <c r="G13431" s="64"/>
      <c r="H13431" s="64"/>
      <c r="O13431" s="87"/>
      <c r="P13431" s="127"/>
      <c r="Q13431" s="127"/>
      <c r="R13431" s="127"/>
    </row>
    <row r="13432" spans="7:18" x14ac:dyDescent="0.2">
      <c r="G13432" s="64"/>
      <c r="H13432" s="64"/>
      <c r="O13432" s="87"/>
      <c r="P13432" s="127"/>
      <c r="Q13432" s="127"/>
      <c r="R13432" s="127"/>
    </row>
    <row r="13433" spans="7:18" x14ac:dyDescent="0.2">
      <c r="G13433" s="64"/>
      <c r="H13433" s="64"/>
      <c r="O13433" s="87"/>
      <c r="P13433" s="127"/>
      <c r="Q13433" s="127"/>
      <c r="R13433" s="127"/>
    </row>
    <row r="13434" spans="7:18" x14ac:dyDescent="0.2">
      <c r="G13434" s="64"/>
      <c r="H13434" s="64"/>
      <c r="O13434" s="87"/>
      <c r="P13434" s="127"/>
      <c r="Q13434" s="127"/>
      <c r="R13434" s="127"/>
    </row>
    <row r="13435" spans="7:18" x14ac:dyDescent="0.2">
      <c r="G13435" s="64"/>
      <c r="H13435" s="64"/>
      <c r="O13435" s="87"/>
      <c r="P13435" s="127"/>
      <c r="Q13435" s="127"/>
      <c r="R13435" s="127"/>
    </row>
    <row r="13436" spans="7:18" x14ac:dyDescent="0.2">
      <c r="G13436" s="64"/>
      <c r="H13436" s="64"/>
      <c r="O13436" s="87"/>
      <c r="P13436" s="127"/>
      <c r="Q13436" s="127"/>
      <c r="R13436" s="127"/>
    </row>
    <row r="13437" spans="7:18" x14ac:dyDescent="0.2">
      <c r="G13437" s="64"/>
      <c r="H13437" s="64"/>
      <c r="O13437" s="87"/>
      <c r="P13437" s="127"/>
      <c r="Q13437" s="127"/>
      <c r="R13437" s="127"/>
    </row>
    <row r="13438" spans="7:18" x14ac:dyDescent="0.2">
      <c r="G13438" s="64"/>
      <c r="H13438" s="64"/>
      <c r="O13438" s="87"/>
      <c r="P13438" s="127"/>
      <c r="Q13438" s="127"/>
      <c r="R13438" s="127"/>
    </row>
    <row r="13439" spans="7:18" x14ac:dyDescent="0.2">
      <c r="G13439" s="64"/>
      <c r="H13439" s="64"/>
      <c r="O13439" s="87"/>
      <c r="P13439" s="127"/>
      <c r="Q13439" s="127"/>
      <c r="R13439" s="127"/>
    </row>
    <row r="13440" spans="7:18" x14ac:dyDescent="0.2">
      <c r="G13440" s="64"/>
      <c r="H13440" s="64"/>
      <c r="O13440" s="87"/>
      <c r="P13440" s="127"/>
      <c r="Q13440" s="127"/>
      <c r="R13440" s="127"/>
    </row>
    <row r="13441" spans="7:18" x14ac:dyDescent="0.2">
      <c r="G13441" s="64"/>
      <c r="H13441" s="64"/>
      <c r="O13441" s="87"/>
      <c r="P13441" s="127"/>
      <c r="Q13441" s="127"/>
      <c r="R13441" s="127"/>
    </row>
    <row r="13442" spans="7:18" x14ac:dyDescent="0.2">
      <c r="G13442" s="64"/>
      <c r="H13442" s="64"/>
      <c r="O13442" s="87"/>
      <c r="P13442" s="127"/>
      <c r="Q13442" s="127"/>
      <c r="R13442" s="127"/>
    </row>
    <row r="13443" spans="7:18" x14ac:dyDescent="0.2">
      <c r="G13443" s="64"/>
      <c r="H13443" s="64"/>
      <c r="O13443" s="87"/>
      <c r="P13443" s="127"/>
      <c r="Q13443" s="127"/>
      <c r="R13443" s="127"/>
    </row>
    <row r="13444" spans="7:18" x14ac:dyDescent="0.2">
      <c r="G13444" s="64"/>
      <c r="H13444" s="64"/>
      <c r="O13444" s="87"/>
      <c r="P13444" s="127"/>
      <c r="Q13444" s="127"/>
      <c r="R13444" s="127"/>
    </row>
    <row r="13445" spans="7:18" x14ac:dyDescent="0.2">
      <c r="G13445" s="64"/>
      <c r="H13445" s="64"/>
      <c r="O13445" s="87"/>
      <c r="P13445" s="127"/>
      <c r="Q13445" s="127"/>
      <c r="R13445" s="127"/>
    </row>
    <row r="13446" spans="7:18" x14ac:dyDescent="0.2">
      <c r="G13446" s="64"/>
      <c r="H13446" s="64"/>
      <c r="O13446" s="87"/>
      <c r="P13446" s="127"/>
      <c r="Q13446" s="127"/>
      <c r="R13446" s="127"/>
    </row>
    <row r="13447" spans="7:18" x14ac:dyDescent="0.2">
      <c r="G13447" s="64"/>
      <c r="H13447" s="64"/>
      <c r="O13447" s="87"/>
      <c r="P13447" s="127"/>
      <c r="Q13447" s="127"/>
      <c r="R13447" s="127"/>
    </row>
    <row r="13448" spans="7:18" x14ac:dyDescent="0.2">
      <c r="G13448" s="64"/>
      <c r="H13448" s="64"/>
      <c r="O13448" s="87"/>
      <c r="P13448" s="127"/>
      <c r="Q13448" s="127"/>
      <c r="R13448" s="127"/>
    </row>
    <row r="13449" spans="7:18" x14ac:dyDescent="0.2">
      <c r="G13449" s="64"/>
      <c r="H13449" s="64"/>
      <c r="O13449" s="87"/>
      <c r="P13449" s="127"/>
      <c r="Q13449" s="127"/>
      <c r="R13449" s="127"/>
    </row>
    <row r="13450" spans="7:18" x14ac:dyDescent="0.2">
      <c r="G13450" s="64"/>
      <c r="H13450" s="64"/>
      <c r="O13450" s="87"/>
      <c r="P13450" s="127"/>
      <c r="Q13450" s="127"/>
      <c r="R13450" s="127"/>
    </row>
    <row r="13451" spans="7:18" x14ac:dyDescent="0.2">
      <c r="G13451" s="64"/>
      <c r="H13451" s="64"/>
      <c r="O13451" s="87"/>
      <c r="P13451" s="127"/>
      <c r="Q13451" s="127"/>
      <c r="R13451" s="127"/>
    </row>
    <row r="13452" spans="7:18" x14ac:dyDescent="0.2">
      <c r="G13452" s="64"/>
      <c r="H13452" s="64"/>
      <c r="O13452" s="87"/>
      <c r="P13452" s="127"/>
      <c r="Q13452" s="127"/>
      <c r="R13452" s="127"/>
    </row>
    <row r="13453" spans="7:18" x14ac:dyDescent="0.2">
      <c r="G13453" s="64"/>
      <c r="H13453" s="64"/>
      <c r="O13453" s="87"/>
      <c r="P13453" s="127"/>
      <c r="Q13453" s="127"/>
      <c r="R13453" s="127"/>
    </row>
    <row r="13454" spans="7:18" x14ac:dyDescent="0.2">
      <c r="G13454" s="64"/>
      <c r="H13454" s="64"/>
      <c r="O13454" s="87"/>
      <c r="P13454" s="127"/>
      <c r="Q13454" s="127"/>
      <c r="R13454" s="127"/>
    </row>
    <row r="13455" spans="7:18" x14ac:dyDescent="0.2">
      <c r="G13455" s="64"/>
      <c r="H13455" s="64"/>
      <c r="O13455" s="87"/>
      <c r="P13455" s="127"/>
      <c r="Q13455" s="127"/>
      <c r="R13455" s="127"/>
    </row>
    <row r="13456" spans="7:18" x14ac:dyDescent="0.2">
      <c r="G13456" s="64"/>
      <c r="H13456" s="64"/>
      <c r="O13456" s="87"/>
      <c r="P13456" s="127"/>
      <c r="Q13456" s="127"/>
      <c r="R13456" s="127"/>
    </row>
    <row r="13457" spans="7:18" x14ac:dyDescent="0.2">
      <c r="G13457" s="64"/>
      <c r="H13457" s="64"/>
      <c r="O13457" s="87"/>
      <c r="P13457" s="127"/>
      <c r="Q13457" s="127"/>
      <c r="R13457" s="127"/>
    </row>
    <row r="13458" spans="7:18" x14ac:dyDescent="0.2">
      <c r="G13458" s="64"/>
      <c r="H13458" s="64"/>
      <c r="O13458" s="87"/>
      <c r="P13458" s="127"/>
      <c r="Q13458" s="127"/>
      <c r="R13458" s="127"/>
    </row>
    <row r="13459" spans="7:18" x14ac:dyDescent="0.2">
      <c r="G13459" s="64"/>
      <c r="H13459" s="64"/>
      <c r="O13459" s="87"/>
      <c r="P13459" s="127"/>
      <c r="Q13459" s="127"/>
      <c r="R13459" s="127"/>
    </row>
    <row r="13460" spans="7:18" x14ac:dyDescent="0.2">
      <c r="G13460" s="64"/>
      <c r="H13460" s="64"/>
      <c r="O13460" s="87"/>
      <c r="P13460" s="127"/>
      <c r="Q13460" s="127"/>
      <c r="R13460" s="127"/>
    </row>
    <row r="13461" spans="7:18" x14ac:dyDescent="0.2">
      <c r="G13461" s="64"/>
      <c r="H13461" s="64"/>
      <c r="O13461" s="87"/>
      <c r="P13461" s="127"/>
      <c r="Q13461" s="127"/>
      <c r="R13461" s="127"/>
    </row>
    <row r="13462" spans="7:18" x14ac:dyDescent="0.2">
      <c r="G13462" s="64"/>
      <c r="H13462" s="64"/>
      <c r="O13462" s="87"/>
      <c r="P13462" s="127"/>
      <c r="Q13462" s="127"/>
      <c r="R13462" s="127"/>
    </row>
    <row r="13463" spans="7:18" x14ac:dyDescent="0.2">
      <c r="G13463" s="64"/>
      <c r="H13463" s="64"/>
      <c r="O13463" s="87"/>
      <c r="P13463" s="127"/>
      <c r="Q13463" s="127"/>
      <c r="R13463" s="127"/>
    </row>
    <row r="13464" spans="7:18" x14ac:dyDescent="0.2">
      <c r="G13464" s="64"/>
      <c r="H13464" s="64"/>
      <c r="O13464" s="87"/>
      <c r="P13464" s="127"/>
      <c r="Q13464" s="127"/>
      <c r="R13464" s="127"/>
    </row>
    <row r="13465" spans="7:18" x14ac:dyDescent="0.2">
      <c r="G13465" s="64"/>
      <c r="H13465" s="64"/>
      <c r="O13465" s="87"/>
      <c r="P13465" s="127"/>
      <c r="Q13465" s="127"/>
      <c r="R13465" s="127"/>
    </row>
    <row r="13466" spans="7:18" x14ac:dyDescent="0.2">
      <c r="G13466" s="64"/>
      <c r="H13466" s="64"/>
      <c r="O13466" s="87"/>
      <c r="P13466" s="127"/>
      <c r="Q13466" s="127"/>
      <c r="R13466" s="127"/>
    </row>
    <row r="13467" spans="7:18" x14ac:dyDescent="0.2">
      <c r="G13467" s="64"/>
      <c r="H13467" s="64"/>
      <c r="O13467" s="87"/>
      <c r="P13467" s="127"/>
      <c r="Q13467" s="127"/>
      <c r="R13467" s="127"/>
    </row>
    <row r="13468" spans="7:18" x14ac:dyDescent="0.2">
      <c r="G13468" s="64"/>
      <c r="H13468" s="64"/>
      <c r="O13468" s="87"/>
      <c r="P13468" s="127"/>
      <c r="Q13468" s="127"/>
      <c r="R13468" s="127"/>
    </row>
    <row r="13469" spans="7:18" x14ac:dyDescent="0.2">
      <c r="G13469" s="64"/>
      <c r="H13469" s="64"/>
      <c r="O13469" s="87"/>
      <c r="P13469" s="127"/>
      <c r="Q13469" s="127"/>
      <c r="R13469" s="127"/>
    </row>
    <row r="13470" spans="7:18" x14ac:dyDescent="0.2">
      <c r="G13470" s="64"/>
      <c r="H13470" s="64"/>
      <c r="O13470" s="87"/>
      <c r="P13470" s="127"/>
      <c r="Q13470" s="127"/>
      <c r="R13470" s="127"/>
    </row>
    <row r="13471" spans="7:18" x14ac:dyDescent="0.2">
      <c r="G13471" s="64"/>
      <c r="H13471" s="64"/>
      <c r="O13471" s="87"/>
      <c r="P13471" s="127"/>
      <c r="Q13471" s="127"/>
      <c r="R13471" s="127"/>
    </row>
    <row r="13472" spans="7:18" x14ac:dyDescent="0.2">
      <c r="G13472" s="64"/>
      <c r="H13472" s="64"/>
      <c r="O13472" s="87"/>
      <c r="P13472" s="127"/>
      <c r="Q13472" s="127"/>
      <c r="R13472" s="127"/>
    </row>
    <row r="13473" spans="7:18" x14ac:dyDescent="0.2">
      <c r="G13473" s="64"/>
      <c r="H13473" s="64"/>
      <c r="O13473" s="87"/>
      <c r="P13473" s="127"/>
      <c r="Q13473" s="127"/>
      <c r="R13473" s="127"/>
    </row>
    <row r="13474" spans="7:18" x14ac:dyDescent="0.2">
      <c r="G13474" s="64"/>
      <c r="H13474" s="64"/>
      <c r="O13474" s="87"/>
      <c r="P13474" s="127"/>
      <c r="Q13474" s="127"/>
      <c r="R13474" s="127"/>
    </row>
    <row r="13475" spans="7:18" x14ac:dyDescent="0.2">
      <c r="G13475" s="64"/>
      <c r="H13475" s="64"/>
      <c r="O13475" s="87"/>
      <c r="P13475" s="127"/>
      <c r="Q13475" s="127"/>
      <c r="R13475" s="127"/>
    </row>
    <row r="13476" spans="7:18" x14ac:dyDescent="0.2">
      <c r="G13476" s="64"/>
      <c r="H13476" s="64"/>
      <c r="O13476" s="87"/>
      <c r="P13476" s="127"/>
      <c r="Q13476" s="127"/>
      <c r="R13476" s="127"/>
    </row>
    <row r="13477" spans="7:18" x14ac:dyDescent="0.2">
      <c r="G13477" s="64"/>
      <c r="H13477" s="64"/>
      <c r="O13477" s="87"/>
      <c r="P13477" s="127"/>
      <c r="Q13477" s="127"/>
      <c r="R13477" s="127"/>
    </row>
    <row r="13478" spans="7:18" x14ac:dyDescent="0.2">
      <c r="G13478" s="64"/>
      <c r="H13478" s="64"/>
      <c r="O13478" s="87"/>
      <c r="P13478" s="127"/>
      <c r="Q13478" s="127"/>
      <c r="R13478" s="127"/>
    </row>
    <row r="13479" spans="7:18" x14ac:dyDescent="0.2">
      <c r="G13479" s="64"/>
      <c r="H13479" s="64"/>
      <c r="O13479" s="87"/>
      <c r="P13479" s="127"/>
      <c r="Q13479" s="127"/>
      <c r="R13479" s="127"/>
    </row>
    <row r="13480" spans="7:18" x14ac:dyDescent="0.2">
      <c r="G13480" s="64"/>
      <c r="H13480" s="64"/>
      <c r="O13480" s="87"/>
      <c r="P13480" s="127"/>
      <c r="Q13480" s="127"/>
      <c r="R13480" s="127"/>
    </row>
    <row r="13481" spans="7:18" x14ac:dyDescent="0.2">
      <c r="G13481" s="64"/>
      <c r="H13481" s="64"/>
      <c r="O13481" s="87"/>
      <c r="P13481" s="127"/>
      <c r="Q13481" s="127"/>
      <c r="R13481" s="127"/>
    </row>
    <row r="13482" spans="7:18" x14ac:dyDescent="0.2">
      <c r="G13482" s="64"/>
      <c r="H13482" s="64"/>
      <c r="O13482" s="87"/>
      <c r="P13482" s="127"/>
      <c r="Q13482" s="127"/>
      <c r="R13482" s="127"/>
    </row>
    <row r="13483" spans="7:18" x14ac:dyDescent="0.2">
      <c r="G13483" s="64"/>
      <c r="H13483" s="64"/>
      <c r="O13483" s="87"/>
      <c r="P13483" s="127"/>
      <c r="Q13483" s="127"/>
      <c r="R13483" s="127"/>
    </row>
    <row r="13484" spans="7:18" x14ac:dyDescent="0.2">
      <c r="G13484" s="64"/>
      <c r="H13484" s="64"/>
      <c r="O13484" s="87"/>
      <c r="P13484" s="127"/>
      <c r="Q13484" s="127"/>
      <c r="R13484" s="127"/>
    </row>
    <row r="13485" spans="7:18" x14ac:dyDescent="0.2">
      <c r="G13485" s="64"/>
      <c r="H13485" s="64"/>
      <c r="O13485" s="87"/>
      <c r="P13485" s="127"/>
      <c r="Q13485" s="127"/>
      <c r="R13485" s="127"/>
    </row>
    <row r="13486" spans="7:18" x14ac:dyDescent="0.2">
      <c r="G13486" s="64"/>
      <c r="H13486" s="64"/>
      <c r="O13486" s="87"/>
      <c r="P13486" s="127"/>
      <c r="Q13486" s="127"/>
      <c r="R13486" s="127"/>
    </row>
    <row r="13487" spans="7:18" x14ac:dyDescent="0.2">
      <c r="G13487" s="64"/>
      <c r="H13487" s="64"/>
      <c r="O13487" s="87"/>
      <c r="P13487" s="127"/>
      <c r="Q13487" s="127"/>
      <c r="R13487" s="127"/>
    </row>
    <row r="13488" spans="7:18" x14ac:dyDescent="0.2">
      <c r="G13488" s="64"/>
      <c r="H13488" s="64"/>
      <c r="O13488" s="87"/>
      <c r="P13488" s="127"/>
      <c r="Q13488" s="127"/>
      <c r="R13488" s="127"/>
    </row>
    <row r="13489" spans="7:18" x14ac:dyDescent="0.2">
      <c r="G13489" s="64"/>
      <c r="H13489" s="64"/>
      <c r="O13489" s="87"/>
      <c r="P13489" s="127"/>
      <c r="Q13489" s="127"/>
      <c r="R13489" s="127"/>
    </row>
    <row r="13490" spans="7:18" x14ac:dyDescent="0.2">
      <c r="G13490" s="64"/>
      <c r="H13490" s="64"/>
      <c r="O13490" s="87"/>
      <c r="P13490" s="127"/>
      <c r="Q13490" s="127"/>
      <c r="R13490" s="127"/>
    </row>
    <row r="13491" spans="7:18" x14ac:dyDescent="0.2">
      <c r="G13491" s="64"/>
      <c r="H13491" s="64"/>
      <c r="O13491" s="87"/>
      <c r="P13491" s="127"/>
      <c r="Q13491" s="127"/>
      <c r="R13491" s="127"/>
    </row>
    <row r="13492" spans="7:18" x14ac:dyDescent="0.2">
      <c r="G13492" s="64"/>
      <c r="H13492" s="64"/>
      <c r="O13492" s="87"/>
      <c r="P13492" s="127"/>
      <c r="Q13492" s="127"/>
      <c r="R13492" s="127"/>
    </row>
    <row r="13493" spans="7:18" x14ac:dyDescent="0.2">
      <c r="G13493" s="64"/>
      <c r="H13493" s="64"/>
      <c r="O13493" s="87"/>
      <c r="P13493" s="127"/>
      <c r="Q13493" s="127"/>
      <c r="R13493" s="127"/>
    </row>
    <row r="13494" spans="7:18" x14ac:dyDescent="0.2">
      <c r="G13494" s="64"/>
      <c r="H13494" s="64"/>
      <c r="O13494" s="87"/>
      <c r="P13494" s="127"/>
      <c r="Q13494" s="127"/>
      <c r="R13494" s="127"/>
    </row>
    <row r="13495" spans="7:18" x14ac:dyDescent="0.2">
      <c r="G13495" s="64"/>
      <c r="H13495" s="64"/>
      <c r="O13495" s="87"/>
      <c r="P13495" s="127"/>
      <c r="Q13495" s="127"/>
      <c r="R13495" s="127"/>
    </row>
    <row r="13496" spans="7:18" x14ac:dyDescent="0.2">
      <c r="G13496" s="64"/>
      <c r="H13496" s="64"/>
      <c r="O13496" s="87"/>
      <c r="P13496" s="127"/>
      <c r="Q13496" s="127"/>
      <c r="R13496" s="127"/>
    </row>
    <row r="13497" spans="7:18" x14ac:dyDescent="0.2">
      <c r="G13497" s="64"/>
      <c r="H13497" s="64"/>
      <c r="O13497" s="87"/>
      <c r="P13497" s="127"/>
      <c r="Q13497" s="127"/>
      <c r="R13497" s="127"/>
    </row>
    <row r="13498" spans="7:18" x14ac:dyDescent="0.2">
      <c r="G13498" s="64"/>
      <c r="H13498" s="64"/>
      <c r="O13498" s="87"/>
      <c r="P13498" s="127"/>
      <c r="Q13498" s="127"/>
      <c r="R13498" s="127"/>
    </row>
    <row r="13499" spans="7:18" x14ac:dyDescent="0.2">
      <c r="G13499" s="64"/>
      <c r="H13499" s="64"/>
      <c r="O13499" s="87"/>
      <c r="P13499" s="127"/>
      <c r="Q13499" s="127"/>
      <c r="R13499" s="127"/>
    </row>
    <row r="13500" spans="7:18" x14ac:dyDescent="0.2">
      <c r="G13500" s="64"/>
      <c r="H13500" s="64"/>
      <c r="O13500" s="87"/>
      <c r="P13500" s="127"/>
      <c r="Q13500" s="127"/>
      <c r="R13500" s="127"/>
    </row>
    <row r="13501" spans="7:18" x14ac:dyDescent="0.2">
      <c r="G13501" s="64"/>
      <c r="H13501" s="64"/>
      <c r="O13501" s="87"/>
      <c r="P13501" s="127"/>
      <c r="Q13501" s="127"/>
      <c r="R13501" s="127"/>
    </row>
    <row r="13502" spans="7:18" x14ac:dyDescent="0.2">
      <c r="G13502" s="64"/>
      <c r="H13502" s="64"/>
      <c r="O13502" s="87"/>
      <c r="P13502" s="127"/>
      <c r="Q13502" s="127"/>
      <c r="R13502" s="127"/>
    </row>
    <row r="13503" spans="7:18" x14ac:dyDescent="0.2">
      <c r="G13503" s="64"/>
      <c r="H13503" s="64"/>
      <c r="O13503" s="87"/>
      <c r="P13503" s="127"/>
      <c r="Q13503" s="127"/>
      <c r="R13503" s="127"/>
    </row>
    <row r="13504" spans="7:18" x14ac:dyDescent="0.2">
      <c r="G13504" s="64"/>
      <c r="H13504" s="64"/>
      <c r="O13504" s="87"/>
      <c r="P13504" s="127"/>
      <c r="Q13504" s="127"/>
      <c r="R13504" s="127"/>
    </row>
    <row r="13505" spans="7:18" x14ac:dyDescent="0.2">
      <c r="G13505" s="64"/>
      <c r="H13505" s="64"/>
      <c r="O13505" s="87"/>
      <c r="P13505" s="127"/>
      <c r="Q13505" s="127"/>
      <c r="R13505" s="127"/>
    </row>
    <row r="13506" spans="7:18" x14ac:dyDescent="0.2">
      <c r="G13506" s="64"/>
      <c r="H13506" s="64"/>
      <c r="O13506" s="87"/>
      <c r="P13506" s="127"/>
      <c r="Q13506" s="127"/>
      <c r="R13506" s="127"/>
    </row>
    <row r="13507" spans="7:18" x14ac:dyDescent="0.2">
      <c r="G13507" s="64"/>
      <c r="H13507" s="64"/>
      <c r="O13507" s="87"/>
      <c r="P13507" s="127"/>
      <c r="Q13507" s="127"/>
      <c r="R13507" s="127"/>
    </row>
    <row r="13508" spans="7:18" x14ac:dyDescent="0.2">
      <c r="G13508" s="64"/>
      <c r="H13508" s="64"/>
      <c r="O13508" s="87"/>
      <c r="P13508" s="127"/>
      <c r="Q13508" s="127"/>
      <c r="R13508" s="127"/>
    </row>
    <row r="13509" spans="7:18" x14ac:dyDescent="0.2">
      <c r="G13509" s="64"/>
      <c r="H13509" s="64"/>
      <c r="O13509" s="87"/>
      <c r="P13509" s="127"/>
      <c r="Q13509" s="127"/>
      <c r="R13509" s="127"/>
    </row>
    <row r="13510" spans="7:18" x14ac:dyDescent="0.2">
      <c r="G13510" s="64"/>
      <c r="H13510" s="64"/>
      <c r="O13510" s="87"/>
      <c r="P13510" s="127"/>
      <c r="Q13510" s="127"/>
      <c r="R13510" s="127"/>
    </row>
    <row r="13511" spans="7:18" x14ac:dyDescent="0.2">
      <c r="G13511" s="64"/>
      <c r="H13511" s="64"/>
      <c r="O13511" s="87"/>
      <c r="P13511" s="127"/>
      <c r="Q13511" s="127"/>
      <c r="R13511" s="127"/>
    </row>
    <row r="13512" spans="7:18" x14ac:dyDescent="0.2">
      <c r="G13512" s="64"/>
      <c r="H13512" s="64"/>
      <c r="O13512" s="87"/>
      <c r="P13512" s="127"/>
      <c r="Q13512" s="127"/>
      <c r="R13512" s="127"/>
    </row>
    <row r="13513" spans="7:18" x14ac:dyDescent="0.2">
      <c r="G13513" s="64"/>
      <c r="H13513" s="64"/>
      <c r="O13513" s="87"/>
      <c r="P13513" s="127"/>
      <c r="Q13513" s="127"/>
      <c r="R13513" s="127"/>
    </row>
    <row r="13514" spans="7:18" x14ac:dyDescent="0.2">
      <c r="G13514" s="64"/>
      <c r="H13514" s="64"/>
      <c r="O13514" s="87"/>
      <c r="P13514" s="127"/>
      <c r="Q13514" s="127"/>
      <c r="R13514" s="127"/>
    </row>
    <row r="13515" spans="7:18" x14ac:dyDescent="0.2">
      <c r="G13515" s="64"/>
      <c r="H13515" s="64"/>
      <c r="O13515" s="87"/>
      <c r="P13515" s="127"/>
      <c r="Q13515" s="127"/>
      <c r="R13515" s="127"/>
    </row>
    <row r="13516" spans="7:18" x14ac:dyDescent="0.2">
      <c r="G13516" s="64"/>
      <c r="H13516" s="64"/>
      <c r="O13516" s="87"/>
      <c r="P13516" s="127"/>
      <c r="Q13516" s="127"/>
      <c r="R13516" s="127"/>
    </row>
    <row r="13517" spans="7:18" x14ac:dyDescent="0.2">
      <c r="G13517" s="64"/>
      <c r="H13517" s="64"/>
      <c r="O13517" s="87"/>
      <c r="P13517" s="127"/>
      <c r="Q13517" s="127"/>
      <c r="R13517" s="127"/>
    </row>
    <row r="13518" spans="7:18" x14ac:dyDescent="0.2">
      <c r="G13518" s="64"/>
      <c r="H13518" s="64"/>
      <c r="O13518" s="87"/>
      <c r="P13518" s="127"/>
      <c r="Q13518" s="127"/>
      <c r="R13518" s="127"/>
    </row>
    <row r="13519" spans="7:18" x14ac:dyDescent="0.2">
      <c r="G13519" s="64"/>
      <c r="H13519" s="64"/>
      <c r="O13519" s="87"/>
      <c r="P13519" s="127"/>
      <c r="Q13519" s="127"/>
      <c r="R13519" s="127"/>
    </row>
    <row r="13520" spans="7:18" x14ac:dyDescent="0.2">
      <c r="G13520" s="64"/>
      <c r="H13520" s="64"/>
      <c r="O13520" s="87"/>
      <c r="P13520" s="127"/>
      <c r="Q13520" s="127"/>
      <c r="R13520" s="127"/>
    </row>
    <row r="13521" spans="7:18" x14ac:dyDescent="0.2">
      <c r="G13521" s="64"/>
      <c r="H13521" s="64"/>
      <c r="O13521" s="87"/>
      <c r="P13521" s="127"/>
      <c r="Q13521" s="127"/>
      <c r="R13521" s="127"/>
    </row>
    <row r="13522" spans="7:18" x14ac:dyDescent="0.2">
      <c r="G13522" s="64"/>
      <c r="H13522" s="64"/>
      <c r="O13522" s="87"/>
      <c r="P13522" s="127"/>
      <c r="Q13522" s="127"/>
      <c r="R13522" s="127"/>
    </row>
    <row r="13523" spans="7:18" x14ac:dyDescent="0.2">
      <c r="G13523" s="64"/>
      <c r="H13523" s="64"/>
      <c r="O13523" s="87"/>
      <c r="P13523" s="127"/>
      <c r="Q13523" s="127"/>
      <c r="R13523" s="127"/>
    </row>
    <row r="13524" spans="7:18" x14ac:dyDescent="0.2">
      <c r="G13524" s="64"/>
      <c r="H13524" s="64"/>
      <c r="O13524" s="87"/>
      <c r="P13524" s="127"/>
      <c r="Q13524" s="127"/>
      <c r="R13524" s="127"/>
    </row>
    <row r="13525" spans="7:18" x14ac:dyDescent="0.2">
      <c r="G13525" s="64"/>
      <c r="H13525" s="64"/>
      <c r="O13525" s="87"/>
      <c r="P13525" s="127"/>
      <c r="Q13525" s="127"/>
      <c r="R13525" s="127"/>
    </row>
    <row r="13526" spans="7:18" x14ac:dyDescent="0.2">
      <c r="G13526" s="64"/>
      <c r="H13526" s="64"/>
      <c r="O13526" s="87"/>
      <c r="P13526" s="127"/>
      <c r="Q13526" s="127"/>
      <c r="R13526" s="127"/>
    </row>
    <row r="13527" spans="7:18" x14ac:dyDescent="0.2">
      <c r="G13527" s="64"/>
      <c r="H13527" s="64"/>
      <c r="O13527" s="87"/>
      <c r="P13527" s="127"/>
      <c r="Q13527" s="127"/>
      <c r="R13527" s="127"/>
    </row>
    <row r="13528" spans="7:18" x14ac:dyDescent="0.2">
      <c r="G13528" s="64"/>
      <c r="H13528" s="64"/>
      <c r="O13528" s="87"/>
      <c r="P13528" s="127"/>
      <c r="Q13528" s="127"/>
      <c r="R13528" s="127"/>
    </row>
    <row r="13529" spans="7:18" x14ac:dyDescent="0.2">
      <c r="G13529" s="64"/>
      <c r="H13529" s="64"/>
      <c r="O13529" s="87"/>
      <c r="P13529" s="127"/>
      <c r="Q13529" s="127"/>
      <c r="R13529" s="127"/>
    </row>
    <row r="13530" spans="7:18" x14ac:dyDescent="0.2">
      <c r="G13530" s="64"/>
      <c r="H13530" s="64"/>
      <c r="O13530" s="87"/>
      <c r="P13530" s="127"/>
      <c r="Q13530" s="127"/>
      <c r="R13530" s="127"/>
    </row>
    <row r="13531" spans="7:18" x14ac:dyDescent="0.2">
      <c r="G13531" s="64"/>
      <c r="H13531" s="64"/>
      <c r="O13531" s="87"/>
      <c r="P13531" s="127"/>
      <c r="Q13531" s="127"/>
      <c r="R13531" s="127"/>
    </row>
    <row r="13532" spans="7:18" x14ac:dyDescent="0.2">
      <c r="G13532" s="64"/>
      <c r="H13532" s="64"/>
      <c r="O13532" s="87"/>
      <c r="P13532" s="127"/>
      <c r="Q13532" s="127"/>
      <c r="R13532" s="127"/>
    </row>
    <row r="13533" spans="7:18" x14ac:dyDescent="0.2">
      <c r="G13533" s="64"/>
      <c r="H13533" s="64"/>
      <c r="O13533" s="87"/>
      <c r="P13533" s="127"/>
      <c r="Q13533" s="127"/>
      <c r="R13533" s="127"/>
    </row>
    <row r="13534" spans="7:18" x14ac:dyDescent="0.2">
      <c r="G13534" s="64"/>
      <c r="H13534" s="64"/>
      <c r="O13534" s="87"/>
      <c r="P13534" s="127"/>
      <c r="Q13534" s="127"/>
      <c r="R13534" s="127"/>
    </row>
    <row r="13535" spans="7:18" x14ac:dyDescent="0.2">
      <c r="G13535" s="64"/>
      <c r="H13535" s="64"/>
      <c r="O13535" s="87"/>
      <c r="P13535" s="127"/>
      <c r="Q13535" s="127"/>
      <c r="R13535" s="127"/>
    </row>
    <row r="13536" spans="7:18" x14ac:dyDescent="0.2">
      <c r="G13536" s="64"/>
      <c r="H13536" s="64"/>
      <c r="O13536" s="87"/>
      <c r="P13536" s="127"/>
      <c r="Q13536" s="127"/>
      <c r="R13536" s="127"/>
    </row>
    <row r="13537" spans="7:18" x14ac:dyDescent="0.2">
      <c r="G13537" s="64"/>
      <c r="H13537" s="64"/>
      <c r="O13537" s="87"/>
      <c r="P13537" s="127"/>
      <c r="Q13537" s="127"/>
      <c r="R13537" s="127"/>
    </row>
    <row r="13538" spans="7:18" x14ac:dyDescent="0.2">
      <c r="G13538" s="64"/>
      <c r="H13538" s="64"/>
      <c r="O13538" s="87"/>
      <c r="P13538" s="127"/>
      <c r="Q13538" s="127"/>
      <c r="R13538" s="127"/>
    </row>
    <row r="13539" spans="7:18" x14ac:dyDescent="0.2">
      <c r="G13539" s="64"/>
      <c r="H13539" s="64"/>
      <c r="O13539" s="87"/>
      <c r="P13539" s="127"/>
      <c r="Q13539" s="127"/>
      <c r="R13539" s="127"/>
    </row>
    <row r="13540" spans="7:18" x14ac:dyDescent="0.2">
      <c r="G13540" s="64"/>
      <c r="H13540" s="64"/>
      <c r="O13540" s="87"/>
      <c r="P13540" s="127"/>
      <c r="Q13540" s="127"/>
      <c r="R13540" s="127"/>
    </row>
    <row r="13541" spans="7:18" x14ac:dyDescent="0.2">
      <c r="G13541" s="64"/>
      <c r="H13541" s="64"/>
      <c r="O13541" s="87"/>
      <c r="P13541" s="127"/>
      <c r="Q13541" s="127"/>
      <c r="R13541" s="127"/>
    </row>
    <row r="13542" spans="7:18" x14ac:dyDescent="0.2">
      <c r="G13542" s="64"/>
      <c r="H13542" s="64"/>
      <c r="O13542" s="87"/>
      <c r="P13542" s="127"/>
      <c r="Q13542" s="127"/>
      <c r="R13542" s="127"/>
    </row>
    <row r="13543" spans="7:18" x14ac:dyDescent="0.2">
      <c r="G13543" s="64"/>
      <c r="H13543" s="64"/>
      <c r="O13543" s="87"/>
      <c r="P13543" s="127"/>
      <c r="Q13543" s="127"/>
      <c r="R13543" s="127"/>
    </row>
    <row r="13544" spans="7:18" x14ac:dyDescent="0.2">
      <c r="G13544" s="64"/>
      <c r="H13544" s="64"/>
      <c r="O13544" s="87"/>
      <c r="P13544" s="127"/>
      <c r="Q13544" s="127"/>
      <c r="R13544" s="127"/>
    </row>
    <row r="13545" spans="7:18" x14ac:dyDescent="0.2">
      <c r="G13545" s="64"/>
      <c r="H13545" s="64"/>
      <c r="O13545" s="87"/>
      <c r="P13545" s="127"/>
      <c r="Q13545" s="127"/>
      <c r="R13545" s="127"/>
    </row>
    <row r="13546" spans="7:18" x14ac:dyDescent="0.2">
      <c r="G13546" s="64"/>
      <c r="H13546" s="64"/>
      <c r="O13546" s="87"/>
      <c r="P13546" s="127"/>
      <c r="Q13546" s="127"/>
      <c r="R13546" s="127"/>
    </row>
    <row r="13547" spans="7:18" x14ac:dyDescent="0.2">
      <c r="G13547" s="64"/>
      <c r="H13547" s="64"/>
      <c r="O13547" s="87"/>
      <c r="P13547" s="127"/>
      <c r="Q13547" s="127"/>
      <c r="R13547" s="127"/>
    </row>
    <row r="13548" spans="7:18" x14ac:dyDescent="0.2">
      <c r="G13548" s="64"/>
      <c r="H13548" s="64"/>
      <c r="O13548" s="87"/>
      <c r="P13548" s="127"/>
      <c r="Q13548" s="127"/>
      <c r="R13548" s="127"/>
    </row>
    <row r="13549" spans="7:18" x14ac:dyDescent="0.2">
      <c r="G13549" s="64"/>
      <c r="H13549" s="64"/>
      <c r="O13549" s="87"/>
      <c r="P13549" s="127"/>
      <c r="Q13549" s="127"/>
      <c r="R13549" s="127"/>
    </row>
    <row r="13550" spans="7:18" x14ac:dyDescent="0.2">
      <c r="G13550" s="64"/>
      <c r="H13550" s="64"/>
      <c r="O13550" s="87"/>
      <c r="P13550" s="127"/>
      <c r="Q13550" s="127"/>
      <c r="R13550" s="127"/>
    </row>
    <row r="13551" spans="7:18" x14ac:dyDescent="0.2">
      <c r="G13551" s="64"/>
      <c r="H13551" s="64"/>
      <c r="O13551" s="87"/>
      <c r="P13551" s="127"/>
      <c r="Q13551" s="127"/>
      <c r="R13551" s="127"/>
    </row>
    <row r="13552" spans="7:18" x14ac:dyDescent="0.2">
      <c r="G13552" s="64"/>
      <c r="H13552" s="64"/>
      <c r="O13552" s="87"/>
      <c r="P13552" s="127"/>
      <c r="Q13552" s="127"/>
      <c r="R13552" s="127"/>
    </row>
    <row r="13553" spans="7:18" x14ac:dyDescent="0.2">
      <c r="G13553" s="64"/>
      <c r="H13553" s="64"/>
      <c r="O13553" s="87"/>
      <c r="P13553" s="127"/>
      <c r="Q13553" s="127"/>
      <c r="R13553" s="127"/>
    </row>
    <row r="13554" spans="7:18" x14ac:dyDescent="0.2">
      <c r="G13554" s="64"/>
      <c r="H13554" s="64"/>
      <c r="O13554" s="87"/>
      <c r="P13554" s="127"/>
      <c r="Q13554" s="127"/>
      <c r="R13554" s="127"/>
    </row>
    <row r="13555" spans="7:18" x14ac:dyDescent="0.2">
      <c r="G13555" s="64"/>
      <c r="H13555" s="64"/>
      <c r="O13555" s="87"/>
      <c r="P13555" s="127"/>
      <c r="Q13555" s="127"/>
      <c r="R13555" s="127"/>
    </row>
    <row r="13556" spans="7:18" x14ac:dyDescent="0.2">
      <c r="G13556" s="64"/>
      <c r="H13556" s="64"/>
      <c r="O13556" s="87"/>
      <c r="P13556" s="127"/>
      <c r="Q13556" s="127"/>
      <c r="R13556" s="127"/>
    </row>
    <row r="13557" spans="7:18" x14ac:dyDescent="0.2">
      <c r="G13557" s="64"/>
      <c r="H13557" s="64"/>
      <c r="O13557" s="87"/>
      <c r="P13557" s="127"/>
      <c r="Q13557" s="127"/>
      <c r="R13557" s="127"/>
    </row>
    <row r="13558" spans="7:18" x14ac:dyDescent="0.2">
      <c r="G13558" s="64"/>
      <c r="H13558" s="64"/>
      <c r="O13558" s="87"/>
      <c r="P13558" s="127"/>
      <c r="Q13558" s="127"/>
      <c r="R13558" s="127"/>
    </row>
    <row r="13559" spans="7:18" x14ac:dyDescent="0.2">
      <c r="G13559" s="64"/>
      <c r="H13559" s="64"/>
      <c r="O13559" s="87"/>
      <c r="P13559" s="127"/>
      <c r="Q13559" s="127"/>
      <c r="R13559" s="127"/>
    </row>
    <row r="13560" spans="7:18" x14ac:dyDescent="0.2">
      <c r="G13560" s="64"/>
      <c r="H13560" s="64"/>
      <c r="O13560" s="87"/>
      <c r="P13560" s="127"/>
      <c r="Q13560" s="127"/>
      <c r="R13560" s="127"/>
    </row>
    <row r="13561" spans="7:18" x14ac:dyDescent="0.2">
      <c r="G13561" s="64"/>
      <c r="H13561" s="64"/>
      <c r="O13561" s="87"/>
      <c r="P13561" s="127"/>
      <c r="Q13561" s="127"/>
      <c r="R13561" s="127"/>
    </row>
    <row r="13562" spans="7:18" x14ac:dyDescent="0.2">
      <c r="G13562" s="64"/>
      <c r="H13562" s="64"/>
      <c r="O13562" s="87"/>
      <c r="P13562" s="127"/>
      <c r="Q13562" s="127"/>
      <c r="R13562" s="127"/>
    </row>
    <row r="13563" spans="7:18" x14ac:dyDescent="0.2">
      <c r="G13563" s="64"/>
      <c r="H13563" s="64"/>
      <c r="O13563" s="87"/>
      <c r="P13563" s="127"/>
      <c r="Q13563" s="127"/>
      <c r="R13563" s="127"/>
    </row>
    <row r="13564" spans="7:18" x14ac:dyDescent="0.2">
      <c r="G13564" s="64"/>
      <c r="H13564" s="64"/>
      <c r="O13564" s="87"/>
      <c r="P13564" s="127"/>
      <c r="Q13564" s="127"/>
      <c r="R13564" s="127"/>
    </row>
    <row r="13565" spans="7:18" x14ac:dyDescent="0.2">
      <c r="G13565" s="64"/>
      <c r="H13565" s="64"/>
      <c r="O13565" s="87"/>
      <c r="P13565" s="127"/>
      <c r="Q13565" s="127"/>
      <c r="R13565" s="127"/>
    </row>
    <row r="13566" spans="7:18" x14ac:dyDescent="0.2">
      <c r="G13566" s="64"/>
      <c r="H13566" s="64"/>
      <c r="O13566" s="87"/>
      <c r="P13566" s="127"/>
      <c r="Q13566" s="127"/>
      <c r="R13566" s="127"/>
    </row>
    <row r="13567" spans="7:18" x14ac:dyDescent="0.2">
      <c r="G13567" s="64"/>
      <c r="H13567" s="64"/>
      <c r="O13567" s="87"/>
      <c r="P13567" s="127"/>
      <c r="Q13567" s="127"/>
      <c r="R13567" s="127"/>
    </row>
    <row r="13568" spans="7:18" x14ac:dyDescent="0.2">
      <c r="G13568" s="64"/>
      <c r="H13568" s="64"/>
      <c r="O13568" s="87"/>
      <c r="P13568" s="127"/>
      <c r="Q13568" s="127"/>
      <c r="R13568" s="127"/>
    </row>
    <row r="13569" spans="7:18" x14ac:dyDescent="0.2">
      <c r="G13569" s="64"/>
      <c r="H13569" s="64"/>
      <c r="O13569" s="87"/>
      <c r="P13569" s="127"/>
      <c r="Q13569" s="127"/>
      <c r="R13569" s="127"/>
    </row>
    <row r="13570" spans="7:18" x14ac:dyDescent="0.2">
      <c r="G13570" s="64"/>
      <c r="H13570" s="64"/>
      <c r="O13570" s="87"/>
      <c r="P13570" s="127"/>
      <c r="Q13570" s="127"/>
      <c r="R13570" s="127"/>
    </row>
    <row r="13571" spans="7:18" x14ac:dyDescent="0.2">
      <c r="G13571" s="64"/>
      <c r="H13571" s="64"/>
      <c r="O13571" s="87"/>
      <c r="P13571" s="127"/>
      <c r="Q13571" s="127"/>
      <c r="R13571" s="127"/>
    </row>
    <row r="13572" spans="7:18" x14ac:dyDescent="0.2">
      <c r="G13572" s="64"/>
      <c r="H13572" s="64"/>
      <c r="O13572" s="87"/>
      <c r="P13572" s="127"/>
      <c r="Q13572" s="127"/>
      <c r="R13572" s="127"/>
    </row>
    <row r="13573" spans="7:18" x14ac:dyDescent="0.2">
      <c r="G13573" s="64"/>
      <c r="H13573" s="64"/>
      <c r="O13573" s="87"/>
      <c r="P13573" s="127"/>
      <c r="Q13573" s="127"/>
      <c r="R13573" s="127"/>
    </row>
    <row r="13574" spans="7:18" x14ac:dyDescent="0.2">
      <c r="G13574" s="64"/>
      <c r="H13574" s="64"/>
      <c r="O13574" s="87"/>
      <c r="P13574" s="127"/>
      <c r="Q13574" s="127"/>
      <c r="R13574" s="127"/>
    </row>
    <row r="13575" spans="7:18" x14ac:dyDescent="0.2">
      <c r="G13575" s="64"/>
      <c r="H13575" s="64"/>
      <c r="O13575" s="87"/>
      <c r="P13575" s="127"/>
      <c r="Q13575" s="127"/>
      <c r="R13575" s="127"/>
    </row>
    <row r="13576" spans="7:18" x14ac:dyDescent="0.2">
      <c r="G13576" s="64"/>
      <c r="H13576" s="64"/>
      <c r="O13576" s="87"/>
      <c r="P13576" s="127"/>
      <c r="Q13576" s="127"/>
      <c r="R13576" s="127"/>
    </row>
    <row r="13577" spans="7:18" x14ac:dyDescent="0.2">
      <c r="G13577" s="64"/>
      <c r="H13577" s="64"/>
      <c r="O13577" s="87"/>
      <c r="P13577" s="127"/>
      <c r="Q13577" s="127"/>
      <c r="R13577" s="127"/>
    </row>
    <row r="13578" spans="7:18" x14ac:dyDescent="0.2">
      <c r="G13578" s="64"/>
      <c r="H13578" s="64"/>
      <c r="O13578" s="87"/>
      <c r="P13578" s="127"/>
      <c r="Q13578" s="127"/>
      <c r="R13578" s="127"/>
    </row>
    <row r="13579" spans="7:18" x14ac:dyDescent="0.2">
      <c r="G13579" s="64"/>
      <c r="H13579" s="64"/>
      <c r="O13579" s="87"/>
      <c r="P13579" s="127"/>
      <c r="Q13579" s="127"/>
      <c r="R13579" s="127"/>
    </row>
    <row r="13580" spans="7:18" x14ac:dyDescent="0.2">
      <c r="G13580" s="64"/>
      <c r="H13580" s="64"/>
      <c r="O13580" s="87"/>
      <c r="P13580" s="127"/>
      <c r="Q13580" s="127"/>
      <c r="R13580" s="127"/>
    </row>
    <row r="13581" spans="7:18" x14ac:dyDescent="0.2">
      <c r="G13581" s="64"/>
      <c r="H13581" s="64"/>
      <c r="O13581" s="87"/>
      <c r="P13581" s="127"/>
      <c r="Q13581" s="127"/>
      <c r="R13581" s="127"/>
    </row>
    <row r="13582" spans="7:18" x14ac:dyDescent="0.2">
      <c r="G13582" s="64"/>
      <c r="H13582" s="64"/>
      <c r="O13582" s="87"/>
      <c r="P13582" s="127"/>
      <c r="Q13582" s="127"/>
      <c r="R13582" s="127"/>
    </row>
    <row r="13583" spans="7:18" x14ac:dyDescent="0.2">
      <c r="G13583" s="64"/>
      <c r="H13583" s="64"/>
      <c r="O13583" s="87"/>
      <c r="P13583" s="127"/>
      <c r="Q13583" s="127"/>
      <c r="R13583" s="127"/>
    </row>
    <row r="13584" spans="7:18" x14ac:dyDescent="0.2">
      <c r="G13584" s="64"/>
      <c r="H13584" s="64"/>
      <c r="O13584" s="87"/>
      <c r="P13584" s="127"/>
      <c r="Q13584" s="127"/>
      <c r="R13584" s="127"/>
    </row>
    <row r="13585" spans="7:18" x14ac:dyDescent="0.2">
      <c r="G13585" s="64"/>
      <c r="H13585" s="64"/>
      <c r="O13585" s="87"/>
      <c r="P13585" s="127"/>
      <c r="Q13585" s="127"/>
      <c r="R13585" s="127"/>
    </row>
    <row r="13586" spans="7:18" x14ac:dyDescent="0.2">
      <c r="G13586" s="64"/>
      <c r="H13586" s="64"/>
      <c r="O13586" s="87"/>
      <c r="P13586" s="127"/>
      <c r="Q13586" s="127"/>
      <c r="R13586" s="127"/>
    </row>
    <row r="13587" spans="7:18" x14ac:dyDescent="0.2">
      <c r="G13587" s="64"/>
      <c r="H13587" s="64"/>
      <c r="O13587" s="87"/>
      <c r="P13587" s="127"/>
      <c r="Q13587" s="127"/>
      <c r="R13587" s="127"/>
    </row>
    <row r="13588" spans="7:18" x14ac:dyDescent="0.2">
      <c r="G13588" s="64"/>
      <c r="H13588" s="64"/>
      <c r="O13588" s="87"/>
      <c r="P13588" s="127"/>
      <c r="Q13588" s="127"/>
      <c r="R13588" s="127"/>
    </row>
    <row r="13589" spans="7:18" x14ac:dyDescent="0.2">
      <c r="G13589" s="64"/>
      <c r="H13589" s="64"/>
      <c r="O13589" s="87"/>
      <c r="P13589" s="127"/>
      <c r="Q13589" s="127"/>
      <c r="R13589" s="127"/>
    </row>
    <row r="13590" spans="7:18" x14ac:dyDescent="0.2">
      <c r="G13590" s="64"/>
      <c r="H13590" s="64"/>
      <c r="O13590" s="87"/>
      <c r="P13590" s="127"/>
      <c r="Q13590" s="127"/>
      <c r="R13590" s="127"/>
    </row>
    <row r="13591" spans="7:18" x14ac:dyDescent="0.2">
      <c r="G13591" s="64"/>
      <c r="H13591" s="64"/>
      <c r="O13591" s="87"/>
      <c r="P13591" s="127"/>
      <c r="Q13591" s="127"/>
      <c r="R13591" s="127"/>
    </row>
    <row r="13592" spans="7:18" x14ac:dyDescent="0.2">
      <c r="G13592" s="64"/>
      <c r="H13592" s="64"/>
      <c r="O13592" s="87"/>
      <c r="P13592" s="127"/>
      <c r="Q13592" s="127"/>
      <c r="R13592" s="127"/>
    </row>
    <row r="13593" spans="7:18" x14ac:dyDescent="0.2">
      <c r="G13593" s="64"/>
      <c r="H13593" s="64"/>
      <c r="O13593" s="87"/>
      <c r="P13593" s="127"/>
      <c r="Q13593" s="127"/>
      <c r="R13593" s="127"/>
    </row>
    <row r="13594" spans="7:18" x14ac:dyDescent="0.2">
      <c r="G13594" s="64"/>
      <c r="H13594" s="64"/>
      <c r="O13594" s="87"/>
      <c r="P13594" s="127"/>
      <c r="Q13594" s="127"/>
      <c r="R13594" s="127"/>
    </row>
    <row r="13595" spans="7:18" x14ac:dyDescent="0.2">
      <c r="G13595" s="64"/>
      <c r="H13595" s="64"/>
      <c r="O13595" s="87"/>
      <c r="P13595" s="127"/>
      <c r="Q13595" s="127"/>
      <c r="R13595" s="127"/>
    </row>
    <row r="13596" spans="7:18" x14ac:dyDescent="0.2">
      <c r="G13596" s="64"/>
      <c r="H13596" s="64"/>
      <c r="O13596" s="87"/>
      <c r="P13596" s="127"/>
      <c r="Q13596" s="127"/>
      <c r="R13596" s="127"/>
    </row>
    <row r="13597" spans="7:18" x14ac:dyDescent="0.2">
      <c r="G13597" s="64"/>
      <c r="H13597" s="64"/>
      <c r="O13597" s="87"/>
      <c r="P13597" s="127"/>
      <c r="Q13597" s="127"/>
      <c r="R13597" s="127"/>
    </row>
    <row r="13598" spans="7:18" x14ac:dyDescent="0.2">
      <c r="G13598" s="64"/>
      <c r="H13598" s="64"/>
      <c r="O13598" s="87"/>
      <c r="P13598" s="127"/>
      <c r="Q13598" s="127"/>
      <c r="R13598" s="127"/>
    </row>
    <row r="13599" spans="7:18" x14ac:dyDescent="0.2">
      <c r="G13599" s="64"/>
      <c r="H13599" s="64"/>
      <c r="O13599" s="87"/>
      <c r="P13599" s="127"/>
      <c r="Q13599" s="127"/>
      <c r="R13599" s="127"/>
    </row>
    <row r="13600" spans="7:18" x14ac:dyDescent="0.2">
      <c r="G13600" s="64"/>
      <c r="H13600" s="64"/>
      <c r="O13600" s="87"/>
      <c r="P13600" s="127"/>
      <c r="Q13600" s="127"/>
      <c r="R13600" s="127"/>
    </row>
    <row r="13601" spans="7:18" x14ac:dyDescent="0.2">
      <c r="G13601" s="64"/>
      <c r="H13601" s="64"/>
      <c r="O13601" s="87"/>
      <c r="P13601" s="127"/>
      <c r="Q13601" s="127"/>
      <c r="R13601" s="127"/>
    </row>
    <row r="13602" spans="7:18" x14ac:dyDescent="0.2">
      <c r="G13602" s="64"/>
      <c r="H13602" s="64"/>
      <c r="O13602" s="87"/>
      <c r="P13602" s="127"/>
      <c r="Q13602" s="127"/>
      <c r="R13602" s="127"/>
    </row>
    <row r="13603" spans="7:18" x14ac:dyDescent="0.2">
      <c r="G13603" s="64"/>
      <c r="H13603" s="64"/>
      <c r="O13603" s="87"/>
      <c r="P13603" s="127"/>
      <c r="Q13603" s="127"/>
      <c r="R13603" s="127"/>
    </row>
    <row r="13604" spans="7:18" x14ac:dyDescent="0.2">
      <c r="G13604" s="64"/>
      <c r="H13604" s="64"/>
      <c r="O13604" s="87"/>
      <c r="P13604" s="127"/>
      <c r="Q13604" s="127"/>
      <c r="R13604" s="127"/>
    </row>
    <row r="13605" spans="7:18" x14ac:dyDescent="0.2">
      <c r="G13605" s="64"/>
      <c r="H13605" s="64"/>
      <c r="O13605" s="87"/>
      <c r="P13605" s="127"/>
      <c r="Q13605" s="127"/>
      <c r="R13605" s="127"/>
    </row>
    <row r="13606" spans="7:18" x14ac:dyDescent="0.2">
      <c r="G13606" s="64"/>
      <c r="H13606" s="64"/>
      <c r="O13606" s="87"/>
      <c r="P13606" s="127"/>
      <c r="Q13606" s="127"/>
      <c r="R13606" s="127"/>
    </row>
    <row r="13607" spans="7:18" x14ac:dyDescent="0.2">
      <c r="G13607" s="64"/>
      <c r="H13607" s="64"/>
      <c r="O13607" s="87"/>
      <c r="P13607" s="127"/>
      <c r="Q13607" s="127"/>
      <c r="R13607" s="127"/>
    </row>
    <row r="13608" spans="7:18" x14ac:dyDescent="0.2">
      <c r="G13608" s="64"/>
      <c r="H13608" s="64"/>
      <c r="O13608" s="87"/>
      <c r="P13608" s="127"/>
      <c r="Q13608" s="127"/>
      <c r="R13608" s="127"/>
    </row>
    <row r="13609" spans="7:18" x14ac:dyDescent="0.2">
      <c r="G13609" s="64"/>
      <c r="H13609" s="64"/>
      <c r="O13609" s="87"/>
      <c r="P13609" s="127"/>
      <c r="Q13609" s="127"/>
      <c r="R13609" s="127"/>
    </row>
    <row r="13610" spans="7:18" x14ac:dyDescent="0.2">
      <c r="G13610" s="64"/>
      <c r="H13610" s="64"/>
      <c r="O13610" s="87"/>
      <c r="P13610" s="127"/>
      <c r="Q13610" s="127"/>
      <c r="R13610" s="127"/>
    </row>
    <row r="13611" spans="7:18" x14ac:dyDescent="0.2">
      <c r="G13611" s="64"/>
      <c r="H13611" s="64"/>
      <c r="O13611" s="87"/>
      <c r="P13611" s="127"/>
      <c r="Q13611" s="127"/>
      <c r="R13611" s="127"/>
    </row>
    <row r="13612" spans="7:18" x14ac:dyDescent="0.2">
      <c r="G13612" s="64"/>
      <c r="H13612" s="64"/>
      <c r="O13612" s="87"/>
      <c r="P13612" s="127"/>
      <c r="Q13612" s="127"/>
      <c r="R13612" s="127"/>
    </row>
    <row r="13613" spans="7:18" x14ac:dyDescent="0.2">
      <c r="G13613" s="64"/>
      <c r="H13613" s="64"/>
      <c r="O13613" s="87"/>
      <c r="P13613" s="127"/>
      <c r="Q13613" s="127"/>
      <c r="R13613" s="127"/>
    </row>
    <row r="13614" spans="7:18" x14ac:dyDescent="0.2">
      <c r="G13614" s="64"/>
      <c r="H13614" s="64"/>
      <c r="O13614" s="87"/>
      <c r="P13614" s="127"/>
      <c r="Q13614" s="127"/>
      <c r="R13614" s="127"/>
    </row>
    <row r="13615" spans="7:18" x14ac:dyDescent="0.2">
      <c r="G13615" s="64"/>
      <c r="H13615" s="64"/>
      <c r="O13615" s="87"/>
      <c r="P13615" s="127"/>
      <c r="Q13615" s="127"/>
      <c r="R13615" s="127"/>
    </row>
    <row r="13616" spans="7:18" x14ac:dyDescent="0.2">
      <c r="G13616" s="64"/>
      <c r="H13616" s="64"/>
      <c r="O13616" s="87"/>
      <c r="P13616" s="127"/>
      <c r="Q13616" s="127"/>
      <c r="R13616" s="127"/>
    </row>
    <row r="13617" spans="7:18" x14ac:dyDescent="0.2">
      <c r="G13617" s="64"/>
      <c r="H13617" s="64"/>
      <c r="O13617" s="87"/>
      <c r="P13617" s="127"/>
      <c r="Q13617" s="127"/>
      <c r="R13617" s="127"/>
    </row>
    <row r="13618" spans="7:18" x14ac:dyDescent="0.2">
      <c r="G13618" s="64"/>
      <c r="H13618" s="64"/>
      <c r="O13618" s="87"/>
      <c r="P13618" s="127"/>
      <c r="Q13618" s="127"/>
      <c r="R13618" s="127"/>
    </row>
    <row r="13619" spans="7:18" x14ac:dyDescent="0.2">
      <c r="G13619" s="64"/>
      <c r="H13619" s="64"/>
      <c r="O13619" s="87"/>
      <c r="P13619" s="127"/>
      <c r="Q13619" s="127"/>
      <c r="R13619" s="127"/>
    </row>
    <row r="13620" spans="7:18" x14ac:dyDescent="0.2">
      <c r="G13620" s="64"/>
      <c r="H13620" s="64"/>
      <c r="O13620" s="87"/>
      <c r="P13620" s="127"/>
      <c r="Q13620" s="127"/>
      <c r="R13620" s="127"/>
    </row>
    <row r="13621" spans="7:18" x14ac:dyDescent="0.2">
      <c r="G13621" s="64"/>
      <c r="H13621" s="64"/>
      <c r="O13621" s="87"/>
      <c r="P13621" s="127"/>
      <c r="Q13621" s="127"/>
      <c r="R13621" s="127"/>
    </row>
    <row r="13622" spans="7:18" x14ac:dyDescent="0.2">
      <c r="G13622" s="64"/>
      <c r="H13622" s="64"/>
      <c r="O13622" s="87"/>
      <c r="P13622" s="127"/>
      <c r="Q13622" s="127"/>
      <c r="R13622" s="127"/>
    </row>
    <row r="13623" spans="7:18" x14ac:dyDescent="0.2">
      <c r="G13623" s="64"/>
      <c r="H13623" s="64"/>
      <c r="O13623" s="87"/>
      <c r="P13623" s="127"/>
      <c r="Q13623" s="127"/>
      <c r="R13623" s="127"/>
    </row>
    <row r="13624" spans="7:18" x14ac:dyDescent="0.2">
      <c r="G13624" s="64"/>
      <c r="H13624" s="64"/>
      <c r="O13624" s="87"/>
      <c r="P13624" s="127"/>
      <c r="Q13624" s="127"/>
      <c r="R13624" s="127"/>
    </row>
    <row r="13625" spans="7:18" x14ac:dyDescent="0.2">
      <c r="G13625" s="64"/>
      <c r="H13625" s="64"/>
      <c r="O13625" s="87"/>
      <c r="P13625" s="127"/>
      <c r="Q13625" s="127"/>
      <c r="R13625" s="127"/>
    </row>
    <row r="13626" spans="7:18" x14ac:dyDescent="0.2">
      <c r="G13626" s="64"/>
      <c r="H13626" s="64"/>
      <c r="O13626" s="87"/>
      <c r="P13626" s="127"/>
      <c r="Q13626" s="127"/>
      <c r="R13626" s="127"/>
    </row>
    <row r="13627" spans="7:18" x14ac:dyDescent="0.2">
      <c r="G13627" s="64"/>
      <c r="H13627" s="64"/>
      <c r="O13627" s="87"/>
      <c r="P13627" s="127"/>
      <c r="Q13627" s="127"/>
      <c r="R13627" s="127"/>
    </row>
    <row r="13628" spans="7:18" x14ac:dyDescent="0.2">
      <c r="G13628" s="64"/>
      <c r="H13628" s="64"/>
      <c r="O13628" s="87"/>
      <c r="P13628" s="127"/>
      <c r="Q13628" s="127"/>
      <c r="R13628" s="127"/>
    </row>
    <row r="13629" spans="7:18" x14ac:dyDescent="0.2">
      <c r="G13629" s="64"/>
      <c r="H13629" s="64"/>
      <c r="O13629" s="87"/>
      <c r="P13629" s="127"/>
      <c r="Q13629" s="127"/>
      <c r="R13629" s="127"/>
    </row>
    <row r="13630" spans="7:18" x14ac:dyDescent="0.2">
      <c r="G13630" s="64"/>
      <c r="H13630" s="64"/>
      <c r="O13630" s="87"/>
      <c r="P13630" s="127"/>
      <c r="Q13630" s="127"/>
      <c r="R13630" s="127"/>
    </row>
    <row r="13631" spans="7:18" x14ac:dyDescent="0.2">
      <c r="G13631" s="64"/>
      <c r="H13631" s="64"/>
      <c r="O13631" s="87"/>
      <c r="P13631" s="127"/>
      <c r="Q13631" s="127"/>
      <c r="R13631" s="127"/>
    </row>
    <row r="13632" spans="7:18" x14ac:dyDescent="0.2">
      <c r="G13632" s="64"/>
      <c r="H13632" s="64"/>
      <c r="O13632" s="87"/>
      <c r="P13632" s="127"/>
      <c r="Q13632" s="127"/>
      <c r="R13632" s="127"/>
    </row>
    <row r="13633" spans="7:18" x14ac:dyDescent="0.2">
      <c r="G13633" s="64"/>
      <c r="H13633" s="64"/>
      <c r="O13633" s="87"/>
      <c r="P13633" s="127"/>
      <c r="Q13633" s="127"/>
      <c r="R13633" s="127"/>
    </row>
    <row r="13634" spans="7:18" x14ac:dyDescent="0.2">
      <c r="G13634" s="64"/>
      <c r="H13634" s="64"/>
      <c r="O13634" s="87"/>
      <c r="P13634" s="127"/>
      <c r="Q13634" s="127"/>
      <c r="R13634" s="127"/>
    </row>
    <row r="13635" spans="7:18" x14ac:dyDescent="0.2">
      <c r="G13635" s="64"/>
      <c r="H13635" s="64"/>
      <c r="O13635" s="87"/>
      <c r="P13635" s="127"/>
      <c r="Q13635" s="127"/>
      <c r="R13635" s="127"/>
    </row>
    <row r="13636" spans="7:18" x14ac:dyDescent="0.2">
      <c r="G13636" s="64"/>
      <c r="H13636" s="64"/>
      <c r="O13636" s="87"/>
      <c r="P13636" s="127"/>
      <c r="Q13636" s="127"/>
      <c r="R13636" s="127"/>
    </row>
    <row r="13637" spans="7:18" x14ac:dyDescent="0.2">
      <c r="G13637" s="64"/>
      <c r="H13637" s="64"/>
      <c r="O13637" s="87"/>
      <c r="P13637" s="127"/>
      <c r="Q13637" s="127"/>
      <c r="R13637" s="127"/>
    </row>
    <row r="13638" spans="7:18" x14ac:dyDescent="0.2">
      <c r="G13638" s="64"/>
      <c r="H13638" s="64"/>
      <c r="O13638" s="87"/>
      <c r="P13638" s="127"/>
      <c r="Q13638" s="127"/>
      <c r="R13638" s="127"/>
    </row>
    <row r="13639" spans="7:18" x14ac:dyDescent="0.2">
      <c r="G13639" s="64"/>
      <c r="H13639" s="64"/>
      <c r="O13639" s="87"/>
      <c r="P13639" s="127"/>
      <c r="Q13639" s="127"/>
      <c r="R13639" s="127"/>
    </row>
    <row r="13640" spans="7:18" x14ac:dyDescent="0.2">
      <c r="G13640" s="64"/>
      <c r="H13640" s="64"/>
      <c r="O13640" s="87"/>
      <c r="P13640" s="127"/>
      <c r="Q13640" s="127"/>
      <c r="R13640" s="127"/>
    </row>
    <row r="13641" spans="7:18" x14ac:dyDescent="0.2">
      <c r="G13641" s="64"/>
      <c r="H13641" s="64"/>
      <c r="O13641" s="87"/>
      <c r="P13641" s="127"/>
      <c r="Q13641" s="127"/>
      <c r="R13641" s="127"/>
    </row>
    <row r="13642" spans="7:18" x14ac:dyDescent="0.2">
      <c r="G13642" s="64"/>
      <c r="H13642" s="64"/>
      <c r="O13642" s="87"/>
      <c r="P13642" s="127"/>
      <c r="Q13642" s="127"/>
      <c r="R13642" s="127"/>
    </row>
    <row r="13643" spans="7:18" x14ac:dyDescent="0.2">
      <c r="G13643" s="64"/>
      <c r="H13643" s="64"/>
      <c r="O13643" s="87"/>
      <c r="P13643" s="127"/>
      <c r="Q13643" s="127"/>
      <c r="R13643" s="127"/>
    </row>
    <row r="13644" spans="7:18" x14ac:dyDescent="0.2">
      <c r="G13644" s="64"/>
      <c r="H13644" s="64"/>
      <c r="O13644" s="87"/>
      <c r="P13644" s="127"/>
      <c r="Q13644" s="127"/>
      <c r="R13644" s="127"/>
    </row>
    <row r="13645" spans="7:18" x14ac:dyDescent="0.2">
      <c r="G13645" s="64"/>
      <c r="H13645" s="64"/>
      <c r="O13645" s="87"/>
      <c r="P13645" s="127"/>
      <c r="Q13645" s="127"/>
      <c r="R13645" s="127"/>
    </row>
    <row r="13646" spans="7:18" x14ac:dyDescent="0.2">
      <c r="G13646" s="64"/>
      <c r="H13646" s="64"/>
      <c r="O13646" s="87"/>
      <c r="P13646" s="127"/>
      <c r="Q13646" s="127"/>
      <c r="R13646" s="127"/>
    </row>
    <row r="13647" spans="7:18" x14ac:dyDescent="0.2">
      <c r="G13647" s="64"/>
      <c r="H13647" s="64"/>
      <c r="O13647" s="87"/>
      <c r="P13647" s="127"/>
      <c r="Q13647" s="127"/>
      <c r="R13647" s="127"/>
    </row>
    <row r="13648" spans="7:18" x14ac:dyDescent="0.2">
      <c r="G13648" s="64"/>
      <c r="H13648" s="64"/>
      <c r="O13648" s="87"/>
      <c r="P13648" s="127"/>
      <c r="Q13648" s="127"/>
      <c r="R13648" s="127"/>
    </row>
    <row r="13649" spans="7:18" x14ac:dyDescent="0.2">
      <c r="G13649" s="64"/>
      <c r="H13649" s="64"/>
      <c r="O13649" s="87"/>
      <c r="P13649" s="127"/>
      <c r="Q13649" s="127"/>
      <c r="R13649" s="127"/>
    </row>
    <row r="13650" spans="7:18" x14ac:dyDescent="0.2">
      <c r="G13650" s="64"/>
      <c r="H13650" s="64"/>
      <c r="O13650" s="87"/>
      <c r="P13650" s="127"/>
      <c r="Q13650" s="127"/>
      <c r="R13650" s="127"/>
    </row>
    <row r="13651" spans="7:18" x14ac:dyDescent="0.2">
      <c r="G13651" s="64"/>
      <c r="H13651" s="64"/>
      <c r="O13651" s="87"/>
      <c r="P13651" s="127"/>
      <c r="Q13651" s="127"/>
      <c r="R13651" s="127"/>
    </row>
    <row r="13652" spans="7:18" x14ac:dyDescent="0.2">
      <c r="G13652" s="64"/>
      <c r="H13652" s="64"/>
      <c r="O13652" s="87"/>
      <c r="P13652" s="127"/>
      <c r="Q13652" s="127"/>
      <c r="R13652" s="127"/>
    </row>
    <row r="13653" spans="7:18" x14ac:dyDescent="0.2">
      <c r="G13653" s="64"/>
      <c r="H13653" s="64"/>
      <c r="O13653" s="87"/>
      <c r="P13653" s="127"/>
      <c r="Q13653" s="127"/>
      <c r="R13653" s="127"/>
    </row>
    <row r="13654" spans="7:18" x14ac:dyDescent="0.2">
      <c r="G13654" s="64"/>
      <c r="H13654" s="64"/>
      <c r="O13654" s="87"/>
      <c r="P13654" s="127"/>
      <c r="Q13654" s="127"/>
      <c r="R13654" s="127"/>
    </row>
    <row r="13655" spans="7:18" x14ac:dyDescent="0.2">
      <c r="G13655" s="64"/>
      <c r="H13655" s="64"/>
      <c r="O13655" s="87"/>
      <c r="P13655" s="127"/>
      <c r="Q13655" s="127"/>
      <c r="R13655" s="127"/>
    </row>
    <row r="13656" spans="7:18" x14ac:dyDescent="0.2">
      <c r="G13656" s="64"/>
      <c r="H13656" s="64"/>
      <c r="O13656" s="87"/>
      <c r="P13656" s="127"/>
      <c r="Q13656" s="127"/>
      <c r="R13656" s="127"/>
    </row>
    <row r="13657" spans="7:18" x14ac:dyDescent="0.2">
      <c r="G13657" s="64"/>
      <c r="H13657" s="64"/>
      <c r="O13657" s="87"/>
      <c r="P13657" s="127"/>
      <c r="Q13657" s="127"/>
      <c r="R13657" s="127"/>
    </row>
    <row r="13658" spans="7:18" x14ac:dyDescent="0.2">
      <c r="G13658" s="64"/>
      <c r="H13658" s="64"/>
      <c r="O13658" s="87"/>
      <c r="P13658" s="127"/>
      <c r="Q13658" s="127"/>
      <c r="R13658" s="127"/>
    </row>
    <row r="13659" spans="7:18" x14ac:dyDescent="0.2">
      <c r="G13659" s="64"/>
      <c r="H13659" s="64"/>
      <c r="O13659" s="87"/>
      <c r="P13659" s="127"/>
      <c r="Q13659" s="127"/>
      <c r="R13659" s="127"/>
    </row>
    <row r="13660" spans="7:18" x14ac:dyDescent="0.2">
      <c r="G13660" s="64"/>
      <c r="H13660" s="64"/>
      <c r="O13660" s="87"/>
      <c r="P13660" s="127"/>
      <c r="Q13660" s="127"/>
      <c r="R13660" s="127"/>
    </row>
    <row r="13661" spans="7:18" x14ac:dyDescent="0.2">
      <c r="G13661" s="64"/>
      <c r="H13661" s="64"/>
      <c r="O13661" s="87"/>
      <c r="P13661" s="127"/>
      <c r="Q13661" s="127"/>
      <c r="R13661" s="127"/>
    </row>
    <row r="13662" spans="7:18" x14ac:dyDescent="0.2">
      <c r="G13662" s="64"/>
      <c r="H13662" s="64"/>
      <c r="O13662" s="87"/>
      <c r="P13662" s="127"/>
      <c r="Q13662" s="127"/>
      <c r="R13662" s="127"/>
    </row>
    <row r="13663" spans="7:18" x14ac:dyDescent="0.2">
      <c r="G13663" s="64"/>
      <c r="H13663" s="64"/>
      <c r="O13663" s="87"/>
      <c r="P13663" s="127"/>
      <c r="Q13663" s="127"/>
      <c r="R13663" s="127"/>
    </row>
    <row r="13664" spans="7:18" x14ac:dyDescent="0.2">
      <c r="G13664" s="64"/>
      <c r="H13664" s="64"/>
      <c r="O13664" s="87"/>
      <c r="P13664" s="127"/>
      <c r="Q13664" s="127"/>
      <c r="R13664" s="127"/>
    </row>
    <row r="13665" spans="7:18" x14ac:dyDescent="0.2">
      <c r="G13665" s="64"/>
      <c r="H13665" s="64"/>
      <c r="O13665" s="87"/>
      <c r="P13665" s="127"/>
      <c r="Q13665" s="127"/>
      <c r="R13665" s="127"/>
    </row>
    <row r="13666" spans="7:18" x14ac:dyDescent="0.2">
      <c r="G13666" s="64"/>
      <c r="H13666" s="64"/>
      <c r="O13666" s="87"/>
      <c r="P13666" s="127"/>
      <c r="Q13666" s="127"/>
      <c r="R13666" s="127"/>
    </row>
    <row r="13667" spans="7:18" x14ac:dyDescent="0.2">
      <c r="G13667" s="64"/>
      <c r="H13667" s="64"/>
      <c r="O13667" s="87"/>
      <c r="P13667" s="127"/>
      <c r="Q13667" s="127"/>
      <c r="R13667" s="127"/>
    </row>
    <row r="13668" spans="7:18" x14ac:dyDescent="0.2">
      <c r="G13668" s="64"/>
      <c r="H13668" s="64"/>
      <c r="O13668" s="87"/>
      <c r="P13668" s="127"/>
      <c r="Q13668" s="127"/>
      <c r="R13668" s="127"/>
    </row>
    <row r="13669" spans="7:18" x14ac:dyDescent="0.2">
      <c r="G13669" s="64"/>
      <c r="H13669" s="64"/>
      <c r="O13669" s="87"/>
      <c r="P13669" s="127"/>
      <c r="Q13669" s="127"/>
      <c r="R13669" s="127"/>
    </row>
    <row r="13670" spans="7:18" x14ac:dyDescent="0.2">
      <c r="G13670" s="64"/>
      <c r="H13670" s="64"/>
      <c r="O13670" s="87"/>
      <c r="P13670" s="127"/>
      <c r="Q13670" s="127"/>
      <c r="R13670" s="127"/>
    </row>
    <row r="13671" spans="7:18" x14ac:dyDescent="0.2">
      <c r="G13671" s="64"/>
      <c r="H13671" s="64"/>
      <c r="O13671" s="87"/>
      <c r="P13671" s="127"/>
      <c r="Q13671" s="127"/>
      <c r="R13671" s="127"/>
    </row>
    <row r="13672" spans="7:18" x14ac:dyDescent="0.2">
      <c r="G13672" s="64"/>
      <c r="H13672" s="64"/>
      <c r="O13672" s="87"/>
      <c r="P13672" s="127"/>
      <c r="Q13672" s="127"/>
      <c r="R13672" s="127"/>
    </row>
    <row r="13673" spans="7:18" x14ac:dyDescent="0.2">
      <c r="G13673" s="64"/>
      <c r="H13673" s="64"/>
      <c r="O13673" s="87"/>
      <c r="P13673" s="127"/>
      <c r="Q13673" s="127"/>
      <c r="R13673" s="127"/>
    </row>
    <row r="13674" spans="7:18" x14ac:dyDescent="0.2">
      <c r="G13674" s="64"/>
      <c r="H13674" s="64"/>
      <c r="O13674" s="87"/>
      <c r="P13674" s="127"/>
      <c r="Q13674" s="127"/>
      <c r="R13674" s="127"/>
    </row>
    <row r="13675" spans="7:18" x14ac:dyDescent="0.2">
      <c r="G13675" s="64"/>
      <c r="H13675" s="64"/>
      <c r="O13675" s="87"/>
      <c r="P13675" s="127"/>
      <c r="Q13675" s="127"/>
      <c r="R13675" s="127"/>
    </row>
    <row r="13676" spans="7:18" x14ac:dyDescent="0.2">
      <c r="G13676" s="64"/>
      <c r="H13676" s="64"/>
      <c r="O13676" s="87"/>
      <c r="P13676" s="127"/>
      <c r="Q13676" s="127"/>
      <c r="R13676" s="127"/>
    </row>
    <row r="13677" spans="7:18" x14ac:dyDescent="0.2">
      <c r="G13677" s="64"/>
      <c r="H13677" s="64"/>
      <c r="O13677" s="87"/>
      <c r="P13677" s="127"/>
      <c r="Q13677" s="127"/>
      <c r="R13677" s="127"/>
    </row>
    <row r="13678" spans="7:18" x14ac:dyDescent="0.2">
      <c r="G13678" s="64"/>
      <c r="H13678" s="64"/>
      <c r="O13678" s="87"/>
      <c r="P13678" s="127"/>
      <c r="Q13678" s="127"/>
      <c r="R13678" s="127"/>
    </row>
    <row r="13679" spans="7:18" x14ac:dyDescent="0.2">
      <c r="G13679" s="64"/>
      <c r="H13679" s="64"/>
      <c r="O13679" s="87"/>
      <c r="P13679" s="127"/>
      <c r="Q13679" s="127"/>
      <c r="R13679" s="127"/>
    </row>
    <row r="13680" spans="7:18" x14ac:dyDescent="0.2">
      <c r="G13680" s="64"/>
      <c r="H13680" s="64"/>
      <c r="O13680" s="87"/>
      <c r="P13680" s="127"/>
      <c r="Q13680" s="127"/>
      <c r="R13680" s="127"/>
    </row>
    <row r="13681" spans="7:18" x14ac:dyDescent="0.2">
      <c r="G13681" s="64"/>
      <c r="H13681" s="64"/>
      <c r="O13681" s="87"/>
      <c r="P13681" s="127"/>
      <c r="Q13681" s="127"/>
      <c r="R13681" s="127"/>
    </row>
    <row r="13682" spans="7:18" x14ac:dyDescent="0.2">
      <c r="G13682" s="64"/>
      <c r="H13682" s="64"/>
      <c r="O13682" s="87"/>
      <c r="P13682" s="127"/>
      <c r="Q13682" s="127"/>
      <c r="R13682" s="127"/>
    </row>
    <row r="13683" spans="7:18" x14ac:dyDescent="0.2">
      <c r="G13683" s="64"/>
      <c r="H13683" s="64"/>
      <c r="O13683" s="87"/>
      <c r="P13683" s="127"/>
      <c r="Q13683" s="127"/>
      <c r="R13683" s="127"/>
    </row>
    <row r="13684" spans="7:18" x14ac:dyDescent="0.2">
      <c r="G13684" s="64"/>
      <c r="H13684" s="64"/>
      <c r="O13684" s="87"/>
      <c r="P13684" s="127"/>
      <c r="Q13684" s="127"/>
      <c r="R13684" s="127"/>
    </row>
    <row r="13685" spans="7:18" x14ac:dyDescent="0.2">
      <c r="G13685" s="64"/>
      <c r="H13685" s="64"/>
      <c r="O13685" s="87"/>
      <c r="P13685" s="127"/>
      <c r="Q13685" s="127"/>
      <c r="R13685" s="127"/>
    </row>
    <row r="13686" spans="7:18" x14ac:dyDescent="0.2">
      <c r="G13686" s="64"/>
      <c r="H13686" s="64"/>
      <c r="O13686" s="87"/>
      <c r="P13686" s="127"/>
      <c r="Q13686" s="127"/>
      <c r="R13686" s="127"/>
    </row>
    <row r="13687" spans="7:18" x14ac:dyDescent="0.2">
      <c r="G13687" s="64"/>
      <c r="H13687" s="64"/>
      <c r="O13687" s="87"/>
      <c r="P13687" s="127"/>
      <c r="Q13687" s="127"/>
      <c r="R13687" s="127"/>
    </row>
    <row r="13688" spans="7:18" x14ac:dyDescent="0.2">
      <c r="G13688" s="64"/>
      <c r="H13688" s="64"/>
      <c r="O13688" s="87"/>
      <c r="P13688" s="127"/>
      <c r="Q13688" s="127"/>
      <c r="R13688" s="127"/>
    </row>
    <row r="13689" spans="7:18" x14ac:dyDescent="0.2">
      <c r="G13689" s="64"/>
      <c r="H13689" s="64"/>
      <c r="O13689" s="87"/>
      <c r="P13689" s="127"/>
      <c r="Q13689" s="127"/>
      <c r="R13689" s="127"/>
    </row>
    <row r="13690" spans="7:18" x14ac:dyDescent="0.2">
      <c r="G13690" s="64"/>
      <c r="H13690" s="64"/>
      <c r="O13690" s="87"/>
      <c r="P13690" s="127"/>
      <c r="Q13690" s="127"/>
      <c r="R13690" s="127"/>
    </row>
    <row r="13691" spans="7:18" x14ac:dyDescent="0.2">
      <c r="G13691" s="64"/>
      <c r="H13691" s="64"/>
      <c r="O13691" s="87"/>
      <c r="P13691" s="127"/>
      <c r="Q13691" s="127"/>
      <c r="R13691" s="127"/>
    </row>
    <row r="13692" spans="7:18" x14ac:dyDescent="0.2">
      <c r="G13692" s="64"/>
      <c r="H13692" s="64"/>
      <c r="O13692" s="87"/>
      <c r="P13692" s="127"/>
      <c r="Q13692" s="127"/>
      <c r="R13692" s="127"/>
    </row>
    <row r="13693" spans="7:18" x14ac:dyDescent="0.2">
      <c r="G13693" s="64"/>
      <c r="H13693" s="64"/>
      <c r="O13693" s="87"/>
      <c r="P13693" s="127"/>
      <c r="Q13693" s="127"/>
      <c r="R13693" s="127"/>
    </row>
    <row r="13694" spans="7:18" x14ac:dyDescent="0.2">
      <c r="G13694" s="64"/>
      <c r="H13694" s="64"/>
      <c r="O13694" s="87"/>
      <c r="P13694" s="127"/>
      <c r="Q13694" s="127"/>
      <c r="R13694" s="127"/>
    </row>
    <row r="13695" spans="7:18" x14ac:dyDescent="0.2">
      <c r="G13695" s="64"/>
      <c r="H13695" s="64"/>
      <c r="O13695" s="87"/>
      <c r="P13695" s="127"/>
      <c r="Q13695" s="127"/>
      <c r="R13695" s="127"/>
    </row>
    <row r="13696" spans="7:18" x14ac:dyDescent="0.2">
      <c r="G13696" s="64"/>
      <c r="H13696" s="64"/>
      <c r="O13696" s="87"/>
      <c r="P13696" s="127"/>
      <c r="Q13696" s="127"/>
      <c r="R13696" s="127"/>
    </row>
    <row r="13697" spans="7:18" x14ac:dyDescent="0.2">
      <c r="G13697" s="64"/>
      <c r="H13697" s="64"/>
      <c r="O13697" s="87"/>
      <c r="P13697" s="127"/>
      <c r="Q13697" s="127"/>
      <c r="R13697" s="127"/>
    </row>
    <row r="13698" spans="7:18" x14ac:dyDescent="0.2">
      <c r="G13698" s="64"/>
      <c r="H13698" s="64"/>
      <c r="O13698" s="87"/>
      <c r="P13698" s="127"/>
      <c r="Q13698" s="127"/>
      <c r="R13698" s="127"/>
    </row>
    <row r="13699" spans="7:18" x14ac:dyDescent="0.2">
      <c r="G13699" s="64"/>
      <c r="H13699" s="64"/>
      <c r="O13699" s="87"/>
      <c r="P13699" s="127"/>
      <c r="Q13699" s="127"/>
      <c r="R13699" s="127"/>
    </row>
    <row r="13700" spans="7:18" x14ac:dyDescent="0.2">
      <c r="G13700" s="64"/>
      <c r="H13700" s="64"/>
      <c r="O13700" s="87"/>
      <c r="P13700" s="127"/>
      <c r="Q13700" s="127"/>
      <c r="R13700" s="127"/>
    </row>
    <row r="13701" spans="7:18" x14ac:dyDescent="0.2">
      <c r="G13701" s="64"/>
      <c r="H13701" s="64"/>
      <c r="O13701" s="87"/>
      <c r="P13701" s="127"/>
      <c r="Q13701" s="127"/>
      <c r="R13701" s="127"/>
    </row>
    <row r="13702" spans="7:18" x14ac:dyDescent="0.2">
      <c r="G13702" s="64"/>
      <c r="H13702" s="64"/>
      <c r="O13702" s="87"/>
      <c r="P13702" s="127"/>
      <c r="Q13702" s="127"/>
      <c r="R13702" s="127"/>
    </row>
    <row r="13703" spans="7:18" x14ac:dyDescent="0.2">
      <c r="G13703" s="64"/>
      <c r="H13703" s="64"/>
      <c r="O13703" s="87"/>
      <c r="P13703" s="127"/>
      <c r="Q13703" s="127"/>
      <c r="R13703" s="127"/>
    </row>
    <row r="13704" spans="7:18" x14ac:dyDescent="0.2">
      <c r="G13704" s="64"/>
      <c r="H13704" s="64"/>
      <c r="O13704" s="87"/>
      <c r="P13704" s="127"/>
      <c r="Q13704" s="127"/>
      <c r="R13704" s="127"/>
    </row>
    <row r="13705" spans="7:18" x14ac:dyDescent="0.2">
      <c r="G13705" s="64"/>
      <c r="H13705" s="64"/>
      <c r="O13705" s="87"/>
      <c r="P13705" s="127"/>
      <c r="Q13705" s="127"/>
      <c r="R13705" s="127"/>
    </row>
    <row r="13706" spans="7:18" x14ac:dyDescent="0.2">
      <c r="G13706" s="64"/>
      <c r="H13706" s="64"/>
      <c r="O13706" s="87"/>
      <c r="P13706" s="127"/>
      <c r="Q13706" s="127"/>
      <c r="R13706" s="127"/>
    </row>
    <row r="13707" spans="7:18" x14ac:dyDescent="0.2">
      <c r="G13707" s="64"/>
      <c r="H13707" s="64"/>
      <c r="O13707" s="87"/>
      <c r="P13707" s="127"/>
      <c r="Q13707" s="127"/>
      <c r="R13707" s="127"/>
    </row>
    <row r="13708" spans="7:18" x14ac:dyDescent="0.2">
      <c r="G13708" s="64"/>
      <c r="H13708" s="64"/>
      <c r="O13708" s="87"/>
      <c r="P13708" s="127"/>
      <c r="Q13708" s="127"/>
      <c r="R13708" s="127"/>
    </row>
    <row r="13709" spans="7:18" x14ac:dyDescent="0.2">
      <c r="G13709" s="64"/>
      <c r="H13709" s="64"/>
      <c r="O13709" s="87"/>
      <c r="P13709" s="127"/>
      <c r="Q13709" s="127"/>
      <c r="R13709" s="127"/>
    </row>
    <row r="13710" spans="7:18" x14ac:dyDescent="0.2">
      <c r="G13710" s="64"/>
      <c r="H13710" s="64"/>
      <c r="O13710" s="87"/>
      <c r="P13710" s="127"/>
      <c r="Q13710" s="127"/>
      <c r="R13710" s="127"/>
    </row>
    <row r="13711" spans="7:18" x14ac:dyDescent="0.2">
      <c r="G13711" s="64"/>
      <c r="H13711" s="64"/>
      <c r="O13711" s="87"/>
      <c r="P13711" s="127"/>
      <c r="Q13711" s="127"/>
      <c r="R13711" s="127"/>
    </row>
    <row r="13712" spans="7:18" x14ac:dyDescent="0.2">
      <c r="G13712" s="64"/>
      <c r="H13712" s="64"/>
      <c r="O13712" s="87"/>
      <c r="P13712" s="127"/>
      <c r="Q13712" s="127"/>
      <c r="R13712" s="127"/>
    </row>
    <row r="13713" spans="7:18" x14ac:dyDescent="0.2">
      <c r="G13713" s="64"/>
      <c r="H13713" s="64"/>
      <c r="O13713" s="87"/>
      <c r="P13713" s="127"/>
      <c r="Q13713" s="127"/>
      <c r="R13713" s="127"/>
    </row>
    <row r="13714" spans="7:18" x14ac:dyDescent="0.2">
      <c r="G13714" s="64"/>
      <c r="H13714" s="64"/>
      <c r="O13714" s="87"/>
      <c r="P13714" s="127"/>
      <c r="Q13714" s="127"/>
      <c r="R13714" s="127"/>
    </row>
    <row r="13715" spans="7:18" x14ac:dyDescent="0.2">
      <c r="G13715" s="64"/>
      <c r="H13715" s="64"/>
      <c r="O13715" s="87"/>
      <c r="P13715" s="127"/>
      <c r="Q13715" s="127"/>
      <c r="R13715" s="127"/>
    </row>
    <row r="13716" spans="7:18" x14ac:dyDescent="0.2">
      <c r="G13716" s="64"/>
      <c r="H13716" s="64"/>
      <c r="O13716" s="87"/>
      <c r="P13716" s="127"/>
      <c r="Q13716" s="127"/>
      <c r="R13716" s="127"/>
    </row>
    <row r="13717" spans="7:18" x14ac:dyDescent="0.2">
      <c r="G13717" s="64"/>
      <c r="H13717" s="64"/>
      <c r="O13717" s="87"/>
      <c r="P13717" s="127"/>
      <c r="Q13717" s="127"/>
      <c r="R13717" s="127"/>
    </row>
    <row r="13718" spans="7:18" x14ac:dyDescent="0.2">
      <c r="G13718" s="64"/>
      <c r="H13718" s="64"/>
      <c r="O13718" s="87"/>
      <c r="P13718" s="127"/>
      <c r="Q13718" s="127"/>
      <c r="R13718" s="127"/>
    </row>
    <row r="13719" spans="7:18" x14ac:dyDescent="0.2">
      <c r="G13719" s="64"/>
      <c r="H13719" s="64"/>
      <c r="O13719" s="87"/>
      <c r="P13719" s="127"/>
      <c r="Q13719" s="127"/>
      <c r="R13719" s="127"/>
    </row>
    <row r="13720" spans="7:18" x14ac:dyDescent="0.2">
      <c r="G13720" s="64"/>
      <c r="H13720" s="64"/>
      <c r="O13720" s="87"/>
      <c r="P13720" s="127"/>
      <c r="Q13720" s="127"/>
      <c r="R13720" s="127"/>
    </row>
    <row r="13721" spans="7:18" x14ac:dyDescent="0.2">
      <c r="G13721" s="64"/>
      <c r="H13721" s="64"/>
      <c r="O13721" s="87"/>
      <c r="P13721" s="127"/>
      <c r="Q13721" s="127"/>
      <c r="R13721" s="127"/>
    </row>
    <row r="13722" spans="7:18" x14ac:dyDescent="0.2">
      <c r="G13722" s="64"/>
      <c r="H13722" s="64"/>
      <c r="O13722" s="87"/>
      <c r="P13722" s="127"/>
      <c r="Q13722" s="127"/>
      <c r="R13722" s="127"/>
    </row>
    <row r="13723" spans="7:18" x14ac:dyDescent="0.2">
      <c r="G13723" s="64"/>
      <c r="H13723" s="64"/>
      <c r="O13723" s="87"/>
      <c r="P13723" s="127"/>
      <c r="Q13723" s="127"/>
      <c r="R13723" s="127"/>
    </row>
    <row r="13724" spans="7:18" x14ac:dyDescent="0.2">
      <c r="G13724" s="64"/>
      <c r="H13724" s="64"/>
      <c r="O13724" s="87"/>
      <c r="P13724" s="127"/>
      <c r="Q13724" s="127"/>
      <c r="R13724" s="127"/>
    </row>
    <row r="13725" spans="7:18" x14ac:dyDescent="0.2">
      <c r="G13725" s="64"/>
      <c r="H13725" s="64"/>
      <c r="O13725" s="87"/>
      <c r="P13725" s="127"/>
      <c r="Q13725" s="127"/>
      <c r="R13725" s="127"/>
    </row>
    <row r="13726" spans="7:18" x14ac:dyDescent="0.2">
      <c r="G13726" s="64"/>
      <c r="H13726" s="64"/>
      <c r="O13726" s="87"/>
      <c r="P13726" s="127"/>
      <c r="Q13726" s="127"/>
      <c r="R13726" s="127"/>
    </row>
    <row r="13727" spans="7:18" x14ac:dyDescent="0.2">
      <c r="G13727" s="64"/>
      <c r="H13727" s="64"/>
      <c r="O13727" s="87"/>
      <c r="P13727" s="127"/>
      <c r="Q13727" s="127"/>
      <c r="R13727" s="127"/>
    </row>
    <row r="13728" spans="7:18" x14ac:dyDescent="0.2">
      <c r="G13728" s="64"/>
      <c r="H13728" s="64"/>
      <c r="O13728" s="87"/>
      <c r="P13728" s="127"/>
      <c r="Q13728" s="127"/>
      <c r="R13728" s="127"/>
    </row>
    <row r="13729" spans="7:18" x14ac:dyDescent="0.2">
      <c r="G13729" s="64"/>
      <c r="H13729" s="64"/>
      <c r="O13729" s="87"/>
      <c r="P13729" s="127"/>
      <c r="Q13729" s="127"/>
      <c r="R13729" s="127"/>
    </row>
    <row r="13730" spans="7:18" x14ac:dyDescent="0.2">
      <c r="G13730" s="64"/>
      <c r="H13730" s="64"/>
      <c r="O13730" s="87"/>
      <c r="P13730" s="127"/>
      <c r="Q13730" s="127"/>
      <c r="R13730" s="127"/>
    </row>
    <row r="13731" spans="7:18" x14ac:dyDescent="0.2">
      <c r="G13731" s="64"/>
      <c r="H13731" s="64"/>
      <c r="O13731" s="87"/>
      <c r="P13731" s="127"/>
      <c r="Q13731" s="127"/>
      <c r="R13731" s="127"/>
    </row>
    <row r="13732" spans="7:18" x14ac:dyDescent="0.2">
      <c r="G13732" s="64"/>
      <c r="H13732" s="64"/>
      <c r="O13732" s="87"/>
      <c r="P13732" s="127"/>
      <c r="Q13732" s="127"/>
      <c r="R13732" s="127"/>
    </row>
    <row r="13733" spans="7:18" x14ac:dyDescent="0.2">
      <c r="G13733" s="64"/>
      <c r="H13733" s="64"/>
      <c r="O13733" s="87"/>
      <c r="P13733" s="127"/>
      <c r="Q13733" s="127"/>
      <c r="R13733" s="127"/>
    </row>
    <row r="13734" spans="7:18" x14ac:dyDescent="0.2">
      <c r="G13734" s="64"/>
      <c r="H13734" s="64"/>
      <c r="O13734" s="87"/>
      <c r="P13734" s="127"/>
      <c r="Q13734" s="127"/>
      <c r="R13734" s="127"/>
    </row>
    <row r="13735" spans="7:18" x14ac:dyDescent="0.2">
      <c r="G13735" s="64"/>
      <c r="H13735" s="64"/>
      <c r="O13735" s="87"/>
      <c r="P13735" s="127"/>
      <c r="Q13735" s="127"/>
      <c r="R13735" s="127"/>
    </row>
    <row r="13736" spans="7:18" x14ac:dyDescent="0.2">
      <c r="G13736" s="64"/>
      <c r="H13736" s="64"/>
      <c r="O13736" s="87"/>
      <c r="P13736" s="127"/>
      <c r="Q13736" s="127"/>
      <c r="R13736" s="127"/>
    </row>
    <row r="13737" spans="7:18" x14ac:dyDescent="0.2">
      <c r="G13737" s="64"/>
      <c r="H13737" s="64"/>
      <c r="O13737" s="87"/>
      <c r="P13737" s="127"/>
      <c r="Q13737" s="127"/>
      <c r="R13737" s="127"/>
    </row>
    <row r="13738" spans="7:18" x14ac:dyDescent="0.2">
      <c r="G13738" s="64"/>
      <c r="H13738" s="64"/>
      <c r="O13738" s="87"/>
      <c r="P13738" s="127"/>
      <c r="Q13738" s="127"/>
      <c r="R13738" s="127"/>
    </row>
    <row r="13739" spans="7:18" x14ac:dyDescent="0.2">
      <c r="G13739" s="64"/>
      <c r="H13739" s="64"/>
      <c r="O13739" s="87"/>
      <c r="P13739" s="127"/>
      <c r="Q13739" s="127"/>
      <c r="R13739" s="127"/>
    </row>
    <row r="13740" spans="7:18" x14ac:dyDescent="0.2">
      <c r="G13740" s="64"/>
      <c r="H13740" s="64"/>
      <c r="O13740" s="87"/>
      <c r="P13740" s="127"/>
      <c r="Q13740" s="127"/>
      <c r="R13740" s="127"/>
    </row>
    <row r="13741" spans="7:18" x14ac:dyDescent="0.2">
      <c r="G13741" s="64"/>
      <c r="H13741" s="64"/>
      <c r="O13741" s="87"/>
      <c r="P13741" s="127"/>
      <c r="Q13741" s="127"/>
      <c r="R13741" s="127"/>
    </row>
    <row r="13742" spans="7:18" x14ac:dyDescent="0.2">
      <c r="G13742" s="64"/>
      <c r="H13742" s="64"/>
      <c r="O13742" s="87"/>
      <c r="P13742" s="127"/>
      <c r="Q13742" s="127"/>
      <c r="R13742" s="127"/>
    </row>
    <row r="13743" spans="7:18" x14ac:dyDescent="0.2">
      <c r="G13743" s="64"/>
      <c r="H13743" s="64"/>
      <c r="O13743" s="87"/>
      <c r="P13743" s="127"/>
      <c r="Q13743" s="127"/>
      <c r="R13743" s="127"/>
    </row>
    <row r="13744" spans="7:18" x14ac:dyDescent="0.2">
      <c r="G13744" s="64"/>
      <c r="H13744" s="64"/>
      <c r="O13744" s="87"/>
      <c r="P13744" s="127"/>
      <c r="Q13744" s="127"/>
      <c r="R13744" s="127"/>
    </row>
    <row r="13745" spans="7:18" x14ac:dyDescent="0.2">
      <c r="G13745" s="64"/>
      <c r="H13745" s="64"/>
      <c r="O13745" s="87"/>
      <c r="P13745" s="127"/>
      <c r="Q13745" s="127"/>
      <c r="R13745" s="127"/>
    </row>
    <row r="13746" spans="7:18" x14ac:dyDescent="0.2">
      <c r="G13746" s="64"/>
      <c r="H13746" s="64"/>
      <c r="O13746" s="87"/>
      <c r="P13746" s="127"/>
      <c r="Q13746" s="127"/>
      <c r="R13746" s="127"/>
    </row>
    <row r="13747" spans="7:18" x14ac:dyDescent="0.2">
      <c r="G13747" s="64"/>
      <c r="H13747" s="64"/>
      <c r="O13747" s="87"/>
      <c r="P13747" s="127"/>
      <c r="Q13747" s="127"/>
      <c r="R13747" s="127"/>
    </row>
    <row r="13748" spans="7:18" x14ac:dyDescent="0.2">
      <c r="G13748" s="64"/>
      <c r="H13748" s="64"/>
      <c r="O13748" s="87"/>
      <c r="P13748" s="127"/>
      <c r="Q13748" s="127"/>
      <c r="R13748" s="127"/>
    </row>
    <row r="13749" spans="7:18" x14ac:dyDescent="0.2">
      <c r="G13749" s="64"/>
      <c r="H13749" s="64"/>
      <c r="O13749" s="87"/>
      <c r="P13749" s="127"/>
      <c r="Q13749" s="127"/>
      <c r="R13749" s="127"/>
    </row>
    <row r="13750" spans="7:18" x14ac:dyDescent="0.2">
      <c r="G13750" s="64"/>
      <c r="H13750" s="64"/>
      <c r="O13750" s="87"/>
      <c r="P13750" s="127"/>
      <c r="Q13750" s="127"/>
      <c r="R13750" s="127"/>
    </row>
    <row r="13751" spans="7:18" x14ac:dyDescent="0.2">
      <c r="G13751" s="64"/>
      <c r="H13751" s="64"/>
      <c r="O13751" s="87"/>
      <c r="P13751" s="127"/>
      <c r="Q13751" s="127"/>
      <c r="R13751" s="127"/>
    </row>
    <row r="13752" spans="7:18" x14ac:dyDescent="0.2">
      <c r="G13752" s="64"/>
      <c r="H13752" s="64"/>
      <c r="O13752" s="87"/>
      <c r="P13752" s="127"/>
      <c r="Q13752" s="127"/>
      <c r="R13752" s="127"/>
    </row>
    <row r="13753" spans="7:18" x14ac:dyDescent="0.2">
      <c r="G13753" s="64"/>
      <c r="H13753" s="64"/>
      <c r="O13753" s="87"/>
      <c r="P13753" s="127"/>
      <c r="Q13753" s="127"/>
      <c r="R13753" s="127"/>
    </row>
    <row r="13754" spans="7:18" x14ac:dyDescent="0.2">
      <c r="G13754" s="64"/>
      <c r="H13754" s="64"/>
      <c r="O13754" s="87"/>
      <c r="P13754" s="127"/>
      <c r="Q13754" s="127"/>
      <c r="R13754" s="127"/>
    </row>
    <row r="13755" spans="7:18" x14ac:dyDescent="0.2">
      <c r="G13755" s="64"/>
      <c r="H13755" s="64"/>
      <c r="O13755" s="87"/>
      <c r="P13755" s="127"/>
      <c r="Q13755" s="127"/>
      <c r="R13755" s="127"/>
    </row>
    <row r="13756" spans="7:18" x14ac:dyDescent="0.2">
      <c r="G13756" s="64"/>
      <c r="H13756" s="64"/>
      <c r="O13756" s="87"/>
      <c r="P13756" s="127"/>
      <c r="Q13756" s="127"/>
      <c r="R13756" s="127"/>
    </row>
    <row r="13757" spans="7:18" x14ac:dyDescent="0.2">
      <c r="G13757" s="64"/>
      <c r="H13757" s="64"/>
      <c r="O13757" s="87"/>
      <c r="P13757" s="127"/>
      <c r="Q13757" s="127"/>
      <c r="R13757" s="127"/>
    </row>
    <row r="13758" spans="7:18" x14ac:dyDescent="0.2">
      <c r="G13758" s="64"/>
      <c r="H13758" s="64"/>
      <c r="O13758" s="87"/>
      <c r="P13758" s="127"/>
      <c r="Q13758" s="127"/>
      <c r="R13758" s="127"/>
    </row>
    <row r="13759" spans="7:18" x14ac:dyDescent="0.2">
      <c r="G13759" s="64"/>
      <c r="H13759" s="64"/>
      <c r="O13759" s="87"/>
      <c r="P13759" s="127"/>
      <c r="Q13759" s="127"/>
      <c r="R13759" s="127"/>
    </row>
    <row r="13760" spans="7:18" x14ac:dyDescent="0.2">
      <c r="G13760" s="64"/>
      <c r="H13760" s="64"/>
      <c r="O13760" s="87"/>
      <c r="P13760" s="127"/>
      <c r="Q13760" s="127"/>
      <c r="R13760" s="127"/>
    </row>
    <row r="13761" spans="7:18" x14ac:dyDescent="0.2">
      <c r="G13761" s="64"/>
      <c r="H13761" s="64"/>
      <c r="O13761" s="87"/>
      <c r="P13761" s="127"/>
      <c r="Q13761" s="127"/>
      <c r="R13761" s="127"/>
    </row>
    <row r="13762" spans="7:18" x14ac:dyDescent="0.2">
      <c r="G13762" s="64"/>
      <c r="H13762" s="64"/>
      <c r="O13762" s="87"/>
      <c r="P13762" s="127"/>
      <c r="Q13762" s="127"/>
      <c r="R13762" s="127"/>
    </row>
    <row r="13763" spans="7:18" x14ac:dyDescent="0.2">
      <c r="G13763" s="64"/>
      <c r="H13763" s="64"/>
      <c r="O13763" s="87"/>
      <c r="P13763" s="127"/>
      <c r="Q13763" s="127"/>
      <c r="R13763" s="127"/>
    </row>
    <row r="13764" spans="7:18" x14ac:dyDescent="0.2">
      <c r="G13764" s="64"/>
      <c r="H13764" s="64"/>
      <c r="O13764" s="87"/>
      <c r="P13764" s="127"/>
      <c r="Q13764" s="127"/>
      <c r="R13764" s="127"/>
    </row>
    <row r="13765" spans="7:18" x14ac:dyDescent="0.2">
      <c r="G13765" s="64"/>
      <c r="H13765" s="64"/>
      <c r="O13765" s="87"/>
      <c r="P13765" s="127"/>
      <c r="Q13765" s="127"/>
      <c r="R13765" s="127"/>
    </row>
    <row r="13766" spans="7:18" x14ac:dyDescent="0.2">
      <c r="G13766" s="64"/>
      <c r="H13766" s="64"/>
      <c r="O13766" s="87"/>
      <c r="P13766" s="127"/>
      <c r="Q13766" s="127"/>
      <c r="R13766" s="127"/>
    </row>
    <row r="13767" spans="7:18" x14ac:dyDescent="0.2">
      <c r="G13767" s="64"/>
      <c r="H13767" s="64"/>
      <c r="O13767" s="87"/>
      <c r="P13767" s="127"/>
      <c r="Q13767" s="127"/>
      <c r="R13767" s="127"/>
    </row>
    <row r="13768" spans="7:18" x14ac:dyDescent="0.2">
      <c r="G13768" s="64"/>
      <c r="H13768" s="64"/>
      <c r="O13768" s="87"/>
      <c r="P13768" s="127"/>
      <c r="Q13768" s="127"/>
      <c r="R13768" s="127"/>
    </row>
    <row r="13769" spans="7:18" x14ac:dyDescent="0.2">
      <c r="G13769" s="64"/>
      <c r="H13769" s="64"/>
      <c r="O13769" s="87"/>
      <c r="P13769" s="127"/>
      <c r="Q13769" s="127"/>
      <c r="R13769" s="127"/>
    </row>
    <row r="13770" spans="7:18" x14ac:dyDescent="0.2">
      <c r="G13770" s="64"/>
      <c r="H13770" s="64"/>
      <c r="O13770" s="87"/>
      <c r="P13770" s="127"/>
      <c r="Q13770" s="127"/>
      <c r="R13770" s="127"/>
    </row>
    <row r="13771" spans="7:18" x14ac:dyDescent="0.2">
      <c r="G13771" s="64"/>
      <c r="H13771" s="64"/>
      <c r="O13771" s="87"/>
      <c r="P13771" s="127"/>
      <c r="Q13771" s="127"/>
      <c r="R13771" s="127"/>
    </row>
    <row r="13772" spans="7:18" x14ac:dyDescent="0.2">
      <c r="G13772" s="64"/>
      <c r="H13772" s="64"/>
      <c r="O13772" s="87"/>
      <c r="P13772" s="127"/>
      <c r="Q13772" s="127"/>
      <c r="R13772" s="127"/>
    </row>
    <row r="13773" spans="7:18" x14ac:dyDescent="0.2">
      <c r="G13773" s="64"/>
      <c r="H13773" s="64"/>
      <c r="O13773" s="87"/>
      <c r="P13773" s="127"/>
      <c r="Q13773" s="127"/>
      <c r="R13773" s="127"/>
    </row>
    <row r="13774" spans="7:18" x14ac:dyDescent="0.2">
      <c r="G13774" s="64"/>
      <c r="H13774" s="64"/>
      <c r="O13774" s="87"/>
      <c r="P13774" s="127"/>
      <c r="Q13774" s="127"/>
      <c r="R13774" s="127"/>
    </row>
    <row r="13775" spans="7:18" x14ac:dyDescent="0.2">
      <c r="G13775" s="64"/>
      <c r="H13775" s="64"/>
      <c r="O13775" s="87"/>
      <c r="P13775" s="127"/>
      <c r="Q13775" s="127"/>
      <c r="R13775" s="127"/>
    </row>
    <row r="13776" spans="7:18" x14ac:dyDescent="0.2">
      <c r="G13776" s="64"/>
      <c r="H13776" s="64"/>
      <c r="O13776" s="87"/>
      <c r="P13776" s="127"/>
      <c r="Q13776" s="127"/>
      <c r="R13776" s="127"/>
    </row>
    <row r="13777" spans="7:18" x14ac:dyDescent="0.2">
      <c r="G13777" s="64"/>
      <c r="H13777" s="64"/>
      <c r="O13777" s="87"/>
      <c r="P13777" s="127"/>
      <c r="Q13777" s="127"/>
      <c r="R13777" s="127"/>
    </row>
    <row r="13778" spans="7:18" x14ac:dyDescent="0.2">
      <c r="G13778" s="64"/>
      <c r="H13778" s="64"/>
      <c r="O13778" s="87"/>
      <c r="P13778" s="127"/>
      <c r="Q13778" s="127"/>
      <c r="R13778" s="127"/>
    </row>
    <row r="13779" spans="7:18" x14ac:dyDescent="0.2">
      <c r="G13779" s="64"/>
      <c r="H13779" s="64"/>
      <c r="O13779" s="87"/>
      <c r="P13779" s="127"/>
      <c r="Q13779" s="127"/>
      <c r="R13779" s="127"/>
    </row>
    <row r="13780" spans="7:18" x14ac:dyDescent="0.2">
      <c r="G13780" s="64"/>
      <c r="H13780" s="64"/>
      <c r="O13780" s="87"/>
      <c r="P13780" s="127"/>
      <c r="Q13780" s="127"/>
      <c r="R13780" s="127"/>
    </row>
    <row r="13781" spans="7:18" x14ac:dyDescent="0.2">
      <c r="G13781" s="64"/>
      <c r="H13781" s="64"/>
      <c r="O13781" s="87"/>
      <c r="P13781" s="127"/>
      <c r="Q13781" s="127"/>
      <c r="R13781" s="127"/>
    </row>
    <row r="13782" spans="7:18" x14ac:dyDescent="0.2">
      <c r="G13782" s="64"/>
      <c r="H13782" s="64"/>
      <c r="O13782" s="87"/>
      <c r="P13782" s="127"/>
      <c r="Q13782" s="127"/>
      <c r="R13782" s="127"/>
    </row>
    <row r="13783" spans="7:18" x14ac:dyDescent="0.2">
      <c r="G13783" s="64"/>
      <c r="H13783" s="64"/>
      <c r="O13783" s="87"/>
      <c r="P13783" s="127"/>
      <c r="Q13783" s="127"/>
      <c r="R13783" s="127"/>
    </row>
    <row r="13784" spans="7:18" x14ac:dyDescent="0.2">
      <c r="G13784" s="64"/>
      <c r="H13784" s="64"/>
      <c r="O13784" s="87"/>
      <c r="P13784" s="127"/>
      <c r="Q13784" s="127"/>
      <c r="R13784" s="127"/>
    </row>
    <row r="13785" spans="7:18" x14ac:dyDescent="0.2">
      <c r="G13785" s="64"/>
      <c r="H13785" s="64"/>
      <c r="O13785" s="87"/>
      <c r="P13785" s="127"/>
      <c r="Q13785" s="127"/>
      <c r="R13785" s="127"/>
    </row>
    <row r="13786" spans="7:18" x14ac:dyDescent="0.2">
      <c r="G13786" s="64"/>
      <c r="H13786" s="64"/>
      <c r="O13786" s="87"/>
      <c r="P13786" s="127"/>
      <c r="Q13786" s="127"/>
      <c r="R13786" s="127"/>
    </row>
    <row r="13787" spans="7:18" x14ac:dyDescent="0.2">
      <c r="G13787" s="64"/>
      <c r="H13787" s="64"/>
      <c r="O13787" s="87"/>
      <c r="P13787" s="127"/>
      <c r="Q13787" s="127"/>
      <c r="R13787" s="127"/>
    </row>
    <row r="13788" spans="7:18" x14ac:dyDescent="0.2">
      <c r="G13788" s="64"/>
      <c r="H13788" s="64"/>
      <c r="O13788" s="87"/>
      <c r="P13788" s="127"/>
      <c r="Q13788" s="127"/>
      <c r="R13788" s="127"/>
    </row>
    <row r="13789" spans="7:18" x14ac:dyDescent="0.2">
      <c r="G13789" s="64"/>
      <c r="H13789" s="64"/>
      <c r="O13789" s="87"/>
      <c r="P13789" s="127"/>
      <c r="Q13789" s="127"/>
      <c r="R13789" s="127"/>
    </row>
    <row r="13790" spans="7:18" x14ac:dyDescent="0.2">
      <c r="G13790" s="64"/>
      <c r="H13790" s="64"/>
      <c r="O13790" s="87"/>
      <c r="P13790" s="127"/>
      <c r="Q13790" s="127"/>
      <c r="R13790" s="127"/>
    </row>
    <row r="13791" spans="7:18" x14ac:dyDescent="0.2">
      <c r="G13791" s="64"/>
      <c r="H13791" s="64"/>
      <c r="O13791" s="87"/>
      <c r="P13791" s="127"/>
      <c r="Q13791" s="127"/>
      <c r="R13791" s="127"/>
    </row>
    <row r="13792" spans="7:18" x14ac:dyDescent="0.2">
      <c r="G13792" s="64"/>
      <c r="H13792" s="64"/>
      <c r="O13792" s="87"/>
      <c r="P13792" s="127"/>
      <c r="Q13792" s="127"/>
      <c r="R13792" s="127"/>
    </row>
    <row r="13793" spans="7:18" x14ac:dyDescent="0.2">
      <c r="G13793" s="64"/>
      <c r="H13793" s="64"/>
      <c r="O13793" s="87"/>
      <c r="P13793" s="127"/>
      <c r="Q13793" s="127"/>
      <c r="R13793" s="127"/>
    </row>
    <row r="13794" spans="7:18" x14ac:dyDescent="0.2">
      <c r="G13794" s="64"/>
      <c r="H13794" s="64"/>
      <c r="O13794" s="87"/>
      <c r="P13794" s="127"/>
      <c r="Q13794" s="127"/>
      <c r="R13794" s="127"/>
    </row>
    <row r="13795" spans="7:18" x14ac:dyDescent="0.2">
      <c r="G13795" s="64"/>
      <c r="H13795" s="64"/>
      <c r="O13795" s="87"/>
      <c r="P13795" s="127"/>
      <c r="Q13795" s="127"/>
      <c r="R13795" s="127"/>
    </row>
    <row r="13796" spans="7:18" x14ac:dyDescent="0.2">
      <c r="G13796" s="64"/>
      <c r="H13796" s="64"/>
      <c r="O13796" s="87"/>
      <c r="P13796" s="127"/>
      <c r="Q13796" s="127"/>
      <c r="R13796" s="127"/>
    </row>
    <row r="13797" spans="7:18" x14ac:dyDescent="0.2">
      <c r="G13797" s="64"/>
      <c r="H13797" s="64"/>
      <c r="O13797" s="87"/>
      <c r="P13797" s="127"/>
      <c r="Q13797" s="127"/>
      <c r="R13797" s="127"/>
    </row>
    <row r="13798" spans="7:18" x14ac:dyDescent="0.2">
      <c r="G13798" s="64"/>
      <c r="H13798" s="64"/>
      <c r="O13798" s="87"/>
      <c r="P13798" s="127"/>
      <c r="Q13798" s="127"/>
      <c r="R13798" s="127"/>
    </row>
    <row r="13799" spans="7:18" x14ac:dyDescent="0.2">
      <c r="G13799" s="64"/>
      <c r="H13799" s="64"/>
      <c r="O13799" s="87"/>
      <c r="P13799" s="127"/>
      <c r="Q13799" s="127"/>
      <c r="R13799" s="127"/>
    </row>
    <row r="13800" spans="7:18" x14ac:dyDescent="0.2">
      <c r="G13800" s="64"/>
      <c r="H13800" s="64"/>
      <c r="O13800" s="87"/>
      <c r="P13800" s="127"/>
      <c r="Q13800" s="127"/>
      <c r="R13800" s="127"/>
    </row>
    <row r="13801" spans="7:18" x14ac:dyDescent="0.2">
      <c r="G13801" s="64"/>
      <c r="H13801" s="64"/>
      <c r="O13801" s="87"/>
      <c r="P13801" s="127"/>
      <c r="Q13801" s="127"/>
      <c r="R13801" s="127"/>
    </row>
    <row r="13802" spans="7:18" x14ac:dyDescent="0.2">
      <c r="G13802" s="64"/>
      <c r="H13802" s="64"/>
      <c r="O13802" s="87"/>
      <c r="P13802" s="127"/>
      <c r="Q13802" s="127"/>
      <c r="R13802" s="127"/>
    </row>
    <row r="13803" spans="7:18" x14ac:dyDescent="0.2">
      <c r="G13803" s="64"/>
      <c r="H13803" s="64"/>
      <c r="O13803" s="87"/>
      <c r="P13803" s="127"/>
      <c r="Q13803" s="127"/>
      <c r="R13803" s="127"/>
    </row>
    <row r="13804" spans="7:18" x14ac:dyDescent="0.2">
      <c r="G13804" s="64"/>
      <c r="H13804" s="64"/>
      <c r="O13804" s="87"/>
      <c r="P13804" s="127"/>
      <c r="Q13804" s="127"/>
      <c r="R13804" s="127"/>
    </row>
    <row r="13805" spans="7:18" x14ac:dyDescent="0.2">
      <c r="G13805" s="64"/>
      <c r="H13805" s="64"/>
      <c r="O13805" s="87"/>
      <c r="P13805" s="127"/>
      <c r="Q13805" s="127"/>
      <c r="R13805" s="127"/>
    </row>
    <row r="13806" spans="7:18" x14ac:dyDescent="0.2">
      <c r="G13806" s="64"/>
      <c r="H13806" s="64"/>
      <c r="O13806" s="87"/>
      <c r="P13806" s="127"/>
      <c r="Q13806" s="127"/>
      <c r="R13806" s="127"/>
    </row>
    <row r="13807" spans="7:18" x14ac:dyDescent="0.2">
      <c r="G13807" s="64"/>
      <c r="H13807" s="64"/>
      <c r="O13807" s="87"/>
      <c r="P13807" s="127"/>
      <c r="Q13807" s="127"/>
      <c r="R13807" s="127"/>
    </row>
    <row r="13808" spans="7:18" x14ac:dyDescent="0.2">
      <c r="G13808" s="64"/>
      <c r="H13808" s="64"/>
      <c r="O13808" s="87"/>
      <c r="P13808" s="127"/>
      <c r="Q13808" s="127"/>
      <c r="R13808" s="127"/>
    </row>
    <row r="13809" spans="7:18" x14ac:dyDescent="0.2">
      <c r="G13809" s="64"/>
      <c r="H13809" s="64"/>
      <c r="O13809" s="87"/>
      <c r="P13809" s="127"/>
      <c r="Q13809" s="127"/>
      <c r="R13809" s="127"/>
    </row>
    <row r="13810" spans="7:18" x14ac:dyDescent="0.2">
      <c r="G13810" s="64"/>
      <c r="H13810" s="64"/>
      <c r="O13810" s="87"/>
      <c r="P13810" s="127"/>
      <c r="Q13810" s="127"/>
      <c r="R13810" s="127"/>
    </row>
    <row r="13811" spans="7:18" x14ac:dyDescent="0.2">
      <c r="G13811" s="64"/>
      <c r="H13811" s="64"/>
      <c r="O13811" s="87"/>
      <c r="P13811" s="127"/>
      <c r="Q13811" s="127"/>
      <c r="R13811" s="127"/>
    </row>
    <row r="13812" spans="7:18" x14ac:dyDescent="0.2">
      <c r="G13812" s="64"/>
      <c r="H13812" s="64"/>
      <c r="O13812" s="87"/>
      <c r="P13812" s="127"/>
      <c r="Q13812" s="127"/>
      <c r="R13812" s="127"/>
    </row>
    <row r="13813" spans="7:18" x14ac:dyDescent="0.2">
      <c r="G13813" s="64"/>
      <c r="H13813" s="64"/>
      <c r="O13813" s="87"/>
      <c r="P13813" s="127"/>
      <c r="Q13813" s="127"/>
      <c r="R13813" s="127"/>
    </row>
    <row r="13814" spans="7:18" x14ac:dyDescent="0.2">
      <c r="G13814" s="64"/>
      <c r="H13814" s="64"/>
      <c r="O13814" s="87"/>
      <c r="P13814" s="127"/>
      <c r="Q13814" s="127"/>
      <c r="R13814" s="127"/>
    </row>
    <row r="13815" spans="7:18" x14ac:dyDescent="0.2">
      <c r="G13815" s="64"/>
      <c r="H13815" s="64"/>
      <c r="O13815" s="87"/>
      <c r="P13815" s="127"/>
      <c r="Q13815" s="127"/>
      <c r="R13815" s="127"/>
    </row>
    <row r="13816" spans="7:18" x14ac:dyDescent="0.2">
      <c r="G13816" s="64"/>
      <c r="H13816" s="64"/>
      <c r="O13816" s="87"/>
      <c r="P13816" s="127"/>
      <c r="Q13816" s="127"/>
      <c r="R13816" s="127"/>
    </row>
    <row r="13817" spans="7:18" x14ac:dyDescent="0.2">
      <c r="G13817" s="64"/>
      <c r="H13817" s="64"/>
      <c r="O13817" s="87"/>
      <c r="P13817" s="127"/>
      <c r="Q13817" s="127"/>
      <c r="R13817" s="127"/>
    </row>
    <row r="13818" spans="7:18" x14ac:dyDescent="0.2">
      <c r="G13818" s="64"/>
      <c r="H13818" s="64"/>
      <c r="O13818" s="87"/>
      <c r="P13818" s="127"/>
      <c r="Q13818" s="127"/>
      <c r="R13818" s="127"/>
    </row>
    <row r="13819" spans="7:18" x14ac:dyDescent="0.2">
      <c r="G13819" s="64"/>
      <c r="H13819" s="64"/>
      <c r="O13819" s="87"/>
      <c r="P13819" s="127"/>
      <c r="Q13819" s="127"/>
      <c r="R13819" s="127"/>
    </row>
    <row r="13820" spans="7:18" x14ac:dyDescent="0.2">
      <c r="G13820" s="64"/>
      <c r="H13820" s="64"/>
      <c r="O13820" s="87"/>
      <c r="P13820" s="127"/>
      <c r="Q13820" s="127"/>
      <c r="R13820" s="127"/>
    </row>
    <row r="13821" spans="7:18" x14ac:dyDescent="0.2">
      <c r="G13821" s="64"/>
      <c r="H13821" s="64"/>
      <c r="O13821" s="87"/>
      <c r="P13821" s="127"/>
      <c r="Q13821" s="127"/>
      <c r="R13821" s="127"/>
    </row>
    <row r="13822" spans="7:18" x14ac:dyDescent="0.2">
      <c r="G13822" s="64"/>
      <c r="H13822" s="64"/>
      <c r="O13822" s="87"/>
      <c r="P13822" s="127"/>
      <c r="Q13822" s="127"/>
      <c r="R13822" s="127"/>
    </row>
    <row r="13823" spans="7:18" x14ac:dyDescent="0.2">
      <c r="G13823" s="64"/>
      <c r="H13823" s="64"/>
      <c r="O13823" s="87"/>
      <c r="P13823" s="127"/>
      <c r="Q13823" s="127"/>
      <c r="R13823" s="127"/>
    </row>
    <row r="13824" spans="7:18" x14ac:dyDescent="0.2">
      <c r="G13824" s="64"/>
      <c r="H13824" s="64"/>
      <c r="O13824" s="87"/>
      <c r="P13824" s="127"/>
      <c r="Q13824" s="127"/>
      <c r="R13824" s="127"/>
    </row>
    <row r="13825" spans="7:18" x14ac:dyDescent="0.2">
      <c r="G13825" s="64"/>
      <c r="H13825" s="64"/>
      <c r="O13825" s="87"/>
      <c r="P13825" s="127"/>
      <c r="Q13825" s="127"/>
      <c r="R13825" s="127"/>
    </row>
    <row r="13826" spans="7:18" x14ac:dyDescent="0.2">
      <c r="G13826" s="64"/>
      <c r="H13826" s="64"/>
      <c r="O13826" s="87"/>
      <c r="P13826" s="127"/>
      <c r="Q13826" s="127"/>
      <c r="R13826" s="127"/>
    </row>
    <row r="13827" spans="7:18" x14ac:dyDescent="0.2">
      <c r="G13827" s="64"/>
      <c r="H13827" s="64"/>
      <c r="O13827" s="87"/>
      <c r="P13827" s="127"/>
      <c r="Q13827" s="127"/>
      <c r="R13827" s="127"/>
    </row>
    <row r="13828" spans="7:18" x14ac:dyDescent="0.2">
      <c r="G13828" s="64"/>
      <c r="H13828" s="64"/>
      <c r="O13828" s="87"/>
      <c r="P13828" s="127"/>
      <c r="Q13828" s="127"/>
      <c r="R13828" s="127"/>
    </row>
    <row r="13829" spans="7:18" x14ac:dyDescent="0.2">
      <c r="G13829" s="64"/>
      <c r="H13829" s="64"/>
      <c r="O13829" s="87"/>
      <c r="P13829" s="127"/>
      <c r="Q13829" s="127"/>
      <c r="R13829" s="127"/>
    </row>
    <row r="13830" spans="7:18" x14ac:dyDescent="0.2">
      <c r="G13830" s="64"/>
      <c r="H13830" s="64"/>
      <c r="O13830" s="87"/>
      <c r="P13830" s="127"/>
      <c r="Q13830" s="127"/>
      <c r="R13830" s="127"/>
    </row>
    <row r="13831" spans="7:18" x14ac:dyDescent="0.2">
      <c r="G13831" s="64"/>
      <c r="H13831" s="64"/>
      <c r="O13831" s="87"/>
      <c r="P13831" s="127"/>
      <c r="Q13831" s="127"/>
      <c r="R13831" s="127"/>
    </row>
    <row r="13832" spans="7:18" x14ac:dyDescent="0.2">
      <c r="G13832" s="64"/>
      <c r="H13832" s="64"/>
      <c r="O13832" s="87"/>
      <c r="P13832" s="127"/>
      <c r="Q13832" s="127"/>
      <c r="R13832" s="127"/>
    </row>
    <row r="13833" spans="7:18" x14ac:dyDescent="0.2">
      <c r="G13833" s="64"/>
      <c r="H13833" s="64"/>
      <c r="O13833" s="87"/>
      <c r="P13833" s="127"/>
      <c r="Q13833" s="127"/>
      <c r="R13833" s="127"/>
    </row>
    <row r="13834" spans="7:18" x14ac:dyDescent="0.2">
      <c r="G13834" s="64"/>
      <c r="H13834" s="64"/>
      <c r="O13834" s="87"/>
      <c r="P13834" s="127"/>
      <c r="Q13834" s="127"/>
      <c r="R13834" s="127"/>
    </row>
    <row r="13835" spans="7:18" x14ac:dyDescent="0.2">
      <c r="G13835" s="64"/>
      <c r="H13835" s="64"/>
      <c r="O13835" s="87"/>
      <c r="P13835" s="127"/>
      <c r="Q13835" s="127"/>
      <c r="R13835" s="127"/>
    </row>
    <row r="13836" spans="7:18" x14ac:dyDescent="0.2">
      <c r="G13836" s="64"/>
      <c r="H13836" s="64"/>
      <c r="O13836" s="87"/>
      <c r="P13836" s="127"/>
      <c r="Q13836" s="127"/>
      <c r="R13836" s="127"/>
    </row>
    <row r="13837" spans="7:18" x14ac:dyDescent="0.2">
      <c r="G13837" s="64"/>
      <c r="H13837" s="64"/>
      <c r="O13837" s="87"/>
      <c r="P13837" s="127"/>
      <c r="Q13837" s="127"/>
      <c r="R13837" s="127"/>
    </row>
    <row r="13838" spans="7:18" x14ac:dyDescent="0.2">
      <c r="G13838" s="64"/>
      <c r="H13838" s="64"/>
      <c r="O13838" s="87"/>
      <c r="P13838" s="127"/>
      <c r="Q13838" s="127"/>
      <c r="R13838" s="127"/>
    </row>
    <row r="13839" spans="7:18" x14ac:dyDescent="0.2">
      <c r="G13839" s="64"/>
      <c r="H13839" s="64"/>
      <c r="O13839" s="87"/>
      <c r="P13839" s="127"/>
      <c r="Q13839" s="127"/>
      <c r="R13839" s="127"/>
    </row>
    <row r="13840" spans="7:18" x14ac:dyDescent="0.2">
      <c r="G13840" s="64"/>
      <c r="H13840" s="64"/>
      <c r="O13840" s="87"/>
      <c r="P13840" s="127"/>
      <c r="Q13840" s="127"/>
      <c r="R13840" s="127"/>
    </row>
    <row r="13841" spans="7:18" x14ac:dyDescent="0.2">
      <c r="G13841" s="64"/>
      <c r="H13841" s="64"/>
      <c r="O13841" s="87"/>
      <c r="P13841" s="127"/>
      <c r="Q13841" s="127"/>
      <c r="R13841" s="127"/>
    </row>
    <row r="13842" spans="7:18" x14ac:dyDescent="0.2">
      <c r="G13842" s="64"/>
      <c r="H13842" s="64"/>
      <c r="O13842" s="87"/>
      <c r="P13842" s="127"/>
      <c r="Q13842" s="127"/>
      <c r="R13842" s="127"/>
    </row>
    <row r="13843" spans="7:18" x14ac:dyDescent="0.2">
      <c r="G13843" s="64"/>
      <c r="H13843" s="64"/>
      <c r="O13843" s="87"/>
      <c r="P13843" s="127"/>
      <c r="Q13843" s="127"/>
      <c r="R13843" s="127"/>
    </row>
    <row r="13844" spans="7:18" x14ac:dyDescent="0.2">
      <c r="G13844" s="64"/>
      <c r="H13844" s="64"/>
      <c r="O13844" s="87"/>
      <c r="P13844" s="127"/>
      <c r="Q13844" s="127"/>
      <c r="R13844" s="127"/>
    </row>
    <row r="13845" spans="7:18" x14ac:dyDescent="0.2">
      <c r="G13845" s="64"/>
      <c r="H13845" s="64"/>
      <c r="O13845" s="87"/>
      <c r="P13845" s="127"/>
      <c r="Q13845" s="127"/>
      <c r="R13845" s="127"/>
    </row>
    <row r="13846" spans="7:18" x14ac:dyDescent="0.2">
      <c r="G13846" s="64"/>
      <c r="H13846" s="64"/>
      <c r="O13846" s="87"/>
      <c r="P13846" s="127"/>
      <c r="Q13846" s="127"/>
      <c r="R13846" s="127"/>
    </row>
    <row r="13847" spans="7:18" x14ac:dyDescent="0.2">
      <c r="G13847" s="64"/>
      <c r="H13847" s="64"/>
      <c r="O13847" s="87"/>
      <c r="P13847" s="127"/>
      <c r="Q13847" s="127"/>
      <c r="R13847" s="127"/>
    </row>
    <row r="13848" spans="7:18" x14ac:dyDescent="0.2">
      <c r="G13848" s="64"/>
      <c r="H13848" s="64"/>
      <c r="O13848" s="87"/>
      <c r="P13848" s="127"/>
      <c r="Q13848" s="127"/>
      <c r="R13848" s="127"/>
    </row>
    <row r="13849" spans="7:18" x14ac:dyDescent="0.2">
      <c r="G13849" s="64"/>
      <c r="H13849" s="64"/>
      <c r="O13849" s="87"/>
      <c r="P13849" s="127"/>
      <c r="Q13849" s="127"/>
      <c r="R13849" s="127"/>
    </row>
    <row r="13850" spans="7:18" x14ac:dyDescent="0.2">
      <c r="G13850" s="64"/>
      <c r="H13850" s="64"/>
      <c r="O13850" s="87"/>
      <c r="P13850" s="127"/>
      <c r="Q13850" s="127"/>
      <c r="R13850" s="127"/>
    </row>
    <row r="13851" spans="7:18" x14ac:dyDescent="0.2">
      <c r="G13851" s="64"/>
      <c r="H13851" s="64"/>
      <c r="O13851" s="87"/>
      <c r="P13851" s="127"/>
      <c r="Q13851" s="127"/>
      <c r="R13851" s="127"/>
    </row>
    <row r="13852" spans="7:18" x14ac:dyDescent="0.2">
      <c r="G13852" s="64"/>
      <c r="H13852" s="64"/>
      <c r="O13852" s="87"/>
      <c r="P13852" s="127"/>
      <c r="Q13852" s="127"/>
      <c r="R13852" s="127"/>
    </row>
    <row r="13853" spans="7:18" x14ac:dyDescent="0.2">
      <c r="G13853" s="64"/>
      <c r="H13853" s="64"/>
      <c r="O13853" s="87"/>
      <c r="P13853" s="127"/>
      <c r="Q13853" s="127"/>
      <c r="R13853" s="127"/>
    </row>
    <row r="13854" spans="7:18" x14ac:dyDescent="0.2">
      <c r="G13854" s="64"/>
      <c r="H13854" s="64"/>
      <c r="O13854" s="87"/>
      <c r="P13854" s="127"/>
      <c r="Q13854" s="127"/>
      <c r="R13854" s="127"/>
    </row>
    <row r="13855" spans="7:18" x14ac:dyDescent="0.2">
      <c r="G13855" s="64"/>
      <c r="H13855" s="64"/>
      <c r="O13855" s="87"/>
      <c r="P13855" s="127"/>
      <c r="Q13855" s="127"/>
      <c r="R13855" s="127"/>
    </row>
    <row r="13856" spans="7:18" x14ac:dyDescent="0.2">
      <c r="G13856" s="64"/>
      <c r="H13856" s="64"/>
      <c r="O13856" s="87"/>
      <c r="P13856" s="127"/>
      <c r="Q13856" s="127"/>
      <c r="R13856" s="127"/>
    </row>
    <row r="13857" spans="7:18" x14ac:dyDescent="0.2">
      <c r="G13857" s="64"/>
      <c r="H13857" s="64"/>
      <c r="O13857" s="87"/>
      <c r="P13857" s="127"/>
      <c r="Q13857" s="127"/>
      <c r="R13857" s="127"/>
    </row>
    <row r="13858" spans="7:18" x14ac:dyDescent="0.2">
      <c r="G13858" s="64"/>
      <c r="H13858" s="64"/>
      <c r="O13858" s="87"/>
      <c r="P13858" s="127"/>
      <c r="Q13858" s="127"/>
      <c r="R13858" s="127"/>
    </row>
    <row r="13859" spans="7:18" x14ac:dyDescent="0.2">
      <c r="G13859" s="64"/>
      <c r="H13859" s="64"/>
      <c r="O13859" s="87"/>
      <c r="P13859" s="127"/>
      <c r="Q13859" s="127"/>
      <c r="R13859" s="127"/>
    </row>
    <row r="13860" spans="7:18" x14ac:dyDescent="0.2">
      <c r="G13860" s="64"/>
      <c r="H13860" s="64"/>
      <c r="O13860" s="87"/>
      <c r="P13860" s="127"/>
      <c r="Q13860" s="127"/>
      <c r="R13860" s="127"/>
    </row>
    <row r="13861" spans="7:18" x14ac:dyDescent="0.2">
      <c r="G13861" s="64"/>
      <c r="H13861" s="64"/>
      <c r="O13861" s="87"/>
      <c r="P13861" s="127"/>
      <c r="Q13861" s="127"/>
      <c r="R13861" s="127"/>
    </row>
    <row r="13862" spans="7:18" x14ac:dyDescent="0.2">
      <c r="G13862" s="64"/>
      <c r="H13862" s="64"/>
      <c r="O13862" s="87"/>
      <c r="P13862" s="127"/>
      <c r="Q13862" s="127"/>
      <c r="R13862" s="127"/>
    </row>
    <row r="13863" spans="7:18" x14ac:dyDescent="0.2">
      <c r="G13863" s="64"/>
      <c r="H13863" s="64"/>
      <c r="O13863" s="87"/>
      <c r="P13863" s="127"/>
      <c r="Q13863" s="127"/>
      <c r="R13863" s="127"/>
    </row>
    <row r="13864" spans="7:18" x14ac:dyDescent="0.2">
      <c r="G13864" s="64"/>
      <c r="H13864" s="64"/>
      <c r="O13864" s="87"/>
      <c r="P13864" s="127"/>
      <c r="Q13864" s="127"/>
      <c r="R13864" s="127"/>
    </row>
    <row r="13865" spans="7:18" x14ac:dyDescent="0.2">
      <c r="G13865" s="64"/>
      <c r="H13865" s="64"/>
      <c r="O13865" s="87"/>
      <c r="P13865" s="127"/>
      <c r="Q13865" s="127"/>
      <c r="R13865" s="127"/>
    </row>
    <row r="13866" spans="7:18" x14ac:dyDescent="0.2">
      <c r="G13866" s="64"/>
      <c r="H13866" s="64"/>
      <c r="O13866" s="87"/>
      <c r="P13866" s="127"/>
      <c r="Q13866" s="127"/>
      <c r="R13866" s="127"/>
    </row>
    <row r="13867" spans="7:18" x14ac:dyDescent="0.2">
      <c r="G13867" s="64"/>
      <c r="H13867" s="64"/>
      <c r="O13867" s="87"/>
      <c r="P13867" s="127"/>
      <c r="Q13867" s="127"/>
      <c r="R13867" s="127"/>
    </row>
    <row r="13868" spans="7:18" x14ac:dyDescent="0.2">
      <c r="G13868" s="64"/>
      <c r="H13868" s="64"/>
      <c r="O13868" s="87"/>
      <c r="P13868" s="127"/>
      <c r="Q13868" s="127"/>
      <c r="R13868" s="127"/>
    </row>
    <row r="13869" spans="7:18" x14ac:dyDescent="0.2">
      <c r="G13869" s="64"/>
      <c r="H13869" s="64"/>
      <c r="O13869" s="87"/>
      <c r="P13869" s="127"/>
      <c r="Q13869" s="127"/>
      <c r="R13869" s="127"/>
    </row>
    <row r="13870" spans="7:18" x14ac:dyDescent="0.2">
      <c r="G13870" s="64"/>
      <c r="H13870" s="64"/>
      <c r="O13870" s="87"/>
      <c r="P13870" s="127"/>
      <c r="Q13870" s="127"/>
      <c r="R13870" s="127"/>
    </row>
    <row r="13871" spans="7:18" x14ac:dyDescent="0.2">
      <c r="G13871" s="64"/>
      <c r="H13871" s="64"/>
      <c r="O13871" s="87"/>
      <c r="P13871" s="127"/>
      <c r="Q13871" s="127"/>
      <c r="R13871" s="127"/>
    </row>
    <row r="13872" spans="7:18" x14ac:dyDescent="0.2">
      <c r="G13872" s="64"/>
      <c r="H13872" s="64"/>
      <c r="O13872" s="87"/>
      <c r="P13872" s="127"/>
      <c r="Q13872" s="127"/>
      <c r="R13872" s="127"/>
    </row>
    <row r="13873" spans="7:18" x14ac:dyDescent="0.2">
      <c r="G13873" s="64"/>
      <c r="H13873" s="64"/>
      <c r="O13873" s="87"/>
      <c r="P13873" s="127"/>
      <c r="Q13873" s="127"/>
      <c r="R13873" s="127"/>
    </row>
    <row r="13874" spans="7:18" x14ac:dyDescent="0.2">
      <c r="G13874" s="64"/>
      <c r="H13874" s="64"/>
      <c r="O13874" s="87"/>
      <c r="P13874" s="127"/>
      <c r="Q13874" s="127"/>
      <c r="R13874" s="127"/>
    </row>
    <row r="13875" spans="7:18" x14ac:dyDescent="0.2">
      <c r="G13875" s="64"/>
      <c r="H13875" s="64"/>
      <c r="O13875" s="87"/>
      <c r="P13875" s="127"/>
      <c r="Q13875" s="127"/>
      <c r="R13875" s="127"/>
    </row>
    <row r="13876" spans="7:18" x14ac:dyDescent="0.2">
      <c r="G13876" s="64"/>
      <c r="H13876" s="64"/>
      <c r="O13876" s="87"/>
      <c r="P13876" s="127"/>
      <c r="Q13876" s="127"/>
      <c r="R13876" s="127"/>
    </row>
    <row r="13877" spans="7:18" x14ac:dyDescent="0.2">
      <c r="G13877" s="64"/>
      <c r="H13877" s="64"/>
      <c r="O13877" s="87"/>
      <c r="P13877" s="127"/>
      <c r="Q13877" s="127"/>
      <c r="R13877" s="127"/>
    </row>
    <row r="13878" spans="7:18" x14ac:dyDescent="0.2">
      <c r="G13878" s="64"/>
      <c r="H13878" s="64"/>
      <c r="O13878" s="87"/>
      <c r="P13878" s="127"/>
      <c r="Q13878" s="127"/>
      <c r="R13878" s="127"/>
    </row>
    <row r="13879" spans="7:18" x14ac:dyDescent="0.2">
      <c r="G13879" s="64"/>
      <c r="H13879" s="64"/>
      <c r="O13879" s="87"/>
      <c r="P13879" s="127"/>
      <c r="Q13879" s="127"/>
      <c r="R13879" s="127"/>
    </row>
    <row r="13880" spans="7:18" x14ac:dyDescent="0.2">
      <c r="G13880" s="64"/>
      <c r="H13880" s="64"/>
      <c r="O13880" s="87"/>
      <c r="P13880" s="127"/>
      <c r="Q13880" s="127"/>
      <c r="R13880" s="127"/>
    </row>
    <row r="13881" spans="7:18" x14ac:dyDescent="0.2">
      <c r="G13881" s="64"/>
      <c r="H13881" s="64"/>
      <c r="O13881" s="87"/>
      <c r="P13881" s="127"/>
      <c r="Q13881" s="127"/>
      <c r="R13881" s="127"/>
    </row>
    <row r="13882" spans="7:18" x14ac:dyDescent="0.2">
      <c r="G13882" s="64"/>
      <c r="H13882" s="64"/>
      <c r="O13882" s="87"/>
      <c r="P13882" s="127"/>
      <c r="Q13882" s="127"/>
      <c r="R13882" s="127"/>
    </row>
    <row r="13883" spans="7:18" x14ac:dyDescent="0.2">
      <c r="G13883" s="64"/>
      <c r="H13883" s="64"/>
      <c r="O13883" s="87"/>
      <c r="P13883" s="127"/>
      <c r="Q13883" s="127"/>
      <c r="R13883" s="127"/>
    </row>
    <row r="13884" spans="7:18" x14ac:dyDescent="0.2">
      <c r="G13884" s="64"/>
      <c r="H13884" s="64"/>
      <c r="O13884" s="87"/>
      <c r="P13884" s="127"/>
      <c r="Q13884" s="127"/>
      <c r="R13884" s="127"/>
    </row>
    <row r="13885" spans="7:18" x14ac:dyDescent="0.2">
      <c r="G13885" s="64"/>
      <c r="H13885" s="64"/>
      <c r="O13885" s="87"/>
      <c r="P13885" s="127"/>
      <c r="Q13885" s="127"/>
      <c r="R13885" s="127"/>
    </row>
    <row r="13886" spans="7:18" x14ac:dyDescent="0.2">
      <c r="G13886" s="64"/>
      <c r="H13886" s="64"/>
      <c r="O13886" s="87"/>
      <c r="P13886" s="127"/>
      <c r="Q13886" s="127"/>
      <c r="R13886" s="127"/>
    </row>
    <row r="13887" spans="7:18" x14ac:dyDescent="0.2">
      <c r="G13887" s="64"/>
      <c r="H13887" s="64"/>
      <c r="O13887" s="87"/>
      <c r="P13887" s="127"/>
      <c r="Q13887" s="127"/>
      <c r="R13887" s="127"/>
    </row>
    <row r="13888" spans="7:18" x14ac:dyDescent="0.2">
      <c r="G13888" s="64"/>
      <c r="H13888" s="64"/>
      <c r="O13888" s="87"/>
      <c r="P13888" s="127"/>
      <c r="Q13888" s="127"/>
      <c r="R13888" s="127"/>
    </row>
    <row r="13889" spans="7:18" x14ac:dyDescent="0.2">
      <c r="G13889" s="64"/>
      <c r="H13889" s="64"/>
      <c r="O13889" s="87"/>
      <c r="P13889" s="127"/>
      <c r="Q13889" s="127"/>
      <c r="R13889" s="127"/>
    </row>
    <row r="13890" spans="7:18" x14ac:dyDescent="0.2">
      <c r="G13890" s="64"/>
      <c r="H13890" s="64"/>
      <c r="O13890" s="87"/>
      <c r="P13890" s="127"/>
      <c r="Q13890" s="127"/>
      <c r="R13890" s="127"/>
    </row>
    <row r="13891" spans="7:18" x14ac:dyDescent="0.2">
      <c r="G13891" s="64"/>
      <c r="H13891" s="64"/>
      <c r="O13891" s="87"/>
      <c r="P13891" s="127"/>
      <c r="Q13891" s="127"/>
      <c r="R13891" s="127"/>
    </row>
    <row r="13892" spans="7:18" x14ac:dyDescent="0.2">
      <c r="G13892" s="64"/>
      <c r="H13892" s="64"/>
      <c r="O13892" s="87"/>
      <c r="P13892" s="127"/>
      <c r="Q13892" s="127"/>
      <c r="R13892" s="127"/>
    </row>
    <row r="13893" spans="7:18" x14ac:dyDescent="0.2">
      <c r="G13893" s="64"/>
      <c r="H13893" s="64"/>
      <c r="O13893" s="87"/>
      <c r="P13893" s="127"/>
      <c r="Q13893" s="127"/>
      <c r="R13893" s="127"/>
    </row>
    <row r="13894" spans="7:18" x14ac:dyDescent="0.2">
      <c r="G13894" s="64"/>
      <c r="H13894" s="64"/>
      <c r="O13894" s="87"/>
      <c r="P13894" s="127"/>
      <c r="Q13894" s="127"/>
      <c r="R13894" s="127"/>
    </row>
    <row r="13895" spans="7:18" x14ac:dyDescent="0.2">
      <c r="G13895" s="64"/>
      <c r="H13895" s="64"/>
      <c r="O13895" s="87"/>
      <c r="P13895" s="127"/>
      <c r="Q13895" s="127"/>
      <c r="R13895" s="127"/>
    </row>
    <row r="13896" spans="7:18" x14ac:dyDescent="0.2">
      <c r="G13896" s="64"/>
      <c r="H13896" s="64"/>
      <c r="O13896" s="87"/>
      <c r="P13896" s="127"/>
      <c r="Q13896" s="127"/>
      <c r="R13896" s="127"/>
    </row>
    <row r="13897" spans="7:18" x14ac:dyDescent="0.2">
      <c r="G13897" s="64"/>
      <c r="H13897" s="64"/>
      <c r="O13897" s="87"/>
      <c r="P13897" s="127"/>
      <c r="Q13897" s="127"/>
      <c r="R13897" s="127"/>
    </row>
    <row r="13898" spans="7:18" x14ac:dyDescent="0.2">
      <c r="G13898" s="64"/>
      <c r="H13898" s="64"/>
      <c r="O13898" s="87"/>
      <c r="P13898" s="127"/>
      <c r="Q13898" s="127"/>
      <c r="R13898" s="127"/>
    </row>
    <row r="13899" spans="7:18" x14ac:dyDescent="0.2">
      <c r="G13899" s="64"/>
      <c r="H13899" s="64"/>
      <c r="O13899" s="87"/>
      <c r="P13899" s="127"/>
      <c r="Q13899" s="127"/>
      <c r="R13899" s="127"/>
    </row>
    <row r="13900" spans="7:18" x14ac:dyDescent="0.2">
      <c r="G13900" s="64"/>
      <c r="H13900" s="64"/>
      <c r="O13900" s="87"/>
      <c r="P13900" s="127"/>
      <c r="Q13900" s="127"/>
      <c r="R13900" s="127"/>
    </row>
    <row r="13901" spans="7:18" x14ac:dyDescent="0.2">
      <c r="G13901" s="64"/>
      <c r="H13901" s="64"/>
      <c r="O13901" s="87"/>
      <c r="P13901" s="127"/>
      <c r="Q13901" s="127"/>
      <c r="R13901" s="127"/>
    </row>
    <row r="13902" spans="7:18" x14ac:dyDescent="0.2">
      <c r="G13902" s="64"/>
      <c r="H13902" s="64"/>
      <c r="O13902" s="87"/>
      <c r="P13902" s="127"/>
      <c r="Q13902" s="127"/>
      <c r="R13902" s="127"/>
    </row>
    <row r="13903" spans="7:18" x14ac:dyDescent="0.2">
      <c r="G13903" s="64"/>
      <c r="H13903" s="64"/>
      <c r="O13903" s="87"/>
      <c r="P13903" s="127"/>
      <c r="Q13903" s="127"/>
      <c r="R13903" s="127"/>
    </row>
    <row r="13904" spans="7:18" x14ac:dyDescent="0.2">
      <c r="G13904" s="64"/>
      <c r="H13904" s="64"/>
      <c r="O13904" s="87"/>
      <c r="P13904" s="127"/>
      <c r="Q13904" s="127"/>
      <c r="R13904" s="127"/>
    </row>
    <row r="13905" spans="7:18" x14ac:dyDescent="0.2">
      <c r="G13905" s="64"/>
      <c r="H13905" s="64"/>
      <c r="O13905" s="87"/>
      <c r="P13905" s="127"/>
      <c r="Q13905" s="127"/>
      <c r="R13905" s="127"/>
    </row>
    <row r="13906" spans="7:18" x14ac:dyDescent="0.2">
      <c r="G13906" s="64"/>
      <c r="H13906" s="64"/>
      <c r="O13906" s="87"/>
      <c r="P13906" s="127"/>
      <c r="Q13906" s="127"/>
      <c r="R13906" s="127"/>
    </row>
    <row r="13907" spans="7:18" x14ac:dyDescent="0.2">
      <c r="G13907" s="64"/>
      <c r="H13907" s="64"/>
      <c r="O13907" s="87"/>
      <c r="P13907" s="127"/>
      <c r="Q13907" s="127"/>
      <c r="R13907" s="127"/>
    </row>
    <row r="13908" spans="7:18" x14ac:dyDescent="0.2">
      <c r="G13908" s="64"/>
      <c r="H13908" s="64"/>
      <c r="O13908" s="87"/>
      <c r="P13908" s="127"/>
      <c r="Q13908" s="127"/>
      <c r="R13908" s="127"/>
    </row>
    <row r="13909" spans="7:18" x14ac:dyDescent="0.2">
      <c r="G13909" s="64"/>
      <c r="H13909" s="64"/>
      <c r="O13909" s="87"/>
      <c r="P13909" s="127"/>
      <c r="Q13909" s="127"/>
      <c r="R13909" s="127"/>
    </row>
    <row r="13910" spans="7:18" x14ac:dyDescent="0.2">
      <c r="G13910" s="64"/>
      <c r="H13910" s="64"/>
      <c r="O13910" s="87"/>
      <c r="P13910" s="127"/>
      <c r="Q13910" s="127"/>
      <c r="R13910" s="127"/>
    </row>
    <row r="13911" spans="7:18" x14ac:dyDescent="0.2">
      <c r="G13911" s="64"/>
      <c r="H13911" s="64"/>
      <c r="O13911" s="87"/>
      <c r="P13911" s="127"/>
      <c r="Q13911" s="127"/>
      <c r="R13911" s="127"/>
    </row>
    <row r="13912" spans="7:18" x14ac:dyDescent="0.2">
      <c r="G13912" s="64"/>
      <c r="H13912" s="64"/>
      <c r="O13912" s="87"/>
      <c r="P13912" s="127"/>
      <c r="Q13912" s="127"/>
      <c r="R13912" s="127"/>
    </row>
    <row r="13913" spans="7:18" x14ac:dyDescent="0.2">
      <c r="G13913" s="64"/>
      <c r="H13913" s="64"/>
      <c r="O13913" s="87"/>
      <c r="P13913" s="127"/>
      <c r="Q13913" s="127"/>
      <c r="R13913" s="127"/>
    </row>
    <row r="13914" spans="7:18" x14ac:dyDescent="0.2">
      <c r="G13914" s="64"/>
      <c r="H13914" s="64"/>
      <c r="O13914" s="87"/>
      <c r="P13914" s="127"/>
      <c r="Q13914" s="127"/>
      <c r="R13914" s="127"/>
    </row>
    <row r="13915" spans="7:18" x14ac:dyDescent="0.2">
      <c r="G13915" s="64"/>
      <c r="H13915" s="64"/>
      <c r="O13915" s="87"/>
      <c r="P13915" s="127"/>
      <c r="Q13915" s="127"/>
      <c r="R13915" s="127"/>
    </row>
    <row r="13916" spans="7:18" x14ac:dyDescent="0.2">
      <c r="G13916" s="64"/>
      <c r="H13916" s="64"/>
      <c r="O13916" s="87"/>
      <c r="P13916" s="127"/>
      <c r="Q13916" s="127"/>
      <c r="R13916" s="127"/>
    </row>
    <row r="13917" spans="7:18" x14ac:dyDescent="0.2">
      <c r="G13917" s="64"/>
      <c r="H13917" s="64"/>
      <c r="O13917" s="87"/>
      <c r="P13917" s="127"/>
      <c r="Q13917" s="127"/>
      <c r="R13917" s="127"/>
    </row>
    <row r="13918" spans="7:18" x14ac:dyDescent="0.2">
      <c r="G13918" s="64"/>
      <c r="H13918" s="64"/>
      <c r="O13918" s="87"/>
      <c r="P13918" s="127"/>
      <c r="Q13918" s="127"/>
      <c r="R13918" s="127"/>
    </row>
    <row r="13919" spans="7:18" x14ac:dyDescent="0.2">
      <c r="G13919" s="64"/>
      <c r="H13919" s="64"/>
      <c r="O13919" s="87"/>
      <c r="P13919" s="127"/>
      <c r="Q13919" s="127"/>
      <c r="R13919" s="127"/>
    </row>
    <row r="13920" spans="7:18" x14ac:dyDescent="0.2">
      <c r="G13920" s="64"/>
      <c r="H13920" s="64"/>
      <c r="O13920" s="87"/>
      <c r="P13920" s="127"/>
      <c r="Q13920" s="127"/>
      <c r="R13920" s="127"/>
    </row>
    <row r="13921" spans="7:18" x14ac:dyDescent="0.2">
      <c r="G13921" s="64"/>
      <c r="H13921" s="64"/>
      <c r="O13921" s="87"/>
      <c r="P13921" s="127"/>
      <c r="Q13921" s="127"/>
      <c r="R13921" s="127"/>
    </row>
    <row r="13922" spans="7:18" x14ac:dyDescent="0.2">
      <c r="G13922" s="64"/>
      <c r="H13922" s="64"/>
      <c r="O13922" s="87"/>
      <c r="P13922" s="127"/>
      <c r="Q13922" s="127"/>
      <c r="R13922" s="127"/>
    </row>
    <row r="13923" spans="7:18" x14ac:dyDescent="0.2">
      <c r="G13923" s="64"/>
      <c r="H13923" s="64"/>
      <c r="O13923" s="87"/>
      <c r="P13923" s="127"/>
      <c r="Q13923" s="127"/>
      <c r="R13923" s="127"/>
    </row>
    <row r="13924" spans="7:18" x14ac:dyDescent="0.2">
      <c r="G13924" s="64"/>
      <c r="H13924" s="64"/>
      <c r="O13924" s="87"/>
      <c r="P13924" s="127"/>
      <c r="Q13924" s="127"/>
      <c r="R13924" s="127"/>
    </row>
    <row r="13925" spans="7:18" x14ac:dyDescent="0.2">
      <c r="G13925" s="64"/>
      <c r="H13925" s="64"/>
      <c r="O13925" s="87"/>
      <c r="P13925" s="127"/>
      <c r="Q13925" s="127"/>
      <c r="R13925" s="127"/>
    </row>
    <row r="13926" spans="7:18" x14ac:dyDescent="0.2">
      <c r="G13926" s="64"/>
      <c r="H13926" s="64"/>
      <c r="O13926" s="87"/>
      <c r="P13926" s="127"/>
      <c r="Q13926" s="127"/>
      <c r="R13926" s="127"/>
    </row>
    <row r="13927" spans="7:18" x14ac:dyDescent="0.2">
      <c r="G13927" s="64"/>
      <c r="H13927" s="64"/>
      <c r="O13927" s="87"/>
      <c r="P13927" s="127"/>
      <c r="Q13927" s="127"/>
      <c r="R13927" s="127"/>
    </row>
    <row r="13928" spans="7:18" x14ac:dyDescent="0.2">
      <c r="G13928" s="64"/>
      <c r="H13928" s="64"/>
      <c r="O13928" s="87"/>
      <c r="P13928" s="127"/>
      <c r="Q13928" s="127"/>
      <c r="R13928" s="127"/>
    </row>
    <row r="13929" spans="7:18" x14ac:dyDescent="0.2">
      <c r="G13929" s="64"/>
      <c r="H13929" s="64"/>
      <c r="O13929" s="87"/>
      <c r="P13929" s="127"/>
      <c r="Q13929" s="127"/>
      <c r="R13929" s="127"/>
    </row>
    <row r="13930" spans="7:18" x14ac:dyDescent="0.2">
      <c r="G13930" s="64"/>
      <c r="H13930" s="64"/>
      <c r="O13930" s="87"/>
      <c r="P13930" s="127"/>
      <c r="Q13930" s="127"/>
      <c r="R13930" s="127"/>
    </row>
    <row r="13931" spans="7:18" x14ac:dyDescent="0.2">
      <c r="G13931" s="64"/>
      <c r="H13931" s="64"/>
      <c r="O13931" s="87"/>
      <c r="P13931" s="127"/>
      <c r="Q13931" s="127"/>
      <c r="R13931" s="127"/>
    </row>
    <row r="13932" spans="7:18" x14ac:dyDescent="0.2">
      <c r="G13932" s="64"/>
      <c r="H13932" s="64"/>
      <c r="O13932" s="87"/>
      <c r="P13932" s="127"/>
      <c r="Q13932" s="127"/>
      <c r="R13932" s="127"/>
    </row>
    <row r="13933" spans="7:18" x14ac:dyDescent="0.2">
      <c r="G13933" s="64"/>
      <c r="H13933" s="64"/>
      <c r="O13933" s="87"/>
      <c r="P13933" s="127"/>
      <c r="Q13933" s="127"/>
      <c r="R13933" s="127"/>
    </row>
    <row r="13934" spans="7:18" x14ac:dyDescent="0.2">
      <c r="G13934" s="64"/>
      <c r="H13934" s="64"/>
      <c r="O13934" s="87"/>
      <c r="P13934" s="127"/>
      <c r="Q13934" s="127"/>
      <c r="R13934" s="127"/>
    </row>
    <row r="13935" spans="7:18" x14ac:dyDescent="0.2">
      <c r="G13935" s="64"/>
      <c r="H13935" s="64"/>
      <c r="O13935" s="87"/>
      <c r="P13935" s="127"/>
      <c r="Q13935" s="127"/>
      <c r="R13935" s="127"/>
    </row>
    <row r="13936" spans="7:18" x14ac:dyDescent="0.2">
      <c r="G13936" s="64"/>
      <c r="H13936" s="64"/>
      <c r="O13936" s="87"/>
      <c r="P13936" s="127"/>
      <c r="Q13936" s="127"/>
      <c r="R13936" s="127"/>
    </row>
    <row r="13937" spans="7:18" x14ac:dyDescent="0.2">
      <c r="G13937" s="64"/>
      <c r="H13937" s="64"/>
      <c r="O13937" s="87"/>
      <c r="P13937" s="127"/>
      <c r="Q13937" s="127"/>
      <c r="R13937" s="127"/>
    </row>
    <row r="13938" spans="7:18" x14ac:dyDescent="0.2">
      <c r="G13938" s="64"/>
      <c r="H13938" s="64"/>
      <c r="O13938" s="87"/>
      <c r="P13938" s="127"/>
      <c r="Q13938" s="127"/>
      <c r="R13938" s="127"/>
    </row>
    <row r="13939" spans="7:18" x14ac:dyDescent="0.2">
      <c r="G13939" s="64"/>
      <c r="H13939" s="64"/>
      <c r="O13939" s="87"/>
      <c r="P13939" s="127"/>
      <c r="Q13939" s="127"/>
      <c r="R13939" s="127"/>
    </row>
    <row r="13940" spans="7:18" x14ac:dyDescent="0.2">
      <c r="G13940" s="64"/>
      <c r="H13940" s="64"/>
      <c r="O13940" s="87"/>
      <c r="P13940" s="127"/>
      <c r="Q13940" s="127"/>
      <c r="R13940" s="127"/>
    </row>
    <row r="13941" spans="7:18" x14ac:dyDescent="0.2">
      <c r="G13941" s="64"/>
      <c r="H13941" s="64"/>
      <c r="O13941" s="87"/>
      <c r="P13941" s="127"/>
      <c r="Q13941" s="127"/>
      <c r="R13941" s="127"/>
    </row>
    <row r="13942" spans="7:18" x14ac:dyDescent="0.2">
      <c r="G13942" s="64"/>
      <c r="H13942" s="64"/>
      <c r="O13942" s="87"/>
      <c r="P13942" s="127"/>
      <c r="Q13942" s="127"/>
      <c r="R13942" s="127"/>
    </row>
    <row r="13943" spans="7:18" x14ac:dyDescent="0.2">
      <c r="G13943" s="64"/>
      <c r="H13943" s="64"/>
      <c r="O13943" s="87"/>
      <c r="P13943" s="127"/>
      <c r="Q13943" s="127"/>
      <c r="R13943" s="127"/>
    </row>
    <row r="13944" spans="7:18" x14ac:dyDescent="0.2">
      <c r="G13944" s="64"/>
      <c r="H13944" s="64"/>
      <c r="O13944" s="87"/>
      <c r="P13944" s="127"/>
      <c r="Q13944" s="127"/>
      <c r="R13944" s="127"/>
    </row>
    <row r="13945" spans="7:18" x14ac:dyDescent="0.2">
      <c r="G13945" s="64"/>
      <c r="H13945" s="64"/>
      <c r="O13945" s="87"/>
      <c r="P13945" s="127"/>
      <c r="Q13945" s="127"/>
      <c r="R13945" s="127"/>
    </row>
    <row r="13946" spans="7:18" x14ac:dyDescent="0.2">
      <c r="G13946" s="64"/>
      <c r="H13946" s="64"/>
      <c r="O13946" s="87"/>
      <c r="P13946" s="127"/>
      <c r="Q13946" s="127"/>
      <c r="R13946" s="127"/>
    </row>
    <row r="13947" spans="7:18" x14ac:dyDescent="0.2">
      <c r="G13947" s="64"/>
      <c r="H13947" s="64"/>
      <c r="O13947" s="87"/>
      <c r="P13947" s="127"/>
      <c r="Q13947" s="127"/>
      <c r="R13947" s="127"/>
    </row>
    <row r="13948" spans="7:18" x14ac:dyDescent="0.2">
      <c r="G13948" s="64"/>
      <c r="H13948" s="64"/>
      <c r="O13948" s="87"/>
      <c r="P13948" s="127"/>
      <c r="Q13948" s="127"/>
      <c r="R13948" s="127"/>
    </row>
    <row r="13949" spans="7:18" x14ac:dyDescent="0.2">
      <c r="G13949" s="64"/>
      <c r="H13949" s="64"/>
      <c r="O13949" s="87"/>
      <c r="P13949" s="127"/>
      <c r="Q13949" s="127"/>
      <c r="R13949" s="127"/>
    </row>
    <row r="13950" spans="7:18" x14ac:dyDescent="0.2">
      <c r="G13950" s="64"/>
      <c r="H13950" s="64"/>
      <c r="O13950" s="87"/>
      <c r="P13950" s="127"/>
      <c r="Q13950" s="127"/>
      <c r="R13950" s="127"/>
    </row>
    <row r="13951" spans="7:18" x14ac:dyDescent="0.2">
      <c r="G13951" s="64"/>
      <c r="H13951" s="64"/>
      <c r="O13951" s="87"/>
      <c r="P13951" s="127"/>
      <c r="Q13951" s="127"/>
      <c r="R13951" s="127"/>
    </row>
    <row r="13952" spans="7:18" x14ac:dyDescent="0.2">
      <c r="G13952" s="64"/>
      <c r="H13952" s="64"/>
      <c r="O13952" s="87"/>
      <c r="P13952" s="127"/>
      <c r="Q13952" s="127"/>
      <c r="R13952" s="127"/>
    </row>
    <row r="13953" spans="7:18" x14ac:dyDescent="0.2">
      <c r="G13953" s="64"/>
      <c r="H13953" s="64"/>
      <c r="O13953" s="87"/>
      <c r="P13953" s="127"/>
      <c r="Q13953" s="127"/>
      <c r="R13953" s="127"/>
    </row>
    <row r="13954" spans="7:18" x14ac:dyDescent="0.2">
      <c r="G13954" s="64"/>
      <c r="H13954" s="64"/>
      <c r="O13954" s="87"/>
      <c r="P13954" s="127"/>
      <c r="Q13954" s="127"/>
      <c r="R13954" s="127"/>
    </row>
    <row r="13955" spans="7:18" x14ac:dyDescent="0.2">
      <c r="G13955" s="64"/>
      <c r="H13955" s="64"/>
      <c r="O13955" s="87"/>
      <c r="P13955" s="127"/>
      <c r="Q13955" s="127"/>
      <c r="R13955" s="127"/>
    </row>
    <row r="13956" spans="7:18" x14ac:dyDescent="0.2">
      <c r="G13956" s="64"/>
      <c r="H13956" s="64"/>
      <c r="O13956" s="87"/>
      <c r="P13956" s="127"/>
      <c r="Q13956" s="127"/>
      <c r="R13956" s="127"/>
    </row>
    <row r="13957" spans="7:18" x14ac:dyDescent="0.2">
      <c r="G13957" s="64"/>
      <c r="H13957" s="64"/>
      <c r="O13957" s="87"/>
      <c r="P13957" s="127"/>
      <c r="Q13957" s="127"/>
      <c r="R13957" s="127"/>
    </row>
    <row r="13958" spans="7:18" x14ac:dyDescent="0.2">
      <c r="G13958" s="64"/>
      <c r="H13958" s="64"/>
      <c r="O13958" s="87"/>
      <c r="P13958" s="127"/>
      <c r="Q13958" s="127"/>
      <c r="R13958" s="127"/>
    </row>
    <row r="13959" spans="7:18" x14ac:dyDescent="0.2">
      <c r="G13959" s="64"/>
      <c r="H13959" s="64"/>
      <c r="O13959" s="87"/>
      <c r="P13959" s="127"/>
      <c r="Q13959" s="127"/>
      <c r="R13959" s="127"/>
    </row>
    <row r="13960" spans="7:18" x14ac:dyDescent="0.2">
      <c r="G13960" s="64"/>
      <c r="H13960" s="64"/>
      <c r="O13960" s="87"/>
      <c r="P13960" s="127"/>
      <c r="Q13960" s="127"/>
      <c r="R13960" s="127"/>
    </row>
    <row r="13961" spans="7:18" x14ac:dyDescent="0.2">
      <c r="G13961" s="64"/>
      <c r="H13961" s="64"/>
      <c r="O13961" s="87"/>
      <c r="P13961" s="127"/>
      <c r="Q13961" s="127"/>
      <c r="R13961" s="127"/>
    </row>
    <row r="13962" spans="7:18" x14ac:dyDescent="0.2">
      <c r="G13962" s="64"/>
      <c r="H13962" s="64"/>
      <c r="O13962" s="87"/>
      <c r="P13962" s="127"/>
      <c r="Q13962" s="127"/>
      <c r="R13962" s="127"/>
    </row>
    <row r="13963" spans="7:18" x14ac:dyDescent="0.2">
      <c r="G13963" s="64"/>
      <c r="H13963" s="64"/>
      <c r="O13963" s="87"/>
      <c r="P13963" s="127"/>
      <c r="Q13963" s="127"/>
      <c r="R13963" s="127"/>
    </row>
    <row r="13964" spans="7:18" x14ac:dyDescent="0.2">
      <c r="G13964" s="64"/>
      <c r="H13964" s="64"/>
      <c r="O13964" s="87"/>
      <c r="P13964" s="127"/>
      <c r="Q13964" s="127"/>
      <c r="R13964" s="127"/>
    </row>
    <row r="13965" spans="7:18" x14ac:dyDescent="0.2">
      <c r="G13965" s="64"/>
      <c r="H13965" s="64"/>
      <c r="O13965" s="87"/>
      <c r="P13965" s="127"/>
      <c r="Q13965" s="127"/>
      <c r="R13965" s="127"/>
    </row>
    <row r="13966" spans="7:18" x14ac:dyDescent="0.2">
      <c r="G13966" s="64"/>
      <c r="H13966" s="64"/>
      <c r="O13966" s="87"/>
      <c r="P13966" s="127"/>
      <c r="Q13966" s="127"/>
      <c r="R13966" s="127"/>
    </row>
    <row r="13967" spans="7:18" x14ac:dyDescent="0.2">
      <c r="G13967" s="64"/>
      <c r="H13967" s="64"/>
      <c r="O13967" s="87"/>
      <c r="P13967" s="127"/>
      <c r="Q13967" s="127"/>
      <c r="R13967" s="127"/>
    </row>
    <row r="13968" spans="7:18" x14ac:dyDescent="0.2">
      <c r="G13968" s="64"/>
      <c r="H13968" s="64"/>
      <c r="O13968" s="87"/>
      <c r="P13968" s="127"/>
      <c r="Q13968" s="127"/>
      <c r="R13968" s="127"/>
    </row>
    <row r="13969" spans="7:18" x14ac:dyDescent="0.2">
      <c r="G13969" s="64"/>
      <c r="H13969" s="64"/>
      <c r="O13969" s="87"/>
      <c r="P13969" s="127"/>
      <c r="Q13969" s="127"/>
      <c r="R13969" s="127"/>
    </row>
    <row r="13970" spans="7:18" x14ac:dyDescent="0.2">
      <c r="G13970" s="64"/>
      <c r="H13970" s="64"/>
      <c r="O13970" s="87"/>
      <c r="P13970" s="127"/>
      <c r="Q13970" s="127"/>
      <c r="R13970" s="127"/>
    </row>
    <row r="13971" spans="7:18" x14ac:dyDescent="0.2">
      <c r="G13971" s="64"/>
      <c r="H13971" s="64"/>
      <c r="O13971" s="87"/>
      <c r="P13971" s="127"/>
      <c r="Q13971" s="127"/>
      <c r="R13971" s="127"/>
    </row>
    <row r="13972" spans="7:18" x14ac:dyDescent="0.2">
      <c r="G13972" s="64"/>
      <c r="H13972" s="64"/>
      <c r="O13972" s="87"/>
      <c r="P13972" s="127"/>
      <c r="Q13972" s="127"/>
      <c r="R13972" s="127"/>
    </row>
    <row r="13973" spans="7:18" x14ac:dyDescent="0.2">
      <c r="G13973" s="64"/>
      <c r="H13973" s="64"/>
      <c r="O13973" s="87"/>
      <c r="P13973" s="127"/>
      <c r="Q13973" s="127"/>
      <c r="R13973" s="127"/>
    </row>
    <row r="13974" spans="7:18" x14ac:dyDescent="0.2">
      <c r="G13974" s="64"/>
      <c r="H13974" s="64"/>
      <c r="O13974" s="87"/>
      <c r="P13974" s="127"/>
      <c r="Q13974" s="127"/>
      <c r="R13974" s="127"/>
    </row>
    <row r="13975" spans="7:18" x14ac:dyDescent="0.2">
      <c r="G13975" s="64"/>
      <c r="H13975" s="64"/>
      <c r="O13975" s="87"/>
      <c r="P13975" s="127"/>
      <c r="Q13975" s="127"/>
      <c r="R13975" s="127"/>
    </row>
    <row r="13976" spans="7:18" x14ac:dyDescent="0.2">
      <c r="G13976" s="64"/>
      <c r="H13976" s="64"/>
      <c r="O13976" s="87"/>
      <c r="P13976" s="127"/>
      <c r="Q13976" s="127"/>
      <c r="R13976" s="127"/>
    </row>
    <row r="13977" spans="7:18" x14ac:dyDescent="0.2">
      <c r="G13977" s="64"/>
      <c r="H13977" s="64"/>
      <c r="O13977" s="87"/>
      <c r="P13977" s="127"/>
      <c r="Q13977" s="127"/>
      <c r="R13977" s="127"/>
    </row>
    <row r="13978" spans="7:18" x14ac:dyDescent="0.2">
      <c r="G13978" s="64"/>
      <c r="H13978" s="64"/>
      <c r="O13978" s="87"/>
      <c r="P13978" s="127"/>
      <c r="Q13978" s="127"/>
      <c r="R13978" s="127"/>
    </row>
    <row r="13979" spans="7:18" x14ac:dyDescent="0.2">
      <c r="G13979" s="64"/>
      <c r="H13979" s="64"/>
      <c r="O13979" s="87"/>
      <c r="P13979" s="127"/>
      <c r="Q13979" s="127"/>
      <c r="R13979" s="127"/>
    </row>
    <row r="13980" spans="7:18" x14ac:dyDescent="0.2">
      <c r="G13980" s="64"/>
      <c r="H13980" s="64"/>
      <c r="O13980" s="87"/>
      <c r="P13980" s="127"/>
      <c r="Q13980" s="127"/>
      <c r="R13980" s="127"/>
    </row>
    <row r="13981" spans="7:18" x14ac:dyDescent="0.2">
      <c r="G13981" s="64"/>
      <c r="H13981" s="64"/>
      <c r="O13981" s="87"/>
      <c r="P13981" s="127"/>
      <c r="Q13981" s="127"/>
      <c r="R13981" s="127"/>
    </row>
    <row r="13982" spans="7:18" x14ac:dyDescent="0.2">
      <c r="G13982" s="64"/>
      <c r="H13982" s="64"/>
      <c r="O13982" s="87"/>
      <c r="P13982" s="127"/>
      <c r="Q13982" s="127"/>
      <c r="R13982" s="127"/>
    </row>
    <row r="13983" spans="7:18" x14ac:dyDescent="0.2">
      <c r="G13983" s="64"/>
      <c r="H13983" s="64"/>
      <c r="O13983" s="87"/>
      <c r="P13983" s="127"/>
      <c r="Q13983" s="127"/>
      <c r="R13983" s="127"/>
    </row>
    <row r="13984" spans="7:18" x14ac:dyDescent="0.2">
      <c r="G13984" s="64"/>
      <c r="H13984" s="64"/>
      <c r="O13984" s="87"/>
      <c r="P13984" s="127"/>
      <c r="Q13984" s="127"/>
      <c r="R13984" s="127"/>
    </row>
    <row r="13985" spans="7:18" x14ac:dyDescent="0.2">
      <c r="G13985" s="64"/>
      <c r="H13985" s="64"/>
      <c r="O13985" s="87"/>
      <c r="P13985" s="127"/>
      <c r="Q13985" s="127"/>
      <c r="R13985" s="127"/>
    </row>
    <row r="13986" spans="7:18" x14ac:dyDescent="0.2">
      <c r="G13986" s="64"/>
      <c r="H13986" s="64"/>
      <c r="O13986" s="87"/>
      <c r="P13986" s="127"/>
      <c r="Q13986" s="127"/>
      <c r="R13986" s="127"/>
    </row>
    <row r="13987" spans="7:18" x14ac:dyDescent="0.2">
      <c r="G13987" s="64"/>
      <c r="H13987" s="64"/>
      <c r="O13987" s="87"/>
      <c r="P13987" s="127"/>
      <c r="Q13987" s="127"/>
      <c r="R13987" s="127"/>
    </row>
    <row r="13988" spans="7:18" x14ac:dyDescent="0.2">
      <c r="G13988" s="64"/>
      <c r="H13988" s="64"/>
      <c r="O13988" s="87"/>
      <c r="P13988" s="127"/>
      <c r="Q13988" s="127"/>
      <c r="R13988" s="127"/>
    </row>
    <row r="13989" spans="7:18" x14ac:dyDescent="0.2">
      <c r="G13989" s="64"/>
      <c r="H13989" s="64"/>
      <c r="O13989" s="87"/>
      <c r="P13989" s="127"/>
      <c r="Q13989" s="127"/>
      <c r="R13989" s="127"/>
    </row>
    <row r="13990" spans="7:18" x14ac:dyDescent="0.2">
      <c r="G13990" s="64"/>
      <c r="H13990" s="64"/>
      <c r="O13990" s="87"/>
      <c r="P13990" s="127"/>
      <c r="Q13990" s="127"/>
      <c r="R13990" s="127"/>
    </row>
    <row r="13991" spans="7:18" x14ac:dyDescent="0.2">
      <c r="G13991" s="64"/>
      <c r="H13991" s="64"/>
      <c r="O13991" s="87"/>
      <c r="P13991" s="127"/>
      <c r="Q13991" s="127"/>
      <c r="R13991" s="127"/>
    </row>
    <row r="13992" spans="7:18" x14ac:dyDescent="0.2">
      <c r="G13992" s="64"/>
      <c r="H13992" s="64"/>
      <c r="O13992" s="87"/>
      <c r="P13992" s="127"/>
      <c r="Q13992" s="127"/>
      <c r="R13992" s="127"/>
    </row>
    <row r="13993" spans="7:18" x14ac:dyDescent="0.2">
      <c r="G13993" s="64"/>
      <c r="H13993" s="64"/>
      <c r="O13993" s="87"/>
      <c r="P13993" s="127"/>
      <c r="Q13993" s="127"/>
      <c r="R13993" s="127"/>
    </row>
    <row r="13994" spans="7:18" x14ac:dyDescent="0.2">
      <c r="G13994" s="64"/>
      <c r="H13994" s="64"/>
      <c r="O13994" s="87"/>
      <c r="P13994" s="127"/>
      <c r="Q13994" s="127"/>
      <c r="R13994" s="127"/>
    </row>
    <row r="13995" spans="7:18" x14ac:dyDescent="0.2">
      <c r="G13995" s="64"/>
      <c r="H13995" s="64"/>
      <c r="O13995" s="87"/>
      <c r="P13995" s="127"/>
      <c r="Q13995" s="127"/>
      <c r="R13995" s="127"/>
    </row>
    <row r="13996" spans="7:18" x14ac:dyDescent="0.2">
      <c r="G13996" s="64"/>
      <c r="H13996" s="64"/>
      <c r="O13996" s="87"/>
      <c r="P13996" s="127"/>
      <c r="Q13996" s="127"/>
      <c r="R13996" s="127"/>
    </row>
    <row r="13997" spans="7:18" x14ac:dyDescent="0.2">
      <c r="G13997" s="64"/>
      <c r="H13997" s="64"/>
      <c r="O13997" s="87"/>
      <c r="P13997" s="127"/>
      <c r="Q13997" s="127"/>
      <c r="R13997" s="127"/>
    </row>
    <row r="13998" spans="7:18" x14ac:dyDescent="0.2">
      <c r="G13998" s="64"/>
      <c r="H13998" s="64"/>
      <c r="O13998" s="87"/>
      <c r="P13998" s="127"/>
      <c r="Q13998" s="127"/>
      <c r="R13998" s="127"/>
    </row>
    <row r="13999" spans="7:18" x14ac:dyDescent="0.2">
      <c r="G13999" s="64"/>
      <c r="H13999" s="64"/>
      <c r="O13999" s="87"/>
      <c r="P13999" s="127"/>
      <c r="Q13999" s="127"/>
      <c r="R13999" s="127"/>
    </row>
    <row r="14000" spans="7:18" x14ac:dyDescent="0.2">
      <c r="G14000" s="64"/>
      <c r="H14000" s="64"/>
      <c r="O14000" s="87"/>
      <c r="P14000" s="127"/>
      <c r="Q14000" s="127"/>
      <c r="R14000" s="127"/>
    </row>
    <row r="14001" spans="7:18" x14ac:dyDescent="0.2">
      <c r="G14001" s="64"/>
      <c r="H14001" s="64"/>
      <c r="O14001" s="87"/>
      <c r="P14001" s="127"/>
      <c r="Q14001" s="127"/>
      <c r="R14001" s="127"/>
    </row>
    <row r="14002" spans="7:18" x14ac:dyDescent="0.2">
      <c r="G14002" s="64"/>
      <c r="H14002" s="64"/>
      <c r="O14002" s="87"/>
      <c r="P14002" s="127"/>
      <c r="Q14002" s="127"/>
      <c r="R14002" s="127"/>
    </row>
    <row r="14003" spans="7:18" x14ac:dyDescent="0.2">
      <c r="G14003" s="64"/>
      <c r="H14003" s="64"/>
      <c r="O14003" s="87"/>
      <c r="P14003" s="127"/>
      <c r="Q14003" s="127"/>
      <c r="R14003" s="127"/>
    </row>
    <row r="14004" spans="7:18" x14ac:dyDescent="0.2">
      <c r="G14004" s="64"/>
      <c r="H14004" s="64"/>
      <c r="O14004" s="87"/>
      <c r="P14004" s="127"/>
      <c r="Q14004" s="127"/>
      <c r="R14004" s="127"/>
    </row>
    <row r="14005" spans="7:18" x14ac:dyDescent="0.2">
      <c r="G14005" s="64"/>
      <c r="H14005" s="64"/>
      <c r="O14005" s="87"/>
      <c r="P14005" s="127"/>
      <c r="Q14005" s="127"/>
      <c r="R14005" s="127"/>
    </row>
    <row r="14006" spans="7:18" x14ac:dyDescent="0.2">
      <c r="G14006" s="64"/>
      <c r="H14006" s="64"/>
      <c r="O14006" s="87"/>
      <c r="P14006" s="127"/>
      <c r="Q14006" s="127"/>
      <c r="R14006" s="127"/>
    </row>
    <row r="14007" spans="7:18" x14ac:dyDescent="0.2">
      <c r="G14007" s="64"/>
      <c r="H14007" s="64"/>
      <c r="O14007" s="87"/>
      <c r="P14007" s="127"/>
      <c r="Q14007" s="127"/>
      <c r="R14007" s="127"/>
    </row>
    <row r="14008" spans="7:18" x14ac:dyDescent="0.2">
      <c r="G14008" s="64"/>
      <c r="H14008" s="64"/>
      <c r="O14008" s="87"/>
      <c r="P14008" s="127"/>
      <c r="Q14008" s="127"/>
      <c r="R14008" s="127"/>
    </row>
    <row r="14009" spans="7:18" x14ac:dyDescent="0.2">
      <c r="G14009" s="64"/>
      <c r="H14009" s="64"/>
      <c r="O14009" s="87"/>
      <c r="P14009" s="127"/>
      <c r="Q14009" s="127"/>
      <c r="R14009" s="127"/>
    </row>
    <row r="14010" spans="7:18" x14ac:dyDescent="0.2">
      <c r="G14010" s="64"/>
      <c r="H14010" s="64"/>
      <c r="O14010" s="87"/>
      <c r="P14010" s="127"/>
      <c r="Q14010" s="127"/>
      <c r="R14010" s="127"/>
    </row>
    <row r="14011" spans="7:18" x14ac:dyDescent="0.2">
      <c r="G14011" s="64"/>
      <c r="H14011" s="64"/>
      <c r="O14011" s="87"/>
      <c r="P14011" s="127"/>
      <c r="Q14011" s="127"/>
      <c r="R14011" s="127"/>
    </row>
    <row r="14012" spans="7:18" x14ac:dyDescent="0.2">
      <c r="G14012" s="64"/>
      <c r="H14012" s="64"/>
      <c r="O14012" s="87"/>
      <c r="P14012" s="127"/>
      <c r="Q14012" s="127"/>
      <c r="R14012" s="127"/>
    </row>
    <row r="14013" spans="7:18" x14ac:dyDescent="0.2">
      <c r="G14013" s="64"/>
      <c r="H14013" s="64"/>
      <c r="O14013" s="87"/>
      <c r="P14013" s="127"/>
      <c r="Q14013" s="127"/>
      <c r="R14013" s="127"/>
    </row>
    <row r="14014" spans="7:18" x14ac:dyDescent="0.2">
      <c r="G14014" s="64"/>
      <c r="H14014" s="64"/>
      <c r="O14014" s="87"/>
      <c r="P14014" s="127"/>
      <c r="Q14014" s="127"/>
      <c r="R14014" s="127"/>
    </row>
    <row r="14015" spans="7:18" x14ac:dyDescent="0.2">
      <c r="G14015" s="64"/>
      <c r="H14015" s="64"/>
      <c r="O14015" s="87"/>
      <c r="P14015" s="127"/>
      <c r="Q14015" s="127"/>
      <c r="R14015" s="127"/>
    </row>
    <row r="14016" spans="7:18" x14ac:dyDescent="0.2">
      <c r="G14016" s="64"/>
      <c r="H14016" s="64"/>
      <c r="O14016" s="87"/>
      <c r="P14016" s="127"/>
      <c r="Q14016" s="127"/>
      <c r="R14016" s="127"/>
    </row>
    <row r="14017" spans="7:18" x14ac:dyDescent="0.2">
      <c r="G14017" s="64"/>
      <c r="H14017" s="64"/>
      <c r="O14017" s="87"/>
      <c r="P14017" s="127"/>
      <c r="Q14017" s="127"/>
      <c r="R14017" s="127"/>
    </row>
    <row r="14018" spans="7:18" x14ac:dyDescent="0.2">
      <c r="G14018" s="64"/>
      <c r="H14018" s="64"/>
      <c r="O14018" s="87"/>
      <c r="P14018" s="127"/>
      <c r="Q14018" s="127"/>
      <c r="R14018" s="127"/>
    </row>
    <row r="14019" spans="7:18" x14ac:dyDescent="0.2">
      <c r="G14019" s="64"/>
      <c r="H14019" s="64"/>
      <c r="O14019" s="87"/>
      <c r="P14019" s="127"/>
      <c r="Q14019" s="127"/>
      <c r="R14019" s="127"/>
    </row>
    <row r="14020" spans="7:18" x14ac:dyDescent="0.2">
      <c r="G14020" s="64"/>
      <c r="H14020" s="64"/>
      <c r="O14020" s="87"/>
      <c r="P14020" s="127"/>
      <c r="Q14020" s="127"/>
      <c r="R14020" s="127"/>
    </row>
    <row r="14021" spans="7:18" x14ac:dyDescent="0.2">
      <c r="G14021" s="64"/>
      <c r="H14021" s="64"/>
      <c r="O14021" s="87"/>
      <c r="P14021" s="127"/>
      <c r="Q14021" s="127"/>
      <c r="R14021" s="127"/>
    </row>
    <row r="14022" spans="7:18" x14ac:dyDescent="0.2">
      <c r="G14022" s="64"/>
      <c r="H14022" s="64"/>
      <c r="O14022" s="87"/>
      <c r="P14022" s="127"/>
      <c r="Q14022" s="127"/>
      <c r="R14022" s="127"/>
    </row>
    <row r="14023" spans="7:18" x14ac:dyDescent="0.2">
      <c r="G14023" s="64"/>
      <c r="H14023" s="64"/>
      <c r="O14023" s="87"/>
      <c r="P14023" s="127"/>
      <c r="Q14023" s="127"/>
      <c r="R14023" s="127"/>
    </row>
    <row r="14024" spans="7:18" x14ac:dyDescent="0.2">
      <c r="G14024" s="64"/>
      <c r="H14024" s="64"/>
      <c r="O14024" s="87"/>
      <c r="P14024" s="127"/>
      <c r="Q14024" s="127"/>
      <c r="R14024" s="127"/>
    </row>
    <row r="14025" spans="7:18" x14ac:dyDescent="0.2">
      <c r="G14025" s="64"/>
      <c r="H14025" s="64"/>
      <c r="O14025" s="87"/>
      <c r="P14025" s="127"/>
      <c r="Q14025" s="127"/>
      <c r="R14025" s="127"/>
    </row>
    <row r="14026" spans="7:18" x14ac:dyDescent="0.2">
      <c r="G14026" s="64"/>
      <c r="H14026" s="64"/>
      <c r="O14026" s="87"/>
      <c r="P14026" s="127"/>
      <c r="Q14026" s="127"/>
      <c r="R14026" s="127"/>
    </row>
    <row r="14027" spans="7:18" x14ac:dyDescent="0.2">
      <c r="G14027" s="64"/>
      <c r="H14027" s="64"/>
      <c r="O14027" s="87"/>
      <c r="P14027" s="127"/>
      <c r="Q14027" s="127"/>
      <c r="R14027" s="127"/>
    </row>
    <row r="14028" spans="7:18" x14ac:dyDescent="0.2">
      <c r="G14028" s="64"/>
      <c r="H14028" s="64"/>
      <c r="O14028" s="87"/>
      <c r="P14028" s="127"/>
      <c r="Q14028" s="127"/>
      <c r="R14028" s="127"/>
    </row>
    <row r="14029" spans="7:18" x14ac:dyDescent="0.2">
      <c r="G14029" s="64"/>
      <c r="H14029" s="64"/>
      <c r="O14029" s="87"/>
      <c r="P14029" s="127"/>
      <c r="Q14029" s="127"/>
      <c r="R14029" s="127"/>
    </row>
    <row r="14030" spans="7:18" x14ac:dyDescent="0.2">
      <c r="G14030" s="64"/>
      <c r="H14030" s="64"/>
      <c r="O14030" s="87"/>
      <c r="P14030" s="127"/>
      <c r="Q14030" s="127"/>
      <c r="R14030" s="127"/>
    </row>
    <row r="14031" spans="7:18" x14ac:dyDescent="0.2">
      <c r="G14031" s="64"/>
      <c r="H14031" s="64"/>
      <c r="O14031" s="87"/>
      <c r="P14031" s="127"/>
      <c r="Q14031" s="127"/>
      <c r="R14031" s="127"/>
    </row>
    <row r="14032" spans="7:18" x14ac:dyDescent="0.2">
      <c r="G14032" s="64"/>
      <c r="H14032" s="64"/>
      <c r="O14032" s="87"/>
      <c r="P14032" s="127"/>
      <c r="Q14032" s="127"/>
      <c r="R14032" s="127"/>
    </row>
    <row r="14033" spans="7:18" x14ac:dyDescent="0.2">
      <c r="G14033" s="64"/>
      <c r="H14033" s="64"/>
      <c r="O14033" s="87"/>
      <c r="P14033" s="127"/>
      <c r="Q14033" s="127"/>
      <c r="R14033" s="127"/>
    </row>
    <row r="14034" spans="7:18" x14ac:dyDescent="0.2">
      <c r="G14034" s="64"/>
      <c r="H14034" s="64"/>
      <c r="O14034" s="87"/>
      <c r="P14034" s="127"/>
      <c r="Q14034" s="127"/>
      <c r="R14034" s="127"/>
    </row>
    <row r="14035" spans="7:18" x14ac:dyDescent="0.2">
      <c r="G14035" s="64"/>
      <c r="H14035" s="64"/>
      <c r="O14035" s="87"/>
      <c r="P14035" s="127"/>
      <c r="Q14035" s="127"/>
      <c r="R14035" s="127"/>
    </row>
    <row r="14036" spans="7:18" x14ac:dyDescent="0.2">
      <c r="G14036" s="64"/>
      <c r="H14036" s="64"/>
      <c r="O14036" s="87"/>
      <c r="P14036" s="127"/>
      <c r="Q14036" s="127"/>
      <c r="R14036" s="127"/>
    </row>
    <row r="14037" spans="7:18" x14ac:dyDescent="0.2">
      <c r="G14037" s="64"/>
      <c r="H14037" s="64"/>
      <c r="O14037" s="87"/>
      <c r="P14037" s="127"/>
      <c r="Q14037" s="127"/>
      <c r="R14037" s="127"/>
    </row>
    <row r="14038" spans="7:18" x14ac:dyDescent="0.2">
      <c r="G14038" s="64"/>
      <c r="H14038" s="64"/>
      <c r="O14038" s="87"/>
      <c r="P14038" s="127"/>
      <c r="Q14038" s="127"/>
      <c r="R14038" s="127"/>
    </row>
    <row r="14039" spans="7:18" x14ac:dyDescent="0.2">
      <c r="G14039" s="64"/>
      <c r="H14039" s="64"/>
      <c r="O14039" s="87"/>
      <c r="P14039" s="127"/>
      <c r="Q14039" s="127"/>
      <c r="R14039" s="127"/>
    </row>
    <row r="14040" spans="7:18" x14ac:dyDescent="0.2">
      <c r="G14040" s="64"/>
      <c r="H14040" s="64"/>
      <c r="O14040" s="87"/>
      <c r="P14040" s="127"/>
      <c r="Q14040" s="127"/>
      <c r="R14040" s="127"/>
    </row>
    <row r="14041" spans="7:18" x14ac:dyDescent="0.2">
      <c r="G14041" s="64"/>
      <c r="H14041" s="64"/>
      <c r="O14041" s="87"/>
      <c r="P14041" s="127"/>
      <c r="Q14041" s="127"/>
      <c r="R14041" s="127"/>
    </row>
    <row r="14042" spans="7:18" x14ac:dyDescent="0.2">
      <c r="G14042" s="64"/>
      <c r="H14042" s="64"/>
      <c r="O14042" s="87"/>
      <c r="P14042" s="127"/>
      <c r="Q14042" s="127"/>
      <c r="R14042" s="127"/>
    </row>
    <row r="14043" spans="7:18" x14ac:dyDescent="0.2">
      <c r="G14043" s="64"/>
      <c r="H14043" s="64"/>
      <c r="O14043" s="87"/>
      <c r="P14043" s="127"/>
      <c r="Q14043" s="127"/>
      <c r="R14043" s="127"/>
    </row>
    <row r="14044" spans="7:18" x14ac:dyDescent="0.2">
      <c r="G14044" s="64"/>
      <c r="H14044" s="64"/>
      <c r="O14044" s="87"/>
      <c r="P14044" s="127"/>
      <c r="Q14044" s="127"/>
      <c r="R14044" s="127"/>
    </row>
    <row r="14045" spans="7:18" x14ac:dyDescent="0.2">
      <c r="G14045" s="64"/>
      <c r="H14045" s="64"/>
      <c r="O14045" s="87"/>
      <c r="P14045" s="127"/>
      <c r="Q14045" s="127"/>
      <c r="R14045" s="127"/>
    </row>
    <row r="14046" spans="7:18" x14ac:dyDescent="0.2">
      <c r="G14046" s="64"/>
      <c r="H14046" s="64"/>
      <c r="O14046" s="87"/>
      <c r="P14046" s="127"/>
      <c r="Q14046" s="127"/>
      <c r="R14046" s="127"/>
    </row>
    <row r="14047" spans="7:18" x14ac:dyDescent="0.2">
      <c r="G14047" s="64"/>
      <c r="H14047" s="64"/>
      <c r="O14047" s="87"/>
      <c r="P14047" s="127"/>
      <c r="Q14047" s="127"/>
      <c r="R14047" s="127"/>
    </row>
    <row r="14048" spans="7:18" x14ac:dyDescent="0.2">
      <c r="G14048" s="64"/>
      <c r="H14048" s="64"/>
      <c r="O14048" s="87"/>
      <c r="P14048" s="127"/>
      <c r="Q14048" s="127"/>
      <c r="R14048" s="127"/>
    </row>
    <row r="14049" spans="7:18" x14ac:dyDescent="0.2">
      <c r="G14049" s="64"/>
      <c r="H14049" s="64"/>
      <c r="O14049" s="87"/>
      <c r="P14049" s="127"/>
      <c r="Q14049" s="127"/>
      <c r="R14049" s="127"/>
    </row>
    <row r="14050" spans="7:18" x14ac:dyDescent="0.2">
      <c r="G14050" s="64"/>
      <c r="H14050" s="64"/>
      <c r="O14050" s="87"/>
      <c r="P14050" s="127"/>
      <c r="Q14050" s="127"/>
      <c r="R14050" s="127"/>
    </row>
    <row r="14051" spans="7:18" x14ac:dyDescent="0.2">
      <c r="G14051" s="64"/>
      <c r="H14051" s="64"/>
      <c r="O14051" s="87"/>
      <c r="P14051" s="127"/>
      <c r="Q14051" s="127"/>
      <c r="R14051" s="127"/>
    </row>
    <row r="14052" spans="7:18" x14ac:dyDescent="0.2">
      <c r="G14052" s="64"/>
      <c r="H14052" s="64"/>
      <c r="O14052" s="87"/>
      <c r="P14052" s="127"/>
      <c r="Q14052" s="127"/>
      <c r="R14052" s="127"/>
    </row>
    <row r="14053" spans="7:18" x14ac:dyDescent="0.2">
      <c r="G14053" s="64"/>
      <c r="H14053" s="64"/>
      <c r="O14053" s="87"/>
      <c r="P14053" s="127"/>
      <c r="Q14053" s="127"/>
      <c r="R14053" s="127"/>
    </row>
    <row r="14054" spans="7:18" x14ac:dyDescent="0.2">
      <c r="G14054" s="64"/>
      <c r="H14054" s="64"/>
      <c r="O14054" s="87"/>
      <c r="P14054" s="127"/>
      <c r="Q14054" s="127"/>
      <c r="R14054" s="127"/>
    </row>
    <row r="14055" spans="7:18" x14ac:dyDescent="0.2">
      <c r="G14055" s="64"/>
      <c r="H14055" s="64"/>
      <c r="O14055" s="87"/>
      <c r="P14055" s="127"/>
      <c r="Q14055" s="127"/>
      <c r="R14055" s="127"/>
    </row>
    <row r="14056" spans="7:18" x14ac:dyDescent="0.2">
      <c r="G14056" s="64"/>
      <c r="H14056" s="64"/>
      <c r="O14056" s="87"/>
      <c r="P14056" s="127"/>
      <c r="Q14056" s="127"/>
      <c r="R14056" s="127"/>
    </row>
    <row r="14057" spans="7:18" x14ac:dyDescent="0.2">
      <c r="G14057" s="64"/>
      <c r="H14057" s="64"/>
      <c r="O14057" s="87"/>
      <c r="P14057" s="127"/>
      <c r="Q14057" s="127"/>
      <c r="R14057" s="127"/>
    </row>
    <row r="14058" spans="7:18" x14ac:dyDescent="0.2">
      <c r="G14058" s="64"/>
      <c r="H14058" s="64"/>
      <c r="O14058" s="87"/>
      <c r="P14058" s="127"/>
      <c r="Q14058" s="127"/>
      <c r="R14058" s="127"/>
    </row>
    <row r="14059" spans="7:18" x14ac:dyDescent="0.2">
      <c r="G14059" s="64"/>
      <c r="H14059" s="64"/>
      <c r="O14059" s="87"/>
      <c r="P14059" s="127"/>
      <c r="Q14059" s="127"/>
      <c r="R14059" s="127"/>
    </row>
    <row r="14060" spans="7:18" x14ac:dyDescent="0.2">
      <c r="G14060" s="64"/>
      <c r="H14060" s="64"/>
      <c r="O14060" s="87"/>
      <c r="P14060" s="127"/>
      <c r="Q14060" s="127"/>
      <c r="R14060" s="127"/>
    </row>
    <row r="14061" spans="7:18" x14ac:dyDescent="0.2">
      <c r="G14061" s="64"/>
      <c r="H14061" s="64"/>
      <c r="O14061" s="87"/>
      <c r="P14061" s="127"/>
      <c r="Q14061" s="127"/>
      <c r="R14061" s="127"/>
    </row>
    <row r="14062" spans="7:18" x14ac:dyDescent="0.2">
      <c r="G14062" s="64"/>
      <c r="H14062" s="64"/>
      <c r="O14062" s="87"/>
      <c r="P14062" s="127"/>
      <c r="Q14062" s="127"/>
      <c r="R14062" s="127"/>
    </row>
    <row r="14063" spans="7:18" x14ac:dyDescent="0.2">
      <c r="G14063" s="64"/>
      <c r="H14063" s="64"/>
      <c r="O14063" s="87"/>
      <c r="P14063" s="127"/>
      <c r="Q14063" s="127"/>
      <c r="R14063" s="127"/>
    </row>
    <row r="14064" spans="7:18" x14ac:dyDescent="0.2">
      <c r="G14064" s="64"/>
      <c r="H14064" s="64"/>
      <c r="O14064" s="87"/>
      <c r="P14064" s="127"/>
      <c r="Q14064" s="127"/>
      <c r="R14064" s="127"/>
    </row>
    <row r="14065" spans="7:18" x14ac:dyDescent="0.2">
      <c r="G14065" s="64"/>
      <c r="H14065" s="64"/>
      <c r="O14065" s="87"/>
      <c r="P14065" s="127"/>
      <c r="Q14065" s="127"/>
      <c r="R14065" s="127"/>
    </row>
    <row r="14066" spans="7:18" x14ac:dyDescent="0.2">
      <c r="G14066" s="64"/>
      <c r="H14066" s="64"/>
      <c r="O14066" s="87"/>
      <c r="P14066" s="127"/>
      <c r="Q14066" s="127"/>
      <c r="R14066" s="127"/>
    </row>
    <row r="14067" spans="7:18" x14ac:dyDescent="0.2">
      <c r="G14067" s="64"/>
      <c r="H14067" s="64"/>
      <c r="O14067" s="87"/>
      <c r="P14067" s="127"/>
      <c r="Q14067" s="127"/>
      <c r="R14067" s="127"/>
    </row>
    <row r="14068" spans="7:18" x14ac:dyDescent="0.2">
      <c r="G14068" s="64"/>
      <c r="H14068" s="64"/>
      <c r="O14068" s="87"/>
      <c r="P14068" s="127"/>
      <c r="Q14068" s="127"/>
      <c r="R14068" s="127"/>
    </row>
    <row r="14069" spans="7:18" x14ac:dyDescent="0.2">
      <c r="G14069" s="64"/>
      <c r="H14069" s="64"/>
      <c r="O14069" s="87"/>
      <c r="P14069" s="127"/>
      <c r="Q14069" s="127"/>
      <c r="R14069" s="127"/>
    </row>
    <row r="14070" spans="7:18" x14ac:dyDescent="0.2">
      <c r="G14070" s="64"/>
      <c r="H14070" s="64"/>
      <c r="O14070" s="87"/>
      <c r="P14070" s="127"/>
      <c r="Q14070" s="127"/>
      <c r="R14070" s="127"/>
    </row>
    <row r="14071" spans="7:18" x14ac:dyDescent="0.2">
      <c r="G14071" s="64"/>
      <c r="H14071" s="64"/>
      <c r="O14071" s="87"/>
      <c r="P14071" s="127"/>
      <c r="Q14071" s="127"/>
      <c r="R14071" s="127"/>
    </row>
    <row r="14072" spans="7:18" x14ac:dyDescent="0.2">
      <c r="G14072" s="64"/>
      <c r="H14072" s="64"/>
      <c r="O14072" s="87"/>
      <c r="P14072" s="127"/>
      <c r="Q14072" s="127"/>
      <c r="R14072" s="127"/>
    </row>
    <row r="14073" spans="7:18" x14ac:dyDescent="0.2">
      <c r="G14073" s="64"/>
      <c r="H14073" s="64"/>
      <c r="O14073" s="87"/>
      <c r="P14073" s="127"/>
      <c r="Q14073" s="127"/>
      <c r="R14073" s="127"/>
    </row>
    <row r="14074" spans="7:18" x14ac:dyDescent="0.2">
      <c r="G14074" s="64"/>
      <c r="H14074" s="64"/>
      <c r="O14074" s="87"/>
      <c r="P14074" s="127"/>
      <c r="Q14074" s="127"/>
      <c r="R14074" s="127"/>
    </row>
    <row r="14075" spans="7:18" x14ac:dyDescent="0.2">
      <c r="G14075" s="64"/>
      <c r="H14075" s="64"/>
      <c r="O14075" s="87"/>
      <c r="P14075" s="127"/>
      <c r="Q14075" s="127"/>
      <c r="R14075" s="127"/>
    </row>
    <row r="14076" spans="7:18" x14ac:dyDescent="0.2">
      <c r="G14076" s="64"/>
      <c r="H14076" s="64"/>
      <c r="O14076" s="87"/>
      <c r="P14076" s="127"/>
      <c r="Q14076" s="127"/>
      <c r="R14076" s="127"/>
    </row>
    <row r="14077" spans="7:18" x14ac:dyDescent="0.2">
      <c r="G14077" s="64"/>
      <c r="H14077" s="64"/>
      <c r="O14077" s="87"/>
      <c r="P14077" s="127"/>
      <c r="Q14077" s="127"/>
      <c r="R14077" s="127"/>
    </row>
    <row r="14078" spans="7:18" x14ac:dyDescent="0.2">
      <c r="G14078" s="64"/>
      <c r="H14078" s="64"/>
      <c r="O14078" s="87"/>
      <c r="P14078" s="127"/>
      <c r="Q14078" s="127"/>
      <c r="R14078" s="127"/>
    </row>
    <row r="14079" spans="7:18" x14ac:dyDescent="0.2">
      <c r="G14079" s="64"/>
      <c r="H14079" s="64"/>
      <c r="O14079" s="87"/>
      <c r="P14079" s="127"/>
      <c r="Q14079" s="127"/>
      <c r="R14079" s="127"/>
    </row>
    <row r="14080" spans="7:18" x14ac:dyDescent="0.2">
      <c r="G14080" s="64"/>
      <c r="H14080" s="64"/>
      <c r="O14080" s="87"/>
      <c r="P14080" s="127"/>
      <c r="Q14080" s="127"/>
      <c r="R14080" s="127"/>
    </row>
    <row r="14081" spans="7:18" x14ac:dyDescent="0.2">
      <c r="G14081" s="64"/>
      <c r="H14081" s="64"/>
      <c r="O14081" s="87"/>
      <c r="P14081" s="127"/>
      <c r="Q14081" s="127"/>
      <c r="R14081" s="127"/>
    </row>
    <row r="14082" spans="7:18" x14ac:dyDescent="0.2">
      <c r="G14082" s="64"/>
      <c r="H14082" s="64"/>
      <c r="O14082" s="87"/>
      <c r="P14082" s="127"/>
      <c r="Q14082" s="127"/>
      <c r="R14082" s="127"/>
    </row>
    <row r="14083" spans="7:18" x14ac:dyDescent="0.2">
      <c r="G14083" s="64"/>
      <c r="H14083" s="64"/>
      <c r="O14083" s="87"/>
      <c r="P14083" s="127"/>
      <c r="Q14083" s="127"/>
      <c r="R14083" s="127"/>
    </row>
    <row r="14084" spans="7:18" x14ac:dyDescent="0.2">
      <c r="G14084" s="64"/>
      <c r="H14084" s="64"/>
      <c r="O14084" s="87"/>
      <c r="P14084" s="127"/>
      <c r="Q14084" s="127"/>
      <c r="R14084" s="127"/>
    </row>
    <row r="14085" spans="7:18" x14ac:dyDescent="0.2">
      <c r="G14085" s="64"/>
      <c r="H14085" s="64"/>
      <c r="O14085" s="87"/>
      <c r="P14085" s="127"/>
      <c r="Q14085" s="127"/>
      <c r="R14085" s="127"/>
    </row>
    <row r="14086" spans="7:18" x14ac:dyDescent="0.2">
      <c r="G14086" s="64"/>
      <c r="H14086" s="64"/>
      <c r="O14086" s="87"/>
      <c r="P14086" s="127"/>
      <c r="Q14086" s="127"/>
      <c r="R14086" s="127"/>
    </row>
    <row r="14087" spans="7:18" x14ac:dyDescent="0.2">
      <c r="G14087" s="64"/>
      <c r="H14087" s="64"/>
      <c r="O14087" s="87"/>
      <c r="P14087" s="127"/>
      <c r="Q14087" s="127"/>
      <c r="R14087" s="127"/>
    </row>
    <row r="14088" spans="7:18" x14ac:dyDescent="0.2">
      <c r="G14088" s="64"/>
      <c r="H14088" s="64"/>
      <c r="O14088" s="87"/>
      <c r="P14088" s="127"/>
      <c r="Q14088" s="127"/>
      <c r="R14088" s="127"/>
    </row>
    <row r="14089" spans="7:18" x14ac:dyDescent="0.2">
      <c r="G14089" s="64"/>
      <c r="H14089" s="64"/>
      <c r="O14089" s="87"/>
      <c r="P14089" s="127"/>
      <c r="Q14089" s="127"/>
      <c r="R14089" s="127"/>
    </row>
    <row r="14090" spans="7:18" x14ac:dyDescent="0.2">
      <c r="G14090" s="64"/>
      <c r="H14090" s="64"/>
      <c r="O14090" s="87"/>
      <c r="P14090" s="127"/>
      <c r="Q14090" s="127"/>
      <c r="R14090" s="127"/>
    </row>
    <row r="14091" spans="7:18" x14ac:dyDescent="0.2">
      <c r="G14091" s="64"/>
      <c r="H14091" s="64"/>
      <c r="O14091" s="87"/>
      <c r="P14091" s="127"/>
      <c r="Q14091" s="127"/>
      <c r="R14091" s="127"/>
    </row>
    <row r="14092" spans="7:18" x14ac:dyDescent="0.2">
      <c r="G14092" s="64"/>
      <c r="H14092" s="64"/>
      <c r="O14092" s="87"/>
      <c r="P14092" s="127"/>
      <c r="Q14092" s="127"/>
      <c r="R14092" s="127"/>
    </row>
    <row r="14093" spans="7:18" x14ac:dyDescent="0.2">
      <c r="G14093" s="64"/>
      <c r="H14093" s="64"/>
      <c r="O14093" s="87"/>
      <c r="P14093" s="127"/>
      <c r="Q14093" s="127"/>
      <c r="R14093" s="127"/>
    </row>
    <row r="14094" spans="7:18" x14ac:dyDescent="0.2">
      <c r="G14094" s="64"/>
      <c r="H14094" s="64"/>
      <c r="O14094" s="87"/>
      <c r="P14094" s="127"/>
      <c r="Q14094" s="127"/>
      <c r="R14094" s="127"/>
    </row>
    <row r="14095" spans="7:18" x14ac:dyDescent="0.2">
      <c r="G14095" s="64"/>
      <c r="H14095" s="64"/>
      <c r="O14095" s="87"/>
      <c r="P14095" s="127"/>
      <c r="Q14095" s="127"/>
      <c r="R14095" s="127"/>
    </row>
    <row r="14096" spans="7:18" x14ac:dyDescent="0.2">
      <c r="G14096" s="64"/>
      <c r="H14096" s="64"/>
      <c r="O14096" s="87"/>
      <c r="P14096" s="127"/>
      <c r="Q14096" s="127"/>
      <c r="R14096" s="127"/>
    </row>
    <row r="14097" spans="7:18" x14ac:dyDescent="0.2">
      <c r="G14097" s="64"/>
      <c r="H14097" s="64"/>
      <c r="O14097" s="87"/>
      <c r="P14097" s="127"/>
      <c r="Q14097" s="127"/>
      <c r="R14097" s="127"/>
    </row>
    <row r="14098" spans="7:18" x14ac:dyDescent="0.2">
      <c r="G14098" s="64"/>
      <c r="H14098" s="64"/>
      <c r="O14098" s="87"/>
      <c r="P14098" s="127"/>
      <c r="Q14098" s="127"/>
      <c r="R14098" s="127"/>
    </row>
    <row r="14099" spans="7:18" x14ac:dyDescent="0.2">
      <c r="G14099" s="64"/>
      <c r="H14099" s="64"/>
      <c r="O14099" s="87"/>
      <c r="P14099" s="127"/>
      <c r="Q14099" s="127"/>
      <c r="R14099" s="127"/>
    </row>
    <row r="14100" spans="7:18" x14ac:dyDescent="0.2">
      <c r="G14100" s="64"/>
      <c r="H14100" s="64"/>
      <c r="O14100" s="87"/>
      <c r="P14100" s="127"/>
      <c r="Q14100" s="127"/>
      <c r="R14100" s="127"/>
    </row>
    <row r="14101" spans="7:18" x14ac:dyDescent="0.2">
      <c r="G14101" s="64"/>
      <c r="H14101" s="64"/>
      <c r="O14101" s="87"/>
      <c r="P14101" s="127"/>
      <c r="Q14101" s="127"/>
      <c r="R14101" s="127"/>
    </row>
    <row r="14102" spans="7:18" x14ac:dyDescent="0.2">
      <c r="G14102" s="64"/>
      <c r="H14102" s="64"/>
      <c r="O14102" s="87"/>
      <c r="P14102" s="127"/>
      <c r="Q14102" s="127"/>
      <c r="R14102" s="127"/>
    </row>
    <row r="14103" spans="7:18" x14ac:dyDescent="0.2">
      <c r="G14103" s="64"/>
      <c r="H14103" s="64"/>
      <c r="O14103" s="87"/>
      <c r="P14103" s="127"/>
      <c r="Q14103" s="127"/>
      <c r="R14103" s="127"/>
    </row>
    <row r="14104" spans="7:18" x14ac:dyDescent="0.2">
      <c r="G14104" s="64"/>
      <c r="H14104" s="64"/>
      <c r="O14104" s="87"/>
      <c r="P14104" s="127"/>
      <c r="Q14104" s="127"/>
      <c r="R14104" s="127"/>
    </row>
    <row r="14105" spans="7:18" x14ac:dyDescent="0.2">
      <c r="G14105" s="64"/>
      <c r="H14105" s="64"/>
      <c r="O14105" s="87"/>
      <c r="P14105" s="127"/>
      <c r="Q14105" s="127"/>
      <c r="R14105" s="127"/>
    </row>
    <row r="14106" spans="7:18" x14ac:dyDescent="0.2">
      <c r="G14106" s="64"/>
      <c r="H14106" s="64"/>
      <c r="O14106" s="87"/>
      <c r="P14106" s="127"/>
      <c r="Q14106" s="127"/>
      <c r="R14106" s="127"/>
    </row>
    <row r="14107" spans="7:18" x14ac:dyDescent="0.2">
      <c r="G14107" s="64"/>
      <c r="H14107" s="64"/>
      <c r="O14107" s="87"/>
      <c r="P14107" s="127"/>
      <c r="Q14107" s="127"/>
      <c r="R14107" s="127"/>
    </row>
    <row r="14108" spans="7:18" x14ac:dyDescent="0.2">
      <c r="G14108" s="64"/>
      <c r="H14108" s="64"/>
      <c r="O14108" s="87"/>
      <c r="P14108" s="127"/>
      <c r="Q14108" s="127"/>
      <c r="R14108" s="127"/>
    </row>
    <row r="14109" spans="7:18" x14ac:dyDescent="0.2">
      <c r="G14109" s="64"/>
      <c r="H14109" s="64"/>
      <c r="O14109" s="87"/>
      <c r="P14109" s="127"/>
      <c r="Q14109" s="127"/>
      <c r="R14109" s="127"/>
    </row>
    <row r="14110" spans="7:18" x14ac:dyDescent="0.2">
      <c r="G14110" s="64"/>
      <c r="H14110" s="64"/>
      <c r="O14110" s="87"/>
      <c r="P14110" s="127"/>
      <c r="Q14110" s="127"/>
      <c r="R14110" s="127"/>
    </row>
    <row r="14111" spans="7:18" x14ac:dyDescent="0.2">
      <c r="G14111" s="64"/>
      <c r="H14111" s="64"/>
      <c r="O14111" s="87"/>
      <c r="P14111" s="127"/>
      <c r="Q14111" s="127"/>
      <c r="R14111" s="127"/>
    </row>
    <row r="14112" spans="7:18" x14ac:dyDescent="0.2">
      <c r="G14112" s="64"/>
      <c r="H14112" s="64"/>
      <c r="O14112" s="87"/>
      <c r="P14112" s="127"/>
      <c r="Q14112" s="127"/>
      <c r="R14112" s="127"/>
    </row>
    <row r="14113" spans="7:18" x14ac:dyDescent="0.2">
      <c r="G14113" s="64"/>
      <c r="H14113" s="64"/>
      <c r="O14113" s="87"/>
      <c r="P14113" s="127"/>
      <c r="Q14113" s="127"/>
      <c r="R14113" s="127"/>
    </row>
    <row r="14114" spans="7:18" x14ac:dyDescent="0.2">
      <c r="G14114" s="64"/>
      <c r="H14114" s="64"/>
      <c r="O14114" s="87"/>
      <c r="P14114" s="127"/>
      <c r="Q14114" s="127"/>
      <c r="R14114" s="127"/>
    </row>
    <row r="14115" spans="7:18" x14ac:dyDescent="0.2">
      <c r="G14115" s="64"/>
      <c r="H14115" s="64"/>
      <c r="O14115" s="87"/>
      <c r="P14115" s="127"/>
      <c r="Q14115" s="127"/>
      <c r="R14115" s="127"/>
    </row>
    <row r="14116" spans="7:18" x14ac:dyDescent="0.2">
      <c r="G14116" s="64"/>
      <c r="H14116" s="64"/>
      <c r="O14116" s="87"/>
      <c r="P14116" s="127"/>
      <c r="Q14116" s="127"/>
      <c r="R14116" s="127"/>
    </row>
    <row r="14117" spans="7:18" x14ac:dyDescent="0.2">
      <c r="G14117" s="64"/>
      <c r="H14117" s="64"/>
      <c r="O14117" s="87"/>
      <c r="P14117" s="127"/>
      <c r="Q14117" s="127"/>
      <c r="R14117" s="127"/>
    </row>
    <row r="14118" spans="7:18" x14ac:dyDescent="0.2">
      <c r="G14118" s="64"/>
      <c r="H14118" s="64"/>
      <c r="O14118" s="87"/>
      <c r="P14118" s="127"/>
      <c r="Q14118" s="127"/>
      <c r="R14118" s="127"/>
    </row>
    <row r="14119" spans="7:18" x14ac:dyDescent="0.2">
      <c r="G14119" s="64"/>
      <c r="H14119" s="64"/>
      <c r="O14119" s="87"/>
      <c r="P14119" s="127"/>
      <c r="Q14119" s="127"/>
      <c r="R14119" s="127"/>
    </row>
    <row r="14120" spans="7:18" x14ac:dyDescent="0.2">
      <c r="G14120" s="64"/>
      <c r="H14120" s="64"/>
      <c r="O14120" s="87"/>
      <c r="P14120" s="127"/>
      <c r="Q14120" s="127"/>
      <c r="R14120" s="127"/>
    </row>
    <row r="14121" spans="7:18" x14ac:dyDescent="0.2">
      <c r="G14121" s="64"/>
      <c r="H14121" s="64"/>
      <c r="O14121" s="87"/>
      <c r="P14121" s="127"/>
      <c r="Q14121" s="127"/>
      <c r="R14121" s="127"/>
    </row>
    <row r="14122" spans="7:18" x14ac:dyDescent="0.2">
      <c r="G14122" s="64"/>
      <c r="H14122" s="64"/>
      <c r="O14122" s="87"/>
      <c r="P14122" s="127"/>
      <c r="Q14122" s="127"/>
      <c r="R14122" s="127"/>
    </row>
    <row r="14123" spans="7:18" x14ac:dyDescent="0.2">
      <c r="G14123" s="64"/>
      <c r="H14123" s="64"/>
      <c r="O14123" s="87"/>
      <c r="P14123" s="127"/>
      <c r="Q14123" s="127"/>
      <c r="R14123" s="127"/>
    </row>
    <row r="14124" spans="7:18" x14ac:dyDescent="0.2">
      <c r="G14124" s="64"/>
      <c r="H14124" s="64"/>
      <c r="O14124" s="87"/>
      <c r="P14124" s="127"/>
      <c r="Q14124" s="127"/>
      <c r="R14124" s="127"/>
    </row>
    <row r="14125" spans="7:18" x14ac:dyDescent="0.2">
      <c r="G14125" s="64"/>
      <c r="H14125" s="64"/>
      <c r="O14125" s="87"/>
      <c r="P14125" s="127"/>
      <c r="Q14125" s="127"/>
      <c r="R14125" s="127"/>
    </row>
    <row r="14126" spans="7:18" x14ac:dyDescent="0.2">
      <c r="G14126" s="64"/>
      <c r="H14126" s="64"/>
      <c r="O14126" s="87"/>
      <c r="P14126" s="127"/>
      <c r="Q14126" s="127"/>
      <c r="R14126" s="127"/>
    </row>
    <row r="14127" spans="7:18" x14ac:dyDescent="0.2">
      <c r="G14127" s="64"/>
      <c r="H14127" s="64"/>
      <c r="O14127" s="87"/>
      <c r="P14127" s="127"/>
      <c r="Q14127" s="127"/>
      <c r="R14127" s="127"/>
    </row>
    <row r="14128" spans="7:18" x14ac:dyDescent="0.2">
      <c r="G14128" s="64"/>
      <c r="H14128" s="64"/>
      <c r="O14128" s="87"/>
      <c r="P14128" s="127"/>
      <c r="Q14128" s="127"/>
      <c r="R14128" s="127"/>
    </row>
    <row r="14129" spans="7:18" x14ac:dyDescent="0.2">
      <c r="G14129" s="64"/>
      <c r="H14129" s="64"/>
      <c r="O14129" s="87"/>
      <c r="P14129" s="127"/>
      <c r="Q14129" s="127"/>
      <c r="R14129" s="127"/>
    </row>
    <row r="14130" spans="7:18" x14ac:dyDescent="0.2">
      <c r="G14130" s="64"/>
      <c r="H14130" s="64"/>
      <c r="O14130" s="87"/>
      <c r="P14130" s="127"/>
      <c r="Q14130" s="127"/>
      <c r="R14130" s="127"/>
    </row>
    <row r="14131" spans="7:18" x14ac:dyDescent="0.2">
      <c r="G14131" s="64"/>
      <c r="H14131" s="64"/>
      <c r="O14131" s="87"/>
      <c r="P14131" s="127"/>
      <c r="Q14131" s="127"/>
      <c r="R14131" s="127"/>
    </row>
    <row r="14132" spans="7:18" x14ac:dyDescent="0.2">
      <c r="G14132" s="64"/>
      <c r="H14132" s="64"/>
      <c r="O14132" s="87"/>
      <c r="P14132" s="127"/>
      <c r="Q14132" s="127"/>
      <c r="R14132" s="127"/>
    </row>
    <row r="14133" spans="7:18" x14ac:dyDescent="0.2">
      <c r="G14133" s="64"/>
      <c r="H14133" s="64"/>
      <c r="O14133" s="87"/>
      <c r="P14133" s="127"/>
      <c r="Q14133" s="127"/>
      <c r="R14133" s="127"/>
    </row>
    <row r="14134" spans="7:18" x14ac:dyDescent="0.2">
      <c r="G14134" s="64"/>
      <c r="H14134" s="64"/>
      <c r="O14134" s="87"/>
      <c r="P14134" s="127"/>
      <c r="Q14134" s="127"/>
      <c r="R14134" s="127"/>
    </row>
    <row r="14135" spans="7:18" x14ac:dyDescent="0.2">
      <c r="G14135" s="64"/>
      <c r="H14135" s="64"/>
      <c r="O14135" s="87"/>
      <c r="P14135" s="127"/>
      <c r="Q14135" s="127"/>
      <c r="R14135" s="127"/>
    </row>
    <row r="14136" spans="7:18" x14ac:dyDescent="0.2">
      <c r="G14136" s="64"/>
      <c r="H14136" s="64"/>
      <c r="O14136" s="87"/>
      <c r="P14136" s="127"/>
      <c r="Q14136" s="127"/>
      <c r="R14136" s="127"/>
    </row>
    <row r="14137" spans="7:18" x14ac:dyDescent="0.2">
      <c r="G14137" s="64"/>
      <c r="H14137" s="64"/>
      <c r="O14137" s="87"/>
      <c r="P14137" s="127"/>
      <c r="Q14137" s="127"/>
      <c r="R14137" s="127"/>
    </row>
    <row r="14138" spans="7:18" x14ac:dyDescent="0.2">
      <c r="G14138" s="64"/>
      <c r="H14138" s="64"/>
      <c r="O14138" s="87"/>
      <c r="P14138" s="127"/>
      <c r="Q14138" s="127"/>
      <c r="R14138" s="127"/>
    </row>
    <row r="14139" spans="7:18" x14ac:dyDescent="0.2">
      <c r="G14139" s="64"/>
      <c r="H14139" s="64"/>
      <c r="O14139" s="87"/>
      <c r="P14139" s="127"/>
      <c r="Q14139" s="127"/>
      <c r="R14139" s="127"/>
    </row>
    <row r="14140" spans="7:18" x14ac:dyDescent="0.2">
      <c r="G14140" s="64"/>
      <c r="H14140" s="64"/>
      <c r="O14140" s="87"/>
      <c r="P14140" s="127"/>
      <c r="Q14140" s="127"/>
      <c r="R14140" s="127"/>
    </row>
    <row r="14141" spans="7:18" x14ac:dyDescent="0.2">
      <c r="G14141" s="64"/>
      <c r="H14141" s="64"/>
      <c r="O14141" s="87"/>
      <c r="P14141" s="127"/>
      <c r="Q14141" s="127"/>
      <c r="R14141" s="127"/>
    </row>
    <row r="14142" spans="7:18" x14ac:dyDescent="0.2">
      <c r="G14142" s="64"/>
      <c r="H14142" s="64"/>
      <c r="O14142" s="87"/>
      <c r="P14142" s="127"/>
      <c r="Q14142" s="127"/>
      <c r="R14142" s="127"/>
    </row>
    <row r="14143" spans="7:18" x14ac:dyDescent="0.2">
      <c r="G14143" s="64"/>
      <c r="H14143" s="64"/>
      <c r="O14143" s="87"/>
      <c r="P14143" s="127"/>
      <c r="Q14143" s="127"/>
      <c r="R14143" s="127"/>
    </row>
    <row r="14144" spans="7:18" x14ac:dyDescent="0.2">
      <c r="G14144" s="64"/>
      <c r="H14144" s="64"/>
      <c r="O14144" s="87"/>
      <c r="P14144" s="127"/>
      <c r="Q14144" s="127"/>
      <c r="R14144" s="127"/>
    </row>
    <row r="14145" spans="7:18" x14ac:dyDescent="0.2">
      <c r="G14145" s="64"/>
      <c r="H14145" s="64"/>
      <c r="O14145" s="87"/>
      <c r="P14145" s="127"/>
      <c r="Q14145" s="127"/>
      <c r="R14145" s="127"/>
    </row>
    <row r="14146" spans="7:18" x14ac:dyDescent="0.2">
      <c r="G14146" s="64"/>
      <c r="H14146" s="64"/>
      <c r="O14146" s="87"/>
      <c r="P14146" s="127"/>
      <c r="Q14146" s="127"/>
      <c r="R14146" s="127"/>
    </row>
    <row r="14147" spans="7:18" x14ac:dyDescent="0.2">
      <c r="G14147" s="64"/>
      <c r="H14147" s="64"/>
      <c r="O14147" s="87"/>
      <c r="P14147" s="127"/>
      <c r="Q14147" s="127"/>
      <c r="R14147" s="127"/>
    </row>
    <row r="14148" spans="7:18" x14ac:dyDescent="0.2">
      <c r="G14148" s="64"/>
      <c r="H14148" s="64"/>
      <c r="O14148" s="87"/>
      <c r="P14148" s="127"/>
      <c r="Q14148" s="127"/>
      <c r="R14148" s="127"/>
    </row>
    <row r="14149" spans="7:18" x14ac:dyDescent="0.2">
      <c r="G14149" s="64"/>
      <c r="H14149" s="64"/>
      <c r="O14149" s="87"/>
      <c r="P14149" s="127"/>
      <c r="Q14149" s="127"/>
      <c r="R14149" s="127"/>
    </row>
    <row r="14150" spans="7:18" x14ac:dyDescent="0.2">
      <c r="G14150" s="64"/>
      <c r="H14150" s="64"/>
      <c r="O14150" s="87"/>
      <c r="P14150" s="127"/>
      <c r="Q14150" s="127"/>
      <c r="R14150" s="127"/>
    </row>
    <row r="14151" spans="7:18" x14ac:dyDescent="0.2">
      <c r="G14151" s="64"/>
      <c r="H14151" s="64"/>
      <c r="O14151" s="87"/>
      <c r="P14151" s="127"/>
      <c r="Q14151" s="127"/>
      <c r="R14151" s="127"/>
    </row>
    <row r="14152" spans="7:18" x14ac:dyDescent="0.2">
      <c r="G14152" s="64"/>
      <c r="H14152" s="64"/>
      <c r="O14152" s="87"/>
      <c r="P14152" s="127"/>
      <c r="Q14152" s="127"/>
      <c r="R14152" s="127"/>
    </row>
    <row r="14153" spans="7:18" x14ac:dyDescent="0.2">
      <c r="G14153" s="64"/>
      <c r="H14153" s="64"/>
      <c r="O14153" s="87"/>
      <c r="P14153" s="127"/>
      <c r="Q14153" s="127"/>
      <c r="R14153" s="127"/>
    </row>
    <row r="14154" spans="7:18" x14ac:dyDescent="0.2">
      <c r="G14154" s="64"/>
      <c r="H14154" s="64"/>
      <c r="O14154" s="87"/>
      <c r="P14154" s="127"/>
      <c r="Q14154" s="127"/>
      <c r="R14154" s="127"/>
    </row>
    <row r="14155" spans="7:18" x14ac:dyDescent="0.2">
      <c r="G14155" s="64"/>
      <c r="H14155" s="64"/>
      <c r="O14155" s="87"/>
      <c r="P14155" s="127"/>
      <c r="Q14155" s="127"/>
      <c r="R14155" s="127"/>
    </row>
    <row r="14156" spans="7:18" x14ac:dyDescent="0.2">
      <c r="G14156" s="64"/>
      <c r="H14156" s="64"/>
      <c r="O14156" s="87"/>
      <c r="P14156" s="127"/>
      <c r="Q14156" s="127"/>
      <c r="R14156" s="127"/>
    </row>
    <row r="14157" spans="7:18" x14ac:dyDescent="0.2">
      <c r="G14157" s="64"/>
      <c r="H14157" s="64"/>
      <c r="O14157" s="87"/>
      <c r="P14157" s="127"/>
      <c r="Q14157" s="127"/>
      <c r="R14157" s="127"/>
    </row>
    <row r="14158" spans="7:18" x14ac:dyDescent="0.2">
      <c r="G14158" s="64"/>
      <c r="H14158" s="64"/>
      <c r="O14158" s="87"/>
      <c r="P14158" s="127"/>
      <c r="Q14158" s="127"/>
      <c r="R14158" s="127"/>
    </row>
    <row r="14159" spans="7:18" x14ac:dyDescent="0.2">
      <c r="G14159" s="64"/>
      <c r="H14159" s="64"/>
      <c r="O14159" s="87"/>
      <c r="P14159" s="127"/>
      <c r="Q14159" s="127"/>
      <c r="R14159" s="127"/>
    </row>
    <row r="14160" spans="7:18" x14ac:dyDescent="0.2">
      <c r="G14160" s="64"/>
      <c r="H14160" s="64"/>
      <c r="O14160" s="87"/>
      <c r="P14160" s="127"/>
      <c r="Q14160" s="127"/>
      <c r="R14160" s="127"/>
    </row>
    <row r="14161" spans="7:18" x14ac:dyDescent="0.2">
      <c r="G14161" s="64"/>
      <c r="H14161" s="64"/>
      <c r="O14161" s="87"/>
      <c r="P14161" s="127"/>
      <c r="Q14161" s="127"/>
      <c r="R14161" s="127"/>
    </row>
    <row r="14162" spans="7:18" x14ac:dyDescent="0.2">
      <c r="G14162" s="64"/>
      <c r="H14162" s="64"/>
      <c r="O14162" s="87"/>
      <c r="P14162" s="127"/>
      <c r="Q14162" s="127"/>
      <c r="R14162" s="127"/>
    </row>
    <row r="14163" spans="7:18" x14ac:dyDescent="0.2">
      <c r="G14163" s="64"/>
      <c r="H14163" s="64"/>
      <c r="O14163" s="87"/>
      <c r="P14163" s="127"/>
      <c r="Q14163" s="127"/>
      <c r="R14163" s="127"/>
    </row>
    <row r="14164" spans="7:18" x14ac:dyDescent="0.2">
      <c r="G14164" s="64"/>
      <c r="H14164" s="64"/>
      <c r="O14164" s="87"/>
      <c r="P14164" s="127"/>
      <c r="Q14164" s="127"/>
      <c r="R14164" s="127"/>
    </row>
    <row r="14165" spans="7:18" x14ac:dyDescent="0.2">
      <c r="G14165" s="64"/>
      <c r="H14165" s="64"/>
      <c r="O14165" s="87"/>
      <c r="P14165" s="127"/>
      <c r="Q14165" s="127"/>
      <c r="R14165" s="127"/>
    </row>
    <row r="14166" spans="7:18" x14ac:dyDescent="0.2">
      <c r="G14166" s="64"/>
      <c r="H14166" s="64"/>
      <c r="O14166" s="87"/>
      <c r="P14166" s="127"/>
      <c r="Q14166" s="127"/>
      <c r="R14166" s="127"/>
    </row>
    <row r="14167" spans="7:18" x14ac:dyDescent="0.2">
      <c r="G14167" s="64"/>
      <c r="H14167" s="64"/>
      <c r="O14167" s="87"/>
      <c r="P14167" s="127"/>
      <c r="Q14167" s="127"/>
      <c r="R14167" s="127"/>
    </row>
    <row r="14168" spans="7:18" x14ac:dyDescent="0.2">
      <c r="G14168" s="64"/>
      <c r="H14168" s="64"/>
      <c r="O14168" s="87"/>
      <c r="P14168" s="127"/>
      <c r="Q14168" s="127"/>
      <c r="R14168" s="127"/>
    </row>
    <row r="14169" spans="7:18" x14ac:dyDescent="0.2">
      <c r="G14169" s="64"/>
      <c r="H14169" s="64"/>
      <c r="O14169" s="87"/>
      <c r="P14169" s="127"/>
      <c r="Q14169" s="127"/>
      <c r="R14169" s="127"/>
    </row>
    <row r="14170" spans="7:18" x14ac:dyDescent="0.2">
      <c r="G14170" s="64"/>
      <c r="H14170" s="64"/>
      <c r="O14170" s="87"/>
      <c r="P14170" s="127"/>
      <c r="Q14170" s="127"/>
      <c r="R14170" s="127"/>
    </row>
    <row r="14171" spans="7:18" x14ac:dyDescent="0.2">
      <c r="G14171" s="64"/>
      <c r="H14171" s="64"/>
      <c r="O14171" s="87"/>
      <c r="P14171" s="127"/>
      <c r="Q14171" s="127"/>
      <c r="R14171" s="127"/>
    </row>
    <row r="14172" spans="7:18" x14ac:dyDescent="0.2">
      <c r="G14172" s="64"/>
      <c r="H14172" s="64"/>
      <c r="O14172" s="87"/>
      <c r="P14172" s="127"/>
      <c r="Q14172" s="127"/>
      <c r="R14172" s="127"/>
    </row>
    <row r="14173" spans="7:18" x14ac:dyDescent="0.2">
      <c r="G14173" s="64"/>
      <c r="H14173" s="64"/>
      <c r="O14173" s="87"/>
      <c r="P14173" s="127"/>
      <c r="Q14173" s="127"/>
      <c r="R14173" s="127"/>
    </row>
    <row r="14174" spans="7:18" x14ac:dyDescent="0.2">
      <c r="G14174" s="64"/>
      <c r="H14174" s="64"/>
      <c r="O14174" s="87"/>
      <c r="P14174" s="127"/>
      <c r="Q14174" s="127"/>
      <c r="R14174" s="127"/>
    </row>
    <row r="14175" spans="7:18" x14ac:dyDescent="0.2">
      <c r="G14175" s="64"/>
      <c r="H14175" s="64"/>
      <c r="O14175" s="87"/>
      <c r="P14175" s="127"/>
      <c r="Q14175" s="127"/>
      <c r="R14175" s="127"/>
    </row>
    <row r="14176" spans="7:18" x14ac:dyDescent="0.2">
      <c r="G14176" s="64"/>
      <c r="H14176" s="64"/>
      <c r="O14176" s="87"/>
      <c r="P14176" s="127"/>
      <c r="Q14176" s="127"/>
      <c r="R14176" s="127"/>
    </row>
    <row r="14177" spans="7:18" x14ac:dyDescent="0.2">
      <c r="G14177" s="64"/>
      <c r="H14177" s="64"/>
      <c r="O14177" s="87"/>
      <c r="P14177" s="127"/>
      <c r="Q14177" s="127"/>
      <c r="R14177" s="127"/>
    </row>
    <row r="14178" spans="7:18" x14ac:dyDescent="0.2">
      <c r="G14178" s="64"/>
      <c r="H14178" s="64"/>
      <c r="O14178" s="87"/>
      <c r="P14178" s="127"/>
      <c r="Q14178" s="127"/>
      <c r="R14178" s="127"/>
    </row>
    <row r="14179" spans="7:18" x14ac:dyDescent="0.2">
      <c r="G14179" s="64"/>
      <c r="H14179" s="64"/>
      <c r="O14179" s="87"/>
      <c r="P14179" s="127"/>
      <c r="Q14179" s="127"/>
      <c r="R14179" s="127"/>
    </row>
    <row r="14180" spans="7:18" x14ac:dyDescent="0.2">
      <c r="G14180" s="64"/>
      <c r="H14180" s="64"/>
      <c r="O14180" s="87"/>
      <c r="P14180" s="127"/>
      <c r="Q14180" s="127"/>
      <c r="R14180" s="127"/>
    </row>
    <row r="14181" spans="7:18" x14ac:dyDescent="0.2">
      <c r="G14181" s="64"/>
      <c r="H14181" s="64"/>
      <c r="O14181" s="87"/>
      <c r="P14181" s="127"/>
      <c r="Q14181" s="127"/>
      <c r="R14181" s="127"/>
    </row>
    <row r="14182" spans="7:18" x14ac:dyDescent="0.2">
      <c r="G14182" s="64"/>
      <c r="H14182" s="64"/>
      <c r="O14182" s="87"/>
      <c r="P14182" s="127"/>
      <c r="Q14182" s="127"/>
      <c r="R14182" s="127"/>
    </row>
    <row r="14183" spans="7:18" x14ac:dyDescent="0.2">
      <c r="G14183" s="64"/>
      <c r="H14183" s="64"/>
      <c r="O14183" s="87"/>
      <c r="P14183" s="127"/>
      <c r="Q14183" s="127"/>
      <c r="R14183" s="127"/>
    </row>
    <row r="14184" spans="7:18" x14ac:dyDescent="0.2">
      <c r="G14184" s="64"/>
      <c r="H14184" s="64"/>
      <c r="O14184" s="87"/>
      <c r="P14184" s="127"/>
      <c r="Q14184" s="127"/>
      <c r="R14184" s="127"/>
    </row>
    <row r="14185" spans="7:18" x14ac:dyDescent="0.2">
      <c r="G14185" s="64"/>
      <c r="H14185" s="64"/>
      <c r="O14185" s="87"/>
      <c r="P14185" s="127"/>
      <c r="Q14185" s="127"/>
      <c r="R14185" s="127"/>
    </row>
    <row r="14186" spans="7:18" x14ac:dyDescent="0.2">
      <c r="G14186" s="64"/>
      <c r="H14186" s="64"/>
      <c r="O14186" s="87"/>
      <c r="P14186" s="127"/>
      <c r="Q14186" s="127"/>
      <c r="R14186" s="127"/>
    </row>
    <row r="14187" spans="7:18" x14ac:dyDescent="0.2">
      <c r="G14187" s="64"/>
      <c r="H14187" s="64"/>
      <c r="O14187" s="87"/>
      <c r="P14187" s="127"/>
      <c r="Q14187" s="127"/>
      <c r="R14187" s="127"/>
    </row>
    <row r="14188" spans="7:18" x14ac:dyDescent="0.2">
      <c r="G14188" s="64"/>
      <c r="H14188" s="64"/>
      <c r="O14188" s="87"/>
      <c r="P14188" s="127"/>
      <c r="Q14188" s="127"/>
      <c r="R14188" s="127"/>
    </row>
    <row r="14189" spans="7:18" x14ac:dyDescent="0.2">
      <c r="G14189" s="64"/>
      <c r="H14189" s="64"/>
      <c r="O14189" s="87"/>
      <c r="P14189" s="127"/>
      <c r="Q14189" s="127"/>
      <c r="R14189" s="127"/>
    </row>
    <row r="14190" spans="7:18" x14ac:dyDescent="0.2">
      <c r="G14190" s="64"/>
      <c r="H14190" s="64"/>
      <c r="O14190" s="87"/>
      <c r="P14190" s="127"/>
      <c r="Q14190" s="127"/>
      <c r="R14190" s="127"/>
    </row>
    <row r="14191" spans="7:18" x14ac:dyDescent="0.2">
      <c r="G14191" s="64"/>
      <c r="H14191" s="64"/>
      <c r="O14191" s="87"/>
      <c r="P14191" s="127"/>
      <c r="Q14191" s="127"/>
      <c r="R14191" s="127"/>
    </row>
    <row r="14192" spans="7:18" x14ac:dyDescent="0.2">
      <c r="G14192" s="64"/>
      <c r="H14192" s="64"/>
      <c r="O14192" s="87"/>
      <c r="P14192" s="127"/>
      <c r="Q14192" s="127"/>
      <c r="R14192" s="127"/>
    </row>
    <row r="14193" spans="7:18" x14ac:dyDescent="0.2">
      <c r="G14193" s="64"/>
      <c r="H14193" s="64"/>
      <c r="O14193" s="87"/>
      <c r="P14193" s="127"/>
      <c r="Q14193" s="127"/>
      <c r="R14193" s="127"/>
    </row>
    <row r="14194" spans="7:18" x14ac:dyDescent="0.2">
      <c r="G14194" s="64"/>
      <c r="H14194" s="64"/>
      <c r="O14194" s="87"/>
      <c r="P14194" s="127"/>
      <c r="Q14194" s="127"/>
      <c r="R14194" s="127"/>
    </row>
    <row r="14195" spans="7:18" x14ac:dyDescent="0.2">
      <c r="G14195" s="64"/>
      <c r="H14195" s="64"/>
      <c r="O14195" s="87"/>
      <c r="P14195" s="127"/>
      <c r="Q14195" s="127"/>
      <c r="R14195" s="127"/>
    </row>
    <row r="14196" spans="7:18" x14ac:dyDescent="0.2">
      <c r="G14196" s="64"/>
      <c r="H14196" s="64"/>
      <c r="O14196" s="87"/>
      <c r="P14196" s="127"/>
      <c r="Q14196" s="127"/>
      <c r="R14196" s="127"/>
    </row>
    <row r="14197" spans="7:18" x14ac:dyDescent="0.2">
      <c r="G14197" s="64"/>
      <c r="H14197" s="64"/>
      <c r="O14197" s="87"/>
      <c r="P14197" s="127"/>
      <c r="Q14197" s="127"/>
      <c r="R14197" s="127"/>
    </row>
    <row r="14198" spans="7:18" x14ac:dyDescent="0.2">
      <c r="G14198" s="64"/>
      <c r="H14198" s="64"/>
      <c r="O14198" s="87"/>
      <c r="P14198" s="127"/>
      <c r="Q14198" s="127"/>
      <c r="R14198" s="127"/>
    </row>
    <row r="14199" spans="7:18" x14ac:dyDescent="0.2">
      <c r="G14199" s="64"/>
      <c r="H14199" s="64"/>
      <c r="O14199" s="87"/>
      <c r="P14199" s="127"/>
      <c r="Q14199" s="127"/>
      <c r="R14199" s="127"/>
    </row>
    <row r="14200" spans="7:18" x14ac:dyDescent="0.2">
      <c r="G14200" s="64"/>
      <c r="H14200" s="64"/>
      <c r="O14200" s="87"/>
      <c r="P14200" s="127"/>
      <c r="Q14200" s="127"/>
      <c r="R14200" s="127"/>
    </row>
    <row r="14201" spans="7:18" x14ac:dyDescent="0.2">
      <c r="G14201" s="64"/>
      <c r="H14201" s="64"/>
      <c r="O14201" s="87"/>
      <c r="P14201" s="127"/>
      <c r="Q14201" s="127"/>
      <c r="R14201" s="127"/>
    </row>
    <row r="14202" spans="7:18" x14ac:dyDescent="0.2">
      <c r="G14202" s="64"/>
      <c r="H14202" s="64"/>
      <c r="O14202" s="87"/>
      <c r="P14202" s="127"/>
      <c r="Q14202" s="127"/>
      <c r="R14202" s="127"/>
    </row>
    <row r="14203" spans="7:18" x14ac:dyDescent="0.2">
      <c r="G14203" s="64"/>
      <c r="H14203" s="64"/>
      <c r="O14203" s="87"/>
      <c r="P14203" s="127"/>
      <c r="Q14203" s="127"/>
      <c r="R14203" s="127"/>
    </row>
    <row r="14204" spans="7:18" x14ac:dyDescent="0.2">
      <c r="G14204" s="64"/>
      <c r="H14204" s="64"/>
      <c r="O14204" s="87"/>
      <c r="P14204" s="127"/>
      <c r="Q14204" s="127"/>
      <c r="R14204" s="127"/>
    </row>
    <row r="14205" spans="7:18" x14ac:dyDescent="0.2">
      <c r="G14205" s="64"/>
      <c r="H14205" s="64"/>
      <c r="O14205" s="87"/>
      <c r="P14205" s="127"/>
      <c r="Q14205" s="127"/>
      <c r="R14205" s="127"/>
    </row>
    <row r="14206" spans="7:18" x14ac:dyDescent="0.2">
      <c r="G14206" s="64"/>
      <c r="H14206" s="64"/>
      <c r="O14206" s="87"/>
      <c r="P14206" s="127"/>
      <c r="Q14206" s="127"/>
      <c r="R14206" s="127"/>
    </row>
    <row r="14207" spans="7:18" x14ac:dyDescent="0.2">
      <c r="G14207" s="64"/>
      <c r="H14207" s="64"/>
      <c r="O14207" s="87"/>
      <c r="P14207" s="127"/>
      <c r="Q14207" s="127"/>
      <c r="R14207" s="127"/>
    </row>
    <row r="14208" spans="7:18" x14ac:dyDescent="0.2">
      <c r="G14208" s="64"/>
      <c r="H14208" s="64"/>
      <c r="O14208" s="87"/>
      <c r="P14208" s="127"/>
      <c r="Q14208" s="127"/>
      <c r="R14208" s="127"/>
    </row>
    <row r="14209" spans="7:18" x14ac:dyDescent="0.2">
      <c r="G14209" s="64"/>
      <c r="H14209" s="64"/>
      <c r="O14209" s="87"/>
      <c r="P14209" s="127"/>
      <c r="Q14209" s="127"/>
      <c r="R14209" s="127"/>
    </row>
    <row r="14210" spans="7:18" x14ac:dyDescent="0.2">
      <c r="G14210" s="64"/>
      <c r="H14210" s="64"/>
      <c r="O14210" s="87"/>
      <c r="P14210" s="127"/>
      <c r="Q14210" s="127"/>
      <c r="R14210" s="127"/>
    </row>
    <row r="14211" spans="7:18" x14ac:dyDescent="0.2">
      <c r="G14211" s="64"/>
      <c r="H14211" s="64"/>
      <c r="O14211" s="87"/>
      <c r="P14211" s="127"/>
      <c r="Q14211" s="127"/>
      <c r="R14211" s="127"/>
    </row>
    <row r="14212" spans="7:18" x14ac:dyDescent="0.2">
      <c r="G14212" s="64"/>
      <c r="H14212" s="64"/>
      <c r="O14212" s="87"/>
      <c r="P14212" s="127"/>
      <c r="Q14212" s="127"/>
      <c r="R14212" s="127"/>
    </row>
    <row r="14213" spans="7:18" x14ac:dyDescent="0.2">
      <c r="G14213" s="64"/>
      <c r="H14213" s="64"/>
      <c r="O14213" s="87"/>
      <c r="P14213" s="127"/>
      <c r="Q14213" s="127"/>
      <c r="R14213" s="127"/>
    </row>
    <row r="14214" spans="7:18" x14ac:dyDescent="0.2">
      <c r="G14214" s="64"/>
      <c r="H14214" s="64"/>
      <c r="O14214" s="87"/>
      <c r="P14214" s="127"/>
      <c r="Q14214" s="127"/>
      <c r="R14214" s="127"/>
    </row>
    <row r="14215" spans="7:18" x14ac:dyDescent="0.2">
      <c r="G14215" s="64"/>
      <c r="H14215" s="64"/>
      <c r="O14215" s="87"/>
      <c r="P14215" s="127"/>
      <c r="Q14215" s="127"/>
      <c r="R14215" s="127"/>
    </row>
    <row r="14216" spans="7:18" x14ac:dyDescent="0.2">
      <c r="G14216" s="64"/>
      <c r="H14216" s="64"/>
      <c r="O14216" s="87"/>
      <c r="P14216" s="127"/>
      <c r="Q14216" s="127"/>
      <c r="R14216" s="127"/>
    </row>
    <row r="14217" spans="7:18" x14ac:dyDescent="0.2">
      <c r="G14217" s="64"/>
      <c r="H14217" s="64"/>
      <c r="O14217" s="87"/>
      <c r="P14217" s="127"/>
      <c r="Q14217" s="127"/>
      <c r="R14217" s="127"/>
    </row>
    <row r="14218" spans="7:18" x14ac:dyDescent="0.2">
      <c r="G14218" s="64"/>
      <c r="H14218" s="64"/>
      <c r="O14218" s="87"/>
      <c r="P14218" s="127"/>
      <c r="Q14218" s="127"/>
      <c r="R14218" s="127"/>
    </row>
    <row r="14219" spans="7:18" x14ac:dyDescent="0.2">
      <c r="G14219" s="64"/>
      <c r="H14219" s="64"/>
      <c r="O14219" s="87"/>
      <c r="P14219" s="127"/>
      <c r="Q14219" s="127"/>
      <c r="R14219" s="127"/>
    </row>
    <row r="14220" spans="7:18" x14ac:dyDescent="0.2">
      <c r="G14220" s="64"/>
      <c r="H14220" s="64"/>
      <c r="O14220" s="87"/>
      <c r="P14220" s="127"/>
      <c r="Q14220" s="127"/>
      <c r="R14220" s="127"/>
    </row>
    <row r="14221" spans="7:18" x14ac:dyDescent="0.2">
      <c r="G14221" s="64"/>
      <c r="H14221" s="64"/>
      <c r="O14221" s="87"/>
      <c r="P14221" s="127"/>
      <c r="Q14221" s="127"/>
      <c r="R14221" s="127"/>
    </row>
    <row r="14222" spans="7:18" x14ac:dyDescent="0.2">
      <c r="G14222" s="64"/>
      <c r="H14222" s="64"/>
      <c r="O14222" s="87"/>
      <c r="P14222" s="127"/>
      <c r="Q14222" s="127"/>
      <c r="R14222" s="127"/>
    </row>
    <row r="14223" spans="7:18" x14ac:dyDescent="0.2">
      <c r="G14223" s="64"/>
      <c r="H14223" s="64"/>
      <c r="O14223" s="87"/>
      <c r="P14223" s="127"/>
      <c r="Q14223" s="127"/>
      <c r="R14223" s="127"/>
    </row>
    <row r="14224" spans="7:18" x14ac:dyDescent="0.2">
      <c r="G14224" s="64"/>
      <c r="H14224" s="64"/>
      <c r="O14224" s="87"/>
      <c r="P14224" s="127"/>
      <c r="Q14224" s="127"/>
      <c r="R14224" s="127"/>
    </row>
    <row r="14225" spans="7:18" x14ac:dyDescent="0.2">
      <c r="G14225" s="64"/>
      <c r="H14225" s="64"/>
      <c r="O14225" s="87"/>
      <c r="P14225" s="127"/>
      <c r="Q14225" s="127"/>
      <c r="R14225" s="127"/>
    </row>
    <row r="14226" spans="7:18" x14ac:dyDescent="0.2">
      <c r="G14226" s="64"/>
      <c r="H14226" s="64"/>
      <c r="O14226" s="87"/>
      <c r="P14226" s="127"/>
      <c r="Q14226" s="127"/>
      <c r="R14226" s="127"/>
    </row>
    <row r="14227" spans="7:18" x14ac:dyDescent="0.2">
      <c r="G14227" s="64"/>
      <c r="H14227" s="64"/>
      <c r="O14227" s="87"/>
      <c r="P14227" s="127"/>
      <c r="Q14227" s="127"/>
      <c r="R14227" s="127"/>
    </row>
    <row r="14228" spans="7:18" x14ac:dyDescent="0.2">
      <c r="G14228" s="64"/>
      <c r="H14228" s="64"/>
      <c r="O14228" s="87"/>
      <c r="P14228" s="127"/>
      <c r="Q14228" s="127"/>
      <c r="R14228" s="127"/>
    </row>
    <row r="14229" spans="7:18" x14ac:dyDescent="0.2">
      <c r="G14229" s="64"/>
      <c r="H14229" s="64"/>
      <c r="O14229" s="87"/>
      <c r="P14229" s="127"/>
      <c r="Q14229" s="127"/>
      <c r="R14229" s="127"/>
    </row>
    <row r="14230" spans="7:18" x14ac:dyDescent="0.2">
      <c r="G14230" s="64"/>
      <c r="H14230" s="64"/>
      <c r="O14230" s="87"/>
      <c r="P14230" s="127"/>
      <c r="Q14230" s="127"/>
      <c r="R14230" s="127"/>
    </row>
    <row r="14231" spans="7:18" x14ac:dyDescent="0.2">
      <c r="G14231" s="64"/>
      <c r="H14231" s="64"/>
      <c r="O14231" s="87"/>
      <c r="P14231" s="127"/>
      <c r="Q14231" s="127"/>
      <c r="R14231" s="127"/>
    </row>
    <row r="14232" spans="7:18" x14ac:dyDescent="0.2">
      <c r="G14232" s="64"/>
      <c r="H14232" s="64"/>
      <c r="O14232" s="87"/>
      <c r="P14232" s="127"/>
      <c r="Q14232" s="127"/>
      <c r="R14232" s="127"/>
    </row>
    <row r="14233" spans="7:18" x14ac:dyDescent="0.2">
      <c r="G14233" s="64"/>
      <c r="H14233" s="64"/>
      <c r="O14233" s="87"/>
      <c r="P14233" s="127"/>
      <c r="Q14233" s="127"/>
      <c r="R14233" s="127"/>
    </row>
    <row r="14234" spans="7:18" x14ac:dyDescent="0.2">
      <c r="G14234" s="64"/>
      <c r="H14234" s="64"/>
      <c r="O14234" s="87"/>
      <c r="P14234" s="127"/>
      <c r="Q14234" s="127"/>
      <c r="R14234" s="127"/>
    </row>
    <row r="14235" spans="7:18" x14ac:dyDescent="0.2">
      <c r="G14235" s="64"/>
      <c r="H14235" s="64"/>
      <c r="O14235" s="87"/>
      <c r="P14235" s="127"/>
      <c r="Q14235" s="127"/>
      <c r="R14235" s="127"/>
    </row>
    <row r="14236" spans="7:18" x14ac:dyDescent="0.2">
      <c r="G14236" s="64"/>
      <c r="H14236" s="64"/>
      <c r="O14236" s="87"/>
      <c r="P14236" s="127"/>
      <c r="Q14236" s="127"/>
      <c r="R14236" s="127"/>
    </row>
    <row r="14237" spans="7:18" x14ac:dyDescent="0.2">
      <c r="G14237" s="64"/>
      <c r="H14237" s="64"/>
      <c r="O14237" s="87"/>
      <c r="P14237" s="127"/>
      <c r="Q14237" s="127"/>
      <c r="R14237" s="127"/>
    </row>
    <row r="14238" spans="7:18" x14ac:dyDescent="0.2">
      <c r="G14238" s="64"/>
      <c r="H14238" s="64"/>
      <c r="O14238" s="87"/>
      <c r="P14238" s="127"/>
      <c r="Q14238" s="127"/>
      <c r="R14238" s="127"/>
    </row>
    <row r="14239" spans="7:18" x14ac:dyDescent="0.2">
      <c r="G14239" s="64"/>
      <c r="H14239" s="64"/>
      <c r="O14239" s="87"/>
      <c r="P14239" s="127"/>
      <c r="Q14239" s="127"/>
      <c r="R14239" s="127"/>
    </row>
    <row r="14240" spans="7:18" x14ac:dyDescent="0.2">
      <c r="G14240" s="64"/>
      <c r="H14240" s="64"/>
      <c r="O14240" s="87"/>
      <c r="P14240" s="127"/>
      <c r="Q14240" s="127"/>
      <c r="R14240" s="127"/>
    </row>
    <row r="14241" spans="7:18" x14ac:dyDescent="0.2">
      <c r="G14241" s="64"/>
      <c r="H14241" s="64"/>
      <c r="O14241" s="87"/>
      <c r="P14241" s="127"/>
      <c r="Q14241" s="127"/>
      <c r="R14241" s="127"/>
    </row>
    <row r="14242" spans="7:18" x14ac:dyDescent="0.2">
      <c r="G14242" s="64"/>
      <c r="H14242" s="64"/>
      <c r="O14242" s="87"/>
      <c r="P14242" s="127"/>
      <c r="Q14242" s="127"/>
      <c r="R14242" s="127"/>
    </row>
    <row r="14243" spans="7:18" x14ac:dyDescent="0.2">
      <c r="G14243" s="64"/>
      <c r="H14243" s="64"/>
      <c r="O14243" s="87"/>
      <c r="P14243" s="127"/>
      <c r="Q14243" s="127"/>
      <c r="R14243" s="127"/>
    </row>
    <row r="14244" spans="7:18" x14ac:dyDescent="0.2">
      <c r="G14244" s="64"/>
      <c r="H14244" s="64"/>
      <c r="O14244" s="87"/>
      <c r="P14244" s="127"/>
      <c r="Q14244" s="127"/>
      <c r="R14244" s="127"/>
    </row>
    <row r="14245" spans="7:18" x14ac:dyDescent="0.2">
      <c r="G14245" s="64"/>
      <c r="H14245" s="64"/>
      <c r="O14245" s="87"/>
      <c r="P14245" s="127"/>
      <c r="Q14245" s="127"/>
      <c r="R14245" s="127"/>
    </row>
    <row r="14246" spans="7:18" x14ac:dyDescent="0.2">
      <c r="G14246" s="64"/>
      <c r="H14246" s="64"/>
      <c r="O14246" s="87"/>
      <c r="P14246" s="127"/>
      <c r="Q14246" s="127"/>
      <c r="R14246" s="127"/>
    </row>
    <row r="14247" spans="7:18" x14ac:dyDescent="0.2">
      <c r="G14247" s="64"/>
      <c r="H14247" s="64"/>
      <c r="O14247" s="87"/>
      <c r="P14247" s="127"/>
      <c r="Q14247" s="127"/>
      <c r="R14247" s="127"/>
    </row>
    <row r="14248" spans="7:18" x14ac:dyDescent="0.2">
      <c r="G14248" s="64"/>
      <c r="H14248" s="64"/>
      <c r="O14248" s="87"/>
      <c r="P14248" s="127"/>
      <c r="Q14248" s="127"/>
      <c r="R14248" s="127"/>
    </row>
    <row r="14249" spans="7:18" x14ac:dyDescent="0.2">
      <c r="G14249" s="64"/>
      <c r="H14249" s="64"/>
      <c r="O14249" s="87"/>
      <c r="P14249" s="127"/>
      <c r="Q14249" s="127"/>
      <c r="R14249" s="127"/>
    </row>
    <row r="14250" spans="7:18" x14ac:dyDescent="0.2">
      <c r="G14250" s="64"/>
      <c r="H14250" s="64"/>
      <c r="O14250" s="87"/>
      <c r="P14250" s="127"/>
      <c r="Q14250" s="127"/>
      <c r="R14250" s="127"/>
    </row>
    <row r="14251" spans="7:18" x14ac:dyDescent="0.2">
      <c r="G14251" s="64"/>
      <c r="H14251" s="64"/>
      <c r="O14251" s="87"/>
      <c r="P14251" s="127"/>
      <c r="Q14251" s="127"/>
      <c r="R14251" s="127"/>
    </row>
    <row r="14252" spans="7:18" x14ac:dyDescent="0.2">
      <c r="G14252" s="64"/>
      <c r="H14252" s="64"/>
      <c r="O14252" s="87"/>
      <c r="P14252" s="127"/>
      <c r="Q14252" s="127"/>
      <c r="R14252" s="127"/>
    </row>
    <row r="14253" spans="7:18" x14ac:dyDescent="0.2">
      <c r="G14253" s="64"/>
      <c r="H14253" s="64"/>
      <c r="O14253" s="87"/>
      <c r="P14253" s="127"/>
      <c r="Q14253" s="127"/>
      <c r="R14253" s="127"/>
    </row>
    <row r="14254" spans="7:18" x14ac:dyDescent="0.2">
      <c r="G14254" s="64"/>
      <c r="H14254" s="64"/>
      <c r="O14254" s="87"/>
      <c r="P14254" s="127"/>
      <c r="Q14254" s="127"/>
      <c r="R14254" s="127"/>
    </row>
    <row r="14255" spans="7:18" x14ac:dyDescent="0.2">
      <c r="G14255" s="64"/>
      <c r="H14255" s="64"/>
      <c r="O14255" s="87"/>
      <c r="P14255" s="127"/>
      <c r="Q14255" s="127"/>
      <c r="R14255" s="127"/>
    </row>
    <row r="14256" spans="7:18" x14ac:dyDescent="0.2">
      <c r="G14256" s="64"/>
      <c r="H14256" s="64"/>
      <c r="O14256" s="87"/>
      <c r="P14256" s="127"/>
      <c r="Q14256" s="127"/>
      <c r="R14256" s="127"/>
    </row>
    <row r="14257" spans="7:18" x14ac:dyDescent="0.2">
      <c r="G14257" s="64"/>
      <c r="H14257" s="64"/>
      <c r="O14257" s="87"/>
      <c r="P14257" s="127"/>
      <c r="Q14257" s="127"/>
      <c r="R14257" s="127"/>
    </row>
    <row r="14258" spans="7:18" x14ac:dyDescent="0.2">
      <c r="G14258" s="64"/>
      <c r="H14258" s="64"/>
      <c r="O14258" s="87"/>
      <c r="P14258" s="127"/>
      <c r="Q14258" s="127"/>
      <c r="R14258" s="127"/>
    </row>
    <row r="14259" spans="7:18" x14ac:dyDescent="0.2">
      <c r="G14259" s="64"/>
      <c r="H14259" s="64"/>
      <c r="O14259" s="87"/>
      <c r="P14259" s="127"/>
      <c r="Q14259" s="127"/>
      <c r="R14259" s="127"/>
    </row>
    <row r="14260" spans="7:18" x14ac:dyDescent="0.2">
      <c r="G14260" s="64"/>
      <c r="H14260" s="64"/>
      <c r="O14260" s="87"/>
      <c r="P14260" s="127"/>
      <c r="Q14260" s="127"/>
      <c r="R14260" s="127"/>
    </row>
    <row r="14261" spans="7:18" x14ac:dyDescent="0.2">
      <c r="G14261" s="64"/>
      <c r="H14261" s="64"/>
      <c r="O14261" s="87"/>
      <c r="P14261" s="127"/>
      <c r="Q14261" s="127"/>
      <c r="R14261" s="127"/>
    </row>
    <row r="14262" spans="7:18" x14ac:dyDescent="0.2">
      <c r="G14262" s="64"/>
      <c r="H14262" s="64"/>
      <c r="O14262" s="87"/>
      <c r="P14262" s="127"/>
      <c r="Q14262" s="127"/>
      <c r="R14262" s="127"/>
    </row>
    <row r="14263" spans="7:18" x14ac:dyDescent="0.2">
      <c r="G14263" s="64"/>
      <c r="H14263" s="64"/>
      <c r="O14263" s="87"/>
      <c r="P14263" s="127"/>
      <c r="Q14263" s="127"/>
      <c r="R14263" s="127"/>
    </row>
    <row r="14264" spans="7:18" x14ac:dyDescent="0.2">
      <c r="G14264" s="64"/>
      <c r="H14264" s="64"/>
      <c r="O14264" s="87"/>
      <c r="P14264" s="127"/>
      <c r="Q14264" s="127"/>
      <c r="R14264" s="127"/>
    </row>
    <row r="14265" spans="7:18" x14ac:dyDescent="0.2">
      <c r="G14265" s="64"/>
      <c r="H14265" s="64"/>
      <c r="O14265" s="87"/>
      <c r="P14265" s="127"/>
      <c r="Q14265" s="127"/>
      <c r="R14265" s="127"/>
    </row>
    <row r="14266" spans="7:18" x14ac:dyDescent="0.2">
      <c r="G14266" s="64"/>
      <c r="H14266" s="64"/>
      <c r="O14266" s="87"/>
      <c r="P14266" s="127"/>
      <c r="Q14266" s="127"/>
      <c r="R14266" s="127"/>
    </row>
    <row r="14267" spans="7:18" x14ac:dyDescent="0.2">
      <c r="G14267" s="64"/>
      <c r="H14267" s="64"/>
      <c r="O14267" s="87"/>
      <c r="P14267" s="127"/>
      <c r="Q14267" s="127"/>
      <c r="R14267" s="127"/>
    </row>
    <row r="14268" spans="7:18" x14ac:dyDescent="0.2">
      <c r="G14268" s="64"/>
      <c r="H14268" s="64"/>
      <c r="O14268" s="87"/>
      <c r="P14268" s="127"/>
      <c r="Q14268" s="127"/>
      <c r="R14268" s="127"/>
    </row>
    <row r="14269" spans="7:18" x14ac:dyDescent="0.2">
      <c r="G14269" s="64"/>
      <c r="H14269" s="64"/>
      <c r="O14269" s="87"/>
      <c r="P14269" s="127"/>
      <c r="Q14269" s="127"/>
      <c r="R14269" s="127"/>
    </row>
    <row r="14270" spans="7:18" x14ac:dyDescent="0.2">
      <c r="G14270" s="64"/>
      <c r="H14270" s="64"/>
      <c r="O14270" s="87"/>
      <c r="P14270" s="127"/>
      <c r="Q14270" s="127"/>
      <c r="R14270" s="127"/>
    </row>
    <row r="14271" spans="7:18" x14ac:dyDescent="0.2">
      <c r="G14271" s="64"/>
      <c r="H14271" s="64"/>
      <c r="O14271" s="87"/>
      <c r="P14271" s="127"/>
      <c r="Q14271" s="127"/>
      <c r="R14271" s="127"/>
    </row>
    <row r="14272" spans="7:18" x14ac:dyDescent="0.2">
      <c r="G14272" s="64"/>
      <c r="H14272" s="64"/>
      <c r="O14272" s="87"/>
      <c r="P14272" s="127"/>
      <c r="Q14272" s="127"/>
      <c r="R14272" s="127"/>
    </row>
    <row r="14273" spans="7:18" x14ac:dyDescent="0.2">
      <c r="G14273" s="64"/>
      <c r="H14273" s="64"/>
      <c r="O14273" s="87"/>
      <c r="P14273" s="127"/>
      <c r="Q14273" s="127"/>
      <c r="R14273" s="127"/>
    </row>
    <row r="14274" spans="7:18" x14ac:dyDescent="0.2">
      <c r="G14274" s="64"/>
      <c r="H14274" s="64"/>
      <c r="O14274" s="87"/>
      <c r="P14274" s="127"/>
      <c r="Q14274" s="127"/>
      <c r="R14274" s="127"/>
    </row>
    <row r="14275" spans="7:18" x14ac:dyDescent="0.2">
      <c r="G14275" s="64"/>
      <c r="H14275" s="64"/>
      <c r="O14275" s="87"/>
      <c r="P14275" s="127"/>
      <c r="Q14275" s="127"/>
      <c r="R14275" s="127"/>
    </row>
    <row r="14276" spans="7:18" x14ac:dyDescent="0.2">
      <c r="G14276" s="64"/>
      <c r="H14276" s="64"/>
      <c r="O14276" s="87"/>
      <c r="P14276" s="127"/>
      <c r="Q14276" s="127"/>
      <c r="R14276" s="127"/>
    </row>
    <row r="14277" spans="7:18" x14ac:dyDescent="0.2">
      <c r="G14277" s="64"/>
      <c r="H14277" s="64"/>
      <c r="O14277" s="87"/>
      <c r="P14277" s="127"/>
      <c r="Q14277" s="127"/>
      <c r="R14277" s="127"/>
    </row>
    <row r="14278" spans="7:18" x14ac:dyDescent="0.2">
      <c r="G14278" s="64"/>
      <c r="H14278" s="64"/>
      <c r="O14278" s="87"/>
      <c r="P14278" s="127"/>
      <c r="Q14278" s="127"/>
      <c r="R14278" s="127"/>
    </row>
    <row r="14279" spans="7:18" x14ac:dyDescent="0.2">
      <c r="G14279" s="64"/>
      <c r="H14279" s="64"/>
      <c r="O14279" s="87"/>
      <c r="P14279" s="127"/>
      <c r="Q14279" s="127"/>
      <c r="R14279" s="127"/>
    </row>
    <row r="14280" spans="7:18" x14ac:dyDescent="0.2">
      <c r="G14280" s="64"/>
      <c r="H14280" s="64"/>
      <c r="O14280" s="87"/>
      <c r="P14280" s="127"/>
      <c r="Q14280" s="127"/>
      <c r="R14280" s="127"/>
    </row>
    <row r="14281" spans="7:18" x14ac:dyDescent="0.2">
      <c r="G14281" s="64"/>
      <c r="H14281" s="64"/>
      <c r="O14281" s="87"/>
      <c r="P14281" s="127"/>
      <c r="Q14281" s="127"/>
      <c r="R14281" s="127"/>
    </row>
    <row r="14282" spans="7:18" x14ac:dyDescent="0.2">
      <c r="G14282" s="64"/>
      <c r="H14282" s="64"/>
      <c r="O14282" s="87"/>
      <c r="P14282" s="127"/>
      <c r="Q14282" s="127"/>
      <c r="R14282" s="127"/>
    </row>
    <row r="14283" spans="7:18" x14ac:dyDescent="0.2">
      <c r="G14283" s="64"/>
      <c r="H14283" s="64"/>
      <c r="O14283" s="87"/>
      <c r="P14283" s="127"/>
      <c r="Q14283" s="127"/>
      <c r="R14283" s="127"/>
    </row>
    <row r="14284" spans="7:18" x14ac:dyDescent="0.2">
      <c r="G14284" s="64"/>
      <c r="H14284" s="64"/>
      <c r="O14284" s="87"/>
      <c r="P14284" s="127"/>
      <c r="Q14284" s="127"/>
      <c r="R14284" s="127"/>
    </row>
    <row r="14285" spans="7:18" x14ac:dyDescent="0.2">
      <c r="G14285" s="64"/>
      <c r="H14285" s="64"/>
      <c r="O14285" s="87"/>
      <c r="P14285" s="127"/>
      <c r="Q14285" s="127"/>
      <c r="R14285" s="127"/>
    </row>
    <row r="14286" spans="7:18" x14ac:dyDescent="0.2">
      <c r="G14286" s="64"/>
      <c r="H14286" s="64"/>
      <c r="O14286" s="87"/>
      <c r="P14286" s="127"/>
      <c r="Q14286" s="127"/>
      <c r="R14286" s="127"/>
    </row>
    <row r="14287" spans="7:18" x14ac:dyDescent="0.2">
      <c r="G14287" s="64"/>
      <c r="H14287" s="64"/>
      <c r="O14287" s="87"/>
      <c r="P14287" s="127"/>
      <c r="Q14287" s="127"/>
      <c r="R14287" s="127"/>
    </row>
    <row r="14288" spans="7:18" x14ac:dyDescent="0.2">
      <c r="G14288" s="64"/>
      <c r="H14288" s="64"/>
      <c r="O14288" s="87"/>
      <c r="P14288" s="127"/>
      <c r="Q14288" s="127"/>
      <c r="R14288" s="127"/>
    </row>
    <row r="14289" spans="7:18" x14ac:dyDescent="0.2">
      <c r="G14289" s="64"/>
      <c r="H14289" s="64"/>
      <c r="O14289" s="87"/>
      <c r="P14289" s="127"/>
      <c r="Q14289" s="127"/>
      <c r="R14289" s="127"/>
    </row>
    <row r="14290" spans="7:18" x14ac:dyDescent="0.2">
      <c r="G14290" s="64"/>
      <c r="H14290" s="64"/>
      <c r="O14290" s="87"/>
      <c r="P14290" s="127"/>
      <c r="Q14290" s="127"/>
      <c r="R14290" s="127"/>
    </row>
    <row r="14291" spans="7:18" x14ac:dyDescent="0.2">
      <c r="G14291" s="64"/>
      <c r="H14291" s="64"/>
      <c r="O14291" s="87"/>
      <c r="P14291" s="127"/>
      <c r="Q14291" s="127"/>
      <c r="R14291" s="127"/>
    </row>
    <row r="14292" spans="7:18" x14ac:dyDescent="0.2">
      <c r="G14292" s="64"/>
      <c r="H14292" s="64"/>
      <c r="O14292" s="87"/>
      <c r="P14292" s="127"/>
      <c r="Q14292" s="127"/>
      <c r="R14292" s="127"/>
    </row>
    <row r="14293" spans="7:18" x14ac:dyDescent="0.2">
      <c r="G14293" s="64"/>
      <c r="H14293" s="64"/>
      <c r="O14293" s="87"/>
      <c r="P14293" s="127"/>
      <c r="Q14293" s="127"/>
      <c r="R14293" s="127"/>
    </row>
    <row r="14294" spans="7:18" x14ac:dyDescent="0.2">
      <c r="G14294" s="64"/>
      <c r="H14294" s="64"/>
      <c r="O14294" s="87"/>
      <c r="P14294" s="127"/>
      <c r="Q14294" s="127"/>
      <c r="R14294" s="127"/>
    </row>
    <row r="14295" spans="7:18" x14ac:dyDescent="0.2">
      <c r="G14295" s="64"/>
      <c r="H14295" s="64"/>
      <c r="O14295" s="87"/>
      <c r="P14295" s="127"/>
      <c r="Q14295" s="127"/>
      <c r="R14295" s="127"/>
    </row>
    <row r="14296" spans="7:18" x14ac:dyDescent="0.2">
      <c r="G14296" s="64"/>
      <c r="H14296" s="64"/>
      <c r="O14296" s="87"/>
      <c r="P14296" s="127"/>
      <c r="Q14296" s="127"/>
      <c r="R14296" s="127"/>
    </row>
    <row r="14297" spans="7:18" x14ac:dyDescent="0.2">
      <c r="G14297" s="64"/>
      <c r="H14297" s="64"/>
      <c r="O14297" s="87"/>
      <c r="P14297" s="127"/>
      <c r="Q14297" s="127"/>
      <c r="R14297" s="127"/>
    </row>
    <row r="14298" spans="7:18" x14ac:dyDescent="0.2">
      <c r="G14298" s="64"/>
      <c r="H14298" s="64"/>
      <c r="O14298" s="87"/>
      <c r="P14298" s="127"/>
      <c r="Q14298" s="127"/>
      <c r="R14298" s="127"/>
    </row>
    <row r="14299" spans="7:18" x14ac:dyDescent="0.2">
      <c r="G14299" s="64"/>
      <c r="H14299" s="64"/>
      <c r="O14299" s="87"/>
      <c r="P14299" s="127"/>
      <c r="Q14299" s="127"/>
      <c r="R14299" s="127"/>
    </row>
    <row r="14300" spans="7:18" x14ac:dyDescent="0.2">
      <c r="G14300" s="64"/>
      <c r="H14300" s="64"/>
      <c r="O14300" s="87"/>
      <c r="P14300" s="127"/>
      <c r="Q14300" s="127"/>
      <c r="R14300" s="127"/>
    </row>
    <row r="14301" spans="7:18" x14ac:dyDescent="0.2">
      <c r="G14301" s="64"/>
      <c r="H14301" s="64"/>
      <c r="O14301" s="87"/>
      <c r="P14301" s="127"/>
      <c r="Q14301" s="127"/>
      <c r="R14301" s="127"/>
    </row>
    <row r="14302" spans="7:18" x14ac:dyDescent="0.2">
      <c r="G14302" s="64"/>
      <c r="H14302" s="64"/>
      <c r="O14302" s="87"/>
      <c r="P14302" s="127"/>
      <c r="Q14302" s="127"/>
      <c r="R14302" s="127"/>
    </row>
    <row r="14303" spans="7:18" x14ac:dyDescent="0.2">
      <c r="G14303" s="64"/>
      <c r="H14303" s="64"/>
      <c r="O14303" s="87"/>
      <c r="P14303" s="127"/>
      <c r="Q14303" s="127"/>
      <c r="R14303" s="127"/>
    </row>
    <row r="14304" spans="7:18" x14ac:dyDescent="0.2">
      <c r="G14304" s="64"/>
      <c r="H14304" s="64"/>
      <c r="O14304" s="87"/>
      <c r="P14304" s="127"/>
      <c r="Q14304" s="127"/>
      <c r="R14304" s="127"/>
    </row>
    <row r="14305" spans="7:18" x14ac:dyDescent="0.2">
      <c r="G14305" s="64"/>
      <c r="H14305" s="64"/>
      <c r="O14305" s="87"/>
      <c r="P14305" s="127"/>
      <c r="Q14305" s="127"/>
      <c r="R14305" s="127"/>
    </row>
    <row r="14306" spans="7:18" x14ac:dyDescent="0.2">
      <c r="G14306" s="64"/>
      <c r="H14306" s="64"/>
      <c r="O14306" s="87"/>
      <c r="P14306" s="127"/>
      <c r="Q14306" s="127"/>
      <c r="R14306" s="127"/>
    </row>
    <row r="14307" spans="7:18" x14ac:dyDescent="0.2">
      <c r="G14307" s="64"/>
      <c r="H14307" s="64"/>
      <c r="O14307" s="87"/>
      <c r="P14307" s="127"/>
      <c r="Q14307" s="127"/>
      <c r="R14307" s="127"/>
    </row>
    <row r="14308" spans="7:18" x14ac:dyDescent="0.2">
      <c r="G14308" s="64"/>
      <c r="H14308" s="64"/>
      <c r="O14308" s="87"/>
      <c r="P14308" s="127"/>
      <c r="Q14308" s="127"/>
      <c r="R14308" s="127"/>
    </row>
    <row r="14309" spans="7:18" x14ac:dyDescent="0.2">
      <c r="G14309" s="64"/>
      <c r="H14309" s="64"/>
      <c r="O14309" s="87"/>
      <c r="P14309" s="127"/>
      <c r="Q14309" s="127"/>
      <c r="R14309" s="127"/>
    </row>
    <row r="14310" spans="7:18" x14ac:dyDescent="0.2">
      <c r="G14310" s="64"/>
      <c r="H14310" s="64"/>
      <c r="O14310" s="87"/>
      <c r="P14310" s="127"/>
      <c r="Q14310" s="127"/>
      <c r="R14310" s="127"/>
    </row>
    <row r="14311" spans="7:18" x14ac:dyDescent="0.2">
      <c r="G14311" s="64"/>
      <c r="H14311" s="64"/>
      <c r="O14311" s="87"/>
      <c r="P14311" s="127"/>
      <c r="Q14311" s="127"/>
      <c r="R14311" s="127"/>
    </row>
    <row r="14312" spans="7:18" x14ac:dyDescent="0.2">
      <c r="G14312" s="64"/>
      <c r="H14312" s="64"/>
      <c r="O14312" s="87"/>
      <c r="P14312" s="127"/>
      <c r="Q14312" s="127"/>
      <c r="R14312" s="127"/>
    </row>
    <row r="14313" spans="7:18" x14ac:dyDescent="0.2">
      <c r="G14313" s="64"/>
      <c r="H14313" s="64"/>
      <c r="O14313" s="87"/>
      <c r="P14313" s="127"/>
      <c r="Q14313" s="127"/>
      <c r="R14313" s="127"/>
    </row>
    <row r="14314" spans="7:18" x14ac:dyDescent="0.2">
      <c r="G14314" s="64"/>
      <c r="H14314" s="64"/>
      <c r="O14314" s="87"/>
      <c r="P14314" s="127"/>
      <c r="Q14314" s="127"/>
      <c r="R14314" s="127"/>
    </row>
    <row r="14315" spans="7:18" x14ac:dyDescent="0.2">
      <c r="G14315" s="64"/>
      <c r="H14315" s="64"/>
      <c r="O14315" s="87"/>
      <c r="P14315" s="127"/>
      <c r="Q14315" s="127"/>
      <c r="R14315" s="127"/>
    </row>
    <row r="14316" spans="7:18" x14ac:dyDescent="0.2">
      <c r="G14316" s="64"/>
      <c r="H14316" s="64"/>
      <c r="O14316" s="87"/>
      <c r="P14316" s="127"/>
      <c r="Q14316" s="127"/>
      <c r="R14316" s="127"/>
    </row>
    <row r="14317" spans="7:18" x14ac:dyDescent="0.2">
      <c r="G14317" s="64"/>
      <c r="H14317" s="64"/>
      <c r="O14317" s="87"/>
      <c r="P14317" s="127"/>
      <c r="Q14317" s="127"/>
      <c r="R14317" s="127"/>
    </row>
    <row r="14318" spans="7:18" x14ac:dyDescent="0.2">
      <c r="G14318" s="64"/>
      <c r="H14318" s="64"/>
      <c r="O14318" s="87"/>
      <c r="P14318" s="127"/>
      <c r="Q14318" s="127"/>
      <c r="R14318" s="127"/>
    </row>
    <row r="14319" spans="7:18" x14ac:dyDescent="0.2">
      <c r="G14319" s="64"/>
      <c r="H14319" s="64"/>
      <c r="O14319" s="87"/>
      <c r="P14319" s="127"/>
      <c r="Q14319" s="127"/>
      <c r="R14319" s="127"/>
    </row>
    <row r="14320" spans="7:18" x14ac:dyDescent="0.2">
      <c r="G14320" s="64"/>
      <c r="H14320" s="64"/>
      <c r="O14320" s="87"/>
      <c r="P14320" s="127"/>
      <c r="Q14320" s="127"/>
      <c r="R14320" s="127"/>
    </row>
    <row r="14321" spans="7:18" x14ac:dyDescent="0.2">
      <c r="G14321" s="64"/>
      <c r="H14321" s="64"/>
      <c r="O14321" s="87"/>
      <c r="P14321" s="127"/>
      <c r="Q14321" s="127"/>
      <c r="R14321" s="127"/>
    </row>
    <row r="14322" spans="7:18" x14ac:dyDescent="0.2">
      <c r="G14322" s="64"/>
      <c r="H14322" s="64"/>
      <c r="O14322" s="87"/>
      <c r="P14322" s="127"/>
      <c r="Q14322" s="127"/>
      <c r="R14322" s="127"/>
    </row>
    <row r="14323" spans="7:18" x14ac:dyDescent="0.2">
      <c r="G14323" s="64"/>
      <c r="H14323" s="64"/>
      <c r="O14323" s="87"/>
      <c r="P14323" s="127"/>
      <c r="Q14323" s="127"/>
      <c r="R14323" s="127"/>
    </row>
    <row r="14324" spans="7:18" x14ac:dyDescent="0.2">
      <c r="G14324" s="64"/>
      <c r="H14324" s="64"/>
      <c r="O14324" s="87"/>
      <c r="P14324" s="127"/>
      <c r="Q14324" s="127"/>
      <c r="R14324" s="127"/>
    </row>
    <row r="14325" spans="7:18" x14ac:dyDescent="0.2">
      <c r="G14325" s="64"/>
      <c r="H14325" s="64"/>
      <c r="O14325" s="87"/>
      <c r="P14325" s="127"/>
      <c r="Q14325" s="127"/>
      <c r="R14325" s="127"/>
    </row>
    <row r="14326" spans="7:18" x14ac:dyDescent="0.2">
      <c r="G14326" s="64"/>
      <c r="H14326" s="64"/>
      <c r="O14326" s="87"/>
      <c r="P14326" s="127"/>
      <c r="Q14326" s="127"/>
      <c r="R14326" s="127"/>
    </row>
    <row r="14327" spans="7:18" x14ac:dyDescent="0.2">
      <c r="G14327" s="64"/>
      <c r="H14327" s="64"/>
      <c r="O14327" s="87"/>
      <c r="P14327" s="127"/>
      <c r="Q14327" s="127"/>
      <c r="R14327" s="127"/>
    </row>
    <row r="14328" spans="7:18" x14ac:dyDescent="0.2">
      <c r="G14328" s="64"/>
      <c r="H14328" s="64"/>
      <c r="O14328" s="87"/>
      <c r="P14328" s="127"/>
      <c r="Q14328" s="127"/>
      <c r="R14328" s="127"/>
    </row>
    <row r="14329" spans="7:18" x14ac:dyDescent="0.2">
      <c r="G14329" s="64"/>
      <c r="H14329" s="64"/>
      <c r="O14329" s="87"/>
      <c r="P14329" s="127"/>
      <c r="Q14329" s="127"/>
      <c r="R14329" s="127"/>
    </row>
    <row r="14330" spans="7:18" x14ac:dyDescent="0.2">
      <c r="G14330" s="64"/>
      <c r="H14330" s="64"/>
      <c r="O14330" s="87"/>
      <c r="P14330" s="127"/>
      <c r="Q14330" s="127"/>
      <c r="R14330" s="127"/>
    </row>
    <row r="14331" spans="7:18" x14ac:dyDescent="0.2">
      <c r="G14331" s="64"/>
      <c r="H14331" s="64"/>
      <c r="O14331" s="87"/>
      <c r="P14331" s="127"/>
      <c r="Q14331" s="127"/>
      <c r="R14331" s="127"/>
    </row>
    <row r="14332" spans="7:18" x14ac:dyDescent="0.2">
      <c r="G14332" s="64"/>
      <c r="H14332" s="64"/>
      <c r="O14332" s="87"/>
      <c r="P14332" s="127"/>
      <c r="Q14332" s="127"/>
      <c r="R14332" s="127"/>
    </row>
    <row r="14333" spans="7:18" x14ac:dyDescent="0.2">
      <c r="G14333" s="64"/>
      <c r="H14333" s="64"/>
      <c r="O14333" s="87"/>
      <c r="P14333" s="127"/>
      <c r="Q14333" s="127"/>
      <c r="R14333" s="127"/>
    </row>
    <row r="14334" spans="7:18" x14ac:dyDescent="0.2">
      <c r="G14334" s="64"/>
      <c r="H14334" s="64"/>
      <c r="O14334" s="87"/>
      <c r="P14334" s="127"/>
      <c r="Q14334" s="127"/>
      <c r="R14334" s="127"/>
    </row>
    <row r="14335" spans="7:18" x14ac:dyDescent="0.2">
      <c r="G14335" s="64"/>
      <c r="H14335" s="64"/>
      <c r="O14335" s="87"/>
      <c r="P14335" s="127"/>
      <c r="Q14335" s="127"/>
      <c r="R14335" s="127"/>
    </row>
    <row r="14336" spans="7:18" x14ac:dyDescent="0.2">
      <c r="G14336" s="64"/>
      <c r="H14336" s="64"/>
      <c r="O14336" s="87"/>
      <c r="P14336" s="127"/>
      <c r="Q14336" s="127"/>
      <c r="R14336" s="127"/>
    </row>
    <row r="14337" spans="7:18" x14ac:dyDescent="0.2">
      <c r="G14337" s="64"/>
      <c r="H14337" s="64"/>
      <c r="O14337" s="87"/>
      <c r="P14337" s="127"/>
      <c r="Q14337" s="127"/>
      <c r="R14337" s="127"/>
    </row>
    <row r="14338" spans="7:18" x14ac:dyDescent="0.2">
      <c r="G14338" s="64"/>
      <c r="H14338" s="64"/>
      <c r="O14338" s="87"/>
      <c r="P14338" s="127"/>
      <c r="Q14338" s="127"/>
      <c r="R14338" s="127"/>
    </row>
    <row r="14339" spans="7:18" x14ac:dyDescent="0.2">
      <c r="G14339" s="64"/>
      <c r="H14339" s="64"/>
      <c r="O14339" s="87"/>
      <c r="P14339" s="127"/>
      <c r="Q14339" s="127"/>
      <c r="R14339" s="127"/>
    </row>
    <row r="14340" spans="7:18" x14ac:dyDescent="0.2">
      <c r="G14340" s="64"/>
      <c r="H14340" s="64"/>
      <c r="O14340" s="87"/>
      <c r="P14340" s="127"/>
      <c r="Q14340" s="127"/>
      <c r="R14340" s="127"/>
    </row>
    <row r="14341" spans="7:18" x14ac:dyDescent="0.2">
      <c r="G14341" s="64"/>
      <c r="H14341" s="64"/>
      <c r="O14341" s="87"/>
      <c r="P14341" s="127"/>
      <c r="Q14341" s="127"/>
      <c r="R14341" s="127"/>
    </row>
    <row r="14342" spans="7:18" x14ac:dyDescent="0.2">
      <c r="G14342" s="64"/>
      <c r="H14342" s="64"/>
      <c r="O14342" s="87"/>
      <c r="P14342" s="127"/>
      <c r="Q14342" s="127"/>
      <c r="R14342" s="127"/>
    </row>
    <row r="14343" spans="7:18" x14ac:dyDescent="0.2">
      <c r="G14343" s="64"/>
      <c r="H14343" s="64"/>
      <c r="O14343" s="87"/>
      <c r="P14343" s="127"/>
      <c r="Q14343" s="127"/>
      <c r="R14343" s="127"/>
    </row>
    <row r="14344" spans="7:18" x14ac:dyDescent="0.2">
      <c r="G14344" s="64"/>
      <c r="H14344" s="64"/>
      <c r="O14344" s="87"/>
      <c r="P14344" s="127"/>
      <c r="Q14344" s="127"/>
      <c r="R14344" s="127"/>
    </row>
    <row r="14345" spans="7:18" x14ac:dyDescent="0.2">
      <c r="G14345" s="64"/>
      <c r="H14345" s="64"/>
      <c r="O14345" s="87"/>
      <c r="P14345" s="127"/>
      <c r="Q14345" s="127"/>
      <c r="R14345" s="127"/>
    </row>
    <row r="14346" spans="7:18" x14ac:dyDescent="0.2">
      <c r="G14346" s="64"/>
      <c r="H14346" s="64"/>
      <c r="O14346" s="87"/>
      <c r="P14346" s="127"/>
      <c r="Q14346" s="127"/>
      <c r="R14346" s="127"/>
    </row>
    <row r="14347" spans="7:18" x14ac:dyDescent="0.2">
      <c r="G14347" s="64"/>
      <c r="H14347" s="64"/>
      <c r="O14347" s="87"/>
      <c r="P14347" s="127"/>
      <c r="Q14347" s="127"/>
      <c r="R14347" s="127"/>
    </row>
    <row r="14348" spans="7:18" x14ac:dyDescent="0.2">
      <c r="G14348" s="64"/>
      <c r="H14348" s="64"/>
      <c r="O14348" s="87"/>
      <c r="P14348" s="127"/>
      <c r="Q14348" s="127"/>
      <c r="R14348" s="127"/>
    </row>
    <row r="14349" spans="7:18" x14ac:dyDescent="0.2">
      <c r="G14349" s="64"/>
      <c r="H14349" s="64"/>
      <c r="O14349" s="87"/>
      <c r="P14349" s="127"/>
      <c r="Q14349" s="127"/>
      <c r="R14349" s="127"/>
    </row>
    <row r="14350" spans="7:18" x14ac:dyDescent="0.2">
      <c r="G14350" s="64"/>
      <c r="H14350" s="64"/>
      <c r="O14350" s="87"/>
      <c r="P14350" s="127"/>
      <c r="Q14350" s="127"/>
      <c r="R14350" s="127"/>
    </row>
    <row r="14351" spans="7:18" x14ac:dyDescent="0.2">
      <c r="G14351" s="64"/>
      <c r="H14351" s="64"/>
      <c r="O14351" s="87"/>
      <c r="P14351" s="127"/>
      <c r="Q14351" s="127"/>
      <c r="R14351" s="127"/>
    </row>
    <row r="14352" spans="7:18" x14ac:dyDescent="0.2">
      <c r="G14352" s="64"/>
      <c r="H14352" s="64"/>
      <c r="O14352" s="87"/>
      <c r="P14352" s="127"/>
      <c r="Q14352" s="127"/>
      <c r="R14352" s="127"/>
    </row>
    <row r="14353" spans="7:18" x14ac:dyDescent="0.2">
      <c r="G14353" s="64"/>
      <c r="H14353" s="64"/>
      <c r="O14353" s="87"/>
      <c r="P14353" s="127"/>
      <c r="Q14353" s="127"/>
      <c r="R14353" s="127"/>
    </row>
    <row r="14354" spans="7:18" x14ac:dyDescent="0.2">
      <c r="G14354" s="64"/>
      <c r="H14354" s="64"/>
      <c r="O14354" s="87"/>
      <c r="P14354" s="127"/>
      <c r="Q14354" s="127"/>
      <c r="R14354" s="127"/>
    </row>
    <row r="14355" spans="7:18" x14ac:dyDescent="0.2">
      <c r="G14355" s="64"/>
      <c r="H14355" s="64"/>
      <c r="O14355" s="87"/>
      <c r="P14355" s="127"/>
      <c r="Q14355" s="127"/>
      <c r="R14355" s="127"/>
    </row>
    <row r="14356" spans="7:18" x14ac:dyDescent="0.2">
      <c r="G14356" s="64"/>
      <c r="H14356" s="64"/>
      <c r="O14356" s="87"/>
      <c r="P14356" s="127"/>
      <c r="Q14356" s="127"/>
      <c r="R14356" s="127"/>
    </row>
    <row r="14357" spans="7:18" x14ac:dyDescent="0.2">
      <c r="G14357" s="64"/>
      <c r="H14357" s="64"/>
      <c r="O14357" s="87"/>
      <c r="P14357" s="127"/>
      <c r="Q14357" s="127"/>
      <c r="R14357" s="127"/>
    </row>
    <row r="14358" spans="7:18" x14ac:dyDescent="0.2">
      <c r="G14358" s="64"/>
      <c r="H14358" s="64"/>
      <c r="O14358" s="87"/>
      <c r="P14358" s="127"/>
      <c r="Q14358" s="127"/>
      <c r="R14358" s="127"/>
    </row>
    <row r="14359" spans="7:18" x14ac:dyDescent="0.2">
      <c r="G14359" s="64"/>
      <c r="H14359" s="64"/>
      <c r="O14359" s="87"/>
      <c r="P14359" s="127"/>
      <c r="Q14359" s="127"/>
      <c r="R14359" s="127"/>
    </row>
    <row r="14360" spans="7:18" x14ac:dyDescent="0.2">
      <c r="G14360" s="64"/>
      <c r="H14360" s="64"/>
      <c r="O14360" s="87"/>
      <c r="P14360" s="127"/>
      <c r="Q14360" s="127"/>
      <c r="R14360" s="127"/>
    </row>
    <row r="14361" spans="7:18" x14ac:dyDescent="0.2">
      <c r="G14361" s="64"/>
      <c r="H14361" s="64"/>
      <c r="O14361" s="87"/>
      <c r="P14361" s="127"/>
      <c r="Q14361" s="127"/>
      <c r="R14361" s="127"/>
    </row>
    <row r="14362" spans="7:18" x14ac:dyDescent="0.2">
      <c r="G14362" s="64"/>
      <c r="H14362" s="64"/>
      <c r="O14362" s="87"/>
      <c r="P14362" s="127"/>
      <c r="Q14362" s="127"/>
      <c r="R14362" s="127"/>
    </row>
    <row r="14363" spans="7:18" x14ac:dyDescent="0.2">
      <c r="G14363" s="64"/>
      <c r="H14363" s="64"/>
      <c r="O14363" s="87"/>
      <c r="P14363" s="127"/>
      <c r="Q14363" s="127"/>
      <c r="R14363" s="127"/>
    </row>
    <row r="14364" spans="7:18" x14ac:dyDescent="0.2">
      <c r="G14364" s="64"/>
      <c r="H14364" s="64"/>
      <c r="O14364" s="87"/>
      <c r="P14364" s="127"/>
      <c r="Q14364" s="127"/>
      <c r="R14364" s="127"/>
    </row>
    <row r="14365" spans="7:18" x14ac:dyDescent="0.2">
      <c r="G14365" s="64"/>
      <c r="H14365" s="64"/>
      <c r="O14365" s="87"/>
      <c r="P14365" s="127"/>
      <c r="Q14365" s="127"/>
      <c r="R14365" s="127"/>
    </row>
    <row r="14366" spans="7:18" x14ac:dyDescent="0.2">
      <c r="G14366" s="64"/>
      <c r="H14366" s="64"/>
      <c r="O14366" s="87"/>
      <c r="P14366" s="127"/>
      <c r="Q14366" s="127"/>
      <c r="R14366" s="127"/>
    </row>
    <row r="14367" spans="7:18" x14ac:dyDescent="0.2">
      <c r="G14367" s="64"/>
      <c r="H14367" s="64"/>
      <c r="O14367" s="87"/>
      <c r="P14367" s="127"/>
      <c r="Q14367" s="127"/>
      <c r="R14367" s="127"/>
    </row>
    <row r="14368" spans="7:18" x14ac:dyDescent="0.2">
      <c r="G14368" s="64"/>
      <c r="H14368" s="64"/>
      <c r="O14368" s="87"/>
      <c r="P14368" s="127"/>
      <c r="Q14368" s="127"/>
      <c r="R14368" s="127"/>
    </row>
    <row r="14369" spans="7:18" x14ac:dyDescent="0.2">
      <c r="G14369" s="64"/>
      <c r="H14369" s="64"/>
      <c r="O14369" s="87"/>
      <c r="P14369" s="127"/>
      <c r="Q14369" s="127"/>
      <c r="R14369" s="127"/>
    </row>
    <row r="14370" spans="7:18" x14ac:dyDescent="0.2">
      <c r="G14370" s="64"/>
      <c r="H14370" s="64"/>
      <c r="O14370" s="87"/>
      <c r="P14370" s="127"/>
      <c r="Q14370" s="127"/>
      <c r="R14370" s="127"/>
    </row>
    <row r="14371" spans="7:18" x14ac:dyDescent="0.2">
      <c r="G14371" s="64"/>
      <c r="H14371" s="64"/>
      <c r="O14371" s="87"/>
      <c r="P14371" s="127"/>
      <c r="Q14371" s="127"/>
      <c r="R14371" s="127"/>
    </row>
    <row r="14372" spans="7:18" x14ac:dyDescent="0.2">
      <c r="G14372" s="64"/>
      <c r="H14372" s="64"/>
      <c r="O14372" s="87"/>
      <c r="P14372" s="127"/>
      <c r="Q14372" s="127"/>
      <c r="R14372" s="127"/>
    </row>
    <row r="14373" spans="7:18" x14ac:dyDescent="0.2">
      <c r="G14373" s="64"/>
      <c r="H14373" s="64"/>
      <c r="O14373" s="87"/>
      <c r="P14373" s="127"/>
      <c r="Q14373" s="127"/>
      <c r="R14373" s="127"/>
    </row>
    <row r="14374" spans="7:18" x14ac:dyDescent="0.2">
      <c r="G14374" s="64"/>
      <c r="H14374" s="64"/>
      <c r="O14374" s="87"/>
      <c r="P14374" s="127"/>
      <c r="Q14374" s="127"/>
      <c r="R14374" s="127"/>
    </row>
    <row r="14375" spans="7:18" x14ac:dyDescent="0.2">
      <c r="G14375" s="64"/>
      <c r="H14375" s="64"/>
      <c r="O14375" s="87"/>
      <c r="P14375" s="127"/>
      <c r="Q14375" s="127"/>
      <c r="R14375" s="127"/>
    </row>
    <row r="14376" spans="7:18" x14ac:dyDescent="0.2">
      <c r="G14376" s="64"/>
      <c r="H14376" s="64"/>
      <c r="O14376" s="87"/>
      <c r="P14376" s="127"/>
      <c r="Q14376" s="127"/>
      <c r="R14376" s="127"/>
    </row>
    <row r="14377" spans="7:18" x14ac:dyDescent="0.2">
      <c r="G14377" s="64"/>
      <c r="H14377" s="64"/>
      <c r="O14377" s="87"/>
      <c r="P14377" s="127"/>
      <c r="Q14377" s="127"/>
      <c r="R14377" s="127"/>
    </row>
    <row r="14378" spans="7:18" x14ac:dyDescent="0.2">
      <c r="G14378" s="64"/>
      <c r="H14378" s="64"/>
      <c r="O14378" s="87"/>
      <c r="P14378" s="127"/>
      <c r="Q14378" s="127"/>
      <c r="R14378" s="127"/>
    </row>
    <row r="14379" spans="7:18" x14ac:dyDescent="0.2">
      <c r="G14379" s="64"/>
      <c r="H14379" s="64"/>
      <c r="O14379" s="87"/>
      <c r="P14379" s="127"/>
      <c r="Q14379" s="127"/>
      <c r="R14379" s="127"/>
    </row>
    <row r="14380" spans="7:18" x14ac:dyDescent="0.2">
      <c r="G14380" s="64"/>
      <c r="H14380" s="64"/>
      <c r="O14380" s="87"/>
      <c r="P14380" s="127"/>
      <c r="Q14380" s="127"/>
      <c r="R14380" s="127"/>
    </row>
    <row r="14381" spans="7:18" x14ac:dyDescent="0.2">
      <c r="G14381" s="64"/>
      <c r="H14381" s="64"/>
      <c r="O14381" s="87"/>
      <c r="P14381" s="127"/>
      <c r="Q14381" s="127"/>
      <c r="R14381" s="127"/>
    </row>
    <row r="14382" spans="7:18" x14ac:dyDescent="0.2">
      <c r="G14382" s="64"/>
      <c r="H14382" s="64"/>
      <c r="O14382" s="87"/>
      <c r="P14382" s="127"/>
      <c r="Q14382" s="127"/>
      <c r="R14382" s="127"/>
    </row>
    <row r="14383" spans="7:18" x14ac:dyDescent="0.2">
      <c r="G14383" s="64"/>
      <c r="H14383" s="64"/>
      <c r="O14383" s="87"/>
      <c r="P14383" s="127"/>
      <c r="Q14383" s="127"/>
      <c r="R14383" s="127"/>
    </row>
    <row r="14384" spans="7:18" x14ac:dyDescent="0.2">
      <c r="G14384" s="64"/>
      <c r="H14384" s="64"/>
      <c r="O14384" s="87"/>
      <c r="P14384" s="127"/>
      <c r="Q14384" s="127"/>
      <c r="R14384" s="127"/>
    </row>
    <row r="14385" spans="7:18" x14ac:dyDescent="0.2">
      <c r="G14385" s="64"/>
      <c r="H14385" s="64"/>
      <c r="O14385" s="87"/>
      <c r="P14385" s="127"/>
      <c r="Q14385" s="127"/>
      <c r="R14385" s="127"/>
    </row>
    <row r="14386" spans="7:18" x14ac:dyDescent="0.2">
      <c r="G14386" s="64"/>
      <c r="H14386" s="64"/>
      <c r="O14386" s="87"/>
      <c r="P14386" s="127"/>
      <c r="Q14386" s="127"/>
      <c r="R14386" s="127"/>
    </row>
    <row r="14387" spans="7:18" x14ac:dyDescent="0.2">
      <c r="G14387" s="64"/>
      <c r="H14387" s="64"/>
      <c r="O14387" s="87"/>
      <c r="P14387" s="127"/>
      <c r="Q14387" s="127"/>
      <c r="R14387" s="127"/>
    </row>
    <row r="14388" spans="7:18" x14ac:dyDescent="0.2">
      <c r="G14388" s="64"/>
      <c r="H14388" s="64"/>
      <c r="O14388" s="87"/>
      <c r="P14388" s="127"/>
      <c r="Q14388" s="127"/>
      <c r="R14388" s="127"/>
    </row>
    <row r="14389" spans="7:18" x14ac:dyDescent="0.2">
      <c r="G14389" s="64"/>
      <c r="H14389" s="64"/>
      <c r="O14389" s="87"/>
      <c r="P14389" s="127"/>
      <c r="Q14389" s="127"/>
      <c r="R14389" s="127"/>
    </row>
    <row r="14390" spans="7:18" x14ac:dyDescent="0.2">
      <c r="G14390" s="64"/>
      <c r="H14390" s="64"/>
      <c r="O14390" s="87"/>
      <c r="P14390" s="127"/>
      <c r="Q14390" s="127"/>
      <c r="R14390" s="127"/>
    </row>
    <row r="14391" spans="7:18" x14ac:dyDescent="0.2">
      <c r="G14391" s="64"/>
      <c r="H14391" s="64"/>
      <c r="O14391" s="87"/>
      <c r="P14391" s="127"/>
      <c r="Q14391" s="127"/>
      <c r="R14391" s="127"/>
    </row>
    <row r="14392" spans="7:18" x14ac:dyDescent="0.2">
      <c r="G14392" s="64"/>
      <c r="H14392" s="64"/>
      <c r="O14392" s="87"/>
      <c r="P14392" s="127"/>
      <c r="Q14392" s="127"/>
      <c r="R14392" s="127"/>
    </row>
    <row r="14393" spans="7:18" x14ac:dyDescent="0.2">
      <c r="G14393" s="64"/>
      <c r="H14393" s="64"/>
      <c r="O14393" s="87"/>
      <c r="P14393" s="127"/>
      <c r="Q14393" s="127"/>
      <c r="R14393" s="127"/>
    </row>
    <row r="14394" spans="7:18" x14ac:dyDescent="0.2">
      <c r="G14394" s="64"/>
      <c r="H14394" s="64"/>
      <c r="O14394" s="87"/>
      <c r="P14394" s="127"/>
      <c r="Q14394" s="127"/>
      <c r="R14394" s="127"/>
    </row>
    <row r="14395" spans="7:18" x14ac:dyDescent="0.2">
      <c r="G14395" s="64"/>
      <c r="H14395" s="64"/>
      <c r="O14395" s="87"/>
      <c r="P14395" s="127"/>
      <c r="Q14395" s="127"/>
      <c r="R14395" s="127"/>
    </row>
    <row r="14396" spans="7:18" x14ac:dyDescent="0.2">
      <c r="G14396" s="64"/>
      <c r="H14396" s="64"/>
      <c r="O14396" s="87"/>
      <c r="P14396" s="127"/>
      <c r="Q14396" s="127"/>
      <c r="R14396" s="127"/>
    </row>
    <row r="14397" spans="7:18" x14ac:dyDescent="0.2">
      <c r="G14397" s="64"/>
      <c r="H14397" s="64"/>
      <c r="O14397" s="87"/>
      <c r="P14397" s="127"/>
      <c r="Q14397" s="127"/>
      <c r="R14397" s="127"/>
    </row>
    <row r="14398" spans="7:18" x14ac:dyDescent="0.2">
      <c r="G14398" s="64"/>
      <c r="H14398" s="64"/>
      <c r="O14398" s="87"/>
      <c r="P14398" s="127"/>
      <c r="Q14398" s="127"/>
      <c r="R14398" s="127"/>
    </row>
    <row r="14399" spans="7:18" x14ac:dyDescent="0.2">
      <c r="G14399" s="64"/>
      <c r="H14399" s="64"/>
      <c r="O14399" s="87"/>
      <c r="P14399" s="127"/>
      <c r="Q14399" s="127"/>
      <c r="R14399" s="127"/>
    </row>
    <row r="14400" spans="7:18" x14ac:dyDescent="0.2">
      <c r="G14400" s="64"/>
      <c r="H14400" s="64"/>
      <c r="O14400" s="87"/>
      <c r="P14400" s="127"/>
      <c r="Q14400" s="127"/>
      <c r="R14400" s="127"/>
    </row>
    <row r="14401" spans="7:18" x14ac:dyDescent="0.2">
      <c r="G14401" s="64"/>
      <c r="H14401" s="64"/>
      <c r="O14401" s="87"/>
      <c r="P14401" s="127"/>
      <c r="Q14401" s="127"/>
      <c r="R14401" s="127"/>
    </row>
    <row r="14402" spans="7:18" x14ac:dyDescent="0.2">
      <c r="G14402" s="64"/>
      <c r="H14402" s="64"/>
      <c r="O14402" s="87"/>
      <c r="P14402" s="127"/>
      <c r="Q14402" s="127"/>
      <c r="R14402" s="127"/>
    </row>
    <row r="14403" spans="7:18" x14ac:dyDescent="0.2">
      <c r="G14403" s="64"/>
      <c r="H14403" s="64"/>
      <c r="O14403" s="87"/>
      <c r="P14403" s="127"/>
      <c r="Q14403" s="127"/>
      <c r="R14403" s="127"/>
    </row>
    <row r="14404" spans="7:18" x14ac:dyDescent="0.2">
      <c r="G14404" s="64"/>
      <c r="H14404" s="64"/>
      <c r="O14404" s="87"/>
      <c r="P14404" s="127"/>
      <c r="Q14404" s="127"/>
      <c r="R14404" s="127"/>
    </row>
    <row r="14405" spans="7:18" x14ac:dyDescent="0.2">
      <c r="G14405" s="64"/>
      <c r="H14405" s="64"/>
      <c r="O14405" s="87"/>
      <c r="P14405" s="127"/>
      <c r="Q14405" s="127"/>
      <c r="R14405" s="127"/>
    </row>
    <row r="14406" spans="7:18" x14ac:dyDescent="0.2">
      <c r="G14406" s="64"/>
      <c r="H14406" s="64"/>
      <c r="O14406" s="87"/>
      <c r="P14406" s="127"/>
      <c r="Q14406" s="127"/>
      <c r="R14406" s="127"/>
    </row>
    <row r="14407" spans="7:18" x14ac:dyDescent="0.2">
      <c r="G14407" s="64"/>
      <c r="H14407" s="64"/>
      <c r="O14407" s="87"/>
      <c r="P14407" s="127"/>
      <c r="Q14407" s="127"/>
      <c r="R14407" s="127"/>
    </row>
    <row r="14408" spans="7:18" x14ac:dyDescent="0.2">
      <c r="G14408" s="64"/>
      <c r="H14408" s="64"/>
      <c r="O14408" s="87"/>
      <c r="P14408" s="127"/>
      <c r="Q14408" s="127"/>
      <c r="R14408" s="127"/>
    </row>
    <row r="14409" spans="7:18" x14ac:dyDescent="0.2">
      <c r="G14409" s="64"/>
      <c r="H14409" s="64"/>
      <c r="O14409" s="87"/>
      <c r="P14409" s="127"/>
      <c r="Q14409" s="127"/>
      <c r="R14409" s="127"/>
    </row>
    <row r="14410" spans="7:18" x14ac:dyDescent="0.2">
      <c r="G14410" s="64"/>
      <c r="H14410" s="64"/>
      <c r="O14410" s="87"/>
      <c r="P14410" s="127"/>
      <c r="Q14410" s="127"/>
      <c r="R14410" s="127"/>
    </row>
    <row r="14411" spans="7:18" x14ac:dyDescent="0.2">
      <c r="G14411" s="64"/>
      <c r="H14411" s="64"/>
      <c r="O14411" s="87"/>
      <c r="P14411" s="127"/>
      <c r="Q14411" s="127"/>
      <c r="R14411" s="127"/>
    </row>
    <row r="14412" spans="7:18" x14ac:dyDescent="0.2">
      <c r="G14412" s="64"/>
      <c r="H14412" s="64"/>
      <c r="O14412" s="87"/>
      <c r="P14412" s="127"/>
      <c r="Q14412" s="127"/>
      <c r="R14412" s="127"/>
    </row>
    <row r="14413" spans="7:18" x14ac:dyDescent="0.2">
      <c r="G14413" s="64"/>
      <c r="H14413" s="64"/>
      <c r="O14413" s="87"/>
      <c r="P14413" s="127"/>
      <c r="Q14413" s="127"/>
      <c r="R14413" s="127"/>
    </row>
    <row r="14414" spans="7:18" x14ac:dyDescent="0.2">
      <c r="G14414" s="64"/>
      <c r="H14414" s="64"/>
      <c r="O14414" s="87"/>
      <c r="P14414" s="127"/>
      <c r="Q14414" s="127"/>
      <c r="R14414" s="127"/>
    </row>
    <row r="14415" spans="7:18" x14ac:dyDescent="0.2">
      <c r="G14415" s="64"/>
      <c r="H14415" s="64"/>
      <c r="O14415" s="87"/>
      <c r="P14415" s="127"/>
      <c r="Q14415" s="127"/>
      <c r="R14415" s="127"/>
    </row>
    <row r="14416" spans="7:18" x14ac:dyDescent="0.2">
      <c r="G14416" s="64"/>
      <c r="H14416" s="64"/>
      <c r="O14416" s="87"/>
      <c r="P14416" s="127"/>
      <c r="Q14416" s="127"/>
      <c r="R14416" s="127"/>
    </row>
    <row r="14417" spans="7:18" x14ac:dyDescent="0.2">
      <c r="G14417" s="64"/>
      <c r="H14417" s="64"/>
      <c r="O14417" s="87"/>
      <c r="P14417" s="127"/>
      <c r="Q14417" s="127"/>
      <c r="R14417" s="127"/>
    </row>
    <row r="14418" spans="7:18" x14ac:dyDescent="0.2">
      <c r="G14418" s="64"/>
      <c r="H14418" s="64"/>
      <c r="O14418" s="87"/>
      <c r="P14418" s="127"/>
      <c r="Q14418" s="127"/>
      <c r="R14418" s="127"/>
    </row>
    <row r="14419" spans="7:18" x14ac:dyDescent="0.2">
      <c r="G14419" s="64"/>
      <c r="H14419" s="64"/>
      <c r="O14419" s="87"/>
      <c r="P14419" s="127"/>
      <c r="Q14419" s="127"/>
      <c r="R14419" s="127"/>
    </row>
    <row r="14420" spans="7:18" x14ac:dyDescent="0.2">
      <c r="G14420" s="64"/>
      <c r="H14420" s="64"/>
      <c r="O14420" s="87"/>
      <c r="P14420" s="127"/>
      <c r="Q14420" s="127"/>
      <c r="R14420" s="127"/>
    </row>
    <row r="14421" spans="7:18" x14ac:dyDescent="0.2">
      <c r="G14421" s="64"/>
      <c r="H14421" s="64"/>
      <c r="O14421" s="87"/>
      <c r="P14421" s="127"/>
      <c r="Q14421" s="127"/>
      <c r="R14421" s="127"/>
    </row>
    <row r="14422" spans="7:18" x14ac:dyDescent="0.2">
      <c r="G14422" s="64"/>
      <c r="H14422" s="64"/>
      <c r="O14422" s="87"/>
      <c r="P14422" s="127"/>
      <c r="Q14422" s="127"/>
      <c r="R14422" s="127"/>
    </row>
    <row r="14423" spans="7:18" x14ac:dyDescent="0.2">
      <c r="G14423" s="64"/>
      <c r="H14423" s="64"/>
      <c r="O14423" s="87"/>
      <c r="P14423" s="127"/>
      <c r="Q14423" s="127"/>
      <c r="R14423" s="127"/>
    </row>
    <row r="14424" spans="7:18" x14ac:dyDescent="0.2">
      <c r="G14424" s="64"/>
      <c r="H14424" s="64"/>
      <c r="O14424" s="87"/>
      <c r="P14424" s="127"/>
      <c r="Q14424" s="127"/>
      <c r="R14424" s="127"/>
    </row>
    <row r="14425" spans="7:18" x14ac:dyDescent="0.2">
      <c r="G14425" s="64"/>
      <c r="H14425" s="64"/>
      <c r="O14425" s="87"/>
      <c r="P14425" s="127"/>
      <c r="Q14425" s="127"/>
      <c r="R14425" s="127"/>
    </row>
    <row r="14426" spans="7:18" x14ac:dyDescent="0.2">
      <c r="G14426" s="64"/>
      <c r="H14426" s="64"/>
      <c r="O14426" s="87"/>
      <c r="P14426" s="127"/>
      <c r="Q14426" s="127"/>
      <c r="R14426" s="127"/>
    </row>
    <row r="14427" spans="7:18" x14ac:dyDescent="0.2">
      <c r="G14427" s="64"/>
      <c r="H14427" s="64"/>
      <c r="O14427" s="87"/>
      <c r="P14427" s="127"/>
      <c r="Q14427" s="127"/>
      <c r="R14427" s="127"/>
    </row>
    <row r="14428" spans="7:18" x14ac:dyDescent="0.2">
      <c r="G14428" s="64"/>
      <c r="H14428" s="64"/>
      <c r="O14428" s="87"/>
      <c r="P14428" s="127"/>
      <c r="Q14428" s="127"/>
      <c r="R14428" s="127"/>
    </row>
    <row r="14429" spans="7:18" x14ac:dyDescent="0.2">
      <c r="G14429" s="64"/>
      <c r="H14429" s="64"/>
      <c r="O14429" s="87"/>
      <c r="P14429" s="127"/>
      <c r="Q14429" s="127"/>
      <c r="R14429" s="127"/>
    </row>
    <row r="14430" spans="7:18" x14ac:dyDescent="0.2">
      <c r="G14430" s="64"/>
      <c r="H14430" s="64"/>
      <c r="O14430" s="87"/>
      <c r="P14430" s="127"/>
      <c r="Q14430" s="127"/>
      <c r="R14430" s="127"/>
    </row>
    <row r="14431" spans="7:18" x14ac:dyDescent="0.2">
      <c r="G14431" s="64"/>
      <c r="H14431" s="64"/>
      <c r="O14431" s="87"/>
      <c r="P14431" s="127"/>
      <c r="Q14431" s="127"/>
      <c r="R14431" s="127"/>
    </row>
    <row r="14432" spans="7:18" x14ac:dyDescent="0.2">
      <c r="G14432" s="64"/>
      <c r="H14432" s="64"/>
      <c r="O14432" s="87"/>
      <c r="P14432" s="127"/>
      <c r="Q14432" s="127"/>
      <c r="R14432" s="127"/>
    </row>
    <row r="14433" spans="7:18" x14ac:dyDescent="0.2">
      <c r="G14433" s="64"/>
      <c r="H14433" s="64"/>
      <c r="O14433" s="87"/>
      <c r="P14433" s="127"/>
      <c r="Q14433" s="127"/>
      <c r="R14433" s="127"/>
    </row>
    <row r="14434" spans="7:18" x14ac:dyDescent="0.2">
      <c r="G14434" s="64"/>
      <c r="H14434" s="64"/>
      <c r="O14434" s="87"/>
      <c r="P14434" s="127"/>
      <c r="Q14434" s="127"/>
      <c r="R14434" s="127"/>
    </row>
    <row r="14435" spans="7:18" x14ac:dyDescent="0.2">
      <c r="G14435" s="64"/>
      <c r="H14435" s="64"/>
      <c r="O14435" s="87"/>
      <c r="P14435" s="127"/>
      <c r="Q14435" s="127"/>
      <c r="R14435" s="127"/>
    </row>
    <row r="14436" spans="7:18" x14ac:dyDescent="0.2">
      <c r="G14436" s="64"/>
      <c r="H14436" s="64"/>
      <c r="O14436" s="87"/>
      <c r="P14436" s="127"/>
      <c r="Q14436" s="127"/>
      <c r="R14436" s="127"/>
    </row>
    <row r="14437" spans="7:18" x14ac:dyDescent="0.2">
      <c r="G14437" s="64"/>
      <c r="H14437" s="64"/>
      <c r="O14437" s="87"/>
      <c r="P14437" s="127"/>
      <c r="Q14437" s="127"/>
      <c r="R14437" s="127"/>
    </row>
    <row r="14438" spans="7:18" x14ac:dyDescent="0.2">
      <c r="G14438" s="64"/>
      <c r="H14438" s="64"/>
      <c r="O14438" s="87"/>
      <c r="P14438" s="127"/>
      <c r="Q14438" s="127"/>
      <c r="R14438" s="127"/>
    </row>
    <row r="14439" spans="7:18" x14ac:dyDescent="0.2">
      <c r="G14439" s="64"/>
      <c r="H14439" s="64"/>
      <c r="O14439" s="87"/>
      <c r="P14439" s="127"/>
      <c r="Q14439" s="127"/>
      <c r="R14439" s="127"/>
    </row>
    <row r="14440" spans="7:18" x14ac:dyDescent="0.2">
      <c r="G14440" s="64"/>
      <c r="H14440" s="64"/>
      <c r="O14440" s="87"/>
      <c r="P14440" s="127"/>
      <c r="Q14440" s="127"/>
      <c r="R14440" s="127"/>
    </row>
    <row r="14441" spans="7:18" x14ac:dyDescent="0.2">
      <c r="G14441" s="64"/>
      <c r="H14441" s="64"/>
      <c r="O14441" s="87"/>
      <c r="P14441" s="127"/>
      <c r="Q14441" s="127"/>
      <c r="R14441" s="127"/>
    </row>
    <row r="14442" spans="7:18" x14ac:dyDescent="0.2">
      <c r="G14442" s="64"/>
      <c r="H14442" s="64"/>
      <c r="O14442" s="87"/>
      <c r="P14442" s="127"/>
      <c r="Q14442" s="127"/>
      <c r="R14442" s="127"/>
    </row>
    <row r="14443" spans="7:18" x14ac:dyDescent="0.2">
      <c r="G14443" s="64"/>
      <c r="H14443" s="64"/>
      <c r="O14443" s="87"/>
      <c r="P14443" s="127"/>
      <c r="Q14443" s="127"/>
      <c r="R14443" s="127"/>
    </row>
    <row r="14444" spans="7:18" x14ac:dyDescent="0.2">
      <c r="G14444" s="64"/>
      <c r="H14444" s="64"/>
      <c r="O14444" s="87"/>
      <c r="P14444" s="127"/>
      <c r="Q14444" s="127"/>
      <c r="R14444" s="127"/>
    </row>
    <row r="14445" spans="7:18" x14ac:dyDescent="0.2">
      <c r="G14445" s="64"/>
      <c r="H14445" s="64"/>
      <c r="O14445" s="87"/>
      <c r="P14445" s="127"/>
      <c r="Q14445" s="127"/>
      <c r="R14445" s="127"/>
    </row>
    <row r="14446" spans="7:18" x14ac:dyDescent="0.2">
      <c r="G14446" s="64"/>
      <c r="H14446" s="64"/>
      <c r="O14446" s="87"/>
      <c r="P14446" s="127"/>
      <c r="Q14446" s="127"/>
      <c r="R14446" s="127"/>
    </row>
    <row r="14447" spans="7:18" x14ac:dyDescent="0.2">
      <c r="G14447" s="64"/>
      <c r="H14447" s="64"/>
      <c r="O14447" s="87"/>
      <c r="P14447" s="127"/>
      <c r="Q14447" s="127"/>
      <c r="R14447" s="127"/>
    </row>
    <row r="14448" spans="7:18" x14ac:dyDescent="0.2">
      <c r="G14448" s="64"/>
      <c r="H14448" s="64"/>
      <c r="O14448" s="87"/>
      <c r="P14448" s="127"/>
      <c r="Q14448" s="127"/>
      <c r="R14448" s="127"/>
    </row>
    <row r="14449" spans="7:18" x14ac:dyDescent="0.2">
      <c r="G14449" s="64"/>
      <c r="H14449" s="64"/>
      <c r="O14449" s="87"/>
      <c r="P14449" s="127"/>
      <c r="Q14449" s="127"/>
      <c r="R14449" s="127"/>
    </row>
    <row r="14450" spans="7:18" x14ac:dyDescent="0.2">
      <c r="G14450" s="64"/>
      <c r="H14450" s="64"/>
      <c r="O14450" s="87"/>
      <c r="P14450" s="127"/>
      <c r="Q14450" s="127"/>
      <c r="R14450" s="127"/>
    </row>
    <row r="14451" spans="7:18" x14ac:dyDescent="0.2">
      <c r="G14451" s="64"/>
      <c r="H14451" s="64"/>
      <c r="O14451" s="87"/>
      <c r="P14451" s="127"/>
      <c r="Q14451" s="127"/>
      <c r="R14451" s="127"/>
    </row>
    <row r="14452" spans="7:18" x14ac:dyDescent="0.2">
      <c r="G14452" s="64"/>
      <c r="H14452" s="64"/>
      <c r="O14452" s="87"/>
      <c r="P14452" s="127"/>
      <c r="Q14452" s="127"/>
      <c r="R14452" s="127"/>
    </row>
    <row r="14453" spans="7:18" x14ac:dyDescent="0.2">
      <c r="G14453" s="64"/>
      <c r="H14453" s="64"/>
      <c r="O14453" s="87"/>
      <c r="P14453" s="127"/>
      <c r="Q14453" s="127"/>
      <c r="R14453" s="127"/>
    </row>
    <row r="14454" spans="7:18" x14ac:dyDescent="0.2">
      <c r="G14454" s="64"/>
      <c r="H14454" s="64"/>
      <c r="O14454" s="87"/>
      <c r="P14454" s="127"/>
      <c r="Q14454" s="127"/>
      <c r="R14454" s="127"/>
    </row>
    <row r="14455" spans="7:18" x14ac:dyDescent="0.2">
      <c r="G14455" s="64"/>
      <c r="H14455" s="64"/>
      <c r="O14455" s="87"/>
      <c r="P14455" s="127"/>
      <c r="Q14455" s="127"/>
      <c r="R14455" s="127"/>
    </row>
    <row r="14456" spans="7:18" x14ac:dyDescent="0.2">
      <c r="G14456" s="64"/>
      <c r="H14456" s="64"/>
      <c r="O14456" s="87"/>
      <c r="P14456" s="127"/>
      <c r="Q14456" s="127"/>
      <c r="R14456" s="127"/>
    </row>
    <row r="14457" spans="7:18" x14ac:dyDescent="0.2">
      <c r="G14457" s="64"/>
      <c r="H14457" s="64"/>
      <c r="O14457" s="87"/>
      <c r="P14457" s="127"/>
      <c r="Q14457" s="127"/>
      <c r="R14457" s="127"/>
    </row>
    <row r="14458" spans="7:18" x14ac:dyDescent="0.2">
      <c r="G14458" s="64"/>
      <c r="H14458" s="64"/>
      <c r="O14458" s="87"/>
      <c r="P14458" s="127"/>
      <c r="Q14458" s="127"/>
      <c r="R14458" s="127"/>
    </row>
    <row r="14459" spans="7:18" x14ac:dyDescent="0.2">
      <c r="G14459" s="64"/>
      <c r="H14459" s="64"/>
      <c r="O14459" s="87"/>
      <c r="P14459" s="127"/>
      <c r="Q14459" s="127"/>
      <c r="R14459" s="127"/>
    </row>
    <row r="14460" spans="7:18" x14ac:dyDescent="0.2">
      <c r="G14460" s="64"/>
      <c r="H14460" s="64"/>
      <c r="O14460" s="87"/>
      <c r="P14460" s="127"/>
      <c r="Q14460" s="127"/>
      <c r="R14460" s="127"/>
    </row>
    <row r="14461" spans="7:18" x14ac:dyDescent="0.2">
      <c r="G14461" s="64"/>
      <c r="H14461" s="64"/>
      <c r="O14461" s="87"/>
      <c r="P14461" s="127"/>
      <c r="Q14461" s="127"/>
      <c r="R14461" s="127"/>
    </row>
    <row r="14462" spans="7:18" x14ac:dyDescent="0.2">
      <c r="G14462" s="64"/>
      <c r="H14462" s="64"/>
      <c r="O14462" s="87"/>
      <c r="P14462" s="127"/>
      <c r="Q14462" s="127"/>
      <c r="R14462" s="127"/>
    </row>
    <row r="14463" spans="7:18" x14ac:dyDescent="0.2">
      <c r="G14463" s="64"/>
      <c r="H14463" s="64"/>
      <c r="O14463" s="87"/>
      <c r="P14463" s="127"/>
      <c r="Q14463" s="127"/>
      <c r="R14463" s="127"/>
    </row>
    <row r="14464" spans="7:18" x14ac:dyDescent="0.2">
      <c r="G14464" s="64"/>
      <c r="H14464" s="64"/>
      <c r="O14464" s="87"/>
      <c r="P14464" s="127"/>
      <c r="Q14464" s="127"/>
      <c r="R14464" s="127"/>
    </row>
    <row r="14465" spans="7:18" x14ac:dyDescent="0.2">
      <c r="G14465" s="64"/>
      <c r="H14465" s="64"/>
      <c r="O14465" s="87"/>
      <c r="P14465" s="127"/>
      <c r="Q14465" s="127"/>
      <c r="R14465" s="127"/>
    </row>
    <row r="14466" spans="7:18" x14ac:dyDescent="0.2">
      <c r="G14466" s="64"/>
      <c r="H14466" s="64"/>
      <c r="O14466" s="87"/>
      <c r="P14466" s="127"/>
      <c r="Q14466" s="127"/>
      <c r="R14466" s="127"/>
    </row>
    <row r="14467" spans="7:18" x14ac:dyDescent="0.2">
      <c r="G14467" s="64"/>
      <c r="H14467" s="64"/>
      <c r="O14467" s="87"/>
      <c r="P14467" s="127"/>
      <c r="Q14467" s="127"/>
      <c r="R14467" s="127"/>
    </row>
    <row r="14468" spans="7:18" x14ac:dyDescent="0.2">
      <c r="G14468" s="64"/>
      <c r="H14468" s="64"/>
      <c r="O14468" s="87"/>
      <c r="P14468" s="127"/>
      <c r="Q14468" s="127"/>
      <c r="R14468" s="127"/>
    </row>
    <row r="14469" spans="7:18" x14ac:dyDescent="0.2">
      <c r="G14469" s="64"/>
      <c r="H14469" s="64"/>
      <c r="O14469" s="87"/>
      <c r="P14469" s="127"/>
      <c r="Q14469" s="127"/>
      <c r="R14469" s="127"/>
    </row>
    <row r="14470" spans="7:18" x14ac:dyDescent="0.2">
      <c r="G14470" s="64"/>
      <c r="H14470" s="64"/>
      <c r="O14470" s="87"/>
      <c r="P14470" s="127"/>
      <c r="Q14470" s="127"/>
      <c r="R14470" s="127"/>
    </row>
    <row r="14471" spans="7:18" x14ac:dyDescent="0.2">
      <c r="G14471" s="64"/>
      <c r="H14471" s="64"/>
      <c r="O14471" s="87"/>
      <c r="P14471" s="127"/>
      <c r="Q14471" s="127"/>
      <c r="R14471" s="127"/>
    </row>
    <row r="14472" spans="7:18" x14ac:dyDescent="0.2">
      <c r="G14472" s="64"/>
      <c r="H14472" s="64"/>
      <c r="O14472" s="87"/>
      <c r="P14472" s="127"/>
      <c r="Q14472" s="127"/>
      <c r="R14472" s="127"/>
    </row>
    <row r="14473" spans="7:18" x14ac:dyDescent="0.2">
      <c r="G14473" s="64"/>
      <c r="H14473" s="64"/>
      <c r="O14473" s="87"/>
      <c r="P14473" s="127"/>
      <c r="Q14473" s="127"/>
      <c r="R14473" s="127"/>
    </row>
    <row r="14474" spans="7:18" x14ac:dyDescent="0.2">
      <c r="G14474" s="64"/>
      <c r="H14474" s="64"/>
      <c r="O14474" s="87"/>
      <c r="P14474" s="127"/>
      <c r="Q14474" s="127"/>
      <c r="R14474" s="127"/>
    </row>
    <row r="14475" spans="7:18" x14ac:dyDescent="0.2">
      <c r="G14475" s="64"/>
      <c r="H14475" s="64"/>
      <c r="O14475" s="87"/>
      <c r="P14475" s="127"/>
      <c r="Q14475" s="127"/>
      <c r="R14475" s="127"/>
    </row>
    <row r="14476" spans="7:18" x14ac:dyDescent="0.2">
      <c r="G14476" s="64"/>
      <c r="H14476" s="64"/>
      <c r="O14476" s="87"/>
      <c r="P14476" s="127"/>
      <c r="Q14476" s="127"/>
      <c r="R14476" s="127"/>
    </row>
    <row r="14477" spans="7:18" x14ac:dyDescent="0.2">
      <c r="G14477" s="64"/>
      <c r="H14477" s="64"/>
      <c r="O14477" s="87"/>
      <c r="P14477" s="127"/>
      <c r="Q14477" s="127"/>
      <c r="R14477" s="127"/>
    </row>
    <row r="14478" spans="7:18" x14ac:dyDescent="0.2">
      <c r="G14478" s="64"/>
      <c r="H14478" s="64"/>
      <c r="O14478" s="87"/>
      <c r="P14478" s="127"/>
      <c r="Q14478" s="127"/>
      <c r="R14478" s="127"/>
    </row>
    <row r="14479" spans="7:18" x14ac:dyDescent="0.2">
      <c r="G14479" s="64"/>
      <c r="H14479" s="64"/>
      <c r="O14479" s="87"/>
      <c r="P14479" s="127"/>
      <c r="Q14479" s="127"/>
      <c r="R14479" s="127"/>
    </row>
    <row r="14480" spans="7:18" x14ac:dyDescent="0.2">
      <c r="G14480" s="64"/>
      <c r="H14480" s="64"/>
      <c r="O14480" s="87"/>
      <c r="P14480" s="127"/>
      <c r="Q14480" s="127"/>
      <c r="R14480" s="127"/>
    </row>
    <row r="14481" spans="7:18" x14ac:dyDescent="0.2">
      <c r="G14481" s="64"/>
      <c r="H14481" s="64"/>
      <c r="O14481" s="87"/>
      <c r="P14481" s="127"/>
      <c r="Q14481" s="127"/>
      <c r="R14481" s="127"/>
    </row>
    <row r="14482" spans="7:18" x14ac:dyDescent="0.2">
      <c r="G14482" s="64"/>
      <c r="H14482" s="64"/>
      <c r="O14482" s="87"/>
      <c r="P14482" s="127"/>
      <c r="Q14482" s="127"/>
      <c r="R14482" s="127"/>
    </row>
    <row r="14483" spans="7:18" x14ac:dyDescent="0.2">
      <c r="G14483" s="64"/>
      <c r="H14483" s="64"/>
      <c r="O14483" s="87"/>
      <c r="P14483" s="127"/>
      <c r="Q14483" s="127"/>
      <c r="R14483" s="127"/>
    </row>
    <row r="14484" spans="7:18" x14ac:dyDescent="0.2">
      <c r="G14484" s="64"/>
      <c r="H14484" s="64"/>
      <c r="O14484" s="87"/>
      <c r="P14484" s="127"/>
      <c r="Q14484" s="127"/>
      <c r="R14484" s="127"/>
    </row>
    <row r="14485" spans="7:18" x14ac:dyDescent="0.2">
      <c r="G14485" s="64"/>
      <c r="H14485" s="64"/>
      <c r="O14485" s="87"/>
      <c r="P14485" s="127"/>
      <c r="Q14485" s="127"/>
      <c r="R14485" s="127"/>
    </row>
    <row r="14486" spans="7:18" x14ac:dyDescent="0.2">
      <c r="G14486" s="64"/>
      <c r="H14486" s="64"/>
      <c r="O14486" s="87"/>
      <c r="P14486" s="127"/>
      <c r="Q14486" s="127"/>
      <c r="R14486" s="127"/>
    </row>
    <row r="14487" spans="7:18" x14ac:dyDescent="0.2">
      <c r="G14487" s="64"/>
      <c r="H14487" s="64"/>
      <c r="O14487" s="87"/>
      <c r="P14487" s="127"/>
      <c r="Q14487" s="127"/>
      <c r="R14487" s="127"/>
    </row>
    <row r="14488" spans="7:18" x14ac:dyDescent="0.2">
      <c r="G14488" s="64"/>
      <c r="H14488" s="64"/>
      <c r="O14488" s="87"/>
      <c r="P14488" s="127"/>
      <c r="Q14488" s="127"/>
      <c r="R14488" s="127"/>
    </row>
    <row r="14489" spans="7:18" x14ac:dyDescent="0.2">
      <c r="G14489" s="64"/>
      <c r="H14489" s="64"/>
      <c r="O14489" s="87"/>
      <c r="P14489" s="127"/>
      <c r="Q14489" s="127"/>
      <c r="R14489" s="127"/>
    </row>
    <row r="14490" spans="7:18" x14ac:dyDescent="0.2">
      <c r="G14490" s="64"/>
      <c r="H14490" s="64"/>
      <c r="O14490" s="87"/>
      <c r="P14490" s="127"/>
      <c r="Q14490" s="127"/>
      <c r="R14490" s="127"/>
    </row>
    <row r="14491" spans="7:18" x14ac:dyDescent="0.2">
      <c r="G14491" s="64"/>
      <c r="H14491" s="64"/>
      <c r="O14491" s="87"/>
      <c r="P14491" s="127"/>
      <c r="Q14491" s="127"/>
      <c r="R14491" s="127"/>
    </row>
    <row r="14492" spans="7:18" x14ac:dyDescent="0.2">
      <c r="G14492" s="64"/>
      <c r="H14492" s="64"/>
      <c r="O14492" s="87"/>
      <c r="P14492" s="127"/>
      <c r="Q14492" s="127"/>
      <c r="R14492" s="127"/>
    </row>
    <row r="14493" spans="7:18" x14ac:dyDescent="0.2">
      <c r="G14493" s="64"/>
      <c r="H14493" s="64"/>
      <c r="O14493" s="87"/>
      <c r="P14493" s="127"/>
      <c r="Q14493" s="127"/>
      <c r="R14493" s="127"/>
    </row>
    <row r="14494" spans="7:18" x14ac:dyDescent="0.2">
      <c r="G14494" s="64"/>
      <c r="H14494" s="64"/>
      <c r="O14494" s="87"/>
      <c r="P14494" s="127"/>
      <c r="Q14494" s="127"/>
      <c r="R14494" s="127"/>
    </row>
    <row r="14495" spans="7:18" x14ac:dyDescent="0.2">
      <c r="G14495" s="64"/>
      <c r="H14495" s="64"/>
      <c r="O14495" s="87"/>
      <c r="P14495" s="127"/>
      <c r="Q14495" s="127"/>
      <c r="R14495" s="127"/>
    </row>
    <row r="14496" spans="7:18" x14ac:dyDescent="0.2">
      <c r="G14496" s="64"/>
      <c r="H14496" s="64"/>
      <c r="O14496" s="87"/>
      <c r="P14496" s="127"/>
      <c r="Q14496" s="127"/>
      <c r="R14496" s="127"/>
    </row>
    <row r="14497" spans="7:18" x14ac:dyDescent="0.2">
      <c r="G14497" s="64"/>
      <c r="H14497" s="64"/>
      <c r="O14497" s="87"/>
      <c r="P14497" s="127"/>
      <c r="Q14497" s="127"/>
      <c r="R14497" s="127"/>
    </row>
    <row r="14498" spans="7:18" x14ac:dyDescent="0.2">
      <c r="G14498" s="64"/>
      <c r="H14498" s="64"/>
      <c r="O14498" s="87"/>
      <c r="P14498" s="127"/>
      <c r="Q14498" s="127"/>
      <c r="R14498" s="127"/>
    </row>
    <row r="14499" spans="7:18" x14ac:dyDescent="0.2">
      <c r="G14499" s="64"/>
      <c r="H14499" s="64"/>
      <c r="O14499" s="87"/>
      <c r="P14499" s="127"/>
      <c r="Q14499" s="127"/>
      <c r="R14499" s="127"/>
    </row>
    <row r="14500" spans="7:18" x14ac:dyDescent="0.2">
      <c r="G14500" s="64"/>
      <c r="H14500" s="64"/>
      <c r="O14500" s="87"/>
      <c r="P14500" s="127"/>
      <c r="Q14500" s="127"/>
      <c r="R14500" s="127"/>
    </row>
    <row r="14501" spans="7:18" x14ac:dyDescent="0.2">
      <c r="G14501" s="64"/>
      <c r="H14501" s="64"/>
      <c r="O14501" s="87"/>
      <c r="P14501" s="127"/>
      <c r="Q14501" s="127"/>
      <c r="R14501" s="127"/>
    </row>
    <row r="14502" spans="7:18" x14ac:dyDescent="0.2">
      <c r="G14502" s="64"/>
      <c r="H14502" s="64"/>
      <c r="O14502" s="87"/>
      <c r="P14502" s="127"/>
      <c r="Q14502" s="127"/>
      <c r="R14502" s="127"/>
    </row>
    <row r="14503" spans="7:18" x14ac:dyDescent="0.2">
      <c r="G14503" s="64"/>
      <c r="H14503" s="64"/>
      <c r="O14503" s="87"/>
      <c r="P14503" s="127"/>
      <c r="Q14503" s="127"/>
      <c r="R14503" s="127"/>
    </row>
    <row r="14504" spans="7:18" x14ac:dyDescent="0.2">
      <c r="G14504" s="64"/>
      <c r="H14504" s="64"/>
      <c r="O14504" s="87"/>
      <c r="P14504" s="127"/>
      <c r="Q14504" s="127"/>
      <c r="R14504" s="127"/>
    </row>
    <row r="14505" spans="7:18" x14ac:dyDescent="0.2">
      <c r="G14505" s="64"/>
      <c r="H14505" s="64"/>
      <c r="O14505" s="87"/>
      <c r="P14505" s="127"/>
      <c r="Q14505" s="127"/>
      <c r="R14505" s="127"/>
    </row>
    <row r="14506" spans="7:18" x14ac:dyDescent="0.2">
      <c r="G14506" s="64"/>
      <c r="H14506" s="64"/>
      <c r="O14506" s="87"/>
      <c r="P14506" s="127"/>
      <c r="Q14506" s="127"/>
      <c r="R14506" s="127"/>
    </row>
    <row r="14507" spans="7:18" x14ac:dyDescent="0.2">
      <c r="G14507" s="64"/>
      <c r="H14507" s="64"/>
      <c r="O14507" s="87"/>
      <c r="P14507" s="127"/>
      <c r="Q14507" s="127"/>
      <c r="R14507" s="127"/>
    </row>
    <row r="14508" spans="7:18" x14ac:dyDescent="0.2">
      <c r="G14508" s="64"/>
      <c r="H14508" s="64"/>
      <c r="O14508" s="87"/>
      <c r="P14508" s="127"/>
      <c r="Q14508" s="127"/>
      <c r="R14508" s="127"/>
    </row>
    <row r="14509" spans="7:18" x14ac:dyDescent="0.2">
      <c r="G14509" s="64"/>
      <c r="H14509" s="64"/>
      <c r="O14509" s="87"/>
      <c r="P14509" s="127"/>
      <c r="Q14509" s="127"/>
      <c r="R14509" s="127"/>
    </row>
    <row r="14510" spans="7:18" x14ac:dyDescent="0.2">
      <c r="G14510" s="64"/>
      <c r="H14510" s="64"/>
      <c r="O14510" s="87"/>
      <c r="P14510" s="127"/>
      <c r="Q14510" s="127"/>
      <c r="R14510" s="127"/>
    </row>
    <row r="14511" spans="7:18" x14ac:dyDescent="0.2">
      <c r="G14511" s="64"/>
      <c r="H14511" s="64"/>
      <c r="O14511" s="87"/>
      <c r="P14511" s="127"/>
      <c r="Q14511" s="127"/>
      <c r="R14511" s="127"/>
    </row>
    <row r="14512" spans="7:18" x14ac:dyDescent="0.2">
      <c r="G14512" s="64"/>
      <c r="H14512" s="64"/>
      <c r="O14512" s="87"/>
      <c r="P14512" s="127"/>
      <c r="Q14512" s="127"/>
      <c r="R14512" s="127"/>
    </row>
    <row r="14513" spans="7:18" x14ac:dyDescent="0.2">
      <c r="G14513" s="64"/>
      <c r="H14513" s="64"/>
      <c r="O14513" s="87"/>
      <c r="P14513" s="127"/>
      <c r="Q14513" s="127"/>
      <c r="R14513" s="127"/>
    </row>
    <row r="14514" spans="7:18" x14ac:dyDescent="0.2">
      <c r="G14514" s="64"/>
      <c r="H14514" s="64"/>
      <c r="O14514" s="87"/>
      <c r="P14514" s="127"/>
      <c r="Q14514" s="127"/>
      <c r="R14514" s="127"/>
    </row>
    <row r="14515" spans="7:18" x14ac:dyDescent="0.2">
      <c r="G14515" s="64"/>
      <c r="H14515" s="64"/>
      <c r="O14515" s="87"/>
      <c r="P14515" s="127"/>
      <c r="Q14515" s="127"/>
      <c r="R14515" s="127"/>
    </row>
    <row r="14516" spans="7:18" x14ac:dyDescent="0.2">
      <c r="G14516" s="64"/>
      <c r="H14516" s="64"/>
      <c r="O14516" s="87"/>
      <c r="P14516" s="127"/>
      <c r="Q14516" s="127"/>
      <c r="R14516" s="127"/>
    </row>
    <row r="14517" spans="7:18" x14ac:dyDescent="0.2">
      <c r="G14517" s="64"/>
      <c r="H14517" s="64"/>
      <c r="O14517" s="87"/>
      <c r="P14517" s="127"/>
      <c r="Q14517" s="127"/>
      <c r="R14517" s="127"/>
    </row>
    <row r="14518" spans="7:18" x14ac:dyDescent="0.2">
      <c r="G14518" s="64"/>
      <c r="H14518" s="64"/>
      <c r="O14518" s="87"/>
      <c r="P14518" s="127"/>
      <c r="Q14518" s="127"/>
      <c r="R14518" s="127"/>
    </row>
    <row r="14519" spans="7:18" x14ac:dyDescent="0.2">
      <c r="G14519" s="64"/>
      <c r="H14519" s="64"/>
      <c r="O14519" s="87"/>
      <c r="P14519" s="127"/>
      <c r="Q14519" s="127"/>
      <c r="R14519" s="127"/>
    </row>
    <row r="14520" spans="7:18" x14ac:dyDescent="0.2">
      <c r="G14520" s="64"/>
      <c r="H14520" s="64"/>
      <c r="O14520" s="87"/>
      <c r="P14520" s="127"/>
      <c r="Q14520" s="127"/>
      <c r="R14520" s="127"/>
    </row>
    <row r="14521" spans="7:18" x14ac:dyDescent="0.2">
      <c r="G14521" s="64"/>
      <c r="H14521" s="64"/>
      <c r="O14521" s="87"/>
      <c r="P14521" s="127"/>
      <c r="Q14521" s="127"/>
      <c r="R14521" s="127"/>
    </row>
    <row r="14522" spans="7:18" x14ac:dyDescent="0.2">
      <c r="G14522" s="64"/>
      <c r="H14522" s="64"/>
      <c r="O14522" s="87"/>
      <c r="P14522" s="127"/>
      <c r="Q14522" s="127"/>
      <c r="R14522" s="127"/>
    </row>
    <row r="14523" spans="7:18" x14ac:dyDescent="0.2">
      <c r="G14523" s="64"/>
      <c r="H14523" s="64"/>
      <c r="O14523" s="87"/>
      <c r="P14523" s="127"/>
      <c r="Q14523" s="127"/>
      <c r="R14523" s="127"/>
    </row>
    <row r="14524" spans="7:18" x14ac:dyDescent="0.2">
      <c r="G14524" s="64"/>
      <c r="H14524" s="64"/>
      <c r="O14524" s="87"/>
      <c r="P14524" s="127"/>
      <c r="Q14524" s="127"/>
      <c r="R14524" s="127"/>
    </row>
    <row r="14525" spans="7:18" x14ac:dyDescent="0.2">
      <c r="G14525" s="64"/>
      <c r="H14525" s="64"/>
      <c r="O14525" s="87"/>
      <c r="P14525" s="127"/>
      <c r="Q14525" s="127"/>
      <c r="R14525" s="127"/>
    </row>
    <row r="14526" spans="7:18" x14ac:dyDescent="0.2">
      <c r="G14526" s="64"/>
      <c r="H14526" s="64"/>
      <c r="O14526" s="87"/>
      <c r="P14526" s="127"/>
      <c r="Q14526" s="127"/>
      <c r="R14526" s="127"/>
    </row>
    <row r="14527" spans="7:18" x14ac:dyDescent="0.2">
      <c r="G14527" s="64"/>
      <c r="H14527" s="64"/>
      <c r="O14527" s="87"/>
      <c r="P14527" s="127"/>
      <c r="Q14527" s="127"/>
      <c r="R14527" s="127"/>
    </row>
    <row r="14528" spans="7:18" x14ac:dyDescent="0.2">
      <c r="G14528" s="64"/>
      <c r="H14528" s="64"/>
      <c r="O14528" s="87"/>
      <c r="P14528" s="127"/>
      <c r="Q14528" s="127"/>
      <c r="R14528" s="127"/>
    </row>
    <row r="14529" spans="7:18" x14ac:dyDescent="0.2">
      <c r="G14529" s="64"/>
      <c r="H14529" s="64"/>
      <c r="O14529" s="87"/>
      <c r="P14529" s="127"/>
      <c r="Q14529" s="127"/>
      <c r="R14529" s="127"/>
    </row>
    <row r="14530" spans="7:18" x14ac:dyDescent="0.2">
      <c r="G14530" s="64"/>
      <c r="H14530" s="64"/>
      <c r="O14530" s="87"/>
      <c r="P14530" s="127"/>
      <c r="Q14530" s="127"/>
      <c r="R14530" s="127"/>
    </row>
    <row r="14531" spans="7:18" x14ac:dyDescent="0.2">
      <c r="G14531" s="64"/>
      <c r="H14531" s="64"/>
      <c r="O14531" s="87"/>
      <c r="P14531" s="127"/>
      <c r="Q14531" s="127"/>
      <c r="R14531" s="127"/>
    </row>
    <row r="14532" spans="7:18" x14ac:dyDescent="0.2">
      <c r="G14532" s="64"/>
      <c r="H14532" s="64"/>
      <c r="O14532" s="87"/>
      <c r="P14532" s="127"/>
      <c r="Q14532" s="127"/>
      <c r="R14532" s="127"/>
    </row>
    <row r="14533" spans="7:18" x14ac:dyDescent="0.2">
      <c r="G14533" s="64"/>
      <c r="H14533" s="64"/>
      <c r="O14533" s="87"/>
      <c r="P14533" s="127"/>
      <c r="Q14533" s="127"/>
      <c r="R14533" s="127"/>
    </row>
    <row r="14534" spans="7:18" x14ac:dyDescent="0.2">
      <c r="G14534" s="64"/>
      <c r="H14534" s="64"/>
      <c r="O14534" s="87"/>
      <c r="P14534" s="127"/>
      <c r="Q14534" s="127"/>
      <c r="R14534" s="127"/>
    </row>
    <row r="14535" spans="7:18" x14ac:dyDescent="0.2">
      <c r="G14535" s="64"/>
      <c r="H14535" s="64"/>
      <c r="O14535" s="87"/>
      <c r="P14535" s="127"/>
      <c r="Q14535" s="127"/>
      <c r="R14535" s="127"/>
    </row>
    <row r="14536" spans="7:18" x14ac:dyDescent="0.2">
      <c r="G14536" s="64"/>
      <c r="H14536" s="64"/>
      <c r="O14536" s="87"/>
      <c r="P14536" s="127"/>
      <c r="Q14536" s="127"/>
      <c r="R14536" s="127"/>
    </row>
    <row r="14537" spans="7:18" x14ac:dyDescent="0.2">
      <c r="G14537" s="64"/>
      <c r="H14537" s="64"/>
      <c r="O14537" s="87"/>
      <c r="P14537" s="127"/>
      <c r="Q14537" s="127"/>
      <c r="R14537" s="127"/>
    </row>
    <row r="14538" spans="7:18" x14ac:dyDescent="0.2">
      <c r="G14538" s="64"/>
      <c r="H14538" s="64"/>
      <c r="O14538" s="87"/>
      <c r="P14538" s="127"/>
      <c r="Q14538" s="127"/>
      <c r="R14538" s="127"/>
    </row>
    <row r="14539" spans="7:18" x14ac:dyDescent="0.2">
      <c r="G14539" s="64"/>
      <c r="H14539" s="64"/>
      <c r="O14539" s="87"/>
      <c r="P14539" s="127"/>
      <c r="Q14539" s="127"/>
      <c r="R14539" s="127"/>
    </row>
    <row r="14540" spans="7:18" x14ac:dyDescent="0.2">
      <c r="G14540" s="64"/>
      <c r="H14540" s="64"/>
      <c r="O14540" s="87"/>
      <c r="P14540" s="127"/>
      <c r="Q14540" s="127"/>
      <c r="R14540" s="127"/>
    </row>
    <row r="14541" spans="7:18" x14ac:dyDescent="0.2">
      <c r="G14541" s="64"/>
      <c r="H14541" s="64"/>
      <c r="O14541" s="87"/>
      <c r="P14541" s="127"/>
      <c r="Q14541" s="127"/>
      <c r="R14541" s="127"/>
    </row>
    <row r="14542" spans="7:18" x14ac:dyDescent="0.2">
      <c r="G14542" s="64"/>
      <c r="H14542" s="64"/>
      <c r="O14542" s="87"/>
      <c r="P14542" s="127"/>
      <c r="Q14542" s="127"/>
      <c r="R14542" s="127"/>
    </row>
    <row r="14543" spans="7:18" x14ac:dyDescent="0.2">
      <c r="G14543" s="64"/>
      <c r="H14543" s="64"/>
      <c r="O14543" s="87"/>
      <c r="P14543" s="127"/>
      <c r="Q14543" s="127"/>
      <c r="R14543" s="127"/>
    </row>
    <row r="14544" spans="7:18" x14ac:dyDescent="0.2">
      <c r="G14544" s="64"/>
      <c r="H14544" s="64"/>
      <c r="O14544" s="87"/>
      <c r="P14544" s="127"/>
      <c r="Q14544" s="127"/>
      <c r="R14544" s="127"/>
    </row>
    <row r="14545" spans="7:18" x14ac:dyDescent="0.2">
      <c r="G14545" s="64"/>
      <c r="H14545" s="64"/>
      <c r="O14545" s="87"/>
      <c r="P14545" s="127"/>
      <c r="Q14545" s="127"/>
      <c r="R14545" s="127"/>
    </row>
    <row r="14546" spans="7:18" x14ac:dyDescent="0.2">
      <c r="G14546" s="64"/>
      <c r="H14546" s="64"/>
      <c r="O14546" s="87"/>
      <c r="P14546" s="127"/>
      <c r="Q14546" s="127"/>
      <c r="R14546" s="127"/>
    </row>
    <row r="14547" spans="7:18" x14ac:dyDescent="0.2">
      <c r="G14547" s="64"/>
      <c r="H14547" s="64"/>
      <c r="O14547" s="87"/>
      <c r="P14547" s="127"/>
      <c r="Q14547" s="127"/>
      <c r="R14547" s="127"/>
    </row>
    <row r="14548" spans="7:18" x14ac:dyDescent="0.2">
      <c r="G14548" s="64"/>
      <c r="H14548" s="64"/>
      <c r="O14548" s="87"/>
      <c r="P14548" s="127"/>
      <c r="Q14548" s="127"/>
      <c r="R14548" s="127"/>
    </row>
    <row r="14549" spans="7:18" x14ac:dyDescent="0.2">
      <c r="G14549" s="64"/>
      <c r="H14549" s="64"/>
      <c r="O14549" s="87"/>
      <c r="P14549" s="127"/>
      <c r="Q14549" s="127"/>
      <c r="R14549" s="127"/>
    </row>
    <row r="14550" spans="7:18" x14ac:dyDescent="0.2">
      <c r="G14550" s="64"/>
      <c r="H14550" s="64"/>
      <c r="O14550" s="87"/>
      <c r="P14550" s="127"/>
      <c r="Q14550" s="127"/>
      <c r="R14550" s="127"/>
    </row>
    <row r="14551" spans="7:18" x14ac:dyDescent="0.2">
      <c r="G14551" s="64"/>
      <c r="H14551" s="64"/>
      <c r="O14551" s="87"/>
      <c r="P14551" s="127"/>
      <c r="Q14551" s="127"/>
      <c r="R14551" s="127"/>
    </row>
    <row r="14552" spans="7:18" x14ac:dyDescent="0.2">
      <c r="G14552" s="64"/>
      <c r="H14552" s="64"/>
      <c r="O14552" s="87"/>
      <c r="P14552" s="127"/>
      <c r="Q14552" s="127"/>
      <c r="R14552" s="127"/>
    </row>
    <row r="14553" spans="7:18" x14ac:dyDescent="0.2">
      <c r="G14553" s="64"/>
      <c r="H14553" s="64"/>
      <c r="O14553" s="87"/>
      <c r="P14553" s="127"/>
      <c r="Q14553" s="127"/>
      <c r="R14553" s="127"/>
    </row>
    <row r="14554" spans="7:18" x14ac:dyDescent="0.2">
      <c r="G14554" s="64"/>
      <c r="H14554" s="64"/>
      <c r="O14554" s="87"/>
      <c r="P14554" s="127"/>
      <c r="Q14554" s="127"/>
      <c r="R14554" s="127"/>
    </row>
    <row r="14555" spans="7:18" x14ac:dyDescent="0.2">
      <c r="G14555" s="64"/>
      <c r="H14555" s="64"/>
      <c r="O14555" s="87"/>
      <c r="P14555" s="127"/>
      <c r="Q14555" s="127"/>
      <c r="R14555" s="127"/>
    </row>
    <row r="14556" spans="7:18" x14ac:dyDescent="0.2">
      <c r="G14556" s="64"/>
      <c r="H14556" s="64"/>
      <c r="O14556" s="87"/>
      <c r="P14556" s="127"/>
      <c r="Q14556" s="127"/>
      <c r="R14556" s="127"/>
    </row>
    <row r="14557" spans="7:18" x14ac:dyDescent="0.2">
      <c r="G14557" s="64"/>
      <c r="H14557" s="64"/>
      <c r="O14557" s="87"/>
      <c r="P14557" s="127"/>
      <c r="Q14557" s="127"/>
      <c r="R14557" s="127"/>
    </row>
    <row r="14558" spans="7:18" x14ac:dyDescent="0.2">
      <c r="G14558" s="64"/>
      <c r="H14558" s="64"/>
      <c r="O14558" s="87"/>
      <c r="P14558" s="127"/>
      <c r="Q14558" s="127"/>
      <c r="R14558" s="127"/>
    </row>
    <row r="14559" spans="7:18" x14ac:dyDescent="0.2">
      <c r="G14559" s="64"/>
      <c r="H14559" s="64"/>
      <c r="O14559" s="87"/>
      <c r="P14559" s="127"/>
      <c r="Q14559" s="127"/>
      <c r="R14559" s="127"/>
    </row>
    <row r="14560" spans="7:18" x14ac:dyDescent="0.2">
      <c r="G14560" s="64"/>
      <c r="H14560" s="64"/>
      <c r="O14560" s="87"/>
      <c r="P14560" s="127"/>
      <c r="Q14560" s="127"/>
      <c r="R14560" s="127"/>
    </row>
    <row r="14561" spans="7:18" x14ac:dyDescent="0.2">
      <c r="G14561" s="64"/>
      <c r="H14561" s="64"/>
      <c r="O14561" s="87"/>
      <c r="P14561" s="127"/>
      <c r="Q14561" s="127"/>
      <c r="R14561" s="127"/>
    </row>
    <row r="14562" spans="7:18" x14ac:dyDescent="0.2">
      <c r="G14562" s="64"/>
      <c r="H14562" s="64"/>
      <c r="O14562" s="87"/>
      <c r="P14562" s="127"/>
      <c r="Q14562" s="127"/>
      <c r="R14562" s="127"/>
    </row>
    <row r="14563" spans="7:18" x14ac:dyDescent="0.2">
      <c r="G14563" s="64"/>
      <c r="H14563" s="64"/>
      <c r="O14563" s="87"/>
      <c r="P14563" s="127"/>
      <c r="Q14563" s="127"/>
      <c r="R14563" s="127"/>
    </row>
    <row r="14564" spans="7:18" x14ac:dyDescent="0.2">
      <c r="G14564" s="64"/>
      <c r="H14564" s="64"/>
      <c r="O14564" s="87"/>
      <c r="P14564" s="127"/>
      <c r="Q14564" s="127"/>
      <c r="R14564" s="127"/>
    </row>
    <row r="14565" spans="7:18" x14ac:dyDescent="0.2">
      <c r="G14565" s="64"/>
      <c r="H14565" s="64"/>
      <c r="O14565" s="87"/>
      <c r="P14565" s="127"/>
      <c r="Q14565" s="127"/>
      <c r="R14565" s="127"/>
    </row>
    <row r="14566" spans="7:18" x14ac:dyDescent="0.2">
      <c r="G14566" s="64"/>
      <c r="H14566" s="64"/>
      <c r="O14566" s="87"/>
      <c r="P14566" s="127"/>
      <c r="Q14566" s="127"/>
      <c r="R14566" s="127"/>
    </row>
    <row r="14567" spans="7:18" x14ac:dyDescent="0.2">
      <c r="G14567" s="64"/>
      <c r="H14567" s="64"/>
      <c r="O14567" s="87"/>
      <c r="P14567" s="127"/>
      <c r="Q14567" s="127"/>
      <c r="R14567" s="127"/>
    </row>
    <row r="14568" spans="7:18" x14ac:dyDescent="0.2">
      <c r="G14568" s="64"/>
      <c r="H14568" s="64"/>
      <c r="O14568" s="87"/>
      <c r="P14568" s="127"/>
      <c r="Q14568" s="127"/>
      <c r="R14568" s="127"/>
    </row>
    <row r="14569" spans="7:18" x14ac:dyDescent="0.2">
      <c r="G14569" s="64"/>
      <c r="H14569" s="64"/>
      <c r="O14569" s="87"/>
      <c r="P14569" s="127"/>
      <c r="Q14569" s="127"/>
      <c r="R14569" s="127"/>
    </row>
    <row r="14570" spans="7:18" x14ac:dyDescent="0.2">
      <c r="G14570" s="64"/>
      <c r="H14570" s="64"/>
      <c r="O14570" s="87"/>
      <c r="P14570" s="127"/>
      <c r="Q14570" s="127"/>
      <c r="R14570" s="127"/>
    </row>
    <row r="14571" spans="7:18" x14ac:dyDescent="0.2">
      <c r="G14571" s="64"/>
      <c r="H14571" s="64"/>
      <c r="O14571" s="87"/>
      <c r="P14571" s="127"/>
      <c r="Q14571" s="127"/>
      <c r="R14571" s="127"/>
    </row>
    <row r="14572" spans="7:18" x14ac:dyDescent="0.2">
      <c r="G14572" s="64"/>
      <c r="H14572" s="64"/>
      <c r="O14572" s="87"/>
      <c r="P14572" s="127"/>
      <c r="Q14572" s="127"/>
      <c r="R14572" s="127"/>
    </row>
    <row r="14573" spans="7:18" x14ac:dyDescent="0.2">
      <c r="G14573" s="64"/>
      <c r="H14573" s="64"/>
      <c r="O14573" s="87"/>
      <c r="P14573" s="127"/>
      <c r="Q14573" s="127"/>
      <c r="R14573" s="127"/>
    </row>
    <row r="14574" spans="7:18" x14ac:dyDescent="0.2">
      <c r="G14574" s="64"/>
      <c r="H14574" s="64"/>
      <c r="O14574" s="87"/>
      <c r="P14574" s="127"/>
      <c r="Q14574" s="127"/>
      <c r="R14574" s="127"/>
    </row>
    <row r="14575" spans="7:18" x14ac:dyDescent="0.2">
      <c r="G14575" s="64"/>
      <c r="H14575" s="64"/>
      <c r="O14575" s="87"/>
      <c r="P14575" s="127"/>
      <c r="Q14575" s="127"/>
      <c r="R14575" s="127"/>
    </row>
    <row r="14576" spans="7:18" x14ac:dyDescent="0.2">
      <c r="G14576" s="64"/>
      <c r="H14576" s="64"/>
      <c r="O14576" s="87"/>
      <c r="P14576" s="127"/>
      <c r="Q14576" s="127"/>
      <c r="R14576" s="127"/>
    </row>
    <row r="14577" spans="7:18" x14ac:dyDescent="0.2">
      <c r="G14577" s="64"/>
      <c r="H14577" s="64"/>
      <c r="O14577" s="87"/>
      <c r="P14577" s="127"/>
      <c r="Q14577" s="127"/>
      <c r="R14577" s="127"/>
    </row>
    <row r="14578" spans="7:18" x14ac:dyDescent="0.2">
      <c r="G14578" s="64"/>
      <c r="H14578" s="64"/>
      <c r="O14578" s="87"/>
      <c r="P14578" s="127"/>
      <c r="Q14578" s="127"/>
      <c r="R14578" s="127"/>
    </row>
    <row r="14579" spans="7:18" x14ac:dyDescent="0.2">
      <c r="G14579" s="64"/>
      <c r="H14579" s="64"/>
      <c r="O14579" s="87"/>
      <c r="P14579" s="127"/>
      <c r="Q14579" s="127"/>
      <c r="R14579" s="127"/>
    </row>
    <row r="14580" spans="7:18" x14ac:dyDescent="0.2">
      <c r="G14580" s="64"/>
      <c r="H14580" s="64"/>
      <c r="O14580" s="87"/>
      <c r="P14580" s="127"/>
      <c r="Q14580" s="127"/>
      <c r="R14580" s="127"/>
    </row>
    <row r="14581" spans="7:18" x14ac:dyDescent="0.2">
      <c r="G14581" s="64"/>
      <c r="H14581" s="64"/>
      <c r="O14581" s="87"/>
      <c r="P14581" s="127"/>
      <c r="Q14581" s="127"/>
      <c r="R14581" s="127"/>
    </row>
    <row r="14582" spans="7:18" x14ac:dyDescent="0.2">
      <c r="G14582" s="64"/>
      <c r="H14582" s="64"/>
      <c r="O14582" s="87"/>
      <c r="P14582" s="127"/>
      <c r="Q14582" s="127"/>
      <c r="R14582" s="127"/>
    </row>
    <row r="14583" spans="7:18" x14ac:dyDescent="0.2">
      <c r="G14583" s="64"/>
      <c r="H14583" s="64"/>
      <c r="O14583" s="87"/>
      <c r="P14583" s="127"/>
      <c r="Q14583" s="127"/>
      <c r="R14583" s="127"/>
    </row>
    <row r="14584" spans="7:18" x14ac:dyDescent="0.2">
      <c r="G14584" s="64"/>
      <c r="H14584" s="64"/>
      <c r="O14584" s="87"/>
      <c r="P14584" s="127"/>
      <c r="Q14584" s="127"/>
      <c r="R14584" s="127"/>
    </row>
    <row r="14585" spans="7:18" x14ac:dyDescent="0.2">
      <c r="G14585" s="64"/>
      <c r="H14585" s="64"/>
      <c r="O14585" s="87"/>
      <c r="P14585" s="127"/>
      <c r="Q14585" s="127"/>
      <c r="R14585" s="127"/>
    </row>
    <row r="14586" spans="7:18" x14ac:dyDescent="0.2">
      <c r="G14586" s="64"/>
      <c r="H14586" s="64"/>
      <c r="O14586" s="87"/>
      <c r="P14586" s="127"/>
      <c r="Q14586" s="127"/>
      <c r="R14586" s="127"/>
    </row>
    <row r="14587" spans="7:18" x14ac:dyDescent="0.2">
      <c r="G14587" s="64"/>
      <c r="H14587" s="64"/>
      <c r="O14587" s="87"/>
      <c r="P14587" s="127"/>
      <c r="Q14587" s="127"/>
      <c r="R14587" s="127"/>
    </row>
    <row r="14588" spans="7:18" x14ac:dyDescent="0.2">
      <c r="G14588" s="64"/>
      <c r="H14588" s="64"/>
      <c r="O14588" s="87"/>
      <c r="P14588" s="127"/>
      <c r="Q14588" s="127"/>
      <c r="R14588" s="127"/>
    </row>
    <row r="14589" spans="7:18" x14ac:dyDescent="0.2">
      <c r="G14589" s="64"/>
      <c r="H14589" s="64"/>
      <c r="O14589" s="87"/>
      <c r="P14589" s="127"/>
      <c r="Q14589" s="127"/>
      <c r="R14589" s="127"/>
    </row>
    <row r="14590" spans="7:18" x14ac:dyDescent="0.2">
      <c r="G14590" s="64"/>
      <c r="H14590" s="64"/>
      <c r="O14590" s="87"/>
      <c r="P14590" s="127"/>
      <c r="Q14590" s="127"/>
      <c r="R14590" s="127"/>
    </row>
    <row r="14591" spans="7:18" x14ac:dyDescent="0.2">
      <c r="G14591" s="64"/>
      <c r="H14591" s="64"/>
      <c r="O14591" s="87"/>
      <c r="P14591" s="127"/>
      <c r="Q14591" s="127"/>
      <c r="R14591" s="127"/>
    </row>
    <row r="14592" spans="7:18" x14ac:dyDescent="0.2">
      <c r="G14592" s="64"/>
      <c r="H14592" s="64"/>
      <c r="O14592" s="87"/>
      <c r="P14592" s="127"/>
      <c r="Q14592" s="127"/>
      <c r="R14592" s="127"/>
    </row>
    <row r="14593" spans="7:18" x14ac:dyDescent="0.2">
      <c r="G14593" s="64"/>
      <c r="H14593" s="64"/>
      <c r="O14593" s="87"/>
      <c r="P14593" s="127"/>
      <c r="Q14593" s="127"/>
      <c r="R14593" s="127"/>
    </row>
    <row r="14594" spans="7:18" x14ac:dyDescent="0.2">
      <c r="G14594" s="64"/>
      <c r="H14594" s="64"/>
      <c r="O14594" s="87"/>
      <c r="P14594" s="127"/>
      <c r="Q14594" s="127"/>
      <c r="R14594" s="127"/>
    </row>
    <row r="14595" spans="7:18" x14ac:dyDescent="0.2">
      <c r="G14595" s="64"/>
      <c r="H14595" s="64"/>
      <c r="O14595" s="87"/>
      <c r="P14595" s="127"/>
      <c r="Q14595" s="127"/>
      <c r="R14595" s="127"/>
    </row>
    <row r="14596" spans="7:18" x14ac:dyDescent="0.2">
      <c r="G14596" s="64"/>
      <c r="H14596" s="64"/>
      <c r="O14596" s="87"/>
      <c r="P14596" s="127"/>
      <c r="Q14596" s="127"/>
      <c r="R14596" s="127"/>
    </row>
    <row r="14597" spans="7:18" x14ac:dyDescent="0.2">
      <c r="G14597" s="64"/>
      <c r="H14597" s="64"/>
      <c r="O14597" s="87"/>
      <c r="P14597" s="127"/>
      <c r="Q14597" s="127"/>
      <c r="R14597" s="127"/>
    </row>
    <row r="14598" spans="7:18" x14ac:dyDescent="0.2">
      <c r="G14598" s="64"/>
      <c r="H14598" s="64"/>
      <c r="O14598" s="87"/>
      <c r="P14598" s="127"/>
      <c r="Q14598" s="127"/>
      <c r="R14598" s="127"/>
    </row>
    <row r="14599" spans="7:18" x14ac:dyDescent="0.2">
      <c r="G14599" s="64"/>
      <c r="H14599" s="64"/>
      <c r="O14599" s="87"/>
      <c r="P14599" s="127"/>
      <c r="Q14599" s="127"/>
      <c r="R14599" s="127"/>
    </row>
    <row r="14600" spans="7:18" x14ac:dyDescent="0.2">
      <c r="G14600" s="64"/>
      <c r="H14600" s="64"/>
      <c r="O14600" s="87"/>
      <c r="P14600" s="127"/>
      <c r="Q14600" s="127"/>
      <c r="R14600" s="127"/>
    </row>
    <row r="14601" spans="7:18" x14ac:dyDescent="0.2">
      <c r="G14601" s="64"/>
      <c r="H14601" s="64"/>
      <c r="O14601" s="87"/>
      <c r="P14601" s="127"/>
      <c r="Q14601" s="127"/>
      <c r="R14601" s="127"/>
    </row>
    <row r="14602" spans="7:18" x14ac:dyDescent="0.2">
      <c r="G14602" s="64"/>
      <c r="H14602" s="64"/>
      <c r="O14602" s="87"/>
      <c r="P14602" s="127"/>
      <c r="Q14602" s="127"/>
      <c r="R14602" s="127"/>
    </row>
    <row r="14603" spans="7:18" x14ac:dyDescent="0.2">
      <c r="G14603" s="64"/>
      <c r="H14603" s="64"/>
      <c r="O14603" s="87"/>
      <c r="P14603" s="127"/>
      <c r="Q14603" s="127"/>
      <c r="R14603" s="127"/>
    </row>
    <row r="14604" spans="7:18" x14ac:dyDescent="0.2">
      <c r="G14604" s="64"/>
      <c r="H14604" s="64"/>
      <c r="O14604" s="87"/>
      <c r="P14604" s="127"/>
      <c r="Q14604" s="127"/>
      <c r="R14604" s="127"/>
    </row>
    <row r="14605" spans="7:18" x14ac:dyDescent="0.2">
      <c r="G14605" s="64"/>
      <c r="H14605" s="64"/>
      <c r="O14605" s="87"/>
      <c r="P14605" s="127"/>
      <c r="Q14605" s="127"/>
      <c r="R14605" s="127"/>
    </row>
    <row r="14606" spans="7:18" x14ac:dyDescent="0.2">
      <c r="G14606" s="64"/>
      <c r="H14606" s="64"/>
      <c r="O14606" s="87"/>
      <c r="P14606" s="127"/>
      <c r="Q14606" s="127"/>
      <c r="R14606" s="127"/>
    </row>
    <row r="14607" spans="7:18" x14ac:dyDescent="0.2">
      <c r="G14607" s="64"/>
      <c r="H14607" s="64"/>
      <c r="O14607" s="87"/>
      <c r="P14607" s="127"/>
      <c r="Q14607" s="127"/>
      <c r="R14607" s="127"/>
    </row>
    <row r="14608" spans="7:18" x14ac:dyDescent="0.2">
      <c r="G14608" s="64"/>
      <c r="H14608" s="64"/>
      <c r="O14608" s="87"/>
      <c r="P14608" s="127"/>
      <c r="Q14608" s="127"/>
      <c r="R14608" s="127"/>
    </row>
    <row r="14609" spans="7:18" x14ac:dyDescent="0.2">
      <c r="G14609" s="64"/>
      <c r="H14609" s="64"/>
      <c r="O14609" s="87"/>
      <c r="P14609" s="127"/>
      <c r="Q14609" s="127"/>
      <c r="R14609" s="127"/>
    </row>
    <row r="14610" spans="7:18" x14ac:dyDescent="0.2">
      <c r="G14610" s="64"/>
      <c r="H14610" s="64"/>
      <c r="O14610" s="87"/>
      <c r="P14610" s="127"/>
      <c r="Q14610" s="127"/>
      <c r="R14610" s="127"/>
    </row>
    <row r="14611" spans="7:18" x14ac:dyDescent="0.2">
      <c r="G14611" s="64"/>
      <c r="H14611" s="64"/>
      <c r="O14611" s="87"/>
      <c r="P14611" s="127"/>
      <c r="Q14611" s="127"/>
      <c r="R14611" s="127"/>
    </row>
    <row r="14612" spans="7:18" x14ac:dyDescent="0.2">
      <c r="G14612" s="64"/>
      <c r="H14612" s="64"/>
      <c r="O14612" s="87"/>
      <c r="P14612" s="127"/>
      <c r="Q14612" s="127"/>
      <c r="R14612" s="127"/>
    </row>
    <row r="14613" spans="7:18" x14ac:dyDescent="0.2">
      <c r="G14613" s="64"/>
      <c r="H14613" s="64"/>
      <c r="O14613" s="87"/>
      <c r="P14613" s="127"/>
      <c r="Q14613" s="127"/>
      <c r="R14613" s="127"/>
    </row>
    <row r="14614" spans="7:18" x14ac:dyDescent="0.2">
      <c r="G14614" s="64"/>
      <c r="H14614" s="64"/>
      <c r="O14614" s="87"/>
      <c r="P14614" s="127"/>
      <c r="Q14614" s="127"/>
      <c r="R14614" s="127"/>
    </row>
    <row r="14615" spans="7:18" x14ac:dyDescent="0.2">
      <c r="G14615" s="64"/>
      <c r="H14615" s="64"/>
      <c r="O14615" s="87"/>
      <c r="P14615" s="127"/>
      <c r="Q14615" s="127"/>
      <c r="R14615" s="127"/>
    </row>
    <row r="14616" spans="7:18" x14ac:dyDescent="0.2">
      <c r="G14616" s="64"/>
      <c r="H14616" s="64"/>
      <c r="O14616" s="87"/>
      <c r="P14616" s="127"/>
      <c r="Q14616" s="127"/>
      <c r="R14616" s="127"/>
    </row>
    <row r="14617" spans="7:18" x14ac:dyDescent="0.2">
      <c r="G14617" s="64"/>
      <c r="H14617" s="64"/>
      <c r="O14617" s="87"/>
      <c r="P14617" s="127"/>
      <c r="Q14617" s="127"/>
      <c r="R14617" s="127"/>
    </row>
    <row r="14618" spans="7:18" x14ac:dyDescent="0.2">
      <c r="G14618" s="64"/>
      <c r="H14618" s="64"/>
      <c r="O14618" s="87"/>
      <c r="P14618" s="127"/>
      <c r="Q14618" s="127"/>
      <c r="R14618" s="127"/>
    </row>
    <row r="14619" spans="7:18" x14ac:dyDescent="0.2">
      <c r="G14619" s="64"/>
      <c r="H14619" s="64"/>
      <c r="O14619" s="87"/>
      <c r="P14619" s="127"/>
      <c r="Q14619" s="127"/>
      <c r="R14619" s="127"/>
    </row>
    <row r="14620" spans="7:18" x14ac:dyDescent="0.2">
      <c r="G14620" s="64"/>
      <c r="H14620" s="64"/>
      <c r="O14620" s="87"/>
      <c r="P14620" s="127"/>
      <c r="Q14620" s="127"/>
      <c r="R14620" s="127"/>
    </row>
    <row r="14621" spans="7:18" x14ac:dyDescent="0.2">
      <c r="G14621" s="64"/>
      <c r="H14621" s="64"/>
      <c r="O14621" s="87"/>
      <c r="P14621" s="127"/>
      <c r="Q14621" s="127"/>
      <c r="R14621" s="127"/>
    </row>
    <row r="14622" spans="7:18" x14ac:dyDescent="0.2">
      <c r="G14622" s="64"/>
      <c r="H14622" s="64"/>
      <c r="O14622" s="87"/>
      <c r="P14622" s="127"/>
      <c r="Q14622" s="127"/>
      <c r="R14622" s="127"/>
    </row>
    <row r="14623" spans="7:18" x14ac:dyDescent="0.2">
      <c r="G14623" s="64"/>
      <c r="H14623" s="64"/>
      <c r="O14623" s="87"/>
      <c r="P14623" s="127"/>
      <c r="Q14623" s="127"/>
      <c r="R14623" s="127"/>
    </row>
    <row r="14624" spans="7:18" x14ac:dyDescent="0.2">
      <c r="G14624" s="64"/>
      <c r="H14624" s="64"/>
      <c r="O14624" s="87"/>
      <c r="P14624" s="127"/>
      <c r="Q14624" s="127"/>
      <c r="R14624" s="127"/>
    </row>
    <row r="14625" spans="7:18" x14ac:dyDescent="0.2">
      <c r="G14625" s="64"/>
      <c r="H14625" s="64"/>
      <c r="O14625" s="87"/>
      <c r="P14625" s="127"/>
      <c r="Q14625" s="127"/>
      <c r="R14625" s="127"/>
    </row>
    <row r="14626" spans="7:18" x14ac:dyDescent="0.2">
      <c r="G14626" s="64"/>
      <c r="H14626" s="64"/>
      <c r="O14626" s="87"/>
      <c r="P14626" s="127"/>
      <c r="Q14626" s="127"/>
      <c r="R14626" s="127"/>
    </row>
    <row r="14627" spans="7:18" x14ac:dyDescent="0.2">
      <c r="G14627" s="64"/>
      <c r="H14627" s="64"/>
      <c r="O14627" s="87"/>
      <c r="P14627" s="127"/>
      <c r="Q14627" s="127"/>
      <c r="R14627" s="127"/>
    </row>
    <row r="14628" spans="7:18" x14ac:dyDescent="0.2">
      <c r="G14628" s="64"/>
      <c r="H14628" s="64"/>
      <c r="O14628" s="87"/>
      <c r="P14628" s="127"/>
      <c r="Q14628" s="127"/>
      <c r="R14628" s="127"/>
    </row>
    <row r="14629" spans="7:18" x14ac:dyDescent="0.2">
      <c r="G14629" s="64"/>
      <c r="H14629" s="64"/>
      <c r="O14629" s="87"/>
      <c r="P14629" s="127"/>
      <c r="Q14629" s="127"/>
      <c r="R14629" s="127"/>
    </row>
    <row r="14630" spans="7:18" x14ac:dyDescent="0.2">
      <c r="G14630" s="64"/>
      <c r="H14630" s="64"/>
      <c r="O14630" s="87"/>
      <c r="P14630" s="127"/>
      <c r="Q14630" s="127"/>
      <c r="R14630" s="127"/>
    </row>
    <row r="14631" spans="7:18" x14ac:dyDescent="0.2">
      <c r="G14631" s="64"/>
      <c r="H14631" s="64"/>
      <c r="O14631" s="87"/>
      <c r="P14631" s="127"/>
      <c r="Q14631" s="127"/>
      <c r="R14631" s="127"/>
    </row>
    <row r="14632" spans="7:18" x14ac:dyDescent="0.2">
      <c r="G14632" s="64"/>
      <c r="H14632" s="64"/>
      <c r="O14632" s="87"/>
      <c r="P14632" s="127"/>
      <c r="Q14632" s="127"/>
      <c r="R14632" s="127"/>
    </row>
    <row r="14633" spans="7:18" x14ac:dyDescent="0.2">
      <c r="G14633" s="64"/>
      <c r="H14633" s="64"/>
      <c r="O14633" s="87"/>
      <c r="P14633" s="127"/>
      <c r="Q14633" s="127"/>
      <c r="R14633" s="127"/>
    </row>
    <row r="14634" spans="7:18" x14ac:dyDescent="0.2">
      <c r="G14634" s="64"/>
      <c r="H14634" s="64"/>
      <c r="O14634" s="87"/>
      <c r="P14634" s="127"/>
      <c r="Q14634" s="127"/>
      <c r="R14634" s="127"/>
    </row>
    <row r="14635" spans="7:18" x14ac:dyDescent="0.2">
      <c r="G14635" s="64"/>
      <c r="H14635" s="64"/>
      <c r="O14635" s="87"/>
      <c r="P14635" s="127"/>
      <c r="Q14635" s="127"/>
      <c r="R14635" s="127"/>
    </row>
    <row r="14636" spans="7:18" x14ac:dyDescent="0.2">
      <c r="G14636" s="64"/>
      <c r="H14636" s="64"/>
      <c r="O14636" s="87"/>
      <c r="P14636" s="127"/>
      <c r="Q14636" s="127"/>
      <c r="R14636" s="127"/>
    </row>
    <row r="14637" spans="7:18" x14ac:dyDescent="0.2">
      <c r="G14637" s="64"/>
      <c r="H14637" s="64"/>
      <c r="O14637" s="87"/>
      <c r="P14637" s="127"/>
      <c r="Q14637" s="127"/>
      <c r="R14637" s="127"/>
    </row>
    <row r="14638" spans="7:18" x14ac:dyDescent="0.2">
      <c r="G14638" s="64"/>
      <c r="H14638" s="64"/>
      <c r="O14638" s="87"/>
      <c r="P14638" s="127"/>
      <c r="Q14638" s="127"/>
      <c r="R14638" s="127"/>
    </row>
    <row r="14639" spans="7:18" x14ac:dyDescent="0.2">
      <c r="G14639" s="64"/>
      <c r="H14639" s="64"/>
      <c r="O14639" s="87"/>
      <c r="P14639" s="127"/>
      <c r="Q14639" s="127"/>
      <c r="R14639" s="127"/>
    </row>
    <row r="14640" spans="7:18" x14ac:dyDescent="0.2">
      <c r="G14640" s="64"/>
      <c r="H14640" s="64"/>
      <c r="O14640" s="87"/>
      <c r="P14640" s="127"/>
      <c r="Q14640" s="127"/>
      <c r="R14640" s="127"/>
    </row>
    <row r="14641" spans="7:18" x14ac:dyDescent="0.2">
      <c r="G14641" s="64"/>
      <c r="H14641" s="64"/>
      <c r="O14641" s="87"/>
      <c r="P14641" s="127"/>
      <c r="Q14641" s="127"/>
      <c r="R14641" s="127"/>
    </row>
    <row r="14642" spans="7:18" x14ac:dyDescent="0.2">
      <c r="G14642" s="64"/>
      <c r="H14642" s="64"/>
      <c r="O14642" s="87"/>
      <c r="P14642" s="127"/>
      <c r="Q14642" s="127"/>
      <c r="R14642" s="127"/>
    </row>
    <row r="14643" spans="7:18" x14ac:dyDescent="0.2">
      <c r="G14643" s="64"/>
      <c r="H14643" s="64"/>
      <c r="O14643" s="87"/>
      <c r="P14643" s="127"/>
      <c r="Q14643" s="127"/>
      <c r="R14643" s="127"/>
    </row>
    <row r="14644" spans="7:18" x14ac:dyDescent="0.2">
      <c r="G14644" s="64"/>
      <c r="H14644" s="64"/>
      <c r="O14644" s="87"/>
      <c r="P14644" s="127"/>
      <c r="Q14644" s="127"/>
      <c r="R14644" s="127"/>
    </row>
    <row r="14645" spans="7:18" x14ac:dyDescent="0.2">
      <c r="G14645" s="64"/>
      <c r="H14645" s="64"/>
      <c r="O14645" s="87"/>
      <c r="P14645" s="127"/>
      <c r="Q14645" s="127"/>
      <c r="R14645" s="127"/>
    </row>
    <row r="14646" spans="7:18" x14ac:dyDescent="0.2">
      <c r="G14646" s="64"/>
      <c r="H14646" s="64"/>
      <c r="O14646" s="87"/>
      <c r="P14646" s="127"/>
      <c r="Q14646" s="127"/>
      <c r="R14646" s="127"/>
    </row>
    <row r="14647" spans="7:18" x14ac:dyDescent="0.2">
      <c r="G14647" s="64"/>
      <c r="H14647" s="64"/>
      <c r="O14647" s="87"/>
      <c r="P14647" s="127"/>
      <c r="Q14647" s="127"/>
      <c r="R14647" s="127"/>
    </row>
    <row r="14648" spans="7:18" x14ac:dyDescent="0.2">
      <c r="G14648" s="64"/>
      <c r="H14648" s="64"/>
      <c r="O14648" s="87"/>
      <c r="P14648" s="127"/>
      <c r="Q14648" s="127"/>
      <c r="R14648" s="127"/>
    </row>
    <row r="14649" spans="7:18" x14ac:dyDescent="0.2">
      <c r="G14649" s="64"/>
      <c r="H14649" s="64"/>
      <c r="O14649" s="87"/>
      <c r="P14649" s="127"/>
      <c r="Q14649" s="127"/>
      <c r="R14649" s="127"/>
    </row>
    <row r="14650" spans="7:18" x14ac:dyDescent="0.2">
      <c r="G14650" s="64"/>
      <c r="H14650" s="64"/>
      <c r="O14650" s="87"/>
      <c r="P14650" s="127"/>
      <c r="Q14650" s="127"/>
      <c r="R14650" s="127"/>
    </row>
    <row r="14651" spans="7:18" x14ac:dyDescent="0.2">
      <c r="G14651" s="64"/>
      <c r="H14651" s="64"/>
      <c r="O14651" s="87"/>
      <c r="P14651" s="127"/>
      <c r="Q14651" s="127"/>
      <c r="R14651" s="127"/>
    </row>
    <row r="14652" spans="7:18" x14ac:dyDescent="0.2">
      <c r="G14652" s="64"/>
      <c r="H14652" s="64"/>
      <c r="O14652" s="87"/>
      <c r="P14652" s="127"/>
      <c r="Q14652" s="127"/>
      <c r="R14652" s="127"/>
    </row>
    <row r="14653" spans="7:18" x14ac:dyDescent="0.2">
      <c r="G14653" s="64"/>
      <c r="H14653" s="64"/>
      <c r="O14653" s="87"/>
      <c r="P14653" s="127"/>
      <c r="Q14653" s="127"/>
      <c r="R14653" s="127"/>
    </row>
    <row r="14654" spans="7:18" x14ac:dyDescent="0.2">
      <c r="G14654" s="64"/>
      <c r="H14654" s="64"/>
      <c r="O14654" s="87"/>
      <c r="P14654" s="127"/>
      <c r="Q14654" s="127"/>
      <c r="R14654" s="127"/>
    </row>
    <row r="14655" spans="7:18" x14ac:dyDescent="0.2">
      <c r="G14655" s="64"/>
      <c r="H14655" s="64"/>
      <c r="O14655" s="87"/>
      <c r="P14655" s="127"/>
      <c r="Q14655" s="127"/>
      <c r="R14655" s="127"/>
    </row>
    <row r="14656" spans="7:18" x14ac:dyDescent="0.2">
      <c r="G14656" s="64"/>
      <c r="H14656" s="64"/>
      <c r="O14656" s="87"/>
      <c r="P14656" s="127"/>
      <c r="Q14656" s="127"/>
      <c r="R14656" s="127"/>
    </row>
    <row r="14657" spans="7:18" x14ac:dyDescent="0.2">
      <c r="G14657" s="64"/>
      <c r="H14657" s="64"/>
      <c r="O14657" s="87"/>
      <c r="P14657" s="127"/>
      <c r="Q14657" s="127"/>
      <c r="R14657" s="127"/>
    </row>
    <row r="14658" spans="7:18" x14ac:dyDescent="0.2">
      <c r="G14658" s="64"/>
      <c r="H14658" s="64"/>
      <c r="O14658" s="87"/>
      <c r="P14658" s="127"/>
      <c r="Q14658" s="127"/>
      <c r="R14658" s="127"/>
    </row>
    <row r="14659" spans="7:18" x14ac:dyDescent="0.2">
      <c r="G14659" s="64"/>
      <c r="H14659" s="64"/>
      <c r="O14659" s="87"/>
      <c r="P14659" s="127"/>
      <c r="Q14659" s="127"/>
      <c r="R14659" s="127"/>
    </row>
    <row r="14660" spans="7:18" x14ac:dyDescent="0.2">
      <c r="G14660" s="64"/>
      <c r="H14660" s="64"/>
      <c r="O14660" s="87"/>
      <c r="P14660" s="127"/>
      <c r="Q14660" s="127"/>
      <c r="R14660" s="127"/>
    </row>
    <row r="14661" spans="7:18" x14ac:dyDescent="0.2">
      <c r="G14661" s="64"/>
      <c r="H14661" s="64"/>
      <c r="O14661" s="87"/>
      <c r="P14661" s="127"/>
      <c r="Q14661" s="127"/>
      <c r="R14661" s="127"/>
    </row>
    <row r="14662" spans="7:18" x14ac:dyDescent="0.2">
      <c r="G14662" s="64"/>
      <c r="H14662" s="64"/>
      <c r="O14662" s="87"/>
      <c r="P14662" s="127"/>
      <c r="Q14662" s="127"/>
      <c r="R14662" s="127"/>
    </row>
    <row r="14663" spans="7:18" x14ac:dyDescent="0.2">
      <c r="G14663" s="64"/>
      <c r="H14663" s="64"/>
      <c r="O14663" s="87"/>
      <c r="P14663" s="127"/>
      <c r="Q14663" s="127"/>
      <c r="R14663" s="127"/>
    </row>
    <row r="14664" spans="7:18" x14ac:dyDescent="0.2">
      <c r="G14664" s="64"/>
      <c r="H14664" s="64"/>
      <c r="O14664" s="87"/>
      <c r="P14664" s="127"/>
      <c r="Q14664" s="127"/>
      <c r="R14664" s="127"/>
    </row>
    <row r="14665" spans="7:18" x14ac:dyDescent="0.2">
      <c r="G14665" s="64"/>
      <c r="H14665" s="64"/>
      <c r="O14665" s="87"/>
      <c r="P14665" s="127"/>
      <c r="Q14665" s="127"/>
      <c r="R14665" s="127"/>
    </row>
    <row r="14666" spans="7:18" x14ac:dyDescent="0.2">
      <c r="G14666" s="64"/>
      <c r="H14666" s="64"/>
      <c r="O14666" s="87"/>
      <c r="P14666" s="127"/>
      <c r="Q14666" s="127"/>
      <c r="R14666" s="127"/>
    </row>
    <row r="14667" spans="7:18" x14ac:dyDescent="0.2">
      <c r="G14667" s="64"/>
      <c r="H14667" s="64"/>
      <c r="O14667" s="87"/>
      <c r="P14667" s="127"/>
      <c r="Q14667" s="127"/>
      <c r="R14667" s="127"/>
    </row>
    <row r="14668" spans="7:18" x14ac:dyDescent="0.2">
      <c r="G14668" s="64"/>
      <c r="H14668" s="64"/>
      <c r="O14668" s="87"/>
      <c r="P14668" s="127"/>
      <c r="Q14668" s="127"/>
      <c r="R14668" s="127"/>
    </row>
    <row r="14669" spans="7:18" x14ac:dyDescent="0.2">
      <c r="G14669" s="64"/>
      <c r="H14669" s="64"/>
      <c r="O14669" s="87"/>
      <c r="P14669" s="127"/>
      <c r="Q14669" s="127"/>
      <c r="R14669" s="127"/>
    </row>
    <row r="14670" spans="7:18" x14ac:dyDescent="0.2">
      <c r="G14670" s="64"/>
      <c r="H14670" s="64"/>
      <c r="O14670" s="87"/>
      <c r="P14670" s="127"/>
      <c r="Q14670" s="127"/>
      <c r="R14670" s="127"/>
    </row>
    <row r="14671" spans="7:18" x14ac:dyDescent="0.2">
      <c r="G14671" s="64"/>
      <c r="H14671" s="64"/>
      <c r="O14671" s="87"/>
      <c r="P14671" s="127"/>
      <c r="Q14671" s="127"/>
      <c r="R14671" s="127"/>
    </row>
    <row r="14672" spans="7:18" x14ac:dyDescent="0.2">
      <c r="G14672" s="64"/>
      <c r="H14672" s="64"/>
      <c r="O14672" s="87"/>
      <c r="P14672" s="127"/>
      <c r="Q14672" s="127"/>
      <c r="R14672" s="127"/>
    </row>
    <row r="14673" spans="7:18" x14ac:dyDescent="0.2">
      <c r="G14673" s="64"/>
      <c r="H14673" s="64"/>
      <c r="O14673" s="87"/>
      <c r="P14673" s="127"/>
      <c r="Q14673" s="127"/>
      <c r="R14673" s="127"/>
    </row>
    <row r="14674" spans="7:18" x14ac:dyDescent="0.2">
      <c r="G14674" s="64"/>
      <c r="H14674" s="64"/>
      <c r="O14674" s="87"/>
      <c r="P14674" s="127"/>
      <c r="Q14674" s="127"/>
      <c r="R14674" s="127"/>
    </row>
    <row r="14675" spans="7:18" x14ac:dyDescent="0.2">
      <c r="G14675" s="64"/>
      <c r="H14675" s="64"/>
      <c r="O14675" s="87"/>
      <c r="P14675" s="127"/>
      <c r="Q14675" s="127"/>
      <c r="R14675" s="127"/>
    </row>
    <row r="14676" spans="7:18" x14ac:dyDescent="0.2">
      <c r="G14676" s="64"/>
      <c r="H14676" s="64"/>
      <c r="O14676" s="87"/>
      <c r="P14676" s="127"/>
      <c r="Q14676" s="127"/>
      <c r="R14676" s="127"/>
    </row>
    <row r="14677" spans="7:18" x14ac:dyDescent="0.2">
      <c r="G14677" s="64"/>
      <c r="H14677" s="64"/>
      <c r="O14677" s="87"/>
      <c r="P14677" s="127"/>
      <c r="Q14677" s="127"/>
      <c r="R14677" s="127"/>
    </row>
    <row r="14678" spans="7:18" x14ac:dyDescent="0.2">
      <c r="G14678" s="64"/>
      <c r="H14678" s="64"/>
      <c r="O14678" s="87"/>
      <c r="P14678" s="127"/>
      <c r="Q14678" s="127"/>
      <c r="R14678" s="127"/>
    </row>
    <row r="14679" spans="7:18" x14ac:dyDescent="0.2">
      <c r="G14679" s="64"/>
      <c r="H14679" s="64"/>
      <c r="O14679" s="87"/>
      <c r="P14679" s="127"/>
      <c r="Q14679" s="127"/>
      <c r="R14679" s="127"/>
    </row>
    <row r="14680" spans="7:18" x14ac:dyDescent="0.2">
      <c r="G14680" s="64"/>
      <c r="H14680" s="64"/>
      <c r="O14680" s="87"/>
      <c r="P14680" s="127"/>
      <c r="Q14680" s="127"/>
      <c r="R14680" s="127"/>
    </row>
    <row r="14681" spans="7:18" x14ac:dyDescent="0.2">
      <c r="G14681" s="64"/>
      <c r="H14681" s="64"/>
      <c r="O14681" s="87"/>
      <c r="P14681" s="127"/>
      <c r="Q14681" s="127"/>
      <c r="R14681" s="127"/>
    </row>
    <row r="14682" spans="7:18" x14ac:dyDescent="0.2">
      <c r="G14682" s="64"/>
      <c r="H14682" s="64"/>
      <c r="O14682" s="87"/>
      <c r="P14682" s="127"/>
      <c r="Q14682" s="127"/>
      <c r="R14682" s="127"/>
    </row>
    <row r="14683" spans="7:18" x14ac:dyDescent="0.2">
      <c r="G14683" s="64"/>
      <c r="H14683" s="64"/>
      <c r="O14683" s="87"/>
      <c r="P14683" s="127"/>
      <c r="Q14683" s="127"/>
      <c r="R14683" s="127"/>
    </row>
    <row r="14684" spans="7:18" x14ac:dyDescent="0.2">
      <c r="G14684" s="64"/>
      <c r="H14684" s="64"/>
      <c r="O14684" s="87"/>
      <c r="P14684" s="127"/>
      <c r="Q14684" s="127"/>
      <c r="R14684" s="127"/>
    </row>
    <row r="14685" spans="7:18" x14ac:dyDescent="0.2">
      <c r="G14685" s="64"/>
      <c r="H14685" s="64"/>
      <c r="O14685" s="87"/>
      <c r="P14685" s="127"/>
      <c r="Q14685" s="127"/>
      <c r="R14685" s="127"/>
    </row>
    <row r="14686" spans="7:18" x14ac:dyDescent="0.2">
      <c r="G14686" s="64"/>
      <c r="H14686" s="64"/>
      <c r="O14686" s="87"/>
      <c r="P14686" s="127"/>
      <c r="Q14686" s="127"/>
      <c r="R14686" s="127"/>
    </row>
    <row r="14687" spans="7:18" x14ac:dyDescent="0.2">
      <c r="G14687" s="64"/>
      <c r="H14687" s="64"/>
      <c r="O14687" s="87"/>
      <c r="P14687" s="127"/>
      <c r="Q14687" s="127"/>
      <c r="R14687" s="127"/>
    </row>
    <row r="14688" spans="7:18" x14ac:dyDescent="0.2">
      <c r="G14688" s="64"/>
      <c r="H14688" s="64"/>
      <c r="O14688" s="87"/>
      <c r="P14688" s="127"/>
      <c r="Q14688" s="127"/>
      <c r="R14688" s="127"/>
    </row>
    <row r="14689" spans="7:18" x14ac:dyDescent="0.2">
      <c r="G14689" s="64"/>
      <c r="H14689" s="64"/>
      <c r="O14689" s="87"/>
      <c r="P14689" s="127"/>
      <c r="Q14689" s="127"/>
      <c r="R14689" s="127"/>
    </row>
    <row r="14690" spans="7:18" x14ac:dyDescent="0.2">
      <c r="G14690" s="64"/>
      <c r="H14690" s="64"/>
      <c r="O14690" s="87"/>
      <c r="P14690" s="127"/>
      <c r="Q14690" s="127"/>
      <c r="R14690" s="127"/>
    </row>
    <row r="14691" spans="7:18" x14ac:dyDescent="0.2">
      <c r="G14691" s="64"/>
      <c r="H14691" s="64"/>
      <c r="O14691" s="87"/>
      <c r="P14691" s="127"/>
      <c r="Q14691" s="127"/>
      <c r="R14691" s="127"/>
    </row>
    <row r="14692" spans="7:18" x14ac:dyDescent="0.2">
      <c r="G14692" s="64"/>
      <c r="H14692" s="64"/>
      <c r="O14692" s="87"/>
      <c r="P14692" s="127"/>
      <c r="Q14692" s="127"/>
      <c r="R14692" s="127"/>
    </row>
    <row r="14693" spans="7:18" x14ac:dyDescent="0.2">
      <c r="G14693" s="64"/>
      <c r="H14693" s="64"/>
      <c r="O14693" s="87"/>
      <c r="P14693" s="127"/>
      <c r="Q14693" s="127"/>
      <c r="R14693" s="127"/>
    </row>
    <row r="14694" spans="7:18" x14ac:dyDescent="0.2">
      <c r="G14694" s="64"/>
      <c r="H14694" s="64"/>
      <c r="O14694" s="87"/>
      <c r="P14694" s="127"/>
      <c r="Q14694" s="127"/>
      <c r="R14694" s="127"/>
    </row>
    <row r="14695" spans="7:18" x14ac:dyDescent="0.2">
      <c r="G14695" s="64"/>
      <c r="H14695" s="64"/>
      <c r="O14695" s="87"/>
      <c r="P14695" s="127"/>
      <c r="Q14695" s="127"/>
      <c r="R14695" s="127"/>
    </row>
    <row r="14696" spans="7:18" x14ac:dyDescent="0.2">
      <c r="G14696" s="64"/>
      <c r="H14696" s="64"/>
      <c r="O14696" s="87"/>
      <c r="P14696" s="127"/>
      <c r="Q14696" s="127"/>
      <c r="R14696" s="127"/>
    </row>
    <row r="14697" spans="7:18" x14ac:dyDescent="0.2">
      <c r="G14697" s="64"/>
      <c r="H14697" s="64"/>
      <c r="O14697" s="87"/>
      <c r="P14697" s="127"/>
      <c r="Q14697" s="127"/>
      <c r="R14697" s="127"/>
    </row>
    <row r="14698" spans="7:18" x14ac:dyDescent="0.2">
      <c r="G14698" s="64"/>
      <c r="H14698" s="64"/>
      <c r="O14698" s="87"/>
      <c r="P14698" s="127"/>
      <c r="Q14698" s="127"/>
      <c r="R14698" s="127"/>
    </row>
    <row r="14699" spans="7:18" x14ac:dyDescent="0.2">
      <c r="G14699" s="64"/>
      <c r="H14699" s="64"/>
      <c r="O14699" s="87"/>
      <c r="P14699" s="127"/>
      <c r="Q14699" s="127"/>
      <c r="R14699" s="127"/>
    </row>
    <row r="14700" spans="7:18" x14ac:dyDescent="0.2">
      <c r="G14700" s="64"/>
      <c r="H14700" s="64"/>
      <c r="O14700" s="87"/>
      <c r="P14700" s="127"/>
      <c r="Q14700" s="127"/>
      <c r="R14700" s="127"/>
    </row>
    <row r="14701" spans="7:18" x14ac:dyDescent="0.2">
      <c r="G14701" s="64"/>
      <c r="H14701" s="64"/>
      <c r="O14701" s="87"/>
      <c r="P14701" s="127"/>
      <c r="Q14701" s="127"/>
      <c r="R14701" s="127"/>
    </row>
    <row r="14702" spans="7:18" x14ac:dyDescent="0.2">
      <c r="G14702" s="64"/>
      <c r="H14702" s="64"/>
      <c r="O14702" s="87"/>
      <c r="P14702" s="127"/>
      <c r="Q14702" s="127"/>
      <c r="R14702" s="127"/>
    </row>
    <row r="14703" spans="7:18" x14ac:dyDescent="0.2">
      <c r="G14703" s="64"/>
      <c r="H14703" s="64"/>
      <c r="O14703" s="87"/>
      <c r="P14703" s="127"/>
      <c r="Q14703" s="127"/>
      <c r="R14703" s="127"/>
    </row>
    <row r="14704" spans="7:18" x14ac:dyDescent="0.2">
      <c r="G14704" s="64"/>
      <c r="H14704" s="64"/>
      <c r="O14704" s="87"/>
      <c r="P14704" s="127"/>
      <c r="Q14704" s="127"/>
      <c r="R14704" s="127"/>
    </row>
    <row r="14705" spans="7:18" x14ac:dyDescent="0.2">
      <c r="G14705" s="64"/>
      <c r="H14705" s="64"/>
      <c r="O14705" s="87"/>
      <c r="P14705" s="127"/>
      <c r="Q14705" s="127"/>
      <c r="R14705" s="127"/>
    </row>
    <row r="14706" spans="7:18" x14ac:dyDescent="0.2">
      <c r="G14706" s="64"/>
      <c r="H14706" s="64"/>
      <c r="O14706" s="87"/>
      <c r="P14706" s="127"/>
      <c r="Q14706" s="127"/>
      <c r="R14706" s="127"/>
    </row>
    <row r="14707" spans="7:18" x14ac:dyDescent="0.2">
      <c r="G14707" s="64"/>
      <c r="H14707" s="64"/>
      <c r="O14707" s="87"/>
      <c r="P14707" s="127"/>
      <c r="Q14707" s="127"/>
      <c r="R14707" s="127"/>
    </row>
    <row r="14708" spans="7:18" x14ac:dyDescent="0.2">
      <c r="G14708" s="64"/>
      <c r="H14708" s="64"/>
      <c r="O14708" s="87"/>
      <c r="P14708" s="127"/>
      <c r="Q14708" s="127"/>
      <c r="R14708" s="127"/>
    </row>
    <row r="14709" spans="7:18" x14ac:dyDescent="0.2">
      <c r="G14709" s="64"/>
      <c r="H14709" s="64"/>
      <c r="O14709" s="87"/>
      <c r="P14709" s="127"/>
      <c r="Q14709" s="127"/>
      <c r="R14709" s="127"/>
    </row>
    <row r="14710" spans="7:18" x14ac:dyDescent="0.2">
      <c r="G14710" s="64"/>
      <c r="H14710" s="64"/>
      <c r="O14710" s="87"/>
      <c r="P14710" s="127"/>
      <c r="Q14710" s="127"/>
      <c r="R14710" s="127"/>
    </row>
    <row r="14711" spans="7:18" x14ac:dyDescent="0.2">
      <c r="G14711" s="64"/>
      <c r="H14711" s="64"/>
      <c r="O14711" s="87"/>
      <c r="P14711" s="127"/>
      <c r="Q14711" s="127"/>
      <c r="R14711" s="127"/>
    </row>
    <row r="14712" spans="7:18" x14ac:dyDescent="0.2">
      <c r="G14712" s="64"/>
      <c r="H14712" s="64"/>
      <c r="O14712" s="87"/>
      <c r="P14712" s="127"/>
      <c r="Q14712" s="127"/>
      <c r="R14712" s="127"/>
    </row>
    <row r="14713" spans="7:18" x14ac:dyDescent="0.2">
      <c r="G14713" s="64"/>
      <c r="H14713" s="64"/>
      <c r="O14713" s="87"/>
      <c r="P14713" s="127"/>
      <c r="Q14713" s="127"/>
      <c r="R14713" s="127"/>
    </row>
    <row r="14714" spans="7:18" x14ac:dyDescent="0.2">
      <c r="G14714" s="64"/>
      <c r="H14714" s="64"/>
      <c r="O14714" s="87"/>
      <c r="P14714" s="127"/>
      <c r="Q14714" s="127"/>
      <c r="R14714" s="127"/>
    </row>
    <row r="14715" spans="7:18" x14ac:dyDescent="0.2">
      <c r="G14715" s="64"/>
      <c r="H14715" s="64"/>
      <c r="O14715" s="87"/>
      <c r="P14715" s="127"/>
      <c r="Q14715" s="127"/>
      <c r="R14715" s="127"/>
    </row>
    <row r="14716" spans="7:18" x14ac:dyDescent="0.2">
      <c r="G14716" s="64"/>
      <c r="H14716" s="64"/>
      <c r="O14716" s="87"/>
      <c r="P14716" s="127"/>
      <c r="Q14716" s="127"/>
      <c r="R14716" s="127"/>
    </row>
    <row r="14717" spans="7:18" x14ac:dyDescent="0.2">
      <c r="G14717" s="64"/>
      <c r="H14717" s="64"/>
      <c r="O14717" s="87"/>
      <c r="P14717" s="127"/>
      <c r="Q14717" s="127"/>
      <c r="R14717" s="127"/>
    </row>
    <row r="14718" spans="7:18" x14ac:dyDescent="0.2">
      <c r="G14718" s="64"/>
      <c r="H14718" s="64"/>
      <c r="O14718" s="87"/>
      <c r="P14718" s="127"/>
      <c r="Q14718" s="127"/>
      <c r="R14718" s="127"/>
    </row>
    <row r="14719" spans="7:18" x14ac:dyDescent="0.2">
      <c r="G14719" s="64"/>
      <c r="H14719" s="64"/>
      <c r="O14719" s="87"/>
      <c r="P14719" s="127"/>
      <c r="Q14719" s="127"/>
      <c r="R14719" s="127"/>
    </row>
    <row r="14720" spans="7:18" x14ac:dyDescent="0.2">
      <c r="G14720" s="64"/>
      <c r="H14720" s="64"/>
      <c r="O14720" s="87"/>
      <c r="P14720" s="127"/>
      <c r="Q14720" s="127"/>
      <c r="R14720" s="127"/>
    </row>
    <row r="14721" spans="7:18" x14ac:dyDescent="0.2">
      <c r="G14721" s="64"/>
      <c r="H14721" s="64"/>
      <c r="O14721" s="87"/>
      <c r="P14721" s="127"/>
      <c r="Q14721" s="127"/>
      <c r="R14721" s="127"/>
    </row>
    <row r="14722" spans="7:18" x14ac:dyDescent="0.2">
      <c r="G14722" s="64"/>
      <c r="H14722" s="64"/>
      <c r="O14722" s="87"/>
      <c r="P14722" s="127"/>
      <c r="Q14722" s="127"/>
      <c r="R14722" s="127"/>
    </row>
    <row r="14723" spans="7:18" x14ac:dyDescent="0.2">
      <c r="G14723" s="64"/>
      <c r="H14723" s="64"/>
      <c r="O14723" s="87"/>
      <c r="P14723" s="127"/>
      <c r="Q14723" s="127"/>
      <c r="R14723" s="127"/>
    </row>
    <row r="14724" spans="7:18" x14ac:dyDescent="0.2">
      <c r="G14724" s="64"/>
      <c r="H14724" s="64"/>
      <c r="O14724" s="87"/>
      <c r="P14724" s="127"/>
      <c r="Q14724" s="127"/>
      <c r="R14724" s="127"/>
    </row>
    <row r="14725" spans="7:18" x14ac:dyDescent="0.2">
      <c r="G14725" s="64"/>
      <c r="H14725" s="64"/>
      <c r="O14725" s="87"/>
      <c r="P14725" s="127"/>
      <c r="Q14725" s="127"/>
      <c r="R14725" s="127"/>
    </row>
    <row r="14726" spans="7:18" x14ac:dyDescent="0.2">
      <c r="G14726" s="64"/>
      <c r="H14726" s="64"/>
      <c r="O14726" s="87"/>
      <c r="P14726" s="127"/>
      <c r="Q14726" s="127"/>
      <c r="R14726" s="127"/>
    </row>
    <row r="14727" spans="7:18" x14ac:dyDescent="0.2">
      <c r="G14727" s="64"/>
      <c r="H14727" s="64"/>
      <c r="O14727" s="87"/>
      <c r="P14727" s="127"/>
      <c r="Q14727" s="127"/>
      <c r="R14727" s="127"/>
    </row>
    <row r="14728" spans="7:18" x14ac:dyDescent="0.2">
      <c r="G14728" s="64"/>
      <c r="H14728" s="64"/>
      <c r="O14728" s="87"/>
      <c r="P14728" s="127"/>
      <c r="Q14728" s="127"/>
      <c r="R14728" s="127"/>
    </row>
    <row r="14729" spans="7:18" x14ac:dyDescent="0.2">
      <c r="G14729" s="64"/>
      <c r="H14729" s="64"/>
      <c r="O14729" s="87"/>
      <c r="P14729" s="127"/>
      <c r="Q14729" s="127"/>
      <c r="R14729" s="127"/>
    </row>
    <row r="14730" spans="7:18" x14ac:dyDescent="0.2">
      <c r="G14730" s="64"/>
      <c r="H14730" s="64"/>
      <c r="O14730" s="87"/>
      <c r="P14730" s="127"/>
      <c r="Q14730" s="127"/>
      <c r="R14730" s="127"/>
    </row>
    <row r="14731" spans="7:18" x14ac:dyDescent="0.2">
      <c r="G14731" s="64"/>
      <c r="H14731" s="64"/>
      <c r="O14731" s="87"/>
      <c r="P14731" s="127"/>
      <c r="Q14731" s="127"/>
      <c r="R14731" s="127"/>
    </row>
    <row r="14732" spans="7:18" x14ac:dyDescent="0.2">
      <c r="G14732" s="64"/>
      <c r="H14732" s="64"/>
      <c r="O14732" s="87"/>
      <c r="P14732" s="127"/>
      <c r="Q14732" s="127"/>
      <c r="R14732" s="127"/>
    </row>
    <row r="14733" spans="7:18" x14ac:dyDescent="0.2">
      <c r="G14733" s="64"/>
      <c r="H14733" s="64"/>
      <c r="O14733" s="87"/>
      <c r="P14733" s="127"/>
      <c r="Q14733" s="127"/>
      <c r="R14733" s="127"/>
    </row>
    <row r="14734" spans="7:18" x14ac:dyDescent="0.2">
      <c r="G14734" s="64"/>
      <c r="H14734" s="64"/>
      <c r="O14734" s="87"/>
      <c r="P14734" s="127"/>
      <c r="Q14734" s="127"/>
      <c r="R14734" s="127"/>
    </row>
    <row r="14735" spans="7:18" x14ac:dyDescent="0.2">
      <c r="G14735" s="64"/>
      <c r="H14735" s="64"/>
      <c r="O14735" s="87"/>
      <c r="P14735" s="127"/>
      <c r="Q14735" s="127"/>
      <c r="R14735" s="127"/>
    </row>
    <row r="14736" spans="7:18" x14ac:dyDescent="0.2">
      <c r="G14736" s="64"/>
      <c r="H14736" s="64"/>
      <c r="O14736" s="87"/>
      <c r="P14736" s="127"/>
      <c r="Q14736" s="127"/>
      <c r="R14736" s="127"/>
    </row>
    <row r="14737" spans="7:18" x14ac:dyDescent="0.2">
      <c r="G14737" s="64"/>
      <c r="H14737" s="64"/>
      <c r="O14737" s="87"/>
      <c r="P14737" s="127"/>
      <c r="Q14737" s="127"/>
      <c r="R14737" s="127"/>
    </row>
    <row r="14738" spans="7:18" x14ac:dyDescent="0.2">
      <c r="G14738" s="64"/>
      <c r="H14738" s="64"/>
      <c r="O14738" s="87"/>
      <c r="P14738" s="127"/>
      <c r="Q14738" s="127"/>
      <c r="R14738" s="127"/>
    </row>
    <row r="14739" spans="7:18" x14ac:dyDescent="0.2">
      <c r="G14739" s="64"/>
      <c r="H14739" s="64"/>
      <c r="O14739" s="87"/>
      <c r="P14739" s="127"/>
      <c r="Q14739" s="127"/>
      <c r="R14739" s="127"/>
    </row>
    <row r="14740" spans="7:18" x14ac:dyDescent="0.2">
      <c r="G14740" s="64"/>
      <c r="H14740" s="64"/>
      <c r="O14740" s="87"/>
      <c r="P14740" s="127"/>
      <c r="Q14740" s="127"/>
      <c r="R14740" s="127"/>
    </row>
    <row r="14741" spans="7:18" x14ac:dyDescent="0.2">
      <c r="G14741" s="64"/>
      <c r="H14741" s="64"/>
      <c r="O14741" s="87"/>
      <c r="P14741" s="127"/>
      <c r="Q14741" s="127"/>
      <c r="R14741" s="127"/>
    </row>
    <row r="14742" spans="7:18" x14ac:dyDescent="0.2">
      <c r="G14742" s="64"/>
      <c r="H14742" s="64"/>
      <c r="O14742" s="87"/>
      <c r="P14742" s="127"/>
      <c r="Q14742" s="127"/>
      <c r="R14742" s="127"/>
    </row>
    <row r="14743" spans="7:18" x14ac:dyDescent="0.2">
      <c r="G14743" s="64"/>
      <c r="H14743" s="64"/>
      <c r="O14743" s="87"/>
      <c r="P14743" s="127"/>
      <c r="Q14743" s="127"/>
      <c r="R14743" s="127"/>
    </row>
    <row r="14744" spans="7:18" x14ac:dyDescent="0.2">
      <c r="G14744" s="64"/>
      <c r="H14744" s="64"/>
      <c r="O14744" s="87"/>
      <c r="P14744" s="127"/>
      <c r="Q14744" s="127"/>
      <c r="R14744" s="127"/>
    </row>
    <row r="14745" spans="7:18" x14ac:dyDescent="0.2">
      <c r="G14745" s="64"/>
      <c r="H14745" s="64"/>
      <c r="O14745" s="87"/>
      <c r="P14745" s="127"/>
      <c r="Q14745" s="127"/>
      <c r="R14745" s="127"/>
    </row>
    <row r="14746" spans="7:18" x14ac:dyDescent="0.2">
      <c r="G14746" s="64"/>
      <c r="H14746" s="64"/>
      <c r="O14746" s="87"/>
      <c r="P14746" s="127"/>
      <c r="Q14746" s="127"/>
      <c r="R14746" s="127"/>
    </row>
    <row r="14747" spans="7:18" x14ac:dyDescent="0.2">
      <c r="G14747" s="64"/>
      <c r="H14747" s="64"/>
      <c r="O14747" s="87"/>
      <c r="P14747" s="127"/>
      <c r="Q14747" s="127"/>
      <c r="R14747" s="127"/>
    </row>
    <row r="14748" spans="7:18" x14ac:dyDescent="0.2">
      <c r="G14748" s="64"/>
      <c r="H14748" s="64"/>
      <c r="O14748" s="87"/>
      <c r="P14748" s="127"/>
      <c r="Q14748" s="127"/>
      <c r="R14748" s="127"/>
    </row>
    <row r="14749" spans="7:18" x14ac:dyDescent="0.2">
      <c r="G14749" s="64"/>
      <c r="H14749" s="64"/>
      <c r="O14749" s="87"/>
      <c r="P14749" s="127"/>
      <c r="Q14749" s="127"/>
      <c r="R14749" s="127"/>
    </row>
    <row r="14750" spans="7:18" x14ac:dyDescent="0.2">
      <c r="G14750" s="64"/>
      <c r="H14750" s="64"/>
      <c r="O14750" s="87"/>
      <c r="P14750" s="127"/>
      <c r="Q14750" s="127"/>
      <c r="R14750" s="127"/>
    </row>
    <row r="14751" spans="7:18" x14ac:dyDescent="0.2">
      <c r="G14751" s="64"/>
      <c r="H14751" s="64"/>
      <c r="O14751" s="87"/>
      <c r="P14751" s="127"/>
      <c r="Q14751" s="127"/>
      <c r="R14751" s="127"/>
    </row>
    <row r="14752" spans="7:18" x14ac:dyDescent="0.2">
      <c r="G14752" s="64"/>
      <c r="H14752" s="64"/>
      <c r="O14752" s="87"/>
      <c r="P14752" s="127"/>
      <c r="Q14752" s="127"/>
      <c r="R14752" s="127"/>
    </row>
    <row r="14753" spans="7:18" x14ac:dyDescent="0.2">
      <c r="G14753" s="64"/>
      <c r="H14753" s="64"/>
      <c r="O14753" s="87"/>
      <c r="P14753" s="127"/>
      <c r="Q14753" s="127"/>
      <c r="R14753" s="127"/>
    </row>
    <row r="14754" spans="7:18" x14ac:dyDescent="0.2">
      <c r="G14754" s="64"/>
      <c r="H14754" s="64"/>
      <c r="O14754" s="87"/>
      <c r="P14754" s="127"/>
      <c r="Q14754" s="127"/>
      <c r="R14754" s="127"/>
    </row>
    <row r="14755" spans="7:18" x14ac:dyDescent="0.2">
      <c r="G14755" s="64"/>
      <c r="H14755" s="64"/>
      <c r="O14755" s="87"/>
      <c r="P14755" s="127"/>
      <c r="Q14755" s="127"/>
      <c r="R14755" s="127"/>
    </row>
    <row r="14756" spans="7:18" x14ac:dyDescent="0.2">
      <c r="G14756" s="64"/>
      <c r="H14756" s="64"/>
      <c r="O14756" s="87"/>
      <c r="P14756" s="127"/>
      <c r="Q14756" s="127"/>
      <c r="R14756" s="127"/>
    </row>
    <row r="14757" spans="7:18" x14ac:dyDescent="0.2">
      <c r="G14757" s="64"/>
      <c r="H14757" s="64"/>
      <c r="O14757" s="87"/>
      <c r="P14757" s="127"/>
      <c r="Q14757" s="127"/>
      <c r="R14757" s="127"/>
    </row>
    <row r="14758" spans="7:18" x14ac:dyDescent="0.2">
      <c r="G14758" s="64"/>
      <c r="H14758" s="64"/>
      <c r="O14758" s="87"/>
      <c r="P14758" s="127"/>
      <c r="Q14758" s="127"/>
      <c r="R14758" s="127"/>
    </row>
    <row r="14759" spans="7:18" x14ac:dyDescent="0.2">
      <c r="G14759" s="64"/>
      <c r="H14759" s="64"/>
      <c r="O14759" s="87"/>
      <c r="P14759" s="127"/>
      <c r="Q14759" s="127"/>
      <c r="R14759" s="127"/>
    </row>
    <row r="14760" spans="7:18" x14ac:dyDescent="0.2">
      <c r="G14760" s="64"/>
      <c r="H14760" s="64"/>
      <c r="O14760" s="87"/>
      <c r="P14760" s="127"/>
      <c r="Q14760" s="127"/>
      <c r="R14760" s="127"/>
    </row>
    <row r="14761" spans="7:18" x14ac:dyDescent="0.2">
      <c r="G14761" s="64"/>
      <c r="H14761" s="64"/>
      <c r="O14761" s="87"/>
      <c r="P14761" s="127"/>
      <c r="Q14761" s="127"/>
      <c r="R14761" s="127"/>
    </row>
    <row r="14762" spans="7:18" x14ac:dyDescent="0.2">
      <c r="G14762" s="64"/>
      <c r="H14762" s="64"/>
      <c r="O14762" s="87"/>
      <c r="P14762" s="127"/>
      <c r="Q14762" s="127"/>
      <c r="R14762" s="127"/>
    </row>
    <row r="14763" spans="7:18" x14ac:dyDescent="0.2">
      <c r="G14763" s="64"/>
      <c r="H14763" s="64"/>
      <c r="O14763" s="87"/>
      <c r="P14763" s="127"/>
      <c r="Q14763" s="127"/>
      <c r="R14763" s="127"/>
    </row>
    <row r="14764" spans="7:18" x14ac:dyDescent="0.2">
      <c r="G14764" s="64"/>
      <c r="H14764" s="64"/>
      <c r="O14764" s="87"/>
      <c r="P14764" s="127"/>
      <c r="Q14764" s="127"/>
      <c r="R14764" s="127"/>
    </row>
    <row r="14765" spans="7:18" x14ac:dyDescent="0.2">
      <c r="G14765" s="64"/>
      <c r="H14765" s="64"/>
      <c r="O14765" s="87"/>
      <c r="P14765" s="127"/>
      <c r="Q14765" s="127"/>
      <c r="R14765" s="127"/>
    </row>
    <row r="14766" spans="7:18" x14ac:dyDescent="0.2">
      <c r="G14766" s="64"/>
      <c r="H14766" s="64"/>
      <c r="O14766" s="87"/>
      <c r="P14766" s="127"/>
      <c r="Q14766" s="127"/>
      <c r="R14766" s="127"/>
    </row>
    <row r="14767" spans="7:18" x14ac:dyDescent="0.2">
      <c r="G14767" s="64"/>
      <c r="H14767" s="64"/>
      <c r="O14767" s="87"/>
      <c r="P14767" s="127"/>
      <c r="Q14767" s="127"/>
      <c r="R14767" s="127"/>
    </row>
    <row r="14768" spans="7:18" x14ac:dyDescent="0.2">
      <c r="G14768" s="64"/>
      <c r="H14768" s="64"/>
      <c r="O14768" s="87"/>
      <c r="P14768" s="127"/>
      <c r="Q14768" s="127"/>
      <c r="R14768" s="127"/>
    </row>
    <row r="14769" spans="7:18" x14ac:dyDescent="0.2">
      <c r="G14769" s="64"/>
      <c r="H14769" s="64"/>
      <c r="O14769" s="87"/>
      <c r="P14769" s="127"/>
      <c r="Q14769" s="127"/>
      <c r="R14769" s="127"/>
    </row>
    <row r="14770" spans="7:18" x14ac:dyDescent="0.2">
      <c r="G14770" s="64"/>
      <c r="H14770" s="64"/>
      <c r="O14770" s="87"/>
      <c r="P14770" s="127"/>
      <c r="Q14770" s="127"/>
      <c r="R14770" s="127"/>
    </row>
    <row r="14771" spans="7:18" x14ac:dyDescent="0.2">
      <c r="G14771" s="64"/>
      <c r="H14771" s="64"/>
      <c r="O14771" s="87"/>
      <c r="P14771" s="127"/>
      <c r="Q14771" s="127"/>
      <c r="R14771" s="127"/>
    </row>
    <row r="14772" spans="7:18" x14ac:dyDescent="0.2">
      <c r="G14772" s="64"/>
      <c r="H14772" s="64"/>
      <c r="O14772" s="87"/>
      <c r="P14772" s="127"/>
      <c r="Q14772" s="127"/>
      <c r="R14772" s="127"/>
    </row>
    <row r="14773" spans="7:18" x14ac:dyDescent="0.2">
      <c r="G14773" s="64"/>
      <c r="H14773" s="64"/>
      <c r="O14773" s="87"/>
      <c r="P14773" s="127"/>
      <c r="Q14773" s="127"/>
      <c r="R14773" s="127"/>
    </row>
    <row r="14774" spans="7:18" x14ac:dyDescent="0.2">
      <c r="G14774" s="64"/>
      <c r="H14774" s="64"/>
      <c r="O14774" s="87"/>
      <c r="P14774" s="127"/>
      <c r="Q14774" s="127"/>
      <c r="R14774" s="127"/>
    </row>
    <row r="14775" spans="7:18" x14ac:dyDescent="0.2">
      <c r="G14775" s="64"/>
      <c r="H14775" s="64"/>
      <c r="O14775" s="87"/>
      <c r="P14775" s="127"/>
      <c r="Q14775" s="127"/>
      <c r="R14775" s="127"/>
    </row>
    <row r="14776" spans="7:18" x14ac:dyDescent="0.2">
      <c r="G14776" s="64"/>
      <c r="H14776" s="64"/>
      <c r="O14776" s="87"/>
      <c r="P14776" s="127"/>
      <c r="Q14776" s="127"/>
      <c r="R14776" s="127"/>
    </row>
    <row r="14777" spans="7:18" x14ac:dyDescent="0.2">
      <c r="G14777" s="64"/>
      <c r="H14777" s="64"/>
      <c r="O14777" s="87"/>
      <c r="P14777" s="127"/>
      <c r="Q14777" s="127"/>
      <c r="R14777" s="127"/>
    </row>
    <row r="14778" spans="7:18" x14ac:dyDescent="0.2">
      <c r="G14778" s="64"/>
      <c r="H14778" s="64"/>
      <c r="O14778" s="87"/>
      <c r="P14778" s="127"/>
      <c r="Q14778" s="127"/>
      <c r="R14778" s="127"/>
    </row>
    <row r="14779" spans="7:18" x14ac:dyDescent="0.2">
      <c r="G14779" s="64"/>
      <c r="H14779" s="64"/>
      <c r="O14779" s="87"/>
      <c r="P14779" s="127"/>
      <c r="Q14779" s="127"/>
      <c r="R14779" s="127"/>
    </row>
    <row r="14780" spans="7:18" x14ac:dyDescent="0.2">
      <c r="G14780" s="64"/>
      <c r="H14780" s="64"/>
      <c r="O14780" s="87"/>
      <c r="P14780" s="127"/>
      <c r="Q14780" s="127"/>
      <c r="R14780" s="127"/>
    </row>
    <row r="14781" spans="7:18" x14ac:dyDescent="0.2">
      <c r="G14781" s="64"/>
      <c r="H14781" s="64"/>
      <c r="O14781" s="87"/>
      <c r="P14781" s="127"/>
      <c r="Q14781" s="127"/>
      <c r="R14781" s="127"/>
    </row>
    <row r="14782" spans="7:18" x14ac:dyDescent="0.2">
      <c r="G14782" s="64"/>
      <c r="H14782" s="64"/>
      <c r="O14782" s="87"/>
      <c r="P14782" s="127"/>
      <c r="Q14782" s="127"/>
      <c r="R14782" s="127"/>
    </row>
    <row r="14783" spans="7:18" x14ac:dyDescent="0.2">
      <c r="G14783" s="64"/>
      <c r="H14783" s="64"/>
      <c r="O14783" s="87"/>
      <c r="P14783" s="127"/>
      <c r="Q14783" s="127"/>
      <c r="R14783" s="127"/>
    </row>
    <row r="14784" spans="7:18" x14ac:dyDescent="0.2">
      <c r="G14784" s="64"/>
      <c r="H14784" s="64"/>
      <c r="O14784" s="87"/>
      <c r="P14784" s="127"/>
      <c r="Q14784" s="127"/>
      <c r="R14784" s="127"/>
    </row>
    <row r="14785" spans="7:18" x14ac:dyDescent="0.2">
      <c r="G14785" s="64"/>
      <c r="H14785" s="64"/>
      <c r="O14785" s="87"/>
      <c r="P14785" s="127"/>
      <c r="Q14785" s="127"/>
      <c r="R14785" s="127"/>
    </row>
    <row r="14786" spans="7:18" x14ac:dyDescent="0.2">
      <c r="G14786" s="64"/>
      <c r="H14786" s="64"/>
      <c r="O14786" s="87"/>
      <c r="P14786" s="127"/>
      <c r="Q14786" s="127"/>
      <c r="R14786" s="127"/>
    </row>
    <row r="14787" spans="7:18" x14ac:dyDescent="0.2">
      <c r="G14787" s="64"/>
      <c r="H14787" s="64"/>
      <c r="O14787" s="87"/>
      <c r="P14787" s="127"/>
      <c r="Q14787" s="127"/>
      <c r="R14787" s="127"/>
    </row>
    <row r="14788" spans="7:18" x14ac:dyDescent="0.2">
      <c r="G14788" s="64"/>
      <c r="H14788" s="64"/>
      <c r="O14788" s="87"/>
      <c r="P14788" s="127"/>
      <c r="Q14788" s="127"/>
      <c r="R14788" s="127"/>
    </row>
    <row r="14789" spans="7:18" x14ac:dyDescent="0.2">
      <c r="G14789" s="64"/>
      <c r="H14789" s="64"/>
      <c r="O14789" s="87"/>
      <c r="P14789" s="127"/>
      <c r="Q14789" s="127"/>
      <c r="R14789" s="127"/>
    </row>
    <row r="14790" spans="7:18" x14ac:dyDescent="0.2">
      <c r="G14790" s="64"/>
      <c r="H14790" s="64"/>
      <c r="O14790" s="87"/>
      <c r="P14790" s="127"/>
      <c r="Q14790" s="127"/>
      <c r="R14790" s="127"/>
    </row>
    <row r="14791" spans="7:18" x14ac:dyDescent="0.2">
      <c r="G14791" s="64"/>
      <c r="H14791" s="64"/>
      <c r="O14791" s="87"/>
      <c r="P14791" s="127"/>
      <c r="Q14791" s="127"/>
      <c r="R14791" s="127"/>
    </row>
    <row r="14792" spans="7:18" x14ac:dyDescent="0.2">
      <c r="G14792" s="64"/>
      <c r="H14792" s="64"/>
      <c r="O14792" s="87"/>
      <c r="P14792" s="127"/>
      <c r="Q14792" s="127"/>
      <c r="R14792" s="127"/>
    </row>
    <row r="14793" spans="7:18" x14ac:dyDescent="0.2">
      <c r="G14793" s="64"/>
      <c r="H14793" s="64"/>
      <c r="O14793" s="87"/>
      <c r="P14793" s="127"/>
      <c r="Q14793" s="127"/>
      <c r="R14793" s="127"/>
    </row>
    <row r="14794" spans="7:18" x14ac:dyDescent="0.2">
      <c r="G14794" s="64"/>
      <c r="H14794" s="64"/>
      <c r="O14794" s="87"/>
      <c r="P14794" s="127"/>
      <c r="Q14794" s="127"/>
      <c r="R14794" s="127"/>
    </row>
    <row r="14795" spans="7:18" x14ac:dyDescent="0.2">
      <c r="G14795" s="64"/>
      <c r="H14795" s="64"/>
      <c r="O14795" s="87"/>
      <c r="P14795" s="127"/>
      <c r="Q14795" s="127"/>
      <c r="R14795" s="127"/>
    </row>
    <row r="14796" spans="7:18" x14ac:dyDescent="0.2">
      <c r="G14796" s="64"/>
      <c r="H14796" s="64"/>
      <c r="O14796" s="87"/>
      <c r="P14796" s="127"/>
      <c r="Q14796" s="127"/>
      <c r="R14796" s="127"/>
    </row>
    <row r="14797" spans="7:18" x14ac:dyDescent="0.2">
      <c r="G14797" s="64"/>
      <c r="H14797" s="64"/>
      <c r="O14797" s="87"/>
      <c r="P14797" s="127"/>
      <c r="Q14797" s="127"/>
      <c r="R14797" s="127"/>
    </row>
    <row r="14798" spans="7:18" x14ac:dyDescent="0.2">
      <c r="G14798" s="64"/>
      <c r="H14798" s="64"/>
      <c r="O14798" s="87"/>
      <c r="P14798" s="127"/>
      <c r="Q14798" s="127"/>
      <c r="R14798" s="127"/>
    </row>
    <row r="14799" spans="7:18" x14ac:dyDescent="0.2">
      <c r="G14799" s="64"/>
      <c r="H14799" s="64"/>
      <c r="O14799" s="87"/>
      <c r="P14799" s="127"/>
      <c r="Q14799" s="127"/>
      <c r="R14799" s="127"/>
    </row>
    <row r="14800" spans="7:18" x14ac:dyDescent="0.2">
      <c r="G14800" s="64"/>
      <c r="H14800" s="64"/>
      <c r="O14800" s="87"/>
      <c r="P14800" s="127"/>
      <c r="Q14800" s="127"/>
      <c r="R14800" s="127"/>
    </row>
    <row r="14801" spans="7:18" x14ac:dyDescent="0.2">
      <c r="G14801" s="64"/>
      <c r="H14801" s="64"/>
      <c r="O14801" s="87"/>
      <c r="P14801" s="127"/>
      <c r="Q14801" s="127"/>
      <c r="R14801" s="127"/>
    </row>
    <row r="14802" spans="7:18" x14ac:dyDescent="0.2">
      <c r="G14802" s="64"/>
      <c r="H14802" s="64"/>
      <c r="O14802" s="87"/>
      <c r="P14802" s="127"/>
      <c r="Q14802" s="127"/>
      <c r="R14802" s="127"/>
    </row>
    <row r="14803" spans="7:18" x14ac:dyDescent="0.2">
      <c r="G14803" s="64"/>
      <c r="H14803" s="64"/>
      <c r="O14803" s="87"/>
      <c r="P14803" s="127"/>
      <c r="Q14803" s="127"/>
      <c r="R14803" s="127"/>
    </row>
    <row r="14804" spans="7:18" x14ac:dyDescent="0.2">
      <c r="G14804" s="64"/>
      <c r="H14804" s="64"/>
      <c r="O14804" s="87"/>
      <c r="P14804" s="127"/>
      <c r="Q14804" s="127"/>
      <c r="R14804" s="127"/>
    </row>
    <row r="14805" spans="7:18" x14ac:dyDescent="0.2">
      <c r="G14805" s="64"/>
      <c r="H14805" s="64"/>
      <c r="O14805" s="87"/>
      <c r="P14805" s="127"/>
      <c r="Q14805" s="127"/>
      <c r="R14805" s="127"/>
    </row>
    <row r="14806" spans="7:18" x14ac:dyDescent="0.2">
      <c r="G14806" s="64"/>
      <c r="H14806" s="64"/>
      <c r="O14806" s="87"/>
      <c r="P14806" s="127"/>
      <c r="Q14806" s="127"/>
      <c r="R14806" s="127"/>
    </row>
    <row r="14807" spans="7:18" x14ac:dyDescent="0.2">
      <c r="G14807" s="64"/>
      <c r="H14807" s="64"/>
      <c r="O14807" s="87"/>
      <c r="P14807" s="127"/>
      <c r="Q14807" s="127"/>
      <c r="R14807" s="127"/>
    </row>
    <row r="14808" spans="7:18" x14ac:dyDescent="0.2">
      <c r="G14808" s="64"/>
      <c r="H14808" s="64"/>
      <c r="O14808" s="87"/>
      <c r="P14808" s="127"/>
      <c r="Q14808" s="127"/>
      <c r="R14808" s="127"/>
    </row>
    <row r="14809" spans="7:18" x14ac:dyDescent="0.2">
      <c r="G14809" s="64"/>
      <c r="H14809" s="64"/>
      <c r="O14809" s="87"/>
      <c r="P14809" s="127"/>
      <c r="Q14809" s="127"/>
      <c r="R14809" s="127"/>
    </row>
    <row r="14810" spans="7:18" x14ac:dyDescent="0.2">
      <c r="G14810" s="64"/>
      <c r="H14810" s="64"/>
      <c r="O14810" s="87"/>
      <c r="P14810" s="127"/>
      <c r="Q14810" s="127"/>
      <c r="R14810" s="127"/>
    </row>
    <row r="14811" spans="7:18" x14ac:dyDescent="0.2">
      <c r="G14811" s="64"/>
      <c r="H14811" s="64"/>
      <c r="O14811" s="87"/>
      <c r="P14811" s="127"/>
      <c r="Q14811" s="127"/>
      <c r="R14811" s="127"/>
    </row>
    <row r="14812" spans="7:18" x14ac:dyDescent="0.2">
      <c r="G14812" s="64"/>
      <c r="H14812" s="64"/>
      <c r="O14812" s="87"/>
      <c r="P14812" s="127"/>
      <c r="Q14812" s="127"/>
      <c r="R14812" s="127"/>
    </row>
    <row r="14813" spans="7:18" x14ac:dyDescent="0.2">
      <c r="G14813" s="64"/>
      <c r="H14813" s="64"/>
      <c r="O14813" s="87"/>
      <c r="P14813" s="127"/>
      <c r="Q14813" s="127"/>
      <c r="R14813" s="127"/>
    </row>
    <row r="14814" spans="7:18" x14ac:dyDescent="0.2">
      <c r="G14814" s="64"/>
      <c r="H14814" s="64"/>
      <c r="O14814" s="87"/>
      <c r="P14814" s="127"/>
      <c r="Q14814" s="127"/>
      <c r="R14814" s="127"/>
    </row>
    <row r="14815" spans="7:18" x14ac:dyDescent="0.2">
      <c r="G14815" s="64"/>
      <c r="H14815" s="64"/>
      <c r="O14815" s="87"/>
      <c r="P14815" s="127"/>
      <c r="Q14815" s="127"/>
      <c r="R14815" s="127"/>
    </row>
    <row r="14816" spans="7:18" x14ac:dyDescent="0.2">
      <c r="G14816" s="64"/>
      <c r="H14816" s="64"/>
      <c r="O14816" s="87"/>
      <c r="P14816" s="127"/>
      <c r="Q14816" s="127"/>
      <c r="R14816" s="127"/>
    </row>
    <row r="14817" spans="7:18" x14ac:dyDescent="0.2">
      <c r="G14817" s="64"/>
      <c r="H14817" s="64"/>
      <c r="O14817" s="87"/>
      <c r="P14817" s="127"/>
      <c r="Q14817" s="127"/>
      <c r="R14817" s="127"/>
    </row>
    <row r="14818" spans="7:18" x14ac:dyDescent="0.2">
      <c r="G14818" s="64"/>
      <c r="H14818" s="64"/>
      <c r="O14818" s="87"/>
      <c r="P14818" s="127"/>
      <c r="Q14818" s="127"/>
      <c r="R14818" s="127"/>
    </row>
    <row r="14819" spans="7:18" x14ac:dyDescent="0.2">
      <c r="G14819" s="64"/>
      <c r="H14819" s="64"/>
      <c r="O14819" s="87"/>
      <c r="P14819" s="127"/>
      <c r="Q14819" s="127"/>
      <c r="R14819" s="127"/>
    </row>
    <row r="14820" spans="7:18" x14ac:dyDescent="0.2">
      <c r="G14820" s="64"/>
      <c r="H14820" s="64"/>
      <c r="O14820" s="87"/>
      <c r="P14820" s="127"/>
      <c r="Q14820" s="127"/>
      <c r="R14820" s="127"/>
    </row>
    <row r="14821" spans="7:18" x14ac:dyDescent="0.2">
      <c r="G14821" s="64"/>
      <c r="H14821" s="64"/>
      <c r="O14821" s="87"/>
      <c r="P14821" s="127"/>
      <c r="Q14821" s="127"/>
      <c r="R14821" s="127"/>
    </row>
    <row r="14822" spans="7:18" x14ac:dyDescent="0.2">
      <c r="G14822" s="64"/>
      <c r="H14822" s="64"/>
      <c r="O14822" s="87"/>
      <c r="P14822" s="127"/>
      <c r="Q14822" s="127"/>
      <c r="R14822" s="127"/>
    </row>
    <row r="14823" spans="7:18" x14ac:dyDescent="0.2">
      <c r="G14823" s="64"/>
      <c r="H14823" s="64"/>
      <c r="O14823" s="87"/>
      <c r="P14823" s="127"/>
      <c r="Q14823" s="127"/>
      <c r="R14823" s="127"/>
    </row>
    <row r="14824" spans="7:18" x14ac:dyDescent="0.2">
      <c r="G14824" s="64"/>
      <c r="H14824" s="64"/>
      <c r="O14824" s="87"/>
      <c r="P14824" s="127"/>
      <c r="Q14824" s="127"/>
      <c r="R14824" s="127"/>
    </row>
    <row r="14825" spans="7:18" x14ac:dyDescent="0.2">
      <c r="G14825" s="64"/>
      <c r="H14825" s="64"/>
      <c r="O14825" s="87"/>
      <c r="P14825" s="127"/>
      <c r="Q14825" s="127"/>
      <c r="R14825" s="127"/>
    </row>
    <row r="14826" spans="7:18" x14ac:dyDescent="0.2">
      <c r="G14826" s="64"/>
      <c r="H14826" s="64"/>
      <c r="O14826" s="87"/>
      <c r="P14826" s="127"/>
      <c r="Q14826" s="127"/>
      <c r="R14826" s="127"/>
    </row>
    <row r="14827" spans="7:18" x14ac:dyDescent="0.2">
      <c r="G14827" s="64"/>
      <c r="H14827" s="64"/>
      <c r="O14827" s="87"/>
      <c r="P14827" s="127"/>
      <c r="Q14827" s="127"/>
      <c r="R14827" s="127"/>
    </row>
    <row r="14828" spans="7:18" x14ac:dyDescent="0.2">
      <c r="G14828" s="64"/>
      <c r="H14828" s="64"/>
      <c r="O14828" s="87"/>
      <c r="P14828" s="127"/>
      <c r="Q14828" s="127"/>
      <c r="R14828" s="127"/>
    </row>
    <row r="14829" spans="7:18" x14ac:dyDescent="0.2">
      <c r="G14829" s="64"/>
      <c r="H14829" s="64"/>
      <c r="O14829" s="87"/>
      <c r="P14829" s="127"/>
      <c r="Q14829" s="127"/>
      <c r="R14829" s="127"/>
    </row>
    <row r="14830" spans="7:18" x14ac:dyDescent="0.2">
      <c r="G14830" s="64"/>
      <c r="H14830" s="64"/>
      <c r="O14830" s="87"/>
      <c r="P14830" s="127"/>
      <c r="Q14830" s="127"/>
      <c r="R14830" s="127"/>
    </row>
    <row r="14831" spans="7:18" x14ac:dyDescent="0.2">
      <c r="G14831" s="64"/>
      <c r="H14831" s="64"/>
      <c r="O14831" s="87"/>
      <c r="P14831" s="127"/>
      <c r="Q14831" s="127"/>
      <c r="R14831" s="127"/>
    </row>
    <row r="14832" spans="7:18" x14ac:dyDescent="0.2">
      <c r="G14832" s="64"/>
      <c r="H14832" s="64"/>
      <c r="O14832" s="87"/>
      <c r="P14832" s="127"/>
      <c r="Q14832" s="127"/>
      <c r="R14832" s="127"/>
    </row>
    <row r="14833" spans="7:18" x14ac:dyDescent="0.2">
      <c r="G14833" s="64"/>
      <c r="H14833" s="64"/>
      <c r="O14833" s="87"/>
      <c r="P14833" s="127"/>
      <c r="Q14833" s="127"/>
      <c r="R14833" s="127"/>
    </row>
    <row r="14834" spans="7:18" x14ac:dyDescent="0.2">
      <c r="G14834" s="64"/>
      <c r="H14834" s="64"/>
      <c r="O14834" s="87"/>
      <c r="P14834" s="127"/>
      <c r="Q14834" s="127"/>
      <c r="R14834" s="127"/>
    </row>
    <row r="14835" spans="7:18" x14ac:dyDescent="0.2">
      <c r="G14835" s="64"/>
      <c r="H14835" s="64"/>
      <c r="O14835" s="87"/>
      <c r="P14835" s="127"/>
      <c r="Q14835" s="127"/>
      <c r="R14835" s="127"/>
    </row>
    <row r="14836" spans="7:18" x14ac:dyDescent="0.2">
      <c r="G14836" s="64"/>
      <c r="H14836" s="64"/>
      <c r="O14836" s="87"/>
      <c r="P14836" s="127"/>
      <c r="Q14836" s="127"/>
      <c r="R14836" s="127"/>
    </row>
    <row r="14837" spans="7:18" x14ac:dyDescent="0.2">
      <c r="G14837" s="64"/>
      <c r="H14837" s="64"/>
      <c r="O14837" s="87"/>
      <c r="P14837" s="127"/>
      <c r="Q14837" s="127"/>
      <c r="R14837" s="127"/>
    </row>
    <row r="14838" spans="7:18" x14ac:dyDescent="0.2">
      <c r="G14838" s="64"/>
      <c r="H14838" s="64"/>
      <c r="O14838" s="87"/>
      <c r="P14838" s="127"/>
      <c r="Q14838" s="127"/>
      <c r="R14838" s="127"/>
    </row>
    <row r="14839" spans="7:18" x14ac:dyDescent="0.2">
      <c r="G14839" s="64"/>
      <c r="H14839" s="64"/>
      <c r="O14839" s="87"/>
      <c r="P14839" s="127"/>
      <c r="Q14839" s="127"/>
      <c r="R14839" s="127"/>
    </row>
    <row r="14840" spans="7:18" x14ac:dyDescent="0.2">
      <c r="G14840" s="64"/>
      <c r="H14840" s="64"/>
      <c r="O14840" s="87"/>
      <c r="P14840" s="127"/>
      <c r="Q14840" s="127"/>
      <c r="R14840" s="127"/>
    </row>
    <row r="14841" spans="7:18" x14ac:dyDescent="0.2">
      <c r="G14841" s="64"/>
      <c r="H14841" s="64"/>
      <c r="O14841" s="87"/>
      <c r="P14841" s="127"/>
      <c r="Q14841" s="127"/>
      <c r="R14841" s="127"/>
    </row>
    <row r="14842" spans="7:18" x14ac:dyDescent="0.2">
      <c r="G14842" s="64"/>
      <c r="H14842" s="64"/>
      <c r="O14842" s="87"/>
      <c r="P14842" s="127"/>
      <c r="Q14842" s="127"/>
      <c r="R14842" s="127"/>
    </row>
    <row r="14843" spans="7:18" x14ac:dyDescent="0.2">
      <c r="G14843" s="64"/>
      <c r="H14843" s="64"/>
      <c r="O14843" s="87"/>
      <c r="P14843" s="127"/>
      <c r="Q14843" s="127"/>
      <c r="R14843" s="127"/>
    </row>
    <row r="14844" spans="7:18" x14ac:dyDescent="0.2">
      <c r="G14844" s="64"/>
      <c r="H14844" s="64"/>
      <c r="O14844" s="87"/>
      <c r="P14844" s="127"/>
      <c r="Q14844" s="127"/>
      <c r="R14844" s="127"/>
    </row>
    <row r="14845" spans="7:18" x14ac:dyDescent="0.2">
      <c r="G14845" s="64"/>
      <c r="H14845" s="64"/>
      <c r="O14845" s="87"/>
      <c r="P14845" s="127"/>
      <c r="Q14845" s="127"/>
      <c r="R14845" s="127"/>
    </row>
    <row r="14846" spans="7:18" x14ac:dyDescent="0.2">
      <c r="G14846" s="64"/>
      <c r="H14846" s="64"/>
      <c r="O14846" s="87"/>
      <c r="P14846" s="127"/>
      <c r="Q14846" s="127"/>
      <c r="R14846" s="127"/>
    </row>
    <row r="14847" spans="7:18" x14ac:dyDescent="0.2">
      <c r="G14847" s="64"/>
      <c r="H14847" s="64"/>
      <c r="O14847" s="87"/>
      <c r="P14847" s="127"/>
      <c r="Q14847" s="127"/>
      <c r="R14847" s="127"/>
    </row>
    <row r="14848" spans="7:18" x14ac:dyDescent="0.2">
      <c r="G14848" s="64"/>
      <c r="H14848" s="64"/>
      <c r="O14848" s="87"/>
      <c r="P14848" s="127"/>
      <c r="Q14848" s="127"/>
      <c r="R14848" s="127"/>
    </row>
    <row r="14849" spans="7:18" x14ac:dyDescent="0.2">
      <c r="G14849" s="64"/>
      <c r="H14849" s="64"/>
      <c r="O14849" s="87"/>
      <c r="P14849" s="127"/>
      <c r="Q14849" s="127"/>
      <c r="R14849" s="127"/>
    </row>
    <row r="14850" spans="7:18" x14ac:dyDescent="0.2">
      <c r="G14850" s="64"/>
      <c r="H14850" s="64"/>
      <c r="O14850" s="87"/>
      <c r="P14850" s="127"/>
      <c r="Q14850" s="127"/>
      <c r="R14850" s="127"/>
    </row>
    <row r="14851" spans="7:18" x14ac:dyDescent="0.2">
      <c r="G14851" s="64"/>
      <c r="H14851" s="64"/>
      <c r="O14851" s="87"/>
      <c r="P14851" s="127"/>
      <c r="Q14851" s="127"/>
      <c r="R14851" s="127"/>
    </row>
    <row r="14852" spans="7:18" x14ac:dyDescent="0.2">
      <c r="G14852" s="64"/>
      <c r="H14852" s="64"/>
      <c r="O14852" s="87"/>
      <c r="P14852" s="127"/>
      <c r="Q14852" s="127"/>
      <c r="R14852" s="127"/>
    </row>
    <row r="14853" spans="7:18" x14ac:dyDescent="0.2">
      <c r="G14853" s="64"/>
      <c r="H14853" s="64"/>
      <c r="O14853" s="87"/>
      <c r="P14853" s="127"/>
      <c r="Q14853" s="127"/>
      <c r="R14853" s="127"/>
    </row>
    <row r="14854" spans="7:18" x14ac:dyDescent="0.2">
      <c r="G14854" s="64"/>
      <c r="H14854" s="64"/>
      <c r="O14854" s="87"/>
      <c r="P14854" s="127"/>
      <c r="Q14854" s="127"/>
      <c r="R14854" s="127"/>
    </row>
    <row r="14855" spans="7:18" x14ac:dyDescent="0.2">
      <c r="G14855" s="64"/>
      <c r="H14855" s="64"/>
      <c r="O14855" s="87"/>
      <c r="P14855" s="127"/>
      <c r="Q14855" s="127"/>
      <c r="R14855" s="127"/>
    </row>
    <row r="14856" spans="7:18" x14ac:dyDescent="0.2">
      <c r="G14856" s="64"/>
      <c r="H14856" s="64"/>
      <c r="O14856" s="87"/>
      <c r="P14856" s="127"/>
      <c r="Q14856" s="127"/>
      <c r="R14856" s="127"/>
    </row>
    <row r="14857" spans="7:18" x14ac:dyDescent="0.2">
      <c r="G14857" s="64"/>
      <c r="H14857" s="64"/>
      <c r="O14857" s="87"/>
      <c r="P14857" s="127"/>
      <c r="Q14857" s="127"/>
      <c r="R14857" s="127"/>
    </row>
    <row r="14858" spans="7:18" x14ac:dyDescent="0.2">
      <c r="G14858" s="64"/>
      <c r="H14858" s="64"/>
      <c r="O14858" s="87"/>
      <c r="P14858" s="127"/>
      <c r="Q14858" s="127"/>
      <c r="R14858" s="127"/>
    </row>
    <row r="14859" spans="7:18" x14ac:dyDescent="0.2">
      <c r="G14859" s="64"/>
      <c r="H14859" s="64"/>
      <c r="O14859" s="87"/>
      <c r="P14859" s="127"/>
      <c r="Q14859" s="127"/>
      <c r="R14859" s="127"/>
    </row>
    <row r="14860" spans="7:18" x14ac:dyDescent="0.2">
      <c r="G14860" s="64"/>
      <c r="H14860" s="64"/>
      <c r="O14860" s="87"/>
      <c r="P14860" s="127"/>
      <c r="Q14860" s="127"/>
      <c r="R14860" s="127"/>
    </row>
    <row r="14861" spans="7:18" x14ac:dyDescent="0.2">
      <c r="G14861" s="64"/>
      <c r="H14861" s="64"/>
      <c r="O14861" s="87"/>
      <c r="P14861" s="127"/>
      <c r="Q14861" s="127"/>
      <c r="R14861" s="127"/>
    </row>
    <row r="14862" spans="7:18" x14ac:dyDescent="0.2">
      <c r="G14862" s="64"/>
      <c r="H14862" s="64"/>
      <c r="O14862" s="87"/>
      <c r="P14862" s="127"/>
      <c r="Q14862" s="127"/>
      <c r="R14862" s="127"/>
    </row>
    <row r="14863" spans="7:18" x14ac:dyDescent="0.2">
      <c r="G14863" s="64"/>
      <c r="H14863" s="64"/>
      <c r="O14863" s="87"/>
      <c r="P14863" s="127"/>
      <c r="Q14863" s="127"/>
      <c r="R14863" s="127"/>
    </row>
    <row r="14864" spans="7:18" x14ac:dyDescent="0.2">
      <c r="G14864" s="64"/>
      <c r="H14864" s="64"/>
      <c r="O14864" s="87"/>
      <c r="P14864" s="127"/>
      <c r="Q14864" s="127"/>
      <c r="R14864" s="127"/>
    </row>
    <row r="14865" spans="7:18" x14ac:dyDescent="0.2">
      <c r="G14865" s="64"/>
      <c r="H14865" s="64"/>
      <c r="O14865" s="87"/>
      <c r="P14865" s="127"/>
      <c r="Q14865" s="127"/>
      <c r="R14865" s="127"/>
    </row>
    <row r="14866" spans="7:18" x14ac:dyDescent="0.2">
      <c r="G14866" s="64"/>
      <c r="H14866" s="64"/>
      <c r="O14866" s="87"/>
      <c r="P14866" s="127"/>
      <c r="Q14866" s="127"/>
      <c r="R14866" s="127"/>
    </row>
    <row r="14867" spans="7:18" x14ac:dyDescent="0.2">
      <c r="G14867" s="64"/>
      <c r="H14867" s="64"/>
      <c r="O14867" s="87"/>
      <c r="P14867" s="127"/>
      <c r="Q14867" s="127"/>
      <c r="R14867" s="127"/>
    </row>
    <row r="14868" spans="7:18" x14ac:dyDescent="0.2">
      <c r="G14868" s="64"/>
      <c r="H14868" s="64"/>
      <c r="O14868" s="87"/>
      <c r="P14868" s="127"/>
      <c r="Q14868" s="127"/>
      <c r="R14868" s="127"/>
    </row>
    <row r="14869" spans="7:18" x14ac:dyDescent="0.2">
      <c r="G14869" s="64"/>
      <c r="H14869" s="64"/>
      <c r="O14869" s="87"/>
      <c r="P14869" s="127"/>
      <c r="Q14869" s="127"/>
      <c r="R14869" s="127"/>
    </row>
    <row r="14870" spans="7:18" x14ac:dyDescent="0.2">
      <c r="G14870" s="64"/>
      <c r="H14870" s="64"/>
      <c r="O14870" s="87"/>
      <c r="P14870" s="127"/>
      <c r="Q14870" s="127"/>
      <c r="R14870" s="127"/>
    </row>
    <row r="14871" spans="7:18" x14ac:dyDescent="0.2">
      <c r="G14871" s="64"/>
      <c r="H14871" s="64"/>
      <c r="O14871" s="87"/>
      <c r="P14871" s="127"/>
      <c r="Q14871" s="127"/>
      <c r="R14871" s="127"/>
    </row>
    <row r="14872" spans="7:18" x14ac:dyDescent="0.2">
      <c r="G14872" s="64"/>
      <c r="H14872" s="64"/>
      <c r="O14872" s="87"/>
      <c r="P14872" s="127"/>
      <c r="Q14872" s="127"/>
      <c r="R14872" s="127"/>
    </row>
    <row r="14873" spans="7:18" x14ac:dyDescent="0.2">
      <c r="G14873" s="64"/>
      <c r="H14873" s="64"/>
      <c r="O14873" s="87"/>
      <c r="P14873" s="127"/>
      <c r="Q14873" s="127"/>
      <c r="R14873" s="127"/>
    </row>
    <row r="14874" spans="7:18" x14ac:dyDescent="0.2">
      <c r="G14874" s="64"/>
      <c r="H14874" s="64"/>
      <c r="O14874" s="87"/>
      <c r="P14874" s="127"/>
      <c r="Q14874" s="127"/>
      <c r="R14874" s="127"/>
    </row>
    <row r="14875" spans="7:18" x14ac:dyDescent="0.2">
      <c r="G14875" s="64"/>
      <c r="H14875" s="64"/>
      <c r="O14875" s="87"/>
      <c r="P14875" s="127"/>
      <c r="Q14875" s="127"/>
      <c r="R14875" s="127"/>
    </row>
    <row r="14876" spans="7:18" x14ac:dyDescent="0.2">
      <c r="G14876" s="64"/>
      <c r="H14876" s="64"/>
      <c r="O14876" s="87"/>
      <c r="P14876" s="127"/>
      <c r="Q14876" s="127"/>
      <c r="R14876" s="127"/>
    </row>
    <row r="14877" spans="7:18" x14ac:dyDescent="0.2">
      <c r="G14877" s="64"/>
      <c r="H14877" s="64"/>
      <c r="O14877" s="87"/>
      <c r="P14877" s="127"/>
      <c r="Q14877" s="127"/>
      <c r="R14877" s="127"/>
    </row>
    <row r="14878" spans="7:18" x14ac:dyDescent="0.2">
      <c r="G14878" s="64"/>
      <c r="H14878" s="64"/>
      <c r="O14878" s="87"/>
      <c r="P14878" s="127"/>
      <c r="Q14878" s="127"/>
      <c r="R14878" s="127"/>
    </row>
    <row r="14879" spans="7:18" x14ac:dyDescent="0.2">
      <c r="G14879" s="64"/>
      <c r="H14879" s="64"/>
      <c r="O14879" s="87"/>
      <c r="P14879" s="127"/>
      <c r="Q14879" s="127"/>
      <c r="R14879" s="127"/>
    </row>
    <row r="14880" spans="7:18" x14ac:dyDescent="0.2">
      <c r="G14880" s="64"/>
      <c r="H14880" s="64"/>
      <c r="O14880" s="87"/>
      <c r="P14880" s="127"/>
      <c r="Q14880" s="127"/>
      <c r="R14880" s="127"/>
    </row>
    <row r="14881" spans="7:18" x14ac:dyDescent="0.2">
      <c r="G14881" s="64"/>
      <c r="H14881" s="64"/>
      <c r="O14881" s="87"/>
      <c r="P14881" s="127"/>
      <c r="Q14881" s="127"/>
      <c r="R14881" s="127"/>
    </row>
    <row r="14882" spans="7:18" x14ac:dyDescent="0.2">
      <c r="G14882" s="64"/>
      <c r="H14882" s="64"/>
      <c r="O14882" s="87"/>
      <c r="P14882" s="127"/>
      <c r="Q14882" s="127"/>
      <c r="R14882" s="127"/>
    </row>
    <row r="14883" spans="7:18" x14ac:dyDescent="0.2">
      <c r="G14883" s="64"/>
      <c r="H14883" s="64"/>
      <c r="O14883" s="87"/>
      <c r="P14883" s="127"/>
      <c r="Q14883" s="127"/>
      <c r="R14883" s="127"/>
    </row>
    <row r="14884" spans="7:18" x14ac:dyDescent="0.2">
      <c r="G14884" s="64"/>
      <c r="H14884" s="64"/>
      <c r="O14884" s="87"/>
      <c r="P14884" s="127"/>
      <c r="Q14884" s="127"/>
      <c r="R14884" s="127"/>
    </row>
    <row r="14885" spans="7:18" x14ac:dyDescent="0.2">
      <c r="G14885" s="64"/>
      <c r="H14885" s="64"/>
      <c r="O14885" s="87"/>
      <c r="P14885" s="127"/>
      <c r="Q14885" s="127"/>
      <c r="R14885" s="127"/>
    </row>
    <row r="14886" spans="7:18" x14ac:dyDescent="0.2">
      <c r="G14886" s="64"/>
      <c r="H14886" s="64"/>
      <c r="O14886" s="87"/>
      <c r="P14886" s="127"/>
      <c r="Q14886" s="127"/>
      <c r="R14886" s="127"/>
    </row>
    <row r="14887" spans="7:18" x14ac:dyDescent="0.2">
      <c r="G14887" s="64"/>
      <c r="H14887" s="64"/>
      <c r="O14887" s="87"/>
      <c r="P14887" s="127"/>
      <c r="Q14887" s="127"/>
      <c r="R14887" s="127"/>
    </row>
    <row r="14888" spans="7:18" x14ac:dyDescent="0.2">
      <c r="G14888" s="64"/>
      <c r="H14888" s="64"/>
      <c r="O14888" s="87"/>
      <c r="P14888" s="127"/>
      <c r="Q14888" s="127"/>
      <c r="R14888" s="127"/>
    </row>
    <row r="14889" spans="7:18" x14ac:dyDescent="0.2">
      <c r="G14889" s="64"/>
      <c r="H14889" s="64"/>
      <c r="O14889" s="87"/>
      <c r="P14889" s="127"/>
      <c r="Q14889" s="127"/>
      <c r="R14889" s="127"/>
    </row>
    <row r="14890" spans="7:18" x14ac:dyDescent="0.2">
      <c r="G14890" s="64"/>
      <c r="H14890" s="64"/>
      <c r="O14890" s="87"/>
      <c r="P14890" s="127"/>
      <c r="Q14890" s="127"/>
      <c r="R14890" s="127"/>
    </row>
    <row r="14891" spans="7:18" x14ac:dyDescent="0.2">
      <c r="G14891" s="64"/>
      <c r="H14891" s="64"/>
      <c r="O14891" s="87"/>
      <c r="P14891" s="127"/>
      <c r="Q14891" s="127"/>
      <c r="R14891" s="127"/>
    </row>
    <row r="14892" spans="7:18" x14ac:dyDescent="0.2">
      <c r="G14892" s="64"/>
      <c r="H14892" s="64"/>
      <c r="O14892" s="87"/>
      <c r="P14892" s="127"/>
      <c r="Q14892" s="127"/>
      <c r="R14892" s="127"/>
    </row>
    <row r="14893" spans="7:18" x14ac:dyDescent="0.2">
      <c r="G14893" s="64"/>
      <c r="H14893" s="64"/>
      <c r="O14893" s="87"/>
      <c r="P14893" s="127"/>
      <c r="Q14893" s="127"/>
      <c r="R14893" s="127"/>
    </row>
    <row r="14894" spans="7:18" x14ac:dyDescent="0.2">
      <c r="G14894" s="64"/>
      <c r="H14894" s="64"/>
      <c r="O14894" s="87"/>
      <c r="P14894" s="127"/>
      <c r="Q14894" s="127"/>
      <c r="R14894" s="127"/>
    </row>
    <row r="14895" spans="7:18" x14ac:dyDescent="0.2">
      <c r="G14895" s="64"/>
      <c r="H14895" s="64"/>
      <c r="O14895" s="87"/>
      <c r="P14895" s="127"/>
      <c r="Q14895" s="127"/>
      <c r="R14895" s="127"/>
    </row>
    <row r="14896" spans="7:18" x14ac:dyDescent="0.2">
      <c r="G14896" s="64"/>
      <c r="H14896" s="64"/>
      <c r="O14896" s="87"/>
      <c r="P14896" s="127"/>
      <c r="Q14896" s="127"/>
      <c r="R14896" s="127"/>
    </row>
    <row r="14897" spans="7:18" x14ac:dyDescent="0.2">
      <c r="G14897" s="64"/>
      <c r="H14897" s="64"/>
      <c r="O14897" s="87"/>
      <c r="P14897" s="127"/>
      <c r="Q14897" s="127"/>
      <c r="R14897" s="127"/>
    </row>
    <row r="14898" spans="7:18" x14ac:dyDescent="0.2">
      <c r="G14898" s="64"/>
      <c r="H14898" s="64"/>
      <c r="O14898" s="87"/>
      <c r="P14898" s="127"/>
      <c r="Q14898" s="127"/>
      <c r="R14898" s="127"/>
    </row>
    <row r="14899" spans="7:18" x14ac:dyDescent="0.2">
      <c r="G14899" s="64"/>
      <c r="H14899" s="64"/>
      <c r="O14899" s="87"/>
      <c r="P14899" s="127"/>
      <c r="Q14899" s="127"/>
      <c r="R14899" s="127"/>
    </row>
    <row r="14900" spans="7:18" x14ac:dyDescent="0.2">
      <c r="G14900" s="64"/>
      <c r="H14900" s="64"/>
      <c r="O14900" s="87"/>
      <c r="P14900" s="127"/>
      <c r="Q14900" s="127"/>
      <c r="R14900" s="127"/>
    </row>
    <row r="14901" spans="7:18" x14ac:dyDescent="0.2">
      <c r="G14901" s="64"/>
      <c r="H14901" s="64"/>
      <c r="O14901" s="87"/>
      <c r="P14901" s="127"/>
      <c r="Q14901" s="127"/>
      <c r="R14901" s="127"/>
    </row>
    <row r="14902" spans="7:18" x14ac:dyDescent="0.2">
      <c r="G14902" s="64"/>
      <c r="H14902" s="64"/>
      <c r="O14902" s="87"/>
      <c r="P14902" s="127"/>
      <c r="Q14902" s="127"/>
      <c r="R14902" s="127"/>
    </row>
    <row r="14903" spans="7:18" x14ac:dyDescent="0.2">
      <c r="G14903" s="64"/>
      <c r="H14903" s="64"/>
      <c r="O14903" s="87"/>
      <c r="P14903" s="127"/>
      <c r="Q14903" s="127"/>
      <c r="R14903" s="127"/>
    </row>
    <row r="14904" spans="7:18" x14ac:dyDescent="0.2">
      <c r="G14904" s="64"/>
      <c r="H14904" s="64"/>
      <c r="O14904" s="87"/>
      <c r="P14904" s="127"/>
      <c r="Q14904" s="127"/>
      <c r="R14904" s="127"/>
    </row>
    <row r="14905" spans="7:18" x14ac:dyDescent="0.2">
      <c r="G14905" s="64"/>
      <c r="H14905" s="64"/>
      <c r="O14905" s="87"/>
      <c r="P14905" s="127"/>
      <c r="Q14905" s="127"/>
      <c r="R14905" s="127"/>
    </row>
    <row r="14906" spans="7:18" x14ac:dyDescent="0.2">
      <c r="G14906" s="64"/>
      <c r="H14906" s="64"/>
      <c r="O14906" s="87"/>
      <c r="P14906" s="127"/>
      <c r="Q14906" s="127"/>
      <c r="R14906" s="127"/>
    </row>
    <row r="14907" spans="7:18" x14ac:dyDescent="0.2">
      <c r="G14907" s="64"/>
      <c r="H14907" s="64"/>
      <c r="O14907" s="87"/>
      <c r="P14907" s="127"/>
      <c r="Q14907" s="127"/>
      <c r="R14907" s="127"/>
    </row>
    <row r="14908" spans="7:18" x14ac:dyDescent="0.2">
      <c r="G14908" s="64"/>
      <c r="H14908" s="64"/>
      <c r="O14908" s="87"/>
      <c r="P14908" s="127"/>
      <c r="Q14908" s="127"/>
      <c r="R14908" s="127"/>
    </row>
    <row r="14909" spans="7:18" x14ac:dyDescent="0.2">
      <c r="G14909" s="64"/>
      <c r="H14909" s="64"/>
      <c r="O14909" s="87"/>
      <c r="P14909" s="127"/>
      <c r="Q14909" s="127"/>
      <c r="R14909" s="127"/>
    </row>
    <row r="14910" spans="7:18" x14ac:dyDescent="0.2">
      <c r="G14910" s="64"/>
      <c r="H14910" s="64"/>
      <c r="O14910" s="87"/>
      <c r="P14910" s="127"/>
      <c r="Q14910" s="127"/>
      <c r="R14910" s="127"/>
    </row>
    <row r="14911" spans="7:18" x14ac:dyDescent="0.2">
      <c r="G14911" s="64"/>
      <c r="H14911" s="64"/>
      <c r="O14911" s="87"/>
      <c r="P14911" s="127"/>
      <c r="Q14911" s="127"/>
      <c r="R14911" s="127"/>
    </row>
    <row r="14912" spans="7:18" x14ac:dyDescent="0.2">
      <c r="G14912" s="64"/>
      <c r="H14912" s="64"/>
      <c r="O14912" s="87"/>
      <c r="P14912" s="127"/>
      <c r="Q14912" s="127"/>
      <c r="R14912" s="127"/>
    </row>
    <row r="14913" spans="7:18" x14ac:dyDescent="0.2">
      <c r="G14913" s="64"/>
      <c r="H14913" s="64"/>
      <c r="O14913" s="87"/>
      <c r="P14913" s="127"/>
      <c r="Q14913" s="127"/>
      <c r="R14913" s="127"/>
    </row>
    <row r="14914" spans="7:18" x14ac:dyDescent="0.2">
      <c r="G14914" s="64"/>
      <c r="H14914" s="64"/>
      <c r="O14914" s="87"/>
      <c r="P14914" s="127"/>
      <c r="Q14914" s="127"/>
      <c r="R14914" s="127"/>
    </row>
    <row r="14915" spans="7:18" x14ac:dyDescent="0.2">
      <c r="G14915" s="64"/>
      <c r="H14915" s="64"/>
      <c r="O14915" s="87"/>
      <c r="P14915" s="127"/>
      <c r="Q14915" s="127"/>
      <c r="R14915" s="127"/>
    </row>
    <row r="14916" spans="7:18" x14ac:dyDescent="0.2">
      <c r="G14916" s="64"/>
      <c r="H14916" s="64"/>
      <c r="O14916" s="87"/>
      <c r="P14916" s="127"/>
      <c r="Q14916" s="127"/>
      <c r="R14916" s="127"/>
    </row>
    <row r="14917" spans="7:18" x14ac:dyDescent="0.2">
      <c r="G14917" s="64"/>
      <c r="H14917" s="64"/>
      <c r="O14917" s="87"/>
      <c r="P14917" s="127"/>
      <c r="Q14917" s="127"/>
      <c r="R14917" s="127"/>
    </row>
    <row r="14918" spans="7:18" x14ac:dyDescent="0.2">
      <c r="G14918" s="64"/>
      <c r="H14918" s="64"/>
      <c r="O14918" s="87"/>
      <c r="P14918" s="127"/>
      <c r="Q14918" s="127"/>
      <c r="R14918" s="127"/>
    </row>
    <row r="14919" spans="7:18" x14ac:dyDescent="0.2">
      <c r="G14919" s="64"/>
      <c r="H14919" s="64"/>
      <c r="O14919" s="87"/>
      <c r="P14919" s="127"/>
      <c r="Q14919" s="127"/>
      <c r="R14919" s="127"/>
    </row>
    <row r="14920" spans="7:18" x14ac:dyDescent="0.2">
      <c r="G14920" s="64"/>
      <c r="H14920" s="64"/>
      <c r="O14920" s="87"/>
      <c r="P14920" s="127"/>
      <c r="Q14920" s="127"/>
      <c r="R14920" s="127"/>
    </row>
    <row r="14921" spans="7:18" x14ac:dyDescent="0.2">
      <c r="G14921" s="64"/>
      <c r="H14921" s="64"/>
      <c r="O14921" s="87"/>
      <c r="P14921" s="127"/>
      <c r="Q14921" s="127"/>
      <c r="R14921" s="127"/>
    </row>
    <row r="14922" spans="7:18" x14ac:dyDescent="0.2">
      <c r="G14922" s="64"/>
      <c r="H14922" s="64"/>
      <c r="O14922" s="87"/>
      <c r="P14922" s="127"/>
      <c r="Q14922" s="127"/>
      <c r="R14922" s="127"/>
    </row>
    <row r="14923" spans="7:18" x14ac:dyDescent="0.2">
      <c r="G14923" s="64"/>
      <c r="H14923" s="64"/>
      <c r="O14923" s="87"/>
      <c r="P14923" s="127"/>
      <c r="Q14923" s="127"/>
      <c r="R14923" s="127"/>
    </row>
    <row r="14924" spans="7:18" x14ac:dyDescent="0.2">
      <c r="G14924" s="64"/>
      <c r="H14924" s="64"/>
      <c r="O14924" s="87"/>
      <c r="P14924" s="127"/>
      <c r="Q14924" s="127"/>
      <c r="R14924" s="127"/>
    </row>
    <row r="14925" spans="7:18" x14ac:dyDescent="0.2">
      <c r="G14925" s="64"/>
      <c r="H14925" s="64"/>
      <c r="O14925" s="87"/>
      <c r="P14925" s="127"/>
      <c r="Q14925" s="127"/>
      <c r="R14925" s="127"/>
    </row>
    <row r="14926" spans="7:18" x14ac:dyDescent="0.2">
      <c r="G14926" s="64"/>
      <c r="H14926" s="64"/>
      <c r="O14926" s="87"/>
      <c r="P14926" s="127"/>
      <c r="Q14926" s="127"/>
      <c r="R14926" s="127"/>
    </row>
    <row r="14927" spans="7:18" x14ac:dyDescent="0.2">
      <c r="G14927" s="64"/>
      <c r="H14927" s="64"/>
      <c r="O14927" s="87"/>
      <c r="P14927" s="127"/>
      <c r="Q14927" s="127"/>
      <c r="R14927" s="127"/>
    </row>
    <row r="14928" spans="7:18" x14ac:dyDescent="0.2">
      <c r="G14928" s="64"/>
      <c r="H14928" s="64"/>
      <c r="O14928" s="87"/>
      <c r="P14928" s="127"/>
      <c r="Q14928" s="127"/>
      <c r="R14928" s="127"/>
    </row>
    <row r="14929" spans="7:18" x14ac:dyDescent="0.2">
      <c r="G14929" s="64"/>
      <c r="H14929" s="64"/>
      <c r="O14929" s="87"/>
      <c r="P14929" s="127"/>
      <c r="Q14929" s="127"/>
      <c r="R14929" s="127"/>
    </row>
    <row r="14930" spans="7:18" x14ac:dyDescent="0.2">
      <c r="G14930" s="64"/>
      <c r="H14930" s="64"/>
      <c r="O14930" s="87"/>
      <c r="P14930" s="127"/>
      <c r="Q14930" s="127"/>
      <c r="R14930" s="127"/>
    </row>
    <row r="14931" spans="7:18" x14ac:dyDescent="0.2">
      <c r="G14931" s="64"/>
      <c r="H14931" s="64"/>
      <c r="O14931" s="87"/>
      <c r="P14931" s="127"/>
      <c r="Q14931" s="127"/>
      <c r="R14931" s="127"/>
    </row>
    <row r="14932" spans="7:18" x14ac:dyDescent="0.2">
      <c r="G14932" s="64"/>
      <c r="H14932" s="64"/>
      <c r="O14932" s="87"/>
      <c r="P14932" s="127"/>
      <c r="Q14932" s="127"/>
      <c r="R14932" s="127"/>
    </row>
    <row r="14933" spans="7:18" x14ac:dyDescent="0.2">
      <c r="G14933" s="64"/>
      <c r="H14933" s="64"/>
      <c r="O14933" s="87"/>
      <c r="P14933" s="127"/>
      <c r="Q14933" s="127"/>
      <c r="R14933" s="127"/>
    </row>
    <row r="14934" spans="7:18" x14ac:dyDescent="0.2">
      <c r="G14934" s="64"/>
      <c r="H14934" s="64"/>
      <c r="O14934" s="87"/>
      <c r="P14934" s="127"/>
      <c r="Q14934" s="127"/>
      <c r="R14934" s="127"/>
    </row>
    <row r="14935" spans="7:18" x14ac:dyDescent="0.2">
      <c r="G14935" s="64"/>
      <c r="H14935" s="64"/>
      <c r="O14935" s="87"/>
      <c r="P14935" s="127"/>
      <c r="Q14935" s="127"/>
      <c r="R14935" s="127"/>
    </row>
    <row r="14936" spans="7:18" x14ac:dyDescent="0.2">
      <c r="G14936" s="64"/>
      <c r="H14936" s="64"/>
      <c r="O14936" s="87"/>
      <c r="P14936" s="127"/>
      <c r="Q14936" s="127"/>
      <c r="R14936" s="127"/>
    </row>
    <row r="14937" spans="7:18" x14ac:dyDescent="0.2">
      <c r="G14937" s="64"/>
      <c r="H14937" s="64"/>
      <c r="O14937" s="87"/>
      <c r="P14937" s="127"/>
      <c r="Q14937" s="127"/>
      <c r="R14937" s="127"/>
    </row>
    <row r="14938" spans="7:18" x14ac:dyDescent="0.2">
      <c r="G14938" s="64"/>
      <c r="H14938" s="64"/>
      <c r="O14938" s="87"/>
      <c r="P14938" s="127"/>
      <c r="Q14938" s="127"/>
      <c r="R14938" s="127"/>
    </row>
    <row r="14939" spans="7:18" x14ac:dyDescent="0.2">
      <c r="G14939" s="64"/>
      <c r="H14939" s="64"/>
      <c r="O14939" s="87"/>
      <c r="P14939" s="127"/>
      <c r="Q14939" s="127"/>
      <c r="R14939" s="127"/>
    </row>
    <row r="14940" spans="7:18" x14ac:dyDescent="0.2">
      <c r="G14940" s="64"/>
      <c r="H14940" s="64"/>
      <c r="O14940" s="87"/>
      <c r="P14940" s="127"/>
      <c r="Q14940" s="127"/>
      <c r="R14940" s="127"/>
    </row>
    <row r="14941" spans="7:18" x14ac:dyDescent="0.2">
      <c r="G14941" s="64"/>
      <c r="H14941" s="64"/>
      <c r="O14941" s="87"/>
      <c r="P14941" s="127"/>
      <c r="Q14941" s="127"/>
      <c r="R14941" s="127"/>
    </row>
    <row r="14942" spans="7:18" x14ac:dyDescent="0.2">
      <c r="G14942" s="64"/>
      <c r="H14942" s="64"/>
      <c r="O14942" s="87"/>
      <c r="P14942" s="127"/>
      <c r="Q14942" s="127"/>
      <c r="R14942" s="127"/>
    </row>
    <row r="14943" spans="7:18" x14ac:dyDescent="0.2">
      <c r="G14943" s="64"/>
      <c r="H14943" s="64"/>
      <c r="O14943" s="87"/>
      <c r="P14943" s="127"/>
      <c r="Q14943" s="127"/>
      <c r="R14943" s="127"/>
    </row>
    <row r="14944" spans="7:18" x14ac:dyDescent="0.2">
      <c r="G14944" s="64"/>
      <c r="H14944" s="64"/>
      <c r="O14944" s="87"/>
      <c r="P14944" s="127"/>
      <c r="Q14944" s="127"/>
      <c r="R14944" s="127"/>
    </row>
    <row r="14945" spans="7:18" x14ac:dyDescent="0.2">
      <c r="G14945" s="64"/>
      <c r="H14945" s="64"/>
      <c r="O14945" s="87"/>
      <c r="P14945" s="127"/>
      <c r="Q14945" s="127"/>
      <c r="R14945" s="127"/>
    </row>
    <row r="14946" spans="7:18" x14ac:dyDescent="0.2">
      <c r="G14946" s="64"/>
      <c r="H14946" s="64"/>
      <c r="O14946" s="87"/>
      <c r="P14946" s="127"/>
      <c r="Q14946" s="127"/>
      <c r="R14946" s="127"/>
    </row>
    <row r="14947" spans="7:18" x14ac:dyDescent="0.2">
      <c r="G14947" s="64"/>
      <c r="H14947" s="64"/>
      <c r="O14947" s="87"/>
      <c r="P14947" s="127"/>
      <c r="Q14947" s="127"/>
      <c r="R14947" s="127"/>
    </row>
    <row r="14948" spans="7:18" x14ac:dyDescent="0.2">
      <c r="G14948" s="64"/>
      <c r="H14948" s="64"/>
      <c r="O14948" s="87"/>
      <c r="P14948" s="127"/>
      <c r="Q14948" s="127"/>
      <c r="R14948" s="127"/>
    </row>
    <row r="14949" spans="7:18" x14ac:dyDescent="0.2">
      <c r="G14949" s="64"/>
      <c r="H14949" s="64"/>
      <c r="O14949" s="87"/>
      <c r="P14949" s="127"/>
      <c r="Q14949" s="127"/>
      <c r="R14949" s="127"/>
    </row>
    <row r="14950" spans="7:18" x14ac:dyDescent="0.2">
      <c r="G14950" s="64"/>
      <c r="H14950" s="64"/>
      <c r="O14950" s="87"/>
      <c r="P14950" s="127"/>
      <c r="Q14950" s="127"/>
      <c r="R14950" s="127"/>
    </row>
    <row r="14951" spans="7:18" x14ac:dyDescent="0.2">
      <c r="G14951" s="64"/>
      <c r="H14951" s="64"/>
      <c r="O14951" s="87"/>
      <c r="P14951" s="127"/>
      <c r="Q14951" s="127"/>
      <c r="R14951" s="127"/>
    </row>
    <row r="14952" spans="7:18" x14ac:dyDescent="0.2">
      <c r="G14952" s="64"/>
      <c r="H14952" s="64"/>
      <c r="O14952" s="87"/>
      <c r="P14952" s="127"/>
      <c r="Q14952" s="127"/>
      <c r="R14952" s="127"/>
    </row>
    <row r="14953" spans="7:18" x14ac:dyDescent="0.2">
      <c r="G14953" s="64"/>
      <c r="H14953" s="64"/>
      <c r="O14953" s="87"/>
      <c r="P14953" s="127"/>
      <c r="Q14953" s="127"/>
      <c r="R14953" s="127"/>
    </row>
    <row r="14954" spans="7:18" x14ac:dyDescent="0.2">
      <c r="G14954" s="64"/>
      <c r="H14954" s="64"/>
      <c r="O14954" s="87"/>
      <c r="P14954" s="127"/>
      <c r="Q14954" s="127"/>
      <c r="R14954" s="127"/>
    </row>
    <row r="14955" spans="7:18" x14ac:dyDescent="0.2">
      <c r="G14955" s="64"/>
      <c r="H14955" s="64"/>
      <c r="O14955" s="87"/>
      <c r="P14955" s="127"/>
      <c r="Q14955" s="127"/>
      <c r="R14955" s="127"/>
    </row>
    <row r="14956" spans="7:18" x14ac:dyDescent="0.2">
      <c r="G14956" s="64"/>
      <c r="H14956" s="64"/>
      <c r="O14956" s="87"/>
      <c r="P14956" s="127"/>
      <c r="Q14956" s="127"/>
      <c r="R14956" s="127"/>
    </row>
    <row r="14957" spans="7:18" x14ac:dyDescent="0.2">
      <c r="G14957" s="64"/>
      <c r="H14957" s="64"/>
      <c r="O14957" s="87"/>
      <c r="P14957" s="127"/>
      <c r="Q14957" s="127"/>
      <c r="R14957" s="127"/>
    </row>
    <row r="14958" spans="7:18" x14ac:dyDescent="0.2">
      <c r="G14958" s="64"/>
      <c r="H14958" s="64"/>
      <c r="O14958" s="87"/>
      <c r="P14958" s="127"/>
      <c r="Q14958" s="127"/>
      <c r="R14958" s="127"/>
    </row>
    <row r="14959" spans="7:18" x14ac:dyDescent="0.2">
      <c r="G14959" s="64"/>
      <c r="H14959" s="64"/>
      <c r="O14959" s="87"/>
      <c r="P14959" s="127"/>
      <c r="Q14959" s="127"/>
      <c r="R14959" s="127"/>
    </row>
    <row r="14960" spans="7:18" x14ac:dyDescent="0.2">
      <c r="G14960" s="64"/>
      <c r="H14960" s="64"/>
      <c r="O14960" s="87"/>
      <c r="P14960" s="127"/>
      <c r="Q14960" s="127"/>
      <c r="R14960" s="127"/>
    </row>
    <row r="14961" spans="7:18" x14ac:dyDescent="0.2">
      <c r="G14961" s="64"/>
      <c r="H14961" s="64"/>
      <c r="O14961" s="87"/>
      <c r="P14961" s="127"/>
      <c r="Q14961" s="127"/>
      <c r="R14961" s="127"/>
    </row>
    <row r="14962" spans="7:18" x14ac:dyDescent="0.2">
      <c r="G14962" s="64"/>
      <c r="H14962" s="64"/>
      <c r="O14962" s="87"/>
      <c r="P14962" s="127"/>
      <c r="Q14962" s="127"/>
      <c r="R14962" s="127"/>
    </row>
    <row r="14963" spans="7:18" x14ac:dyDescent="0.2">
      <c r="G14963" s="64"/>
      <c r="H14963" s="64"/>
      <c r="O14963" s="87"/>
      <c r="P14963" s="127"/>
      <c r="Q14963" s="127"/>
      <c r="R14963" s="127"/>
    </row>
    <row r="14964" spans="7:18" x14ac:dyDescent="0.2">
      <c r="G14964" s="64"/>
      <c r="H14964" s="64"/>
      <c r="O14964" s="87"/>
      <c r="P14964" s="127"/>
      <c r="Q14964" s="127"/>
      <c r="R14964" s="127"/>
    </row>
    <row r="14965" spans="7:18" x14ac:dyDescent="0.2">
      <c r="G14965" s="64"/>
      <c r="H14965" s="64"/>
      <c r="O14965" s="87"/>
      <c r="P14965" s="127"/>
      <c r="Q14965" s="127"/>
      <c r="R14965" s="127"/>
    </row>
    <row r="14966" spans="7:18" x14ac:dyDescent="0.2">
      <c r="G14966" s="64"/>
      <c r="H14966" s="64"/>
      <c r="O14966" s="87"/>
      <c r="P14966" s="127"/>
      <c r="Q14966" s="127"/>
      <c r="R14966" s="127"/>
    </row>
    <row r="14967" spans="7:18" x14ac:dyDescent="0.2">
      <c r="G14967" s="64"/>
      <c r="H14967" s="64"/>
      <c r="O14967" s="87"/>
      <c r="P14967" s="127"/>
      <c r="Q14967" s="127"/>
      <c r="R14967" s="127"/>
    </row>
    <row r="14968" spans="7:18" x14ac:dyDescent="0.2">
      <c r="G14968" s="64"/>
      <c r="H14968" s="64"/>
      <c r="O14968" s="87"/>
      <c r="P14968" s="127"/>
      <c r="Q14968" s="127"/>
      <c r="R14968" s="127"/>
    </row>
    <row r="14969" spans="7:18" x14ac:dyDescent="0.2">
      <c r="G14969" s="64"/>
      <c r="H14969" s="64"/>
      <c r="O14969" s="87"/>
      <c r="P14969" s="127"/>
      <c r="Q14969" s="127"/>
      <c r="R14969" s="127"/>
    </row>
    <row r="14970" spans="7:18" x14ac:dyDescent="0.2">
      <c r="G14970" s="64"/>
      <c r="H14970" s="64"/>
      <c r="O14970" s="87"/>
      <c r="P14970" s="127"/>
      <c r="Q14970" s="127"/>
      <c r="R14970" s="127"/>
    </row>
    <row r="14971" spans="7:18" x14ac:dyDescent="0.2">
      <c r="G14971" s="64"/>
      <c r="H14971" s="64"/>
      <c r="O14971" s="87"/>
      <c r="P14971" s="127"/>
      <c r="Q14971" s="127"/>
      <c r="R14971" s="127"/>
    </row>
    <row r="14972" spans="7:18" x14ac:dyDescent="0.2">
      <c r="G14972" s="64"/>
      <c r="H14972" s="64"/>
      <c r="O14972" s="87"/>
      <c r="P14972" s="127"/>
      <c r="Q14972" s="127"/>
      <c r="R14972" s="127"/>
    </row>
    <row r="14973" spans="7:18" x14ac:dyDescent="0.2">
      <c r="G14973" s="64"/>
      <c r="H14973" s="64"/>
      <c r="O14973" s="87"/>
      <c r="P14973" s="127"/>
      <c r="Q14973" s="127"/>
      <c r="R14973" s="127"/>
    </row>
    <row r="14974" spans="7:18" x14ac:dyDescent="0.2">
      <c r="G14974" s="64"/>
      <c r="H14974" s="64"/>
      <c r="O14974" s="87"/>
      <c r="P14974" s="127"/>
      <c r="Q14974" s="127"/>
      <c r="R14974" s="127"/>
    </row>
    <row r="14975" spans="7:18" x14ac:dyDescent="0.2">
      <c r="G14975" s="64"/>
      <c r="H14975" s="64"/>
      <c r="O14975" s="87"/>
      <c r="P14975" s="127"/>
      <c r="Q14975" s="127"/>
      <c r="R14975" s="127"/>
    </row>
    <row r="14976" spans="7:18" x14ac:dyDescent="0.2">
      <c r="G14976" s="64"/>
      <c r="H14976" s="64"/>
      <c r="O14976" s="87"/>
      <c r="P14976" s="127"/>
      <c r="Q14976" s="127"/>
      <c r="R14976" s="127"/>
    </row>
    <row r="14977" spans="7:18" x14ac:dyDescent="0.2">
      <c r="G14977" s="64"/>
      <c r="H14977" s="64"/>
      <c r="O14977" s="87"/>
      <c r="P14977" s="127"/>
      <c r="Q14977" s="127"/>
      <c r="R14977" s="127"/>
    </row>
    <row r="14978" spans="7:18" x14ac:dyDescent="0.2">
      <c r="G14978" s="64"/>
      <c r="H14978" s="64"/>
      <c r="O14978" s="87"/>
      <c r="P14978" s="127"/>
      <c r="Q14978" s="127"/>
      <c r="R14978" s="127"/>
    </row>
    <row r="14979" spans="7:18" x14ac:dyDescent="0.2">
      <c r="G14979" s="64"/>
      <c r="H14979" s="64"/>
      <c r="O14979" s="87"/>
      <c r="P14979" s="127"/>
      <c r="Q14979" s="127"/>
      <c r="R14979" s="127"/>
    </row>
    <row r="14980" spans="7:18" x14ac:dyDescent="0.2">
      <c r="G14980" s="64"/>
      <c r="H14980" s="64"/>
      <c r="O14980" s="87"/>
      <c r="P14980" s="127"/>
      <c r="Q14980" s="127"/>
      <c r="R14980" s="127"/>
    </row>
    <row r="14981" spans="7:18" x14ac:dyDescent="0.2">
      <c r="G14981" s="64"/>
      <c r="H14981" s="64"/>
      <c r="O14981" s="87"/>
      <c r="P14981" s="127"/>
      <c r="Q14981" s="127"/>
      <c r="R14981" s="127"/>
    </row>
    <row r="14982" spans="7:18" x14ac:dyDescent="0.2">
      <c r="G14982" s="64"/>
      <c r="H14982" s="64"/>
      <c r="O14982" s="87"/>
      <c r="P14982" s="127"/>
      <c r="Q14982" s="127"/>
      <c r="R14982" s="127"/>
    </row>
    <row r="14983" spans="7:18" x14ac:dyDescent="0.2">
      <c r="G14983" s="64"/>
      <c r="H14983" s="64"/>
      <c r="O14983" s="87"/>
      <c r="P14983" s="127"/>
      <c r="Q14983" s="127"/>
      <c r="R14983" s="127"/>
    </row>
    <row r="14984" spans="7:18" x14ac:dyDescent="0.2">
      <c r="G14984" s="64"/>
      <c r="H14984" s="64"/>
      <c r="O14984" s="87"/>
      <c r="P14984" s="127"/>
      <c r="Q14984" s="127"/>
      <c r="R14984" s="127"/>
    </row>
    <row r="14985" spans="7:18" x14ac:dyDescent="0.2">
      <c r="G14985" s="64"/>
      <c r="H14985" s="64"/>
      <c r="O14985" s="87"/>
      <c r="P14985" s="127"/>
      <c r="Q14985" s="127"/>
      <c r="R14985" s="127"/>
    </row>
    <row r="14986" spans="7:18" x14ac:dyDescent="0.2">
      <c r="G14986" s="64"/>
      <c r="H14986" s="64"/>
      <c r="O14986" s="87"/>
      <c r="P14986" s="127"/>
      <c r="Q14986" s="127"/>
      <c r="R14986" s="127"/>
    </row>
    <row r="14987" spans="7:18" x14ac:dyDescent="0.2">
      <c r="G14987" s="64"/>
      <c r="H14987" s="64"/>
      <c r="O14987" s="87"/>
      <c r="P14987" s="127"/>
      <c r="Q14987" s="127"/>
      <c r="R14987" s="127"/>
    </row>
    <row r="14988" spans="7:18" x14ac:dyDescent="0.2">
      <c r="G14988" s="64"/>
      <c r="H14988" s="64"/>
      <c r="O14988" s="87"/>
      <c r="P14988" s="127"/>
      <c r="Q14988" s="127"/>
      <c r="R14988" s="127"/>
    </row>
    <row r="14989" spans="7:18" x14ac:dyDescent="0.2">
      <c r="G14989" s="64"/>
      <c r="H14989" s="64"/>
      <c r="O14989" s="87"/>
      <c r="P14989" s="127"/>
      <c r="Q14989" s="127"/>
      <c r="R14989" s="127"/>
    </row>
    <row r="14990" spans="7:18" x14ac:dyDescent="0.2">
      <c r="G14990" s="64"/>
      <c r="H14990" s="64"/>
      <c r="O14990" s="87"/>
      <c r="P14990" s="127"/>
      <c r="Q14990" s="127"/>
      <c r="R14990" s="127"/>
    </row>
    <row r="14991" spans="7:18" x14ac:dyDescent="0.2">
      <c r="G14991" s="64"/>
      <c r="H14991" s="64"/>
      <c r="O14991" s="87"/>
      <c r="P14991" s="127"/>
      <c r="Q14991" s="127"/>
      <c r="R14991" s="127"/>
    </row>
    <row r="14992" spans="7:18" x14ac:dyDescent="0.2">
      <c r="G14992" s="64"/>
      <c r="H14992" s="64"/>
      <c r="O14992" s="87"/>
      <c r="P14992" s="127"/>
      <c r="Q14992" s="127"/>
      <c r="R14992" s="127"/>
    </row>
    <row r="14993" spans="7:18" x14ac:dyDescent="0.2">
      <c r="G14993" s="64"/>
      <c r="H14993" s="64"/>
      <c r="O14993" s="87"/>
      <c r="P14993" s="127"/>
      <c r="Q14993" s="127"/>
      <c r="R14993" s="127"/>
    </row>
    <row r="14994" spans="7:18" x14ac:dyDescent="0.2">
      <c r="G14994" s="64"/>
      <c r="H14994" s="64"/>
      <c r="O14994" s="87"/>
      <c r="P14994" s="127"/>
      <c r="Q14994" s="127"/>
      <c r="R14994" s="127"/>
    </row>
    <row r="14995" spans="7:18" x14ac:dyDescent="0.2">
      <c r="G14995" s="64"/>
      <c r="H14995" s="64"/>
      <c r="O14995" s="87"/>
      <c r="P14995" s="127"/>
      <c r="Q14995" s="127"/>
      <c r="R14995" s="127"/>
    </row>
    <row r="14996" spans="7:18" x14ac:dyDescent="0.2">
      <c r="G14996" s="64"/>
      <c r="H14996" s="64"/>
      <c r="O14996" s="87"/>
      <c r="P14996" s="127"/>
      <c r="Q14996" s="127"/>
      <c r="R14996" s="127"/>
    </row>
    <row r="14997" spans="7:18" x14ac:dyDescent="0.2">
      <c r="G14997" s="64"/>
      <c r="H14997" s="64"/>
      <c r="O14997" s="87"/>
      <c r="P14997" s="127"/>
      <c r="Q14997" s="127"/>
      <c r="R14997" s="127"/>
    </row>
    <row r="14998" spans="7:18" x14ac:dyDescent="0.2">
      <c r="G14998" s="64"/>
      <c r="H14998" s="64"/>
      <c r="O14998" s="87"/>
      <c r="P14998" s="127"/>
      <c r="Q14998" s="127"/>
      <c r="R14998" s="127"/>
    </row>
    <row r="14999" spans="7:18" x14ac:dyDescent="0.2">
      <c r="G14999" s="64"/>
      <c r="H14999" s="64"/>
      <c r="O14999" s="87"/>
      <c r="P14999" s="127"/>
      <c r="Q14999" s="127"/>
      <c r="R14999" s="127"/>
    </row>
    <row r="15000" spans="7:18" x14ac:dyDescent="0.2">
      <c r="G15000" s="64"/>
      <c r="H15000" s="64"/>
      <c r="O15000" s="87"/>
      <c r="P15000" s="127"/>
      <c r="Q15000" s="127"/>
      <c r="R15000" s="127"/>
    </row>
    <row r="15001" spans="7:18" x14ac:dyDescent="0.2">
      <c r="G15001" s="64"/>
      <c r="H15001" s="64"/>
      <c r="O15001" s="87"/>
      <c r="P15001" s="127"/>
      <c r="Q15001" s="127"/>
      <c r="R15001" s="127"/>
    </row>
    <row r="15002" spans="7:18" x14ac:dyDescent="0.2">
      <c r="G15002" s="64"/>
      <c r="H15002" s="64"/>
      <c r="O15002" s="87"/>
      <c r="P15002" s="127"/>
      <c r="Q15002" s="127"/>
      <c r="R15002" s="127"/>
    </row>
    <row r="15003" spans="7:18" x14ac:dyDescent="0.2">
      <c r="G15003" s="64"/>
      <c r="H15003" s="64"/>
      <c r="O15003" s="87"/>
      <c r="P15003" s="127"/>
      <c r="Q15003" s="127"/>
      <c r="R15003" s="127"/>
    </row>
    <row r="15004" spans="7:18" x14ac:dyDescent="0.2">
      <c r="G15004" s="64"/>
      <c r="H15004" s="64"/>
      <c r="O15004" s="87"/>
      <c r="P15004" s="127"/>
      <c r="Q15004" s="127"/>
      <c r="R15004" s="127"/>
    </row>
    <row r="15005" spans="7:18" x14ac:dyDescent="0.2">
      <c r="G15005" s="64"/>
      <c r="H15005" s="64"/>
      <c r="O15005" s="87"/>
      <c r="P15005" s="127"/>
      <c r="Q15005" s="127"/>
      <c r="R15005" s="127"/>
    </row>
    <row r="15006" spans="7:18" x14ac:dyDescent="0.2">
      <c r="G15006" s="64"/>
      <c r="H15006" s="64"/>
      <c r="O15006" s="87"/>
      <c r="P15006" s="127"/>
      <c r="Q15006" s="127"/>
      <c r="R15006" s="127"/>
    </row>
    <row r="15007" spans="7:18" x14ac:dyDescent="0.2">
      <c r="G15007" s="64"/>
      <c r="H15007" s="64"/>
      <c r="O15007" s="87"/>
      <c r="P15007" s="127"/>
      <c r="Q15007" s="127"/>
      <c r="R15007" s="127"/>
    </row>
    <row r="15008" spans="7:18" x14ac:dyDescent="0.2">
      <c r="G15008" s="64"/>
      <c r="H15008" s="64"/>
      <c r="O15008" s="87"/>
      <c r="P15008" s="127"/>
      <c r="Q15008" s="127"/>
      <c r="R15008" s="127"/>
    </row>
    <row r="15009" spans="7:18" x14ac:dyDescent="0.2">
      <c r="G15009" s="64"/>
      <c r="H15009" s="64"/>
      <c r="O15009" s="87"/>
      <c r="P15009" s="127"/>
      <c r="Q15009" s="127"/>
      <c r="R15009" s="127"/>
    </row>
    <row r="15010" spans="7:18" x14ac:dyDescent="0.2">
      <c r="G15010" s="64"/>
      <c r="H15010" s="64"/>
      <c r="O15010" s="87"/>
      <c r="P15010" s="127"/>
      <c r="Q15010" s="127"/>
      <c r="R15010" s="127"/>
    </row>
    <row r="15011" spans="7:18" x14ac:dyDescent="0.2">
      <c r="G15011" s="64"/>
      <c r="H15011" s="64"/>
      <c r="O15011" s="87"/>
      <c r="P15011" s="127"/>
      <c r="Q15011" s="127"/>
      <c r="R15011" s="127"/>
    </row>
    <row r="15012" spans="7:18" x14ac:dyDescent="0.2">
      <c r="G15012" s="64"/>
      <c r="H15012" s="64"/>
      <c r="O15012" s="87"/>
      <c r="P15012" s="127"/>
      <c r="Q15012" s="127"/>
      <c r="R15012" s="127"/>
    </row>
    <row r="15013" spans="7:18" x14ac:dyDescent="0.2">
      <c r="G15013" s="64"/>
      <c r="H15013" s="64"/>
      <c r="O15013" s="87"/>
      <c r="P15013" s="127"/>
      <c r="Q15013" s="127"/>
      <c r="R15013" s="127"/>
    </row>
    <row r="15014" spans="7:18" x14ac:dyDescent="0.2">
      <c r="G15014" s="64"/>
      <c r="H15014" s="64"/>
      <c r="O15014" s="87"/>
      <c r="P15014" s="127"/>
      <c r="Q15014" s="127"/>
      <c r="R15014" s="127"/>
    </row>
    <row r="15015" spans="7:18" x14ac:dyDescent="0.2">
      <c r="G15015" s="64"/>
      <c r="H15015" s="64"/>
      <c r="O15015" s="87"/>
      <c r="P15015" s="127"/>
      <c r="Q15015" s="127"/>
      <c r="R15015" s="127"/>
    </row>
    <row r="15016" spans="7:18" x14ac:dyDescent="0.2">
      <c r="G15016" s="64"/>
      <c r="H15016" s="64"/>
      <c r="O15016" s="87"/>
      <c r="P15016" s="127"/>
      <c r="Q15016" s="127"/>
      <c r="R15016" s="127"/>
    </row>
    <row r="15017" spans="7:18" x14ac:dyDescent="0.2">
      <c r="G15017" s="64"/>
      <c r="H15017" s="64"/>
      <c r="O15017" s="87"/>
      <c r="P15017" s="127"/>
      <c r="Q15017" s="127"/>
      <c r="R15017" s="127"/>
    </row>
    <row r="15018" spans="7:18" x14ac:dyDescent="0.2">
      <c r="G15018" s="64"/>
      <c r="H15018" s="64"/>
      <c r="O15018" s="87"/>
      <c r="P15018" s="127"/>
      <c r="Q15018" s="127"/>
      <c r="R15018" s="127"/>
    </row>
    <row r="15019" spans="7:18" x14ac:dyDescent="0.2">
      <c r="G15019" s="64"/>
      <c r="H15019" s="64"/>
      <c r="O15019" s="87"/>
      <c r="P15019" s="127"/>
      <c r="Q15019" s="127"/>
      <c r="R15019" s="127"/>
    </row>
    <row r="15020" spans="7:18" x14ac:dyDescent="0.2">
      <c r="G15020" s="64"/>
      <c r="H15020" s="64"/>
      <c r="O15020" s="87"/>
      <c r="P15020" s="127"/>
      <c r="Q15020" s="127"/>
      <c r="R15020" s="127"/>
    </row>
    <row r="15021" spans="7:18" x14ac:dyDescent="0.2">
      <c r="G15021" s="64"/>
      <c r="H15021" s="64"/>
      <c r="O15021" s="87"/>
      <c r="P15021" s="127"/>
      <c r="Q15021" s="127"/>
      <c r="R15021" s="127"/>
    </row>
    <row r="15022" spans="7:18" x14ac:dyDescent="0.2">
      <c r="G15022" s="64"/>
      <c r="H15022" s="64"/>
      <c r="O15022" s="87"/>
      <c r="P15022" s="127"/>
      <c r="Q15022" s="127"/>
      <c r="R15022" s="127"/>
    </row>
    <row r="15023" spans="7:18" x14ac:dyDescent="0.2">
      <c r="G15023" s="64"/>
      <c r="H15023" s="64"/>
      <c r="O15023" s="87"/>
      <c r="P15023" s="127"/>
      <c r="Q15023" s="127"/>
      <c r="R15023" s="127"/>
    </row>
    <row r="15024" spans="7:18" x14ac:dyDescent="0.2">
      <c r="G15024" s="64"/>
      <c r="H15024" s="64"/>
      <c r="O15024" s="87"/>
      <c r="P15024" s="127"/>
      <c r="Q15024" s="127"/>
      <c r="R15024" s="127"/>
    </row>
    <row r="15025" spans="7:18" x14ac:dyDescent="0.2">
      <c r="G15025" s="64"/>
      <c r="H15025" s="64"/>
      <c r="O15025" s="87"/>
      <c r="P15025" s="127"/>
      <c r="Q15025" s="127"/>
      <c r="R15025" s="127"/>
    </row>
    <row r="15026" spans="7:18" x14ac:dyDescent="0.2">
      <c r="G15026" s="64"/>
      <c r="H15026" s="64"/>
      <c r="O15026" s="87"/>
      <c r="P15026" s="127"/>
      <c r="Q15026" s="127"/>
      <c r="R15026" s="127"/>
    </row>
    <row r="15027" spans="7:18" x14ac:dyDescent="0.2">
      <c r="G15027" s="64"/>
      <c r="H15027" s="64"/>
      <c r="O15027" s="87"/>
      <c r="P15027" s="127"/>
      <c r="Q15027" s="127"/>
      <c r="R15027" s="127"/>
    </row>
    <row r="15028" spans="7:18" x14ac:dyDescent="0.2">
      <c r="G15028" s="64"/>
      <c r="H15028" s="64"/>
      <c r="O15028" s="87"/>
      <c r="P15028" s="127"/>
      <c r="Q15028" s="127"/>
      <c r="R15028" s="127"/>
    </row>
    <row r="15029" spans="7:18" x14ac:dyDescent="0.2">
      <c r="G15029" s="64"/>
      <c r="H15029" s="64"/>
      <c r="O15029" s="87"/>
      <c r="P15029" s="127"/>
      <c r="Q15029" s="127"/>
      <c r="R15029" s="127"/>
    </row>
    <row r="15030" spans="7:18" x14ac:dyDescent="0.2">
      <c r="G15030" s="64"/>
      <c r="H15030" s="64"/>
      <c r="O15030" s="87"/>
      <c r="P15030" s="127"/>
      <c r="Q15030" s="127"/>
      <c r="R15030" s="127"/>
    </row>
    <row r="15031" spans="7:18" x14ac:dyDescent="0.2">
      <c r="G15031" s="64"/>
      <c r="H15031" s="64"/>
      <c r="O15031" s="87"/>
      <c r="P15031" s="127"/>
      <c r="Q15031" s="127"/>
      <c r="R15031" s="127"/>
    </row>
    <row r="15032" spans="7:18" x14ac:dyDescent="0.2">
      <c r="G15032" s="64"/>
      <c r="H15032" s="64"/>
      <c r="O15032" s="87"/>
      <c r="P15032" s="127"/>
      <c r="Q15032" s="127"/>
      <c r="R15032" s="127"/>
    </row>
    <row r="15033" spans="7:18" x14ac:dyDescent="0.2">
      <c r="G15033" s="64"/>
      <c r="H15033" s="64"/>
      <c r="O15033" s="87"/>
      <c r="P15033" s="127"/>
      <c r="Q15033" s="127"/>
      <c r="R15033" s="127"/>
    </row>
    <row r="15034" spans="7:18" x14ac:dyDescent="0.2">
      <c r="G15034" s="64"/>
      <c r="H15034" s="64"/>
      <c r="O15034" s="87"/>
      <c r="P15034" s="127"/>
      <c r="Q15034" s="127"/>
      <c r="R15034" s="127"/>
    </row>
    <row r="15035" spans="7:18" x14ac:dyDescent="0.2">
      <c r="G15035" s="64"/>
      <c r="H15035" s="64"/>
      <c r="O15035" s="87"/>
      <c r="P15035" s="127"/>
      <c r="Q15035" s="127"/>
      <c r="R15035" s="127"/>
    </row>
    <row r="15036" spans="7:18" x14ac:dyDescent="0.2">
      <c r="G15036" s="64"/>
      <c r="H15036" s="64"/>
      <c r="O15036" s="87"/>
      <c r="P15036" s="127"/>
      <c r="Q15036" s="127"/>
      <c r="R15036" s="127"/>
    </row>
    <row r="15037" spans="7:18" x14ac:dyDescent="0.2">
      <c r="G15037" s="64"/>
      <c r="H15037" s="64"/>
      <c r="O15037" s="87"/>
      <c r="P15037" s="127"/>
      <c r="Q15037" s="127"/>
      <c r="R15037" s="127"/>
    </row>
    <row r="15038" spans="7:18" x14ac:dyDescent="0.2">
      <c r="G15038" s="64"/>
      <c r="H15038" s="64"/>
      <c r="O15038" s="87"/>
      <c r="P15038" s="127"/>
      <c r="Q15038" s="127"/>
      <c r="R15038" s="127"/>
    </row>
    <row r="15039" spans="7:18" x14ac:dyDescent="0.2">
      <c r="G15039" s="64"/>
      <c r="H15039" s="64"/>
      <c r="O15039" s="87"/>
      <c r="P15039" s="127"/>
      <c r="Q15039" s="127"/>
      <c r="R15039" s="127"/>
    </row>
    <row r="15040" spans="7:18" x14ac:dyDescent="0.2">
      <c r="G15040" s="64"/>
      <c r="H15040" s="64"/>
      <c r="O15040" s="87"/>
      <c r="P15040" s="127"/>
      <c r="Q15040" s="127"/>
      <c r="R15040" s="127"/>
    </row>
    <row r="15041" spans="7:18" x14ac:dyDescent="0.2">
      <c r="G15041" s="64"/>
      <c r="H15041" s="64"/>
      <c r="O15041" s="87"/>
      <c r="P15041" s="127"/>
      <c r="Q15041" s="127"/>
      <c r="R15041" s="127"/>
    </row>
    <row r="15042" spans="7:18" x14ac:dyDescent="0.2">
      <c r="G15042" s="64"/>
      <c r="H15042" s="64"/>
      <c r="O15042" s="87"/>
      <c r="P15042" s="127"/>
      <c r="Q15042" s="127"/>
      <c r="R15042" s="127"/>
    </row>
    <row r="15043" spans="7:18" x14ac:dyDescent="0.2">
      <c r="G15043" s="64"/>
      <c r="H15043" s="64"/>
      <c r="O15043" s="87"/>
      <c r="P15043" s="127"/>
      <c r="Q15043" s="127"/>
      <c r="R15043" s="127"/>
    </row>
    <row r="15044" spans="7:18" x14ac:dyDescent="0.2">
      <c r="G15044" s="64"/>
      <c r="H15044" s="64"/>
      <c r="O15044" s="87"/>
      <c r="P15044" s="127"/>
      <c r="Q15044" s="127"/>
      <c r="R15044" s="127"/>
    </row>
    <row r="15045" spans="7:18" x14ac:dyDescent="0.2">
      <c r="G15045" s="64"/>
      <c r="H15045" s="64"/>
      <c r="O15045" s="87"/>
      <c r="P15045" s="127"/>
      <c r="Q15045" s="127"/>
      <c r="R15045" s="127"/>
    </row>
    <row r="15046" spans="7:18" x14ac:dyDescent="0.2">
      <c r="G15046" s="64"/>
      <c r="H15046" s="64"/>
      <c r="O15046" s="87"/>
      <c r="P15046" s="127"/>
      <c r="Q15046" s="127"/>
      <c r="R15046" s="127"/>
    </row>
    <row r="15047" spans="7:18" x14ac:dyDescent="0.2">
      <c r="G15047" s="64"/>
      <c r="H15047" s="64"/>
      <c r="O15047" s="87"/>
      <c r="P15047" s="127"/>
      <c r="Q15047" s="127"/>
      <c r="R15047" s="127"/>
    </row>
    <row r="15048" spans="7:18" x14ac:dyDescent="0.2">
      <c r="G15048" s="64"/>
      <c r="H15048" s="64"/>
      <c r="O15048" s="87"/>
      <c r="P15048" s="127"/>
      <c r="Q15048" s="127"/>
      <c r="R15048" s="127"/>
    </row>
    <row r="15049" spans="7:18" x14ac:dyDescent="0.2">
      <c r="G15049" s="64"/>
      <c r="H15049" s="64"/>
      <c r="O15049" s="87"/>
      <c r="P15049" s="127"/>
      <c r="Q15049" s="127"/>
      <c r="R15049" s="127"/>
    </row>
    <row r="15050" spans="7:18" x14ac:dyDescent="0.2">
      <c r="G15050" s="64"/>
      <c r="H15050" s="64"/>
      <c r="O15050" s="87"/>
      <c r="P15050" s="127"/>
      <c r="Q15050" s="127"/>
      <c r="R15050" s="127"/>
    </row>
    <row r="15051" spans="7:18" x14ac:dyDescent="0.2">
      <c r="G15051" s="64"/>
      <c r="H15051" s="64"/>
      <c r="O15051" s="87"/>
      <c r="P15051" s="127"/>
      <c r="Q15051" s="127"/>
      <c r="R15051" s="127"/>
    </row>
    <row r="15052" spans="7:18" x14ac:dyDescent="0.2">
      <c r="G15052" s="64"/>
      <c r="H15052" s="64"/>
      <c r="O15052" s="87"/>
      <c r="P15052" s="127"/>
      <c r="Q15052" s="127"/>
      <c r="R15052" s="127"/>
    </row>
    <row r="15053" spans="7:18" x14ac:dyDescent="0.2">
      <c r="G15053" s="64"/>
      <c r="H15053" s="64"/>
      <c r="O15053" s="87"/>
      <c r="P15053" s="127"/>
      <c r="Q15053" s="127"/>
      <c r="R15053" s="127"/>
    </row>
    <row r="15054" spans="7:18" x14ac:dyDescent="0.2">
      <c r="G15054" s="64"/>
      <c r="H15054" s="64"/>
      <c r="O15054" s="87"/>
      <c r="P15054" s="127"/>
      <c r="Q15054" s="127"/>
      <c r="R15054" s="127"/>
    </row>
    <row r="15055" spans="7:18" x14ac:dyDescent="0.2">
      <c r="G15055" s="64"/>
      <c r="H15055" s="64"/>
      <c r="O15055" s="87"/>
      <c r="P15055" s="127"/>
      <c r="Q15055" s="127"/>
      <c r="R15055" s="127"/>
    </row>
    <row r="15056" spans="7:18" x14ac:dyDescent="0.2">
      <c r="G15056" s="64"/>
      <c r="H15056" s="64"/>
      <c r="O15056" s="87"/>
      <c r="P15056" s="127"/>
      <c r="Q15056" s="127"/>
      <c r="R15056" s="127"/>
    </row>
    <row r="15057" spans="7:18" x14ac:dyDescent="0.2">
      <c r="G15057" s="64"/>
      <c r="H15057" s="64"/>
      <c r="O15057" s="87"/>
      <c r="P15057" s="127"/>
      <c r="Q15057" s="127"/>
      <c r="R15057" s="127"/>
    </row>
    <row r="15058" spans="7:18" x14ac:dyDescent="0.2">
      <c r="G15058" s="64"/>
      <c r="H15058" s="64"/>
      <c r="O15058" s="87"/>
      <c r="P15058" s="127"/>
      <c r="Q15058" s="127"/>
      <c r="R15058" s="127"/>
    </row>
    <row r="15059" spans="7:18" x14ac:dyDescent="0.2">
      <c r="G15059" s="64"/>
      <c r="H15059" s="64"/>
      <c r="O15059" s="87"/>
      <c r="P15059" s="127"/>
      <c r="Q15059" s="127"/>
      <c r="R15059" s="127"/>
    </row>
    <row r="15060" spans="7:18" x14ac:dyDescent="0.2">
      <c r="G15060" s="64"/>
      <c r="H15060" s="64"/>
      <c r="O15060" s="87"/>
      <c r="P15060" s="127"/>
      <c r="Q15060" s="127"/>
      <c r="R15060" s="127"/>
    </row>
    <row r="15061" spans="7:18" x14ac:dyDescent="0.2">
      <c r="G15061" s="64"/>
      <c r="H15061" s="64"/>
      <c r="O15061" s="87"/>
      <c r="P15061" s="127"/>
      <c r="Q15061" s="127"/>
      <c r="R15061" s="127"/>
    </row>
    <row r="15062" spans="7:18" x14ac:dyDescent="0.2">
      <c r="G15062" s="64"/>
      <c r="H15062" s="64"/>
      <c r="O15062" s="87"/>
      <c r="P15062" s="127"/>
      <c r="Q15062" s="127"/>
      <c r="R15062" s="127"/>
    </row>
    <row r="15063" spans="7:18" x14ac:dyDescent="0.2">
      <c r="G15063" s="64"/>
      <c r="H15063" s="64"/>
      <c r="O15063" s="87"/>
      <c r="P15063" s="127"/>
      <c r="Q15063" s="127"/>
      <c r="R15063" s="127"/>
    </row>
    <row r="15064" spans="7:18" x14ac:dyDescent="0.2">
      <c r="G15064" s="64"/>
      <c r="H15064" s="64"/>
      <c r="O15064" s="87"/>
      <c r="P15064" s="127"/>
      <c r="Q15064" s="127"/>
      <c r="R15064" s="127"/>
    </row>
    <row r="15065" spans="7:18" x14ac:dyDescent="0.2">
      <c r="G15065" s="64"/>
      <c r="H15065" s="64"/>
      <c r="O15065" s="87"/>
      <c r="P15065" s="127"/>
      <c r="Q15065" s="127"/>
      <c r="R15065" s="127"/>
    </row>
    <row r="15066" spans="7:18" x14ac:dyDescent="0.2">
      <c r="G15066" s="64"/>
      <c r="H15066" s="64"/>
      <c r="O15066" s="87"/>
      <c r="P15066" s="127"/>
      <c r="Q15066" s="127"/>
      <c r="R15066" s="127"/>
    </row>
    <row r="15067" spans="7:18" x14ac:dyDescent="0.2">
      <c r="G15067" s="64"/>
      <c r="H15067" s="64"/>
      <c r="O15067" s="87"/>
      <c r="P15067" s="127"/>
      <c r="Q15067" s="127"/>
      <c r="R15067" s="127"/>
    </row>
    <row r="15068" spans="7:18" x14ac:dyDescent="0.2">
      <c r="G15068" s="64"/>
      <c r="H15068" s="64"/>
      <c r="O15068" s="87"/>
      <c r="P15068" s="127"/>
      <c r="Q15068" s="127"/>
      <c r="R15068" s="127"/>
    </row>
    <row r="15069" spans="7:18" x14ac:dyDescent="0.2">
      <c r="G15069" s="64"/>
      <c r="H15069" s="64"/>
      <c r="O15069" s="87"/>
      <c r="P15069" s="127"/>
      <c r="Q15069" s="127"/>
      <c r="R15069" s="127"/>
    </row>
    <row r="15070" spans="7:18" x14ac:dyDescent="0.2">
      <c r="G15070" s="64"/>
      <c r="H15070" s="64"/>
      <c r="O15070" s="87"/>
      <c r="P15070" s="127"/>
      <c r="Q15070" s="127"/>
      <c r="R15070" s="127"/>
    </row>
    <row r="15071" spans="7:18" x14ac:dyDescent="0.2">
      <c r="G15071" s="64"/>
      <c r="H15071" s="64"/>
      <c r="O15071" s="87"/>
      <c r="P15071" s="127"/>
      <c r="Q15071" s="127"/>
      <c r="R15071" s="127"/>
    </row>
    <row r="15072" spans="7:18" x14ac:dyDescent="0.2">
      <c r="G15072" s="64"/>
      <c r="H15072" s="64"/>
      <c r="O15072" s="87"/>
      <c r="P15072" s="127"/>
      <c r="Q15072" s="127"/>
      <c r="R15072" s="127"/>
    </row>
    <row r="15073" spans="7:18" x14ac:dyDescent="0.2">
      <c r="G15073" s="64"/>
      <c r="H15073" s="64"/>
      <c r="O15073" s="87"/>
      <c r="P15073" s="127"/>
      <c r="Q15073" s="127"/>
      <c r="R15073" s="127"/>
    </row>
    <row r="15074" spans="7:18" x14ac:dyDescent="0.2">
      <c r="G15074" s="64"/>
      <c r="H15074" s="64"/>
      <c r="O15074" s="87"/>
      <c r="P15074" s="127"/>
      <c r="Q15074" s="127"/>
      <c r="R15074" s="127"/>
    </row>
    <row r="15075" spans="7:18" x14ac:dyDescent="0.2">
      <c r="G15075" s="64"/>
      <c r="H15075" s="64"/>
      <c r="O15075" s="87"/>
      <c r="P15075" s="127"/>
      <c r="Q15075" s="127"/>
      <c r="R15075" s="127"/>
    </row>
    <row r="15076" spans="7:18" x14ac:dyDescent="0.2">
      <c r="G15076" s="64"/>
      <c r="H15076" s="64"/>
      <c r="O15076" s="87"/>
      <c r="P15076" s="127"/>
      <c r="Q15076" s="127"/>
      <c r="R15076" s="127"/>
    </row>
    <row r="15077" spans="7:18" x14ac:dyDescent="0.2">
      <c r="G15077" s="64"/>
      <c r="H15077" s="64"/>
      <c r="O15077" s="87"/>
      <c r="P15077" s="127"/>
      <c r="Q15077" s="127"/>
      <c r="R15077" s="127"/>
    </row>
    <row r="15078" spans="7:18" x14ac:dyDescent="0.2">
      <c r="G15078" s="64"/>
      <c r="H15078" s="64"/>
      <c r="O15078" s="87"/>
      <c r="P15078" s="127"/>
      <c r="Q15078" s="127"/>
      <c r="R15078" s="127"/>
    </row>
    <row r="15079" spans="7:18" x14ac:dyDescent="0.2">
      <c r="G15079" s="64"/>
      <c r="H15079" s="64"/>
      <c r="O15079" s="87"/>
      <c r="P15079" s="127"/>
      <c r="Q15079" s="127"/>
      <c r="R15079" s="127"/>
    </row>
    <row r="15080" spans="7:18" x14ac:dyDescent="0.2">
      <c r="G15080" s="64"/>
      <c r="H15080" s="64"/>
      <c r="O15080" s="87"/>
      <c r="P15080" s="127"/>
      <c r="Q15080" s="127"/>
      <c r="R15080" s="127"/>
    </row>
    <row r="15081" spans="7:18" x14ac:dyDescent="0.2">
      <c r="G15081" s="64"/>
      <c r="H15081" s="64"/>
      <c r="O15081" s="87"/>
      <c r="P15081" s="127"/>
      <c r="Q15081" s="127"/>
      <c r="R15081" s="127"/>
    </row>
    <row r="15082" spans="7:18" x14ac:dyDescent="0.2">
      <c r="G15082" s="64"/>
      <c r="H15082" s="64"/>
      <c r="O15082" s="87"/>
      <c r="P15082" s="127"/>
      <c r="Q15082" s="127"/>
      <c r="R15082" s="127"/>
    </row>
    <row r="15083" spans="7:18" x14ac:dyDescent="0.2">
      <c r="G15083" s="64"/>
      <c r="H15083" s="64"/>
      <c r="O15083" s="87"/>
      <c r="P15083" s="127"/>
      <c r="Q15083" s="127"/>
      <c r="R15083" s="127"/>
    </row>
    <row r="15084" spans="7:18" x14ac:dyDescent="0.2">
      <c r="G15084" s="64"/>
      <c r="H15084" s="64"/>
      <c r="O15084" s="87"/>
      <c r="P15084" s="127"/>
      <c r="Q15084" s="127"/>
      <c r="R15084" s="127"/>
    </row>
    <row r="15085" spans="7:18" x14ac:dyDescent="0.2">
      <c r="G15085" s="64"/>
      <c r="H15085" s="64"/>
      <c r="O15085" s="87"/>
      <c r="P15085" s="127"/>
      <c r="Q15085" s="127"/>
      <c r="R15085" s="127"/>
    </row>
    <row r="15086" spans="7:18" x14ac:dyDescent="0.2">
      <c r="G15086" s="64"/>
      <c r="H15086" s="64"/>
      <c r="O15086" s="87"/>
      <c r="P15086" s="127"/>
      <c r="Q15086" s="127"/>
      <c r="R15086" s="127"/>
    </row>
    <row r="15087" spans="7:18" x14ac:dyDescent="0.2">
      <c r="G15087" s="64"/>
      <c r="H15087" s="64"/>
      <c r="O15087" s="87"/>
      <c r="P15087" s="127"/>
      <c r="Q15087" s="127"/>
      <c r="R15087" s="127"/>
    </row>
    <row r="15088" spans="7:18" x14ac:dyDescent="0.2">
      <c r="G15088" s="64"/>
      <c r="H15088" s="64"/>
      <c r="O15088" s="87"/>
      <c r="P15088" s="127"/>
      <c r="Q15088" s="127"/>
      <c r="R15088" s="127"/>
    </row>
    <row r="15089" spans="7:18" x14ac:dyDescent="0.2">
      <c r="G15089" s="64"/>
      <c r="H15089" s="64"/>
      <c r="O15089" s="87"/>
      <c r="P15089" s="127"/>
      <c r="Q15089" s="127"/>
      <c r="R15089" s="127"/>
    </row>
    <row r="15090" spans="7:18" x14ac:dyDescent="0.2">
      <c r="G15090" s="64"/>
      <c r="H15090" s="64"/>
      <c r="O15090" s="87"/>
      <c r="P15090" s="127"/>
      <c r="Q15090" s="127"/>
      <c r="R15090" s="127"/>
    </row>
    <row r="15091" spans="7:18" x14ac:dyDescent="0.2">
      <c r="G15091" s="64"/>
      <c r="H15091" s="64"/>
      <c r="O15091" s="87"/>
      <c r="P15091" s="127"/>
      <c r="Q15091" s="127"/>
      <c r="R15091" s="127"/>
    </row>
    <row r="15092" spans="7:18" x14ac:dyDescent="0.2">
      <c r="G15092" s="64"/>
      <c r="H15092" s="64"/>
      <c r="O15092" s="87"/>
      <c r="P15092" s="127"/>
      <c r="Q15092" s="127"/>
      <c r="R15092" s="127"/>
    </row>
    <row r="15093" spans="7:18" x14ac:dyDescent="0.2">
      <c r="G15093" s="64"/>
      <c r="H15093" s="64"/>
      <c r="O15093" s="87"/>
      <c r="P15093" s="127"/>
      <c r="Q15093" s="127"/>
      <c r="R15093" s="127"/>
    </row>
    <row r="15094" spans="7:18" x14ac:dyDescent="0.2">
      <c r="G15094" s="64"/>
      <c r="H15094" s="64"/>
      <c r="O15094" s="87"/>
      <c r="P15094" s="127"/>
      <c r="Q15094" s="127"/>
      <c r="R15094" s="127"/>
    </row>
    <row r="15095" spans="7:18" x14ac:dyDescent="0.2">
      <c r="G15095" s="64"/>
      <c r="H15095" s="64"/>
      <c r="O15095" s="87"/>
      <c r="P15095" s="127"/>
      <c r="Q15095" s="127"/>
      <c r="R15095" s="127"/>
    </row>
    <row r="15096" spans="7:18" x14ac:dyDescent="0.2">
      <c r="G15096" s="64"/>
      <c r="H15096" s="64"/>
      <c r="O15096" s="87"/>
      <c r="P15096" s="127"/>
      <c r="Q15096" s="127"/>
      <c r="R15096" s="127"/>
    </row>
    <row r="15097" spans="7:18" x14ac:dyDescent="0.2">
      <c r="G15097" s="64"/>
      <c r="H15097" s="64"/>
      <c r="O15097" s="87"/>
      <c r="P15097" s="127"/>
      <c r="Q15097" s="127"/>
      <c r="R15097" s="127"/>
    </row>
    <row r="15098" spans="7:18" x14ac:dyDescent="0.2">
      <c r="G15098" s="64"/>
      <c r="H15098" s="64"/>
      <c r="O15098" s="87"/>
      <c r="P15098" s="127"/>
      <c r="Q15098" s="127"/>
      <c r="R15098" s="127"/>
    </row>
    <row r="15099" spans="7:18" x14ac:dyDescent="0.2">
      <c r="G15099" s="64"/>
      <c r="H15099" s="64"/>
      <c r="O15099" s="87"/>
      <c r="P15099" s="127"/>
      <c r="Q15099" s="127"/>
      <c r="R15099" s="127"/>
    </row>
    <row r="15100" spans="7:18" x14ac:dyDescent="0.2">
      <c r="G15100" s="64"/>
      <c r="H15100" s="64"/>
      <c r="O15100" s="87"/>
      <c r="P15100" s="127"/>
      <c r="Q15100" s="127"/>
      <c r="R15100" s="127"/>
    </row>
    <row r="15101" spans="7:18" x14ac:dyDescent="0.2">
      <c r="G15101" s="64"/>
      <c r="H15101" s="64"/>
      <c r="O15101" s="87"/>
      <c r="P15101" s="127"/>
      <c r="Q15101" s="127"/>
      <c r="R15101" s="127"/>
    </row>
    <row r="15102" spans="7:18" x14ac:dyDescent="0.2">
      <c r="G15102" s="64"/>
      <c r="H15102" s="64"/>
      <c r="O15102" s="87"/>
      <c r="P15102" s="127"/>
      <c r="Q15102" s="127"/>
      <c r="R15102" s="127"/>
    </row>
    <row r="15103" spans="7:18" x14ac:dyDescent="0.2">
      <c r="G15103" s="64"/>
      <c r="H15103" s="64"/>
      <c r="O15103" s="87"/>
      <c r="P15103" s="127"/>
      <c r="Q15103" s="127"/>
      <c r="R15103" s="127"/>
    </row>
    <row r="15104" spans="7:18" x14ac:dyDescent="0.2">
      <c r="G15104" s="64"/>
      <c r="H15104" s="64"/>
      <c r="O15104" s="87"/>
      <c r="P15104" s="127"/>
      <c r="Q15104" s="127"/>
      <c r="R15104" s="127"/>
    </row>
    <row r="15105" spans="7:18" x14ac:dyDescent="0.2">
      <c r="G15105" s="64"/>
      <c r="H15105" s="64"/>
      <c r="O15105" s="87"/>
      <c r="P15105" s="127"/>
      <c r="Q15105" s="127"/>
      <c r="R15105" s="127"/>
    </row>
    <row r="15106" spans="7:18" x14ac:dyDescent="0.2">
      <c r="G15106" s="64"/>
      <c r="H15106" s="64"/>
      <c r="O15106" s="87"/>
      <c r="P15106" s="127"/>
      <c r="Q15106" s="127"/>
      <c r="R15106" s="127"/>
    </row>
    <row r="15107" spans="7:18" x14ac:dyDescent="0.2">
      <c r="G15107" s="64"/>
      <c r="H15107" s="64"/>
      <c r="O15107" s="87"/>
      <c r="P15107" s="127"/>
      <c r="Q15107" s="127"/>
      <c r="R15107" s="127"/>
    </row>
    <row r="15108" spans="7:18" x14ac:dyDescent="0.2">
      <c r="G15108" s="64"/>
      <c r="H15108" s="64"/>
      <c r="O15108" s="87"/>
      <c r="P15108" s="127"/>
      <c r="Q15108" s="127"/>
      <c r="R15108" s="127"/>
    </row>
    <row r="15109" spans="7:18" x14ac:dyDescent="0.2">
      <c r="G15109" s="64"/>
      <c r="H15109" s="64"/>
      <c r="O15109" s="87"/>
      <c r="P15109" s="127"/>
      <c r="Q15109" s="127"/>
      <c r="R15109" s="127"/>
    </row>
    <row r="15110" spans="7:18" x14ac:dyDescent="0.2">
      <c r="G15110" s="64"/>
      <c r="H15110" s="64"/>
      <c r="O15110" s="87"/>
      <c r="P15110" s="127"/>
      <c r="Q15110" s="127"/>
      <c r="R15110" s="127"/>
    </row>
    <row r="15111" spans="7:18" x14ac:dyDescent="0.2">
      <c r="G15111" s="64"/>
      <c r="H15111" s="64"/>
      <c r="O15111" s="87"/>
      <c r="P15111" s="127"/>
      <c r="Q15111" s="127"/>
      <c r="R15111" s="127"/>
    </row>
    <row r="15112" spans="7:18" x14ac:dyDescent="0.2">
      <c r="G15112" s="64"/>
      <c r="H15112" s="64"/>
      <c r="O15112" s="87"/>
      <c r="P15112" s="127"/>
      <c r="Q15112" s="127"/>
      <c r="R15112" s="127"/>
    </row>
    <row r="15113" spans="7:18" x14ac:dyDescent="0.2">
      <c r="G15113" s="64"/>
      <c r="H15113" s="64"/>
      <c r="O15113" s="87"/>
      <c r="P15113" s="127"/>
      <c r="Q15113" s="127"/>
      <c r="R15113" s="127"/>
    </row>
    <row r="15114" spans="7:18" x14ac:dyDescent="0.2">
      <c r="G15114" s="64"/>
      <c r="H15114" s="64"/>
      <c r="O15114" s="87"/>
      <c r="P15114" s="127"/>
      <c r="Q15114" s="127"/>
      <c r="R15114" s="127"/>
    </row>
    <row r="15115" spans="7:18" x14ac:dyDescent="0.2">
      <c r="G15115" s="64"/>
      <c r="H15115" s="64"/>
      <c r="O15115" s="87"/>
      <c r="P15115" s="127"/>
      <c r="Q15115" s="127"/>
      <c r="R15115" s="127"/>
    </row>
    <row r="15116" spans="7:18" x14ac:dyDescent="0.2">
      <c r="G15116" s="64"/>
      <c r="H15116" s="64"/>
      <c r="O15116" s="87"/>
      <c r="P15116" s="127"/>
      <c r="Q15116" s="127"/>
      <c r="R15116" s="127"/>
    </row>
    <row r="15117" spans="7:18" x14ac:dyDescent="0.2">
      <c r="G15117" s="64"/>
      <c r="H15117" s="64"/>
      <c r="O15117" s="87"/>
      <c r="P15117" s="127"/>
      <c r="Q15117" s="127"/>
      <c r="R15117" s="127"/>
    </row>
    <row r="15118" spans="7:18" x14ac:dyDescent="0.2">
      <c r="G15118" s="64"/>
      <c r="H15118" s="64"/>
      <c r="O15118" s="87"/>
      <c r="P15118" s="127"/>
      <c r="Q15118" s="127"/>
      <c r="R15118" s="127"/>
    </row>
    <row r="15119" spans="7:18" x14ac:dyDescent="0.2">
      <c r="G15119" s="64"/>
      <c r="H15119" s="64"/>
      <c r="O15119" s="87"/>
      <c r="P15119" s="127"/>
      <c r="Q15119" s="127"/>
      <c r="R15119" s="127"/>
    </row>
    <row r="15120" spans="7:18" x14ac:dyDescent="0.2">
      <c r="G15120" s="64"/>
      <c r="H15120" s="64"/>
      <c r="O15120" s="87"/>
      <c r="P15120" s="127"/>
      <c r="Q15120" s="127"/>
      <c r="R15120" s="127"/>
    </row>
    <row r="15121" spans="7:18" x14ac:dyDescent="0.2">
      <c r="G15121" s="64"/>
      <c r="H15121" s="64"/>
      <c r="O15121" s="87"/>
      <c r="P15121" s="127"/>
      <c r="Q15121" s="127"/>
      <c r="R15121" s="127"/>
    </row>
    <row r="15122" spans="7:18" x14ac:dyDescent="0.2">
      <c r="G15122" s="64"/>
      <c r="H15122" s="64"/>
      <c r="O15122" s="87"/>
      <c r="P15122" s="127"/>
      <c r="Q15122" s="127"/>
      <c r="R15122" s="127"/>
    </row>
    <row r="15123" spans="7:18" x14ac:dyDescent="0.2">
      <c r="G15123" s="64"/>
      <c r="H15123" s="64"/>
      <c r="O15123" s="87"/>
      <c r="P15123" s="127"/>
      <c r="Q15123" s="127"/>
      <c r="R15123" s="127"/>
    </row>
    <row r="15124" spans="7:18" x14ac:dyDescent="0.2">
      <c r="G15124" s="64"/>
      <c r="H15124" s="64"/>
      <c r="O15124" s="87"/>
      <c r="P15124" s="127"/>
      <c r="Q15124" s="127"/>
      <c r="R15124" s="127"/>
    </row>
    <row r="15125" spans="7:18" x14ac:dyDescent="0.2">
      <c r="G15125" s="64"/>
      <c r="H15125" s="64"/>
      <c r="O15125" s="87"/>
      <c r="P15125" s="127"/>
      <c r="Q15125" s="127"/>
      <c r="R15125" s="127"/>
    </row>
    <row r="15126" spans="7:18" x14ac:dyDescent="0.2">
      <c r="G15126" s="64"/>
      <c r="H15126" s="64"/>
      <c r="O15126" s="87"/>
      <c r="P15126" s="127"/>
      <c r="Q15126" s="127"/>
      <c r="R15126" s="127"/>
    </row>
    <row r="15127" spans="7:18" x14ac:dyDescent="0.2">
      <c r="G15127" s="64"/>
      <c r="H15127" s="64"/>
      <c r="O15127" s="87"/>
      <c r="P15127" s="127"/>
      <c r="Q15127" s="127"/>
      <c r="R15127" s="127"/>
    </row>
    <row r="15128" spans="7:18" x14ac:dyDescent="0.2">
      <c r="G15128" s="64"/>
      <c r="H15128" s="64"/>
      <c r="O15128" s="87"/>
      <c r="P15128" s="127"/>
      <c r="Q15128" s="127"/>
      <c r="R15128" s="127"/>
    </row>
    <row r="15129" spans="7:18" x14ac:dyDescent="0.2">
      <c r="G15129" s="64"/>
      <c r="H15129" s="64"/>
      <c r="O15129" s="87"/>
      <c r="P15129" s="127"/>
      <c r="Q15129" s="127"/>
      <c r="R15129" s="127"/>
    </row>
    <row r="15130" spans="7:18" x14ac:dyDescent="0.2">
      <c r="G15130" s="64"/>
      <c r="H15130" s="64"/>
      <c r="O15130" s="87"/>
      <c r="P15130" s="127"/>
      <c r="Q15130" s="127"/>
      <c r="R15130" s="127"/>
    </row>
    <row r="15131" spans="7:18" x14ac:dyDescent="0.2">
      <c r="G15131" s="64"/>
      <c r="H15131" s="64"/>
      <c r="O15131" s="87"/>
      <c r="P15131" s="127"/>
      <c r="Q15131" s="127"/>
      <c r="R15131" s="127"/>
    </row>
    <row r="15132" spans="7:18" x14ac:dyDescent="0.2">
      <c r="G15132" s="64"/>
      <c r="H15132" s="64"/>
      <c r="O15132" s="87"/>
      <c r="P15132" s="127"/>
      <c r="Q15132" s="127"/>
      <c r="R15132" s="127"/>
    </row>
    <row r="15133" spans="7:18" x14ac:dyDescent="0.2">
      <c r="G15133" s="64"/>
      <c r="H15133" s="64"/>
      <c r="O15133" s="87"/>
      <c r="P15133" s="127"/>
      <c r="Q15133" s="127"/>
      <c r="R15133" s="127"/>
    </row>
    <row r="15134" spans="7:18" x14ac:dyDescent="0.2">
      <c r="G15134" s="64"/>
      <c r="H15134" s="64"/>
      <c r="O15134" s="87"/>
      <c r="P15134" s="127"/>
      <c r="Q15134" s="127"/>
      <c r="R15134" s="127"/>
    </row>
    <row r="15135" spans="7:18" x14ac:dyDescent="0.2">
      <c r="G15135" s="64"/>
      <c r="H15135" s="64"/>
      <c r="O15135" s="87"/>
      <c r="P15135" s="127"/>
      <c r="Q15135" s="127"/>
      <c r="R15135" s="127"/>
    </row>
    <row r="15136" spans="7:18" x14ac:dyDescent="0.2">
      <c r="G15136" s="64"/>
      <c r="H15136" s="64"/>
      <c r="O15136" s="87"/>
      <c r="P15136" s="127"/>
      <c r="Q15136" s="127"/>
      <c r="R15136" s="127"/>
    </row>
    <row r="15137" spans="7:18" x14ac:dyDescent="0.2">
      <c r="G15137" s="64"/>
      <c r="H15137" s="64"/>
      <c r="O15137" s="87"/>
      <c r="P15137" s="127"/>
      <c r="Q15137" s="127"/>
      <c r="R15137" s="127"/>
    </row>
    <row r="15138" spans="7:18" x14ac:dyDescent="0.2">
      <c r="G15138" s="64"/>
      <c r="H15138" s="64"/>
      <c r="O15138" s="87"/>
      <c r="P15138" s="127"/>
      <c r="Q15138" s="127"/>
      <c r="R15138" s="127"/>
    </row>
    <row r="15139" spans="7:18" x14ac:dyDescent="0.2">
      <c r="G15139" s="64"/>
      <c r="H15139" s="64"/>
      <c r="O15139" s="87"/>
      <c r="P15139" s="127"/>
      <c r="Q15139" s="127"/>
      <c r="R15139" s="127"/>
    </row>
    <row r="15140" spans="7:18" x14ac:dyDescent="0.2">
      <c r="G15140" s="64"/>
      <c r="H15140" s="64"/>
      <c r="O15140" s="87"/>
      <c r="P15140" s="127"/>
      <c r="Q15140" s="127"/>
      <c r="R15140" s="127"/>
    </row>
    <row r="15141" spans="7:18" x14ac:dyDescent="0.2">
      <c r="G15141" s="64"/>
      <c r="H15141" s="64"/>
      <c r="O15141" s="87"/>
      <c r="P15141" s="127"/>
      <c r="Q15141" s="127"/>
      <c r="R15141" s="127"/>
    </row>
    <row r="15142" spans="7:18" x14ac:dyDescent="0.2">
      <c r="G15142" s="64"/>
      <c r="H15142" s="64"/>
      <c r="O15142" s="87"/>
      <c r="P15142" s="127"/>
      <c r="Q15142" s="127"/>
      <c r="R15142" s="127"/>
    </row>
    <row r="15143" spans="7:18" x14ac:dyDescent="0.2">
      <c r="G15143" s="64"/>
      <c r="H15143" s="64"/>
      <c r="O15143" s="87"/>
      <c r="P15143" s="127"/>
      <c r="Q15143" s="127"/>
      <c r="R15143" s="127"/>
    </row>
    <row r="15144" spans="7:18" x14ac:dyDescent="0.2">
      <c r="G15144" s="64"/>
      <c r="H15144" s="64"/>
      <c r="O15144" s="87"/>
      <c r="P15144" s="127"/>
      <c r="Q15144" s="127"/>
      <c r="R15144" s="127"/>
    </row>
    <row r="15145" spans="7:18" x14ac:dyDescent="0.2">
      <c r="G15145" s="64"/>
      <c r="H15145" s="64"/>
      <c r="O15145" s="87"/>
      <c r="P15145" s="127"/>
      <c r="Q15145" s="127"/>
      <c r="R15145" s="127"/>
    </row>
    <row r="15146" spans="7:18" x14ac:dyDescent="0.2">
      <c r="G15146" s="64"/>
      <c r="H15146" s="64"/>
      <c r="O15146" s="87"/>
      <c r="P15146" s="127"/>
      <c r="Q15146" s="127"/>
      <c r="R15146" s="127"/>
    </row>
    <row r="15147" spans="7:18" x14ac:dyDescent="0.2">
      <c r="G15147" s="64"/>
      <c r="H15147" s="64"/>
      <c r="O15147" s="87"/>
      <c r="P15147" s="127"/>
      <c r="Q15147" s="127"/>
      <c r="R15147" s="127"/>
    </row>
    <row r="15148" spans="7:18" x14ac:dyDescent="0.2">
      <c r="G15148" s="64"/>
      <c r="H15148" s="64"/>
      <c r="O15148" s="87"/>
      <c r="P15148" s="127"/>
      <c r="Q15148" s="127"/>
      <c r="R15148" s="127"/>
    </row>
    <row r="15149" spans="7:18" x14ac:dyDescent="0.2">
      <c r="G15149" s="64"/>
      <c r="H15149" s="64"/>
      <c r="O15149" s="87"/>
      <c r="P15149" s="127"/>
      <c r="Q15149" s="127"/>
      <c r="R15149" s="127"/>
    </row>
    <row r="15150" spans="7:18" x14ac:dyDescent="0.2">
      <c r="G15150" s="64"/>
      <c r="H15150" s="64"/>
      <c r="O15150" s="87"/>
      <c r="P15150" s="127"/>
      <c r="Q15150" s="127"/>
      <c r="R15150" s="127"/>
    </row>
    <row r="15151" spans="7:18" x14ac:dyDescent="0.2">
      <c r="G15151" s="64"/>
      <c r="H15151" s="64"/>
      <c r="O15151" s="87"/>
      <c r="P15151" s="127"/>
      <c r="Q15151" s="127"/>
      <c r="R15151" s="127"/>
    </row>
    <row r="15152" spans="7:18" x14ac:dyDescent="0.2">
      <c r="G15152" s="64"/>
      <c r="H15152" s="64"/>
      <c r="O15152" s="87"/>
      <c r="P15152" s="127"/>
      <c r="Q15152" s="127"/>
      <c r="R15152" s="127"/>
    </row>
    <row r="15153" spans="7:18" x14ac:dyDescent="0.2">
      <c r="G15153" s="64"/>
      <c r="H15153" s="64"/>
      <c r="O15153" s="87"/>
      <c r="P15153" s="127"/>
      <c r="Q15153" s="127"/>
      <c r="R15153" s="127"/>
    </row>
    <row r="15154" spans="7:18" x14ac:dyDescent="0.2">
      <c r="G15154" s="64"/>
      <c r="H15154" s="64"/>
      <c r="O15154" s="87"/>
      <c r="P15154" s="127"/>
      <c r="Q15154" s="127"/>
      <c r="R15154" s="127"/>
    </row>
    <row r="15155" spans="7:18" x14ac:dyDescent="0.2">
      <c r="G15155" s="64"/>
      <c r="H15155" s="64"/>
      <c r="O15155" s="87"/>
      <c r="P15155" s="127"/>
      <c r="Q15155" s="127"/>
      <c r="R15155" s="127"/>
    </row>
    <row r="15156" spans="7:18" x14ac:dyDescent="0.2">
      <c r="G15156" s="64"/>
      <c r="H15156" s="64"/>
      <c r="O15156" s="87"/>
      <c r="P15156" s="127"/>
      <c r="Q15156" s="127"/>
      <c r="R15156" s="127"/>
    </row>
    <row r="15157" spans="7:18" x14ac:dyDescent="0.2">
      <c r="G15157" s="64"/>
      <c r="H15157" s="64"/>
      <c r="O15157" s="87"/>
      <c r="P15157" s="127"/>
      <c r="Q15157" s="127"/>
      <c r="R15157" s="127"/>
    </row>
    <row r="15158" spans="7:18" x14ac:dyDescent="0.2">
      <c r="G15158" s="64"/>
      <c r="H15158" s="64"/>
      <c r="O15158" s="87"/>
      <c r="P15158" s="127"/>
      <c r="Q15158" s="127"/>
      <c r="R15158" s="127"/>
    </row>
    <row r="15159" spans="7:18" x14ac:dyDescent="0.2">
      <c r="G15159" s="64"/>
      <c r="H15159" s="64"/>
      <c r="O15159" s="87"/>
      <c r="P15159" s="127"/>
      <c r="Q15159" s="127"/>
      <c r="R15159" s="127"/>
    </row>
    <row r="15160" spans="7:18" x14ac:dyDescent="0.2">
      <c r="G15160" s="64"/>
      <c r="H15160" s="64"/>
      <c r="O15160" s="87"/>
      <c r="P15160" s="127"/>
      <c r="Q15160" s="127"/>
      <c r="R15160" s="127"/>
    </row>
    <row r="15161" spans="7:18" x14ac:dyDescent="0.2">
      <c r="G15161" s="64"/>
      <c r="H15161" s="64"/>
      <c r="O15161" s="87"/>
      <c r="P15161" s="127"/>
      <c r="Q15161" s="127"/>
      <c r="R15161" s="127"/>
    </row>
    <row r="15162" spans="7:18" x14ac:dyDescent="0.2">
      <c r="G15162" s="64"/>
      <c r="H15162" s="64"/>
      <c r="O15162" s="87"/>
      <c r="P15162" s="127"/>
      <c r="Q15162" s="127"/>
      <c r="R15162" s="127"/>
    </row>
    <row r="15163" spans="7:18" x14ac:dyDescent="0.2">
      <c r="G15163" s="64"/>
      <c r="H15163" s="64"/>
      <c r="O15163" s="87"/>
      <c r="P15163" s="127"/>
      <c r="Q15163" s="127"/>
      <c r="R15163" s="127"/>
    </row>
    <row r="15164" spans="7:18" x14ac:dyDescent="0.2">
      <c r="G15164" s="64"/>
      <c r="H15164" s="64"/>
      <c r="O15164" s="87"/>
      <c r="P15164" s="127"/>
      <c r="Q15164" s="127"/>
      <c r="R15164" s="127"/>
    </row>
    <row r="15165" spans="7:18" x14ac:dyDescent="0.2">
      <c r="G15165" s="64"/>
      <c r="H15165" s="64"/>
      <c r="O15165" s="87"/>
      <c r="P15165" s="127"/>
      <c r="Q15165" s="127"/>
      <c r="R15165" s="127"/>
    </row>
    <row r="15166" spans="7:18" x14ac:dyDescent="0.2">
      <c r="G15166" s="64"/>
      <c r="H15166" s="64"/>
      <c r="O15166" s="87"/>
      <c r="P15166" s="127"/>
      <c r="Q15166" s="127"/>
      <c r="R15166" s="127"/>
    </row>
    <row r="15167" spans="7:18" x14ac:dyDescent="0.2">
      <c r="G15167" s="64"/>
      <c r="H15167" s="64"/>
      <c r="O15167" s="87"/>
      <c r="P15167" s="127"/>
      <c r="Q15167" s="127"/>
      <c r="R15167" s="127"/>
    </row>
    <row r="15168" spans="7:18" x14ac:dyDescent="0.2">
      <c r="G15168" s="64"/>
      <c r="H15168" s="64"/>
      <c r="O15168" s="87"/>
      <c r="P15168" s="127"/>
      <c r="Q15168" s="127"/>
      <c r="R15168" s="127"/>
    </row>
    <row r="15169" spans="7:18" x14ac:dyDescent="0.2">
      <c r="G15169" s="64"/>
      <c r="H15169" s="64"/>
      <c r="O15169" s="87"/>
      <c r="P15169" s="127"/>
      <c r="Q15169" s="127"/>
      <c r="R15169" s="127"/>
    </row>
    <row r="15170" spans="7:18" x14ac:dyDescent="0.2">
      <c r="G15170" s="64"/>
      <c r="H15170" s="64"/>
      <c r="O15170" s="87"/>
      <c r="P15170" s="127"/>
      <c r="Q15170" s="127"/>
      <c r="R15170" s="127"/>
    </row>
    <row r="15171" spans="7:18" x14ac:dyDescent="0.2">
      <c r="G15171" s="64"/>
      <c r="H15171" s="64"/>
      <c r="O15171" s="87"/>
      <c r="P15171" s="127"/>
      <c r="Q15171" s="127"/>
      <c r="R15171" s="127"/>
    </row>
    <row r="15172" spans="7:18" x14ac:dyDescent="0.2">
      <c r="G15172" s="64"/>
      <c r="H15172" s="64"/>
      <c r="O15172" s="87"/>
      <c r="P15172" s="127"/>
      <c r="Q15172" s="127"/>
      <c r="R15172" s="127"/>
    </row>
    <row r="15173" spans="7:18" x14ac:dyDescent="0.2">
      <c r="G15173" s="64"/>
      <c r="H15173" s="64"/>
      <c r="O15173" s="87"/>
      <c r="P15173" s="127"/>
      <c r="Q15173" s="127"/>
      <c r="R15173" s="127"/>
    </row>
    <row r="15174" spans="7:18" x14ac:dyDescent="0.2">
      <c r="G15174" s="64"/>
      <c r="H15174" s="64"/>
      <c r="O15174" s="87"/>
      <c r="P15174" s="127"/>
      <c r="Q15174" s="127"/>
      <c r="R15174" s="127"/>
    </row>
    <row r="15175" spans="7:18" x14ac:dyDescent="0.2">
      <c r="G15175" s="64"/>
      <c r="H15175" s="64"/>
      <c r="O15175" s="87"/>
      <c r="P15175" s="127"/>
      <c r="Q15175" s="127"/>
      <c r="R15175" s="127"/>
    </row>
    <row r="15176" spans="7:18" x14ac:dyDescent="0.2">
      <c r="G15176" s="64"/>
      <c r="H15176" s="64"/>
      <c r="O15176" s="87"/>
      <c r="P15176" s="127"/>
      <c r="Q15176" s="127"/>
      <c r="R15176" s="127"/>
    </row>
    <row r="15177" spans="7:18" x14ac:dyDescent="0.2">
      <c r="G15177" s="64"/>
      <c r="H15177" s="64"/>
      <c r="O15177" s="87"/>
      <c r="P15177" s="127"/>
      <c r="Q15177" s="127"/>
      <c r="R15177" s="127"/>
    </row>
    <row r="15178" spans="7:18" x14ac:dyDescent="0.2">
      <c r="G15178" s="64"/>
      <c r="H15178" s="64"/>
      <c r="O15178" s="87"/>
      <c r="P15178" s="127"/>
      <c r="Q15178" s="127"/>
      <c r="R15178" s="127"/>
    </row>
    <row r="15179" spans="7:18" x14ac:dyDescent="0.2">
      <c r="G15179" s="64"/>
      <c r="H15179" s="64"/>
      <c r="O15179" s="87"/>
      <c r="P15179" s="127"/>
      <c r="Q15179" s="127"/>
      <c r="R15179" s="127"/>
    </row>
    <row r="15180" spans="7:18" x14ac:dyDescent="0.2">
      <c r="G15180" s="64"/>
      <c r="H15180" s="64"/>
      <c r="O15180" s="87"/>
      <c r="P15180" s="127"/>
      <c r="Q15180" s="127"/>
      <c r="R15180" s="127"/>
    </row>
    <row r="15181" spans="7:18" x14ac:dyDescent="0.2">
      <c r="G15181" s="64"/>
      <c r="H15181" s="64"/>
      <c r="O15181" s="87"/>
      <c r="P15181" s="127"/>
      <c r="Q15181" s="127"/>
      <c r="R15181" s="127"/>
    </row>
    <row r="15182" spans="7:18" x14ac:dyDescent="0.2">
      <c r="G15182" s="64"/>
      <c r="H15182" s="64"/>
      <c r="O15182" s="87"/>
      <c r="P15182" s="127"/>
      <c r="Q15182" s="127"/>
      <c r="R15182" s="127"/>
    </row>
    <row r="15183" spans="7:18" x14ac:dyDescent="0.2">
      <c r="G15183" s="64"/>
      <c r="H15183" s="64"/>
      <c r="O15183" s="87"/>
      <c r="P15183" s="127"/>
      <c r="Q15183" s="127"/>
      <c r="R15183" s="127"/>
    </row>
    <row r="15184" spans="7:18" x14ac:dyDescent="0.2">
      <c r="G15184" s="64"/>
      <c r="H15184" s="64"/>
      <c r="O15184" s="87"/>
      <c r="P15184" s="127"/>
      <c r="Q15184" s="127"/>
      <c r="R15184" s="127"/>
    </row>
    <row r="15185" spans="7:18" x14ac:dyDescent="0.2">
      <c r="G15185" s="64"/>
      <c r="H15185" s="64"/>
      <c r="O15185" s="87"/>
      <c r="P15185" s="127"/>
      <c r="Q15185" s="127"/>
      <c r="R15185" s="127"/>
    </row>
    <row r="15186" spans="7:18" x14ac:dyDescent="0.2">
      <c r="G15186" s="64"/>
      <c r="H15186" s="64"/>
      <c r="O15186" s="87"/>
      <c r="P15186" s="127"/>
      <c r="Q15186" s="127"/>
      <c r="R15186" s="127"/>
    </row>
    <row r="15187" spans="7:18" x14ac:dyDescent="0.2">
      <c r="G15187" s="64"/>
      <c r="H15187" s="64"/>
      <c r="O15187" s="87"/>
      <c r="P15187" s="127"/>
      <c r="Q15187" s="127"/>
      <c r="R15187" s="127"/>
    </row>
    <row r="15188" spans="7:18" x14ac:dyDescent="0.2">
      <c r="G15188" s="64"/>
      <c r="H15188" s="64"/>
      <c r="O15188" s="87"/>
      <c r="P15188" s="127"/>
      <c r="Q15188" s="127"/>
      <c r="R15188" s="127"/>
    </row>
    <row r="15189" spans="7:18" x14ac:dyDescent="0.2">
      <c r="G15189" s="64"/>
      <c r="H15189" s="64"/>
      <c r="O15189" s="87"/>
      <c r="P15189" s="127"/>
      <c r="Q15189" s="127"/>
      <c r="R15189" s="127"/>
    </row>
    <row r="15190" spans="7:18" x14ac:dyDescent="0.2">
      <c r="G15190" s="64"/>
      <c r="H15190" s="64"/>
      <c r="O15190" s="87"/>
      <c r="P15190" s="127"/>
      <c r="Q15190" s="127"/>
      <c r="R15190" s="127"/>
    </row>
    <row r="15191" spans="7:18" x14ac:dyDescent="0.2">
      <c r="G15191" s="64"/>
      <c r="H15191" s="64"/>
      <c r="O15191" s="87"/>
      <c r="P15191" s="127"/>
      <c r="Q15191" s="127"/>
      <c r="R15191" s="127"/>
    </row>
    <row r="15192" spans="7:18" x14ac:dyDescent="0.2">
      <c r="G15192" s="64"/>
      <c r="H15192" s="64"/>
      <c r="O15192" s="87"/>
      <c r="P15192" s="127"/>
      <c r="Q15192" s="127"/>
      <c r="R15192" s="127"/>
    </row>
    <row r="15193" spans="7:18" x14ac:dyDescent="0.2">
      <c r="G15193" s="64"/>
      <c r="H15193" s="64"/>
      <c r="O15193" s="87"/>
      <c r="P15193" s="127"/>
      <c r="Q15193" s="127"/>
      <c r="R15193" s="127"/>
    </row>
    <row r="15194" spans="7:18" x14ac:dyDescent="0.2">
      <c r="G15194" s="64"/>
      <c r="H15194" s="64"/>
      <c r="O15194" s="87"/>
      <c r="P15194" s="127"/>
      <c r="Q15194" s="127"/>
      <c r="R15194" s="127"/>
    </row>
    <row r="15195" spans="7:18" x14ac:dyDescent="0.2">
      <c r="G15195" s="64"/>
      <c r="H15195" s="64"/>
      <c r="O15195" s="87"/>
      <c r="P15195" s="127"/>
      <c r="Q15195" s="127"/>
      <c r="R15195" s="127"/>
    </row>
    <row r="15196" spans="7:18" x14ac:dyDescent="0.2">
      <c r="G15196" s="64"/>
      <c r="H15196" s="64"/>
      <c r="O15196" s="87"/>
      <c r="P15196" s="127"/>
      <c r="Q15196" s="127"/>
      <c r="R15196" s="127"/>
    </row>
    <row r="15197" spans="7:18" x14ac:dyDescent="0.2">
      <c r="G15197" s="64"/>
      <c r="H15197" s="64"/>
      <c r="O15197" s="87"/>
      <c r="P15197" s="127"/>
      <c r="Q15197" s="127"/>
      <c r="R15197" s="127"/>
    </row>
    <row r="15198" spans="7:18" x14ac:dyDescent="0.2">
      <c r="G15198" s="64"/>
      <c r="H15198" s="64"/>
      <c r="O15198" s="87"/>
      <c r="P15198" s="127"/>
      <c r="Q15198" s="127"/>
      <c r="R15198" s="127"/>
    </row>
    <row r="15199" spans="7:18" x14ac:dyDescent="0.2">
      <c r="G15199" s="64"/>
      <c r="H15199" s="64"/>
      <c r="O15199" s="87"/>
      <c r="P15199" s="127"/>
      <c r="Q15199" s="127"/>
      <c r="R15199" s="127"/>
    </row>
    <row r="15200" spans="7:18" x14ac:dyDescent="0.2">
      <c r="G15200" s="64"/>
      <c r="H15200" s="64"/>
      <c r="O15200" s="87"/>
      <c r="P15200" s="127"/>
      <c r="Q15200" s="127"/>
      <c r="R15200" s="127"/>
    </row>
    <row r="15201" spans="7:18" x14ac:dyDescent="0.2">
      <c r="G15201" s="64"/>
      <c r="H15201" s="64"/>
      <c r="O15201" s="87"/>
      <c r="P15201" s="127"/>
      <c r="Q15201" s="127"/>
      <c r="R15201" s="127"/>
    </row>
    <row r="15202" spans="7:18" x14ac:dyDescent="0.2">
      <c r="G15202" s="64"/>
      <c r="H15202" s="64"/>
      <c r="O15202" s="87"/>
      <c r="P15202" s="127"/>
      <c r="Q15202" s="127"/>
      <c r="R15202" s="127"/>
    </row>
    <row r="15203" spans="7:18" x14ac:dyDescent="0.2">
      <c r="G15203" s="64"/>
      <c r="H15203" s="64"/>
      <c r="O15203" s="87"/>
      <c r="P15203" s="127"/>
      <c r="Q15203" s="127"/>
      <c r="R15203" s="127"/>
    </row>
    <row r="15204" spans="7:18" x14ac:dyDescent="0.2">
      <c r="G15204" s="64"/>
      <c r="H15204" s="64"/>
      <c r="O15204" s="87"/>
      <c r="P15204" s="127"/>
      <c r="Q15204" s="127"/>
      <c r="R15204" s="127"/>
    </row>
    <row r="15205" spans="7:18" x14ac:dyDescent="0.2">
      <c r="G15205" s="64"/>
      <c r="H15205" s="64"/>
      <c r="O15205" s="87"/>
      <c r="P15205" s="127"/>
      <c r="Q15205" s="127"/>
      <c r="R15205" s="127"/>
    </row>
    <row r="15206" spans="7:18" x14ac:dyDescent="0.2">
      <c r="G15206" s="64"/>
      <c r="H15206" s="64"/>
      <c r="O15206" s="87"/>
      <c r="P15206" s="127"/>
      <c r="Q15206" s="127"/>
      <c r="R15206" s="127"/>
    </row>
    <row r="15207" spans="7:18" x14ac:dyDescent="0.2">
      <c r="G15207" s="64"/>
      <c r="H15207" s="64"/>
      <c r="O15207" s="87"/>
      <c r="P15207" s="127"/>
      <c r="Q15207" s="127"/>
      <c r="R15207" s="127"/>
    </row>
    <row r="15208" spans="7:18" x14ac:dyDescent="0.2">
      <c r="G15208" s="64"/>
      <c r="H15208" s="64"/>
      <c r="O15208" s="87"/>
      <c r="P15208" s="127"/>
      <c r="Q15208" s="127"/>
      <c r="R15208" s="127"/>
    </row>
    <row r="15209" spans="7:18" x14ac:dyDescent="0.2">
      <c r="G15209" s="64"/>
      <c r="H15209" s="64"/>
      <c r="O15209" s="87"/>
      <c r="P15209" s="127"/>
      <c r="Q15209" s="127"/>
      <c r="R15209" s="127"/>
    </row>
    <row r="15210" spans="7:18" x14ac:dyDescent="0.2">
      <c r="G15210" s="64"/>
      <c r="H15210" s="64"/>
      <c r="O15210" s="87"/>
      <c r="P15210" s="127"/>
      <c r="Q15210" s="127"/>
      <c r="R15210" s="127"/>
    </row>
    <row r="15211" spans="7:18" x14ac:dyDescent="0.2">
      <c r="G15211" s="64"/>
      <c r="H15211" s="64"/>
      <c r="O15211" s="87"/>
      <c r="P15211" s="127"/>
      <c r="Q15211" s="127"/>
      <c r="R15211" s="127"/>
    </row>
    <row r="15212" spans="7:18" x14ac:dyDescent="0.2">
      <c r="G15212" s="64"/>
      <c r="H15212" s="64"/>
      <c r="O15212" s="87"/>
      <c r="P15212" s="127"/>
      <c r="Q15212" s="127"/>
      <c r="R15212" s="127"/>
    </row>
    <row r="15213" spans="7:18" x14ac:dyDescent="0.2">
      <c r="G15213" s="64"/>
      <c r="H15213" s="64"/>
      <c r="O15213" s="87"/>
      <c r="P15213" s="127"/>
      <c r="Q15213" s="127"/>
      <c r="R15213" s="127"/>
    </row>
    <row r="15214" spans="7:18" x14ac:dyDescent="0.2">
      <c r="G15214" s="64"/>
      <c r="H15214" s="64"/>
      <c r="O15214" s="87"/>
      <c r="P15214" s="127"/>
      <c r="Q15214" s="127"/>
      <c r="R15214" s="127"/>
    </row>
    <row r="15215" spans="7:18" x14ac:dyDescent="0.2">
      <c r="G15215" s="64"/>
      <c r="H15215" s="64"/>
      <c r="O15215" s="87"/>
      <c r="P15215" s="127"/>
      <c r="Q15215" s="127"/>
      <c r="R15215" s="127"/>
    </row>
    <row r="15216" spans="7:18" x14ac:dyDescent="0.2">
      <c r="G15216" s="64"/>
      <c r="H15216" s="64"/>
      <c r="O15216" s="87"/>
      <c r="P15216" s="127"/>
      <c r="Q15216" s="127"/>
      <c r="R15216" s="127"/>
    </row>
    <row r="15217" spans="7:18" x14ac:dyDescent="0.2">
      <c r="G15217" s="64"/>
      <c r="H15217" s="64"/>
      <c r="O15217" s="87"/>
      <c r="P15217" s="127"/>
      <c r="Q15217" s="127"/>
      <c r="R15217" s="127"/>
    </row>
    <row r="15218" spans="7:18" x14ac:dyDescent="0.2">
      <c r="G15218" s="64"/>
      <c r="H15218" s="64"/>
      <c r="O15218" s="87"/>
      <c r="P15218" s="127"/>
      <c r="Q15218" s="127"/>
      <c r="R15218" s="127"/>
    </row>
    <row r="15219" spans="7:18" x14ac:dyDescent="0.2">
      <c r="G15219" s="64"/>
      <c r="H15219" s="64"/>
      <c r="O15219" s="87"/>
      <c r="P15219" s="127"/>
      <c r="Q15219" s="127"/>
      <c r="R15219" s="127"/>
    </row>
    <row r="15220" spans="7:18" x14ac:dyDescent="0.2">
      <c r="G15220" s="64"/>
      <c r="H15220" s="64"/>
      <c r="O15220" s="87"/>
      <c r="P15220" s="127"/>
      <c r="Q15220" s="127"/>
      <c r="R15220" s="127"/>
    </row>
    <row r="15221" spans="7:18" x14ac:dyDescent="0.2">
      <c r="G15221" s="64"/>
      <c r="H15221" s="64"/>
      <c r="O15221" s="87"/>
      <c r="P15221" s="127"/>
      <c r="Q15221" s="127"/>
      <c r="R15221" s="127"/>
    </row>
    <row r="15222" spans="7:18" x14ac:dyDescent="0.2">
      <c r="G15222" s="64"/>
      <c r="H15222" s="64"/>
      <c r="O15222" s="87"/>
      <c r="P15222" s="127"/>
      <c r="Q15222" s="127"/>
      <c r="R15222" s="127"/>
    </row>
    <row r="15223" spans="7:18" x14ac:dyDescent="0.2">
      <c r="G15223" s="64"/>
      <c r="H15223" s="64"/>
      <c r="O15223" s="87"/>
      <c r="P15223" s="127"/>
      <c r="Q15223" s="127"/>
      <c r="R15223" s="127"/>
    </row>
    <row r="15224" spans="7:18" x14ac:dyDescent="0.2">
      <c r="G15224" s="64"/>
      <c r="H15224" s="64"/>
      <c r="O15224" s="87"/>
      <c r="P15224" s="127"/>
      <c r="Q15224" s="127"/>
      <c r="R15224" s="127"/>
    </row>
    <row r="15225" spans="7:18" x14ac:dyDescent="0.2">
      <c r="G15225" s="64"/>
      <c r="H15225" s="64"/>
      <c r="O15225" s="87"/>
      <c r="P15225" s="127"/>
      <c r="Q15225" s="127"/>
      <c r="R15225" s="127"/>
    </row>
    <row r="15226" spans="7:18" x14ac:dyDescent="0.2">
      <c r="G15226" s="64"/>
      <c r="H15226" s="64"/>
      <c r="O15226" s="87"/>
      <c r="P15226" s="127"/>
      <c r="Q15226" s="127"/>
      <c r="R15226" s="127"/>
    </row>
    <row r="15227" spans="7:18" x14ac:dyDescent="0.2">
      <c r="G15227" s="64"/>
      <c r="H15227" s="64"/>
      <c r="O15227" s="87"/>
      <c r="P15227" s="127"/>
      <c r="Q15227" s="127"/>
      <c r="R15227" s="127"/>
    </row>
    <row r="15228" spans="7:18" x14ac:dyDescent="0.2">
      <c r="G15228" s="64"/>
      <c r="H15228" s="64"/>
      <c r="O15228" s="87"/>
      <c r="P15228" s="127"/>
      <c r="Q15228" s="127"/>
      <c r="R15228" s="127"/>
    </row>
    <row r="15229" spans="7:18" x14ac:dyDescent="0.2">
      <c r="G15229" s="64"/>
      <c r="H15229" s="64"/>
      <c r="O15229" s="87"/>
      <c r="P15229" s="127"/>
      <c r="Q15229" s="127"/>
      <c r="R15229" s="127"/>
    </row>
    <row r="15230" spans="7:18" x14ac:dyDescent="0.2">
      <c r="G15230" s="64"/>
      <c r="H15230" s="64"/>
      <c r="O15230" s="87"/>
      <c r="P15230" s="127"/>
      <c r="Q15230" s="127"/>
      <c r="R15230" s="127"/>
    </row>
    <row r="15231" spans="7:18" x14ac:dyDescent="0.2">
      <c r="G15231" s="64"/>
      <c r="H15231" s="64"/>
      <c r="O15231" s="87"/>
      <c r="P15231" s="127"/>
      <c r="Q15231" s="127"/>
      <c r="R15231" s="127"/>
    </row>
    <row r="15232" spans="7:18" x14ac:dyDescent="0.2">
      <c r="G15232" s="64"/>
      <c r="H15232" s="64"/>
      <c r="O15232" s="87"/>
      <c r="P15232" s="127"/>
      <c r="Q15232" s="127"/>
      <c r="R15232" s="127"/>
    </row>
    <row r="15233" spans="7:18" x14ac:dyDescent="0.2">
      <c r="G15233" s="64"/>
      <c r="H15233" s="64"/>
      <c r="O15233" s="87"/>
      <c r="P15233" s="127"/>
      <c r="Q15233" s="127"/>
      <c r="R15233" s="127"/>
    </row>
    <row r="15234" spans="7:18" x14ac:dyDescent="0.2">
      <c r="G15234" s="64"/>
      <c r="H15234" s="64"/>
      <c r="O15234" s="87"/>
      <c r="P15234" s="127"/>
      <c r="Q15234" s="127"/>
      <c r="R15234" s="127"/>
    </row>
    <row r="15235" spans="7:18" x14ac:dyDescent="0.2">
      <c r="G15235" s="64"/>
      <c r="H15235" s="64"/>
      <c r="O15235" s="87"/>
      <c r="P15235" s="127"/>
      <c r="Q15235" s="127"/>
      <c r="R15235" s="127"/>
    </row>
    <row r="15236" spans="7:18" x14ac:dyDescent="0.2">
      <c r="G15236" s="64"/>
      <c r="H15236" s="64"/>
      <c r="O15236" s="87"/>
      <c r="P15236" s="127"/>
      <c r="Q15236" s="127"/>
      <c r="R15236" s="127"/>
    </row>
    <row r="15237" spans="7:18" x14ac:dyDescent="0.2">
      <c r="G15237" s="64"/>
      <c r="H15237" s="64"/>
      <c r="O15237" s="87"/>
      <c r="P15237" s="127"/>
      <c r="Q15237" s="127"/>
      <c r="R15237" s="127"/>
    </row>
    <row r="15238" spans="7:18" x14ac:dyDescent="0.2">
      <c r="G15238" s="64"/>
      <c r="H15238" s="64"/>
      <c r="O15238" s="87"/>
      <c r="P15238" s="127"/>
      <c r="Q15238" s="127"/>
      <c r="R15238" s="127"/>
    </row>
    <row r="15239" spans="7:18" x14ac:dyDescent="0.2">
      <c r="G15239" s="64"/>
      <c r="H15239" s="64"/>
      <c r="O15239" s="87"/>
      <c r="P15239" s="127"/>
      <c r="Q15239" s="127"/>
      <c r="R15239" s="127"/>
    </row>
    <row r="15240" spans="7:18" x14ac:dyDescent="0.2">
      <c r="G15240" s="64"/>
      <c r="H15240" s="64"/>
      <c r="O15240" s="87"/>
      <c r="P15240" s="127"/>
      <c r="Q15240" s="127"/>
      <c r="R15240" s="127"/>
    </row>
    <row r="15241" spans="7:18" x14ac:dyDescent="0.2">
      <c r="G15241" s="64"/>
      <c r="H15241" s="64"/>
      <c r="O15241" s="87"/>
      <c r="P15241" s="127"/>
      <c r="Q15241" s="127"/>
      <c r="R15241" s="127"/>
    </row>
    <row r="15242" spans="7:18" x14ac:dyDescent="0.2">
      <c r="G15242" s="64"/>
      <c r="H15242" s="64"/>
      <c r="O15242" s="87"/>
      <c r="P15242" s="127"/>
      <c r="Q15242" s="127"/>
      <c r="R15242" s="127"/>
    </row>
    <row r="15243" spans="7:18" x14ac:dyDescent="0.2">
      <c r="G15243" s="64"/>
      <c r="H15243" s="64"/>
      <c r="O15243" s="87"/>
      <c r="P15243" s="127"/>
      <c r="Q15243" s="127"/>
      <c r="R15243" s="127"/>
    </row>
    <row r="15244" spans="7:18" x14ac:dyDescent="0.2">
      <c r="G15244" s="64"/>
      <c r="H15244" s="64"/>
      <c r="O15244" s="87"/>
      <c r="P15244" s="127"/>
      <c r="Q15244" s="127"/>
      <c r="R15244" s="127"/>
    </row>
    <row r="15245" spans="7:18" x14ac:dyDescent="0.2">
      <c r="G15245" s="64"/>
      <c r="H15245" s="64"/>
      <c r="O15245" s="87"/>
      <c r="P15245" s="127"/>
      <c r="Q15245" s="127"/>
      <c r="R15245" s="127"/>
    </row>
    <row r="15246" spans="7:18" x14ac:dyDescent="0.2">
      <c r="G15246" s="64"/>
      <c r="H15246" s="64"/>
      <c r="O15246" s="87"/>
      <c r="P15246" s="127"/>
      <c r="Q15246" s="127"/>
      <c r="R15246" s="127"/>
    </row>
    <row r="15247" spans="7:18" x14ac:dyDescent="0.2">
      <c r="G15247" s="64"/>
      <c r="H15247" s="64"/>
      <c r="O15247" s="87"/>
      <c r="P15247" s="127"/>
      <c r="Q15247" s="127"/>
      <c r="R15247" s="127"/>
    </row>
    <row r="15248" spans="7:18" x14ac:dyDescent="0.2">
      <c r="G15248" s="64"/>
      <c r="H15248" s="64"/>
      <c r="O15248" s="87"/>
      <c r="P15248" s="127"/>
      <c r="Q15248" s="127"/>
      <c r="R15248" s="127"/>
    </row>
    <row r="15249" spans="7:18" x14ac:dyDescent="0.2">
      <c r="G15249" s="64"/>
      <c r="H15249" s="64"/>
      <c r="O15249" s="87"/>
      <c r="P15249" s="127"/>
      <c r="Q15249" s="127"/>
      <c r="R15249" s="127"/>
    </row>
    <row r="15250" spans="7:18" x14ac:dyDescent="0.2">
      <c r="G15250" s="64"/>
      <c r="H15250" s="64"/>
      <c r="O15250" s="87"/>
      <c r="P15250" s="127"/>
      <c r="Q15250" s="127"/>
      <c r="R15250" s="127"/>
    </row>
    <row r="15251" spans="7:18" x14ac:dyDescent="0.2">
      <c r="G15251" s="64"/>
      <c r="H15251" s="64"/>
      <c r="O15251" s="87"/>
      <c r="P15251" s="127"/>
      <c r="Q15251" s="127"/>
      <c r="R15251" s="127"/>
    </row>
    <row r="15252" spans="7:18" x14ac:dyDescent="0.2">
      <c r="G15252" s="64"/>
      <c r="H15252" s="64"/>
      <c r="O15252" s="87"/>
      <c r="P15252" s="127"/>
      <c r="Q15252" s="127"/>
      <c r="R15252" s="127"/>
    </row>
    <row r="15253" spans="7:18" x14ac:dyDescent="0.2">
      <c r="G15253" s="64"/>
      <c r="H15253" s="64"/>
      <c r="O15253" s="87"/>
      <c r="P15253" s="127"/>
      <c r="Q15253" s="127"/>
      <c r="R15253" s="127"/>
    </row>
    <row r="15254" spans="7:18" x14ac:dyDescent="0.2">
      <c r="G15254" s="64"/>
      <c r="H15254" s="64"/>
      <c r="O15254" s="87"/>
      <c r="P15254" s="127"/>
      <c r="Q15254" s="127"/>
      <c r="R15254" s="127"/>
    </row>
    <row r="15255" spans="7:18" x14ac:dyDescent="0.2">
      <c r="G15255" s="64"/>
      <c r="H15255" s="64"/>
      <c r="O15255" s="87"/>
      <c r="P15255" s="127"/>
      <c r="Q15255" s="127"/>
      <c r="R15255" s="127"/>
    </row>
    <row r="15256" spans="7:18" x14ac:dyDescent="0.2">
      <c r="G15256" s="64"/>
      <c r="H15256" s="64"/>
      <c r="O15256" s="87"/>
      <c r="P15256" s="127"/>
      <c r="Q15256" s="127"/>
      <c r="R15256" s="127"/>
    </row>
    <row r="15257" spans="7:18" x14ac:dyDescent="0.2">
      <c r="G15257" s="64"/>
      <c r="H15257" s="64"/>
      <c r="O15257" s="87"/>
      <c r="P15257" s="127"/>
      <c r="Q15257" s="127"/>
      <c r="R15257" s="127"/>
    </row>
    <row r="15258" spans="7:18" x14ac:dyDescent="0.2">
      <c r="G15258" s="64"/>
      <c r="H15258" s="64"/>
      <c r="O15258" s="87"/>
      <c r="P15258" s="127"/>
      <c r="Q15258" s="127"/>
      <c r="R15258" s="127"/>
    </row>
    <row r="15259" spans="7:18" x14ac:dyDescent="0.2">
      <c r="G15259" s="64"/>
      <c r="H15259" s="64"/>
      <c r="O15259" s="87"/>
      <c r="P15259" s="127"/>
      <c r="Q15259" s="127"/>
      <c r="R15259" s="127"/>
    </row>
    <row r="15260" spans="7:18" x14ac:dyDescent="0.2">
      <c r="G15260" s="64"/>
      <c r="H15260" s="64"/>
      <c r="O15260" s="87"/>
      <c r="P15260" s="127"/>
      <c r="Q15260" s="127"/>
      <c r="R15260" s="127"/>
    </row>
    <row r="15261" spans="7:18" x14ac:dyDescent="0.2">
      <c r="G15261" s="64"/>
      <c r="H15261" s="64"/>
      <c r="O15261" s="87"/>
      <c r="P15261" s="127"/>
      <c r="Q15261" s="127"/>
      <c r="R15261" s="127"/>
    </row>
    <row r="15262" spans="7:18" x14ac:dyDescent="0.2">
      <c r="G15262" s="64"/>
      <c r="H15262" s="64"/>
      <c r="O15262" s="87"/>
      <c r="P15262" s="127"/>
      <c r="Q15262" s="127"/>
      <c r="R15262" s="127"/>
    </row>
    <row r="15263" spans="7:18" x14ac:dyDescent="0.2">
      <c r="G15263" s="64"/>
      <c r="H15263" s="64"/>
      <c r="O15263" s="87"/>
      <c r="P15263" s="127"/>
      <c r="Q15263" s="127"/>
      <c r="R15263" s="127"/>
    </row>
    <row r="15264" spans="7:18" x14ac:dyDescent="0.2">
      <c r="G15264" s="64"/>
      <c r="H15264" s="64"/>
      <c r="O15264" s="87"/>
      <c r="P15264" s="127"/>
      <c r="Q15264" s="127"/>
      <c r="R15264" s="127"/>
    </row>
    <row r="15265" spans="7:18" x14ac:dyDescent="0.2">
      <c r="G15265" s="64"/>
      <c r="H15265" s="64"/>
      <c r="O15265" s="87"/>
      <c r="P15265" s="127"/>
      <c r="Q15265" s="127"/>
      <c r="R15265" s="127"/>
    </row>
    <row r="15266" spans="7:18" x14ac:dyDescent="0.2">
      <c r="G15266" s="64"/>
      <c r="H15266" s="64"/>
      <c r="O15266" s="87"/>
      <c r="P15266" s="127"/>
      <c r="Q15266" s="127"/>
      <c r="R15266" s="127"/>
    </row>
    <row r="15267" spans="7:18" x14ac:dyDescent="0.2">
      <c r="G15267" s="64"/>
      <c r="H15267" s="64"/>
      <c r="O15267" s="87"/>
      <c r="P15267" s="127"/>
      <c r="Q15267" s="127"/>
      <c r="R15267" s="127"/>
    </row>
    <row r="15268" spans="7:18" x14ac:dyDescent="0.2">
      <c r="G15268" s="64"/>
      <c r="H15268" s="64"/>
      <c r="O15268" s="87"/>
      <c r="P15268" s="127"/>
      <c r="Q15268" s="127"/>
      <c r="R15268" s="127"/>
    </row>
    <row r="15269" spans="7:18" x14ac:dyDescent="0.2">
      <c r="G15269" s="64"/>
      <c r="H15269" s="64"/>
      <c r="O15269" s="87"/>
      <c r="P15269" s="127"/>
      <c r="Q15269" s="127"/>
      <c r="R15269" s="127"/>
    </row>
    <row r="15270" spans="7:18" x14ac:dyDescent="0.2">
      <c r="G15270" s="64"/>
      <c r="H15270" s="64"/>
      <c r="O15270" s="87"/>
      <c r="P15270" s="127"/>
      <c r="Q15270" s="127"/>
      <c r="R15270" s="127"/>
    </row>
    <row r="15271" spans="7:18" x14ac:dyDescent="0.2">
      <c r="G15271" s="64"/>
      <c r="H15271" s="64"/>
      <c r="O15271" s="87"/>
      <c r="P15271" s="127"/>
      <c r="Q15271" s="127"/>
      <c r="R15271" s="127"/>
    </row>
    <row r="15272" spans="7:18" x14ac:dyDescent="0.2">
      <c r="G15272" s="64"/>
      <c r="H15272" s="64"/>
      <c r="O15272" s="87"/>
      <c r="P15272" s="127"/>
      <c r="Q15272" s="127"/>
      <c r="R15272" s="127"/>
    </row>
    <row r="15273" spans="7:18" x14ac:dyDescent="0.2">
      <c r="G15273" s="64"/>
      <c r="H15273" s="64"/>
      <c r="O15273" s="87"/>
      <c r="P15273" s="127"/>
      <c r="Q15273" s="127"/>
      <c r="R15273" s="127"/>
    </row>
    <row r="15274" spans="7:18" x14ac:dyDescent="0.2">
      <c r="G15274" s="64"/>
      <c r="H15274" s="64"/>
      <c r="O15274" s="87"/>
      <c r="P15274" s="127"/>
      <c r="Q15274" s="127"/>
      <c r="R15274" s="127"/>
    </row>
    <row r="15275" spans="7:18" x14ac:dyDescent="0.2">
      <c r="G15275" s="64"/>
      <c r="H15275" s="64"/>
      <c r="O15275" s="87"/>
      <c r="P15275" s="127"/>
      <c r="Q15275" s="127"/>
      <c r="R15275" s="127"/>
    </row>
    <row r="15276" spans="7:18" x14ac:dyDescent="0.2">
      <c r="G15276" s="64"/>
      <c r="H15276" s="64"/>
      <c r="O15276" s="87"/>
      <c r="P15276" s="127"/>
      <c r="Q15276" s="127"/>
      <c r="R15276" s="127"/>
    </row>
    <row r="15277" spans="7:18" x14ac:dyDescent="0.2">
      <c r="G15277" s="64"/>
      <c r="H15277" s="64"/>
      <c r="O15277" s="87"/>
      <c r="P15277" s="127"/>
      <c r="Q15277" s="127"/>
      <c r="R15277" s="127"/>
    </row>
    <row r="15278" spans="7:18" x14ac:dyDescent="0.2">
      <c r="G15278" s="64"/>
      <c r="H15278" s="64"/>
      <c r="O15278" s="87"/>
      <c r="P15278" s="127"/>
      <c r="Q15278" s="127"/>
      <c r="R15278" s="127"/>
    </row>
    <row r="15279" spans="7:18" x14ac:dyDescent="0.2">
      <c r="G15279" s="64"/>
      <c r="H15279" s="64"/>
      <c r="O15279" s="87"/>
      <c r="P15279" s="127"/>
      <c r="Q15279" s="127"/>
      <c r="R15279" s="127"/>
    </row>
    <row r="15280" spans="7:18" x14ac:dyDescent="0.2">
      <c r="G15280" s="64"/>
      <c r="H15280" s="64"/>
      <c r="O15280" s="87"/>
      <c r="P15280" s="127"/>
      <c r="Q15280" s="127"/>
      <c r="R15280" s="127"/>
    </row>
    <row r="15281" spans="7:18" x14ac:dyDescent="0.2">
      <c r="G15281" s="64"/>
      <c r="H15281" s="64"/>
      <c r="O15281" s="87"/>
      <c r="P15281" s="127"/>
      <c r="Q15281" s="127"/>
      <c r="R15281" s="127"/>
    </row>
    <row r="15282" spans="7:18" x14ac:dyDescent="0.2">
      <c r="G15282" s="64"/>
      <c r="H15282" s="64"/>
      <c r="O15282" s="87"/>
      <c r="P15282" s="127"/>
      <c r="Q15282" s="127"/>
      <c r="R15282" s="127"/>
    </row>
    <row r="15283" spans="7:18" x14ac:dyDescent="0.2">
      <c r="G15283" s="64"/>
      <c r="H15283" s="64"/>
      <c r="O15283" s="87"/>
      <c r="P15283" s="127"/>
      <c r="Q15283" s="127"/>
      <c r="R15283" s="127"/>
    </row>
    <row r="15284" spans="7:18" x14ac:dyDescent="0.2">
      <c r="G15284" s="64"/>
      <c r="H15284" s="64"/>
      <c r="O15284" s="87"/>
      <c r="P15284" s="127"/>
      <c r="Q15284" s="127"/>
      <c r="R15284" s="127"/>
    </row>
    <row r="15285" spans="7:18" x14ac:dyDescent="0.2">
      <c r="G15285" s="64"/>
      <c r="H15285" s="64"/>
      <c r="O15285" s="87"/>
      <c r="P15285" s="127"/>
      <c r="Q15285" s="127"/>
      <c r="R15285" s="127"/>
    </row>
    <row r="15286" spans="7:18" x14ac:dyDescent="0.2">
      <c r="G15286" s="64"/>
      <c r="H15286" s="64"/>
      <c r="O15286" s="87"/>
      <c r="P15286" s="127"/>
      <c r="Q15286" s="127"/>
      <c r="R15286" s="127"/>
    </row>
    <row r="15287" spans="7:18" x14ac:dyDescent="0.2">
      <c r="G15287" s="64"/>
      <c r="H15287" s="64"/>
      <c r="O15287" s="87"/>
      <c r="P15287" s="127"/>
      <c r="Q15287" s="127"/>
      <c r="R15287" s="127"/>
    </row>
    <row r="15288" spans="7:18" x14ac:dyDescent="0.2">
      <c r="G15288" s="64"/>
      <c r="H15288" s="64"/>
      <c r="O15288" s="87"/>
      <c r="P15288" s="127"/>
      <c r="Q15288" s="127"/>
      <c r="R15288" s="127"/>
    </row>
    <row r="15289" spans="7:18" x14ac:dyDescent="0.2">
      <c r="G15289" s="64"/>
      <c r="H15289" s="64"/>
      <c r="O15289" s="87"/>
      <c r="P15289" s="127"/>
      <c r="Q15289" s="127"/>
      <c r="R15289" s="127"/>
    </row>
    <row r="15290" spans="7:18" x14ac:dyDescent="0.2">
      <c r="G15290" s="64"/>
      <c r="H15290" s="64"/>
      <c r="O15290" s="87"/>
      <c r="P15290" s="127"/>
      <c r="Q15290" s="127"/>
      <c r="R15290" s="127"/>
    </row>
    <row r="15291" spans="7:18" x14ac:dyDescent="0.2">
      <c r="G15291" s="64"/>
      <c r="H15291" s="64"/>
      <c r="O15291" s="87"/>
      <c r="P15291" s="127"/>
      <c r="Q15291" s="127"/>
      <c r="R15291" s="127"/>
    </row>
    <row r="15292" spans="7:18" x14ac:dyDescent="0.2">
      <c r="G15292" s="64"/>
      <c r="H15292" s="64"/>
      <c r="O15292" s="87"/>
      <c r="P15292" s="127"/>
      <c r="Q15292" s="127"/>
      <c r="R15292" s="127"/>
    </row>
    <row r="15293" spans="7:18" x14ac:dyDescent="0.2">
      <c r="G15293" s="64"/>
      <c r="H15293" s="64"/>
      <c r="O15293" s="87"/>
      <c r="P15293" s="127"/>
      <c r="Q15293" s="127"/>
      <c r="R15293" s="127"/>
    </row>
    <row r="15294" spans="7:18" x14ac:dyDescent="0.2">
      <c r="G15294" s="64"/>
      <c r="H15294" s="64"/>
      <c r="O15294" s="87"/>
      <c r="P15294" s="127"/>
      <c r="Q15294" s="127"/>
      <c r="R15294" s="127"/>
    </row>
    <row r="15295" spans="7:18" x14ac:dyDescent="0.2">
      <c r="G15295" s="64"/>
      <c r="H15295" s="64"/>
      <c r="O15295" s="87"/>
      <c r="P15295" s="127"/>
      <c r="Q15295" s="127"/>
      <c r="R15295" s="127"/>
    </row>
    <row r="15296" spans="7:18" x14ac:dyDescent="0.2">
      <c r="G15296" s="64"/>
      <c r="H15296" s="64"/>
      <c r="O15296" s="87"/>
      <c r="P15296" s="127"/>
      <c r="Q15296" s="127"/>
      <c r="R15296" s="127"/>
    </row>
    <row r="15297" spans="7:18" x14ac:dyDescent="0.2">
      <c r="G15297" s="64"/>
      <c r="H15297" s="64"/>
      <c r="O15297" s="87"/>
      <c r="P15297" s="127"/>
      <c r="Q15297" s="127"/>
      <c r="R15297" s="127"/>
    </row>
    <row r="15298" spans="7:18" x14ac:dyDescent="0.2">
      <c r="G15298" s="64"/>
      <c r="H15298" s="64"/>
      <c r="O15298" s="87"/>
      <c r="P15298" s="127"/>
      <c r="Q15298" s="127"/>
      <c r="R15298" s="127"/>
    </row>
    <row r="15299" spans="7:18" x14ac:dyDescent="0.2">
      <c r="G15299" s="64"/>
      <c r="H15299" s="64"/>
      <c r="O15299" s="87"/>
      <c r="P15299" s="127"/>
      <c r="Q15299" s="127"/>
      <c r="R15299" s="127"/>
    </row>
    <row r="15300" spans="7:18" x14ac:dyDescent="0.2">
      <c r="G15300" s="64"/>
      <c r="H15300" s="64"/>
      <c r="O15300" s="87"/>
      <c r="P15300" s="127"/>
      <c r="Q15300" s="127"/>
      <c r="R15300" s="127"/>
    </row>
    <row r="15301" spans="7:18" x14ac:dyDescent="0.2">
      <c r="G15301" s="64"/>
      <c r="H15301" s="64"/>
      <c r="O15301" s="87"/>
      <c r="P15301" s="127"/>
      <c r="Q15301" s="127"/>
      <c r="R15301" s="127"/>
    </row>
    <row r="15302" spans="7:18" x14ac:dyDescent="0.2">
      <c r="G15302" s="64"/>
      <c r="H15302" s="64"/>
      <c r="O15302" s="87"/>
      <c r="P15302" s="127"/>
      <c r="Q15302" s="127"/>
      <c r="R15302" s="127"/>
    </row>
    <row r="15303" spans="7:18" x14ac:dyDescent="0.2">
      <c r="G15303" s="64"/>
      <c r="H15303" s="64"/>
      <c r="O15303" s="87"/>
      <c r="P15303" s="127"/>
      <c r="Q15303" s="127"/>
      <c r="R15303" s="127"/>
    </row>
    <row r="15304" spans="7:18" x14ac:dyDescent="0.2">
      <c r="G15304" s="64"/>
      <c r="H15304" s="64"/>
      <c r="O15304" s="87"/>
      <c r="P15304" s="127"/>
      <c r="Q15304" s="127"/>
      <c r="R15304" s="127"/>
    </row>
    <row r="15305" spans="7:18" x14ac:dyDescent="0.2">
      <c r="G15305" s="64"/>
      <c r="H15305" s="64"/>
      <c r="O15305" s="87"/>
      <c r="P15305" s="127"/>
      <c r="Q15305" s="127"/>
      <c r="R15305" s="127"/>
    </row>
    <row r="15306" spans="7:18" x14ac:dyDescent="0.2">
      <c r="G15306" s="64"/>
      <c r="H15306" s="64"/>
      <c r="O15306" s="87"/>
      <c r="P15306" s="127"/>
      <c r="Q15306" s="127"/>
      <c r="R15306" s="127"/>
    </row>
    <row r="15307" spans="7:18" x14ac:dyDescent="0.2">
      <c r="G15307" s="64"/>
      <c r="H15307" s="64"/>
      <c r="O15307" s="87"/>
      <c r="P15307" s="127"/>
      <c r="Q15307" s="127"/>
      <c r="R15307" s="127"/>
    </row>
    <row r="15308" spans="7:18" x14ac:dyDescent="0.2">
      <c r="G15308" s="64"/>
      <c r="H15308" s="64"/>
      <c r="O15308" s="87"/>
      <c r="P15308" s="127"/>
      <c r="Q15308" s="127"/>
      <c r="R15308" s="127"/>
    </row>
    <row r="15309" spans="7:18" x14ac:dyDescent="0.2">
      <c r="G15309" s="64"/>
      <c r="H15309" s="64"/>
      <c r="O15309" s="87"/>
      <c r="P15309" s="127"/>
      <c r="Q15309" s="127"/>
      <c r="R15309" s="127"/>
    </row>
    <row r="15310" spans="7:18" x14ac:dyDescent="0.2">
      <c r="G15310" s="64"/>
      <c r="H15310" s="64"/>
      <c r="O15310" s="87"/>
      <c r="P15310" s="127"/>
      <c r="Q15310" s="127"/>
      <c r="R15310" s="127"/>
    </row>
    <row r="15311" spans="7:18" x14ac:dyDescent="0.2">
      <c r="G15311" s="64"/>
      <c r="H15311" s="64"/>
      <c r="O15311" s="87"/>
      <c r="P15311" s="127"/>
      <c r="Q15311" s="127"/>
      <c r="R15311" s="127"/>
    </row>
    <row r="15312" spans="7:18" x14ac:dyDescent="0.2">
      <c r="G15312" s="64"/>
      <c r="H15312" s="64"/>
      <c r="O15312" s="87"/>
      <c r="P15312" s="127"/>
      <c r="Q15312" s="127"/>
      <c r="R15312" s="127"/>
    </row>
    <row r="15313" spans="7:18" x14ac:dyDescent="0.2">
      <c r="G15313" s="64"/>
      <c r="H15313" s="64"/>
      <c r="O15313" s="87"/>
      <c r="P15313" s="127"/>
      <c r="Q15313" s="127"/>
      <c r="R15313" s="127"/>
    </row>
    <row r="15314" spans="7:18" x14ac:dyDescent="0.2">
      <c r="G15314" s="64"/>
      <c r="H15314" s="64"/>
      <c r="O15314" s="87"/>
      <c r="P15314" s="127"/>
      <c r="Q15314" s="127"/>
      <c r="R15314" s="127"/>
    </row>
    <row r="15315" spans="7:18" x14ac:dyDescent="0.2">
      <c r="G15315" s="64"/>
      <c r="H15315" s="64"/>
      <c r="O15315" s="87"/>
      <c r="P15315" s="127"/>
      <c r="Q15315" s="127"/>
      <c r="R15315" s="127"/>
    </row>
    <row r="15316" spans="7:18" x14ac:dyDescent="0.2">
      <c r="G15316" s="64"/>
      <c r="H15316" s="64"/>
      <c r="O15316" s="87"/>
      <c r="P15316" s="127"/>
      <c r="Q15316" s="127"/>
      <c r="R15316" s="127"/>
    </row>
    <row r="15317" spans="7:18" x14ac:dyDescent="0.2">
      <c r="G15317" s="64"/>
      <c r="H15317" s="64"/>
      <c r="O15317" s="87"/>
      <c r="P15317" s="127"/>
      <c r="Q15317" s="127"/>
      <c r="R15317" s="127"/>
    </row>
    <row r="15318" spans="7:18" x14ac:dyDescent="0.2">
      <c r="G15318" s="64"/>
      <c r="H15318" s="64"/>
      <c r="O15318" s="87"/>
      <c r="P15318" s="127"/>
      <c r="Q15318" s="127"/>
      <c r="R15318" s="127"/>
    </row>
    <row r="15319" spans="7:18" x14ac:dyDescent="0.2">
      <c r="G15319" s="64"/>
      <c r="H15319" s="64"/>
      <c r="O15319" s="87"/>
      <c r="P15319" s="127"/>
      <c r="Q15319" s="127"/>
      <c r="R15319" s="127"/>
    </row>
    <row r="15320" spans="7:18" x14ac:dyDescent="0.2">
      <c r="G15320" s="64"/>
      <c r="H15320" s="64"/>
      <c r="O15320" s="87"/>
      <c r="P15320" s="127"/>
      <c r="Q15320" s="127"/>
      <c r="R15320" s="127"/>
    </row>
    <row r="15321" spans="7:18" x14ac:dyDescent="0.2">
      <c r="G15321" s="64"/>
      <c r="H15321" s="64"/>
      <c r="O15321" s="87"/>
      <c r="P15321" s="127"/>
      <c r="Q15321" s="127"/>
      <c r="R15321" s="127"/>
    </row>
    <row r="15322" spans="7:18" x14ac:dyDescent="0.2">
      <c r="G15322" s="64"/>
      <c r="H15322" s="64"/>
      <c r="O15322" s="87"/>
      <c r="P15322" s="127"/>
      <c r="Q15322" s="127"/>
      <c r="R15322" s="127"/>
    </row>
    <row r="15323" spans="7:18" x14ac:dyDescent="0.2">
      <c r="G15323" s="64"/>
      <c r="H15323" s="64"/>
      <c r="O15323" s="87"/>
      <c r="P15323" s="127"/>
      <c r="Q15323" s="127"/>
      <c r="R15323" s="127"/>
    </row>
    <row r="15324" spans="7:18" x14ac:dyDescent="0.2">
      <c r="G15324" s="64"/>
      <c r="H15324" s="64"/>
      <c r="O15324" s="87"/>
      <c r="P15324" s="127"/>
      <c r="Q15324" s="127"/>
      <c r="R15324" s="127"/>
    </row>
    <row r="15325" spans="7:18" x14ac:dyDescent="0.2">
      <c r="G15325" s="64"/>
      <c r="H15325" s="64"/>
      <c r="O15325" s="87"/>
      <c r="P15325" s="127"/>
      <c r="Q15325" s="127"/>
      <c r="R15325" s="127"/>
    </row>
    <row r="15326" spans="7:18" x14ac:dyDescent="0.2">
      <c r="G15326" s="64"/>
      <c r="H15326" s="64"/>
      <c r="O15326" s="87"/>
      <c r="P15326" s="127"/>
      <c r="Q15326" s="127"/>
      <c r="R15326" s="127"/>
    </row>
    <row r="15327" spans="7:18" x14ac:dyDescent="0.2">
      <c r="G15327" s="64"/>
      <c r="H15327" s="64"/>
      <c r="O15327" s="87"/>
      <c r="P15327" s="127"/>
      <c r="Q15327" s="127"/>
      <c r="R15327" s="127"/>
    </row>
    <row r="15328" spans="7:18" x14ac:dyDescent="0.2">
      <c r="G15328" s="64"/>
      <c r="H15328" s="64"/>
      <c r="O15328" s="87"/>
      <c r="P15328" s="127"/>
      <c r="Q15328" s="127"/>
      <c r="R15328" s="127"/>
    </row>
    <row r="15329" spans="7:18" x14ac:dyDescent="0.2">
      <c r="G15329" s="64"/>
      <c r="H15329" s="64"/>
      <c r="O15329" s="87"/>
      <c r="P15329" s="127"/>
      <c r="Q15329" s="127"/>
      <c r="R15329" s="127"/>
    </row>
    <row r="15330" spans="7:18" x14ac:dyDescent="0.2">
      <c r="G15330" s="64"/>
      <c r="H15330" s="64"/>
      <c r="O15330" s="87"/>
      <c r="P15330" s="127"/>
      <c r="Q15330" s="127"/>
      <c r="R15330" s="127"/>
    </row>
    <row r="15331" spans="7:18" x14ac:dyDescent="0.2">
      <c r="G15331" s="64"/>
      <c r="H15331" s="64"/>
      <c r="O15331" s="87"/>
      <c r="P15331" s="127"/>
      <c r="Q15331" s="127"/>
      <c r="R15331" s="127"/>
    </row>
    <row r="15332" spans="7:18" x14ac:dyDescent="0.2">
      <c r="G15332" s="64"/>
      <c r="H15332" s="64"/>
      <c r="O15332" s="87"/>
      <c r="P15332" s="127"/>
      <c r="Q15332" s="127"/>
      <c r="R15332" s="127"/>
    </row>
    <row r="15333" spans="7:18" x14ac:dyDescent="0.2">
      <c r="G15333" s="64"/>
      <c r="H15333" s="64"/>
      <c r="O15333" s="87"/>
      <c r="P15333" s="127"/>
      <c r="Q15333" s="127"/>
      <c r="R15333" s="127"/>
    </row>
    <row r="15334" spans="7:18" x14ac:dyDescent="0.2">
      <c r="G15334" s="64"/>
      <c r="H15334" s="64"/>
      <c r="O15334" s="87"/>
      <c r="P15334" s="127"/>
      <c r="Q15334" s="127"/>
      <c r="R15334" s="127"/>
    </row>
    <row r="15335" spans="7:18" x14ac:dyDescent="0.2">
      <c r="G15335" s="64"/>
      <c r="H15335" s="64"/>
      <c r="O15335" s="87"/>
      <c r="P15335" s="127"/>
      <c r="Q15335" s="127"/>
      <c r="R15335" s="127"/>
    </row>
    <row r="15336" spans="7:18" x14ac:dyDescent="0.2">
      <c r="G15336" s="64"/>
      <c r="H15336" s="64"/>
      <c r="O15336" s="87"/>
      <c r="P15336" s="127"/>
      <c r="Q15336" s="127"/>
      <c r="R15336" s="127"/>
    </row>
    <row r="15337" spans="7:18" x14ac:dyDescent="0.2">
      <c r="G15337" s="64"/>
      <c r="H15337" s="64"/>
      <c r="O15337" s="87"/>
      <c r="P15337" s="127"/>
      <c r="Q15337" s="127"/>
      <c r="R15337" s="127"/>
    </row>
    <row r="15338" spans="7:18" x14ac:dyDescent="0.2">
      <c r="G15338" s="64"/>
      <c r="H15338" s="64"/>
      <c r="O15338" s="87"/>
      <c r="P15338" s="127"/>
      <c r="Q15338" s="127"/>
      <c r="R15338" s="127"/>
    </row>
    <row r="15339" spans="7:18" x14ac:dyDescent="0.2">
      <c r="G15339" s="64"/>
      <c r="H15339" s="64"/>
      <c r="O15339" s="87"/>
      <c r="P15339" s="127"/>
      <c r="Q15339" s="127"/>
      <c r="R15339" s="127"/>
    </row>
    <row r="15340" spans="7:18" x14ac:dyDescent="0.2">
      <c r="G15340" s="64"/>
      <c r="H15340" s="64"/>
      <c r="O15340" s="87"/>
      <c r="P15340" s="127"/>
      <c r="Q15340" s="127"/>
      <c r="R15340" s="127"/>
    </row>
    <row r="15341" spans="7:18" x14ac:dyDescent="0.2">
      <c r="G15341" s="64"/>
      <c r="H15341" s="64"/>
      <c r="O15341" s="87"/>
      <c r="P15341" s="127"/>
      <c r="Q15341" s="127"/>
      <c r="R15341" s="127"/>
    </row>
    <row r="15342" spans="7:18" x14ac:dyDescent="0.2">
      <c r="G15342" s="64"/>
      <c r="H15342" s="64"/>
      <c r="O15342" s="87"/>
      <c r="P15342" s="127"/>
      <c r="Q15342" s="127"/>
      <c r="R15342" s="127"/>
    </row>
    <row r="15343" spans="7:18" x14ac:dyDescent="0.2">
      <c r="G15343" s="64"/>
      <c r="H15343" s="64"/>
      <c r="O15343" s="87"/>
      <c r="P15343" s="127"/>
      <c r="Q15343" s="127"/>
      <c r="R15343" s="127"/>
    </row>
    <row r="15344" spans="7:18" x14ac:dyDescent="0.2">
      <c r="G15344" s="64"/>
      <c r="H15344" s="64"/>
      <c r="O15344" s="87"/>
      <c r="P15344" s="127"/>
      <c r="Q15344" s="127"/>
      <c r="R15344" s="127"/>
    </row>
    <row r="15345" spans="7:18" x14ac:dyDescent="0.2">
      <c r="G15345" s="64"/>
      <c r="H15345" s="64"/>
      <c r="O15345" s="87"/>
      <c r="P15345" s="127"/>
      <c r="Q15345" s="127"/>
      <c r="R15345" s="127"/>
    </row>
    <row r="15346" spans="7:18" x14ac:dyDescent="0.2">
      <c r="G15346" s="64"/>
      <c r="H15346" s="64"/>
      <c r="O15346" s="87"/>
      <c r="P15346" s="127"/>
      <c r="Q15346" s="127"/>
      <c r="R15346" s="127"/>
    </row>
    <row r="15347" spans="7:18" x14ac:dyDescent="0.2">
      <c r="G15347" s="64"/>
      <c r="H15347" s="64"/>
      <c r="O15347" s="87"/>
      <c r="P15347" s="127"/>
      <c r="Q15347" s="127"/>
      <c r="R15347" s="127"/>
    </row>
    <row r="15348" spans="7:18" x14ac:dyDescent="0.2">
      <c r="G15348" s="64"/>
      <c r="H15348" s="64"/>
      <c r="O15348" s="87"/>
      <c r="P15348" s="127"/>
      <c r="Q15348" s="127"/>
      <c r="R15348" s="127"/>
    </row>
    <row r="15349" spans="7:18" x14ac:dyDescent="0.2">
      <c r="G15349" s="64"/>
      <c r="H15349" s="64"/>
      <c r="O15349" s="87"/>
      <c r="P15349" s="127"/>
      <c r="Q15349" s="127"/>
      <c r="R15349" s="127"/>
    </row>
    <row r="15350" spans="7:18" x14ac:dyDescent="0.2">
      <c r="G15350" s="64"/>
      <c r="H15350" s="64"/>
      <c r="O15350" s="87"/>
      <c r="P15350" s="127"/>
      <c r="Q15350" s="127"/>
      <c r="R15350" s="127"/>
    </row>
    <row r="15351" spans="7:18" x14ac:dyDescent="0.2">
      <c r="G15351" s="64"/>
      <c r="H15351" s="64"/>
      <c r="O15351" s="87"/>
      <c r="P15351" s="127"/>
      <c r="Q15351" s="127"/>
      <c r="R15351" s="127"/>
    </row>
    <row r="15352" spans="7:18" x14ac:dyDescent="0.2">
      <c r="G15352" s="64"/>
      <c r="H15352" s="64"/>
      <c r="O15352" s="87"/>
      <c r="P15352" s="127"/>
      <c r="Q15352" s="127"/>
      <c r="R15352" s="127"/>
    </row>
    <row r="15353" spans="7:18" x14ac:dyDescent="0.2">
      <c r="G15353" s="64"/>
      <c r="H15353" s="64"/>
      <c r="O15353" s="87"/>
      <c r="P15353" s="127"/>
      <c r="Q15353" s="127"/>
      <c r="R15353" s="127"/>
    </row>
    <row r="15354" spans="7:18" x14ac:dyDescent="0.2">
      <c r="G15354" s="64"/>
      <c r="H15354" s="64"/>
      <c r="O15354" s="87"/>
      <c r="P15354" s="127"/>
      <c r="Q15354" s="127"/>
      <c r="R15354" s="127"/>
    </row>
    <row r="15355" spans="7:18" x14ac:dyDescent="0.2">
      <c r="G15355" s="64"/>
      <c r="H15355" s="64"/>
      <c r="O15355" s="87"/>
      <c r="P15355" s="127"/>
      <c r="Q15355" s="127"/>
      <c r="R15355" s="127"/>
    </row>
    <row r="15356" spans="7:18" x14ac:dyDescent="0.2">
      <c r="G15356" s="64"/>
      <c r="H15356" s="64"/>
      <c r="O15356" s="87"/>
      <c r="P15356" s="127"/>
      <c r="Q15356" s="127"/>
      <c r="R15356" s="127"/>
    </row>
    <row r="15357" spans="7:18" x14ac:dyDescent="0.2">
      <c r="G15357" s="64"/>
      <c r="H15357" s="64"/>
      <c r="O15357" s="87"/>
      <c r="P15357" s="127"/>
      <c r="Q15357" s="127"/>
      <c r="R15357" s="127"/>
    </row>
    <row r="15358" spans="7:18" x14ac:dyDescent="0.2">
      <c r="G15358" s="64"/>
      <c r="H15358" s="64"/>
      <c r="O15358" s="87"/>
      <c r="P15358" s="127"/>
      <c r="Q15358" s="127"/>
      <c r="R15358" s="127"/>
    </row>
    <row r="15359" spans="7:18" x14ac:dyDescent="0.2">
      <c r="G15359" s="64"/>
      <c r="H15359" s="64"/>
      <c r="O15359" s="87"/>
      <c r="P15359" s="127"/>
      <c r="Q15359" s="127"/>
      <c r="R15359" s="127"/>
    </row>
    <row r="15360" spans="7:18" x14ac:dyDescent="0.2">
      <c r="G15360" s="64"/>
      <c r="H15360" s="64"/>
      <c r="O15360" s="87"/>
      <c r="P15360" s="127"/>
      <c r="Q15360" s="127"/>
      <c r="R15360" s="127"/>
    </row>
    <row r="15361" spans="7:18" x14ac:dyDescent="0.2">
      <c r="G15361" s="64"/>
      <c r="H15361" s="64"/>
      <c r="O15361" s="87"/>
      <c r="P15361" s="127"/>
      <c r="Q15361" s="127"/>
      <c r="R15361" s="127"/>
    </row>
    <row r="15362" spans="7:18" x14ac:dyDescent="0.2">
      <c r="G15362" s="64"/>
      <c r="H15362" s="64"/>
      <c r="O15362" s="87"/>
      <c r="P15362" s="127"/>
      <c r="Q15362" s="127"/>
      <c r="R15362" s="127"/>
    </row>
    <row r="15363" spans="7:18" x14ac:dyDescent="0.2">
      <c r="G15363" s="64"/>
      <c r="H15363" s="64"/>
      <c r="O15363" s="87"/>
      <c r="P15363" s="127"/>
      <c r="Q15363" s="127"/>
      <c r="R15363" s="127"/>
    </row>
    <row r="15364" spans="7:18" x14ac:dyDescent="0.2">
      <c r="G15364" s="64"/>
      <c r="H15364" s="64"/>
      <c r="O15364" s="87"/>
      <c r="P15364" s="127"/>
      <c r="Q15364" s="127"/>
      <c r="R15364" s="127"/>
    </row>
    <row r="15365" spans="7:18" x14ac:dyDescent="0.2">
      <c r="G15365" s="64"/>
      <c r="H15365" s="64"/>
      <c r="O15365" s="87"/>
      <c r="P15365" s="127"/>
      <c r="Q15365" s="127"/>
      <c r="R15365" s="127"/>
    </row>
    <row r="15366" spans="7:18" x14ac:dyDescent="0.2">
      <c r="G15366" s="64"/>
      <c r="H15366" s="64"/>
      <c r="O15366" s="87"/>
      <c r="P15366" s="127"/>
      <c r="Q15366" s="127"/>
      <c r="R15366" s="127"/>
    </row>
    <row r="15367" spans="7:18" x14ac:dyDescent="0.2">
      <c r="G15367" s="64"/>
      <c r="H15367" s="64"/>
      <c r="O15367" s="87"/>
      <c r="P15367" s="127"/>
      <c r="Q15367" s="127"/>
      <c r="R15367" s="127"/>
    </row>
    <row r="15368" spans="7:18" x14ac:dyDescent="0.2">
      <c r="G15368" s="64"/>
      <c r="H15368" s="64"/>
      <c r="O15368" s="87"/>
      <c r="P15368" s="127"/>
      <c r="Q15368" s="127"/>
      <c r="R15368" s="127"/>
    </row>
    <row r="15369" spans="7:18" x14ac:dyDescent="0.2">
      <c r="G15369" s="64"/>
      <c r="H15369" s="64"/>
      <c r="O15369" s="87"/>
      <c r="P15369" s="127"/>
      <c r="Q15369" s="127"/>
      <c r="R15369" s="127"/>
    </row>
    <row r="15370" spans="7:18" x14ac:dyDescent="0.2">
      <c r="G15370" s="64"/>
      <c r="H15370" s="64"/>
      <c r="O15370" s="87"/>
      <c r="P15370" s="127"/>
      <c r="Q15370" s="127"/>
      <c r="R15370" s="127"/>
    </row>
    <row r="15371" spans="7:18" x14ac:dyDescent="0.2">
      <c r="G15371" s="64"/>
      <c r="H15371" s="64"/>
      <c r="O15371" s="87"/>
      <c r="P15371" s="127"/>
      <c r="Q15371" s="127"/>
      <c r="R15371" s="127"/>
    </row>
    <row r="15372" spans="7:18" x14ac:dyDescent="0.2">
      <c r="G15372" s="64"/>
      <c r="H15372" s="64"/>
      <c r="O15372" s="87"/>
      <c r="P15372" s="127"/>
      <c r="Q15372" s="127"/>
      <c r="R15372" s="127"/>
    </row>
    <row r="15373" spans="7:18" x14ac:dyDescent="0.2">
      <c r="G15373" s="64"/>
      <c r="H15373" s="64"/>
      <c r="O15373" s="87"/>
      <c r="P15373" s="127"/>
      <c r="Q15373" s="127"/>
      <c r="R15373" s="127"/>
    </row>
    <row r="15374" spans="7:18" x14ac:dyDescent="0.2">
      <c r="G15374" s="64"/>
      <c r="H15374" s="64"/>
      <c r="O15374" s="87"/>
      <c r="P15374" s="127"/>
      <c r="Q15374" s="127"/>
      <c r="R15374" s="127"/>
    </row>
    <row r="15375" spans="7:18" x14ac:dyDescent="0.2">
      <c r="G15375" s="64"/>
      <c r="H15375" s="64"/>
      <c r="O15375" s="87"/>
      <c r="P15375" s="127"/>
      <c r="Q15375" s="127"/>
      <c r="R15375" s="127"/>
    </row>
    <row r="15376" spans="7:18" x14ac:dyDescent="0.2">
      <c r="G15376" s="64"/>
      <c r="H15376" s="64"/>
      <c r="O15376" s="87"/>
      <c r="P15376" s="127"/>
      <c r="Q15376" s="127"/>
      <c r="R15376" s="127"/>
    </row>
    <row r="15377" spans="7:18" x14ac:dyDescent="0.2">
      <c r="G15377" s="64"/>
      <c r="H15377" s="64"/>
      <c r="O15377" s="87"/>
      <c r="P15377" s="127"/>
      <c r="Q15377" s="127"/>
      <c r="R15377" s="127"/>
    </row>
    <row r="15378" spans="7:18" x14ac:dyDescent="0.2">
      <c r="G15378" s="64"/>
      <c r="H15378" s="64"/>
      <c r="O15378" s="87"/>
      <c r="P15378" s="127"/>
      <c r="Q15378" s="127"/>
      <c r="R15378" s="127"/>
    </row>
    <row r="15379" spans="7:18" x14ac:dyDescent="0.2">
      <c r="G15379" s="64"/>
      <c r="H15379" s="64"/>
      <c r="O15379" s="87"/>
      <c r="P15379" s="127"/>
      <c r="Q15379" s="127"/>
      <c r="R15379" s="127"/>
    </row>
    <row r="15380" spans="7:18" x14ac:dyDescent="0.2">
      <c r="G15380" s="64"/>
      <c r="H15380" s="64"/>
      <c r="O15380" s="87"/>
      <c r="P15380" s="127"/>
      <c r="Q15380" s="127"/>
      <c r="R15380" s="127"/>
    </row>
    <row r="15381" spans="7:18" x14ac:dyDescent="0.2">
      <c r="G15381" s="64"/>
      <c r="H15381" s="64"/>
      <c r="O15381" s="87"/>
      <c r="P15381" s="127"/>
      <c r="Q15381" s="127"/>
      <c r="R15381" s="127"/>
    </row>
    <row r="15382" spans="7:18" x14ac:dyDescent="0.2">
      <c r="G15382" s="64"/>
      <c r="H15382" s="64"/>
      <c r="O15382" s="87"/>
      <c r="P15382" s="127"/>
      <c r="Q15382" s="127"/>
      <c r="R15382" s="127"/>
    </row>
    <row r="15383" spans="7:18" x14ac:dyDescent="0.2">
      <c r="G15383" s="64"/>
      <c r="H15383" s="64"/>
      <c r="O15383" s="87"/>
      <c r="P15383" s="127"/>
      <c r="Q15383" s="127"/>
      <c r="R15383" s="127"/>
    </row>
    <row r="15384" spans="7:18" x14ac:dyDescent="0.2">
      <c r="G15384" s="64"/>
      <c r="H15384" s="64"/>
      <c r="O15384" s="87"/>
      <c r="P15384" s="127"/>
      <c r="Q15384" s="127"/>
      <c r="R15384" s="127"/>
    </row>
    <row r="15385" spans="7:18" x14ac:dyDescent="0.2">
      <c r="G15385" s="64"/>
      <c r="H15385" s="64"/>
      <c r="O15385" s="87"/>
      <c r="P15385" s="127"/>
      <c r="Q15385" s="127"/>
      <c r="R15385" s="127"/>
    </row>
    <row r="15386" spans="7:18" x14ac:dyDescent="0.2">
      <c r="G15386" s="64"/>
      <c r="H15386" s="64"/>
      <c r="O15386" s="87"/>
      <c r="P15386" s="127"/>
      <c r="Q15386" s="127"/>
      <c r="R15386" s="127"/>
    </row>
    <row r="15387" spans="7:18" x14ac:dyDescent="0.2">
      <c r="G15387" s="64"/>
      <c r="H15387" s="64"/>
      <c r="O15387" s="87"/>
      <c r="P15387" s="127"/>
      <c r="Q15387" s="127"/>
      <c r="R15387" s="127"/>
    </row>
    <row r="15388" spans="7:18" x14ac:dyDescent="0.2">
      <c r="G15388" s="64"/>
      <c r="H15388" s="64"/>
      <c r="O15388" s="87"/>
      <c r="P15388" s="127"/>
      <c r="Q15388" s="127"/>
      <c r="R15388" s="127"/>
    </row>
    <row r="15389" spans="7:18" x14ac:dyDescent="0.2">
      <c r="G15389" s="64"/>
      <c r="H15389" s="64"/>
      <c r="O15389" s="87"/>
      <c r="P15389" s="127"/>
      <c r="Q15389" s="127"/>
      <c r="R15389" s="127"/>
    </row>
    <row r="15390" spans="7:18" x14ac:dyDescent="0.2">
      <c r="G15390" s="64"/>
      <c r="H15390" s="64"/>
      <c r="O15390" s="87"/>
      <c r="P15390" s="127"/>
      <c r="Q15390" s="127"/>
      <c r="R15390" s="127"/>
    </row>
    <row r="15391" spans="7:18" x14ac:dyDescent="0.2">
      <c r="G15391" s="64"/>
      <c r="H15391" s="64"/>
      <c r="O15391" s="87"/>
      <c r="P15391" s="127"/>
      <c r="Q15391" s="127"/>
      <c r="R15391" s="127"/>
    </row>
    <row r="15392" spans="7:18" x14ac:dyDescent="0.2">
      <c r="G15392" s="64"/>
      <c r="H15392" s="64"/>
      <c r="O15392" s="87"/>
      <c r="P15392" s="127"/>
      <c r="Q15392" s="127"/>
      <c r="R15392" s="127"/>
    </row>
    <row r="15393" spans="7:18" x14ac:dyDescent="0.2">
      <c r="G15393" s="64"/>
      <c r="H15393" s="64"/>
      <c r="O15393" s="87"/>
      <c r="P15393" s="127"/>
      <c r="Q15393" s="127"/>
      <c r="R15393" s="127"/>
    </row>
    <row r="15394" spans="7:18" x14ac:dyDescent="0.2">
      <c r="G15394" s="64"/>
      <c r="H15394" s="64"/>
      <c r="O15394" s="87"/>
      <c r="P15394" s="127"/>
      <c r="Q15394" s="127"/>
      <c r="R15394" s="127"/>
    </row>
    <row r="15395" spans="7:18" x14ac:dyDescent="0.2">
      <c r="G15395" s="64"/>
      <c r="H15395" s="64"/>
      <c r="O15395" s="87"/>
      <c r="P15395" s="127"/>
      <c r="Q15395" s="127"/>
      <c r="R15395" s="127"/>
    </row>
    <row r="15396" spans="7:18" x14ac:dyDescent="0.2">
      <c r="G15396" s="64"/>
      <c r="H15396" s="64"/>
      <c r="O15396" s="87"/>
      <c r="P15396" s="127"/>
      <c r="Q15396" s="127"/>
      <c r="R15396" s="127"/>
    </row>
    <row r="15397" spans="7:18" x14ac:dyDescent="0.2">
      <c r="G15397" s="64"/>
      <c r="H15397" s="64"/>
      <c r="O15397" s="87"/>
      <c r="P15397" s="127"/>
      <c r="Q15397" s="127"/>
      <c r="R15397" s="127"/>
    </row>
    <row r="15398" spans="7:18" x14ac:dyDescent="0.2">
      <c r="G15398" s="64"/>
      <c r="H15398" s="64"/>
      <c r="O15398" s="87"/>
      <c r="P15398" s="127"/>
      <c r="Q15398" s="127"/>
      <c r="R15398" s="127"/>
    </row>
    <row r="15399" spans="7:18" x14ac:dyDescent="0.2">
      <c r="G15399" s="64"/>
      <c r="H15399" s="64"/>
      <c r="O15399" s="87"/>
      <c r="P15399" s="127"/>
      <c r="Q15399" s="127"/>
      <c r="R15399" s="127"/>
    </row>
    <row r="15400" spans="7:18" x14ac:dyDescent="0.2">
      <c r="G15400" s="64"/>
      <c r="H15400" s="64"/>
      <c r="O15400" s="87"/>
      <c r="P15400" s="127"/>
      <c r="Q15400" s="127"/>
      <c r="R15400" s="127"/>
    </row>
    <row r="15401" spans="7:18" x14ac:dyDescent="0.2">
      <c r="G15401" s="64"/>
      <c r="H15401" s="64"/>
      <c r="O15401" s="87"/>
      <c r="P15401" s="127"/>
      <c r="Q15401" s="127"/>
      <c r="R15401" s="127"/>
    </row>
    <row r="15402" spans="7:18" x14ac:dyDescent="0.2">
      <c r="G15402" s="64"/>
      <c r="H15402" s="64"/>
      <c r="O15402" s="87"/>
      <c r="P15402" s="127"/>
      <c r="Q15402" s="127"/>
      <c r="R15402" s="127"/>
    </row>
    <row r="15403" spans="7:18" x14ac:dyDescent="0.2">
      <c r="G15403" s="64"/>
      <c r="H15403" s="64"/>
      <c r="O15403" s="87"/>
      <c r="P15403" s="127"/>
      <c r="Q15403" s="127"/>
      <c r="R15403" s="127"/>
    </row>
    <row r="15404" spans="7:18" x14ac:dyDescent="0.2">
      <c r="G15404" s="64"/>
      <c r="H15404" s="64"/>
      <c r="O15404" s="87"/>
      <c r="P15404" s="127"/>
      <c r="Q15404" s="127"/>
      <c r="R15404" s="127"/>
    </row>
    <row r="15405" spans="7:18" x14ac:dyDescent="0.2">
      <c r="G15405" s="64"/>
      <c r="H15405" s="64"/>
      <c r="O15405" s="87"/>
      <c r="P15405" s="127"/>
      <c r="Q15405" s="127"/>
      <c r="R15405" s="127"/>
    </row>
    <row r="15406" spans="7:18" x14ac:dyDescent="0.2">
      <c r="G15406" s="64"/>
      <c r="H15406" s="64"/>
      <c r="O15406" s="87"/>
      <c r="P15406" s="127"/>
      <c r="Q15406" s="127"/>
      <c r="R15406" s="127"/>
    </row>
    <row r="15407" spans="7:18" x14ac:dyDescent="0.2">
      <c r="G15407" s="64"/>
      <c r="H15407" s="64"/>
      <c r="O15407" s="87"/>
      <c r="P15407" s="127"/>
      <c r="Q15407" s="127"/>
      <c r="R15407" s="127"/>
    </row>
    <row r="15408" spans="7:18" x14ac:dyDescent="0.2">
      <c r="G15408" s="64"/>
      <c r="H15408" s="64"/>
      <c r="O15408" s="87"/>
      <c r="P15408" s="127"/>
      <c r="Q15408" s="127"/>
      <c r="R15408" s="127"/>
    </row>
    <row r="15409" spans="7:18" x14ac:dyDescent="0.2">
      <c r="G15409" s="64"/>
      <c r="H15409" s="64"/>
      <c r="O15409" s="87"/>
      <c r="P15409" s="127"/>
      <c r="Q15409" s="127"/>
      <c r="R15409" s="127"/>
    </row>
    <row r="15410" spans="7:18" x14ac:dyDescent="0.2">
      <c r="G15410" s="64"/>
      <c r="H15410" s="64"/>
      <c r="O15410" s="87"/>
      <c r="P15410" s="127"/>
      <c r="Q15410" s="127"/>
      <c r="R15410" s="127"/>
    </row>
    <row r="15411" spans="7:18" x14ac:dyDescent="0.2">
      <c r="G15411" s="64"/>
      <c r="H15411" s="64"/>
      <c r="O15411" s="87"/>
      <c r="P15411" s="127"/>
      <c r="Q15411" s="127"/>
      <c r="R15411" s="127"/>
    </row>
    <row r="15412" spans="7:18" x14ac:dyDescent="0.2">
      <c r="G15412" s="64"/>
      <c r="H15412" s="64"/>
      <c r="O15412" s="87"/>
      <c r="P15412" s="127"/>
      <c r="Q15412" s="127"/>
      <c r="R15412" s="127"/>
    </row>
    <row r="15413" spans="7:18" x14ac:dyDescent="0.2">
      <c r="G15413" s="64"/>
      <c r="H15413" s="64"/>
      <c r="O15413" s="87"/>
      <c r="P15413" s="127"/>
      <c r="Q15413" s="127"/>
      <c r="R15413" s="127"/>
    </row>
    <row r="15414" spans="7:18" x14ac:dyDescent="0.2">
      <c r="G15414" s="64"/>
      <c r="H15414" s="64"/>
      <c r="O15414" s="87"/>
      <c r="P15414" s="127"/>
      <c r="Q15414" s="127"/>
      <c r="R15414" s="127"/>
    </row>
    <row r="15415" spans="7:18" x14ac:dyDescent="0.2">
      <c r="G15415" s="64"/>
      <c r="H15415" s="64"/>
      <c r="O15415" s="87"/>
      <c r="P15415" s="127"/>
      <c r="Q15415" s="127"/>
      <c r="R15415" s="127"/>
    </row>
    <row r="15416" spans="7:18" x14ac:dyDescent="0.2">
      <c r="G15416" s="64"/>
      <c r="H15416" s="64"/>
      <c r="O15416" s="87"/>
      <c r="P15416" s="127"/>
      <c r="Q15416" s="127"/>
      <c r="R15416" s="127"/>
    </row>
    <row r="15417" spans="7:18" x14ac:dyDescent="0.2">
      <c r="G15417" s="64"/>
      <c r="H15417" s="64"/>
      <c r="O15417" s="87"/>
      <c r="P15417" s="127"/>
      <c r="Q15417" s="127"/>
      <c r="R15417" s="127"/>
    </row>
    <row r="15418" spans="7:18" x14ac:dyDescent="0.2">
      <c r="G15418" s="64"/>
      <c r="H15418" s="64"/>
      <c r="O15418" s="87"/>
      <c r="P15418" s="127"/>
      <c r="Q15418" s="127"/>
      <c r="R15418" s="127"/>
    </row>
    <row r="15419" spans="7:18" x14ac:dyDescent="0.2">
      <c r="G15419" s="64"/>
      <c r="H15419" s="64"/>
      <c r="O15419" s="87"/>
      <c r="P15419" s="127"/>
      <c r="Q15419" s="127"/>
      <c r="R15419" s="127"/>
    </row>
    <row r="15420" spans="7:18" x14ac:dyDescent="0.2">
      <c r="G15420" s="64"/>
      <c r="H15420" s="64"/>
      <c r="O15420" s="87"/>
      <c r="P15420" s="127"/>
      <c r="Q15420" s="127"/>
      <c r="R15420" s="127"/>
    </row>
    <row r="15421" spans="7:18" x14ac:dyDescent="0.2">
      <c r="G15421" s="64"/>
      <c r="H15421" s="64"/>
      <c r="O15421" s="87"/>
      <c r="P15421" s="127"/>
      <c r="Q15421" s="127"/>
      <c r="R15421" s="127"/>
    </row>
    <row r="15422" spans="7:18" x14ac:dyDescent="0.2">
      <c r="G15422" s="64"/>
      <c r="H15422" s="64"/>
      <c r="O15422" s="87"/>
      <c r="P15422" s="127"/>
      <c r="Q15422" s="127"/>
      <c r="R15422" s="127"/>
    </row>
    <row r="15423" spans="7:18" x14ac:dyDescent="0.2">
      <c r="G15423" s="64"/>
      <c r="H15423" s="64"/>
      <c r="O15423" s="87"/>
      <c r="P15423" s="127"/>
      <c r="Q15423" s="127"/>
      <c r="R15423" s="127"/>
    </row>
    <row r="15424" spans="7:18" x14ac:dyDescent="0.2">
      <c r="G15424" s="64"/>
      <c r="H15424" s="64"/>
      <c r="O15424" s="87"/>
      <c r="P15424" s="127"/>
      <c r="Q15424" s="127"/>
      <c r="R15424" s="127"/>
    </row>
    <row r="15425" spans="7:18" x14ac:dyDescent="0.2">
      <c r="G15425" s="64"/>
      <c r="H15425" s="64"/>
      <c r="O15425" s="87"/>
      <c r="P15425" s="127"/>
      <c r="Q15425" s="127"/>
      <c r="R15425" s="127"/>
    </row>
    <row r="15426" spans="7:18" x14ac:dyDescent="0.2">
      <c r="G15426" s="64"/>
      <c r="H15426" s="64"/>
      <c r="O15426" s="87"/>
      <c r="P15426" s="127"/>
      <c r="Q15426" s="127"/>
      <c r="R15426" s="127"/>
    </row>
    <row r="15427" spans="7:18" x14ac:dyDescent="0.2">
      <c r="G15427" s="64"/>
      <c r="H15427" s="64"/>
      <c r="O15427" s="87"/>
      <c r="P15427" s="127"/>
      <c r="Q15427" s="127"/>
      <c r="R15427" s="127"/>
    </row>
    <row r="15428" spans="7:18" x14ac:dyDescent="0.2">
      <c r="G15428" s="64"/>
      <c r="H15428" s="64"/>
      <c r="O15428" s="87"/>
      <c r="P15428" s="127"/>
      <c r="Q15428" s="127"/>
      <c r="R15428" s="127"/>
    </row>
    <row r="15429" spans="7:18" x14ac:dyDescent="0.2">
      <c r="G15429" s="64"/>
      <c r="H15429" s="64"/>
      <c r="O15429" s="87"/>
      <c r="P15429" s="127"/>
      <c r="Q15429" s="127"/>
      <c r="R15429" s="127"/>
    </row>
    <row r="15430" spans="7:18" x14ac:dyDescent="0.2">
      <c r="G15430" s="64"/>
      <c r="H15430" s="64"/>
      <c r="O15430" s="87"/>
      <c r="P15430" s="127"/>
      <c r="Q15430" s="127"/>
      <c r="R15430" s="127"/>
    </row>
    <row r="15431" spans="7:18" x14ac:dyDescent="0.2">
      <c r="G15431" s="64"/>
      <c r="H15431" s="64"/>
      <c r="O15431" s="87"/>
      <c r="P15431" s="127"/>
      <c r="Q15431" s="127"/>
      <c r="R15431" s="127"/>
    </row>
    <row r="15432" spans="7:18" x14ac:dyDescent="0.2">
      <c r="G15432" s="64"/>
      <c r="H15432" s="64"/>
      <c r="O15432" s="87"/>
      <c r="P15432" s="127"/>
      <c r="Q15432" s="127"/>
      <c r="R15432" s="127"/>
    </row>
    <row r="15433" spans="7:18" x14ac:dyDescent="0.2">
      <c r="G15433" s="64"/>
      <c r="H15433" s="64"/>
      <c r="O15433" s="87"/>
      <c r="P15433" s="127"/>
      <c r="Q15433" s="127"/>
      <c r="R15433" s="127"/>
    </row>
    <row r="15434" spans="7:18" x14ac:dyDescent="0.2">
      <c r="G15434" s="64"/>
      <c r="H15434" s="64"/>
      <c r="O15434" s="87"/>
      <c r="P15434" s="127"/>
      <c r="Q15434" s="127"/>
      <c r="R15434" s="127"/>
    </row>
    <row r="15435" spans="7:18" x14ac:dyDescent="0.2">
      <c r="G15435" s="64"/>
      <c r="H15435" s="64"/>
      <c r="O15435" s="87"/>
      <c r="P15435" s="127"/>
      <c r="Q15435" s="127"/>
      <c r="R15435" s="127"/>
    </row>
    <row r="15436" spans="7:18" x14ac:dyDescent="0.2">
      <c r="G15436" s="64"/>
      <c r="H15436" s="64"/>
      <c r="O15436" s="87"/>
      <c r="P15436" s="127"/>
      <c r="Q15436" s="127"/>
      <c r="R15436" s="127"/>
    </row>
    <row r="15437" spans="7:18" x14ac:dyDescent="0.2">
      <c r="G15437" s="64"/>
      <c r="H15437" s="64"/>
      <c r="O15437" s="87"/>
      <c r="P15437" s="127"/>
      <c r="Q15437" s="127"/>
      <c r="R15437" s="127"/>
    </row>
    <row r="15438" spans="7:18" x14ac:dyDescent="0.2">
      <c r="G15438" s="64"/>
      <c r="H15438" s="64"/>
      <c r="O15438" s="87"/>
      <c r="P15438" s="127"/>
      <c r="Q15438" s="127"/>
      <c r="R15438" s="127"/>
    </row>
    <row r="15439" spans="7:18" x14ac:dyDescent="0.2">
      <c r="G15439" s="64"/>
      <c r="H15439" s="64"/>
      <c r="O15439" s="87"/>
      <c r="P15439" s="127"/>
      <c r="Q15439" s="127"/>
      <c r="R15439" s="127"/>
    </row>
    <row r="15440" spans="7:18" x14ac:dyDescent="0.2">
      <c r="G15440" s="64"/>
      <c r="H15440" s="64"/>
      <c r="O15440" s="87"/>
      <c r="P15440" s="127"/>
      <c r="Q15440" s="127"/>
      <c r="R15440" s="127"/>
    </row>
    <row r="15441" spans="7:18" x14ac:dyDescent="0.2">
      <c r="G15441" s="64"/>
      <c r="H15441" s="64"/>
      <c r="O15441" s="87"/>
      <c r="P15441" s="127"/>
      <c r="Q15441" s="127"/>
      <c r="R15441" s="127"/>
    </row>
    <row r="15442" spans="7:18" x14ac:dyDescent="0.2">
      <c r="G15442" s="64"/>
      <c r="H15442" s="64"/>
      <c r="O15442" s="87"/>
      <c r="P15442" s="127"/>
      <c r="Q15442" s="127"/>
      <c r="R15442" s="127"/>
    </row>
    <row r="15443" spans="7:18" x14ac:dyDescent="0.2">
      <c r="G15443" s="64"/>
      <c r="H15443" s="64"/>
      <c r="O15443" s="87"/>
      <c r="P15443" s="127"/>
      <c r="Q15443" s="127"/>
      <c r="R15443" s="127"/>
    </row>
    <row r="15444" spans="7:18" x14ac:dyDescent="0.2">
      <c r="G15444" s="64"/>
      <c r="H15444" s="64"/>
      <c r="O15444" s="87"/>
      <c r="P15444" s="127"/>
      <c r="Q15444" s="127"/>
      <c r="R15444" s="127"/>
    </row>
    <row r="15445" spans="7:18" x14ac:dyDescent="0.2">
      <c r="G15445" s="64"/>
      <c r="H15445" s="64"/>
      <c r="O15445" s="87"/>
      <c r="P15445" s="127"/>
      <c r="Q15445" s="127"/>
      <c r="R15445" s="127"/>
    </row>
    <row r="15446" spans="7:18" x14ac:dyDescent="0.2">
      <c r="G15446" s="64"/>
      <c r="H15446" s="64"/>
      <c r="O15446" s="87"/>
      <c r="P15446" s="127"/>
      <c r="Q15446" s="127"/>
      <c r="R15446" s="127"/>
    </row>
    <row r="15447" spans="7:18" x14ac:dyDescent="0.2">
      <c r="G15447" s="64"/>
      <c r="H15447" s="64"/>
      <c r="O15447" s="87"/>
      <c r="P15447" s="127"/>
      <c r="Q15447" s="127"/>
      <c r="R15447" s="127"/>
    </row>
    <row r="15448" spans="7:18" x14ac:dyDescent="0.2">
      <c r="G15448" s="64"/>
      <c r="H15448" s="64"/>
      <c r="O15448" s="87"/>
      <c r="P15448" s="127"/>
      <c r="Q15448" s="127"/>
      <c r="R15448" s="127"/>
    </row>
    <row r="15449" spans="7:18" x14ac:dyDescent="0.2">
      <c r="G15449" s="64"/>
      <c r="H15449" s="64"/>
      <c r="O15449" s="87"/>
      <c r="P15449" s="127"/>
      <c r="Q15449" s="127"/>
      <c r="R15449" s="127"/>
    </row>
    <row r="15450" spans="7:18" x14ac:dyDescent="0.2">
      <c r="G15450" s="64"/>
      <c r="H15450" s="64"/>
      <c r="O15450" s="87"/>
      <c r="P15450" s="127"/>
      <c r="Q15450" s="127"/>
      <c r="R15450" s="127"/>
    </row>
    <row r="15451" spans="7:18" x14ac:dyDescent="0.2">
      <c r="G15451" s="64"/>
      <c r="H15451" s="64"/>
      <c r="O15451" s="87"/>
      <c r="P15451" s="127"/>
      <c r="Q15451" s="127"/>
      <c r="R15451" s="127"/>
    </row>
    <row r="15452" spans="7:18" x14ac:dyDescent="0.2">
      <c r="G15452" s="64"/>
      <c r="H15452" s="64"/>
      <c r="O15452" s="87"/>
      <c r="P15452" s="127"/>
      <c r="Q15452" s="127"/>
      <c r="R15452" s="127"/>
    </row>
    <row r="15453" spans="7:18" x14ac:dyDescent="0.2">
      <c r="G15453" s="64"/>
      <c r="H15453" s="64"/>
      <c r="O15453" s="87"/>
      <c r="P15453" s="127"/>
      <c r="Q15453" s="127"/>
      <c r="R15453" s="127"/>
    </row>
    <row r="15454" spans="7:18" x14ac:dyDescent="0.2">
      <c r="G15454" s="64"/>
      <c r="H15454" s="64"/>
      <c r="O15454" s="87"/>
      <c r="P15454" s="127"/>
      <c r="Q15454" s="127"/>
      <c r="R15454" s="127"/>
    </row>
    <row r="15455" spans="7:18" x14ac:dyDescent="0.2">
      <c r="G15455" s="64"/>
      <c r="H15455" s="64"/>
      <c r="O15455" s="87"/>
      <c r="P15455" s="127"/>
      <c r="Q15455" s="127"/>
      <c r="R15455" s="127"/>
    </row>
    <row r="15456" spans="7:18" x14ac:dyDescent="0.2">
      <c r="G15456" s="64"/>
      <c r="H15456" s="64"/>
      <c r="O15456" s="87"/>
      <c r="P15456" s="127"/>
      <c r="Q15456" s="127"/>
      <c r="R15456" s="127"/>
    </row>
    <row r="15457" spans="7:18" x14ac:dyDescent="0.2">
      <c r="G15457" s="64"/>
      <c r="H15457" s="64"/>
      <c r="O15457" s="87"/>
      <c r="P15457" s="127"/>
      <c r="Q15457" s="127"/>
      <c r="R15457" s="127"/>
    </row>
    <row r="15458" spans="7:18" x14ac:dyDescent="0.2">
      <c r="G15458" s="64"/>
      <c r="H15458" s="64"/>
      <c r="O15458" s="87"/>
      <c r="P15458" s="127"/>
      <c r="Q15458" s="127"/>
      <c r="R15458" s="127"/>
    </row>
    <row r="15459" spans="7:18" x14ac:dyDescent="0.2">
      <c r="G15459" s="64"/>
      <c r="H15459" s="64"/>
      <c r="O15459" s="87"/>
      <c r="P15459" s="127"/>
      <c r="Q15459" s="127"/>
      <c r="R15459" s="127"/>
    </row>
    <row r="15460" spans="7:18" x14ac:dyDescent="0.2">
      <c r="G15460" s="64"/>
      <c r="H15460" s="64"/>
      <c r="O15460" s="87"/>
      <c r="P15460" s="127"/>
      <c r="Q15460" s="127"/>
      <c r="R15460" s="127"/>
    </row>
    <row r="15461" spans="7:18" x14ac:dyDescent="0.2">
      <c r="G15461" s="64"/>
      <c r="H15461" s="64"/>
      <c r="O15461" s="87"/>
      <c r="P15461" s="127"/>
      <c r="Q15461" s="127"/>
      <c r="R15461" s="127"/>
    </row>
    <row r="15462" spans="7:18" x14ac:dyDescent="0.2">
      <c r="G15462" s="64"/>
      <c r="H15462" s="64"/>
      <c r="O15462" s="87"/>
      <c r="P15462" s="127"/>
      <c r="Q15462" s="127"/>
      <c r="R15462" s="127"/>
    </row>
    <row r="15463" spans="7:18" x14ac:dyDescent="0.2">
      <c r="G15463" s="64"/>
      <c r="H15463" s="64"/>
      <c r="O15463" s="87"/>
      <c r="P15463" s="127"/>
      <c r="Q15463" s="127"/>
      <c r="R15463" s="127"/>
    </row>
    <row r="15464" spans="7:18" x14ac:dyDescent="0.2">
      <c r="G15464" s="64"/>
      <c r="H15464" s="64"/>
      <c r="O15464" s="87"/>
      <c r="P15464" s="127"/>
      <c r="Q15464" s="127"/>
      <c r="R15464" s="127"/>
    </row>
    <row r="15465" spans="7:18" x14ac:dyDescent="0.2">
      <c r="G15465" s="64"/>
      <c r="H15465" s="64"/>
      <c r="O15465" s="87"/>
      <c r="P15465" s="127"/>
      <c r="Q15465" s="127"/>
      <c r="R15465" s="127"/>
    </row>
    <row r="15466" spans="7:18" x14ac:dyDescent="0.2">
      <c r="G15466" s="64"/>
      <c r="H15466" s="64"/>
      <c r="O15466" s="87"/>
      <c r="P15466" s="127"/>
      <c r="Q15466" s="127"/>
      <c r="R15466" s="127"/>
    </row>
    <row r="15467" spans="7:18" x14ac:dyDescent="0.2">
      <c r="G15467" s="64"/>
      <c r="H15467" s="64"/>
      <c r="O15467" s="87"/>
      <c r="P15467" s="127"/>
      <c r="Q15467" s="127"/>
      <c r="R15467" s="127"/>
    </row>
    <row r="15468" spans="7:18" x14ac:dyDescent="0.2">
      <c r="G15468" s="64"/>
      <c r="H15468" s="64"/>
      <c r="O15468" s="87"/>
      <c r="P15468" s="127"/>
      <c r="Q15468" s="127"/>
      <c r="R15468" s="127"/>
    </row>
    <row r="15469" spans="7:18" x14ac:dyDescent="0.2">
      <c r="G15469" s="64"/>
      <c r="H15469" s="64"/>
      <c r="O15469" s="87"/>
      <c r="P15469" s="127"/>
      <c r="Q15469" s="127"/>
      <c r="R15469" s="127"/>
    </row>
    <row r="15470" spans="7:18" x14ac:dyDescent="0.2">
      <c r="G15470" s="64"/>
      <c r="H15470" s="64"/>
      <c r="O15470" s="87"/>
      <c r="P15470" s="127"/>
      <c r="Q15470" s="127"/>
      <c r="R15470" s="127"/>
    </row>
    <row r="15471" spans="7:18" x14ac:dyDescent="0.2">
      <c r="G15471" s="64"/>
      <c r="H15471" s="64"/>
      <c r="O15471" s="87"/>
      <c r="P15471" s="127"/>
      <c r="Q15471" s="127"/>
      <c r="R15471" s="127"/>
    </row>
    <row r="15472" spans="7:18" x14ac:dyDescent="0.2">
      <c r="G15472" s="64"/>
      <c r="H15472" s="64"/>
      <c r="O15472" s="87"/>
      <c r="P15472" s="127"/>
      <c r="Q15472" s="127"/>
      <c r="R15472" s="127"/>
    </row>
    <row r="15473" spans="7:18" x14ac:dyDescent="0.2">
      <c r="G15473" s="64"/>
      <c r="H15473" s="64"/>
      <c r="O15473" s="87"/>
      <c r="P15473" s="127"/>
      <c r="Q15473" s="127"/>
      <c r="R15473" s="127"/>
    </row>
    <row r="15474" spans="7:18" x14ac:dyDescent="0.2">
      <c r="G15474" s="64"/>
      <c r="H15474" s="64"/>
      <c r="O15474" s="87"/>
      <c r="P15474" s="127"/>
      <c r="Q15474" s="127"/>
      <c r="R15474" s="127"/>
    </row>
    <row r="15475" spans="7:18" x14ac:dyDescent="0.2">
      <c r="G15475" s="64"/>
      <c r="H15475" s="64"/>
      <c r="O15475" s="87"/>
      <c r="P15475" s="127"/>
      <c r="Q15475" s="127"/>
      <c r="R15475" s="127"/>
    </row>
    <row r="15476" spans="7:18" x14ac:dyDescent="0.2">
      <c r="G15476" s="64"/>
      <c r="H15476" s="64"/>
      <c r="O15476" s="87"/>
      <c r="P15476" s="127"/>
      <c r="Q15476" s="127"/>
      <c r="R15476" s="127"/>
    </row>
    <row r="15477" spans="7:18" x14ac:dyDescent="0.2">
      <c r="G15477" s="64"/>
      <c r="H15477" s="64"/>
      <c r="O15477" s="87"/>
      <c r="P15477" s="127"/>
      <c r="Q15477" s="127"/>
      <c r="R15477" s="127"/>
    </row>
    <row r="15478" spans="7:18" x14ac:dyDescent="0.2">
      <c r="G15478" s="64"/>
      <c r="H15478" s="64"/>
      <c r="O15478" s="87"/>
      <c r="P15478" s="127"/>
      <c r="Q15478" s="127"/>
      <c r="R15478" s="127"/>
    </row>
    <row r="15479" spans="7:18" x14ac:dyDescent="0.2">
      <c r="G15479" s="64"/>
      <c r="H15479" s="64"/>
      <c r="O15479" s="87"/>
      <c r="P15479" s="127"/>
      <c r="Q15479" s="127"/>
      <c r="R15479" s="127"/>
    </row>
    <row r="15480" spans="7:18" x14ac:dyDescent="0.2">
      <c r="G15480" s="64"/>
      <c r="H15480" s="64"/>
      <c r="O15480" s="87"/>
      <c r="P15480" s="127"/>
      <c r="Q15480" s="127"/>
      <c r="R15480" s="127"/>
    </row>
    <row r="15481" spans="7:18" x14ac:dyDescent="0.2">
      <c r="G15481" s="64"/>
      <c r="H15481" s="64"/>
      <c r="O15481" s="87"/>
      <c r="P15481" s="127"/>
      <c r="Q15481" s="127"/>
      <c r="R15481" s="127"/>
    </row>
    <row r="15482" spans="7:18" x14ac:dyDescent="0.2">
      <c r="G15482" s="64"/>
      <c r="H15482" s="64"/>
      <c r="O15482" s="87"/>
      <c r="P15482" s="127"/>
      <c r="Q15482" s="127"/>
      <c r="R15482" s="127"/>
    </row>
    <row r="15483" spans="7:18" x14ac:dyDescent="0.2">
      <c r="G15483" s="64"/>
      <c r="H15483" s="64"/>
      <c r="O15483" s="87"/>
      <c r="P15483" s="127"/>
      <c r="Q15483" s="127"/>
      <c r="R15483" s="127"/>
    </row>
    <row r="15484" spans="7:18" x14ac:dyDescent="0.2">
      <c r="G15484" s="64"/>
      <c r="H15484" s="64"/>
      <c r="O15484" s="87"/>
      <c r="P15484" s="127"/>
      <c r="Q15484" s="127"/>
      <c r="R15484" s="127"/>
    </row>
    <row r="15485" spans="7:18" x14ac:dyDescent="0.2">
      <c r="G15485" s="64"/>
      <c r="H15485" s="64"/>
      <c r="O15485" s="87"/>
      <c r="P15485" s="127"/>
      <c r="Q15485" s="127"/>
      <c r="R15485" s="127"/>
    </row>
    <row r="15486" spans="7:18" x14ac:dyDescent="0.2">
      <c r="G15486" s="64"/>
      <c r="H15486" s="64"/>
      <c r="O15486" s="87"/>
      <c r="P15486" s="127"/>
      <c r="Q15486" s="127"/>
      <c r="R15486" s="127"/>
    </row>
    <row r="15487" spans="7:18" x14ac:dyDescent="0.2">
      <c r="G15487" s="64"/>
      <c r="H15487" s="64"/>
      <c r="O15487" s="87"/>
      <c r="P15487" s="127"/>
      <c r="Q15487" s="127"/>
      <c r="R15487" s="127"/>
    </row>
    <row r="15488" spans="7:18" x14ac:dyDescent="0.2">
      <c r="G15488" s="64"/>
      <c r="H15488" s="64"/>
      <c r="O15488" s="87"/>
      <c r="P15488" s="127"/>
      <c r="Q15488" s="127"/>
      <c r="R15488" s="127"/>
    </row>
    <row r="15489" spans="7:18" x14ac:dyDescent="0.2">
      <c r="G15489" s="64"/>
      <c r="H15489" s="64"/>
      <c r="O15489" s="87"/>
      <c r="P15489" s="127"/>
      <c r="Q15489" s="127"/>
      <c r="R15489" s="127"/>
    </row>
    <row r="15490" spans="7:18" x14ac:dyDescent="0.2">
      <c r="G15490" s="64"/>
      <c r="H15490" s="64"/>
      <c r="O15490" s="87"/>
      <c r="P15490" s="127"/>
      <c r="Q15490" s="127"/>
      <c r="R15490" s="127"/>
    </row>
    <row r="15491" spans="7:18" x14ac:dyDescent="0.2">
      <c r="G15491" s="64"/>
      <c r="H15491" s="64"/>
      <c r="O15491" s="87"/>
      <c r="P15491" s="127"/>
      <c r="Q15491" s="127"/>
      <c r="R15491" s="127"/>
    </row>
    <row r="15492" spans="7:18" x14ac:dyDescent="0.2">
      <c r="G15492" s="64"/>
      <c r="H15492" s="64"/>
      <c r="O15492" s="87"/>
      <c r="P15492" s="127"/>
      <c r="Q15492" s="127"/>
      <c r="R15492" s="127"/>
    </row>
    <row r="15493" spans="7:18" x14ac:dyDescent="0.2">
      <c r="G15493" s="64"/>
      <c r="H15493" s="64"/>
      <c r="O15493" s="87"/>
      <c r="P15493" s="127"/>
      <c r="Q15493" s="127"/>
      <c r="R15493" s="127"/>
    </row>
    <row r="15494" spans="7:18" x14ac:dyDescent="0.2">
      <c r="G15494" s="64"/>
      <c r="H15494" s="64"/>
      <c r="O15494" s="87"/>
      <c r="P15494" s="127"/>
      <c r="Q15494" s="127"/>
      <c r="R15494" s="127"/>
    </row>
    <row r="15495" spans="7:18" x14ac:dyDescent="0.2">
      <c r="G15495" s="64"/>
      <c r="H15495" s="64"/>
      <c r="O15495" s="87"/>
      <c r="P15495" s="127"/>
      <c r="Q15495" s="127"/>
      <c r="R15495" s="127"/>
    </row>
    <row r="15496" spans="7:18" x14ac:dyDescent="0.2">
      <c r="G15496" s="64"/>
      <c r="H15496" s="64"/>
      <c r="O15496" s="87"/>
      <c r="P15496" s="127"/>
      <c r="Q15496" s="127"/>
      <c r="R15496" s="127"/>
    </row>
    <row r="15497" spans="7:18" x14ac:dyDescent="0.2">
      <c r="G15497" s="64"/>
      <c r="H15497" s="64"/>
      <c r="O15497" s="87"/>
      <c r="P15497" s="127"/>
      <c r="Q15497" s="127"/>
      <c r="R15497" s="127"/>
    </row>
    <row r="15498" spans="7:18" x14ac:dyDescent="0.2">
      <c r="G15498" s="64"/>
      <c r="H15498" s="64"/>
      <c r="O15498" s="87"/>
      <c r="P15498" s="127"/>
      <c r="Q15498" s="127"/>
      <c r="R15498" s="127"/>
    </row>
    <row r="15499" spans="7:18" x14ac:dyDescent="0.2">
      <c r="G15499" s="64"/>
      <c r="H15499" s="64"/>
      <c r="O15499" s="87"/>
      <c r="P15499" s="127"/>
      <c r="Q15499" s="127"/>
      <c r="R15499" s="127"/>
    </row>
    <row r="15500" spans="7:18" x14ac:dyDescent="0.2">
      <c r="G15500" s="64"/>
      <c r="H15500" s="64"/>
      <c r="O15500" s="87"/>
      <c r="P15500" s="127"/>
      <c r="Q15500" s="127"/>
      <c r="R15500" s="127"/>
    </row>
    <row r="15501" spans="7:18" x14ac:dyDescent="0.2">
      <c r="G15501" s="64"/>
      <c r="H15501" s="64"/>
      <c r="O15501" s="87"/>
      <c r="P15501" s="127"/>
      <c r="Q15501" s="127"/>
      <c r="R15501" s="127"/>
    </row>
    <row r="15502" spans="7:18" x14ac:dyDescent="0.2">
      <c r="G15502" s="64"/>
      <c r="H15502" s="64"/>
      <c r="O15502" s="87"/>
      <c r="P15502" s="127"/>
      <c r="Q15502" s="127"/>
      <c r="R15502" s="127"/>
    </row>
    <row r="15503" spans="7:18" x14ac:dyDescent="0.2">
      <c r="G15503" s="64"/>
      <c r="H15503" s="64"/>
      <c r="O15503" s="87"/>
      <c r="P15503" s="127"/>
      <c r="Q15503" s="127"/>
      <c r="R15503" s="127"/>
    </row>
    <row r="15504" spans="7:18" x14ac:dyDescent="0.2">
      <c r="G15504" s="64"/>
      <c r="H15504" s="64"/>
      <c r="O15504" s="87"/>
      <c r="P15504" s="127"/>
      <c r="Q15504" s="127"/>
      <c r="R15504" s="127"/>
    </row>
    <row r="15505" spans="7:18" x14ac:dyDescent="0.2">
      <c r="G15505" s="64"/>
      <c r="H15505" s="64"/>
      <c r="O15505" s="87"/>
      <c r="P15505" s="127"/>
      <c r="Q15505" s="127"/>
      <c r="R15505" s="127"/>
    </row>
    <row r="15506" spans="7:18" x14ac:dyDescent="0.2">
      <c r="G15506" s="64"/>
      <c r="H15506" s="64"/>
      <c r="O15506" s="87"/>
      <c r="P15506" s="127"/>
      <c r="Q15506" s="127"/>
      <c r="R15506" s="127"/>
    </row>
    <row r="15507" spans="7:18" x14ac:dyDescent="0.2">
      <c r="G15507" s="64"/>
      <c r="H15507" s="64"/>
      <c r="O15507" s="87"/>
      <c r="P15507" s="127"/>
      <c r="Q15507" s="127"/>
      <c r="R15507" s="127"/>
    </row>
    <row r="15508" spans="7:18" x14ac:dyDescent="0.2">
      <c r="G15508" s="64"/>
      <c r="H15508" s="64"/>
      <c r="O15508" s="87"/>
      <c r="P15508" s="127"/>
      <c r="Q15508" s="127"/>
      <c r="R15508" s="127"/>
    </row>
    <row r="15509" spans="7:18" x14ac:dyDescent="0.2">
      <c r="G15509" s="64"/>
      <c r="H15509" s="64"/>
      <c r="O15509" s="87"/>
      <c r="P15509" s="127"/>
      <c r="Q15509" s="127"/>
      <c r="R15509" s="127"/>
    </row>
    <row r="15510" spans="7:18" x14ac:dyDescent="0.2">
      <c r="G15510" s="64"/>
      <c r="H15510" s="64"/>
      <c r="O15510" s="87"/>
      <c r="P15510" s="127"/>
      <c r="Q15510" s="127"/>
      <c r="R15510" s="127"/>
    </row>
    <row r="15511" spans="7:18" x14ac:dyDescent="0.2">
      <c r="G15511" s="64"/>
      <c r="H15511" s="64"/>
      <c r="O15511" s="87"/>
      <c r="P15511" s="127"/>
      <c r="Q15511" s="127"/>
      <c r="R15511" s="127"/>
    </row>
    <row r="15512" spans="7:18" x14ac:dyDescent="0.2">
      <c r="G15512" s="64"/>
      <c r="H15512" s="64"/>
      <c r="O15512" s="87"/>
      <c r="P15512" s="127"/>
      <c r="Q15512" s="127"/>
      <c r="R15512" s="127"/>
    </row>
    <row r="15513" spans="7:18" x14ac:dyDescent="0.2">
      <c r="G15513" s="64"/>
      <c r="H15513" s="64"/>
      <c r="O15513" s="87"/>
      <c r="P15513" s="127"/>
      <c r="Q15513" s="127"/>
      <c r="R15513" s="127"/>
    </row>
    <row r="15514" spans="7:18" x14ac:dyDescent="0.2">
      <c r="G15514" s="64"/>
      <c r="H15514" s="64"/>
      <c r="O15514" s="87"/>
      <c r="P15514" s="127"/>
      <c r="Q15514" s="127"/>
      <c r="R15514" s="127"/>
    </row>
    <row r="15515" spans="7:18" x14ac:dyDescent="0.2">
      <c r="G15515" s="64"/>
      <c r="H15515" s="64"/>
      <c r="O15515" s="87"/>
      <c r="P15515" s="127"/>
      <c r="Q15515" s="127"/>
      <c r="R15515" s="127"/>
    </row>
    <row r="15516" spans="7:18" x14ac:dyDescent="0.2">
      <c r="G15516" s="64"/>
      <c r="H15516" s="64"/>
      <c r="O15516" s="87"/>
      <c r="P15516" s="127"/>
      <c r="Q15516" s="127"/>
      <c r="R15516" s="127"/>
    </row>
    <row r="15517" spans="7:18" x14ac:dyDescent="0.2">
      <c r="G15517" s="64"/>
      <c r="H15517" s="64"/>
      <c r="O15517" s="87"/>
      <c r="P15517" s="127"/>
      <c r="Q15517" s="127"/>
      <c r="R15517" s="127"/>
    </row>
    <row r="15518" spans="7:18" x14ac:dyDescent="0.2">
      <c r="G15518" s="64"/>
      <c r="H15518" s="64"/>
      <c r="O15518" s="87"/>
      <c r="P15518" s="127"/>
      <c r="Q15518" s="127"/>
      <c r="R15518" s="127"/>
    </row>
    <row r="15519" spans="7:18" x14ac:dyDescent="0.2">
      <c r="G15519" s="64"/>
      <c r="H15519" s="64"/>
      <c r="O15519" s="87"/>
      <c r="P15519" s="127"/>
      <c r="Q15519" s="127"/>
      <c r="R15519" s="127"/>
    </row>
    <row r="15520" spans="7:18" x14ac:dyDescent="0.2">
      <c r="G15520" s="64"/>
      <c r="H15520" s="64"/>
      <c r="O15520" s="87"/>
      <c r="P15520" s="127"/>
      <c r="Q15520" s="127"/>
      <c r="R15520" s="127"/>
    </row>
    <row r="15521" spans="7:18" x14ac:dyDescent="0.2">
      <c r="G15521" s="64"/>
      <c r="H15521" s="64"/>
      <c r="O15521" s="87"/>
      <c r="P15521" s="127"/>
      <c r="Q15521" s="127"/>
      <c r="R15521" s="127"/>
    </row>
    <row r="15522" spans="7:18" x14ac:dyDescent="0.2">
      <c r="G15522" s="64"/>
      <c r="H15522" s="64"/>
      <c r="O15522" s="87"/>
      <c r="P15522" s="127"/>
      <c r="Q15522" s="127"/>
      <c r="R15522" s="127"/>
    </row>
    <row r="15523" spans="7:18" x14ac:dyDescent="0.2">
      <c r="G15523" s="64"/>
      <c r="H15523" s="64"/>
      <c r="O15523" s="87"/>
      <c r="P15523" s="127"/>
      <c r="Q15523" s="127"/>
      <c r="R15523" s="127"/>
    </row>
    <row r="15524" spans="7:18" x14ac:dyDescent="0.2">
      <c r="G15524" s="64"/>
      <c r="H15524" s="64"/>
      <c r="O15524" s="87"/>
      <c r="P15524" s="127"/>
      <c r="Q15524" s="127"/>
      <c r="R15524" s="127"/>
    </row>
    <row r="15525" spans="7:18" x14ac:dyDescent="0.2">
      <c r="G15525" s="64"/>
      <c r="H15525" s="64"/>
      <c r="O15525" s="87"/>
      <c r="P15525" s="127"/>
      <c r="Q15525" s="127"/>
      <c r="R15525" s="127"/>
    </row>
    <row r="15526" spans="7:18" x14ac:dyDescent="0.2">
      <c r="G15526" s="64"/>
      <c r="H15526" s="64"/>
      <c r="O15526" s="87"/>
      <c r="P15526" s="127"/>
      <c r="Q15526" s="127"/>
      <c r="R15526" s="127"/>
    </row>
    <row r="15527" spans="7:18" x14ac:dyDescent="0.2">
      <c r="G15527" s="64"/>
      <c r="H15527" s="64"/>
      <c r="O15527" s="87"/>
      <c r="P15527" s="127"/>
      <c r="Q15527" s="127"/>
      <c r="R15527" s="127"/>
    </row>
    <row r="15528" spans="7:18" x14ac:dyDescent="0.2">
      <c r="G15528" s="64"/>
      <c r="H15528" s="64"/>
      <c r="O15528" s="87"/>
      <c r="P15528" s="127"/>
      <c r="Q15528" s="127"/>
      <c r="R15528" s="127"/>
    </row>
    <row r="15529" spans="7:18" x14ac:dyDescent="0.2">
      <c r="G15529" s="64"/>
      <c r="H15529" s="64"/>
      <c r="O15529" s="87"/>
      <c r="P15529" s="127"/>
      <c r="Q15529" s="127"/>
      <c r="R15529" s="127"/>
    </row>
    <row r="15530" spans="7:18" x14ac:dyDescent="0.2">
      <c r="G15530" s="64"/>
      <c r="H15530" s="64"/>
      <c r="O15530" s="87"/>
      <c r="P15530" s="127"/>
      <c r="Q15530" s="127"/>
      <c r="R15530" s="127"/>
    </row>
    <row r="15531" spans="7:18" x14ac:dyDescent="0.2">
      <c r="G15531" s="64"/>
      <c r="H15531" s="64"/>
      <c r="O15531" s="87"/>
      <c r="P15531" s="127"/>
      <c r="Q15531" s="127"/>
      <c r="R15531" s="127"/>
    </row>
    <row r="15532" spans="7:18" x14ac:dyDescent="0.2">
      <c r="G15532" s="64"/>
      <c r="H15532" s="64"/>
      <c r="O15532" s="87"/>
      <c r="P15532" s="127"/>
      <c r="Q15532" s="127"/>
      <c r="R15532" s="127"/>
    </row>
    <row r="15533" spans="7:18" x14ac:dyDescent="0.2">
      <c r="G15533" s="64"/>
      <c r="H15533" s="64"/>
      <c r="O15533" s="87"/>
      <c r="P15533" s="127"/>
      <c r="Q15533" s="127"/>
      <c r="R15533" s="127"/>
    </row>
    <row r="15534" spans="7:18" x14ac:dyDescent="0.2">
      <c r="G15534" s="64"/>
      <c r="H15534" s="64"/>
      <c r="O15534" s="87"/>
      <c r="P15534" s="127"/>
      <c r="Q15534" s="127"/>
      <c r="R15534" s="127"/>
    </row>
    <row r="15535" spans="7:18" x14ac:dyDescent="0.2">
      <c r="G15535" s="64"/>
      <c r="H15535" s="64"/>
      <c r="O15535" s="87"/>
      <c r="P15535" s="127"/>
      <c r="Q15535" s="127"/>
      <c r="R15535" s="127"/>
    </row>
    <row r="15536" spans="7:18" x14ac:dyDescent="0.2">
      <c r="G15536" s="64"/>
      <c r="H15536" s="64"/>
      <c r="O15536" s="87"/>
      <c r="P15536" s="127"/>
      <c r="Q15536" s="127"/>
      <c r="R15536" s="127"/>
    </row>
    <row r="15537" spans="7:18" x14ac:dyDescent="0.2">
      <c r="G15537" s="64"/>
      <c r="H15537" s="64"/>
      <c r="O15537" s="87"/>
      <c r="P15537" s="127"/>
      <c r="Q15537" s="127"/>
      <c r="R15537" s="127"/>
    </row>
    <row r="15538" spans="7:18" x14ac:dyDescent="0.2">
      <c r="G15538" s="64"/>
      <c r="H15538" s="64"/>
      <c r="O15538" s="87"/>
      <c r="P15538" s="127"/>
      <c r="Q15538" s="127"/>
      <c r="R15538" s="127"/>
    </row>
    <row r="15539" spans="7:18" x14ac:dyDescent="0.2">
      <c r="G15539" s="64"/>
      <c r="H15539" s="64"/>
      <c r="O15539" s="87"/>
      <c r="P15539" s="127"/>
      <c r="Q15539" s="127"/>
      <c r="R15539" s="127"/>
    </row>
    <row r="15540" spans="7:18" x14ac:dyDescent="0.2">
      <c r="G15540" s="64"/>
      <c r="H15540" s="64"/>
      <c r="O15540" s="87"/>
      <c r="P15540" s="127"/>
      <c r="Q15540" s="127"/>
      <c r="R15540" s="127"/>
    </row>
    <row r="15541" spans="7:18" x14ac:dyDescent="0.2">
      <c r="G15541" s="64"/>
      <c r="H15541" s="64"/>
      <c r="O15541" s="87"/>
      <c r="P15541" s="127"/>
      <c r="Q15541" s="127"/>
      <c r="R15541" s="127"/>
    </row>
    <row r="15542" spans="7:18" x14ac:dyDescent="0.2">
      <c r="G15542" s="64"/>
      <c r="H15542" s="64"/>
      <c r="O15542" s="87"/>
      <c r="P15542" s="127"/>
      <c r="Q15542" s="127"/>
      <c r="R15542" s="127"/>
    </row>
    <row r="15543" spans="7:18" x14ac:dyDescent="0.2">
      <c r="G15543" s="64"/>
      <c r="H15543" s="64"/>
      <c r="O15543" s="87"/>
      <c r="P15543" s="127"/>
      <c r="Q15543" s="127"/>
      <c r="R15543" s="127"/>
    </row>
    <row r="15544" spans="7:18" x14ac:dyDescent="0.2">
      <c r="G15544" s="64"/>
      <c r="H15544" s="64"/>
      <c r="O15544" s="87"/>
      <c r="P15544" s="127"/>
      <c r="Q15544" s="127"/>
      <c r="R15544" s="127"/>
    </row>
    <row r="15545" spans="7:18" x14ac:dyDescent="0.2">
      <c r="G15545" s="64"/>
      <c r="H15545" s="64"/>
      <c r="O15545" s="87"/>
      <c r="P15545" s="127"/>
      <c r="Q15545" s="127"/>
      <c r="R15545" s="127"/>
    </row>
    <row r="15546" spans="7:18" x14ac:dyDescent="0.2">
      <c r="G15546" s="64"/>
      <c r="H15546" s="64"/>
      <c r="O15546" s="87"/>
      <c r="P15546" s="127"/>
      <c r="Q15546" s="127"/>
      <c r="R15546" s="127"/>
    </row>
    <row r="15547" spans="7:18" x14ac:dyDescent="0.2">
      <c r="G15547" s="64"/>
      <c r="H15547" s="64"/>
      <c r="O15547" s="87"/>
      <c r="P15547" s="127"/>
      <c r="Q15547" s="127"/>
      <c r="R15547" s="127"/>
    </row>
    <row r="15548" spans="7:18" x14ac:dyDescent="0.2">
      <c r="G15548" s="64"/>
      <c r="H15548" s="64"/>
      <c r="O15548" s="87"/>
      <c r="P15548" s="127"/>
      <c r="Q15548" s="127"/>
      <c r="R15548" s="127"/>
    </row>
    <row r="15549" spans="7:18" x14ac:dyDescent="0.2">
      <c r="G15549" s="64"/>
      <c r="H15549" s="64"/>
      <c r="O15549" s="87"/>
      <c r="P15549" s="127"/>
      <c r="Q15549" s="127"/>
      <c r="R15549" s="127"/>
    </row>
    <row r="15550" spans="7:18" x14ac:dyDescent="0.2">
      <c r="G15550" s="64"/>
      <c r="H15550" s="64"/>
      <c r="O15550" s="87"/>
      <c r="P15550" s="127"/>
      <c r="Q15550" s="127"/>
      <c r="R15550" s="127"/>
    </row>
    <row r="15551" spans="7:18" x14ac:dyDescent="0.2">
      <c r="G15551" s="64"/>
      <c r="H15551" s="64"/>
      <c r="O15551" s="87"/>
      <c r="P15551" s="127"/>
      <c r="Q15551" s="127"/>
      <c r="R15551" s="127"/>
    </row>
    <row r="15552" spans="7:18" x14ac:dyDescent="0.2">
      <c r="G15552" s="64"/>
      <c r="H15552" s="64"/>
      <c r="O15552" s="87"/>
      <c r="P15552" s="127"/>
      <c r="Q15552" s="127"/>
      <c r="R15552" s="127"/>
    </row>
    <row r="15553" spans="7:18" x14ac:dyDescent="0.2">
      <c r="G15553" s="64"/>
      <c r="H15553" s="64"/>
      <c r="O15553" s="87"/>
      <c r="P15553" s="127"/>
      <c r="Q15553" s="127"/>
      <c r="R15553" s="127"/>
    </row>
    <row r="15554" spans="7:18" x14ac:dyDescent="0.2">
      <c r="G15554" s="64"/>
      <c r="H15554" s="64"/>
      <c r="O15554" s="87"/>
      <c r="P15554" s="127"/>
      <c r="Q15554" s="127"/>
      <c r="R15554" s="127"/>
    </row>
    <row r="15555" spans="7:18" x14ac:dyDescent="0.2">
      <c r="G15555" s="64"/>
      <c r="H15555" s="64"/>
      <c r="O15555" s="87"/>
      <c r="P15555" s="127"/>
      <c r="Q15555" s="127"/>
      <c r="R15555" s="127"/>
    </row>
    <row r="15556" spans="7:18" x14ac:dyDescent="0.2">
      <c r="G15556" s="64"/>
      <c r="H15556" s="64"/>
      <c r="O15556" s="87"/>
      <c r="P15556" s="127"/>
      <c r="Q15556" s="127"/>
      <c r="R15556" s="127"/>
    </row>
    <row r="15557" spans="7:18" x14ac:dyDescent="0.2">
      <c r="G15557" s="64"/>
      <c r="H15557" s="64"/>
      <c r="O15557" s="87"/>
      <c r="P15557" s="127"/>
      <c r="Q15557" s="127"/>
      <c r="R15557" s="127"/>
    </row>
    <row r="15558" spans="7:18" x14ac:dyDescent="0.2">
      <c r="G15558" s="64"/>
      <c r="H15558" s="64"/>
      <c r="O15558" s="87"/>
      <c r="P15558" s="127"/>
      <c r="Q15558" s="127"/>
      <c r="R15558" s="127"/>
    </row>
    <row r="15559" spans="7:18" x14ac:dyDescent="0.2">
      <c r="G15559" s="64"/>
      <c r="H15559" s="64"/>
      <c r="O15559" s="87"/>
      <c r="P15559" s="127"/>
      <c r="Q15559" s="127"/>
      <c r="R15559" s="127"/>
    </row>
    <row r="15560" spans="7:18" x14ac:dyDescent="0.2">
      <c r="G15560" s="64"/>
      <c r="H15560" s="64"/>
      <c r="O15560" s="87"/>
      <c r="P15560" s="127"/>
      <c r="Q15560" s="127"/>
      <c r="R15560" s="127"/>
    </row>
    <row r="15561" spans="7:18" x14ac:dyDescent="0.2">
      <c r="G15561" s="64"/>
      <c r="H15561" s="64"/>
      <c r="O15561" s="87"/>
      <c r="P15561" s="127"/>
      <c r="Q15561" s="127"/>
      <c r="R15561" s="127"/>
    </row>
    <row r="15562" spans="7:18" x14ac:dyDescent="0.2">
      <c r="G15562" s="64"/>
      <c r="H15562" s="64"/>
      <c r="O15562" s="87"/>
      <c r="P15562" s="127"/>
      <c r="Q15562" s="127"/>
      <c r="R15562" s="127"/>
    </row>
    <row r="15563" spans="7:18" x14ac:dyDescent="0.2">
      <c r="G15563" s="64"/>
      <c r="H15563" s="64"/>
      <c r="O15563" s="87"/>
      <c r="P15563" s="127"/>
      <c r="Q15563" s="127"/>
      <c r="R15563" s="127"/>
    </row>
    <row r="15564" spans="7:18" x14ac:dyDescent="0.2">
      <c r="G15564" s="64"/>
      <c r="H15564" s="64"/>
      <c r="O15564" s="87"/>
      <c r="P15564" s="127"/>
      <c r="Q15564" s="127"/>
      <c r="R15564" s="127"/>
    </row>
    <row r="15565" spans="7:18" x14ac:dyDescent="0.2">
      <c r="G15565" s="64"/>
      <c r="H15565" s="64"/>
      <c r="O15565" s="87"/>
      <c r="P15565" s="127"/>
      <c r="Q15565" s="127"/>
      <c r="R15565" s="127"/>
    </row>
    <row r="15566" spans="7:18" x14ac:dyDescent="0.2">
      <c r="G15566" s="64"/>
      <c r="H15566" s="64"/>
      <c r="O15566" s="87"/>
      <c r="P15566" s="127"/>
      <c r="Q15566" s="127"/>
      <c r="R15566" s="127"/>
    </row>
    <row r="15567" spans="7:18" x14ac:dyDescent="0.2">
      <c r="G15567" s="64"/>
      <c r="H15567" s="64"/>
      <c r="O15567" s="87"/>
      <c r="P15567" s="127"/>
      <c r="Q15567" s="127"/>
      <c r="R15567" s="127"/>
    </row>
    <row r="15568" spans="7:18" x14ac:dyDescent="0.2">
      <c r="G15568" s="64"/>
      <c r="H15568" s="64"/>
      <c r="O15568" s="87"/>
      <c r="P15568" s="127"/>
      <c r="Q15568" s="127"/>
      <c r="R15568" s="127"/>
    </row>
    <row r="15569" spans="7:18" x14ac:dyDescent="0.2">
      <c r="G15569" s="64"/>
      <c r="H15569" s="64"/>
      <c r="O15569" s="87"/>
      <c r="P15569" s="127"/>
      <c r="Q15569" s="127"/>
      <c r="R15569" s="127"/>
    </row>
    <row r="15570" spans="7:18" x14ac:dyDescent="0.2">
      <c r="G15570" s="64"/>
      <c r="H15570" s="64"/>
      <c r="O15570" s="87"/>
      <c r="P15570" s="127"/>
      <c r="Q15570" s="127"/>
      <c r="R15570" s="127"/>
    </row>
    <row r="15571" spans="7:18" x14ac:dyDescent="0.2">
      <c r="G15571" s="64"/>
      <c r="H15571" s="64"/>
      <c r="O15571" s="87"/>
      <c r="P15571" s="127"/>
      <c r="Q15571" s="127"/>
      <c r="R15571" s="127"/>
    </row>
    <row r="15572" spans="7:18" x14ac:dyDescent="0.2">
      <c r="G15572" s="64"/>
      <c r="H15572" s="64"/>
      <c r="O15572" s="87"/>
      <c r="P15572" s="127"/>
      <c r="Q15572" s="127"/>
      <c r="R15572" s="127"/>
    </row>
    <row r="15573" spans="7:18" x14ac:dyDescent="0.2">
      <c r="G15573" s="64"/>
      <c r="H15573" s="64"/>
      <c r="O15573" s="87"/>
      <c r="P15573" s="127"/>
      <c r="Q15573" s="127"/>
      <c r="R15573" s="127"/>
    </row>
    <row r="15574" spans="7:18" x14ac:dyDescent="0.2">
      <c r="G15574" s="64"/>
      <c r="H15574" s="64"/>
      <c r="O15574" s="87"/>
      <c r="P15574" s="127"/>
      <c r="Q15574" s="127"/>
      <c r="R15574" s="127"/>
    </row>
    <row r="15575" spans="7:18" x14ac:dyDescent="0.2">
      <c r="G15575" s="64"/>
      <c r="H15575" s="64"/>
      <c r="O15575" s="87"/>
      <c r="P15575" s="127"/>
      <c r="Q15575" s="127"/>
      <c r="R15575" s="127"/>
    </row>
    <row r="15576" spans="7:18" x14ac:dyDescent="0.2">
      <c r="G15576" s="64"/>
      <c r="H15576" s="64"/>
      <c r="O15576" s="87"/>
      <c r="P15576" s="127"/>
      <c r="Q15576" s="127"/>
      <c r="R15576" s="127"/>
    </row>
    <row r="15577" spans="7:18" x14ac:dyDescent="0.2">
      <c r="G15577" s="64"/>
      <c r="H15577" s="64"/>
      <c r="O15577" s="87"/>
      <c r="P15577" s="127"/>
      <c r="Q15577" s="127"/>
      <c r="R15577" s="127"/>
    </row>
    <row r="15578" spans="7:18" x14ac:dyDescent="0.2">
      <c r="G15578" s="64"/>
      <c r="H15578" s="64"/>
      <c r="O15578" s="87"/>
      <c r="P15578" s="127"/>
      <c r="Q15578" s="127"/>
      <c r="R15578" s="127"/>
    </row>
    <row r="15579" spans="7:18" x14ac:dyDescent="0.2">
      <c r="G15579" s="64"/>
      <c r="H15579" s="64"/>
      <c r="O15579" s="87"/>
      <c r="P15579" s="127"/>
      <c r="Q15579" s="127"/>
      <c r="R15579" s="127"/>
    </row>
    <row r="15580" spans="7:18" x14ac:dyDescent="0.2">
      <c r="G15580" s="64"/>
      <c r="H15580" s="64"/>
      <c r="O15580" s="87"/>
      <c r="P15580" s="127"/>
      <c r="Q15580" s="127"/>
      <c r="R15580" s="127"/>
    </row>
    <row r="15581" spans="7:18" x14ac:dyDescent="0.2">
      <c r="G15581" s="64"/>
      <c r="H15581" s="64"/>
      <c r="O15581" s="87"/>
      <c r="P15581" s="127"/>
      <c r="Q15581" s="127"/>
      <c r="R15581" s="127"/>
    </row>
    <row r="15582" spans="7:18" x14ac:dyDescent="0.2">
      <c r="G15582" s="64"/>
      <c r="H15582" s="64"/>
      <c r="O15582" s="87"/>
      <c r="P15582" s="127"/>
      <c r="Q15582" s="127"/>
      <c r="R15582" s="127"/>
    </row>
    <row r="15583" spans="7:18" x14ac:dyDescent="0.2">
      <c r="G15583" s="64"/>
      <c r="H15583" s="64"/>
      <c r="O15583" s="87"/>
      <c r="P15583" s="127"/>
      <c r="Q15583" s="127"/>
      <c r="R15583" s="127"/>
    </row>
    <row r="15584" spans="7:18" x14ac:dyDescent="0.2">
      <c r="G15584" s="64"/>
      <c r="H15584" s="64"/>
      <c r="O15584" s="87"/>
      <c r="P15584" s="127"/>
      <c r="Q15584" s="127"/>
      <c r="R15584" s="127"/>
    </row>
    <row r="15585" spans="7:18" x14ac:dyDescent="0.2">
      <c r="G15585" s="64"/>
      <c r="H15585" s="64"/>
      <c r="O15585" s="87"/>
      <c r="P15585" s="127"/>
      <c r="Q15585" s="127"/>
      <c r="R15585" s="127"/>
    </row>
    <row r="15586" spans="7:18" x14ac:dyDescent="0.2">
      <c r="G15586" s="64"/>
      <c r="H15586" s="64"/>
      <c r="O15586" s="87"/>
      <c r="P15586" s="127"/>
      <c r="Q15586" s="127"/>
      <c r="R15586" s="127"/>
    </row>
    <row r="15587" spans="7:18" x14ac:dyDescent="0.2">
      <c r="G15587" s="64"/>
      <c r="H15587" s="64"/>
      <c r="O15587" s="87"/>
      <c r="P15587" s="127"/>
      <c r="Q15587" s="127"/>
      <c r="R15587" s="127"/>
    </row>
    <row r="15588" spans="7:18" x14ac:dyDescent="0.2">
      <c r="G15588" s="64"/>
      <c r="H15588" s="64"/>
      <c r="O15588" s="87"/>
      <c r="P15588" s="127"/>
      <c r="Q15588" s="127"/>
      <c r="R15588" s="127"/>
    </row>
    <row r="15589" spans="7:18" x14ac:dyDescent="0.2">
      <c r="G15589" s="64"/>
      <c r="H15589" s="64"/>
      <c r="O15589" s="87"/>
      <c r="P15589" s="127"/>
      <c r="Q15589" s="127"/>
      <c r="R15589" s="127"/>
    </row>
    <row r="15590" spans="7:18" x14ac:dyDescent="0.2">
      <c r="G15590" s="64"/>
      <c r="H15590" s="64"/>
      <c r="O15590" s="87"/>
      <c r="P15590" s="127"/>
      <c r="Q15590" s="127"/>
      <c r="R15590" s="127"/>
    </row>
    <row r="15591" spans="7:18" x14ac:dyDescent="0.2">
      <c r="G15591" s="64"/>
      <c r="H15591" s="64"/>
      <c r="O15591" s="87"/>
      <c r="P15591" s="127"/>
      <c r="Q15591" s="127"/>
      <c r="R15591" s="127"/>
    </row>
    <row r="15592" spans="7:18" x14ac:dyDescent="0.2">
      <c r="G15592" s="64"/>
      <c r="H15592" s="64"/>
      <c r="O15592" s="87"/>
      <c r="P15592" s="127"/>
      <c r="Q15592" s="127"/>
      <c r="R15592" s="127"/>
    </row>
    <row r="15593" spans="7:18" x14ac:dyDescent="0.2">
      <c r="G15593" s="64"/>
      <c r="H15593" s="64"/>
      <c r="O15593" s="87"/>
      <c r="P15593" s="127"/>
      <c r="Q15593" s="127"/>
      <c r="R15593" s="127"/>
    </row>
    <row r="15594" spans="7:18" x14ac:dyDescent="0.2">
      <c r="G15594" s="64"/>
      <c r="H15594" s="64"/>
      <c r="O15594" s="87"/>
      <c r="P15594" s="127"/>
      <c r="Q15594" s="127"/>
      <c r="R15594" s="127"/>
    </row>
    <row r="15595" spans="7:18" x14ac:dyDescent="0.2">
      <c r="G15595" s="64"/>
      <c r="H15595" s="64"/>
      <c r="O15595" s="87"/>
      <c r="P15595" s="127"/>
      <c r="Q15595" s="127"/>
      <c r="R15595" s="127"/>
    </row>
    <row r="15596" spans="7:18" x14ac:dyDescent="0.2">
      <c r="G15596" s="64"/>
      <c r="H15596" s="64"/>
      <c r="O15596" s="87"/>
      <c r="P15596" s="127"/>
      <c r="Q15596" s="127"/>
      <c r="R15596" s="127"/>
    </row>
    <row r="15597" spans="7:18" x14ac:dyDescent="0.2">
      <c r="G15597" s="64"/>
      <c r="H15597" s="64"/>
      <c r="O15597" s="87"/>
      <c r="P15597" s="127"/>
      <c r="Q15597" s="127"/>
      <c r="R15597" s="127"/>
    </row>
    <row r="15598" spans="7:18" x14ac:dyDescent="0.2">
      <c r="G15598" s="64"/>
      <c r="H15598" s="64"/>
      <c r="O15598" s="87"/>
      <c r="P15598" s="127"/>
      <c r="Q15598" s="127"/>
      <c r="R15598" s="127"/>
    </row>
    <row r="15599" spans="7:18" x14ac:dyDescent="0.2">
      <c r="G15599" s="64"/>
      <c r="H15599" s="64"/>
      <c r="O15599" s="87"/>
      <c r="P15599" s="127"/>
      <c r="Q15599" s="127"/>
      <c r="R15599" s="127"/>
    </row>
    <row r="15600" spans="7:18" x14ac:dyDescent="0.2">
      <c r="G15600" s="64"/>
      <c r="H15600" s="64"/>
      <c r="O15600" s="87"/>
      <c r="P15600" s="127"/>
      <c r="Q15600" s="127"/>
      <c r="R15600" s="127"/>
    </row>
    <row r="15601" spans="7:18" x14ac:dyDescent="0.2">
      <c r="G15601" s="64"/>
      <c r="H15601" s="64"/>
      <c r="O15601" s="87"/>
      <c r="P15601" s="127"/>
      <c r="Q15601" s="127"/>
      <c r="R15601" s="127"/>
    </row>
    <row r="15602" spans="7:18" x14ac:dyDescent="0.2">
      <c r="G15602" s="64"/>
      <c r="H15602" s="64"/>
      <c r="O15602" s="87"/>
      <c r="P15602" s="127"/>
      <c r="Q15602" s="127"/>
      <c r="R15602" s="127"/>
    </row>
    <row r="15603" spans="7:18" x14ac:dyDescent="0.2">
      <c r="G15603" s="64"/>
      <c r="H15603" s="64"/>
      <c r="O15603" s="87"/>
      <c r="P15603" s="127"/>
      <c r="Q15603" s="127"/>
      <c r="R15603" s="127"/>
    </row>
    <row r="15604" spans="7:18" x14ac:dyDescent="0.2">
      <c r="G15604" s="64"/>
      <c r="H15604" s="64"/>
      <c r="O15604" s="87"/>
      <c r="P15604" s="127"/>
      <c r="Q15604" s="127"/>
      <c r="R15604" s="127"/>
    </row>
    <row r="15605" spans="7:18" x14ac:dyDescent="0.2">
      <c r="G15605" s="64"/>
      <c r="H15605" s="64"/>
      <c r="O15605" s="87"/>
      <c r="P15605" s="127"/>
      <c r="Q15605" s="127"/>
      <c r="R15605" s="127"/>
    </row>
    <row r="15606" spans="7:18" x14ac:dyDescent="0.2">
      <c r="G15606" s="64"/>
      <c r="H15606" s="64"/>
      <c r="O15606" s="87"/>
      <c r="P15606" s="127"/>
      <c r="Q15606" s="127"/>
      <c r="R15606" s="127"/>
    </row>
    <row r="15607" spans="7:18" x14ac:dyDescent="0.2">
      <c r="G15607" s="64"/>
      <c r="H15607" s="64"/>
      <c r="O15607" s="87"/>
      <c r="P15607" s="127"/>
      <c r="Q15607" s="127"/>
      <c r="R15607" s="127"/>
    </row>
    <row r="15608" spans="7:18" x14ac:dyDescent="0.2">
      <c r="G15608" s="64"/>
      <c r="H15608" s="64"/>
      <c r="O15608" s="87"/>
      <c r="P15608" s="127"/>
      <c r="Q15608" s="127"/>
      <c r="R15608" s="127"/>
    </row>
    <row r="15609" spans="7:18" x14ac:dyDescent="0.2">
      <c r="G15609" s="64"/>
      <c r="H15609" s="64"/>
      <c r="O15609" s="87"/>
      <c r="P15609" s="127"/>
      <c r="Q15609" s="127"/>
      <c r="R15609" s="127"/>
    </row>
    <row r="15610" spans="7:18" x14ac:dyDescent="0.2">
      <c r="G15610" s="64"/>
      <c r="H15610" s="64"/>
      <c r="O15610" s="87"/>
      <c r="P15610" s="127"/>
      <c r="Q15610" s="127"/>
      <c r="R15610" s="127"/>
    </row>
    <row r="15611" spans="7:18" x14ac:dyDescent="0.2">
      <c r="G15611" s="64"/>
      <c r="H15611" s="64"/>
      <c r="O15611" s="87"/>
      <c r="P15611" s="127"/>
      <c r="Q15611" s="127"/>
      <c r="R15611" s="127"/>
    </row>
    <row r="15612" spans="7:18" x14ac:dyDescent="0.2">
      <c r="G15612" s="64"/>
      <c r="H15612" s="64"/>
      <c r="O15612" s="87"/>
      <c r="P15612" s="127"/>
      <c r="Q15612" s="127"/>
      <c r="R15612" s="127"/>
    </row>
    <row r="15613" spans="7:18" x14ac:dyDescent="0.2">
      <c r="G15613" s="64"/>
      <c r="H15613" s="64"/>
      <c r="O15613" s="87"/>
      <c r="P15613" s="127"/>
      <c r="Q15613" s="127"/>
      <c r="R15613" s="127"/>
    </row>
    <row r="15614" spans="7:18" x14ac:dyDescent="0.2">
      <c r="G15614" s="64"/>
      <c r="H15614" s="64"/>
      <c r="O15614" s="87"/>
      <c r="P15614" s="127"/>
      <c r="Q15614" s="127"/>
      <c r="R15614" s="127"/>
    </row>
    <row r="15615" spans="7:18" x14ac:dyDescent="0.2">
      <c r="G15615" s="64"/>
      <c r="H15615" s="64"/>
      <c r="O15615" s="87"/>
      <c r="P15615" s="127"/>
      <c r="Q15615" s="127"/>
      <c r="R15615" s="127"/>
    </row>
    <row r="15616" spans="7:18" x14ac:dyDescent="0.2">
      <c r="G15616" s="64"/>
      <c r="H15616" s="64"/>
      <c r="O15616" s="87"/>
      <c r="P15616" s="127"/>
      <c r="Q15616" s="127"/>
      <c r="R15616" s="127"/>
    </row>
    <row r="15617" spans="7:18" x14ac:dyDescent="0.2">
      <c r="G15617" s="64"/>
      <c r="H15617" s="64"/>
      <c r="O15617" s="87"/>
      <c r="P15617" s="127"/>
      <c r="Q15617" s="127"/>
      <c r="R15617" s="127"/>
    </row>
    <row r="15618" spans="7:18" x14ac:dyDescent="0.2">
      <c r="G15618" s="64"/>
      <c r="H15618" s="64"/>
      <c r="O15618" s="87"/>
      <c r="P15618" s="127"/>
      <c r="Q15618" s="127"/>
      <c r="R15618" s="127"/>
    </row>
    <row r="15619" spans="7:18" x14ac:dyDescent="0.2">
      <c r="G15619" s="64"/>
      <c r="H15619" s="64"/>
      <c r="O15619" s="87"/>
      <c r="P15619" s="127"/>
      <c r="Q15619" s="127"/>
      <c r="R15619" s="127"/>
    </row>
    <row r="15620" spans="7:18" x14ac:dyDescent="0.2">
      <c r="G15620" s="64"/>
      <c r="H15620" s="64"/>
      <c r="O15620" s="87"/>
      <c r="P15620" s="127"/>
      <c r="Q15620" s="127"/>
      <c r="R15620" s="127"/>
    </row>
    <row r="15621" spans="7:18" x14ac:dyDescent="0.2">
      <c r="G15621" s="64"/>
      <c r="H15621" s="64"/>
      <c r="O15621" s="87"/>
      <c r="P15621" s="127"/>
      <c r="Q15621" s="127"/>
      <c r="R15621" s="127"/>
    </row>
    <row r="15622" spans="7:18" x14ac:dyDescent="0.2">
      <c r="G15622" s="64"/>
      <c r="H15622" s="64"/>
      <c r="O15622" s="87"/>
      <c r="P15622" s="127"/>
      <c r="Q15622" s="127"/>
      <c r="R15622" s="127"/>
    </row>
    <row r="15623" spans="7:18" x14ac:dyDescent="0.2">
      <c r="G15623" s="64"/>
      <c r="H15623" s="64"/>
      <c r="O15623" s="87"/>
      <c r="P15623" s="127"/>
      <c r="Q15623" s="127"/>
      <c r="R15623" s="127"/>
    </row>
    <row r="15624" spans="7:18" x14ac:dyDescent="0.2">
      <c r="G15624" s="64"/>
      <c r="H15624" s="64"/>
      <c r="O15624" s="87"/>
      <c r="P15624" s="127"/>
      <c r="Q15624" s="127"/>
      <c r="R15624" s="127"/>
    </row>
    <row r="15625" spans="7:18" x14ac:dyDescent="0.2">
      <c r="G15625" s="64"/>
      <c r="H15625" s="64"/>
      <c r="O15625" s="87"/>
      <c r="P15625" s="127"/>
      <c r="Q15625" s="127"/>
      <c r="R15625" s="127"/>
    </row>
    <row r="15626" spans="7:18" x14ac:dyDescent="0.2">
      <c r="G15626" s="64"/>
      <c r="H15626" s="64"/>
      <c r="O15626" s="87"/>
      <c r="P15626" s="127"/>
      <c r="Q15626" s="127"/>
      <c r="R15626" s="127"/>
    </row>
    <row r="15627" spans="7:18" x14ac:dyDescent="0.2">
      <c r="G15627" s="64"/>
      <c r="H15627" s="64"/>
      <c r="O15627" s="87"/>
      <c r="P15627" s="127"/>
      <c r="Q15627" s="127"/>
      <c r="R15627" s="127"/>
    </row>
    <row r="15628" spans="7:18" x14ac:dyDescent="0.2">
      <c r="G15628" s="64"/>
      <c r="H15628" s="64"/>
      <c r="O15628" s="87"/>
      <c r="P15628" s="127"/>
      <c r="Q15628" s="127"/>
      <c r="R15628" s="127"/>
    </row>
    <row r="15629" spans="7:18" x14ac:dyDescent="0.2">
      <c r="G15629" s="64"/>
      <c r="H15629" s="64"/>
      <c r="O15629" s="87"/>
      <c r="P15629" s="127"/>
      <c r="Q15629" s="127"/>
      <c r="R15629" s="127"/>
    </row>
    <row r="15630" spans="7:18" x14ac:dyDescent="0.2">
      <c r="G15630" s="64"/>
      <c r="H15630" s="64"/>
      <c r="O15630" s="87"/>
      <c r="P15630" s="127"/>
      <c r="Q15630" s="127"/>
      <c r="R15630" s="127"/>
    </row>
    <row r="15631" spans="7:18" x14ac:dyDescent="0.2">
      <c r="G15631" s="64"/>
      <c r="H15631" s="64"/>
      <c r="O15631" s="87"/>
      <c r="P15631" s="127"/>
      <c r="Q15631" s="127"/>
      <c r="R15631" s="127"/>
    </row>
    <row r="15632" spans="7:18" x14ac:dyDescent="0.2">
      <c r="G15632" s="64"/>
      <c r="H15632" s="64"/>
      <c r="O15632" s="87"/>
      <c r="P15632" s="127"/>
      <c r="Q15632" s="127"/>
      <c r="R15632" s="127"/>
    </row>
    <row r="15633" spans="7:18" x14ac:dyDescent="0.2">
      <c r="G15633" s="64"/>
      <c r="H15633" s="64"/>
      <c r="O15633" s="87"/>
      <c r="P15633" s="127"/>
      <c r="Q15633" s="127"/>
      <c r="R15633" s="127"/>
    </row>
    <row r="15634" spans="7:18" x14ac:dyDescent="0.2">
      <c r="G15634" s="64"/>
      <c r="H15634" s="64"/>
      <c r="O15634" s="87"/>
      <c r="P15634" s="127"/>
      <c r="Q15634" s="127"/>
      <c r="R15634" s="127"/>
    </row>
    <row r="15635" spans="7:18" x14ac:dyDescent="0.2">
      <c r="G15635" s="64"/>
      <c r="H15635" s="64"/>
      <c r="O15635" s="87"/>
      <c r="P15635" s="127"/>
      <c r="Q15635" s="127"/>
      <c r="R15635" s="127"/>
    </row>
    <row r="15636" spans="7:18" x14ac:dyDescent="0.2">
      <c r="G15636" s="64"/>
      <c r="H15636" s="64"/>
      <c r="O15636" s="87"/>
      <c r="P15636" s="127"/>
      <c r="Q15636" s="127"/>
      <c r="R15636" s="127"/>
    </row>
    <row r="15637" spans="7:18" x14ac:dyDescent="0.2">
      <c r="G15637" s="64"/>
      <c r="H15637" s="64"/>
      <c r="O15637" s="87"/>
      <c r="P15637" s="127"/>
      <c r="Q15637" s="127"/>
      <c r="R15637" s="127"/>
    </row>
    <row r="15638" spans="7:18" x14ac:dyDescent="0.2">
      <c r="G15638" s="64"/>
      <c r="H15638" s="64"/>
      <c r="O15638" s="87"/>
      <c r="P15638" s="127"/>
      <c r="Q15638" s="127"/>
      <c r="R15638" s="127"/>
    </row>
    <row r="15639" spans="7:18" x14ac:dyDescent="0.2">
      <c r="G15639" s="64"/>
      <c r="H15639" s="64"/>
      <c r="O15639" s="87"/>
      <c r="P15639" s="127"/>
      <c r="Q15639" s="127"/>
      <c r="R15639" s="127"/>
    </row>
    <row r="15640" spans="7:18" x14ac:dyDescent="0.2">
      <c r="G15640" s="64"/>
      <c r="H15640" s="64"/>
      <c r="O15640" s="87"/>
      <c r="P15640" s="127"/>
      <c r="Q15640" s="127"/>
      <c r="R15640" s="127"/>
    </row>
    <row r="15641" spans="7:18" x14ac:dyDescent="0.2">
      <c r="G15641" s="64"/>
      <c r="H15641" s="64"/>
      <c r="O15641" s="87"/>
      <c r="P15641" s="127"/>
      <c r="Q15641" s="127"/>
      <c r="R15641" s="127"/>
    </row>
    <row r="15642" spans="7:18" x14ac:dyDescent="0.2">
      <c r="G15642" s="64"/>
      <c r="H15642" s="64"/>
      <c r="O15642" s="87"/>
      <c r="P15642" s="127"/>
      <c r="Q15642" s="127"/>
      <c r="R15642" s="127"/>
    </row>
    <row r="15643" spans="7:18" x14ac:dyDescent="0.2">
      <c r="G15643" s="64"/>
      <c r="H15643" s="64"/>
      <c r="O15643" s="87"/>
      <c r="P15643" s="127"/>
      <c r="Q15643" s="127"/>
      <c r="R15643" s="127"/>
    </row>
    <row r="15644" spans="7:18" x14ac:dyDescent="0.2">
      <c r="G15644" s="64"/>
      <c r="H15644" s="64"/>
      <c r="O15644" s="87"/>
      <c r="P15644" s="127"/>
      <c r="Q15644" s="127"/>
      <c r="R15644" s="127"/>
    </row>
    <row r="15645" spans="7:18" x14ac:dyDescent="0.2">
      <c r="G15645" s="64"/>
      <c r="H15645" s="64"/>
      <c r="O15645" s="87"/>
      <c r="P15645" s="127"/>
      <c r="Q15645" s="127"/>
      <c r="R15645" s="127"/>
    </row>
    <row r="15646" spans="7:18" x14ac:dyDescent="0.2">
      <c r="G15646" s="64"/>
      <c r="H15646" s="64"/>
      <c r="O15646" s="87"/>
      <c r="P15646" s="127"/>
      <c r="Q15646" s="127"/>
      <c r="R15646" s="127"/>
    </row>
    <row r="15647" spans="7:18" x14ac:dyDescent="0.2">
      <c r="G15647" s="64"/>
      <c r="H15647" s="64"/>
      <c r="O15647" s="87"/>
      <c r="P15647" s="127"/>
      <c r="Q15647" s="127"/>
      <c r="R15647" s="127"/>
    </row>
    <row r="15648" spans="7:18" x14ac:dyDescent="0.2">
      <c r="G15648" s="64"/>
      <c r="H15648" s="64"/>
      <c r="O15648" s="87"/>
      <c r="P15648" s="127"/>
      <c r="Q15648" s="127"/>
      <c r="R15648" s="127"/>
    </row>
    <row r="15649" spans="7:18" x14ac:dyDescent="0.2">
      <c r="G15649" s="64"/>
      <c r="H15649" s="64"/>
      <c r="O15649" s="87"/>
      <c r="P15649" s="127"/>
      <c r="Q15649" s="127"/>
      <c r="R15649" s="127"/>
    </row>
    <row r="15650" spans="7:18" x14ac:dyDescent="0.2">
      <c r="G15650" s="64"/>
      <c r="H15650" s="64"/>
      <c r="O15650" s="87"/>
      <c r="P15650" s="127"/>
      <c r="Q15650" s="127"/>
      <c r="R15650" s="127"/>
    </row>
    <row r="15651" spans="7:18" x14ac:dyDescent="0.2">
      <c r="G15651" s="64"/>
      <c r="H15651" s="64"/>
      <c r="O15651" s="87"/>
      <c r="P15651" s="127"/>
      <c r="Q15651" s="127"/>
      <c r="R15651" s="127"/>
    </row>
    <row r="15652" spans="7:18" x14ac:dyDescent="0.2">
      <c r="G15652" s="64"/>
      <c r="H15652" s="64"/>
      <c r="O15652" s="87"/>
      <c r="P15652" s="127"/>
      <c r="Q15652" s="127"/>
      <c r="R15652" s="127"/>
    </row>
    <row r="15653" spans="7:18" x14ac:dyDescent="0.2">
      <c r="G15653" s="64"/>
      <c r="H15653" s="64"/>
      <c r="O15653" s="87"/>
      <c r="P15653" s="127"/>
      <c r="Q15653" s="127"/>
      <c r="R15653" s="127"/>
    </row>
    <row r="15654" spans="7:18" x14ac:dyDescent="0.2">
      <c r="G15654" s="64"/>
      <c r="H15654" s="64"/>
      <c r="O15654" s="87"/>
      <c r="P15654" s="127"/>
      <c r="Q15654" s="127"/>
      <c r="R15654" s="127"/>
    </row>
    <row r="15655" spans="7:18" x14ac:dyDescent="0.2">
      <c r="G15655" s="64"/>
      <c r="H15655" s="64"/>
      <c r="O15655" s="87"/>
      <c r="P15655" s="127"/>
      <c r="Q15655" s="127"/>
      <c r="R15655" s="127"/>
    </row>
    <row r="15656" spans="7:18" x14ac:dyDescent="0.2">
      <c r="G15656" s="64"/>
      <c r="H15656" s="64"/>
      <c r="O15656" s="87"/>
      <c r="P15656" s="127"/>
      <c r="Q15656" s="127"/>
      <c r="R15656" s="127"/>
    </row>
    <row r="15657" spans="7:18" x14ac:dyDescent="0.2">
      <c r="G15657" s="64"/>
      <c r="H15657" s="64"/>
      <c r="O15657" s="87"/>
      <c r="P15657" s="127"/>
      <c r="Q15657" s="127"/>
      <c r="R15657" s="127"/>
    </row>
    <row r="15658" spans="7:18" x14ac:dyDescent="0.2">
      <c r="G15658" s="64"/>
      <c r="H15658" s="64"/>
      <c r="O15658" s="87"/>
      <c r="P15658" s="127"/>
      <c r="Q15658" s="127"/>
      <c r="R15658" s="127"/>
    </row>
    <row r="15659" spans="7:18" x14ac:dyDescent="0.2">
      <c r="G15659" s="64"/>
      <c r="H15659" s="64"/>
      <c r="O15659" s="87"/>
      <c r="P15659" s="127"/>
      <c r="Q15659" s="127"/>
      <c r="R15659" s="127"/>
    </row>
    <row r="15660" spans="7:18" x14ac:dyDescent="0.2">
      <c r="G15660" s="64"/>
      <c r="H15660" s="64"/>
      <c r="O15660" s="87"/>
      <c r="P15660" s="127"/>
      <c r="Q15660" s="127"/>
      <c r="R15660" s="127"/>
    </row>
    <row r="15661" spans="7:18" x14ac:dyDescent="0.2">
      <c r="G15661" s="64"/>
      <c r="H15661" s="64"/>
      <c r="O15661" s="87"/>
      <c r="P15661" s="127"/>
      <c r="Q15661" s="127"/>
      <c r="R15661" s="127"/>
    </row>
    <row r="15662" spans="7:18" x14ac:dyDescent="0.2">
      <c r="G15662" s="64"/>
      <c r="H15662" s="64"/>
      <c r="O15662" s="87"/>
      <c r="P15662" s="127"/>
      <c r="Q15662" s="127"/>
      <c r="R15662" s="127"/>
    </row>
    <row r="15663" spans="7:18" x14ac:dyDescent="0.2">
      <c r="G15663" s="64"/>
      <c r="H15663" s="64"/>
      <c r="O15663" s="87"/>
      <c r="P15663" s="127"/>
      <c r="Q15663" s="127"/>
      <c r="R15663" s="127"/>
    </row>
    <row r="15664" spans="7:18" x14ac:dyDescent="0.2">
      <c r="G15664" s="64"/>
      <c r="H15664" s="64"/>
      <c r="O15664" s="87"/>
      <c r="P15664" s="127"/>
      <c r="Q15664" s="127"/>
      <c r="R15664" s="127"/>
    </row>
    <row r="15665" spans="7:18" x14ac:dyDescent="0.2">
      <c r="G15665" s="64"/>
      <c r="H15665" s="64"/>
      <c r="O15665" s="87"/>
      <c r="P15665" s="127"/>
      <c r="Q15665" s="127"/>
      <c r="R15665" s="127"/>
    </row>
    <row r="15666" spans="7:18" x14ac:dyDescent="0.2">
      <c r="G15666" s="64"/>
      <c r="H15666" s="64"/>
      <c r="O15666" s="87"/>
      <c r="P15666" s="127"/>
      <c r="Q15666" s="127"/>
      <c r="R15666" s="127"/>
    </row>
    <row r="15667" spans="7:18" x14ac:dyDescent="0.2">
      <c r="G15667" s="64"/>
      <c r="H15667" s="64"/>
      <c r="O15667" s="87"/>
      <c r="P15667" s="127"/>
      <c r="Q15667" s="127"/>
      <c r="R15667" s="127"/>
    </row>
    <row r="15668" spans="7:18" x14ac:dyDescent="0.2">
      <c r="G15668" s="64"/>
      <c r="H15668" s="64"/>
      <c r="O15668" s="87"/>
      <c r="P15668" s="127"/>
      <c r="Q15668" s="127"/>
      <c r="R15668" s="127"/>
    </row>
    <row r="15669" spans="7:18" x14ac:dyDescent="0.2">
      <c r="G15669" s="64"/>
      <c r="H15669" s="64"/>
      <c r="O15669" s="87"/>
      <c r="P15669" s="127"/>
      <c r="Q15669" s="127"/>
      <c r="R15669" s="127"/>
    </row>
    <row r="15670" spans="7:18" x14ac:dyDescent="0.2">
      <c r="G15670" s="64"/>
      <c r="H15670" s="64"/>
      <c r="O15670" s="87"/>
      <c r="P15670" s="127"/>
      <c r="Q15670" s="127"/>
      <c r="R15670" s="127"/>
    </row>
    <row r="15671" spans="7:18" x14ac:dyDescent="0.2">
      <c r="G15671" s="64"/>
      <c r="H15671" s="64"/>
      <c r="O15671" s="87"/>
      <c r="P15671" s="127"/>
      <c r="Q15671" s="127"/>
      <c r="R15671" s="127"/>
    </row>
    <row r="15672" spans="7:18" x14ac:dyDescent="0.2">
      <c r="G15672" s="64"/>
      <c r="H15672" s="64"/>
      <c r="O15672" s="87"/>
      <c r="P15672" s="127"/>
      <c r="Q15672" s="127"/>
      <c r="R15672" s="127"/>
    </row>
    <row r="15673" spans="7:18" x14ac:dyDescent="0.2">
      <c r="G15673" s="64"/>
      <c r="H15673" s="64"/>
      <c r="O15673" s="87"/>
      <c r="P15673" s="127"/>
      <c r="Q15673" s="127"/>
      <c r="R15673" s="127"/>
    </row>
    <row r="15674" spans="7:18" x14ac:dyDescent="0.2">
      <c r="G15674" s="64"/>
      <c r="H15674" s="64"/>
      <c r="O15674" s="87"/>
      <c r="P15674" s="127"/>
      <c r="Q15674" s="127"/>
      <c r="R15674" s="127"/>
    </row>
    <row r="15675" spans="7:18" x14ac:dyDescent="0.2">
      <c r="G15675" s="64"/>
      <c r="H15675" s="64"/>
      <c r="O15675" s="87"/>
      <c r="P15675" s="127"/>
      <c r="Q15675" s="127"/>
      <c r="R15675" s="127"/>
    </row>
    <row r="15676" spans="7:18" x14ac:dyDescent="0.2">
      <c r="G15676" s="64"/>
      <c r="H15676" s="64"/>
      <c r="O15676" s="87"/>
      <c r="P15676" s="127"/>
      <c r="Q15676" s="127"/>
      <c r="R15676" s="127"/>
    </row>
    <row r="15677" spans="7:18" x14ac:dyDescent="0.2">
      <c r="G15677" s="64"/>
      <c r="H15677" s="64"/>
      <c r="O15677" s="87"/>
      <c r="P15677" s="127"/>
      <c r="Q15677" s="127"/>
      <c r="R15677" s="127"/>
    </row>
    <row r="15678" spans="7:18" x14ac:dyDescent="0.2">
      <c r="G15678" s="64"/>
      <c r="H15678" s="64"/>
      <c r="O15678" s="87"/>
      <c r="P15678" s="127"/>
      <c r="Q15678" s="127"/>
      <c r="R15678" s="127"/>
    </row>
    <row r="15679" spans="7:18" x14ac:dyDescent="0.2">
      <c r="G15679" s="64"/>
      <c r="H15679" s="64"/>
      <c r="O15679" s="87"/>
      <c r="P15679" s="127"/>
      <c r="Q15679" s="127"/>
      <c r="R15679" s="127"/>
    </row>
    <row r="15680" spans="7:18" x14ac:dyDescent="0.2">
      <c r="G15680" s="64"/>
      <c r="H15680" s="64"/>
      <c r="O15680" s="87"/>
      <c r="P15680" s="127"/>
      <c r="Q15680" s="127"/>
      <c r="R15680" s="127"/>
    </row>
    <row r="15681" spans="7:18" x14ac:dyDescent="0.2">
      <c r="G15681" s="64"/>
      <c r="H15681" s="64"/>
      <c r="O15681" s="87"/>
      <c r="P15681" s="127"/>
      <c r="Q15681" s="127"/>
      <c r="R15681" s="127"/>
    </row>
    <row r="15682" spans="7:18" x14ac:dyDescent="0.2">
      <c r="G15682" s="64"/>
      <c r="H15682" s="64"/>
      <c r="O15682" s="87"/>
      <c r="P15682" s="127"/>
      <c r="Q15682" s="127"/>
      <c r="R15682" s="127"/>
    </row>
    <row r="15683" spans="7:18" x14ac:dyDescent="0.2">
      <c r="G15683" s="64"/>
      <c r="H15683" s="64"/>
      <c r="O15683" s="87"/>
      <c r="P15683" s="127"/>
      <c r="Q15683" s="127"/>
      <c r="R15683" s="127"/>
    </row>
    <row r="15684" spans="7:18" x14ac:dyDescent="0.2">
      <c r="G15684" s="64"/>
      <c r="H15684" s="64"/>
      <c r="O15684" s="87"/>
      <c r="P15684" s="127"/>
      <c r="Q15684" s="127"/>
      <c r="R15684" s="127"/>
    </row>
    <row r="15685" spans="7:18" x14ac:dyDescent="0.2">
      <c r="G15685" s="64"/>
      <c r="H15685" s="64"/>
      <c r="O15685" s="87"/>
      <c r="P15685" s="127"/>
      <c r="Q15685" s="127"/>
      <c r="R15685" s="127"/>
    </row>
    <row r="15686" spans="7:18" x14ac:dyDescent="0.2">
      <c r="G15686" s="64"/>
      <c r="H15686" s="64"/>
      <c r="O15686" s="87"/>
      <c r="P15686" s="127"/>
      <c r="Q15686" s="127"/>
      <c r="R15686" s="127"/>
    </row>
    <row r="15687" spans="7:18" x14ac:dyDescent="0.2">
      <c r="G15687" s="64"/>
      <c r="H15687" s="64"/>
      <c r="O15687" s="87"/>
      <c r="P15687" s="127"/>
      <c r="Q15687" s="127"/>
      <c r="R15687" s="127"/>
    </row>
    <row r="15688" spans="7:18" x14ac:dyDescent="0.2">
      <c r="G15688" s="64"/>
      <c r="H15688" s="64"/>
      <c r="O15688" s="87"/>
      <c r="P15688" s="127"/>
      <c r="Q15688" s="127"/>
      <c r="R15688" s="127"/>
    </row>
    <row r="15689" spans="7:18" x14ac:dyDescent="0.2">
      <c r="G15689" s="64"/>
      <c r="H15689" s="64"/>
      <c r="O15689" s="87"/>
      <c r="P15689" s="127"/>
      <c r="Q15689" s="127"/>
      <c r="R15689" s="127"/>
    </row>
    <row r="15690" spans="7:18" x14ac:dyDescent="0.2">
      <c r="G15690" s="64"/>
      <c r="H15690" s="64"/>
      <c r="O15690" s="87"/>
      <c r="P15690" s="127"/>
      <c r="Q15690" s="127"/>
      <c r="R15690" s="127"/>
    </row>
    <row r="15691" spans="7:18" x14ac:dyDescent="0.2">
      <c r="G15691" s="64"/>
      <c r="H15691" s="64"/>
      <c r="O15691" s="87"/>
      <c r="P15691" s="127"/>
      <c r="Q15691" s="127"/>
      <c r="R15691" s="127"/>
    </row>
    <row r="15692" spans="7:18" x14ac:dyDescent="0.2">
      <c r="G15692" s="64"/>
      <c r="H15692" s="64"/>
      <c r="O15692" s="87"/>
      <c r="P15692" s="127"/>
      <c r="Q15692" s="127"/>
      <c r="R15692" s="127"/>
    </row>
    <row r="15693" spans="7:18" x14ac:dyDescent="0.2">
      <c r="G15693" s="64"/>
      <c r="H15693" s="64"/>
      <c r="O15693" s="87"/>
      <c r="P15693" s="127"/>
      <c r="Q15693" s="127"/>
      <c r="R15693" s="127"/>
    </row>
    <row r="15694" spans="7:18" x14ac:dyDescent="0.2">
      <c r="G15694" s="64"/>
      <c r="H15694" s="64"/>
      <c r="O15694" s="87"/>
      <c r="P15694" s="127"/>
      <c r="Q15694" s="127"/>
      <c r="R15694" s="127"/>
    </row>
    <row r="15695" spans="7:18" x14ac:dyDescent="0.2">
      <c r="G15695" s="64"/>
      <c r="H15695" s="64"/>
      <c r="O15695" s="87"/>
      <c r="P15695" s="127"/>
      <c r="Q15695" s="127"/>
      <c r="R15695" s="127"/>
    </row>
    <row r="15696" spans="7:18" x14ac:dyDescent="0.2">
      <c r="G15696" s="64"/>
      <c r="H15696" s="64"/>
      <c r="O15696" s="87"/>
      <c r="P15696" s="127"/>
      <c r="Q15696" s="127"/>
      <c r="R15696" s="127"/>
    </row>
    <row r="15697" spans="7:18" x14ac:dyDescent="0.2">
      <c r="G15697" s="64"/>
      <c r="H15697" s="64"/>
      <c r="O15697" s="87"/>
      <c r="P15697" s="127"/>
      <c r="Q15697" s="127"/>
      <c r="R15697" s="127"/>
    </row>
    <row r="15698" spans="7:18" x14ac:dyDescent="0.2">
      <c r="G15698" s="64"/>
      <c r="H15698" s="64"/>
      <c r="O15698" s="87"/>
      <c r="P15698" s="127"/>
      <c r="Q15698" s="127"/>
      <c r="R15698" s="127"/>
    </row>
    <row r="15699" spans="7:18" x14ac:dyDescent="0.2">
      <c r="G15699" s="64"/>
      <c r="H15699" s="64"/>
      <c r="O15699" s="87"/>
      <c r="P15699" s="127"/>
      <c r="Q15699" s="127"/>
      <c r="R15699" s="127"/>
    </row>
    <row r="15700" spans="7:18" x14ac:dyDescent="0.2">
      <c r="G15700" s="64"/>
      <c r="H15700" s="64"/>
      <c r="O15700" s="87"/>
      <c r="P15700" s="127"/>
      <c r="Q15700" s="127"/>
      <c r="R15700" s="127"/>
    </row>
    <row r="15701" spans="7:18" x14ac:dyDescent="0.2">
      <c r="G15701" s="64"/>
      <c r="H15701" s="64"/>
      <c r="O15701" s="87"/>
      <c r="P15701" s="127"/>
      <c r="Q15701" s="127"/>
      <c r="R15701" s="127"/>
    </row>
    <row r="15702" spans="7:18" x14ac:dyDescent="0.2">
      <c r="G15702" s="64"/>
      <c r="H15702" s="64"/>
      <c r="O15702" s="87"/>
      <c r="P15702" s="127"/>
      <c r="Q15702" s="127"/>
      <c r="R15702" s="127"/>
    </row>
    <row r="15703" spans="7:18" x14ac:dyDescent="0.2">
      <c r="G15703" s="64"/>
      <c r="H15703" s="64"/>
      <c r="O15703" s="87"/>
      <c r="P15703" s="127"/>
      <c r="Q15703" s="127"/>
      <c r="R15703" s="127"/>
    </row>
    <row r="15704" spans="7:18" x14ac:dyDescent="0.2">
      <c r="G15704" s="64"/>
      <c r="H15704" s="64"/>
      <c r="O15704" s="87"/>
      <c r="P15704" s="127"/>
      <c r="Q15704" s="127"/>
      <c r="R15704" s="127"/>
    </row>
    <row r="15705" spans="7:18" x14ac:dyDescent="0.2">
      <c r="G15705" s="64"/>
      <c r="H15705" s="64"/>
      <c r="O15705" s="87"/>
      <c r="P15705" s="127"/>
      <c r="Q15705" s="127"/>
      <c r="R15705" s="127"/>
    </row>
    <row r="15706" spans="7:18" x14ac:dyDescent="0.2">
      <c r="G15706" s="64"/>
      <c r="H15706" s="64"/>
      <c r="O15706" s="87"/>
      <c r="P15706" s="127"/>
      <c r="Q15706" s="127"/>
      <c r="R15706" s="127"/>
    </row>
    <row r="15707" spans="7:18" x14ac:dyDescent="0.2">
      <c r="G15707" s="64"/>
      <c r="H15707" s="64"/>
      <c r="O15707" s="87"/>
      <c r="P15707" s="127"/>
      <c r="Q15707" s="127"/>
      <c r="R15707" s="127"/>
    </row>
    <row r="15708" spans="7:18" x14ac:dyDescent="0.2">
      <c r="G15708" s="64"/>
      <c r="H15708" s="64"/>
      <c r="O15708" s="87"/>
      <c r="P15708" s="127"/>
      <c r="Q15708" s="127"/>
      <c r="R15708" s="127"/>
    </row>
    <row r="15709" spans="7:18" x14ac:dyDescent="0.2">
      <c r="G15709" s="64"/>
      <c r="H15709" s="64"/>
      <c r="O15709" s="87"/>
      <c r="P15709" s="127"/>
      <c r="Q15709" s="127"/>
      <c r="R15709" s="127"/>
    </row>
    <row r="15710" spans="7:18" x14ac:dyDescent="0.2">
      <c r="G15710" s="64"/>
      <c r="H15710" s="64"/>
      <c r="O15710" s="87"/>
      <c r="P15710" s="127"/>
      <c r="Q15710" s="127"/>
      <c r="R15710" s="127"/>
    </row>
    <row r="15711" spans="7:18" x14ac:dyDescent="0.2">
      <c r="G15711" s="64"/>
      <c r="H15711" s="64"/>
      <c r="O15711" s="87"/>
      <c r="P15711" s="127"/>
      <c r="Q15711" s="127"/>
      <c r="R15711" s="127"/>
    </row>
    <row r="15712" spans="7:18" x14ac:dyDescent="0.2">
      <c r="G15712" s="64"/>
      <c r="H15712" s="64"/>
      <c r="O15712" s="87"/>
      <c r="P15712" s="127"/>
      <c r="Q15712" s="127"/>
      <c r="R15712" s="127"/>
    </row>
    <row r="15713" spans="7:18" x14ac:dyDescent="0.2">
      <c r="G15713" s="64"/>
      <c r="H15713" s="64"/>
      <c r="O15713" s="87"/>
      <c r="P15713" s="127"/>
      <c r="Q15713" s="127"/>
      <c r="R15713" s="127"/>
    </row>
    <row r="15714" spans="7:18" x14ac:dyDescent="0.2">
      <c r="G15714" s="64"/>
      <c r="H15714" s="64"/>
      <c r="O15714" s="87"/>
      <c r="P15714" s="127"/>
      <c r="Q15714" s="127"/>
      <c r="R15714" s="127"/>
    </row>
    <row r="15715" spans="7:18" x14ac:dyDescent="0.2">
      <c r="G15715" s="64"/>
      <c r="H15715" s="64"/>
      <c r="O15715" s="87"/>
      <c r="P15715" s="127"/>
      <c r="Q15715" s="127"/>
      <c r="R15715" s="127"/>
    </row>
    <row r="15716" spans="7:18" x14ac:dyDescent="0.2">
      <c r="G15716" s="64"/>
      <c r="H15716" s="64"/>
      <c r="O15716" s="87"/>
      <c r="P15716" s="127"/>
      <c r="Q15716" s="127"/>
      <c r="R15716" s="127"/>
    </row>
    <row r="15717" spans="7:18" x14ac:dyDescent="0.2">
      <c r="G15717" s="64"/>
      <c r="H15717" s="64"/>
      <c r="O15717" s="87"/>
      <c r="P15717" s="127"/>
      <c r="Q15717" s="127"/>
      <c r="R15717" s="127"/>
    </row>
    <row r="15718" spans="7:18" x14ac:dyDescent="0.2">
      <c r="G15718" s="64"/>
      <c r="H15718" s="64"/>
      <c r="O15718" s="87"/>
      <c r="P15718" s="127"/>
      <c r="Q15718" s="127"/>
      <c r="R15718" s="127"/>
    </row>
    <row r="15719" spans="7:18" x14ac:dyDescent="0.2">
      <c r="G15719" s="64"/>
      <c r="H15719" s="64"/>
      <c r="O15719" s="87"/>
      <c r="P15719" s="127"/>
      <c r="Q15719" s="127"/>
      <c r="R15719" s="127"/>
    </row>
    <row r="15720" spans="7:18" x14ac:dyDescent="0.2">
      <c r="G15720" s="64"/>
      <c r="H15720" s="64"/>
      <c r="O15720" s="87"/>
      <c r="P15720" s="127"/>
      <c r="Q15720" s="127"/>
      <c r="R15720" s="127"/>
    </row>
    <row r="15721" spans="7:18" x14ac:dyDescent="0.2">
      <c r="G15721" s="64"/>
      <c r="H15721" s="64"/>
      <c r="O15721" s="87"/>
      <c r="P15721" s="127"/>
      <c r="Q15721" s="127"/>
      <c r="R15721" s="127"/>
    </row>
    <row r="15722" spans="7:18" x14ac:dyDescent="0.2">
      <c r="G15722" s="64"/>
      <c r="H15722" s="64"/>
      <c r="O15722" s="87"/>
      <c r="P15722" s="127"/>
      <c r="Q15722" s="127"/>
      <c r="R15722" s="127"/>
    </row>
    <row r="15723" spans="7:18" x14ac:dyDescent="0.2">
      <c r="G15723" s="64"/>
      <c r="H15723" s="64"/>
      <c r="O15723" s="87"/>
      <c r="P15723" s="127"/>
      <c r="Q15723" s="127"/>
      <c r="R15723" s="127"/>
    </row>
    <row r="15724" spans="7:18" x14ac:dyDescent="0.2">
      <c r="G15724" s="64"/>
      <c r="H15724" s="64"/>
      <c r="O15724" s="87"/>
      <c r="P15724" s="127"/>
      <c r="Q15724" s="127"/>
      <c r="R15724" s="127"/>
    </row>
    <row r="15725" spans="7:18" x14ac:dyDescent="0.2">
      <c r="G15725" s="64"/>
      <c r="H15725" s="64"/>
      <c r="O15725" s="87"/>
      <c r="P15725" s="127"/>
      <c r="Q15725" s="127"/>
      <c r="R15725" s="127"/>
    </row>
    <row r="15726" spans="7:18" x14ac:dyDescent="0.2">
      <c r="G15726" s="64"/>
      <c r="H15726" s="64"/>
      <c r="O15726" s="87"/>
      <c r="P15726" s="127"/>
      <c r="Q15726" s="127"/>
      <c r="R15726" s="127"/>
    </row>
    <row r="15727" spans="7:18" x14ac:dyDescent="0.2">
      <c r="G15727" s="64"/>
      <c r="H15727" s="64"/>
      <c r="O15727" s="87"/>
      <c r="P15727" s="127"/>
      <c r="Q15727" s="127"/>
      <c r="R15727" s="127"/>
    </row>
    <row r="15728" spans="7:18" x14ac:dyDescent="0.2">
      <c r="G15728" s="64"/>
      <c r="H15728" s="64"/>
      <c r="O15728" s="87"/>
      <c r="P15728" s="127"/>
      <c r="Q15728" s="127"/>
      <c r="R15728" s="127"/>
    </row>
    <row r="15729" spans="7:18" x14ac:dyDescent="0.2">
      <c r="G15729" s="64"/>
      <c r="H15729" s="64"/>
      <c r="O15729" s="87"/>
      <c r="P15729" s="127"/>
      <c r="Q15729" s="127"/>
      <c r="R15729" s="127"/>
    </row>
    <row r="15730" spans="7:18" x14ac:dyDescent="0.2">
      <c r="G15730" s="64"/>
      <c r="H15730" s="64"/>
      <c r="O15730" s="87"/>
      <c r="P15730" s="127"/>
      <c r="Q15730" s="127"/>
      <c r="R15730" s="127"/>
    </row>
    <row r="15731" spans="7:18" x14ac:dyDescent="0.2">
      <c r="G15731" s="64"/>
      <c r="H15731" s="64"/>
      <c r="O15731" s="87"/>
      <c r="P15731" s="127"/>
      <c r="Q15731" s="127"/>
      <c r="R15731" s="127"/>
    </row>
    <row r="15732" spans="7:18" x14ac:dyDescent="0.2">
      <c r="G15732" s="64"/>
      <c r="H15732" s="64"/>
      <c r="O15732" s="87"/>
      <c r="P15732" s="127"/>
      <c r="Q15732" s="127"/>
      <c r="R15732" s="127"/>
    </row>
    <row r="15733" spans="7:18" x14ac:dyDescent="0.2">
      <c r="G15733" s="64"/>
      <c r="H15733" s="64"/>
      <c r="O15733" s="87"/>
      <c r="P15733" s="127"/>
      <c r="Q15733" s="127"/>
      <c r="R15733" s="127"/>
    </row>
    <row r="15734" spans="7:18" x14ac:dyDescent="0.2">
      <c r="G15734" s="64"/>
      <c r="H15734" s="64"/>
      <c r="O15734" s="87"/>
      <c r="P15734" s="127"/>
      <c r="Q15734" s="127"/>
      <c r="R15734" s="127"/>
    </row>
    <row r="15735" spans="7:18" x14ac:dyDescent="0.2">
      <c r="G15735" s="64"/>
      <c r="H15735" s="64"/>
      <c r="O15735" s="87"/>
      <c r="P15735" s="127"/>
      <c r="Q15735" s="127"/>
      <c r="R15735" s="127"/>
    </row>
    <row r="15736" spans="7:18" x14ac:dyDescent="0.2">
      <c r="G15736" s="64"/>
      <c r="H15736" s="64"/>
      <c r="O15736" s="87"/>
      <c r="P15736" s="127"/>
      <c r="Q15736" s="127"/>
      <c r="R15736" s="127"/>
    </row>
    <row r="15737" spans="7:18" x14ac:dyDescent="0.2">
      <c r="G15737" s="64"/>
      <c r="H15737" s="64"/>
      <c r="O15737" s="87"/>
      <c r="P15737" s="127"/>
      <c r="Q15737" s="127"/>
      <c r="R15737" s="127"/>
    </row>
    <row r="15738" spans="7:18" x14ac:dyDescent="0.2">
      <c r="G15738" s="64"/>
      <c r="H15738" s="64"/>
      <c r="O15738" s="87"/>
      <c r="P15738" s="127"/>
      <c r="Q15738" s="127"/>
      <c r="R15738" s="127"/>
    </row>
    <row r="15739" spans="7:18" x14ac:dyDescent="0.2">
      <c r="G15739" s="64"/>
      <c r="H15739" s="64"/>
      <c r="O15739" s="87"/>
      <c r="P15739" s="127"/>
      <c r="Q15739" s="127"/>
      <c r="R15739" s="127"/>
    </row>
    <row r="15740" spans="7:18" x14ac:dyDescent="0.2">
      <c r="G15740" s="64"/>
      <c r="H15740" s="64"/>
      <c r="O15740" s="87"/>
      <c r="P15740" s="127"/>
      <c r="Q15740" s="127"/>
      <c r="R15740" s="127"/>
    </row>
    <row r="15741" spans="7:18" x14ac:dyDescent="0.2">
      <c r="G15741" s="64"/>
      <c r="H15741" s="64"/>
      <c r="O15741" s="87"/>
      <c r="P15741" s="127"/>
      <c r="Q15741" s="127"/>
      <c r="R15741" s="127"/>
    </row>
    <row r="15742" spans="7:18" x14ac:dyDescent="0.2">
      <c r="G15742" s="64"/>
      <c r="H15742" s="64"/>
      <c r="O15742" s="87"/>
      <c r="P15742" s="127"/>
      <c r="Q15742" s="127"/>
      <c r="R15742" s="127"/>
    </row>
    <row r="15743" spans="7:18" x14ac:dyDescent="0.2">
      <c r="G15743" s="64"/>
      <c r="H15743" s="64"/>
      <c r="O15743" s="87"/>
      <c r="P15743" s="127"/>
      <c r="Q15743" s="127"/>
      <c r="R15743" s="127"/>
    </row>
    <row r="15744" spans="7:18" x14ac:dyDescent="0.2">
      <c r="G15744" s="64"/>
      <c r="H15744" s="64"/>
      <c r="O15744" s="87"/>
      <c r="P15744" s="127"/>
      <c r="Q15744" s="127"/>
      <c r="R15744" s="127"/>
    </row>
    <row r="15745" spans="7:18" x14ac:dyDescent="0.2">
      <c r="G15745" s="64"/>
      <c r="H15745" s="64"/>
      <c r="O15745" s="87"/>
      <c r="P15745" s="127"/>
      <c r="Q15745" s="127"/>
      <c r="R15745" s="127"/>
    </row>
    <row r="15746" spans="7:18" x14ac:dyDescent="0.2">
      <c r="G15746" s="64"/>
      <c r="H15746" s="64"/>
      <c r="O15746" s="87"/>
      <c r="P15746" s="127"/>
      <c r="Q15746" s="127"/>
      <c r="R15746" s="127"/>
    </row>
    <row r="15747" spans="7:18" x14ac:dyDescent="0.2">
      <c r="G15747" s="64"/>
      <c r="H15747" s="64"/>
      <c r="O15747" s="87"/>
      <c r="P15747" s="127"/>
      <c r="Q15747" s="127"/>
      <c r="R15747" s="127"/>
    </row>
    <row r="15748" spans="7:18" x14ac:dyDescent="0.2">
      <c r="G15748" s="64"/>
      <c r="H15748" s="64"/>
      <c r="O15748" s="87"/>
      <c r="P15748" s="127"/>
      <c r="Q15748" s="127"/>
      <c r="R15748" s="127"/>
    </row>
    <row r="15749" spans="7:18" x14ac:dyDescent="0.2">
      <c r="G15749" s="64"/>
      <c r="H15749" s="64"/>
      <c r="O15749" s="87"/>
      <c r="P15749" s="127"/>
      <c r="Q15749" s="127"/>
      <c r="R15749" s="127"/>
    </row>
    <row r="15750" spans="7:18" x14ac:dyDescent="0.2">
      <c r="G15750" s="64"/>
      <c r="H15750" s="64"/>
      <c r="O15750" s="87"/>
      <c r="P15750" s="127"/>
      <c r="Q15750" s="127"/>
      <c r="R15750" s="127"/>
    </row>
    <row r="15751" spans="7:18" x14ac:dyDescent="0.2">
      <c r="G15751" s="64"/>
      <c r="H15751" s="64"/>
      <c r="O15751" s="87"/>
      <c r="P15751" s="127"/>
      <c r="Q15751" s="127"/>
      <c r="R15751" s="127"/>
    </row>
    <row r="15752" spans="7:18" x14ac:dyDescent="0.2">
      <c r="G15752" s="64"/>
      <c r="H15752" s="64"/>
      <c r="O15752" s="87"/>
      <c r="P15752" s="127"/>
      <c r="Q15752" s="127"/>
      <c r="R15752" s="127"/>
    </row>
    <row r="15753" spans="7:18" x14ac:dyDescent="0.2">
      <c r="G15753" s="64"/>
      <c r="H15753" s="64"/>
      <c r="O15753" s="87"/>
      <c r="P15753" s="127"/>
      <c r="Q15753" s="127"/>
      <c r="R15753" s="127"/>
    </row>
    <row r="15754" spans="7:18" x14ac:dyDescent="0.2">
      <c r="G15754" s="64"/>
      <c r="H15754" s="64"/>
      <c r="O15754" s="87"/>
      <c r="P15754" s="127"/>
      <c r="Q15754" s="127"/>
      <c r="R15754" s="127"/>
    </row>
    <row r="15755" spans="7:18" x14ac:dyDescent="0.2">
      <c r="G15755" s="64"/>
      <c r="H15755" s="64"/>
      <c r="O15755" s="87"/>
      <c r="P15755" s="127"/>
      <c r="Q15755" s="127"/>
      <c r="R15755" s="127"/>
    </row>
    <row r="15756" spans="7:18" x14ac:dyDescent="0.2">
      <c r="G15756" s="64"/>
      <c r="H15756" s="64"/>
      <c r="O15756" s="87"/>
      <c r="P15756" s="127"/>
      <c r="Q15756" s="127"/>
      <c r="R15756" s="127"/>
    </row>
    <row r="15757" spans="7:18" x14ac:dyDescent="0.2">
      <c r="G15757" s="64"/>
      <c r="H15757" s="64"/>
      <c r="O15757" s="87"/>
      <c r="P15757" s="127"/>
      <c r="Q15757" s="127"/>
      <c r="R15757" s="127"/>
    </row>
    <row r="15758" spans="7:18" x14ac:dyDescent="0.2">
      <c r="G15758" s="64"/>
      <c r="H15758" s="64"/>
      <c r="O15758" s="87"/>
      <c r="P15758" s="127"/>
      <c r="Q15758" s="127"/>
      <c r="R15758" s="127"/>
    </row>
    <row r="15759" spans="7:18" x14ac:dyDescent="0.2">
      <c r="G15759" s="64"/>
      <c r="H15759" s="64"/>
      <c r="O15759" s="87"/>
      <c r="P15759" s="127"/>
      <c r="Q15759" s="127"/>
      <c r="R15759" s="127"/>
    </row>
    <row r="15760" spans="7:18" x14ac:dyDescent="0.2">
      <c r="G15760" s="64"/>
      <c r="H15760" s="64"/>
      <c r="O15760" s="87"/>
      <c r="P15760" s="127"/>
      <c r="Q15760" s="127"/>
      <c r="R15760" s="127"/>
    </row>
    <row r="15761" spans="7:18" x14ac:dyDescent="0.2">
      <c r="G15761" s="64"/>
      <c r="H15761" s="64"/>
      <c r="O15761" s="87"/>
      <c r="P15761" s="127"/>
      <c r="Q15761" s="127"/>
      <c r="R15761" s="127"/>
    </row>
    <row r="15762" spans="7:18" x14ac:dyDescent="0.2">
      <c r="G15762" s="64"/>
      <c r="H15762" s="64"/>
      <c r="O15762" s="87"/>
      <c r="P15762" s="127"/>
      <c r="Q15762" s="127"/>
      <c r="R15762" s="127"/>
    </row>
    <row r="15763" spans="7:18" x14ac:dyDescent="0.2">
      <c r="G15763" s="64"/>
      <c r="H15763" s="64"/>
      <c r="O15763" s="87"/>
      <c r="P15763" s="127"/>
      <c r="Q15763" s="127"/>
      <c r="R15763" s="127"/>
    </row>
    <row r="15764" spans="7:18" x14ac:dyDescent="0.2">
      <c r="G15764" s="64"/>
      <c r="H15764" s="64"/>
      <c r="O15764" s="87"/>
      <c r="P15764" s="127"/>
      <c r="Q15764" s="127"/>
      <c r="R15764" s="127"/>
    </row>
    <row r="15765" spans="7:18" x14ac:dyDescent="0.2">
      <c r="G15765" s="64"/>
      <c r="H15765" s="64"/>
      <c r="O15765" s="87"/>
      <c r="P15765" s="127"/>
      <c r="Q15765" s="127"/>
      <c r="R15765" s="127"/>
    </row>
    <row r="15766" spans="7:18" x14ac:dyDescent="0.2">
      <c r="G15766" s="64"/>
      <c r="H15766" s="64"/>
      <c r="O15766" s="87"/>
      <c r="P15766" s="127"/>
      <c r="Q15766" s="127"/>
      <c r="R15766" s="127"/>
    </row>
    <row r="15767" spans="7:18" x14ac:dyDescent="0.2">
      <c r="G15767" s="64"/>
      <c r="H15767" s="64"/>
      <c r="O15767" s="87"/>
      <c r="P15767" s="127"/>
      <c r="Q15767" s="127"/>
      <c r="R15767" s="127"/>
    </row>
    <row r="15768" spans="7:18" x14ac:dyDescent="0.2">
      <c r="G15768" s="64"/>
      <c r="H15768" s="64"/>
      <c r="O15768" s="87"/>
      <c r="P15768" s="127"/>
      <c r="Q15768" s="127"/>
      <c r="R15768" s="127"/>
    </row>
    <row r="15769" spans="7:18" x14ac:dyDescent="0.2">
      <c r="G15769" s="64"/>
      <c r="H15769" s="64"/>
      <c r="O15769" s="87"/>
      <c r="P15769" s="127"/>
      <c r="Q15769" s="127"/>
      <c r="R15769" s="127"/>
    </row>
    <row r="15770" spans="7:18" x14ac:dyDescent="0.2">
      <c r="G15770" s="64"/>
      <c r="H15770" s="64"/>
      <c r="O15770" s="87"/>
      <c r="P15770" s="127"/>
      <c r="Q15770" s="127"/>
      <c r="R15770" s="127"/>
    </row>
    <row r="15771" spans="7:18" x14ac:dyDescent="0.2">
      <c r="G15771" s="64"/>
      <c r="H15771" s="64"/>
      <c r="O15771" s="87"/>
      <c r="P15771" s="127"/>
      <c r="Q15771" s="127"/>
      <c r="R15771" s="127"/>
    </row>
    <row r="15772" spans="7:18" x14ac:dyDescent="0.2">
      <c r="G15772" s="64"/>
      <c r="H15772" s="64"/>
      <c r="O15772" s="87"/>
      <c r="P15772" s="127"/>
      <c r="Q15772" s="127"/>
      <c r="R15772" s="127"/>
    </row>
    <row r="15773" spans="7:18" x14ac:dyDescent="0.2">
      <c r="G15773" s="64"/>
      <c r="H15773" s="64"/>
      <c r="O15773" s="87"/>
      <c r="P15773" s="127"/>
      <c r="Q15773" s="127"/>
      <c r="R15773" s="127"/>
    </row>
    <row r="15774" spans="7:18" x14ac:dyDescent="0.2">
      <c r="G15774" s="64"/>
      <c r="H15774" s="64"/>
      <c r="O15774" s="87"/>
      <c r="P15774" s="127"/>
      <c r="Q15774" s="127"/>
      <c r="R15774" s="127"/>
    </row>
    <row r="15775" spans="7:18" x14ac:dyDescent="0.2">
      <c r="G15775" s="64"/>
      <c r="H15775" s="64"/>
      <c r="O15775" s="87"/>
      <c r="P15775" s="127"/>
      <c r="Q15775" s="127"/>
      <c r="R15775" s="127"/>
    </row>
    <row r="15776" spans="7:18" x14ac:dyDescent="0.2">
      <c r="G15776" s="64"/>
      <c r="H15776" s="64"/>
      <c r="O15776" s="87"/>
      <c r="P15776" s="127"/>
      <c r="Q15776" s="127"/>
      <c r="R15776" s="127"/>
    </row>
    <row r="15777" spans="7:18" x14ac:dyDescent="0.2">
      <c r="G15777" s="64"/>
      <c r="H15777" s="64"/>
      <c r="O15777" s="87"/>
      <c r="P15777" s="127"/>
      <c r="Q15777" s="127"/>
      <c r="R15777" s="127"/>
    </row>
    <row r="15778" spans="7:18" x14ac:dyDescent="0.2">
      <c r="G15778" s="64"/>
      <c r="H15778" s="64"/>
      <c r="O15778" s="87"/>
      <c r="P15778" s="127"/>
      <c r="Q15778" s="127"/>
      <c r="R15778" s="127"/>
    </row>
    <row r="15779" spans="7:18" x14ac:dyDescent="0.2">
      <c r="G15779" s="64"/>
      <c r="H15779" s="64"/>
      <c r="O15779" s="87"/>
      <c r="P15779" s="127"/>
      <c r="Q15779" s="127"/>
      <c r="R15779" s="127"/>
    </row>
    <row r="15780" spans="7:18" x14ac:dyDescent="0.2">
      <c r="G15780" s="64"/>
      <c r="H15780" s="64"/>
      <c r="O15780" s="87"/>
      <c r="P15780" s="127"/>
      <c r="Q15780" s="127"/>
      <c r="R15780" s="127"/>
    </row>
    <row r="15781" spans="7:18" x14ac:dyDescent="0.2">
      <c r="G15781" s="64"/>
      <c r="H15781" s="64"/>
      <c r="O15781" s="87"/>
      <c r="P15781" s="127"/>
      <c r="Q15781" s="127"/>
      <c r="R15781" s="127"/>
    </row>
    <row r="15782" spans="7:18" x14ac:dyDescent="0.2">
      <c r="G15782" s="64"/>
      <c r="H15782" s="64"/>
      <c r="O15782" s="87"/>
      <c r="P15782" s="127"/>
      <c r="Q15782" s="127"/>
      <c r="R15782" s="127"/>
    </row>
    <row r="15783" spans="7:18" x14ac:dyDescent="0.2">
      <c r="G15783" s="64"/>
      <c r="H15783" s="64"/>
      <c r="O15783" s="87"/>
      <c r="P15783" s="127"/>
      <c r="Q15783" s="127"/>
      <c r="R15783" s="127"/>
    </row>
    <row r="15784" spans="7:18" x14ac:dyDescent="0.2">
      <c r="G15784" s="64"/>
      <c r="H15784" s="64"/>
      <c r="O15784" s="87"/>
      <c r="P15784" s="127"/>
      <c r="Q15784" s="127"/>
      <c r="R15784" s="127"/>
    </row>
    <row r="15785" spans="7:18" x14ac:dyDescent="0.2">
      <c r="G15785" s="64"/>
      <c r="H15785" s="64"/>
      <c r="O15785" s="87"/>
      <c r="P15785" s="127"/>
      <c r="Q15785" s="127"/>
      <c r="R15785" s="127"/>
    </row>
    <row r="15786" spans="7:18" x14ac:dyDescent="0.2">
      <c r="G15786" s="64"/>
      <c r="H15786" s="64"/>
      <c r="O15786" s="87"/>
      <c r="P15786" s="127"/>
      <c r="Q15786" s="127"/>
      <c r="R15786" s="127"/>
    </row>
    <row r="15787" spans="7:18" x14ac:dyDescent="0.2">
      <c r="G15787" s="64"/>
      <c r="H15787" s="64"/>
      <c r="O15787" s="87"/>
      <c r="P15787" s="127"/>
      <c r="Q15787" s="127"/>
      <c r="R15787" s="127"/>
    </row>
    <row r="15788" spans="7:18" x14ac:dyDescent="0.2">
      <c r="G15788" s="64"/>
      <c r="H15788" s="64"/>
      <c r="O15788" s="87"/>
      <c r="P15788" s="127"/>
      <c r="Q15788" s="127"/>
      <c r="R15788" s="127"/>
    </row>
    <row r="15789" spans="7:18" x14ac:dyDescent="0.2">
      <c r="G15789" s="64"/>
      <c r="H15789" s="64"/>
      <c r="O15789" s="87"/>
      <c r="P15789" s="127"/>
      <c r="Q15789" s="127"/>
      <c r="R15789" s="127"/>
    </row>
    <row r="15790" spans="7:18" x14ac:dyDescent="0.2">
      <c r="G15790" s="64"/>
      <c r="H15790" s="64"/>
      <c r="O15790" s="87"/>
      <c r="P15790" s="127"/>
      <c r="Q15790" s="127"/>
      <c r="R15790" s="127"/>
    </row>
    <row r="15791" spans="7:18" x14ac:dyDescent="0.2">
      <c r="G15791" s="64"/>
      <c r="H15791" s="64"/>
      <c r="O15791" s="87"/>
      <c r="P15791" s="127"/>
      <c r="Q15791" s="127"/>
      <c r="R15791" s="127"/>
    </row>
    <row r="15792" spans="7:18" x14ac:dyDescent="0.2">
      <c r="G15792" s="64"/>
      <c r="H15792" s="64"/>
      <c r="O15792" s="87"/>
      <c r="P15792" s="127"/>
      <c r="Q15792" s="127"/>
      <c r="R15792" s="127"/>
    </row>
    <row r="15793" spans="7:18" x14ac:dyDescent="0.2">
      <c r="G15793" s="64"/>
      <c r="H15793" s="64"/>
      <c r="O15793" s="87"/>
      <c r="P15793" s="127"/>
      <c r="Q15793" s="127"/>
      <c r="R15793" s="127"/>
    </row>
    <row r="15794" spans="7:18" x14ac:dyDescent="0.2">
      <c r="G15794" s="64"/>
      <c r="H15794" s="64"/>
      <c r="O15794" s="87"/>
      <c r="P15794" s="127"/>
      <c r="Q15794" s="127"/>
      <c r="R15794" s="127"/>
    </row>
    <row r="15795" spans="7:18" x14ac:dyDescent="0.2">
      <c r="G15795" s="64"/>
      <c r="H15795" s="64"/>
      <c r="O15795" s="87"/>
      <c r="P15795" s="127"/>
      <c r="Q15795" s="127"/>
      <c r="R15795" s="127"/>
    </row>
    <row r="15796" spans="7:18" x14ac:dyDescent="0.2">
      <c r="G15796" s="64"/>
      <c r="H15796" s="64"/>
      <c r="O15796" s="87"/>
      <c r="P15796" s="127"/>
      <c r="Q15796" s="127"/>
      <c r="R15796" s="127"/>
    </row>
    <row r="15797" spans="7:18" x14ac:dyDescent="0.2">
      <c r="G15797" s="64"/>
      <c r="H15797" s="64"/>
      <c r="O15797" s="87"/>
      <c r="P15797" s="127"/>
      <c r="Q15797" s="127"/>
      <c r="R15797" s="127"/>
    </row>
    <row r="15798" spans="7:18" x14ac:dyDescent="0.2">
      <c r="G15798" s="64"/>
      <c r="H15798" s="64"/>
      <c r="O15798" s="87"/>
      <c r="P15798" s="127"/>
      <c r="Q15798" s="127"/>
      <c r="R15798" s="127"/>
    </row>
    <row r="15799" spans="7:18" x14ac:dyDescent="0.2">
      <c r="G15799" s="64"/>
      <c r="H15799" s="64"/>
      <c r="O15799" s="87"/>
      <c r="P15799" s="127"/>
      <c r="Q15799" s="127"/>
      <c r="R15799" s="127"/>
    </row>
    <row r="15800" spans="7:18" x14ac:dyDescent="0.2">
      <c r="G15800" s="64"/>
      <c r="H15800" s="64"/>
      <c r="O15800" s="87"/>
      <c r="P15800" s="127"/>
      <c r="Q15800" s="127"/>
      <c r="R15800" s="127"/>
    </row>
    <row r="15801" spans="7:18" x14ac:dyDescent="0.2">
      <c r="G15801" s="64"/>
      <c r="H15801" s="64"/>
      <c r="O15801" s="87"/>
      <c r="P15801" s="127"/>
      <c r="Q15801" s="127"/>
      <c r="R15801" s="127"/>
    </row>
    <row r="15802" spans="7:18" x14ac:dyDescent="0.2">
      <c r="G15802" s="64"/>
      <c r="H15802" s="64"/>
      <c r="O15802" s="87"/>
      <c r="P15802" s="127"/>
      <c r="Q15802" s="127"/>
      <c r="R15802" s="127"/>
    </row>
    <row r="15803" spans="7:18" x14ac:dyDescent="0.2">
      <c r="G15803" s="64"/>
      <c r="H15803" s="64"/>
      <c r="O15803" s="87"/>
      <c r="P15803" s="127"/>
      <c r="Q15803" s="127"/>
      <c r="R15803" s="127"/>
    </row>
    <row r="15804" spans="7:18" x14ac:dyDescent="0.2">
      <c r="G15804" s="64"/>
      <c r="H15804" s="64"/>
      <c r="O15804" s="87"/>
      <c r="P15804" s="127"/>
      <c r="Q15804" s="127"/>
      <c r="R15804" s="127"/>
    </row>
    <row r="15805" spans="7:18" x14ac:dyDescent="0.2">
      <c r="G15805" s="64"/>
      <c r="H15805" s="64"/>
      <c r="O15805" s="87"/>
      <c r="P15805" s="127"/>
      <c r="Q15805" s="127"/>
      <c r="R15805" s="127"/>
    </row>
    <row r="15806" spans="7:18" x14ac:dyDescent="0.2">
      <c r="G15806" s="64"/>
      <c r="H15806" s="64"/>
      <c r="O15806" s="87"/>
      <c r="P15806" s="127"/>
      <c r="Q15806" s="127"/>
      <c r="R15806" s="127"/>
    </row>
    <row r="15807" spans="7:18" x14ac:dyDescent="0.2">
      <c r="G15807" s="64"/>
      <c r="H15807" s="64"/>
      <c r="O15807" s="87"/>
      <c r="P15807" s="127"/>
      <c r="Q15807" s="127"/>
      <c r="R15807" s="127"/>
    </row>
    <row r="15808" spans="7:18" x14ac:dyDescent="0.2">
      <c r="G15808" s="64"/>
      <c r="H15808" s="64"/>
      <c r="O15808" s="87"/>
      <c r="P15808" s="127"/>
      <c r="Q15808" s="127"/>
      <c r="R15808" s="127"/>
    </row>
    <row r="15809" spans="7:18" x14ac:dyDescent="0.2">
      <c r="G15809" s="64"/>
      <c r="H15809" s="64"/>
      <c r="O15809" s="87"/>
      <c r="P15809" s="127"/>
      <c r="Q15809" s="127"/>
      <c r="R15809" s="127"/>
    </row>
    <row r="15810" spans="7:18" x14ac:dyDescent="0.2">
      <c r="G15810" s="64"/>
      <c r="H15810" s="64"/>
      <c r="O15810" s="87"/>
      <c r="P15810" s="127"/>
      <c r="Q15810" s="127"/>
      <c r="R15810" s="127"/>
    </row>
    <row r="15811" spans="7:18" x14ac:dyDescent="0.2">
      <c r="G15811" s="64"/>
      <c r="H15811" s="64"/>
      <c r="O15811" s="87"/>
      <c r="P15811" s="127"/>
      <c r="Q15811" s="127"/>
      <c r="R15811" s="127"/>
    </row>
    <row r="15812" spans="7:18" x14ac:dyDescent="0.2">
      <c r="G15812" s="64"/>
      <c r="H15812" s="64"/>
      <c r="O15812" s="87"/>
      <c r="P15812" s="127"/>
      <c r="Q15812" s="127"/>
      <c r="R15812" s="127"/>
    </row>
    <row r="15813" spans="7:18" x14ac:dyDescent="0.2">
      <c r="G15813" s="64"/>
      <c r="H15813" s="64"/>
      <c r="O15813" s="87"/>
      <c r="P15813" s="127"/>
      <c r="Q15813" s="127"/>
      <c r="R15813" s="127"/>
    </row>
    <row r="15814" spans="7:18" x14ac:dyDescent="0.2">
      <c r="G15814" s="64"/>
      <c r="H15814" s="64"/>
      <c r="O15814" s="87"/>
      <c r="P15814" s="127"/>
      <c r="Q15814" s="127"/>
      <c r="R15814" s="127"/>
    </row>
    <row r="15815" spans="7:18" x14ac:dyDescent="0.2">
      <c r="G15815" s="64"/>
      <c r="H15815" s="64"/>
      <c r="O15815" s="87"/>
      <c r="P15815" s="127"/>
      <c r="Q15815" s="127"/>
      <c r="R15815" s="127"/>
    </row>
    <row r="15816" spans="7:18" x14ac:dyDescent="0.2">
      <c r="G15816" s="64"/>
      <c r="H15816" s="64"/>
      <c r="O15816" s="87"/>
      <c r="P15816" s="127"/>
      <c r="Q15816" s="127"/>
      <c r="R15816" s="127"/>
    </row>
    <row r="15817" spans="7:18" x14ac:dyDescent="0.2">
      <c r="G15817" s="64"/>
      <c r="H15817" s="64"/>
      <c r="O15817" s="87"/>
      <c r="P15817" s="127"/>
      <c r="Q15817" s="127"/>
      <c r="R15817" s="127"/>
    </row>
    <row r="15818" spans="7:18" x14ac:dyDescent="0.2">
      <c r="G15818" s="64"/>
      <c r="H15818" s="64"/>
      <c r="O15818" s="87"/>
      <c r="P15818" s="127"/>
      <c r="Q15818" s="127"/>
      <c r="R15818" s="127"/>
    </row>
    <row r="15819" spans="7:18" x14ac:dyDescent="0.2">
      <c r="G15819" s="64"/>
      <c r="H15819" s="64"/>
      <c r="O15819" s="87"/>
      <c r="P15819" s="127"/>
      <c r="Q15819" s="127"/>
      <c r="R15819" s="127"/>
    </row>
    <row r="15820" spans="7:18" x14ac:dyDescent="0.2">
      <c r="G15820" s="64"/>
      <c r="H15820" s="64"/>
      <c r="O15820" s="87"/>
      <c r="P15820" s="127"/>
      <c r="Q15820" s="127"/>
      <c r="R15820" s="127"/>
    </row>
    <row r="15821" spans="7:18" x14ac:dyDescent="0.2">
      <c r="G15821" s="64"/>
      <c r="H15821" s="64"/>
      <c r="O15821" s="87"/>
      <c r="P15821" s="127"/>
      <c r="Q15821" s="127"/>
      <c r="R15821" s="127"/>
    </row>
    <row r="15822" spans="7:18" x14ac:dyDescent="0.2">
      <c r="G15822" s="64"/>
      <c r="H15822" s="64"/>
      <c r="O15822" s="87"/>
      <c r="P15822" s="127"/>
      <c r="Q15822" s="127"/>
      <c r="R15822" s="127"/>
    </row>
    <row r="15823" spans="7:18" x14ac:dyDescent="0.2">
      <c r="G15823" s="64"/>
      <c r="H15823" s="64"/>
      <c r="O15823" s="87"/>
      <c r="P15823" s="127"/>
      <c r="Q15823" s="127"/>
      <c r="R15823" s="127"/>
    </row>
    <row r="15824" spans="7:18" x14ac:dyDescent="0.2">
      <c r="G15824" s="64"/>
      <c r="H15824" s="64"/>
      <c r="O15824" s="87"/>
      <c r="P15824" s="127"/>
      <c r="Q15824" s="127"/>
      <c r="R15824" s="127"/>
    </row>
    <row r="15825" spans="7:18" x14ac:dyDescent="0.2">
      <c r="G15825" s="64"/>
      <c r="H15825" s="64"/>
      <c r="O15825" s="87"/>
      <c r="P15825" s="127"/>
      <c r="Q15825" s="127"/>
      <c r="R15825" s="127"/>
    </row>
    <row r="15826" spans="7:18" x14ac:dyDescent="0.2">
      <c r="G15826" s="64"/>
      <c r="H15826" s="64"/>
      <c r="O15826" s="87"/>
      <c r="P15826" s="127"/>
      <c r="Q15826" s="127"/>
      <c r="R15826" s="127"/>
    </row>
    <row r="15827" spans="7:18" x14ac:dyDescent="0.2">
      <c r="G15827" s="64"/>
      <c r="H15827" s="64"/>
      <c r="O15827" s="87"/>
      <c r="P15827" s="127"/>
      <c r="Q15827" s="127"/>
      <c r="R15827" s="127"/>
    </row>
    <row r="15828" spans="7:18" x14ac:dyDescent="0.2">
      <c r="G15828" s="64"/>
      <c r="H15828" s="64"/>
      <c r="O15828" s="87"/>
      <c r="P15828" s="127"/>
      <c r="Q15828" s="127"/>
      <c r="R15828" s="127"/>
    </row>
    <row r="15829" spans="7:18" x14ac:dyDescent="0.2">
      <c r="G15829" s="64"/>
      <c r="H15829" s="64"/>
      <c r="O15829" s="87"/>
      <c r="P15829" s="127"/>
      <c r="Q15829" s="127"/>
      <c r="R15829" s="127"/>
    </row>
    <row r="15830" spans="7:18" x14ac:dyDescent="0.2">
      <c r="G15830" s="64"/>
      <c r="H15830" s="64"/>
      <c r="O15830" s="87"/>
      <c r="P15830" s="127"/>
      <c r="Q15830" s="127"/>
      <c r="R15830" s="127"/>
    </row>
    <row r="15831" spans="7:18" x14ac:dyDescent="0.2">
      <c r="G15831" s="64"/>
      <c r="H15831" s="64"/>
      <c r="O15831" s="87"/>
      <c r="P15831" s="127"/>
      <c r="Q15831" s="127"/>
      <c r="R15831" s="127"/>
    </row>
    <row r="15832" spans="7:18" x14ac:dyDescent="0.2">
      <c r="G15832" s="64"/>
      <c r="H15832" s="64"/>
      <c r="O15832" s="87"/>
      <c r="P15832" s="127"/>
      <c r="Q15832" s="127"/>
      <c r="R15832" s="127"/>
    </row>
    <row r="15833" spans="7:18" x14ac:dyDescent="0.2">
      <c r="G15833" s="64"/>
      <c r="H15833" s="64"/>
      <c r="O15833" s="87"/>
      <c r="P15833" s="127"/>
      <c r="Q15833" s="127"/>
      <c r="R15833" s="127"/>
    </row>
    <row r="15834" spans="7:18" x14ac:dyDescent="0.2">
      <c r="G15834" s="64"/>
      <c r="H15834" s="64"/>
      <c r="O15834" s="87"/>
      <c r="P15834" s="127"/>
      <c r="Q15834" s="127"/>
      <c r="R15834" s="127"/>
    </row>
    <row r="15835" spans="7:18" x14ac:dyDescent="0.2">
      <c r="G15835" s="64"/>
      <c r="H15835" s="64"/>
      <c r="O15835" s="87"/>
      <c r="P15835" s="127"/>
      <c r="Q15835" s="127"/>
      <c r="R15835" s="127"/>
    </row>
    <row r="15836" spans="7:18" x14ac:dyDescent="0.2">
      <c r="G15836" s="64"/>
      <c r="H15836" s="64"/>
      <c r="O15836" s="87"/>
      <c r="P15836" s="127"/>
      <c r="Q15836" s="127"/>
      <c r="R15836" s="127"/>
    </row>
    <row r="15837" spans="7:18" x14ac:dyDescent="0.2">
      <c r="G15837" s="64"/>
      <c r="H15837" s="64"/>
      <c r="O15837" s="87"/>
      <c r="P15837" s="127"/>
      <c r="Q15837" s="127"/>
      <c r="R15837" s="127"/>
    </row>
    <row r="15838" spans="7:18" x14ac:dyDescent="0.2">
      <c r="G15838" s="64"/>
      <c r="H15838" s="64"/>
      <c r="O15838" s="87"/>
      <c r="P15838" s="127"/>
      <c r="Q15838" s="127"/>
      <c r="R15838" s="127"/>
    </row>
    <row r="15839" spans="7:18" x14ac:dyDescent="0.2">
      <c r="G15839" s="64"/>
      <c r="H15839" s="64"/>
      <c r="O15839" s="87"/>
      <c r="P15839" s="127"/>
      <c r="Q15839" s="127"/>
      <c r="R15839" s="127"/>
    </row>
    <row r="15840" spans="7:18" x14ac:dyDescent="0.2">
      <c r="G15840" s="64"/>
      <c r="H15840" s="64"/>
      <c r="O15840" s="87"/>
      <c r="P15840" s="127"/>
      <c r="Q15840" s="127"/>
      <c r="R15840" s="127"/>
    </row>
    <row r="15841" spans="7:18" x14ac:dyDescent="0.2">
      <c r="G15841" s="64"/>
      <c r="H15841" s="64"/>
      <c r="O15841" s="87"/>
      <c r="P15841" s="127"/>
      <c r="Q15841" s="127"/>
      <c r="R15841" s="127"/>
    </row>
    <row r="15842" spans="7:18" x14ac:dyDescent="0.2">
      <c r="G15842" s="64"/>
      <c r="H15842" s="64"/>
      <c r="O15842" s="87"/>
      <c r="P15842" s="127"/>
      <c r="Q15842" s="127"/>
      <c r="R15842" s="127"/>
    </row>
    <row r="15843" spans="7:18" x14ac:dyDescent="0.2">
      <c r="G15843" s="64"/>
      <c r="H15843" s="64"/>
      <c r="O15843" s="87"/>
      <c r="P15843" s="127"/>
      <c r="Q15843" s="127"/>
      <c r="R15843" s="127"/>
    </row>
    <row r="15844" spans="7:18" x14ac:dyDescent="0.2">
      <c r="G15844" s="64"/>
      <c r="H15844" s="64"/>
      <c r="O15844" s="87"/>
      <c r="P15844" s="127"/>
      <c r="Q15844" s="127"/>
      <c r="R15844" s="127"/>
    </row>
    <row r="15845" spans="7:18" x14ac:dyDescent="0.2">
      <c r="G15845" s="64"/>
      <c r="H15845" s="64"/>
      <c r="O15845" s="87"/>
      <c r="P15845" s="127"/>
      <c r="Q15845" s="127"/>
      <c r="R15845" s="127"/>
    </row>
    <row r="15846" spans="7:18" x14ac:dyDescent="0.2">
      <c r="G15846" s="64"/>
      <c r="H15846" s="64"/>
      <c r="O15846" s="87"/>
      <c r="P15846" s="127"/>
      <c r="Q15846" s="127"/>
      <c r="R15846" s="127"/>
    </row>
    <row r="15847" spans="7:18" x14ac:dyDescent="0.2">
      <c r="G15847" s="64"/>
      <c r="H15847" s="64"/>
      <c r="O15847" s="87"/>
      <c r="P15847" s="127"/>
      <c r="Q15847" s="127"/>
      <c r="R15847" s="127"/>
    </row>
    <row r="15848" spans="7:18" x14ac:dyDescent="0.2">
      <c r="G15848" s="64"/>
      <c r="H15848" s="64"/>
      <c r="O15848" s="87"/>
      <c r="P15848" s="127"/>
      <c r="Q15848" s="127"/>
      <c r="R15848" s="127"/>
    </row>
    <row r="15849" spans="7:18" x14ac:dyDescent="0.2">
      <c r="G15849" s="64"/>
      <c r="H15849" s="64"/>
      <c r="O15849" s="87"/>
      <c r="P15849" s="127"/>
      <c r="Q15849" s="127"/>
      <c r="R15849" s="127"/>
    </row>
    <row r="15850" spans="7:18" x14ac:dyDescent="0.2">
      <c r="G15850" s="64"/>
      <c r="H15850" s="64"/>
      <c r="O15850" s="87"/>
      <c r="P15850" s="127"/>
      <c r="Q15850" s="127"/>
      <c r="R15850" s="127"/>
    </row>
    <row r="15851" spans="7:18" x14ac:dyDescent="0.2">
      <c r="G15851" s="64"/>
      <c r="H15851" s="64"/>
      <c r="O15851" s="87"/>
      <c r="P15851" s="127"/>
      <c r="Q15851" s="127"/>
      <c r="R15851" s="127"/>
    </row>
    <row r="15852" spans="7:18" x14ac:dyDescent="0.2">
      <c r="G15852" s="64"/>
      <c r="H15852" s="64"/>
      <c r="O15852" s="87"/>
      <c r="P15852" s="127"/>
      <c r="Q15852" s="127"/>
      <c r="R15852" s="127"/>
    </row>
    <row r="15853" spans="7:18" x14ac:dyDescent="0.2">
      <c r="G15853" s="64"/>
      <c r="H15853" s="64"/>
      <c r="O15853" s="87"/>
      <c r="P15853" s="127"/>
      <c r="Q15853" s="127"/>
      <c r="R15853" s="127"/>
    </row>
    <row r="15854" spans="7:18" x14ac:dyDescent="0.2">
      <c r="G15854" s="64"/>
      <c r="H15854" s="64"/>
      <c r="O15854" s="87"/>
      <c r="P15854" s="127"/>
      <c r="Q15854" s="127"/>
      <c r="R15854" s="127"/>
    </row>
    <row r="15855" spans="7:18" x14ac:dyDescent="0.2">
      <c r="G15855" s="64"/>
      <c r="H15855" s="64"/>
      <c r="O15855" s="87"/>
      <c r="P15855" s="127"/>
      <c r="Q15855" s="127"/>
      <c r="R15855" s="127"/>
    </row>
    <row r="15856" spans="7:18" x14ac:dyDescent="0.2">
      <c r="G15856" s="64"/>
      <c r="H15856" s="64"/>
      <c r="O15856" s="87"/>
      <c r="P15856" s="127"/>
      <c r="Q15856" s="127"/>
      <c r="R15856" s="127"/>
    </row>
    <row r="15857" spans="7:18" x14ac:dyDescent="0.2">
      <c r="G15857" s="64"/>
      <c r="H15857" s="64"/>
      <c r="O15857" s="87"/>
      <c r="P15857" s="127"/>
      <c r="Q15857" s="127"/>
      <c r="R15857" s="127"/>
    </row>
    <row r="15858" spans="7:18" x14ac:dyDescent="0.2">
      <c r="G15858" s="64"/>
      <c r="H15858" s="64"/>
      <c r="O15858" s="87"/>
      <c r="P15858" s="127"/>
      <c r="Q15858" s="127"/>
      <c r="R15858" s="127"/>
    </row>
    <row r="15859" spans="7:18" x14ac:dyDescent="0.2">
      <c r="G15859" s="64"/>
      <c r="H15859" s="64"/>
      <c r="O15859" s="87"/>
      <c r="P15859" s="127"/>
      <c r="Q15859" s="127"/>
      <c r="R15859" s="127"/>
    </row>
    <row r="15860" spans="7:18" x14ac:dyDescent="0.2">
      <c r="G15860" s="64"/>
      <c r="H15860" s="64"/>
      <c r="O15860" s="87"/>
      <c r="P15860" s="127"/>
      <c r="Q15860" s="127"/>
      <c r="R15860" s="127"/>
    </row>
    <row r="15861" spans="7:18" x14ac:dyDescent="0.2">
      <c r="G15861" s="64"/>
      <c r="H15861" s="64"/>
      <c r="O15861" s="87"/>
      <c r="P15861" s="127"/>
      <c r="Q15861" s="127"/>
      <c r="R15861" s="127"/>
    </row>
    <row r="15862" spans="7:18" x14ac:dyDescent="0.2">
      <c r="G15862" s="64"/>
      <c r="H15862" s="64"/>
      <c r="O15862" s="87"/>
      <c r="P15862" s="127"/>
      <c r="Q15862" s="127"/>
      <c r="R15862" s="127"/>
    </row>
    <row r="15863" spans="7:18" x14ac:dyDescent="0.2">
      <c r="G15863" s="64"/>
      <c r="H15863" s="64"/>
      <c r="O15863" s="87"/>
      <c r="P15863" s="127"/>
      <c r="Q15863" s="127"/>
      <c r="R15863" s="127"/>
    </row>
    <row r="15864" spans="7:18" x14ac:dyDescent="0.2">
      <c r="G15864" s="64"/>
      <c r="H15864" s="64"/>
      <c r="O15864" s="87"/>
      <c r="P15864" s="127"/>
      <c r="Q15864" s="127"/>
      <c r="R15864" s="127"/>
    </row>
    <row r="15865" spans="7:18" x14ac:dyDescent="0.2">
      <c r="G15865" s="64"/>
      <c r="H15865" s="64"/>
      <c r="O15865" s="87"/>
      <c r="P15865" s="127"/>
      <c r="Q15865" s="127"/>
      <c r="R15865" s="127"/>
    </row>
    <row r="15866" spans="7:18" x14ac:dyDescent="0.2">
      <c r="G15866" s="64"/>
      <c r="H15866" s="64"/>
      <c r="O15866" s="87"/>
      <c r="P15866" s="127"/>
      <c r="Q15866" s="127"/>
      <c r="R15866" s="127"/>
    </row>
    <row r="15867" spans="7:18" x14ac:dyDescent="0.2">
      <c r="G15867" s="64"/>
      <c r="H15867" s="64"/>
      <c r="O15867" s="87"/>
      <c r="P15867" s="127"/>
      <c r="Q15867" s="127"/>
      <c r="R15867" s="127"/>
    </row>
    <row r="15868" spans="7:18" x14ac:dyDescent="0.2">
      <c r="G15868" s="64"/>
      <c r="H15868" s="64"/>
      <c r="O15868" s="87"/>
      <c r="P15868" s="127"/>
      <c r="Q15868" s="127"/>
      <c r="R15868" s="127"/>
    </row>
    <row r="15869" spans="7:18" x14ac:dyDescent="0.2">
      <c r="G15869" s="64"/>
      <c r="H15869" s="64"/>
      <c r="O15869" s="87"/>
      <c r="P15869" s="127"/>
      <c r="Q15869" s="127"/>
      <c r="R15869" s="127"/>
    </row>
    <row r="15870" spans="7:18" x14ac:dyDescent="0.2">
      <c r="G15870" s="64"/>
      <c r="H15870" s="64"/>
      <c r="O15870" s="87"/>
      <c r="P15870" s="127"/>
      <c r="Q15870" s="127"/>
      <c r="R15870" s="127"/>
    </row>
    <row r="15871" spans="7:18" x14ac:dyDescent="0.2">
      <c r="G15871" s="64"/>
      <c r="H15871" s="64"/>
      <c r="O15871" s="87"/>
      <c r="P15871" s="127"/>
      <c r="Q15871" s="127"/>
      <c r="R15871" s="127"/>
    </row>
    <row r="15872" spans="7:18" x14ac:dyDescent="0.2">
      <c r="G15872" s="64"/>
      <c r="H15872" s="64"/>
      <c r="O15872" s="87"/>
      <c r="P15872" s="127"/>
      <c r="Q15872" s="127"/>
      <c r="R15872" s="127"/>
    </row>
    <row r="15873" spans="7:18" x14ac:dyDescent="0.2">
      <c r="G15873" s="64"/>
      <c r="H15873" s="64"/>
      <c r="O15873" s="87"/>
      <c r="P15873" s="127"/>
      <c r="Q15873" s="127"/>
      <c r="R15873" s="127"/>
    </row>
    <row r="15874" spans="7:18" x14ac:dyDescent="0.2">
      <c r="G15874" s="64"/>
      <c r="H15874" s="64"/>
      <c r="O15874" s="87"/>
      <c r="P15874" s="127"/>
      <c r="Q15874" s="127"/>
      <c r="R15874" s="127"/>
    </row>
    <row r="15875" spans="7:18" x14ac:dyDescent="0.2">
      <c r="G15875" s="64"/>
      <c r="H15875" s="64"/>
      <c r="O15875" s="87"/>
      <c r="P15875" s="127"/>
      <c r="Q15875" s="127"/>
      <c r="R15875" s="127"/>
    </row>
    <row r="15876" spans="7:18" x14ac:dyDescent="0.2">
      <c r="G15876" s="64"/>
      <c r="H15876" s="64"/>
      <c r="O15876" s="87"/>
      <c r="P15876" s="127"/>
      <c r="Q15876" s="127"/>
      <c r="R15876" s="127"/>
    </row>
    <row r="15877" spans="7:18" x14ac:dyDescent="0.2">
      <c r="G15877" s="64"/>
      <c r="H15877" s="64"/>
      <c r="O15877" s="87"/>
      <c r="P15877" s="127"/>
      <c r="Q15877" s="127"/>
      <c r="R15877" s="127"/>
    </row>
    <row r="15878" spans="7:18" x14ac:dyDescent="0.2">
      <c r="G15878" s="64"/>
      <c r="H15878" s="64"/>
      <c r="O15878" s="87"/>
      <c r="P15878" s="127"/>
      <c r="Q15878" s="127"/>
      <c r="R15878" s="127"/>
    </row>
    <row r="15879" spans="7:18" x14ac:dyDescent="0.2">
      <c r="G15879" s="64"/>
      <c r="H15879" s="64"/>
      <c r="O15879" s="87"/>
      <c r="P15879" s="127"/>
      <c r="Q15879" s="127"/>
      <c r="R15879" s="127"/>
    </row>
    <row r="15880" spans="7:18" x14ac:dyDescent="0.2">
      <c r="G15880" s="64"/>
      <c r="H15880" s="64"/>
      <c r="O15880" s="87"/>
      <c r="P15880" s="127"/>
      <c r="Q15880" s="127"/>
      <c r="R15880" s="127"/>
    </row>
    <row r="15881" spans="7:18" x14ac:dyDescent="0.2">
      <c r="G15881" s="64"/>
      <c r="H15881" s="64"/>
      <c r="O15881" s="87"/>
      <c r="P15881" s="127"/>
      <c r="Q15881" s="127"/>
      <c r="R15881" s="127"/>
    </row>
    <row r="15882" spans="7:18" x14ac:dyDescent="0.2">
      <c r="G15882" s="64"/>
      <c r="H15882" s="64"/>
      <c r="O15882" s="87"/>
      <c r="P15882" s="127"/>
      <c r="Q15882" s="127"/>
      <c r="R15882" s="127"/>
    </row>
    <row r="15883" spans="7:18" x14ac:dyDescent="0.2">
      <c r="G15883" s="64"/>
      <c r="H15883" s="64"/>
      <c r="O15883" s="87"/>
      <c r="P15883" s="127"/>
      <c r="Q15883" s="127"/>
      <c r="R15883" s="127"/>
    </row>
    <row r="15884" spans="7:18" x14ac:dyDescent="0.2">
      <c r="G15884" s="64"/>
      <c r="H15884" s="64"/>
      <c r="O15884" s="87"/>
      <c r="P15884" s="127"/>
      <c r="Q15884" s="127"/>
      <c r="R15884" s="127"/>
    </row>
    <row r="15885" spans="7:18" x14ac:dyDescent="0.2">
      <c r="G15885" s="64"/>
      <c r="H15885" s="64"/>
      <c r="O15885" s="87"/>
      <c r="P15885" s="127"/>
      <c r="Q15885" s="127"/>
      <c r="R15885" s="127"/>
    </row>
    <row r="15886" spans="7:18" x14ac:dyDescent="0.2">
      <c r="G15886" s="64"/>
      <c r="H15886" s="64"/>
      <c r="O15886" s="87"/>
      <c r="P15886" s="127"/>
      <c r="Q15886" s="127"/>
      <c r="R15886" s="127"/>
    </row>
    <row r="15887" spans="7:18" x14ac:dyDescent="0.2">
      <c r="G15887" s="64"/>
      <c r="H15887" s="64"/>
      <c r="O15887" s="87"/>
      <c r="P15887" s="127"/>
      <c r="Q15887" s="127"/>
      <c r="R15887" s="127"/>
    </row>
    <row r="15888" spans="7:18" x14ac:dyDescent="0.2">
      <c r="G15888" s="64"/>
      <c r="H15888" s="64"/>
      <c r="O15888" s="87"/>
      <c r="P15888" s="127"/>
      <c r="Q15888" s="127"/>
      <c r="R15888" s="127"/>
    </row>
    <row r="15889" spans="7:18" x14ac:dyDescent="0.2">
      <c r="G15889" s="64"/>
      <c r="H15889" s="64"/>
      <c r="O15889" s="87"/>
      <c r="P15889" s="127"/>
      <c r="Q15889" s="127"/>
      <c r="R15889" s="127"/>
    </row>
    <row r="15890" spans="7:18" x14ac:dyDescent="0.2">
      <c r="G15890" s="64"/>
      <c r="H15890" s="64"/>
      <c r="O15890" s="87"/>
      <c r="P15890" s="127"/>
      <c r="Q15890" s="127"/>
      <c r="R15890" s="127"/>
    </row>
    <row r="15891" spans="7:18" x14ac:dyDescent="0.2">
      <c r="G15891" s="64"/>
      <c r="H15891" s="64"/>
      <c r="O15891" s="87"/>
      <c r="P15891" s="127"/>
      <c r="Q15891" s="127"/>
      <c r="R15891" s="127"/>
    </row>
    <row r="15892" spans="7:18" x14ac:dyDescent="0.2">
      <c r="G15892" s="64"/>
      <c r="H15892" s="64"/>
      <c r="O15892" s="87"/>
      <c r="P15892" s="127"/>
      <c r="Q15892" s="127"/>
      <c r="R15892" s="127"/>
    </row>
    <row r="15893" spans="7:18" x14ac:dyDescent="0.2">
      <c r="G15893" s="64"/>
      <c r="H15893" s="64"/>
      <c r="O15893" s="87"/>
      <c r="P15893" s="127"/>
      <c r="Q15893" s="127"/>
      <c r="R15893" s="127"/>
    </row>
    <row r="15894" spans="7:18" x14ac:dyDescent="0.2">
      <c r="G15894" s="64"/>
      <c r="H15894" s="64"/>
      <c r="O15894" s="87"/>
      <c r="P15894" s="127"/>
      <c r="Q15894" s="127"/>
      <c r="R15894" s="127"/>
    </row>
    <row r="15895" spans="7:18" x14ac:dyDescent="0.2">
      <c r="G15895" s="64"/>
      <c r="H15895" s="64"/>
      <c r="O15895" s="87"/>
      <c r="P15895" s="127"/>
      <c r="Q15895" s="127"/>
      <c r="R15895" s="127"/>
    </row>
    <row r="15896" spans="7:18" x14ac:dyDescent="0.2">
      <c r="G15896" s="64"/>
      <c r="H15896" s="64"/>
      <c r="O15896" s="87"/>
      <c r="P15896" s="127"/>
      <c r="Q15896" s="127"/>
      <c r="R15896" s="127"/>
    </row>
    <row r="15897" spans="7:18" x14ac:dyDescent="0.2">
      <c r="G15897" s="64"/>
      <c r="H15897" s="64"/>
      <c r="O15897" s="87"/>
      <c r="P15897" s="127"/>
      <c r="Q15897" s="127"/>
      <c r="R15897" s="127"/>
    </row>
    <row r="15898" spans="7:18" x14ac:dyDescent="0.2">
      <c r="G15898" s="64"/>
      <c r="H15898" s="64"/>
      <c r="O15898" s="87"/>
      <c r="P15898" s="127"/>
      <c r="Q15898" s="127"/>
      <c r="R15898" s="127"/>
    </row>
    <row r="15899" spans="7:18" x14ac:dyDescent="0.2">
      <c r="G15899" s="64"/>
      <c r="H15899" s="64"/>
      <c r="O15899" s="87"/>
      <c r="P15899" s="127"/>
      <c r="Q15899" s="127"/>
      <c r="R15899" s="127"/>
    </row>
    <row r="15900" spans="7:18" x14ac:dyDescent="0.2">
      <c r="G15900" s="64"/>
      <c r="H15900" s="64"/>
      <c r="O15900" s="87"/>
      <c r="P15900" s="127"/>
      <c r="Q15900" s="127"/>
      <c r="R15900" s="127"/>
    </row>
    <row r="15901" spans="7:18" x14ac:dyDescent="0.2">
      <c r="G15901" s="64"/>
      <c r="H15901" s="64"/>
      <c r="O15901" s="87"/>
      <c r="P15901" s="127"/>
      <c r="Q15901" s="127"/>
      <c r="R15901" s="127"/>
    </row>
    <row r="15902" spans="7:18" x14ac:dyDescent="0.2">
      <c r="G15902" s="64"/>
      <c r="H15902" s="64"/>
      <c r="O15902" s="87"/>
      <c r="P15902" s="127"/>
      <c r="Q15902" s="127"/>
      <c r="R15902" s="127"/>
    </row>
    <row r="15903" spans="7:18" x14ac:dyDescent="0.2">
      <c r="G15903" s="64"/>
      <c r="H15903" s="64"/>
      <c r="O15903" s="87"/>
      <c r="P15903" s="127"/>
      <c r="Q15903" s="127"/>
      <c r="R15903" s="127"/>
    </row>
    <row r="15904" spans="7:18" x14ac:dyDescent="0.2">
      <c r="G15904" s="64"/>
      <c r="H15904" s="64"/>
      <c r="O15904" s="87"/>
      <c r="P15904" s="127"/>
      <c r="Q15904" s="127"/>
      <c r="R15904" s="127"/>
    </row>
    <row r="15905" spans="7:18" x14ac:dyDescent="0.2">
      <c r="G15905" s="64"/>
      <c r="H15905" s="64"/>
      <c r="O15905" s="87"/>
      <c r="P15905" s="127"/>
      <c r="Q15905" s="127"/>
      <c r="R15905" s="127"/>
    </row>
    <row r="15906" spans="7:18" x14ac:dyDescent="0.2">
      <c r="G15906" s="64"/>
      <c r="H15906" s="64"/>
      <c r="O15906" s="87"/>
      <c r="P15906" s="127"/>
      <c r="Q15906" s="127"/>
      <c r="R15906" s="127"/>
    </row>
    <row r="15907" spans="7:18" x14ac:dyDescent="0.2">
      <c r="G15907" s="64"/>
      <c r="H15907" s="64"/>
      <c r="O15907" s="87"/>
      <c r="P15907" s="127"/>
      <c r="Q15907" s="127"/>
      <c r="R15907" s="127"/>
    </row>
    <row r="15908" spans="7:18" x14ac:dyDescent="0.2">
      <c r="G15908" s="64"/>
      <c r="H15908" s="64"/>
      <c r="O15908" s="87"/>
      <c r="P15908" s="127"/>
      <c r="Q15908" s="127"/>
      <c r="R15908" s="127"/>
    </row>
    <row r="15909" spans="7:18" x14ac:dyDescent="0.2">
      <c r="G15909" s="64"/>
      <c r="H15909" s="64"/>
      <c r="O15909" s="87"/>
      <c r="P15909" s="127"/>
      <c r="Q15909" s="127"/>
      <c r="R15909" s="127"/>
    </row>
    <row r="15910" spans="7:18" x14ac:dyDescent="0.2">
      <c r="G15910" s="64"/>
      <c r="H15910" s="64"/>
      <c r="O15910" s="87"/>
      <c r="P15910" s="127"/>
      <c r="Q15910" s="127"/>
      <c r="R15910" s="127"/>
    </row>
    <row r="15911" spans="7:18" x14ac:dyDescent="0.2">
      <c r="G15911" s="64"/>
      <c r="H15911" s="64"/>
      <c r="O15911" s="87"/>
      <c r="P15911" s="127"/>
      <c r="Q15911" s="127"/>
      <c r="R15911" s="127"/>
    </row>
    <row r="15912" spans="7:18" x14ac:dyDescent="0.2">
      <c r="G15912" s="64"/>
      <c r="H15912" s="64"/>
      <c r="O15912" s="87"/>
      <c r="P15912" s="127"/>
      <c r="Q15912" s="127"/>
      <c r="R15912" s="127"/>
    </row>
    <row r="15913" spans="7:18" x14ac:dyDescent="0.2">
      <c r="G15913" s="64"/>
      <c r="H15913" s="64"/>
      <c r="O15913" s="87"/>
      <c r="P15913" s="127"/>
      <c r="Q15913" s="127"/>
      <c r="R15913" s="127"/>
    </row>
    <row r="15914" spans="7:18" x14ac:dyDescent="0.2">
      <c r="G15914" s="64"/>
      <c r="H15914" s="64"/>
      <c r="O15914" s="87"/>
      <c r="P15914" s="127"/>
      <c r="Q15914" s="127"/>
      <c r="R15914" s="127"/>
    </row>
    <row r="15915" spans="7:18" x14ac:dyDescent="0.2">
      <c r="G15915" s="64"/>
      <c r="H15915" s="64"/>
      <c r="O15915" s="87"/>
      <c r="P15915" s="127"/>
      <c r="Q15915" s="127"/>
      <c r="R15915" s="127"/>
    </row>
    <row r="15916" spans="7:18" x14ac:dyDescent="0.2">
      <c r="G15916" s="64"/>
      <c r="H15916" s="64"/>
      <c r="O15916" s="87"/>
      <c r="P15916" s="127"/>
      <c r="Q15916" s="127"/>
      <c r="R15916" s="127"/>
    </row>
    <row r="15917" spans="7:18" x14ac:dyDescent="0.2">
      <c r="G15917" s="64"/>
      <c r="H15917" s="64"/>
      <c r="O15917" s="87"/>
      <c r="P15917" s="127"/>
      <c r="Q15917" s="127"/>
      <c r="R15917" s="127"/>
    </row>
    <row r="15918" spans="7:18" x14ac:dyDescent="0.2">
      <c r="G15918" s="64"/>
      <c r="H15918" s="64"/>
      <c r="O15918" s="87"/>
      <c r="P15918" s="127"/>
      <c r="Q15918" s="127"/>
      <c r="R15918" s="127"/>
    </row>
    <row r="15919" spans="7:18" x14ac:dyDescent="0.2">
      <c r="G15919" s="64"/>
      <c r="H15919" s="64"/>
      <c r="O15919" s="87"/>
      <c r="P15919" s="127"/>
      <c r="Q15919" s="127"/>
      <c r="R15919" s="127"/>
    </row>
    <row r="15920" spans="7:18" x14ac:dyDescent="0.2">
      <c r="G15920" s="64"/>
      <c r="H15920" s="64"/>
      <c r="O15920" s="87"/>
      <c r="P15920" s="127"/>
      <c r="Q15920" s="127"/>
      <c r="R15920" s="127"/>
    </row>
    <row r="15921" spans="7:18" x14ac:dyDescent="0.2">
      <c r="G15921" s="64"/>
      <c r="H15921" s="64"/>
      <c r="O15921" s="87"/>
      <c r="P15921" s="127"/>
      <c r="Q15921" s="127"/>
      <c r="R15921" s="127"/>
    </row>
    <row r="15922" spans="7:18" x14ac:dyDescent="0.2">
      <c r="G15922" s="64"/>
      <c r="H15922" s="64"/>
      <c r="O15922" s="87"/>
      <c r="P15922" s="127"/>
      <c r="Q15922" s="127"/>
      <c r="R15922" s="127"/>
    </row>
    <row r="15923" spans="7:18" x14ac:dyDescent="0.2">
      <c r="G15923" s="64"/>
      <c r="H15923" s="64"/>
      <c r="O15923" s="87"/>
      <c r="P15923" s="127"/>
      <c r="Q15923" s="127"/>
      <c r="R15923" s="127"/>
    </row>
    <row r="15924" spans="7:18" x14ac:dyDescent="0.2">
      <c r="G15924" s="64"/>
      <c r="H15924" s="64"/>
      <c r="O15924" s="87"/>
      <c r="P15924" s="127"/>
      <c r="Q15924" s="127"/>
      <c r="R15924" s="127"/>
    </row>
    <row r="15925" spans="7:18" x14ac:dyDescent="0.2">
      <c r="G15925" s="64"/>
      <c r="H15925" s="64"/>
      <c r="O15925" s="87"/>
      <c r="P15925" s="127"/>
      <c r="Q15925" s="127"/>
      <c r="R15925" s="127"/>
    </row>
    <row r="15926" spans="7:18" x14ac:dyDescent="0.2">
      <c r="G15926" s="64"/>
      <c r="H15926" s="64"/>
      <c r="O15926" s="87"/>
      <c r="P15926" s="127"/>
      <c r="Q15926" s="127"/>
      <c r="R15926" s="127"/>
    </row>
    <row r="15927" spans="7:18" x14ac:dyDescent="0.2">
      <c r="G15927" s="64"/>
      <c r="H15927" s="64"/>
      <c r="O15927" s="87"/>
      <c r="P15927" s="127"/>
      <c r="Q15927" s="127"/>
      <c r="R15927" s="127"/>
    </row>
    <row r="15928" spans="7:18" x14ac:dyDescent="0.2">
      <c r="G15928" s="64"/>
      <c r="H15928" s="64"/>
      <c r="O15928" s="87"/>
      <c r="P15928" s="127"/>
      <c r="Q15928" s="127"/>
      <c r="R15928" s="127"/>
    </row>
    <row r="15929" spans="7:18" x14ac:dyDescent="0.2">
      <c r="G15929" s="64"/>
      <c r="H15929" s="64"/>
      <c r="O15929" s="87"/>
      <c r="P15929" s="127"/>
      <c r="Q15929" s="127"/>
      <c r="R15929" s="127"/>
    </row>
    <row r="15930" spans="7:18" x14ac:dyDescent="0.2">
      <c r="G15930" s="64"/>
      <c r="H15930" s="64"/>
      <c r="O15930" s="87"/>
      <c r="P15930" s="127"/>
      <c r="Q15930" s="127"/>
      <c r="R15930" s="127"/>
    </row>
    <row r="15931" spans="7:18" x14ac:dyDescent="0.2">
      <c r="G15931" s="64"/>
      <c r="H15931" s="64"/>
      <c r="O15931" s="87"/>
      <c r="P15931" s="127"/>
      <c r="Q15931" s="127"/>
      <c r="R15931" s="127"/>
    </row>
    <row r="15932" spans="7:18" x14ac:dyDescent="0.2">
      <c r="G15932" s="64"/>
      <c r="H15932" s="64"/>
      <c r="O15932" s="87"/>
      <c r="P15932" s="127"/>
      <c r="Q15932" s="127"/>
      <c r="R15932" s="127"/>
    </row>
    <row r="15933" spans="7:18" x14ac:dyDescent="0.2">
      <c r="G15933" s="64"/>
      <c r="H15933" s="64"/>
      <c r="O15933" s="87"/>
      <c r="P15933" s="127"/>
      <c r="Q15933" s="127"/>
      <c r="R15933" s="127"/>
    </row>
    <row r="15934" spans="7:18" x14ac:dyDescent="0.2">
      <c r="G15934" s="64"/>
      <c r="H15934" s="64"/>
      <c r="O15934" s="87"/>
      <c r="P15934" s="127"/>
      <c r="Q15934" s="127"/>
      <c r="R15934" s="127"/>
    </row>
    <row r="15935" spans="7:18" x14ac:dyDescent="0.2">
      <c r="G15935" s="64"/>
      <c r="H15935" s="64"/>
      <c r="O15935" s="87"/>
      <c r="P15935" s="127"/>
      <c r="Q15935" s="127"/>
      <c r="R15935" s="127"/>
    </row>
    <row r="15936" spans="7:18" x14ac:dyDescent="0.2">
      <c r="G15936" s="64"/>
      <c r="H15936" s="64"/>
      <c r="O15936" s="87"/>
      <c r="P15936" s="127"/>
      <c r="Q15936" s="127"/>
      <c r="R15936" s="127"/>
    </row>
    <row r="15937" spans="7:18" x14ac:dyDescent="0.2">
      <c r="G15937" s="64"/>
      <c r="H15937" s="64"/>
      <c r="O15937" s="87"/>
      <c r="P15937" s="127"/>
      <c r="Q15937" s="127"/>
      <c r="R15937" s="127"/>
    </row>
    <row r="15938" spans="7:18" x14ac:dyDescent="0.2">
      <c r="G15938" s="64"/>
      <c r="H15938" s="64"/>
      <c r="O15938" s="87"/>
      <c r="P15938" s="127"/>
      <c r="Q15938" s="127"/>
      <c r="R15938" s="127"/>
    </row>
    <row r="15939" spans="7:18" x14ac:dyDescent="0.2">
      <c r="G15939" s="64"/>
      <c r="H15939" s="64"/>
      <c r="O15939" s="87"/>
      <c r="P15939" s="127"/>
      <c r="Q15939" s="127"/>
      <c r="R15939" s="127"/>
    </row>
    <row r="15940" spans="7:18" x14ac:dyDescent="0.2">
      <c r="G15940" s="64"/>
      <c r="H15940" s="64"/>
      <c r="O15940" s="87"/>
      <c r="P15940" s="127"/>
      <c r="Q15940" s="127"/>
      <c r="R15940" s="127"/>
    </row>
    <row r="15941" spans="7:18" x14ac:dyDescent="0.2">
      <c r="G15941" s="64"/>
      <c r="H15941" s="64"/>
      <c r="O15941" s="87"/>
      <c r="P15941" s="127"/>
      <c r="Q15941" s="127"/>
      <c r="R15941" s="127"/>
    </row>
    <row r="15942" spans="7:18" x14ac:dyDescent="0.2">
      <c r="G15942" s="64"/>
      <c r="H15942" s="64"/>
      <c r="O15942" s="87"/>
      <c r="P15942" s="127"/>
      <c r="Q15942" s="127"/>
      <c r="R15942" s="127"/>
    </row>
    <row r="15943" spans="7:18" x14ac:dyDescent="0.2">
      <c r="G15943" s="64"/>
      <c r="H15943" s="64"/>
      <c r="O15943" s="87"/>
      <c r="P15943" s="127"/>
      <c r="Q15943" s="127"/>
      <c r="R15943" s="127"/>
    </row>
    <row r="15944" spans="7:18" x14ac:dyDescent="0.2">
      <c r="G15944" s="64"/>
      <c r="H15944" s="64"/>
      <c r="O15944" s="87"/>
      <c r="P15944" s="127"/>
      <c r="Q15944" s="127"/>
      <c r="R15944" s="127"/>
    </row>
    <row r="15945" spans="7:18" x14ac:dyDescent="0.2">
      <c r="G15945" s="64"/>
      <c r="H15945" s="64"/>
      <c r="O15945" s="87"/>
      <c r="P15945" s="127"/>
      <c r="Q15945" s="127"/>
      <c r="R15945" s="127"/>
    </row>
    <row r="15946" spans="7:18" x14ac:dyDescent="0.2">
      <c r="G15946" s="64"/>
      <c r="H15946" s="64"/>
      <c r="O15946" s="87"/>
      <c r="P15946" s="127"/>
      <c r="Q15946" s="127"/>
      <c r="R15946" s="127"/>
    </row>
    <row r="15947" spans="7:18" x14ac:dyDescent="0.2">
      <c r="G15947" s="64"/>
      <c r="H15947" s="64"/>
      <c r="O15947" s="87"/>
      <c r="P15947" s="127"/>
      <c r="Q15947" s="127"/>
      <c r="R15947" s="127"/>
    </row>
    <row r="15948" spans="7:18" x14ac:dyDescent="0.2">
      <c r="G15948" s="64"/>
      <c r="H15948" s="64"/>
      <c r="O15948" s="87"/>
      <c r="P15948" s="127"/>
      <c r="Q15948" s="127"/>
      <c r="R15948" s="127"/>
    </row>
    <row r="15949" spans="7:18" x14ac:dyDescent="0.2">
      <c r="G15949" s="64"/>
      <c r="H15949" s="64"/>
      <c r="O15949" s="87"/>
      <c r="P15949" s="127"/>
      <c r="Q15949" s="127"/>
      <c r="R15949" s="127"/>
    </row>
    <row r="15950" spans="7:18" x14ac:dyDescent="0.2">
      <c r="G15950" s="64"/>
      <c r="H15950" s="64"/>
      <c r="O15950" s="87"/>
      <c r="P15950" s="127"/>
      <c r="Q15950" s="127"/>
      <c r="R15950" s="127"/>
    </row>
    <row r="15951" spans="7:18" x14ac:dyDescent="0.2">
      <c r="G15951" s="64"/>
      <c r="H15951" s="64"/>
      <c r="O15951" s="87"/>
      <c r="P15951" s="127"/>
      <c r="Q15951" s="127"/>
      <c r="R15951" s="127"/>
    </row>
    <row r="15952" spans="7:18" x14ac:dyDescent="0.2">
      <c r="G15952" s="64"/>
      <c r="H15952" s="64"/>
      <c r="O15952" s="87"/>
      <c r="P15952" s="127"/>
      <c r="Q15952" s="127"/>
      <c r="R15952" s="127"/>
    </row>
    <row r="15953" spans="7:18" x14ac:dyDescent="0.2">
      <c r="G15953" s="64"/>
      <c r="H15953" s="64"/>
      <c r="O15953" s="87"/>
      <c r="P15953" s="127"/>
      <c r="Q15953" s="127"/>
      <c r="R15953" s="127"/>
    </row>
    <row r="15954" spans="7:18" x14ac:dyDescent="0.2">
      <c r="G15954" s="64"/>
      <c r="H15954" s="64"/>
      <c r="O15954" s="87"/>
      <c r="P15954" s="127"/>
      <c r="Q15954" s="127"/>
      <c r="R15954" s="127"/>
    </row>
    <row r="15955" spans="7:18" x14ac:dyDescent="0.2">
      <c r="G15955" s="64"/>
      <c r="H15955" s="64"/>
      <c r="O15955" s="87"/>
      <c r="P15955" s="127"/>
      <c r="Q15955" s="127"/>
      <c r="R15955" s="127"/>
    </row>
    <row r="15956" spans="7:18" x14ac:dyDescent="0.2">
      <c r="G15956" s="64"/>
      <c r="H15956" s="64"/>
      <c r="O15956" s="87"/>
      <c r="P15956" s="127"/>
      <c r="Q15956" s="127"/>
      <c r="R15956" s="127"/>
    </row>
    <row r="15957" spans="7:18" x14ac:dyDescent="0.2">
      <c r="G15957" s="64"/>
      <c r="H15957" s="64"/>
      <c r="O15957" s="87"/>
      <c r="P15957" s="127"/>
      <c r="Q15957" s="127"/>
      <c r="R15957" s="127"/>
    </row>
    <row r="15958" spans="7:18" x14ac:dyDescent="0.2">
      <c r="G15958" s="64"/>
      <c r="H15958" s="64"/>
      <c r="O15958" s="87"/>
      <c r="P15958" s="127"/>
      <c r="Q15958" s="127"/>
      <c r="R15958" s="127"/>
    </row>
    <row r="15959" spans="7:18" x14ac:dyDescent="0.2">
      <c r="G15959" s="64"/>
      <c r="H15959" s="64"/>
      <c r="O15959" s="87"/>
      <c r="P15959" s="127"/>
      <c r="Q15959" s="127"/>
      <c r="R15959" s="127"/>
    </row>
    <row r="15960" spans="7:18" x14ac:dyDescent="0.2">
      <c r="G15960" s="64"/>
      <c r="H15960" s="64"/>
      <c r="O15960" s="87"/>
      <c r="P15960" s="127"/>
      <c r="Q15960" s="127"/>
      <c r="R15960" s="127"/>
    </row>
    <row r="15961" spans="7:18" x14ac:dyDescent="0.2">
      <c r="G15961" s="64"/>
      <c r="H15961" s="64"/>
      <c r="O15961" s="87"/>
      <c r="P15961" s="127"/>
      <c r="Q15961" s="127"/>
      <c r="R15961" s="127"/>
    </row>
    <row r="15962" spans="7:18" x14ac:dyDescent="0.2">
      <c r="G15962" s="64"/>
      <c r="H15962" s="64"/>
      <c r="O15962" s="87"/>
      <c r="P15962" s="127"/>
      <c r="Q15962" s="127"/>
      <c r="R15962" s="127"/>
    </row>
    <row r="15963" spans="7:18" x14ac:dyDescent="0.2">
      <c r="G15963" s="64"/>
      <c r="H15963" s="64"/>
      <c r="O15963" s="87"/>
      <c r="P15963" s="127"/>
      <c r="Q15963" s="127"/>
      <c r="R15963" s="127"/>
    </row>
    <row r="15964" spans="7:18" x14ac:dyDescent="0.2">
      <c r="G15964" s="64"/>
      <c r="H15964" s="64"/>
      <c r="O15964" s="87"/>
      <c r="P15964" s="127"/>
      <c r="Q15964" s="127"/>
      <c r="R15964" s="127"/>
    </row>
    <row r="15965" spans="7:18" x14ac:dyDescent="0.2">
      <c r="G15965" s="64"/>
      <c r="H15965" s="64"/>
      <c r="O15965" s="87"/>
      <c r="P15965" s="127"/>
      <c r="Q15965" s="127"/>
      <c r="R15965" s="127"/>
    </row>
    <row r="15966" spans="7:18" x14ac:dyDescent="0.2">
      <c r="G15966" s="64"/>
      <c r="H15966" s="64"/>
      <c r="O15966" s="87"/>
      <c r="P15966" s="127"/>
      <c r="Q15966" s="127"/>
      <c r="R15966" s="127"/>
    </row>
    <row r="15967" spans="7:18" x14ac:dyDescent="0.2">
      <c r="G15967" s="64"/>
      <c r="H15967" s="64"/>
      <c r="O15967" s="87"/>
      <c r="P15967" s="127"/>
      <c r="Q15967" s="127"/>
      <c r="R15967" s="127"/>
    </row>
    <row r="15968" spans="7:18" x14ac:dyDescent="0.2">
      <c r="G15968" s="64"/>
      <c r="H15968" s="64"/>
      <c r="O15968" s="87"/>
      <c r="P15968" s="127"/>
      <c r="Q15968" s="127"/>
      <c r="R15968" s="127"/>
    </row>
    <row r="15969" spans="7:18" x14ac:dyDescent="0.2">
      <c r="G15969" s="64"/>
      <c r="H15969" s="64"/>
      <c r="O15969" s="87"/>
      <c r="P15969" s="127"/>
      <c r="Q15969" s="127"/>
      <c r="R15969" s="127"/>
    </row>
    <row r="15970" spans="7:18" x14ac:dyDescent="0.2">
      <c r="G15970" s="64"/>
      <c r="H15970" s="64"/>
      <c r="O15970" s="87"/>
      <c r="P15970" s="127"/>
      <c r="Q15970" s="127"/>
      <c r="R15970" s="127"/>
    </row>
    <row r="15971" spans="7:18" x14ac:dyDescent="0.2">
      <c r="G15971" s="64"/>
      <c r="H15971" s="64"/>
      <c r="O15971" s="87"/>
      <c r="P15971" s="127"/>
      <c r="Q15971" s="127"/>
      <c r="R15971" s="127"/>
    </row>
    <row r="15972" spans="7:18" x14ac:dyDescent="0.2">
      <c r="G15972" s="64"/>
      <c r="H15972" s="64"/>
      <c r="O15972" s="87"/>
      <c r="P15972" s="127"/>
      <c r="Q15972" s="127"/>
      <c r="R15972" s="127"/>
    </row>
    <row r="15973" spans="7:18" x14ac:dyDescent="0.2">
      <c r="G15973" s="64"/>
      <c r="H15973" s="64"/>
      <c r="O15973" s="87"/>
      <c r="P15973" s="127"/>
      <c r="Q15973" s="127"/>
      <c r="R15973" s="127"/>
    </row>
    <row r="15974" spans="7:18" x14ac:dyDescent="0.2">
      <c r="G15974" s="64"/>
      <c r="H15974" s="64"/>
      <c r="O15974" s="87"/>
      <c r="P15974" s="127"/>
      <c r="Q15974" s="127"/>
      <c r="R15974" s="127"/>
    </row>
    <row r="15975" spans="7:18" x14ac:dyDescent="0.2">
      <c r="G15975" s="64"/>
      <c r="H15975" s="64"/>
      <c r="O15975" s="87"/>
      <c r="P15975" s="127"/>
      <c r="Q15975" s="127"/>
      <c r="R15975" s="127"/>
    </row>
    <row r="15976" spans="7:18" x14ac:dyDescent="0.2">
      <c r="G15976" s="64"/>
      <c r="H15976" s="64"/>
      <c r="O15976" s="87"/>
      <c r="P15976" s="127"/>
      <c r="Q15976" s="127"/>
      <c r="R15976" s="127"/>
    </row>
    <row r="15977" spans="7:18" x14ac:dyDescent="0.2">
      <c r="G15977" s="64"/>
      <c r="H15977" s="64"/>
      <c r="O15977" s="87"/>
      <c r="P15977" s="127"/>
      <c r="Q15977" s="127"/>
      <c r="R15977" s="127"/>
    </row>
    <row r="15978" spans="7:18" x14ac:dyDescent="0.2">
      <c r="G15978" s="64"/>
      <c r="H15978" s="64"/>
      <c r="O15978" s="87"/>
      <c r="P15978" s="127"/>
      <c r="Q15978" s="127"/>
      <c r="R15978" s="127"/>
    </row>
    <row r="15979" spans="7:18" x14ac:dyDescent="0.2">
      <c r="G15979" s="64"/>
      <c r="H15979" s="64"/>
      <c r="O15979" s="87"/>
      <c r="P15979" s="127"/>
      <c r="Q15979" s="127"/>
      <c r="R15979" s="127"/>
    </row>
    <row r="15980" spans="7:18" x14ac:dyDescent="0.2">
      <c r="G15980" s="64"/>
      <c r="H15980" s="64"/>
      <c r="O15980" s="87"/>
      <c r="P15980" s="127"/>
      <c r="Q15980" s="127"/>
      <c r="R15980" s="127"/>
    </row>
    <row r="15981" spans="7:18" x14ac:dyDescent="0.2">
      <c r="G15981" s="64"/>
      <c r="H15981" s="64"/>
      <c r="O15981" s="87"/>
      <c r="P15981" s="127"/>
      <c r="Q15981" s="127"/>
      <c r="R15981" s="127"/>
    </row>
    <row r="15982" spans="7:18" x14ac:dyDescent="0.2">
      <c r="G15982" s="64"/>
      <c r="H15982" s="64"/>
      <c r="O15982" s="87"/>
      <c r="P15982" s="127"/>
      <c r="Q15982" s="127"/>
      <c r="R15982" s="127"/>
    </row>
    <row r="15983" spans="7:18" x14ac:dyDescent="0.2">
      <c r="G15983" s="64"/>
      <c r="H15983" s="64"/>
      <c r="O15983" s="87"/>
      <c r="P15983" s="127"/>
      <c r="Q15983" s="127"/>
      <c r="R15983" s="127"/>
    </row>
    <row r="15984" spans="7:18" x14ac:dyDescent="0.2">
      <c r="G15984" s="64"/>
      <c r="H15984" s="64"/>
      <c r="O15984" s="87"/>
      <c r="P15984" s="127"/>
      <c r="Q15984" s="127"/>
      <c r="R15984" s="127"/>
    </row>
    <row r="15985" spans="7:18" x14ac:dyDescent="0.2">
      <c r="G15985" s="64"/>
      <c r="H15985" s="64"/>
      <c r="O15985" s="87"/>
      <c r="P15985" s="127"/>
      <c r="Q15985" s="127"/>
      <c r="R15985" s="127"/>
    </row>
    <row r="15986" spans="7:18" x14ac:dyDescent="0.2">
      <c r="G15986" s="64"/>
      <c r="H15986" s="64"/>
      <c r="O15986" s="87"/>
      <c r="P15986" s="127"/>
      <c r="Q15986" s="127"/>
      <c r="R15986" s="127"/>
    </row>
    <row r="15987" spans="7:18" x14ac:dyDescent="0.2">
      <c r="G15987" s="64"/>
      <c r="H15987" s="64"/>
      <c r="O15987" s="87"/>
      <c r="P15987" s="127"/>
      <c r="Q15987" s="127"/>
      <c r="R15987" s="127"/>
    </row>
    <row r="15988" spans="7:18" x14ac:dyDescent="0.2">
      <c r="G15988" s="64"/>
      <c r="H15988" s="64"/>
      <c r="O15988" s="87"/>
      <c r="P15988" s="127"/>
      <c r="Q15988" s="127"/>
      <c r="R15988" s="127"/>
    </row>
    <row r="15989" spans="7:18" x14ac:dyDescent="0.2">
      <c r="G15989" s="64"/>
      <c r="H15989" s="64"/>
      <c r="O15989" s="87"/>
      <c r="P15989" s="127"/>
      <c r="Q15989" s="127"/>
      <c r="R15989" s="127"/>
    </row>
    <row r="15990" spans="7:18" x14ac:dyDescent="0.2">
      <c r="G15990" s="64"/>
      <c r="H15990" s="64"/>
      <c r="O15990" s="87"/>
      <c r="P15990" s="127"/>
      <c r="Q15990" s="127"/>
      <c r="R15990" s="127"/>
    </row>
    <row r="15991" spans="7:18" x14ac:dyDescent="0.2">
      <c r="G15991" s="64"/>
      <c r="H15991" s="64"/>
      <c r="O15991" s="87"/>
      <c r="P15991" s="127"/>
      <c r="Q15991" s="127"/>
      <c r="R15991" s="127"/>
    </row>
    <row r="15992" spans="7:18" x14ac:dyDescent="0.2">
      <c r="G15992" s="64"/>
      <c r="H15992" s="64"/>
      <c r="O15992" s="87"/>
      <c r="P15992" s="127"/>
      <c r="Q15992" s="127"/>
      <c r="R15992" s="127"/>
    </row>
    <row r="15993" spans="7:18" x14ac:dyDescent="0.2">
      <c r="G15993" s="64"/>
      <c r="H15993" s="64"/>
      <c r="O15993" s="87"/>
      <c r="P15993" s="127"/>
      <c r="Q15993" s="127"/>
      <c r="R15993" s="127"/>
    </row>
    <row r="15994" spans="7:18" x14ac:dyDescent="0.2">
      <c r="G15994" s="64"/>
      <c r="H15994" s="64"/>
      <c r="O15994" s="87"/>
      <c r="P15994" s="127"/>
      <c r="Q15994" s="127"/>
      <c r="R15994" s="127"/>
    </row>
    <row r="15995" spans="7:18" x14ac:dyDescent="0.2">
      <c r="G15995" s="64"/>
      <c r="H15995" s="64"/>
      <c r="O15995" s="87"/>
      <c r="P15995" s="127"/>
      <c r="Q15995" s="127"/>
      <c r="R15995" s="127"/>
    </row>
    <row r="15996" spans="7:18" x14ac:dyDescent="0.2">
      <c r="G15996" s="64"/>
      <c r="H15996" s="64"/>
      <c r="O15996" s="87"/>
      <c r="P15996" s="127"/>
      <c r="Q15996" s="127"/>
      <c r="R15996" s="127"/>
    </row>
    <row r="15997" spans="7:18" x14ac:dyDescent="0.2">
      <c r="G15997" s="64"/>
      <c r="H15997" s="64"/>
      <c r="O15997" s="87"/>
      <c r="P15997" s="127"/>
      <c r="Q15997" s="127"/>
      <c r="R15997" s="127"/>
    </row>
    <row r="15998" spans="7:18" x14ac:dyDescent="0.2">
      <c r="G15998" s="64"/>
      <c r="H15998" s="64"/>
      <c r="O15998" s="87"/>
      <c r="P15998" s="127"/>
      <c r="Q15998" s="127"/>
      <c r="R15998" s="127"/>
    </row>
    <row r="15999" spans="7:18" x14ac:dyDescent="0.2">
      <c r="G15999" s="64"/>
      <c r="H15999" s="64"/>
      <c r="O15999" s="87"/>
      <c r="P15999" s="127"/>
      <c r="Q15999" s="127"/>
      <c r="R15999" s="127"/>
    </row>
    <row r="16000" spans="7:18" x14ac:dyDescent="0.2">
      <c r="G16000" s="64"/>
      <c r="H16000" s="64"/>
      <c r="O16000" s="87"/>
      <c r="P16000" s="127"/>
      <c r="Q16000" s="127"/>
      <c r="R16000" s="127"/>
    </row>
    <row r="16001" spans="7:18" x14ac:dyDescent="0.2">
      <c r="G16001" s="64"/>
      <c r="H16001" s="64"/>
      <c r="O16001" s="87"/>
      <c r="P16001" s="127"/>
      <c r="Q16001" s="127"/>
      <c r="R16001" s="127"/>
    </row>
    <row r="16002" spans="7:18" x14ac:dyDescent="0.2">
      <c r="G16002" s="64"/>
      <c r="H16002" s="64"/>
      <c r="O16002" s="87"/>
      <c r="P16002" s="127"/>
      <c r="Q16002" s="127"/>
      <c r="R16002" s="127"/>
    </row>
    <row r="16003" spans="7:18" x14ac:dyDescent="0.2">
      <c r="G16003" s="64"/>
      <c r="H16003" s="64"/>
      <c r="O16003" s="87"/>
      <c r="P16003" s="127"/>
      <c r="Q16003" s="127"/>
      <c r="R16003" s="127"/>
    </row>
    <row r="16004" spans="7:18" x14ac:dyDescent="0.2">
      <c r="G16004" s="64"/>
      <c r="H16004" s="64"/>
      <c r="O16004" s="87"/>
      <c r="P16004" s="127"/>
      <c r="Q16004" s="127"/>
      <c r="R16004" s="127"/>
    </row>
    <row r="16005" spans="7:18" x14ac:dyDescent="0.2">
      <c r="G16005" s="64"/>
      <c r="H16005" s="64"/>
      <c r="O16005" s="87"/>
      <c r="P16005" s="127"/>
      <c r="Q16005" s="127"/>
      <c r="R16005" s="127"/>
    </row>
    <row r="16006" spans="7:18" x14ac:dyDescent="0.2">
      <c r="G16006" s="64"/>
      <c r="H16006" s="64"/>
      <c r="O16006" s="87"/>
      <c r="P16006" s="127"/>
      <c r="Q16006" s="127"/>
      <c r="R16006" s="127"/>
    </row>
    <row r="16007" spans="7:18" x14ac:dyDescent="0.2">
      <c r="G16007" s="64"/>
      <c r="H16007" s="64"/>
      <c r="O16007" s="87"/>
      <c r="P16007" s="127"/>
      <c r="Q16007" s="127"/>
      <c r="R16007" s="127"/>
    </row>
    <row r="16008" spans="7:18" x14ac:dyDescent="0.2">
      <c r="G16008" s="64"/>
      <c r="H16008" s="64"/>
      <c r="O16008" s="87"/>
      <c r="P16008" s="127"/>
      <c r="Q16008" s="127"/>
      <c r="R16008" s="127"/>
    </row>
    <row r="16009" spans="7:18" x14ac:dyDescent="0.2">
      <c r="G16009" s="64"/>
      <c r="H16009" s="64"/>
      <c r="O16009" s="87"/>
      <c r="P16009" s="127"/>
      <c r="Q16009" s="127"/>
      <c r="R16009" s="127"/>
    </row>
    <row r="16010" spans="7:18" x14ac:dyDescent="0.2">
      <c r="G16010" s="64"/>
      <c r="H16010" s="64"/>
      <c r="O16010" s="87"/>
      <c r="P16010" s="127"/>
      <c r="Q16010" s="127"/>
      <c r="R16010" s="127"/>
    </row>
    <row r="16011" spans="7:18" x14ac:dyDescent="0.2">
      <c r="G16011" s="64"/>
      <c r="H16011" s="64"/>
      <c r="O16011" s="87"/>
      <c r="P16011" s="127"/>
      <c r="Q16011" s="127"/>
      <c r="R16011" s="127"/>
    </row>
    <row r="16012" spans="7:18" x14ac:dyDescent="0.2">
      <c r="G16012" s="64"/>
      <c r="H16012" s="64"/>
      <c r="O16012" s="87"/>
      <c r="P16012" s="127"/>
      <c r="Q16012" s="127"/>
      <c r="R16012" s="127"/>
    </row>
    <row r="16013" spans="7:18" x14ac:dyDescent="0.2">
      <c r="G16013" s="64"/>
      <c r="H16013" s="64"/>
      <c r="O16013" s="87"/>
      <c r="P16013" s="127"/>
      <c r="Q16013" s="127"/>
      <c r="R16013" s="127"/>
    </row>
    <row r="16014" spans="7:18" x14ac:dyDescent="0.2">
      <c r="G16014" s="64"/>
      <c r="H16014" s="64"/>
      <c r="O16014" s="87"/>
      <c r="P16014" s="127"/>
      <c r="Q16014" s="127"/>
      <c r="R16014" s="127"/>
    </row>
    <row r="16015" spans="7:18" x14ac:dyDescent="0.2">
      <c r="G16015" s="64"/>
      <c r="H16015" s="64"/>
      <c r="O16015" s="87"/>
      <c r="P16015" s="127"/>
      <c r="Q16015" s="127"/>
      <c r="R16015" s="127"/>
    </row>
    <row r="16016" spans="7:18" x14ac:dyDescent="0.2">
      <c r="G16016" s="64"/>
      <c r="H16016" s="64"/>
      <c r="O16016" s="87"/>
      <c r="P16016" s="127"/>
      <c r="Q16016" s="127"/>
      <c r="R16016" s="127"/>
    </row>
    <row r="16017" spans="7:18" x14ac:dyDescent="0.2">
      <c r="G16017" s="64"/>
      <c r="H16017" s="64"/>
      <c r="O16017" s="87"/>
      <c r="P16017" s="127"/>
      <c r="Q16017" s="127"/>
      <c r="R16017" s="127"/>
    </row>
    <row r="16018" spans="7:18" x14ac:dyDescent="0.2">
      <c r="G16018" s="64"/>
      <c r="H16018" s="64"/>
      <c r="O16018" s="87"/>
      <c r="P16018" s="127"/>
      <c r="Q16018" s="127"/>
      <c r="R16018" s="127"/>
    </row>
    <row r="16019" spans="7:18" x14ac:dyDescent="0.2">
      <c r="G16019" s="64"/>
      <c r="H16019" s="64"/>
      <c r="O16019" s="87"/>
      <c r="P16019" s="127"/>
      <c r="Q16019" s="127"/>
      <c r="R16019" s="127"/>
    </row>
    <row r="16020" spans="7:18" x14ac:dyDescent="0.2">
      <c r="G16020" s="64"/>
      <c r="H16020" s="64"/>
      <c r="O16020" s="87"/>
      <c r="P16020" s="127"/>
      <c r="Q16020" s="127"/>
      <c r="R16020" s="127"/>
    </row>
    <row r="16021" spans="7:18" x14ac:dyDescent="0.2">
      <c r="G16021" s="64"/>
      <c r="H16021" s="64"/>
      <c r="O16021" s="87"/>
      <c r="P16021" s="127"/>
      <c r="Q16021" s="127"/>
      <c r="R16021" s="127"/>
    </row>
    <row r="16022" spans="7:18" x14ac:dyDescent="0.2">
      <c r="G16022" s="64"/>
      <c r="H16022" s="64"/>
      <c r="O16022" s="87"/>
      <c r="P16022" s="127"/>
      <c r="Q16022" s="127"/>
      <c r="R16022" s="127"/>
    </row>
    <row r="16023" spans="7:18" x14ac:dyDescent="0.2">
      <c r="G16023" s="64"/>
      <c r="H16023" s="64"/>
      <c r="O16023" s="87"/>
      <c r="P16023" s="127"/>
      <c r="Q16023" s="127"/>
      <c r="R16023" s="127"/>
    </row>
    <row r="16024" spans="7:18" x14ac:dyDescent="0.2">
      <c r="G16024" s="64"/>
      <c r="H16024" s="64"/>
      <c r="O16024" s="87"/>
      <c r="P16024" s="127"/>
      <c r="Q16024" s="127"/>
      <c r="R16024" s="127"/>
    </row>
    <row r="16025" spans="7:18" x14ac:dyDescent="0.2">
      <c r="G16025" s="64"/>
      <c r="H16025" s="64"/>
      <c r="O16025" s="87"/>
      <c r="P16025" s="127"/>
      <c r="Q16025" s="127"/>
      <c r="R16025" s="127"/>
    </row>
    <row r="16026" spans="7:18" x14ac:dyDescent="0.2">
      <c r="G16026" s="64"/>
      <c r="H16026" s="64"/>
      <c r="O16026" s="87"/>
      <c r="P16026" s="127"/>
      <c r="Q16026" s="127"/>
      <c r="R16026" s="127"/>
    </row>
    <row r="16027" spans="7:18" x14ac:dyDescent="0.2">
      <c r="G16027" s="64"/>
      <c r="H16027" s="64"/>
      <c r="O16027" s="87"/>
      <c r="P16027" s="127"/>
      <c r="Q16027" s="127"/>
      <c r="R16027" s="127"/>
    </row>
    <row r="16028" spans="7:18" x14ac:dyDescent="0.2">
      <c r="G16028" s="64"/>
      <c r="H16028" s="64"/>
      <c r="O16028" s="87"/>
      <c r="P16028" s="127"/>
      <c r="Q16028" s="127"/>
      <c r="R16028" s="127"/>
    </row>
    <row r="16029" spans="7:18" x14ac:dyDescent="0.2">
      <c r="G16029" s="64"/>
      <c r="H16029" s="64"/>
      <c r="O16029" s="87"/>
      <c r="P16029" s="127"/>
      <c r="Q16029" s="127"/>
      <c r="R16029" s="127"/>
    </row>
    <row r="16030" spans="7:18" x14ac:dyDescent="0.2">
      <c r="G16030" s="64"/>
      <c r="H16030" s="64"/>
      <c r="O16030" s="87"/>
      <c r="P16030" s="127"/>
      <c r="Q16030" s="127"/>
      <c r="R16030" s="127"/>
    </row>
    <row r="16031" spans="7:18" x14ac:dyDescent="0.2">
      <c r="G16031" s="64"/>
      <c r="H16031" s="64"/>
      <c r="O16031" s="87"/>
      <c r="P16031" s="127"/>
      <c r="Q16031" s="127"/>
      <c r="R16031" s="127"/>
    </row>
    <row r="16032" spans="7:18" x14ac:dyDescent="0.2">
      <c r="G16032" s="64"/>
      <c r="H16032" s="64"/>
      <c r="O16032" s="87"/>
      <c r="P16032" s="127"/>
      <c r="Q16032" s="127"/>
      <c r="R16032" s="127"/>
    </row>
    <row r="16033" spans="7:18" x14ac:dyDescent="0.2">
      <c r="G16033" s="64"/>
      <c r="H16033" s="64"/>
      <c r="O16033" s="87"/>
      <c r="P16033" s="127"/>
      <c r="Q16033" s="127"/>
      <c r="R16033" s="127"/>
    </row>
    <row r="16034" spans="7:18" x14ac:dyDescent="0.2">
      <c r="G16034" s="64"/>
      <c r="H16034" s="64"/>
      <c r="O16034" s="87"/>
      <c r="P16034" s="127"/>
      <c r="Q16034" s="127"/>
      <c r="R16034" s="127"/>
    </row>
    <row r="16035" spans="7:18" x14ac:dyDescent="0.2">
      <c r="G16035" s="64"/>
      <c r="H16035" s="64"/>
      <c r="O16035" s="87"/>
      <c r="P16035" s="127"/>
      <c r="Q16035" s="127"/>
      <c r="R16035" s="127"/>
    </row>
    <row r="16036" spans="7:18" x14ac:dyDescent="0.2">
      <c r="G16036" s="64"/>
      <c r="H16036" s="64"/>
      <c r="O16036" s="87"/>
      <c r="P16036" s="127"/>
      <c r="Q16036" s="127"/>
      <c r="R16036" s="127"/>
    </row>
    <row r="16037" spans="7:18" x14ac:dyDescent="0.2">
      <c r="G16037" s="64"/>
      <c r="H16037" s="64"/>
      <c r="O16037" s="87"/>
      <c r="P16037" s="127"/>
      <c r="Q16037" s="127"/>
      <c r="R16037" s="127"/>
    </row>
    <row r="16038" spans="7:18" x14ac:dyDescent="0.2">
      <c r="G16038" s="64"/>
      <c r="H16038" s="64"/>
      <c r="O16038" s="87"/>
      <c r="P16038" s="127"/>
      <c r="Q16038" s="127"/>
      <c r="R16038" s="127"/>
    </row>
    <row r="16039" spans="7:18" x14ac:dyDescent="0.2">
      <c r="G16039" s="64"/>
      <c r="H16039" s="64"/>
      <c r="O16039" s="87"/>
      <c r="P16039" s="127"/>
      <c r="Q16039" s="127"/>
      <c r="R16039" s="127"/>
    </row>
    <row r="16040" spans="7:18" x14ac:dyDescent="0.2">
      <c r="G16040" s="64"/>
      <c r="H16040" s="64"/>
      <c r="O16040" s="87"/>
      <c r="P16040" s="127"/>
      <c r="Q16040" s="127"/>
      <c r="R16040" s="127"/>
    </row>
    <row r="16041" spans="7:18" x14ac:dyDescent="0.2">
      <c r="G16041" s="64"/>
      <c r="H16041" s="64"/>
      <c r="O16041" s="87"/>
      <c r="P16041" s="127"/>
      <c r="Q16041" s="127"/>
      <c r="R16041" s="127"/>
    </row>
    <row r="16042" spans="7:18" x14ac:dyDescent="0.2">
      <c r="G16042" s="64"/>
      <c r="H16042" s="64"/>
      <c r="O16042" s="87"/>
      <c r="P16042" s="127"/>
      <c r="Q16042" s="127"/>
      <c r="R16042" s="127"/>
    </row>
    <row r="16043" spans="7:18" x14ac:dyDescent="0.2">
      <c r="G16043" s="64"/>
      <c r="H16043" s="64"/>
      <c r="O16043" s="87"/>
      <c r="P16043" s="127"/>
      <c r="Q16043" s="127"/>
      <c r="R16043" s="127"/>
    </row>
    <row r="16044" spans="7:18" x14ac:dyDescent="0.2">
      <c r="G16044" s="64"/>
      <c r="H16044" s="64"/>
      <c r="O16044" s="87"/>
      <c r="P16044" s="127"/>
      <c r="Q16044" s="127"/>
      <c r="R16044" s="127"/>
    </row>
    <row r="16045" spans="7:18" x14ac:dyDescent="0.2">
      <c r="G16045" s="64"/>
      <c r="H16045" s="64"/>
      <c r="O16045" s="87"/>
      <c r="P16045" s="127"/>
      <c r="Q16045" s="127"/>
      <c r="R16045" s="127"/>
    </row>
    <row r="16046" spans="7:18" x14ac:dyDescent="0.2">
      <c r="G16046" s="64"/>
      <c r="H16046" s="64"/>
      <c r="O16046" s="87"/>
      <c r="P16046" s="127"/>
      <c r="Q16046" s="127"/>
      <c r="R16046" s="127"/>
    </row>
    <row r="16047" spans="7:18" x14ac:dyDescent="0.2">
      <c r="G16047" s="64"/>
      <c r="H16047" s="64"/>
      <c r="O16047" s="87"/>
      <c r="P16047" s="127"/>
      <c r="Q16047" s="127"/>
      <c r="R16047" s="127"/>
    </row>
    <row r="16048" spans="7:18" x14ac:dyDescent="0.2">
      <c r="G16048" s="64"/>
      <c r="H16048" s="64"/>
      <c r="O16048" s="87"/>
      <c r="P16048" s="127"/>
      <c r="Q16048" s="127"/>
      <c r="R16048" s="127"/>
    </row>
    <row r="16049" spans="7:18" x14ac:dyDescent="0.2">
      <c r="G16049" s="64"/>
      <c r="H16049" s="64"/>
      <c r="O16049" s="87"/>
      <c r="P16049" s="127"/>
      <c r="Q16049" s="127"/>
      <c r="R16049" s="127"/>
    </row>
    <row r="16050" spans="7:18" x14ac:dyDescent="0.2">
      <c r="G16050" s="64"/>
      <c r="H16050" s="64"/>
      <c r="O16050" s="87"/>
      <c r="P16050" s="127"/>
      <c r="Q16050" s="127"/>
      <c r="R16050" s="127"/>
    </row>
    <row r="16051" spans="7:18" x14ac:dyDescent="0.2">
      <c r="G16051" s="64"/>
      <c r="H16051" s="64"/>
      <c r="O16051" s="87"/>
      <c r="P16051" s="127"/>
      <c r="Q16051" s="127"/>
      <c r="R16051" s="127"/>
    </row>
    <row r="16052" spans="7:18" x14ac:dyDescent="0.2">
      <c r="G16052" s="64"/>
      <c r="H16052" s="64"/>
      <c r="O16052" s="87"/>
      <c r="P16052" s="127"/>
      <c r="Q16052" s="127"/>
      <c r="R16052" s="127"/>
    </row>
    <row r="16053" spans="7:18" x14ac:dyDescent="0.2">
      <c r="G16053" s="64"/>
      <c r="H16053" s="64"/>
      <c r="O16053" s="87"/>
      <c r="P16053" s="127"/>
      <c r="Q16053" s="127"/>
      <c r="R16053" s="127"/>
    </row>
    <row r="16054" spans="7:18" x14ac:dyDescent="0.2">
      <c r="G16054" s="64"/>
      <c r="H16054" s="64"/>
      <c r="O16054" s="87"/>
      <c r="P16054" s="127"/>
      <c r="Q16054" s="127"/>
      <c r="R16054" s="127"/>
    </row>
    <row r="16055" spans="7:18" x14ac:dyDescent="0.2">
      <c r="G16055" s="64"/>
      <c r="H16055" s="64"/>
      <c r="O16055" s="87"/>
      <c r="P16055" s="127"/>
      <c r="Q16055" s="127"/>
      <c r="R16055" s="127"/>
    </row>
    <row r="16056" spans="7:18" x14ac:dyDescent="0.2">
      <c r="G16056" s="64"/>
      <c r="H16056" s="64"/>
      <c r="O16056" s="87"/>
      <c r="P16056" s="127"/>
      <c r="Q16056" s="127"/>
      <c r="R16056" s="127"/>
    </row>
    <row r="16057" spans="7:18" x14ac:dyDescent="0.2">
      <c r="G16057" s="64"/>
      <c r="H16057" s="64"/>
      <c r="O16057" s="87"/>
      <c r="P16057" s="127"/>
      <c r="Q16057" s="127"/>
      <c r="R16057" s="127"/>
    </row>
    <row r="16058" spans="7:18" x14ac:dyDescent="0.2">
      <c r="G16058" s="64"/>
      <c r="H16058" s="64"/>
      <c r="O16058" s="87"/>
      <c r="P16058" s="127"/>
      <c r="Q16058" s="127"/>
      <c r="R16058" s="127"/>
    </row>
    <row r="16059" spans="7:18" x14ac:dyDescent="0.2">
      <c r="G16059" s="64"/>
      <c r="H16059" s="64"/>
      <c r="O16059" s="87"/>
      <c r="P16059" s="127"/>
      <c r="Q16059" s="127"/>
      <c r="R16059" s="127"/>
    </row>
    <row r="16060" spans="7:18" x14ac:dyDescent="0.2">
      <c r="G16060" s="64"/>
      <c r="H16060" s="64"/>
      <c r="O16060" s="87"/>
      <c r="P16060" s="127"/>
      <c r="Q16060" s="127"/>
      <c r="R16060" s="127"/>
    </row>
    <row r="16061" spans="7:18" x14ac:dyDescent="0.2">
      <c r="G16061" s="64"/>
      <c r="H16061" s="64"/>
      <c r="O16061" s="87"/>
      <c r="P16061" s="127"/>
      <c r="Q16061" s="127"/>
      <c r="R16061" s="127"/>
    </row>
    <row r="16062" spans="7:18" x14ac:dyDescent="0.2">
      <c r="G16062" s="64"/>
      <c r="H16062" s="64"/>
      <c r="O16062" s="87"/>
      <c r="P16062" s="127"/>
      <c r="Q16062" s="127"/>
      <c r="R16062" s="127"/>
    </row>
    <row r="16063" spans="7:18" x14ac:dyDescent="0.2">
      <c r="G16063" s="64"/>
      <c r="H16063" s="64"/>
      <c r="O16063" s="87"/>
      <c r="P16063" s="127"/>
      <c r="Q16063" s="127"/>
      <c r="R16063" s="127"/>
    </row>
    <row r="16064" spans="7:18" x14ac:dyDescent="0.2">
      <c r="G16064" s="64"/>
      <c r="H16064" s="64"/>
      <c r="O16064" s="87"/>
      <c r="P16064" s="127"/>
      <c r="Q16064" s="127"/>
      <c r="R16064" s="127"/>
    </row>
    <row r="16065" spans="7:18" x14ac:dyDescent="0.2">
      <c r="G16065" s="64"/>
      <c r="H16065" s="64"/>
      <c r="O16065" s="87"/>
      <c r="P16065" s="127"/>
      <c r="Q16065" s="127"/>
      <c r="R16065" s="127"/>
    </row>
    <row r="16066" spans="7:18" x14ac:dyDescent="0.2">
      <c r="G16066" s="64"/>
      <c r="H16066" s="64"/>
      <c r="O16066" s="87"/>
      <c r="P16066" s="127"/>
      <c r="Q16066" s="127"/>
      <c r="R16066" s="127"/>
    </row>
    <row r="16067" spans="7:18" x14ac:dyDescent="0.2">
      <c r="G16067" s="64"/>
      <c r="H16067" s="64"/>
      <c r="O16067" s="87"/>
      <c r="P16067" s="127"/>
      <c r="Q16067" s="127"/>
      <c r="R16067" s="127"/>
    </row>
    <row r="16068" spans="7:18" x14ac:dyDescent="0.2">
      <c r="G16068" s="64"/>
      <c r="H16068" s="64"/>
      <c r="O16068" s="87"/>
      <c r="P16068" s="127"/>
      <c r="Q16068" s="127"/>
      <c r="R16068" s="127"/>
    </row>
    <row r="16069" spans="7:18" x14ac:dyDescent="0.2">
      <c r="G16069" s="64"/>
      <c r="H16069" s="64"/>
      <c r="O16069" s="87"/>
      <c r="P16069" s="127"/>
      <c r="Q16069" s="127"/>
      <c r="R16069" s="127"/>
    </row>
    <row r="16070" spans="7:18" x14ac:dyDescent="0.2">
      <c r="G16070" s="64"/>
      <c r="H16070" s="64"/>
      <c r="O16070" s="87"/>
      <c r="P16070" s="127"/>
      <c r="Q16070" s="127"/>
      <c r="R16070" s="127"/>
    </row>
    <row r="16071" spans="7:18" x14ac:dyDescent="0.2">
      <c r="G16071" s="64"/>
      <c r="H16071" s="64"/>
      <c r="O16071" s="87"/>
      <c r="P16071" s="127"/>
      <c r="Q16071" s="127"/>
      <c r="R16071" s="127"/>
    </row>
    <row r="16072" spans="7:18" x14ac:dyDescent="0.2">
      <c r="G16072" s="64"/>
      <c r="H16072" s="64"/>
      <c r="O16072" s="87"/>
      <c r="P16072" s="127"/>
      <c r="Q16072" s="127"/>
      <c r="R16072" s="127"/>
    </row>
    <row r="16073" spans="7:18" x14ac:dyDescent="0.2">
      <c r="G16073" s="64"/>
      <c r="H16073" s="64"/>
      <c r="O16073" s="87"/>
      <c r="P16073" s="127"/>
      <c r="Q16073" s="127"/>
      <c r="R16073" s="127"/>
    </row>
    <row r="16074" spans="7:18" x14ac:dyDescent="0.2">
      <c r="G16074" s="64"/>
      <c r="H16074" s="64"/>
      <c r="O16074" s="87"/>
      <c r="P16074" s="127"/>
      <c r="Q16074" s="127"/>
      <c r="R16074" s="127"/>
    </row>
    <row r="16075" spans="7:18" x14ac:dyDescent="0.2">
      <c r="G16075" s="64"/>
      <c r="H16075" s="64"/>
      <c r="O16075" s="87"/>
      <c r="P16075" s="127"/>
      <c r="Q16075" s="127"/>
      <c r="R16075" s="127"/>
    </row>
    <row r="16076" spans="7:18" x14ac:dyDescent="0.2">
      <c r="G16076" s="64"/>
      <c r="H16076" s="64"/>
      <c r="O16076" s="87"/>
      <c r="P16076" s="127"/>
      <c r="Q16076" s="127"/>
      <c r="R16076" s="127"/>
    </row>
    <row r="16077" spans="7:18" x14ac:dyDescent="0.2">
      <c r="G16077" s="64"/>
      <c r="H16077" s="64"/>
      <c r="O16077" s="87"/>
      <c r="P16077" s="127"/>
      <c r="Q16077" s="127"/>
      <c r="R16077" s="127"/>
    </row>
    <row r="16078" spans="7:18" x14ac:dyDescent="0.2">
      <c r="G16078" s="64"/>
      <c r="H16078" s="64"/>
      <c r="O16078" s="87"/>
      <c r="P16078" s="127"/>
      <c r="Q16078" s="127"/>
      <c r="R16078" s="127"/>
    </row>
    <row r="16079" spans="7:18" x14ac:dyDescent="0.2">
      <c r="G16079" s="64"/>
      <c r="H16079" s="64"/>
      <c r="O16079" s="87"/>
      <c r="P16079" s="127"/>
      <c r="Q16079" s="127"/>
      <c r="R16079" s="127"/>
    </row>
    <row r="16080" spans="7:18" x14ac:dyDescent="0.2">
      <c r="G16080" s="64"/>
      <c r="H16080" s="64"/>
      <c r="O16080" s="87"/>
      <c r="P16080" s="127"/>
      <c r="Q16080" s="127"/>
      <c r="R16080" s="127"/>
    </row>
    <row r="16081" spans="7:18" x14ac:dyDescent="0.2">
      <c r="G16081" s="64"/>
      <c r="H16081" s="64"/>
      <c r="O16081" s="87"/>
      <c r="P16081" s="127"/>
      <c r="Q16081" s="127"/>
      <c r="R16081" s="127"/>
    </row>
    <row r="16082" spans="7:18" x14ac:dyDescent="0.2">
      <c r="G16082" s="64"/>
      <c r="H16082" s="64"/>
      <c r="O16082" s="87"/>
      <c r="P16082" s="127"/>
      <c r="Q16082" s="127"/>
      <c r="R16082" s="127"/>
    </row>
    <row r="16083" spans="7:18" x14ac:dyDescent="0.2">
      <c r="G16083" s="64"/>
      <c r="H16083" s="64"/>
      <c r="O16083" s="87"/>
      <c r="P16083" s="127"/>
      <c r="Q16083" s="127"/>
      <c r="R16083" s="127"/>
    </row>
    <row r="16084" spans="7:18" x14ac:dyDescent="0.2">
      <c r="G16084" s="64"/>
      <c r="H16084" s="64"/>
      <c r="O16084" s="87"/>
      <c r="P16084" s="127"/>
      <c r="Q16084" s="127"/>
      <c r="R16084" s="127"/>
    </row>
    <row r="16085" spans="7:18" x14ac:dyDescent="0.2">
      <c r="G16085" s="64"/>
      <c r="H16085" s="64"/>
      <c r="O16085" s="87"/>
      <c r="P16085" s="127"/>
      <c r="Q16085" s="127"/>
      <c r="R16085" s="127"/>
    </row>
    <row r="16086" spans="7:18" x14ac:dyDescent="0.2">
      <c r="G16086" s="64"/>
      <c r="H16086" s="64"/>
      <c r="O16086" s="87"/>
      <c r="P16086" s="127"/>
      <c r="Q16086" s="127"/>
      <c r="R16086" s="127"/>
    </row>
    <row r="16087" spans="7:18" x14ac:dyDescent="0.2">
      <c r="G16087" s="64"/>
      <c r="H16087" s="64"/>
      <c r="O16087" s="87"/>
      <c r="P16087" s="127"/>
      <c r="Q16087" s="127"/>
      <c r="R16087" s="127"/>
    </row>
    <row r="16088" spans="7:18" x14ac:dyDescent="0.2">
      <c r="G16088" s="64"/>
      <c r="H16088" s="64"/>
      <c r="O16088" s="87"/>
      <c r="P16088" s="127"/>
      <c r="Q16088" s="127"/>
      <c r="R16088" s="127"/>
    </row>
    <row r="16089" spans="7:18" x14ac:dyDescent="0.2">
      <c r="G16089" s="64"/>
      <c r="H16089" s="64"/>
      <c r="O16089" s="87"/>
      <c r="P16089" s="127"/>
      <c r="Q16089" s="127"/>
      <c r="R16089" s="127"/>
    </row>
    <row r="16090" spans="7:18" x14ac:dyDescent="0.2">
      <c r="G16090" s="64"/>
      <c r="H16090" s="64"/>
      <c r="O16090" s="87"/>
      <c r="P16090" s="127"/>
      <c r="Q16090" s="127"/>
      <c r="R16090" s="127"/>
    </row>
    <row r="16091" spans="7:18" x14ac:dyDescent="0.2">
      <c r="G16091" s="64"/>
      <c r="H16091" s="64"/>
      <c r="O16091" s="87"/>
      <c r="P16091" s="127"/>
      <c r="Q16091" s="127"/>
      <c r="R16091" s="127"/>
    </row>
    <row r="16092" spans="7:18" x14ac:dyDescent="0.2">
      <c r="G16092" s="64"/>
      <c r="H16092" s="64"/>
      <c r="O16092" s="87"/>
      <c r="P16092" s="127"/>
      <c r="Q16092" s="127"/>
      <c r="R16092" s="127"/>
    </row>
    <row r="16093" spans="7:18" x14ac:dyDescent="0.2">
      <c r="G16093" s="64"/>
      <c r="H16093" s="64"/>
      <c r="O16093" s="87"/>
      <c r="P16093" s="127"/>
      <c r="Q16093" s="127"/>
      <c r="R16093" s="127"/>
    </row>
    <row r="16094" spans="7:18" x14ac:dyDescent="0.2">
      <c r="G16094" s="64"/>
      <c r="H16094" s="64"/>
      <c r="O16094" s="87"/>
      <c r="P16094" s="127"/>
      <c r="Q16094" s="127"/>
      <c r="R16094" s="127"/>
    </row>
    <row r="16095" spans="7:18" x14ac:dyDescent="0.2">
      <c r="G16095" s="64"/>
      <c r="H16095" s="64"/>
      <c r="O16095" s="87"/>
      <c r="P16095" s="127"/>
      <c r="Q16095" s="127"/>
      <c r="R16095" s="127"/>
    </row>
    <row r="16096" spans="7:18" x14ac:dyDescent="0.2">
      <c r="G16096" s="64"/>
      <c r="H16096" s="64"/>
      <c r="O16096" s="87"/>
      <c r="P16096" s="127"/>
      <c r="Q16096" s="127"/>
      <c r="R16096" s="127"/>
    </row>
    <row r="16097" spans="7:18" x14ac:dyDescent="0.2">
      <c r="G16097" s="64"/>
      <c r="H16097" s="64"/>
      <c r="O16097" s="87"/>
      <c r="P16097" s="127"/>
      <c r="Q16097" s="127"/>
      <c r="R16097" s="127"/>
    </row>
    <row r="16098" spans="7:18" x14ac:dyDescent="0.2">
      <c r="G16098" s="64"/>
      <c r="H16098" s="64"/>
      <c r="O16098" s="87"/>
      <c r="P16098" s="127"/>
      <c r="Q16098" s="127"/>
      <c r="R16098" s="127"/>
    </row>
    <row r="16099" spans="7:18" x14ac:dyDescent="0.2">
      <c r="G16099" s="64"/>
      <c r="H16099" s="64"/>
      <c r="O16099" s="87"/>
      <c r="P16099" s="127"/>
      <c r="Q16099" s="127"/>
      <c r="R16099" s="127"/>
    </row>
    <row r="16100" spans="7:18" x14ac:dyDescent="0.2">
      <c r="G16100" s="64"/>
      <c r="H16100" s="64"/>
      <c r="O16100" s="87"/>
      <c r="P16100" s="127"/>
      <c r="Q16100" s="127"/>
      <c r="R16100" s="127"/>
    </row>
    <row r="16101" spans="7:18" x14ac:dyDescent="0.2">
      <c r="G16101" s="64"/>
      <c r="H16101" s="64"/>
      <c r="O16101" s="87"/>
      <c r="P16101" s="127"/>
      <c r="Q16101" s="127"/>
      <c r="R16101" s="127"/>
    </row>
    <row r="16102" spans="7:18" x14ac:dyDescent="0.2">
      <c r="G16102" s="64"/>
      <c r="H16102" s="64"/>
      <c r="O16102" s="87"/>
      <c r="P16102" s="127"/>
      <c r="Q16102" s="127"/>
      <c r="R16102" s="127"/>
    </row>
    <row r="16103" spans="7:18" x14ac:dyDescent="0.2">
      <c r="G16103" s="64"/>
      <c r="H16103" s="64"/>
      <c r="O16103" s="87"/>
      <c r="P16103" s="127"/>
      <c r="Q16103" s="127"/>
      <c r="R16103" s="127"/>
    </row>
    <row r="16104" spans="7:18" x14ac:dyDescent="0.2">
      <c r="G16104" s="64"/>
      <c r="H16104" s="64"/>
      <c r="O16104" s="87"/>
      <c r="P16104" s="127"/>
      <c r="Q16104" s="127"/>
      <c r="R16104" s="127"/>
    </row>
    <row r="16105" spans="7:18" x14ac:dyDescent="0.2">
      <c r="G16105" s="64"/>
      <c r="H16105" s="64"/>
      <c r="O16105" s="87"/>
      <c r="P16105" s="127"/>
      <c r="Q16105" s="127"/>
      <c r="R16105" s="127"/>
    </row>
    <row r="16106" spans="7:18" x14ac:dyDescent="0.2">
      <c r="G16106" s="64"/>
      <c r="H16106" s="64"/>
      <c r="O16106" s="87"/>
      <c r="P16106" s="127"/>
      <c r="Q16106" s="127"/>
      <c r="R16106" s="127"/>
    </row>
    <row r="16107" spans="7:18" x14ac:dyDescent="0.2">
      <c r="G16107" s="64"/>
      <c r="H16107" s="64"/>
      <c r="O16107" s="87"/>
      <c r="P16107" s="127"/>
      <c r="Q16107" s="127"/>
      <c r="R16107" s="127"/>
    </row>
    <row r="16108" spans="7:18" x14ac:dyDescent="0.2">
      <c r="G16108" s="64"/>
      <c r="H16108" s="64"/>
      <c r="O16108" s="87"/>
      <c r="P16108" s="127"/>
      <c r="Q16108" s="127"/>
      <c r="R16108" s="127"/>
    </row>
    <row r="16109" spans="7:18" x14ac:dyDescent="0.2">
      <c r="G16109" s="64"/>
      <c r="H16109" s="64"/>
      <c r="O16109" s="87"/>
      <c r="P16109" s="127"/>
      <c r="Q16109" s="127"/>
      <c r="R16109" s="127"/>
    </row>
    <row r="16110" spans="7:18" x14ac:dyDescent="0.2">
      <c r="G16110" s="64"/>
      <c r="H16110" s="64"/>
      <c r="O16110" s="87"/>
      <c r="P16110" s="127"/>
      <c r="Q16110" s="127"/>
      <c r="R16110" s="127"/>
    </row>
    <row r="16111" spans="7:18" x14ac:dyDescent="0.2">
      <c r="G16111" s="64"/>
      <c r="H16111" s="64"/>
      <c r="O16111" s="87"/>
      <c r="P16111" s="127"/>
      <c r="Q16111" s="127"/>
      <c r="R16111" s="127"/>
    </row>
    <row r="16112" spans="7:18" x14ac:dyDescent="0.2">
      <c r="G16112" s="64"/>
      <c r="H16112" s="64"/>
      <c r="O16112" s="87"/>
      <c r="P16112" s="127"/>
      <c r="Q16112" s="127"/>
      <c r="R16112" s="127"/>
    </row>
    <row r="16113" spans="7:18" x14ac:dyDescent="0.2">
      <c r="G16113" s="64"/>
      <c r="H16113" s="64"/>
      <c r="O16113" s="87"/>
      <c r="P16113" s="127"/>
      <c r="Q16113" s="127"/>
      <c r="R16113" s="127"/>
    </row>
    <row r="16114" spans="7:18" x14ac:dyDescent="0.2">
      <c r="G16114" s="64"/>
      <c r="H16114" s="64"/>
      <c r="O16114" s="87"/>
      <c r="P16114" s="127"/>
      <c r="Q16114" s="127"/>
      <c r="R16114" s="127"/>
    </row>
    <row r="16115" spans="7:18" x14ac:dyDescent="0.2">
      <c r="G16115" s="64"/>
      <c r="H16115" s="64"/>
      <c r="O16115" s="87"/>
      <c r="P16115" s="127"/>
      <c r="Q16115" s="127"/>
      <c r="R16115" s="127"/>
    </row>
    <row r="16116" spans="7:18" x14ac:dyDescent="0.2">
      <c r="G16116" s="64"/>
      <c r="H16116" s="64"/>
      <c r="O16116" s="87"/>
      <c r="P16116" s="127"/>
      <c r="Q16116" s="127"/>
      <c r="R16116" s="127"/>
    </row>
    <row r="16117" spans="7:18" x14ac:dyDescent="0.2">
      <c r="G16117" s="64"/>
      <c r="H16117" s="64"/>
      <c r="O16117" s="87"/>
      <c r="P16117" s="127"/>
      <c r="Q16117" s="127"/>
      <c r="R16117" s="127"/>
    </row>
    <row r="16118" spans="7:18" x14ac:dyDescent="0.2">
      <c r="G16118" s="64"/>
      <c r="H16118" s="64"/>
      <c r="O16118" s="87"/>
      <c r="P16118" s="127"/>
      <c r="Q16118" s="127"/>
      <c r="R16118" s="127"/>
    </row>
    <row r="16119" spans="7:18" x14ac:dyDescent="0.2">
      <c r="G16119" s="64"/>
      <c r="H16119" s="64"/>
      <c r="O16119" s="87"/>
      <c r="P16119" s="127"/>
      <c r="Q16119" s="127"/>
      <c r="R16119" s="127"/>
    </row>
    <row r="16120" spans="7:18" x14ac:dyDescent="0.2">
      <c r="G16120" s="64"/>
      <c r="H16120" s="64"/>
      <c r="O16120" s="87"/>
      <c r="P16120" s="127"/>
      <c r="Q16120" s="127"/>
      <c r="R16120" s="127"/>
    </row>
    <row r="16121" spans="7:18" x14ac:dyDescent="0.2">
      <c r="G16121" s="64"/>
      <c r="H16121" s="64"/>
      <c r="O16121" s="87"/>
      <c r="P16121" s="127"/>
      <c r="Q16121" s="127"/>
      <c r="R16121" s="127"/>
    </row>
    <row r="16122" spans="7:18" x14ac:dyDescent="0.2">
      <c r="G16122" s="64"/>
      <c r="H16122" s="64"/>
      <c r="O16122" s="87"/>
      <c r="P16122" s="127"/>
      <c r="Q16122" s="127"/>
      <c r="R16122" s="127"/>
    </row>
    <row r="16123" spans="7:18" x14ac:dyDescent="0.2">
      <c r="G16123" s="64"/>
      <c r="H16123" s="64"/>
      <c r="O16123" s="87"/>
      <c r="P16123" s="127"/>
      <c r="Q16123" s="127"/>
      <c r="R16123" s="127"/>
    </row>
    <row r="16124" spans="7:18" x14ac:dyDescent="0.2">
      <c r="G16124" s="64"/>
      <c r="H16124" s="64"/>
      <c r="O16124" s="87"/>
      <c r="P16124" s="127"/>
      <c r="Q16124" s="127"/>
      <c r="R16124" s="127"/>
    </row>
    <row r="16125" spans="7:18" x14ac:dyDescent="0.2">
      <c r="G16125" s="64"/>
      <c r="H16125" s="64"/>
      <c r="O16125" s="87"/>
      <c r="P16125" s="127"/>
      <c r="Q16125" s="127"/>
      <c r="R16125" s="127"/>
    </row>
    <row r="16126" spans="7:18" x14ac:dyDescent="0.2">
      <c r="G16126" s="64"/>
      <c r="H16126" s="64"/>
      <c r="O16126" s="87"/>
      <c r="P16126" s="127"/>
      <c r="Q16126" s="127"/>
      <c r="R16126" s="127"/>
    </row>
    <row r="16127" spans="7:18" x14ac:dyDescent="0.2">
      <c r="G16127" s="64"/>
      <c r="H16127" s="64"/>
      <c r="O16127" s="87"/>
      <c r="P16127" s="127"/>
      <c r="Q16127" s="127"/>
      <c r="R16127" s="127"/>
    </row>
    <row r="16128" spans="7:18" x14ac:dyDescent="0.2">
      <c r="G16128" s="64"/>
      <c r="H16128" s="64"/>
      <c r="O16128" s="87"/>
      <c r="P16128" s="127"/>
      <c r="Q16128" s="127"/>
      <c r="R16128" s="127"/>
    </row>
    <row r="16129" spans="7:18" x14ac:dyDescent="0.2">
      <c r="G16129" s="64"/>
      <c r="H16129" s="64"/>
      <c r="O16129" s="87"/>
      <c r="P16129" s="127"/>
      <c r="Q16129" s="127"/>
      <c r="R16129" s="127"/>
    </row>
    <row r="16130" spans="7:18" x14ac:dyDescent="0.2">
      <c r="G16130" s="64"/>
      <c r="H16130" s="64"/>
      <c r="O16130" s="87"/>
      <c r="P16130" s="127"/>
      <c r="Q16130" s="127"/>
      <c r="R16130" s="127"/>
    </row>
    <row r="16131" spans="7:18" x14ac:dyDescent="0.2">
      <c r="G16131" s="64"/>
      <c r="H16131" s="64"/>
      <c r="O16131" s="87"/>
      <c r="P16131" s="127"/>
      <c r="Q16131" s="127"/>
      <c r="R16131" s="127"/>
    </row>
    <row r="16132" spans="7:18" x14ac:dyDescent="0.2">
      <c r="G16132" s="64"/>
      <c r="H16132" s="64"/>
      <c r="O16132" s="87"/>
      <c r="P16132" s="127"/>
      <c r="Q16132" s="127"/>
      <c r="R16132" s="127"/>
    </row>
    <row r="16133" spans="7:18" x14ac:dyDescent="0.2">
      <c r="G16133" s="64"/>
      <c r="H16133" s="64"/>
      <c r="O16133" s="87"/>
      <c r="P16133" s="127"/>
      <c r="Q16133" s="127"/>
      <c r="R16133" s="127"/>
    </row>
    <row r="16134" spans="7:18" x14ac:dyDescent="0.2">
      <c r="G16134" s="64"/>
      <c r="H16134" s="64"/>
      <c r="O16134" s="87"/>
      <c r="P16134" s="127"/>
      <c r="Q16134" s="127"/>
      <c r="R16134" s="127"/>
    </row>
    <row r="16135" spans="7:18" x14ac:dyDescent="0.2">
      <c r="G16135" s="64"/>
      <c r="H16135" s="64"/>
      <c r="O16135" s="87"/>
      <c r="P16135" s="127"/>
      <c r="Q16135" s="127"/>
      <c r="R16135" s="127"/>
    </row>
    <row r="16136" spans="7:18" x14ac:dyDescent="0.2">
      <c r="G16136" s="64"/>
      <c r="H16136" s="64"/>
      <c r="O16136" s="87"/>
      <c r="P16136" s="127"/>
      <c r="Q16136" s="127"/>
      <c r="R16136" s="127"/>
    </row>
    <row r="16137" spans="7:18" x14ac:dyDescent="0.2">
      <c r="G16137" s="64"/>
      <c r="H16137" s="64"/>
      <c r="O16137" s="87"/>
      <c r="P16137" s="127"/>
      <c r="Q16137" s="127"/>
      <c r="R16137" s="127"/>
    </row>
    <row r="16138" spans="7:18" x14ac:dyDescent="0.2">
      <c r="G16138" s="64"/>
      <c r="H16138" s="64"/>
      <c r="O16138" s="87"/>
      <c r="P16138" s="127"/>
      <c r="Q16138" s="127"/>
      <c r="R16138" s="127"/>
    </row>
    <row r="16139" spans="7:18" x14ac:dyDescent="0.2">
      <c r="G16139" s="64"/>
      <c r="H16139" s="64"/>
      <c r="O16139" s="87"/>
      <c r="P16139" s="127"/>
      <c r="Q16139" s="127"/>
      <c r="R16139" s="127"/>
    </row>
    <row r="16140" spans="7:18" x14ac:dyDescent="0.2">
      <c r="G16140" s="64"/>
      <c r="H16140" s="64"/>
      <c r="O16140" s="87"/>
      <c r="P16140" s="127"/>
      <c r="Q16140" s="127"/>
      <c r="R16140" s="127"/>
    </row>
    <row r="16141" spans="7:18" x14ac:dyDescent="0.2">
      <c r="G16141" s="64"/>
      <c r="H16141" s="64"/>
      <c r="O16141" s="87"/>
      <c r="P16141" s="127"/>
      <c r="Q16141" s="127"/>
      <c r="R16141" s="127"/>
    </row>
    <row r="16142" spans="7:18" x14ac:dyDescent="0.2">
      <c r="G16142" s="64"/>
      <c r="H16142" s="64"/>
      <c r="O16142" s="87"/>
      <c r="P16142" s="127"/>
      <c r="Q16142" s="127"/>
      <c r="R16142" s="127"/>
    </row>
    <row r="16143" spans="7:18" x14ac:dyDescent="0.2">
      <c r="G16143" s="64"/>
      <c r="H16143" s="64"/>
      <c r="O16143" s="87"/>
      <c r="P16143" s="127"/>
      <c r="Q16143" s="127"/>
      <c r="R16143" s="127"/>
    </row>
    <row r="16144" spans="7:18" x14ac:dyDescent="0.2">
      <c r="G16144" s="64"/>
      <c r="H16144" s="64"/>
      <c r="O16144" s="87"/>
      <c r="P16144" s="127"/>
      <c r="Q16144" s="127"/>
      <c r="R16144" s="127"/>
    </row>
    <row r="16145" spans="7:18" x14ac:dyDescent="0.2">
      <c r="G16145" s="64"/>
      <c r="H16145" s="64"/>
      <c r="O16145" s="87"/>
      <c r="P16145" s="127"/>
      <c r="Q16145" s="127"/>
      <c r="R16145" s="127"/>
    </row>
    <row r="16146" spans="7:18" x14ac:dyDescent="0.2">
      <c r="G16146" s="64"/>
      <c r="H16146" s="64"/>
      <c r="O16146" s="87"/>
      <c r="P16146" s="127"/>
      <c r="Q16146" s="127"/>
      <c r="R16146" s="127"/>
    </row>
    <row r="16147" spans="7:18" x14ac:dyDescent="0.2">
      <c r="G16147" s="64"/>
      <c r="H16147" s="64"/>
      <c r="O16147" s="87"/>
      <c r="P16147" s="127"/>
      <c r="Q16147" s="127"/>
      <c r="R16147" s="127"/>
    </row>
    <row r="16148" spans="7:18" x14ac:dyDescent="0.2">
      <c r="G16148" s="64"/>
      <c r="H16148" s="64"/>
      <c r="O16148" s="87"/>
      <c r="P16148" s="127"/>
      <c r="Q16148" s="127"/>
      <c r="R16148" s="127"/>
    </row>
    <row r="16149" spans="7:18" x14ac:dyDescent="0.2">
      <c r="G16149" s="64"/>
      <c r="H16149" s="64"/>
      <c r="O16149" s="87"/>
      <c r="P16149" s="127"/>
      <c r="Q16149" s="127"/>
      <c r="R16149" s="127"/>
    </row>
    <row r="16150" spans="7:18" x14ac:dyDescent="0.2">
      <c r="G16150" s="64"/>
      <c r="H16150" s="64"/>
      <c r="O16150" s="87"/>
      <c r="P16150" s="127"/>
      <c r="Q16150" s="127"/>
      <c r="R16150" s="127"/>
    </row>
    <row r="16151" spans="7:18" x14ac:dyDescent="0.2">
      <c r="G16151" s="64"/>
      <c r="H16151" s="64"/>
      <c r="O16151" s="87"/>
      <c r="P16151" s="127"/>
      <c r="Q16151" s="127"/>
      <c r="R16151" s="127"/>
    </row>
    <row r="16152" spans="7:18" x14ac:dyDescent="0.2">
      <c r="G16152" s="64"/>
      <c r="H16152" s="64"/>
      <c r="O16152" s="87"/>
      <c r="P16152" s="127"/>
      <c r="Q16152" s="127"/>
      <c r="R16152" s="127"/>
    </row>
    <row r="16153" spans="7:18" x14ac:dyDescent="0.2">
      <c r="G16153" s="64"/>
      <c r="H16153" s="64"/>
      <c r="O16153" s="87"/>
      <c r="P16153" s="127"/>
      <c r="Q16153" s="127"/>
      <c r="R16153" s="127"/>
    </row>
    <row r="16154" spans="7:18" x14ac:dyDescent="0.2">
      <c r="G16154" s="64"/>
      <c r="H16154" s="64"/>
      <c r="O16154" s="87"/>
      <c r="P16154" s="127"/>
      <c r="Q16154" s="127"/>
      <c r="R16154" s="127"/>
    </row>
    <row r="16155" spans="7:18" x14ac:dyDescent="0.2">
      <c r="G16155" s="64"/>
      <c r="H16155" s="64"/>
      <c r="O16155" s="87"/>
      <c r="P16155" s="127"/>
      <c r="Q16155" s="127"/>
      <c r="R16155" s="127"/>
    </row>
    <row r="16156" spans="7:18" x14ac:dyDescent="0.2">
      <c r="G16156" s="64"/>
      <c r="H16156" s="64"/>
      <c r="O16156" s="87"/>
      <c r="P16156" s="127"/>
      <c r="Q16156" s="127"/>
      <c r="R16156" s="127"/>
    </row>
    <row r="16157" spans="7:18" x14ac:dyDescent="0.2">
      <c r="G16157" s="64"/>
      <c r="H16157" s="64"/>
      <c r="O16157" s="87"/>
      <c r="P16157" s="127"/>
      <c r="Q16157" s="127"/>
      <c r="R16157" s="127"/>
    </row>
    <row r="16158" spans="7:18" x14ac:dyDescent="0.2">
      <c r="G16158" s="64"/>
      <c r="H16158" s="64"/>
      <c r="O16158" s="87"/>
      <c r="P16158" s="127"/>
      <c r="Q16158" s="127"/>
      <c r="R16158" s="127"/>
    </row>
    <row r="16159" spans="7:18" x14ac:dyDescent="0.2">
      <c r="G16159" s="64"/>
      <c r="H16159" s="64"/>
      <c r="O16159" s="87"/>
      <c r="P16159" s="127"/>
      <c r="Q16159" s="127"/>
      <c r="R16159" s="127"/>
    </row>
    <row r="16160" spans="7:18" x14ac:dyDescent="0.2">
      <c r="G16160" s="64"/>
      <c r="H16160" s="64"/>
      <c r="O16160" s="87"/>
      <c r="P16160" s="127"/>
      <c r="Q16160" s="127"/>
      <c r="R16160" s="127"/>
    </row>
    <row r="16161" spans="7:18" x14ac:dyDescent="0.2">
      <c r="G16161" s="64"/>
      <c r="H16161" s="64"/>
      <c r="O16161" s="87"/>
      <c r="P16161" s="127"/>
      <c r="Q16161" s="127"/>
      <c r="R16161" s="127"/>
    </row>
    <row r="16162" spans="7:18" x14ac:dyDescent="0.2">
      <c r="G16162" s="64"/>
      <c r="H16162" s="64"/>
      <c r="O16162" s="87"/>
      <c r="P16162" s="127"/>
      <c r="Q16162" s="127"/>
      <c r="R16162" s="127"/>
    </row>
    <row r="16163" spans="7:18" x14ac:dyDescent="0.2">
      <c r="G16163" s="64"/>
      <c r="H16163" s="64"/>
      <c r="O16163" s="87"/>
      <c r="P16163" s="127"/>
      <c r="Q16163" s="127"/>
      <c r="R16163" s="127"/>
    </row>
    <row r="16164" spans="7:18" x14ac:dyDescent="0.2">
      <c r="G16164" s="64"/>
      <c r="H16164" s="64"/>
      <c r="O16164" s="87"/>
      <c r="P16164" s="127"/>
      <c r="Q16164" s="127"/>
      <c r="R16164" s="127"/>
    </row>
    <row r="16165" spans="7:18" x14ac:dyDescent="0.2">
      <c r="G16165" s="64"/>
      <c r="H16165" s="64"/>
      <c r="O16165" s="87"/>
      <c r="P16165" s="127"/>
      <c r="Q16165" s="127"/>
      <c r="R16165" s="127"/>
    </row>
    <row r="16166" spans="7:18" x14ac:dyDescent="0.2">
      <c r="G16166" s="64"/>
      <c r="H16166" s="64"/>
      <c r="O16166" s="87"/>
      <c r="P16166" s="127"/>
      <c r="Q16166" s="127"/>
      <c r="R16166" s="127"/>
    </row>
    <row r="16167" spans="7:18" x14ac:dyDescent="0.2">
      <c r="G16167" s="64"/>
      <c r="H16167" s="64"/>
      <c r="O16167" s="87"/>
      <c r="P16167" s="127"/>
      <c r="Q16167" s="127"/>
      <c r="R16167" s="127"/>
    </row>
    <row r="16168" spans="7:18" x14ac:dyDescent="0.2">
      <c r="G16168" s="64"/>
      <c r="H16168" s="64"/>
      <c r="O16168" s="87"/>
      <c r="P16168" s="127"/>
      <c r="Q16168" s="127"/>
      <c r="R16168" s="127"/>
    </row>
    <row r="16169" spans="7:18" x14ac:dyDescent="0.2">
      <c r="G16169" s="64"/>
      <c r="H16169" s="64"/>
      <c r="O16169" s="87"/>
      <c r="P16169" s="127"/>
      <c r="Q16169" s="127"/>
      <c r="R16169" s="127"/>
    </row>
    <row r="16170" spans="7:18" x14ac:dyDescent="0.2">
      <c r="G16170" s="64"/>
      <c r="H16170" s="64"/>
      <c r="O16170" s="87"/>
      <c r="P16170" s="127"/>
      <c r="Q16170" s="127"/>
      <c r="R16170" s="127"/>
    </row>
    <row r="16171" spans="7:18" x14ac:dyDescent="0.2">
      <c r="G16171" s="64"/>
      <c r="H16171" s="64"/>
      <c r="O16171" s="87"/>
      <c r="P16171" s="127"/>
      <c r="Q16171" s="127"/>
      <c r="R16171" s="127"/>
    </row>
    <row r="16172" spans="7:18" x14ac:dyDescent="0.2">
      <c r="G16172" s="64"/>
      <c r="H16172" s="64"/>
      <c r="O16172" s="87"/>
      <c r="P16172" s="127"/>
      <c r="Q16172" s="127"/>
      <c r="R16172" s="127"/>
    </row>
    <row r="16173" spans="7:18" x14ac:dyDescent="0.2">
      <c r="G16173" s="64"/>
      <c r="H16173" s="64"/>
      <c r="O16173" s="87"/>
      <c r="P16173" s="127"/>
      <c r="Q16173" s="127"/>
      <c r="R16173" s="127"/>
    </row>
    <row r="16174" spans="7:18" x14ac:dyDescent="0.2">
      <c r="G16174" s="64"/>
      <c r="H16174" s="64"/>
      <c r="O16174" s="87"/>
      <c r="P16174" s="127"/>
      <c r="Q16174" s="127"/>
      <c r="R16174" s="127"/>
    </row>
    <row r="16175" spans="7:18" x14ac:dyDescent="0.2">
      <c r="G16175" s="64"/>
      <c r="H16175" s="64"/>
      <c r="O16175" s="87"/>
      <c r="P16175" s="127"/>
      <c r="Q16175" s="127"/>
      <c r="R16175" s="127"/>
    </row>
    <row r="16176" spans="7:18" x14ac:dyDescent="0.2">
      <c r="G16176" s="64"/>
      <c r="H16176" s="64"/>
      <c r="O16176" s="87"/>
      <c r="P16176" s="127"/>
      <c r="Q16176" s="127"/>
      <c r="R16176" s="127"/>
    </row>
    <row r="16177" spans="7:18" x14ac:dyDescent="0.2">
      <c r="G16177" s="64"/>
      <c r="H16177" s="64"/>
      <c r="O16177" s="87"/>
      <c r="P16177" s="127"/>
      <c r="Q16177" s="127"/>
      <c r="R16177" s="127"/>
    </row>
    <row r="16178" spans="7:18" x14ac:dyDescent="0.2">
      <c r="G16178" s="64"/>
      <c r="H16178" s="64"/>
      <c r="O16178" s="87"/>
      <c r="P16178" s="127"/>
      <c r="Q16178" s="127"/>
      <c r="R16178" s="127"/>
    </row>
    <row r="16179" spans="7:18" x14ac:dyDescent="0.2">
      <c r="G16179" s="64"/>
      <c r="H16179" s="64"/>
      <c r="O16179" s="87"/>
      <c r="P16179" s="127"/>
      <c r="Q16179" s="127"/>
      <c r="R16179" s="127"/>
    </row>
    <row r="16180" spans="7:18" x14ac:dyDescent="0.2">
      <c r="G16180" s="64"/>
      <c r="H16180" s="64"/>
      <c r="O16180" s="87"/>
      <c r="P16180" s="127"/>
      <c r="Q16180" s="127"/>
      <c r="R16180" s="127"/>
    </row>
    <row r="16181" spans="7:18" x14ac:dyDescent="0.2">
      <c r="G16181" s="64"/>
      <c r="H16181" s="64"/>
      <c r="O16181" s="87"/>
      <c r="P16181" s="127"/>
      <c r="Q16181" s="127"/>
      <c r="R16181" s="127"/>
    </row>
    <row r="16182" spans="7:18" x14ac:dyDescent="0.2">
      <c r="G16182" s="64"/>
      <c r="H16182" s="64"/>
      <c r="O16182" s="87"/>
      <c r="P16182" s="127"/>
      <c r="Q16182" s="127"/>
      <c r="R16182" s="127"/>
    </row>
    <row r="16183" spans="7:18" x14ac:dyDescent="0.2">
      <c r="G16183" s="64"/>
      <c r="H16183" s="64"/>
      <c r="O16183" s="87"/>
      <c r="P16183" s="127"/>
      <c r="Q16183" s="127"/>
      <c r="R16183" s="127"/>
    </row>
    <row r="16184" spans="7:18" x14ac:dyDescent="0.2">
      <c r="G16184" s="64"/>
      <c r="H16184" s="64"/>
      <c r="O16184" s="87"/>
      <c r="P16184" s="127"/>
      <c r="Q16184" s="127"/>
      <c r="R16184" s="127"/>
    </row>
    <row r="16185" spans="7:18" x14ac:dyDescent="0.2">
      <c r="G16185" s="64"/>
      <c r="H16185" s="64"/>
      <c r="O16185" s="87"/>
      <c r="P16185" s="127"/>
      <c r="Q16185" s="127"/>
      <c r="R16185" s="127"/>
    </row>
    <row r="16186" spans="7:18" x14ac:dyDescent="0.2">
      <c r="G16186" s="64"/>
      <c r="H16186" s="64"/>
      <c r="O16186" s="87"/>
      <c r="P16186" s="127"/>
      <c r="Q16186" s="127"/>
      <c r="R16186" s="127"/>
    </row>
    <row r="16187" spans="7:18" x14ac:dyDescent="0.2">
      <c r="G16187" s="64"/>
      <c r="H16187" s="64"/>
      <c r="O16187" s="87"/>
      <c r="P16187" s="127"/>
      <c r="Q16187" s="127"/>
      <c r="R16187" s="127"/>
    </row>
    <row r="16188" spans="7:18" x14ac:dyDescent="0.2">
      <c r="G16188" s="64"/>
      <c r="H16188" s="64"/>
      <c r="O16188" s="87"/>
      <c r="P16188" s="127"/>
      <c r="Q16188" s="127"/>
      <c r="R16188" s="127"/>
    </row>
    <row r="16189" spans="7:18" x14ac:dyDescent="0.2">
      <c r="G16189" s="64"/>
      <c r="H16189" s="64"/>
      <c r="O16189" s="87"/>
      <c r="P16189" s="127"/>
      <c r="Q16189" s="127"/>
      <c r="R16189" s="127"/>
    </row>
    <row r="16190" spans="7:18" x14ac:dyDescent="0.2">
      <c r="G16190" s="64"/>
      <c r="H16190" s="64"/>
      <c r="O16190" s="87"/>
      <c r="P16190" s="127"/>
      <c r="Q16190" s="127"/>
      <c r="R16190" s="127"/>
    </row>
    <row r="16191" spans="7:18" x14ac:dyDescent="0.2">
      <c r="G16191" s="64"/>
      <c r="H16191" s="64"/>
      <c r="O16191" s="87"/>
      <c r="P16191" s="127"/>
      <c r="Q16191" s="127"/>
      <c r="R16191" s="127"/>
    </row>
    <row r="16192" spans="7:18" x14ac:dyDescent="0.2">
      <c r="G16192" s="64"/>
      <c r="H16192" s="64"/>
      <c r="O16192" s="87"/>
      <c r="P16192" s="127"/>
      <c r="Q16192" s="127"/>
      <c r="R16192" s="127"/>
    </row>
    <row r="16193" spans="7:18" x14ac:dyDescent="0.2">
      <c r="G16193" s="64"/>
      <c r="H16193" s="64"/>
      <c r="O16193" s="87"/>
      <c r="P16193" s="127"/>
      <c r="Q16193" s="127"/>
      <c r="R16193" s="127"/>
    </row>
    <row r="16194" spans="7:18" x14ac:dyDescent="0.2">
      <c r="G16194" s="64"/>
      <c r="H16194" s="64"/>
      <c r="O16194" s="87"/>
      <c r="P16194" s="127"/>
      <c r="Q16194" s="127"/>
      <c r="R16194" s="127"/>
    </row>
    <row r="16195" spans="7:18" x14ac:dyDescent="0.2">
      <c r="G16195" s="64"/>
      <c r="H16195" s="64"/>
      <c r="O16195" s="87"/>
      <c r="P16195" s="127"/>
      <c r="Q16195" s="127"/>
      <c r="R16195" s="127"/>
    </row>
    <row r="16196" spans="7:18" x14ac:dyDescent="0.2">
      <c r="G16196" s="64"/>
      <c r="H16196" s="64"/>
      <c r="O16196" s="87"/>
      <c r="P16196" s="127"/>
      <c r="Q16196" s="127"/>
      <c r="R16196" s="127"/>
    </row>
    <row r="16197" spans="7:18" x14ac:dyDescent="0.2">
      <c r="G16197" s="64"/>
      <c r="H16197" s="64"/>
      <c r="O16197" s="87"/>
      <c r="P16197" s="127"/>
      <c r="Q16197" s="127"/>
      <c r="R16197" s="127"/>
    </row>
    <row r="16198" spans="7:18" x14ac:dyDescent="0.2">
      <c r="G16198" s="64"/>
      <c r="H16198" s="64"/>
      <c r="O16198" s="87"/>
      <c r="P16198" s="127"/>
      <c r="Q16198" s="127"/>
      <c r="R16198" s="127"/>
    </row>
    <row r="16199" spans="7:18" x14ac:dyDescent="0.2">
      <c r="G16199" s="64"/>
      <c r="H16199" s="64"/>
      <c r="O16199" s="87"/>
      <c r="P16199" s="127"/>
      <c r="Q16199" s="127"/>
      <c r="R16199" s="127"/>
    </row>
    <row r="16200" spans="7:18" x14ac:dyDescent="0.2">
      <c r="G16200" s="64"/>
      <c r="H16200" s="64"/>
      <c r="O16200" s="87"/>
      <c r="P16200" s="127"/>
      <c r="Q16200" s="127"/>
      <c r="R16200" s="127"/>
    </row>
    <row r="16201" spans="7:18" x14ac:dyDescent="0.2">
      <c r="G16201" s="64"/>
      <c r="H16201" s="64"/>
      <c r="O16201" s="87"/>
      <c r="P16201" s="127"/>
      <c r="Q16201" s="127"/>
      <c r="R16201" s="127"/>
    </row>
    <row r="16202" spans="7:18" x14ac:dyDescent="0.2">
      <c r="G16202" s="64"/>
      <c r="H16202" s="64"/>
      <c r="O16202" s="87"/>
      <c r="P16202" s="127"/>
      <c r="Q16202" s="127"/>
      <c r="R16202" s="127"/>
    </row>
    <row r="16203" spans="7:18" x14ac:dyDescent="0.2">
      <c r="G16203" s="64"/>
      <c r="H16203" s="64"/>
      <c r="O16203" s="87"/>
      <c r="P16203" s="127"/>
      <c r="Q16203" s="127"/>
      <c r="R16203" s="127"/>
    </row>
    <row r="16204" spans="7:18" x14ac:dyDescent="0.2">
      <c r="G16204" s="64"/>
      <c r="H16204" s="64"/>
      <c r="O16204" s="87"/>
      <c r="P16204" s="127"/>
      <c r="Q16204" s="127"/>
      <c r="R16204" s="127"/>
    </row>
    <row r="16205" spans="7:18" x14ac:dyDescent="0.2">
      <c r="G16205" s="64"/>
      <c r="H16205" s="64"/>
      <c r="O16205" s="87"/>
      <c r="P16205" s="127"/>
      <c r="Q16205" s="127"/>
      <c r="R16205" s="127"/>
    </row>
    <row r="16206" spans="7:18" x14ac:dyDescent="0.2">
      <c r="G16206" s="64"/>
      <c r="H16206" s="64"/>
      <c r="O16206" s="87"/>
      <c r="P16206" s="127"/>
      <c r="Q16206" s="127"/>
      <c r="R16206" s="127"/>
    </row>
    <row r="16207" spans="7:18" x14ac:dyDescent="0.2">
      <c r="G16207" s="64"/>
      <c r="H16207" s="64"/>
      <c r="O16207" s="87"/>
      <c r="P16207" s="127"/>
      <c r="Q16207" s="127"/>
      <c r="R16207" s="127"/>
    </row>
    <row r="16208" spans="7:18" x14ac:dyDescent="0.2">
      <c r="G16208" s="64"/>
      <c r="H16208" s="64"/>
      <c r="O16208" s="87"/>
      <c r="P16208" s="127"/>
      <c r="Q16208" s="127"/>
      <c r="R16208" s="127"/>
    </row>
    <row r="16209" spans="7:18" x14ac:dyDescent="0.2">
      <c r="G16209" s="64"/>
      <c r="H16209" s="64"/>
      <c r="O16209" s="87"/>
      <c r="P16209" s="127"/>
      <c r="Q16209" s="127"/>
      <c r="R16209" s="127"/>
    </row>
    <row r="16210" spans="7:18" x14ac:dyDescent="0.2">
      <c r="G16210" s="64"/>
      <c r="H16210" s="64"/>
      <c r="O16210" s="87"/>
      <c r="P16210" s="127"/>
      <c r="Q16210" s="127"/>
      <c r="R16210" s="127"/>
    </row>
    <row r="16211" spans="7:18" x14ac:dyDescent="0.2">
      <c r="G16211" s="64"/>
      <c r="H16211" s="64"/>
      <c r="O16211" s="87"/>
      <c r="P16211" s="127"/>
      <c r="Q16211" s="127"/>
      <c r="R16211" s="127"/>
    </row>
    <row r="16212" spans="7:18" x14ac:dyDescent="0.2">
      <c r="G16212" s="64"/>
      <c r="H16212" s="64"/>
      <c r="O16212" s="87"/>
      <c r="P16212" s="127"/>
      <c r="Q16212" s="127"/>
      <c r="R16212" s="127"/>
    </row>
    <row r="16213" spans="7:18" x14ac:dyDescent="0.2">
      <c r="G16213" s="64"/>
      <c r="H16213" s="64"/>
      <c r="O16213" s="87"/>
      <c r="P16213" s="127"/>
      <c r="Q16213" s="127"/>
      <c r="R16213" s="127"/>
    </row>
    <row r="16214" spans="7:18" x14ac:dyDescent="0.2">
      <c r="G16214" s="64"/>
      <c r="H16214" s="64"/>
      <c r="O16214" s="87"/>
      <c r="P16214" s="127"/>
      <c r="Q16214" s="127"/>
      <c r="R16214" s="127"/>
    </row>
    <row r="16215" spans="7:18" x14ac:dyDescent="0.2">
      <c r="G16215" s="64"/>
      <c r="H16215" s="64"/>
      <c r="O16215" s="87"/>
      <c r="P16215" s="127"/>
      <c r="Q16215" s="127"/>
      <c r="R16215" s="127"/>
    </row>
    <row r="16216" spans="7:18" x14ac:dyDescent="0.2">
      <c r="G16216" s="64"/>
      <c r="H16216" s="64"/>
      <c r="O16216" s="87"/>
      <c r="P16216" s="127"/>
      <c r="Q16216" s="127"/>
      <c r="R16216" s="127"/>
    </row>
    <row r="16217" spans="7:18" x14ac:dyDescent="0.2">
      <c r="G16217" s="64"/>
      <c r="H16217" s="64"/>
      <c r="O16217" s="87"/>
      <c r="P16217" s="127"/>
      <c r="Q16217" s="127"/>
      <c r="R16217" s="127"/>
    </row>
    <row r="16218" spans="7:18" x14ac:dyDescent="0.2">
      <c r="G16218" s="64"/>
      <c r="H16218" s="64"/>
      <c r="O16218" s="87"/>
      <c r="P16218" s="127"/>
      <c r="Q16218" s="127"/>
      <c r="R16218" s="127"/>
    </row>
    <row r="16219" spans="7:18" x14ac:dyDescent="0.2">
      <c r="G16219" s="64"/>
      <c r="H16219" s="64"/>
      <c r="O16219" s="87"/>
      <c r="P16219" s="127"/>
      <c r="Q16219" s="127"/>
      <c r="R16219" s="127"/>
    </row>
    <row r="16220" spans="7:18" x14ac:dyDescent="0.2">
      <c r="G16220" s="64"/>
      <c r="H16220" s="64"/>
      <c r="O16220" s="87"/>
      <c r="P16220" s="127"/>
      <c r="Q16220" s="127"/>
      <c r="R16220" s="127"/>
    </row>
    <row r="16221" spans="7:18" x14ac:dyDescent="0.2">
      <c r="G16221" s="64"/>
      <c r="H16221" s="64"/>
      <c r="O16221" s="87"/>
      <c r="P16221" s="127"/>
      <c r="Q16221" s="127"/>
      <c r="R16221" s="127"/>
    </row>
    <row r="16222" spans="7:18" x14ac:dyDescent="0.2">
      <c r="G16222" s="64"/>
      <c r="H16222" s="64"/>
      <c r="O16222" s="87"/>
      <c r="P16222" s="127"/>
      <c r="Q16222" s="127"/>
      <c r="R16222" s="127"/>
    </row>
    <row r="16223" spans="7:18" x14ac:dyDescent="0.2">
      <c r="G16223" s="64"/>
      <c r="H16223" s="64"/>
      <c r="O16223" s="87"/>
      <c r="P16223" s="127"/>
      <c r="Q16223" s="127"/>
      <c r="R16223" s="127"/>
    </row>
    <row r="16224" spans="7:18" x14ac:dyDescent="0.2">
      <c r="G16224" s="64"/>
      <c r="H16224" s="64"/>
      <c r="O16224" s="87"/>
      <c r="P16224" s="127"/>
      <c r="Q16224" s="127"/>
      <c r="R16224" s="127"/>
    </row>
    <row r="16225" spans="7:18" x14ac:dyDescent="0.2">
      <c r="G16225" s="64"/>
      <c r="H16225" s="64"/>
      <c r="O16225" s="87"/>
      <c r="P16225" s="127"/>
      <c r="Q16225" s="127"/>
      <c r="R16225" s="127"/>
    </row>
    <row r="16226" spans="7:18" x14ac:dyDescent="0.2">
      <c r="G16226" s="64"/>
      <c r="H16226" s="64"/>
      <c r="O16226" s="87"/>
      <c r="P16226" s="127"/>
      <c r="Q16226" s="127"/>
      <c r="R16226" s="127"/>
    </row>
    <row r="16227" spans="7:18" x14ac:dyDescent="0.2">
      <c r="G16227" s="64"/>
      <c r="H16227" s="64"/>
      <c r="O16227" s="87"/>
      <c r="P16227" s="127"/>
      <c r="Q16227" s="127"/>
      <c r="R16227" s="127"/>
    </row>
    <row r="16228" spans="7:18" x14ac:dyDescent="0.2">
      <c r="G16228" s="64"/>
      <c r="H16228" s="64"/>
      <c r="O16228" s="87"/>
      <c r="P16228" s="127"/>
      <c r="Q16228" s="127"/>
      <c r="R16228" s="127"/>
    </row>
    <row r="16229" spans="7:18" x14ac:dyDescent="0.2">
      <c r="G16229" s="64"/>
      <c r="H16229" s="64"/>
      <c r="O16229" s="87"/>
      <c r="P16229" s="127"/>
      <c r="Q16229" s="127"/>
      <c r="R16229" s="127"/>
    </row>
    <row r="16230" spans="7:18" x14ac:dyDescent="0.2">
      <c r="G16230" s="64"/>
      <c r="H16230" s="64"/>
      <c r="O16230" s="87"/>
      <c r="P16230" s="127"/>
      <c r="Q16230" s="127"/>
      <c r="R16230" s="127"/>
    </row>
    <row r="16231" spans="7:18" x14ac:dyDescent="0.2">
      <c r="G16231" s="64"/>
      <c r="H16231" s="64"/>
      <c r="O16231" s="87"/>
      <c r="P16231" s="127"/>
      <c r="Q16231" s="127"/>
      <c r="R16231" s="127"/>
    </row>
    <row r="16232" spans="7:18" x14ac:dyDescent="0.2">
      <c r="G16232" s="64"/>
      <c r="H16232" s="64"/>
      <c r="O16232" s="87"/>
      <c r="P16232" s="127"/>
      <c r="Q16232" s="127"/>
      <c r="R16232" s="127"/>
    </row>
    <row r="16233" spans="7:18" x14ac:dyDescent="0.2">
      <c r="G16233" s="64"/>
      <c r="H16233" s="64"/>
      <c r="O16233" s="87"/>
      <c r="P16233" s="127"/>
      <c r="Q16233" s="127"/>
      <c r="R16233" s="127"/>
    </row>
    <row r="16234" spans="7:18" x14ac:dyDescent="0.2">
      <c r="G16234" s="64"/>
      <c r="H16234" s="64"/>
      <c r="O16234" s="87"/>
      <c r="P16234" s="127"/>
      <c r="Q16234" s="127"/>
      <c r="R16234" s="127"/>
    </row>
    <row r="16235" spans="7:18" x14ac:dyDescent="0.2">
      <c r="G16235" s="64"/>
      <c r="H16235" s="64"/>
      <c r="O16235" s="87"/>
      <c r="P16235" s="127"/>
      <c r="Q16235" s="127"/>
      <c r="R16235" s="127"/>
    </row>
    <row r="16236" spans="7:18" x14ac:dyDescent="0.2">
      <c r="G16236" s="64"/>
      <c r="H16236" s="64"/>
      <c r="O16236" s="87"/>
      <c r="P16236" s="127"/>
      <c r="Q16236" s="127"/>
      <c r="R16236" s="127"/>
    </row>
    <row r="16237" spans="7:18" x14ac:dyDescent="0.2">
      <c r="G16237" s="64"/>
      <c r="H16237" s="64"/>
      <c r="O16237" s="87"/>
      <c r="P16237" s="127"/>
      <c r="Q16237" s="127"/>
      <c r="R16237" s="127"/>
    </row>
    <row r="16238" spans="7:18" x14ac:dyDescent="0.2">
      <c r="G16238" s="64"/>
      <c r="H16238" s="64"/>
      <c r="O16238" s="87"/>
      <c r="P16238" s="127"/>
      <c r="Q16238" s="127"/>
      <c r="R16238" s="127"/>
    </row>
    <row r="16239" spans="7:18" x14ac:dyDescent="0.2">
      <c r="G16239" s="64"/>
      <c r="H16239" s="64"/>
      <c r="O16239" s="87"/>
      <c r="P16239" s="127"/>
      <c r="Q16239" s="127"/>
      <c r="R16239" s="127"/>
    </row>
    <row r="16240" spans="7:18" x14ac:dyDescent="0.2">
      <c r="G16240" s="64"/>
      <c r="H16240" s="64"/>
      <c r="O16240" s="87"/>
      <c r="P16240" s="127"/>
      <c r="Q16240" s="127"/>
      <c r="R16240" s="127"/>
    </row>
    <row r="16241" spans="7:18" x14ac:dyDescent="0.2">
      <c r="G16241" s="64"/>
      <c r="H16241" s="64"/>
      <c r="O16241" s="87"/>
      <c r="P16241" s="127"/>
      <c r="Q16241" s="127"/>
      <c r="R16241" s="127"/>
    </row>
    <row r="16242" spans="7:18" x14ac:dyDescent="0.2">
      <c r="G16242" s="64"/>
      <c r="H16242" s="64"/>
      <c r="O16242" s="87"/>
      <c r="P16242" s="127"/>
      <c r="Q16242" s="127"/>
      <c r="R16242" s="127"/>
    </row>
    <row r="16243" spans="7:18" x14ac:dyDescent="0.2">
      <c r="G16243" s="64"/>
      <c r="H16243" s="64"/>
      <c r="O16243" s="87"/>
      <c r="P16243" s="127"/>
      <c r="Q16243" s="127"/>
      <c r="R16243" s="127"/>
    </row>
    <row r="16244" spans="7:18" x14ac:dyDescent="0.2">
      <c r="G16244" s="64"/>
      <c r="H16244" s="64"/>
      <c r="O16244" s="87"/>
      <c r="P16244" s="127"/>
      <c r="Q16244" s="127"/>
      <c r="R16244" s="127"/>
    </row>
    <row r="16245" spans="7:18" x14ac:dyDescent="0.2">
      <c r="G16245" s="64"/>
      <c r="H16245" s="64"/>
      <c r="O16245" s="87"/>
      <c r="P16245" s="127"/>
      <c r="Q16245" s="127"/>
      <c r="R16245" s="127"/>
    </row>
    <row r="16246" spans="7:18" x14ac:dyDescent="0.2">
      <c r="G16246" s="64"/>
      <c r="H16246" s="64"/>
      <c r="O16246" s="87"/>
      <c r="P16246" s="127"/>
      <c r="Q16246" s="127"/>
      <c r="R16246" s="127"/>
    </row>
    <row r="16247" spans="7:18" x14ac:dyDescent="0.2">
      <c r="G16247" s="64"/>
      <c r="H16247" s="64"/>
      <c r="O16247" s="87"/>
      <c r="P16247" s="127"/>
      <c r="Q16247" s="127"/>
      <c r="R16247" s="127"/>
    </row>
    <row r="16248" spans="7:18" x14ac:dyDescent="0.2">
      <c r="G16248" s="64"/>
      <c r="H16248" s="64"/>
      <c r="O16248" s="87"/>
      <c r="P16248" s="127"/>
      <c r="Q16248" s="127"/>
      <c r="R16248" s="127"/>
    </row>
    <row r="16249" spans="7:18" x14ac:dyDescent="0.2">
      <c r="G16249" s="64"/>
      <c r="H16249" s="64"/>
      <c r="O16249" s="87"/>
      <c r="P16249" s="127"/>
      <c r="Q16249" s="127"/>
      <c r="R16249" s="127"/>
    </row>
    <row r="16250" spans="7:18" x14ac:dyDescent="0.2">
      <c r="G16250" s="64"/>
      <c r="H16250" s="64"/>
      <c r="O16250" s="87"/>
      <c r="P16250" s="127"/>
      <c r="Q16250" s="127"/>
      <c r="R16250" s="127"/>
    </row>
    <row r="16251" spans="7:18" x14ac:dyDescent="0.2">
      <c r="G16251" s="64"/>
      <c r="H16251" s="64"/>
      <c r="O16251" s="87"/>
      <c r="P16251" s="127"/>
      <c r="Q16251" s="127"/>
      <c r="R16251" s="127"/>
    </row>
    <row r="16252" spans="7:18" x14ac:dyDescent="0.2">
      <c r="G16252" s="64"/>
      <c r="H16252" s="64"/>
      <c r="O16252" s="87"/>
      <c r="P16252" s="127"/>
      <c r="Q16252" s="127"/>
      <c r="R16252" s="127"/>
    </row>
    <row r="16253" spans="7:18" x14ac:dyDescent="0.2">
      <c r="G16253" s="64"/>
      <c r="H16253" s="64"/>
      <c r="O16253" s="87"/>
      <c r="P16253" s="127"/>
      <c r="Q16253" s="127"/>
      <c r="R16253" s="127"/>
    </row>
    <row r="16254" spans="7:18" x14ac:dyDescent="0.2">
      <c r="G16254" s="64"/>
      <c r="H16254" s="64"/>
      <c r="O16254" s="87"/>
      <c r="P16254" s="127"/>
      <c r="Q16254" s="127"/>
      <c r="R16254" s="127"/>
    </row>
    <row r="16255" spans="7:18" x14ac:dyDescent="0.2">
      <c r="G16255" s="64"/>
      <c r="H16255" s="64"/>
      <c r="O16255" s="87"/>
      <c r="P16255" s="127"/>
      <c r="Q16255" s="127"/>
      <c r="R16255" s="127"/>
    </row>
    <row r="16256" spans="7:18" x14ac:dyDescent="0.2">
      <c r="G16256" s="64"/>
      <c r="H16256" s="64"/>
      <c r="O16256" s="87"/>
      <c r="P16256" s="127"/>
      <c r="Q16256" s="127"/>
      <c r="R16256" s="127"/>
    </row>
    <row r="16257" spans="7:18" x14ac:dyDescent="0.2">
      <c r="G16257" s="64"/>
      <c r="H16257" s="64"/>
      <c r="O16257" s="87"/>
      <c r="P16257" s="127"/>
      <c r="Q16257" s="127"/>
      <c r="R16257" s="127"/>
    </row>
    <row r="16258" spans="7:18" x14ac:dyDescent="0.2">
      <c r="G16258" s="64"/>
      <c r="H16258" s="64"/>
      <c r="O16258" s="87"/>
      <c r="P16258" s="127"/>
      <c r="Q16258" s="127"/>
      <c r="R16258" s="127"/>
    </row>
    <row r="16259" spans="7:18" x14ac:dyDescent="0.2">
      <c r="G16259" s="64"/>
      <c r="H16259" s="64"/>
      <c r="O16259" s="87"/>
      <c r="P16259" s="127"/>
      <c r="Q16259" s="127"/>
      <c r="R16259" s="127"/>
    </row>
    <row r="16260" spans="7:18" x14ac:dyDescent="0.2">
      <c r="G16260" s="64"/>
      <c r="H16260" s="64"/>
      <c r="O16260" s="87"/>
      <c r="P16260" s="127"/>
      <c r="Q16260" s="127"/>
      <c r="R16260" s="127"/>
    </row>
    <row r="16261" spans="7:18" x14ac:dyDescent="0.2">
      <c r="G16261" s="64"/>
      <c r="H16261" s="64"/>
      <c r="O16261" s="87"/>
      <c r="P16261" s="127"/>
      <c r="Q16261" s="127"/>
      <c r="R16261" s="127"/>
    </row>
    <row r="16262" spans="7:18" x14ac:dyDescent="0.2">
      <c r="G16262" s="64"/>
      <c r="H16262" s="64"/>
      <c r="O16262" s="87"/>
      <c r="P16262" s="127"/>
      <c r="Q16262" s="127"/>
      <c r="R16262" s="127"/>
    </row>
    <row r="16263" spans="7:18" x14ac:dyDescent="0.2">
      <c r="G16263" s="64"/>
      <c r="H16263" s="64"/>
      <c r="O16263" s="87"/>
      <c r="P16263" s="127"/>
      <c r="Q16263" s="127"/>
      <c r="R16263" s="127"/>
    </row>
    <row r="16264" spans="7:18" x14ac:dyDescent="0.2">
      <c r="G16264" s="64"/>
      <c r="H16264" s="64"/>
      <c r="O16264" s="87"/>
      <c r="P16264" s="127"/>
      <c r="Q16264" s="127"/>
      <c r="R16264" s="127"/>
    </row>
    <row r="16265" spans="7:18" x14ac:dyDescent="0.2">
      <c r="G16265" s="64"/>
      <c r="H16265" s="64"/>
      <c r="O16265" s="87"/>
      <c r="P16265" s="127"/>
      <c r="Q16265" s="127"/>
      <c r="R16265" s="127"/>
    </row>
    <row r="16266" spans="7:18" x14ac:dyDescent="0.2">
      <c r="G16266" s="64"/>
      <c r="H16266" s="64"/>
      <c r="O16266" s="87"/>
      <c r="P16266" s="127"/>
      <c r="Q16266" s="127"/>
      <c r="R16266" s="127"/>
    </row>
    <row r="16267" spans="7:18" x14ac:dyDescent="0.2">
      <c r="G16267" s="64"/>
      <c r="H16267" s="64"/>
      <c r="O16267" s="87"/>
      <c r="P16267" s="127"/>
      <c r="Q16267" s="127"/>
      <c r="R16267" s="127"/>
    </row>
    <row r="16268" spans="7:18" x14ac:dyDescent="0.2">
      <c r="G16268" s="64"/>
      <c r="H16268" s="64"/>
      <c r="O16268" s="87"/>
      <c r="P16268" s="127"/>
      <c r="Q16268" s="127"/>
      <c r="R16268" s="127"/>
    </row>
    <row r="16269" spans="7:18" x14ac:dyDescent="0.2">
      <c r="G16269" s="64"/>
      <c r="H16269" s="64"/>
      <c r="O16269" s="87"/>
      <c r="P16269" s="127"/>
      <c r="Q16269" s="127"/>
      <c r="R16269" s="127"/>
    </row>
    <row r="16270" spans="7:18" x14ac:dyDescent="0.2">
      <c r="G16270" s="64"/>
      <c r="H16270" s="64"/>
      <c r="O16270" s="87"/>
      <c r="P16270" s="127"/>
      <c r="Q16270" s="127"/>
      <c r="R16270" s="127"/>
    </row>
    <row r="16271" spans="7:18" x14ac:dyDescent="0.2">
      <c r="G16271" s="64"/>
      <c r="H16271" s="64"/>
      <c r="O16271" s="87"/>
      <c r="P16271" s="127"/>
      <c r="Q16271" s="127"/>
      <c r="R16271" s="127"/>
    </row>
    <row r="16272" spans="7:18" x14ac:dyDescent="0.2">
      <c r="G16272" s="64"/>
      <c r="H16272" s="64"/>
      <c r="O16272" s="87"/>
      <c r="P16272" s="127"/>
      <c r="Q16272" s="127"/>
      <c r="R16272" s="127"/>
    </row>
    <row r="16273" spans="7:18" x14ac:dyDescent="0.2">
      <c r="G16273" s="64"/>
      <c r="H16273" s="64"/>
      <c r="O16273" s="87"/>
      <c r="P16273" s="127"/>
      <c r="Q16273" s="127"/>
      <c r="R16273" s="127"/>
    </row>
    <row r="16274" spans="7:18" x14ac:dyDescent="0.2">
      <c r="G16274" s="64"/>
      <c r="H16274" s="64"/>
      <c r="O16274" s="87"/>
      <c r="P16274" s="127"/>
      <c r="Q16274" s="127"/>
      <c r="R16274" s="127"/>
    </row>
    <row r="16275" spans="7:18" x14ac:dyDescent="0.2">
      <c r="G16275" s="64"/>
      <c r="H16275" s="64"/>
      <c r="O16275" s="87"/>
      <c r="P16275" s="127"/>
      <c r="Q16275" s="127"/>
      <c r="R16275" s="127"/>
    </row>
    <row r="16276" spans="7:18" x14ac:dyDescent="0.2">
      <c r="G16276" s="64"/>
      <c r="H16276" s="64"/>
      <c r="O16276" s="87"/>
      <c r="P16276" s="127"/>
      <c r="Q16276" s="127"/>
      <c r="R16276" s="127"/>
    </row>
    <row r="16277" spans="7:18" x14ac:dyDescent="0.2">
      <c r="G16277" s="64"/>
      <c r="H16277" s="64"/>
      <c r="O16277" s="87"/>
      <c r="P16277" s="127"/>
      <c r="Q16277" s="127"/>
      <c r="R16277" s="127"/>
    </row>
    <row r="16278" spans="7:18" x14ac:dyDescent="0.2">
      <c r="G16278" s="64"/>
      <c r="H16278" s="64"/>
      <c r="O16278" s="87"/>
      <c r="P16278" s="127"/>
      <c r="Q16278" s="127"/>
      <c r="R16278" s="127"/>
    </row>
    <row r="16279" spans="7:18" x14ac:dyDescent="0.2">
      <c r="G16279" s="64"/>
      <c r="H16279" s="64"/>
      <c r="O16279" s="87"/>
      <c r="P16279" s="127"/>
      <c r="Q16279" s="127"/>
      <c r="R16279" s="127"/>
    </row>
    <row r="16280" spans="7:18" x14ac:dyDescent="0.2">
      <c r="G16280" s="64"/>
      <c r="H16280" s="64"/>
      <c r="O16280" s="87"/>
      <c r="P16280" s="127"/>
      <c r="Q16280" s="127"/>
      <c r="R16280" s="127"/>
    </row>
    <row r="16281" spans="7:18" x14ac:dyDescent="0.2">
      <c r="G16281" s="64"/>
      <c r="H16281" s="64"/>
      <c r="O16281" s="87"/>
      <c r="P16281" s="127"/>
      <c r="Q16281" s="127"/>
      <c r="R16281" s="127"/>
    </row>
    <row r="16282" spans="7:18" x14ac:dyDescent="0.2">
      <c r="G16282" s="64"/>
      <c r="H16282" s="64"/>
      <c r="O16282" s="87"/>
      <c r="P16282" s="127"/>
      <c r="Q16282" s="127"/>
      <c r="R16282" s="127"/>
    </row>
    <row r="16283" spans="7:18" x14ac:dyDescent="0.2">
      <c r="G16283" s="64"/>
      <c r="H16283" s="64"/>
      <c r="O16283" s="87"/>
      <c r="P16283" s="127"/>
      <c r="Q16283" s="127"/>
      <c r="R16283" s="127"/>
    </row>
    <row r="16284" spans="7:18" x14ac:dyDescent="0.2">
      <c r="G16284" s="64"/>
      <c r="H16284" s="64"/>
      <c r="O16284" s="87"/>
      <c r="P16284" s="127"/>
      <c r="Q16284" s="127"/>
      <c r="R16284" s="127"/>
    </row>
    <row r="16285" spans="7:18" x14ac:dyDescent="0.2">
      <c r="G16285" s="64"/>
      <c r="H16285" s="64"/>
      <c r="O16285" s="87"/>
      <c r="P16285" s="127"/>
      <c r="Q16285" s="127"/>
      <c r="R16285" s="127"/>
    </row>
    <row r="16286" spans="7:18" x14ac:dyDescent="0.2">
      <c r="G16286" s="64"/>
      <c r="H16286" s="64"/>
      <c r="O16286" s="87"/>
      <c r="P16286" s="127"/>
      <c r="Q16286" s="127"/>
      <c r="R16286" s="127"/>
    </row>
    <row r="16287" spans="7:18" x14ac:dyDescent="0.2">
      <c r="G16287" s="64"/>
      <c r="H16287" s="64"/>
      <c r="O16287" s="87"/>
      <c r="P16287" s="127"/>
      <c r="Q16287" s="127"/>
      <c r="R16287" s="127"/>
    </row>
    <row r="16288" spans="7:18" x14ac:dyDescent="0.2">
      <c r="G16288" s="64"/>
      <c r="H16288" s="64"/>
      <c r="O16288" s="87"/>
      <c r="P16288" s="127"/>
      <c r="Q16288" s="127"/>
      <c r="R16288" s="127"/>
    </row>
    <row r="16289" spans="7:18" x14ac:dyDescent="0.2">
      <c r="G16289" s="64"/>
      <c r="H16289" s="64"/>
      <c r="O16289" s="87"/>
      <c r="P16289" s="127"/>
      <c r="Q16289" s="127"/>
      <c r="R16289" s="127"/>
    </row>
    <row r="16290" spans="7:18" x14ac:dyDescent="0.2">
      <c r="G16290" s="64"/>
      <c r="H16290" s="64"/>
      <c r="O16290" s="87"/>
      <c r="P16290" s="127"/>
      <c r="Q16290" s="127"/>
      <c r="R16290" s="127"/>
    </row>
    <row r="16291" spans="7:18" x14ac:dyDescent="0.2">
      <c r="G16291" s="64"/>
      <c r="H16291" s="64"/>
      <c r="O16291" s="87"/>
      <c r="P16291" s="127"/>
      <c r="Q16291" s="127"/>
      <c r="R16291" s="127"/>
    </row>
    <row r="16292" spans="7:18" x14ac:dyDescent="0.2">
      <c r="G16292" s="64"/>
      <c r="H16292" s="64"/>
      <c r="O16292" s="87"/>
      <c r="P16292" s="127"/>
      <c r="Q16292" s="127"/>
      <c r="R16292" s="127"/>
    </row>
    <row r="16293" spans="7:18" x14ac:dyDescent="0.2">
      <c r="G16293" s="64"/>
      <c r="H16293" s="64"/>
      <c r="O16293" s="87"/>
      <c r="P16293" s="127"/>
      <c r="Q16293" s="127"/>
      <c r="R16293" s="127"/>
    </row>
    <row r="16294" spans="7:18" x14ac:dyDescent="0.2">
      <c r="G16294" s="64"/>
      <c r="H16294" s="64"/>
      <c r="O16294" s="87"/>
      <c r="P16294" s="127"/>
      <c r="Q16294" s="127"/>
      <c r="R16294" s="127"/>
    </row>
    <row r="16295" spans="7:18" x14ac:dyDescent="0.2">
      <c r="G16295" s="64"/>
      <c r="H16295" s="64"/>
      <c r="O16295" s="87"/>
      <c r="P16295" s="127"/>
      <c r="Q16295" s="127"/>
      <c r="R16295" s="127"/>
    </row>
    <row r="16296" spans="7:18" x14ac:dyDescent="0.2">
      <c r="G16296" s="64"/>
      <c r="H16296" s="64"/>
      <c r="O16296" s="87"/>
      <c r="P16296" s="127"/>
      <c r="Q16296" s="127"/>
      <c r="R16296" s="127"/>
    </row>
    <row r="16297" spans="7:18" x14ac:dyDescent="0.2">
      <c r="G16297" s="64"/>
      <c r="H16297" s="64"/>
      <c r="O16297" s="87"/>
      <c r="P16297" s="127"/>
      <c r="Q16297" s="127"/>
      <c r="R16297" s="127"/>
    </row>
    <row r="16298" spans="7:18" x14ac:dyDescent="0.2">
      <c r="G16298" s="64"/>
      <c r="H16298" s="64"/>
      <c r="O16298" s="87"/>
      <c r="P16298" s="127"/>
      <c r="Q16298" s="127"/>
      <c r="R16298" s="127"/>
    </row>
    <row r="16299" spans="7:18" x14ac:dyDescent="0.2">
      <c r="G16299" s="64"/>
      <c r="H16299" s="64"/>
      <c r="O16299" s="87"/>
      <c r="P16299" s="127"/>
      <c r="Q16299" s="127"/>
      <c r="R16299" s="127"/>
    </row>
    <row r="16300" spans="7:18" x14ac:dyDescent="0.2">
      <c r="G16300" s="64"/>
      <c r="H16300" s="64"/>
      <c r="O16300" s="87"/>
      <c r="P16300" s="127"/>
      <c r="Q16300" s="127"/>
      <c r="R16300" s="127"/>
    </row>
    <row r="16301" spans="7:18" x14ac:dyDescent="0.2">
      <c r="G16301" s="64"/>
      <c r="H16301" s="64"/>
      <c r="O16301" s="87"/>
      <c r="P16301" s="127"/>
      <c r="Q16301" s="127"/>
      <c r="R16301" s="127"/>
    </row>
    <row r="16302" spans="7:18" x14ac:dyDescent="0.2">
      <c r="G16302" s="64"/>
      <c r="H16302" s="64"/>
      <c r="O16302" s="87"/>
      <c r="P16302" s="127"/>
      <c r="Q16302" s="127"/>
      <c r="R16302" s="127"/>
    </row>
    <row r="16303" spans="7:18" x14ac:dyDescent="0.2">
      <c r="G16303" s="64"/>
      <c r="H16303" s="64"/>
      <c r="O16303" s="87"/>
      <c r="P16303" s="127"/>
      <c r="Q16303" s="127"/>
      <c r="R16303" s="127"/>
    </row>
    <row r="16304" spans="7:18" x14ac:dyDescent="0.2">
      <c r="G16304" s="64"/>
      <c r="H16304" s="64"/>
      <c r="O16304" s="87"/>
      <c r="P16304" s="127"/>
      <c r="Q16304" s="127"/>
      <c r="R16304" s="127"/>
    </row>
    <row r="16305" spans="7:18" x14ac:dyDescent="0.2">
      <c r="G16305" s="64"/>
      <c r="H16305" s="64"/>
      <c r="O16305" s="87"/>
      <c r="P16305" s="127"/>
      <c r="Q16305" s="127"/>
      <c r="R16305" s="127"/>
    </row>
    <row r="16306" spans="7:18" x14ac:dyDescent="0.2">
      <c r="G16306" s="64"/>
      <c r="H16306" s="64"/>
      <c r="O16306" s="87"/>
      <c r="P16306" s="127"/>
      <c r="Q16306" s="127"/>
      <c r="R16306" s="127"/>
    </row>
    <row r="16307" spans="7:18" x14ac:dyDescent="0.2">
      <c r="G16307" s="64"/>
      <c r="H16307" s="64"/>
      <c r="O16307" s="87"/>
      <c r="P16307" s="127"/>
      <c r="Q16307" s="127"/>
      <c r="R16307" s="127"/>
    </row>
    <row r="16308" spans="7:18" x14ac:dyDescent="0.2">
      <c r="G16308" s="64"/>
      <c r="H16308" s="64"/>
      <c r="O16308" s="87"/>
      <c r="P16308" s="127"/>
      <c r="Q16308" s="127"/>
      <c r="R16308" s="127"/>
    </row>
    <row r="16309" spans="7:18" x14ac:dyDescent="0.2">
      <c r="G16309" s="64"/>
      <c r="H16309" s="64"/>
      <c r="O16309" s="87"/>
      <c r="P16309" s="127"/>
      <c r="Q16309" s="127"/>
      <c r="R16309" s="127"/>
    </row>
    <row r="16310" spans="7:18" x14ac:dyDescent="0.2">
      <c r="G16310" s="64"/>
      <c r="H16310" s="64"/>
      <c r="O16310" s="87"/>
      <c r="P16310" s="127"/>
      <c r="Q16310" s="127"/>
      <c r="R16310" s="127"/>
    </row>
    <row r="16311" spans="7:18" x14ac:dyDescent="0.2">
      <c r="G16311" s="64"/>
      <c r="H16311" s="64"/>
      <c r="O16311" s="87"/>
      <c r="P16311" s="127"/>
      <c r="Q16311" s="127"/>
      <c r="R16311" s="127"/>
    </row>
    <row r="16312" spans="7:18" x14ac:dyDescent="0.2">
      <c r="G16312" s="64"/>
      <c r="H16312" s="64"/>
      <c r="O16312" s="87"/>
      <c r="P16312" s="127"/>
      <c r="Q16312" s="127"/>
      <c r="R16312" s="127"/>
    </row>
    <row r="16313" spans="7:18" x14ac:dyDescent="0.2">
      <c r="G16313" s="64"/>
      <c r="H16313" s="64"/>
      <c r="O16313" s="87"/>
      <c r="P16313" s="127"/>
      <c r="Q16313" s="127"/>
      <c r="R16313" s="127"/>
    </row>
    <row r="16314" spans="7:18" x14ac:dyDescent="0.2">
      <c r="G16314" s="64"/>
      <c r="H16314" s="64"/>
      <c r="O16314" s="87"/>
      <c r="P16314" s="127"/>
      <c r="Q16314" s="127"/>
      <c r="R16314" s="127"/>
    </row>
    <row r="16315" spans="7:18" x14ac:dyDescent="0.2">
      <c r="G16315" s="64"/>
      <c r="H16315" s="64"/>
      <c r="O16315" s="87"/>
      <c r="P16315" s="127"/>
      <c r="Q16315" s="127"/>
      <c r="R16315" s="127"/>
    </row>
    <row r="16316" spans="7:18" x14ac:dyDescent="0.2">
      <c r="G16316" s="64"/>
      <c r="H16316" s="64"/>
      <c r="O16316" s="87"/>
      <c r="P16316" s="127"/>
      <c r="Q16316" s="127"/>
      <c r="R16316" s="127"/>
    </row>
    <row r="16317" spans="7:18" x14ac:dyDescent="0.2">
      <c r="G16317" s="64"/>
      <c r="H16317" s="64"/>
      <c r="O16317" s="87"/>
      <c r="P16317" s="127"/>
      <c r="Q16317" s="127"/>
      <c r="R16317" s="127"/>
    </row>
    <row r="16318" spans="7:18" x14ac:dyDescent="0.2">
      <c r="G16318" s="64"/>
      <c r="H16318" s="64"/>
      <c r="O16318" s="87"/>
      <c r="P16318" s="127"/>
      <c r="Q16318" s="127"/>
      <c r="R16318" s="127"/>
    </row>
    <row r="16319" spans="7:18" x14ac:dyDescent="0.2">
      <c r="G16319" s="64"/>
      <c r="H16319" s="64"/>
      <c r="O16319" s="87"/>
      <c r="P16319" s="127"/>
      <c r="Q16319" s="127"/>
      <c r="R16319" s="127"/>
    </row>
    <row r="16320" spans="7:18" x14ac:dyDescent="0.2">
      <c r="G16320" s="64"/>
      <c r="H16320" s="64"/>
      <c r="O16320" s="87"/>
      <c r="P16320" s="127"/>
      <c r="Q16320" s="127"/>
      <c r="R16320" s="127"/>
    </row>
    <row r="16321" spans="7:18" x14ac:dyDescent="0.2">
      <c r="G16321" s="64"/>
      <c r="H16321" s="64"/>
      <c r="O16321" s="87"/>
      <c r="P16321" s="127"/>
      <c r="Q16321" s="127"/>
      <c r="R16321" s="127"/>
    </row>
    <row r="16322" spans="7:18" x14ac:dyDescent="0.2">
      <c r="G16322" s="64"/>
      <c r="H16322" s="64"/>
      <c r="O16322" s="87"/>
      <c r="P16322" s="127"/>
      <c r="Q16322" s="127"/>
      <c r="R16322" s="127"/>
    </row>
    <row r="16323" spans="7:18" x14ac:dyDescent="0.2">
      <c r="G16323" s="64"/>
      <c r="H16323" s="64"/>
      <c r="O16323" s="87"/>
      <c r="P16323" s="127"/>
      <c r="Q16323" s="127"/>
      <c r="R16323" s="127"/>
    </row>
    <row r="16324" spans="7:18" x14ac:dyDescent="0.2">
      <c r="G16324" s="64"/>
      <c r="H16324" s="64"/>
      <c r="O16324" s="87"/>
      <c r="P16324" s="127"/>
      <c r="Q16324" s="127"/>
      <c r="R16324" s="127"/>
    </row>
    <row r="16325" spans="7:18" x14ac:dyDescent="0.2">
      <c r="G16325" s="64"/>
      <c r="H16325" s="64"/>
      <c r="O16325" s="87"/>
      <c r="P16325" s="127"/>
      <c r="Q16325" s="127"/>
      <c r="R16325" s="127"/>
    </row>
    <row r="16326" spans="7:18" x14ac:dyDescent="0.2">
      <c r="G16326" s="64"/>
      <c r="H16326" s="64"/>
      <c r="O16326" s="87"/>
      <c r="P16326" s="127"/>
      <c r="Q16326" s="127"/>
      <c r="R16326" s="127"/>
    </row>
    <row r="16327" spans="7:18" x14ac:dyDescent="0.2">
      <c r="G16327" s="64"/>
      <c r="H16327" s="64"/>
      <c r="O16327" s="87"/>
      <c r="P16327" s="127"/>
      <c r="Q16327" s="127"/>
      <c r="R16327" s="127"/>
    </row>
    <row r="16328" spans="7:18" x14ac:dyDescent="0.2">
      <c r="G16328" s="64"/>
      <c r="H16328" s="64"/>
      <c r="O16328" s="87"/>
      <c r="P16328" s="127"/>
      <c r="Q16328" s="127"/>
      <c r="R16328" s="127"/>
    </row>
    <row r="16329" spans="7:18" x14ac:dyDescent="0.2">
      <c r="G16329" s="64"/>
      <c r="H16329" s="64"/>
      <c r="O16329" s="87"/>
      <c r="P16329" s="127"/>
      <c r="Q16329" s="127"/>
      <c r="R16329" s="127"/>
    </row>
    <row r="16330" spans="7:18" x14ac:dyDescent="0.2">
      <c r="G16330" s="64"/>
      <c r="H16330" s="64"/>
      <c r="O16330" s="87"/>
      <c r="P16330" s="127"/>
      <c r="Q16330" s="127"/>
      <c r="R16330" s="127"/>
    </row>
    <row r="16331" spans="7:18" x14ac:dyDescent="0.2">
      <c r="G16331" s="64"/>
      <c r="H16331" s="64"/>
      <c r="O16331" s="87"/>
      <c r="P16331" s="127"/>
      <c r="Q16331" s="127"/>
      <c r="R16331" s="127"/>
    </row>
    <row r="16332" spans="7:18" x14ac:dyDescent="0.2">
      <c r="G16332" s="64"/>
      <c r="H16332" s="64"/>
      <c r="O16332" s="87"/>
      <c r="P16332" s="127"/>
      <c r="Q16332" s="127"/>
      <c r="R16332" s="127"/>
    </row>
    <row r="16333" spans="7:18" x14ac:dyDescent="0.2">
      <c r="G16333" s="64"/>
      <c r="H16333" s="64"/>
      <c r="O16333" s="87"/>
      <c r="P16333" s="127"/>
      <c r="Q16333" s="127"/>
      <c r="R16333" s="127"/>
    </row>
    <row r="16334" spans="7:18" x14ac:dyDescent="0.2">
      <c r="G16334" s="64"/>
      <c r="H16334" s="64"/>
      <c r="O16334" s="87"/>
      <c r="P16334" s="127"/>
      <c r="Q16334" s="127"/>
      <c r="R16334" s="127"/>
    </row>
    <row r="16335" spans="7:18" x14ac:dyDescent="0.2">
      <c r="G16335" s="64"/>
      <c r="H16335" s="64"/>
      <c r="O16335" s="87"/>
      <c r="P16335" s="127"/>
      <c r="Q16335" s="127"/>
      <c r="R16335" s="127"/>
    </row>
    <row r="16336" spans="7:18" x14ac:dyDescent="0.2">
      <c r="G16336" s="64"/>
      <c r="H16336" s="64"/>
      <c r="O16336" s="87"/>
      <c r="P16336" s="127"/>
      <c r="Q16336" s="127"/>
      <c r="R16336" s="127"/>
    </row>
    <row r="16337" spans="7:18" x14ac:dyDescent="0.2">
      <c r="G16337" s="64"/>
      <c r="H16337" s="64"/>
      <c r="O16337" s="87"/>
      <c r="P16337" s="127"/>
      <c r="Q16337" s="127"/>
      <c r="R16337" s="127"/>
    </row>
    <row r="16338" spans="7:18" x14ac:dyDescent="0.2">
      <c r="G16338" s="64"/>
      <c r="H16338" s="64"/>
      <c r="O16338" s="87"/>
      <c r="P16338" s="127"/>
      <c r="Q16338" s="127"/>
      <c r="R16338" s="127"/>
    </row>
    <row r="16339" spans="7:18" x14ac:dyDescent="0.2">
      <c r="G16339" s="64"/>
      <c r="H16339" s="64"/>
      <c r="O16339" s="87"/>
      <c r="P16339" s="127"/>
      <c r="Q16339" s="127"/>
      <c r="R16339" s="127"/>
    </row>
    <row r="16340" spans="7:18" x14ac:dyDescent="0.2">
      <c r="G16340" s="64"/>
      <c r="H16340" s="64"/>
      <c r="O16340" s="87"/>
      <c r="P16340" s="127"/>
      <c r="Q16340" s="127"/>
      <c r="R16340" s="127"/>
    </row>
    <row r="16341" spans="7:18" x14ac:dyDescent="0.2">
      <c r="G16341" s="64"/>
      <c r="H16341" s="64"/>
      <c r="O16341" s="87"/>
      <c r="P16341" s="127"/>
      <c r="Q16341" s="127"/>
      <c r="R16341" s="127"/>
    </row>
    <row r="16342" spans="7:18" x14ac:dyDescent="0.2">
      <c r="G16342" s="64"/>
      <c r="H16342" s="64"/>
      <c r="O16342" s="87"/>
      <c r="P16342" s="127"/>
      <c r="Q16342" s="127"/>
      <c r="R16342" s="127"/>
    </row>
    <row r="16343" spans="7:18" x14ac:dyDescent="0.2">
      <c r="G16343" s="64"/>
      <c r="H16343" s="64"/>
      <c r="O16343" s="87"/>
      <c r="P16343" s="127"/>
      <c r="Q16343" s="127"/>
      <c r="R16343" s="127"/>
    </row>
    <row r="16344" spans="7:18" x14ac:dyDescent="0.2">
      <c r="G16344" s="64"/>
      <c r="H16344" s="64"/>
      <c r="O16344" s="87"/>
      <c r="P16344" s="127"/>
      <c r="Q16344" s="127"/>
      <c r="R16344" s="127"/>
    </row>
    <row r="16345" spans="7:18" x14ac:dyDescent="0.2">
      <c r="G16345" s="64"/>
      <c r="H16345" s="64"/>
      <c r="O16345" s="87"/>
      <c r="P16345" s="127"/>
      <c r="Q16345" s="127"/>
      <c r="R16345" s="127"/>
    </row>
    <row r="16346" spans="7:18" x14ac:dyDescent="0.2">
      <c r="G16346" s="64"/>
      <c r="H16346" s="64"/>
      <c r="O16346" s="87"/>
      <c r="P16346" s="127"/>
      <c r="Q16346" s="127"/>
      <c r="R16346" s="127"/>
    </row>
    <row r="16347" spans="7:18" x14ac:dyDescent="0.2">
      <c r="G16347" s="64"/>
      <c r="H16347" s="64"/>
      <c r="O16347" s="87"/>
      <c r="P16347" s="127"/>
      <c r="Q16347" s="127"/>
      <c r="R16347" s="127"/>
    </row>
    <row r="16348" spans="7:18" x14ac:dyDescent="0.2">
      <c r="G16348" s="64"/>
      <c r="H16348" s="64"/>
      <c r="O16348" s="87"/>
      <c r="P16348" s="127"/>
      <c r="Q16348" s="127"/>
      <c r="R16348" s="127"/>
    </row>
    <row r="16349" spans="7:18" x14ac:dyDescent="0.2">
      <c r="G16349" s="64"/>
      <c r="H16349" s="64"/>
      <c r="O16349" s="87"/>
      <c r="P16349" s="127"/>
      <c r="Q16349" s="127"/>
      <c r="R16349" s="127"/>
    </row>
    <row r="16350" spans="7:18" x14ac:dyDescent="0.2">
      <c r="G16350" s="64"/>
      <c r="H16350" s="64"/>
      <c r="O16350" s="87"/>
      <c r="P16350" s="127"/>
      <c r="Q16350" s="127"/>
      <c r="R16350" s="127"/>
    </row>
    <row r="16351" spans="7:18" x14ac:dyDescent="0.2">
      <c r="G16351" s="64"/>
      <c r="H16351" s="64"/>
      <c r="O16351" s="87"/>
      <c r="P16351" s="127"/>
      <c r="Q16351" s="127"/>
      <c r="R16351" s="127"/>
    </row>
    <row r="16352" spans="7:18" x14ac:dyDescent="0.2">
      <c r="G16352" s="64"/>
      <c r="H16352" s="64"/>
      <c r="O16352" s="87"/>
      <c r="P16352" s="127"/>
      <c r="Q16352" s="127"/>
      <c r="R16352" s="127"/>
    </row>
    <row r="16353" spans="7:18" x14ac:dyDescent="0.2">
      <c r="G16353" s="64"/>
      <c r="H16353" s="64"/>
      <c r="O16353" s="87"/>
      <c r="P16353" s="127"/>
      <c r="Q16353" s="127"/>
      <c r="R16353" s="127"/>
    </row>
    <row r="16354" spans="7:18" x14ac:dyDescent="0.2">
      <c r="G16354" s="64"/>
      <c r="H16354" s="64"/>
      <c r="O16354" s="87"/>
      <c r="P16354" s="127"/>
      <c r="Q16354" s="127"/>
      <c r="R16354" s="127"/>
    </row>
    <row r="16355" spans="7:18" x14ac:dyDescent="0.2">
      <c r="G16355" s="64"/>
      <c r="H16355" s="64"/>
      <c r="O16355" s="87"/>
      <c r="P16355" s="127"/>
      <c r="Q16355" s="127"/>
      <c r="R16355" s="127"/>
    </row>
    <row r="16356" spans="7:18" x14ac:dyDescent="0.2">
      <c r="G16356" s="64"/>
      <c r="H16356" s="64"/>
      <c r="O16356" s="87"/>
      <c r="P16356" s="127"/>
      <c r="Q16356" s="127"/>
      <c r="R16356" s="127"/>
    </row>
    <row r="16357" spans="7:18" x14ac:dyDescent="0.2">
      <c r="G16357" s="64"/>
      <c r="H16357" s="64"/>
      <c r="O16357" s="87"/>
      <c r="P16357" s="127"/>
      <c r="Q16357" s="127"/>
      <c r="R16357" s="127"/>
    </row>
    <row r="16358" spans="7:18" x14ac:dyDescent="0.2">
      <c r="G16358" s="64"/>
      <c r="H16358" s="64"/>
      <c r="O16358" s="87"/>
      <c r="P16358" s="127"/>
      <c r="Q16358" s="127"/>
      <c r="R16358" s="127"/>
    </row>
    <row r="16359" spans="7:18" x14ac:dyDescent="0.2">
      <c r="G16359" s="64"/>
      <c r="H16359" s="64"/>
      <c r="O16359" s="87"/>
      <c r="P16359" s="127"/>
      <c r="Q16359" s="127"/>
      <c r="R16359" s="127"/>
    </row>
    <row r="16360" spans="7:18" x14ac:dyDescent="0.2">
      <c r="G16360" s="64"/>
      <c r="H16360" s="64"/>
      <c r="O16360" s="87"/>
      <c r="P16360" s="127"/>
      <c r="Q16360" s="127"/>
      <c r="R16360" s="127"/>
    </row>
    <row r="16361" spans="7:18" x14ac:dyDescent="0.2">
      <c r="G16361" s="64"/>
      <c r="H16361" s="64"/>
      <c r="O16361" s="87"/>
      <c r="P16361" s="127"/>
      <c r="Q16361" s="127"/>
      <c r="R16361" s="127"/>
    </row>
    <row r="16362" spans="7:18" x14ac:dyDescent="0.2">
      <c r="G16362" s="64"/>
      <c r="H16362" s="64"/>
      <c r="O16362" s="87"/>
      <c r="P16362" s="127"/>
      <c r="Q16362" s="127"/>
      <c r="R16362" s="127"/>
    </row>
    <row r="16363" spans="7:18" x14ac:dyDescent="0.2">
      <c r="G16363" s="64"/>
      <c r="H16363" s="64"/>
      <c r="O16363" s="87"/>
      <c r="P16363" s="127"/>
      <c r="Q16363" s="127"/>
      <c r="R16363" s="127"/>
    </row>
    <row r="16364" spans="7:18" x14ac:dyDescent="0.2">
      <c r="G16364" s="64"/>
      <c r="H16364" s="64"/>
      <c r="O16364" s="87"/>
      <c r="P16364" s="127"/>
      <c r="Q16364" s="127"/>
      <c r="R16364" s="127"/>
    </row>
    <row r="16365" spans="7:18" x14ac:dyDescent="0.2">
      <c r="G16365" s="64"/>
      <c r="H16365" s="64"/>
      <c r="O16365" s="87"/>
      <c r="P16365" s="127"/>
      <c r="Q16365" s="127"/>
      <c r="R16365" s="127"/>
    </row>
    <row r="16366" spans="7:18" x14ac:dyDescent="0.2">
      <c r="G16366" s="64"/>
      <c r="H16366" s="64"/>
      <c r="O16366" s="87"/>
      <c r="P16366" s="127"/>
      <c r="Q16366" s="127"/>
      <c r="R16366" s="127"/>
    </row>
    <row r="16367" spans="7:18" x14ac:dyDescent="0.2">
      <c r="G16367" s="64"/>
      <c r="H16367" s="64"/>
      <c r="O16367" s="87"/>
      <c r="P16367" s="127"/>
      <c r="Q16367" s="127"/>
      <c r="R16367" s="127"/>
    </row>
    <row r="16368" spans="7:18" x14ac:dyDescent="0.2">
      <c r="G16368" s="64"/>
      <c r="H16368" s="64"/>
      <c r="O16368" s="87"/>
      <c r="P16368" s="127"/>
      <c r="Q16368" s="127"/>
      <c r="R16368" s="127"/>
    </row>
    <row r="16369" spans="7:18" x14ac:dyDescent="0.2">
      <c r="G16369" s="64"/>
      <c r="H16369" s="64"/>
      <c r="O16369" s="87"/>
      <c r="P16369" s="127"/>
      <c r="Q16369" s="127"/>
      <c r="R16369" s="127"/>
    </row>
    <row r="16370" spans="7:18" x14ac:dyDescent="0.2">
      <c r="G16370" s="64"/>
      <c r="H16370" s="64"/>
      <c r="O16370" s="87"/>
      <c r="P16370" s="127"/>
      <c r="Q16370" s="127"/>
      <c r="R16370" s="127"/>
    </row>
    <row r="16371" spans="7:18" x14ac:dyDescent="0.2">
      <c r="G16371" s="64"/>
      <c r="H16371" s="64"/>
      <c r="O16371" s="87"/>
      <c r="P16371" s="127"/>
      <c r="Q16371" s="127"/>
      <c r="R16371" s="127"/>
    </row>
    <row r="16372" spans="7:18" x14ac:dyDescent="0.2">
      <c r="G16372" s="64"/>
      <c r="H16372" s="64"/>
      <c r="O16372" s="87"/>
      <c r="P16372" s="127"/>
      <c r="Q16372" s="127"/>
      <c r="R16372" s="127"/>
    </row>
    <row r="16373" spans="7:18" x14ac:dyDescent="0.2">
      <c r="G16373" s="64"/>
      <c r="H16373" s="64"/>
      <c r="O16373" s="87"/>
      <c r="P16373" s="127"/>
      <c r="Q16373" s="127"/>
      <c r="R16373" s="127"/>
    </row>
    <row r="16374" spans="7:18" x14ac:dyDescent="0.2">
      <c r="G16374" s="64"/>
      <c r="H16374" s="64"/>
      <c r="O16374" s="87"/>
      <c r="P16374" s="127"/>
      <c r="Q16374" s="127"/>
      <c r="R16374" s="127"/>
    </row>
    <row r="16375" spans="7:18" x14ac:dyDescent="0.2">
      <c r="G16375" s="64"/>
      <c r="H16375" s="64"/>
      <c r="O16375" s="87"/>
      <c r="P16375" s="127"/>
      <c r="Q16375" s="127"/>
      <c r="R16375" s="127"/>
    </row>
    <row r="16376" spans="7:18" x14ac:dyDescent="0.2">
      <c r="G16376" s="64"/>
      <c r="H16376" s="64"/>
      <c r="O16376" s="87"/>
      <c r="P16376" s="127"/>
      <c r="Q16376" s="127"/>
      <c r="R16376" s="127"/>
    </row>
    <row r="16377" spans="7:18" x14ac:dyDescent="0.2">
      <c r="G16377" s="64"/>
      <c r="H16377" s="64"/>
      <c r="O16377" s="87"/>
      <c r="P16377" s="127"/>
      <c r="Q16377" s="127"/>
      <c r="R16377" s="127"/>
    </row>
    <row r="16378" spans="7:18" x14ac:dyDescent="0.2">
      <c r="G16378" s="64"/>
      <c r="H16378" s="64"/>
      <c r="O16378" s="87"/>
      <c r="P16378" s="127"/>
      <c r="Q16378" s="127"/>
      <c r="R16378" s="127"/>
    </row>
    <row r="16379" spans="7:18" x14ac:dyDescent="0.2">
      <c r="G16379" s="64"/>
      <c r="H16379" s="64"/>
      <c r="O16379" s="87"/>
      <c r="P16379" s="127"/>
      <c r="Q16379" s="127"/>
      <c r="R16379" s="127"/>
    </row>
    <row r="16380" spans="7:18" x14ac:dyDescent="0.2">
      <c r="G16380" s="64"/>
      <c r="H16380" s="64"/>
      <c r="O16380" s="87"/>
      <c r="P16380" s="127"/>
      <c r="Q16380" s="127"/>
      <c r="R16380" s="127"/>
    </row>
    <row r="16381" spans="7:18" x14ac:dyDescent="0.2">
      <c r="G16381" s="64"/>
      <c r="H16381" s="64"/>
      <c r="O16381" s="87"/>
      <c r="P16381" s="127"/>
      <c r="Q16381" s="127"/>
      <c r="R16381" s="127"/>
    </row>
    <row r="16382" spans="7:18" x14ac:dyDescent="0.2">
      <c r="G16382" s="64"/>
      <c r="H16382" s="64"/>
      <c r="O16382" s="87"/>
      <c r="P16382" s="127"/>
      <c r="Q16382" s="127"/>
      <c r="R16382" s="127"/>
    </row>
    <row r="16383" spans="7:18" x14ac:dyDescent="0.2">
      <c r="G16383" s="64"/>
      <c r="H16383" s="64"/>
      <c r="O16383" s="87"/>
      <c r="P16383" s="127"/>
      <c r="Q16383" s="127"/>
      <c r="R16383" s="127"/>
    </row>
    <row r="16384" spans="7:18" x14ac:dyDescent="0.2">
      <c r="G16384" s="64"/>
      <c r="H16384" s="64"/>
      <c r="O16384" s="87"/>
      <c r="P16384" s="127"/>
      <c r="Q16384" s="127"/>
      <c r="R16384" s="127"/>
    </row>
    <row r="16385" spans="7:18" x14ac:dyDescent="0.2">
      <c r="G16385" s="64"/>
      <c r="H16385" s="64"/>
      <c r="O16385" s="87"/>
      <c r="P16385" s="127"/>
      <c r="Q16385" s="127"/>
      <c r="R16385" s="127"/>
    </row>
    <row r="16386" spans="7:18" x14ac:dyDescent="0.2">
      <c r="G16386" s="64"/>
      <c r="H16386" s="64"/>
      <c r="O16386" s="87"/>
      <c r="P16386" s="127"/>
      <c r="Q16386" s="127"/>
      <c r="R16386" s="127"/>
    </row>
    <row r="16387" spans="7:18" x14ac:dyDescent="0.2">
      <c r="G16387" s="64"/>
      <c r="H16387" s="64"/>
      <c r="O16387" s="87"/>
      <c r="P16387" s="127"/>
      <c r="Q16387" s="127"/>
      <c r="R16387" s="127"/>
    </row>
    <row r="16388" spans="7:18" x14ac:dyDescent="0.2">
      <c r="G16388" s="64"/>
      <c r="H16388" s="64"/>
      <c r="O16388" s="87"/>
      <c r="P16388" s="127"/>
      <c r="Q16388" s="127"/>
      <c r="R16388" s="127"/>
    </row>
    <row r="16389" spans="7:18" x14ac:dyDescent="0.2">
      <c r="G16389" s="64"/>
      <c r="H16389" s="64"/>
      <c r="O16389" s="87"/>
      <c r="P16389" s="127"/>
      <c r="Q16389" s="127"/>
      <c r="R16389" s="127"/>
    </row>
    <row r="16390" spans="7:18" x14ac:dyDescent="0.2">
      <c r="G16390" s="64"/>
      <c r="H16390" s="64"/>
      <c r="O16390" s="87"/>
      <c r="P16390" s="127"/>
      <c r="Q16390" s="127"/>
      <c r="R16390" s="127"/>
    </row>
    <row r="16391" spans="7:18" x14ac:dyDescent="0.2">
      <c r="G16391" s="64"/>
      <c r="H16391" s="64"/>
      <c r="O16391" s="87"/>
      <c r="P16391" s="127"/>
      <c r="Q16391" s="127"/>
      <c r="R16391" s="127"/>
    </row>
    <row r="16392" spans="7:18" x14ac:dyDescent="0.2">
      <c r="G16392" s="64"/>
      <c r="H16392" s="64"/>
      <c r="O16392" s="87"/>
      <c r="P16392" s="127"/>
      <c r="Q16392" s="127"/>
      <c r="R16392" s="127"/>
    </row>
    <row r="16393" spans="7:18" x14ac:dyDescent="0.2">
      <c r="G16393" s="64"/>
      <c r="H16393" s="64"/>
      <c r="O16393" s="87"/>
      <c r="P16393" s="127"/>
      <c r="Q16393" s="127"/>
      <c r="R16393" s="127"/>
    </row>
    <row r="16394" spans="7:18" x14ac:dyDescent="0.2">
      <c r="G16394" s="64"/>
      <c r="H16394" s="64"/>
      <c r="O16394" s="87"/>
      <c r="P16394" s="127"/>
      <c r="Q16394" s="127"/>
      <c r="R16394" s="127"/>
    </row>
    <row r="16395" spans="7:18" x14ac:dyDescent="0.2">
      <c r="G16395" s="64"/>
      <c r="H16395" s="64"/>
      <c r="O16395" s="87"/>
      <c r="P16395" s="127"/>
      <c r="Q16395" s="127"/>
      <c r="R16395" s="127"/>
    </row>
    <row r="16396" spans="7:18" x14ac:dyDescent="0.2">
      <c r="G16396" s="64"/>
      <c r="H16396" s="64"/>
      <c r="O16396" s="87"/>
      <c r="P16396" s="127"/>
      <c r="Q16396" s="127"/>
      <c r="R16396" s="127"/>
    </row>
    <row r="16397" spans="7:18" x14ac:dyDescent="0.2">
      <c r="G16397" s="64"/>
      <c r="H16397" s="64"/>
      <c r="O16397" s="87"/>
      <c r="P16397" s="127"/>
      <c r="Q16397" s="127"/>
      <c r="R16397" s="127"/>
    </row>
    <row r="16398" spans="7:18" x14ac:dyDescent="0.2">
      <c r="G16398" s="64"/>
      <c r="H16398" s="64"/>
      <c r="O16398" s="87"/>
      <c r="P16398" s="127"/>
      <c r="Q16398" s="127"/>
      <c r="R16398" s="127"/>
    </row>
    <row r="16399" spans="7:18" x14ac:dyDescent="0.2">
      <c r="G16399" s="64"/>
      <c r="H16399" s="64"/>
      <c r="O16399" s="87"/>
      <c r="P16399" s="127"/>
      <c r="Q16399" s="127"/>
      <c r="R16399" s="127"/>
    </row>
    <row r="16400" spans="7:18" x14ac:dyDescent="0.2">
      <c r="G16400" s="64"/>
      <c r="H16400" s="64"/>
      <c r="O16400" s="87"/>
      <c r="P16400" s="127"/>
      <c r="Q16400" s="127"/>
      <c r="R16400" s="127"/>
    </row>
    <row r="16401" spans="7:18" x14ac:dyDescent="0.2">
      <c r="G16401" s="64"/>
      <c r="H16401" s="64"/>
      <c r="O16401" s="87"/>
      <c r="P16401" s="127"/>
      <c r="Q16401" s="127"/>
      <c r="R16401" s="127"/>
    </row>
    <row r="16402" spans="7:18" x14ac:dyDescent="0.2">
      <c r="G16402" s="64"/>
      <c r="H16402" s="64"/>
      <c r="O16402" s="87"/>
      <c r="P16402" s="127"/>
      <c r="Q16402" s="127"/>
      <c r="R16402" s="127"/>
    </row>
    <row r="16403" spans="7:18" x14ac:dyDescent="0.2">
      <c r="G16403" s="64"/>
      <c r="H16403" s="64"/>
      <c r="O16403" s="87"/>
      <c r="P16403" s="127"/>
      <c r="Q16403" s="127"/>
      <c r="R16403" s="127"/>
    </row>
    <row r="16404" spans="7:18" x14ac:dyDescent="0.2">
      <c r="G16404" s="64"/>
      <c r="H16404" s="64"/>
      <c r="O16404" s="87"/>
      <c r="P16404" s="127"/>
      <c r="Q16404" s="127"/>
      <c r="R16404" s="127"/>
    </row>
    <row r="16405" spans="7:18" x14ac:dyDescent="0.2">
      <c r="G16405" s="64"/>
      <c r="H16405" s="64"/>
      <c r="O16405" s="87"/>
      <c r="P16405" s="127"/>
      <c r="Q16405" s="127"/>
      <c r="R16405" s="127"/>
    </row>
    <row r="16406" spans="7:18" x14ac:dyDescent="0.2">
      <c r="G16406" s="64"/>
      <c r="H16406" s="64"/>
      <c r="O16406" s="87"/>
      <c r="P16406" s="127"/>
      <c r="Q16406" s="127"/>
      <c r="R16406" s="127"/>
    </row>
    <row r="16407" spans="7:18" x14ac:dyDescent="0.2">
      <c r="G16407" s="64"/>
      <c r="H16407" s="64"/>
      <c r="O16407" s="87"/>
      <c r="P16407" s="127"/>
      <c r="Q16407" s="127"/>
      <c r="R16407" s="127"/>
    </row>
    <row r="16408" spans="7:18" x14ac:dyDescent="0.2">
      <c r="G16408" s="64"/>
      <c r="H16408" s="64"/>
      <c r="O16408" s="87"/>
      <c r="P16408" s="127"/>
      <c r="Q16408" s="127"/>
      <c r="R16408" s="127"/>
    </row>
    <row r="16409" spans="7:18" x14ac:dyDescent="0.2">
      <c r="G16409" s="64"/>
      <c r="H16409" s="64"/>
      <c r="O16409" s="87"/>
      <c r="P16409" s="127"/>
      <c r="Q16409" s="127"/>
      <c r="R16409" s="127"/>
    </row>
    <row r="16410" spans="7:18" x14ac:dyDescent="0.2">
      <c r="G16410" s="64"/>
      <c r="H16410" s="64"/>
      <c r="O16410" s="87"/>
      <c r="P16410" s="127"/>
      <c r="Q16410" s="127"/>
      <c r="R16410" s="127"/>
    </row>
    <row r="16411" spans="7:18" x14ac:dyDescent="0.2">
      <c r="G16411" s="64"/>
      <c r="H16411" s="64"/>
      <c r="O16411" s="87"/>
      <c r="P16411" s="127"/>
      <c r="Q16411" s="127"/>
      <c r="R16411" s="127"/>
    </row>
    <row r="16412" spans="7:18" x14ac:dyDescent="0.2">
      <c r="G16412" s="64"/>
      <c r="H16412" s="64"/>
      <c r="O16412" s="87"/>
      <c r="P16412" s="127"/>
      <c r="Q16412" s="127"/>
      <c r="R16412" s="127"/>
    </row>
    <row r="16413" spans="7:18" x14ac:dyDescent="0.2">
      <c r="G16413" s="64"/>
      <c r="H16413" s="64"/>
      <c r="O16413" s="87"/>
      <c r="P16413" s="127"/>
      <c r="Q16413" s="127"/>
      <c r="R16413" s="127"/>
    </row>
    <row r="16414" spans="7:18" x14ac:dyDescent="0.2">
      <c r="G16414" s="64"/>
      <c r="H16414" s="64"/>
      <c r="O16414" s="87"/>
      <c r="P16414" s="127"/>
      <c r="Q16414" s="127"/>
      <c r="R16414" s="127"/>
    </row>
    <row r="16415" spans="7:18" x14ac:dyDescent="0.2">
      <c r="G16415" s="64"/>
      <c r="H16415" s="64"/>
      <c r="O16415" s="87"/>
      <c r="P16415" s="127"/>
      <c r="Q16415" s="127"/>
      <c r="R16415" s="127"/>
    </row>
    <row r="16416" spans="7:18" x14ac:dyDescent="0.2">
      <c r="G16416" s="64"/>
      <c r="H16416" s="64"/>
      <c r="O16416" s="87"/>
      <c r="P16416" s="127"/>
      <c r="Q16416" s="127"/>
      <c r="R16416" s="127"/>
    </row>
    <row r="16417" spans="7:18" x14ac:dyDescent="0.2">
      <c r="G16417" s="64"/>
      <c r="H16417" s="64"/>
      <c r="O16417" s="87"/>
      <c r="P16417" s="127"/>
      <c r="Q16417" s="127"/>
      <c r="R16417" s="127"/>
    </row>
    <row r="16418" spans="7:18" x14ac:dyDescent="0.2">
      <c r="G16418" s="64"/>
      <c r="H16418" s="64"/>
      <c r="O16418" s="87"/>
      <c r="P16418" s="127"/>
      <c r="Q16418" s="127"/>
      <c r="R16418" s="127"/>
    </row>
    <row r="16419" spans="7:18" x14ac:dyDescent="0.2">
      <c r="G16419" s="64"/>
      <c r="H16419" s="64"/>
      <c r="O16419" s="87"/>
      <c r="P16419" s="127"/>
      <c r="Q16419" s="127"/>
      <c r="R16419" s="127"/>
    </row>
    <row r="16420" spans="7:18" x14ac:dyDescent="0.2">
      <c r="G16420" s="64"/>
      <c r="H16420" s="64"/>
      <c r="O16420" s="87"/>
      <c r="P16420" s="127"/>
      <c r="Q16420" s="127"/>
      <c r="R16420" s="127"/>
    </row>
    <row r="16421" spans="7:18" x14ac:dyDescent="0.2">
      <c r="G16421" s="64"/>
      <c r="H16421" s="64"/>
      <c r="O16421" s="87"/>
      <c r="P16421" s="127"/>
      <c r="Q16421" s="127"/>
      <c r="R16421" s="127"/>
    </row>
    <row r="16422" spans="7:18" x14ac:dyDescent="0.2">
      <c r="G16422" s="64"/>
      <c r="H16422" s="64"/>
      <c r="O16422" s="87"/>
      <c r="P16422" s="127"/>
      <c r="Q16422" s="127"/>
      <c r="R16422" s="127"/>
    </row>
    <row r="16423" spans="7:18" x14ac:dyDescent="0.2">
      <c r="G16423" s="64"/>
      <c r="H16423" s="64"/>
      <c r="O16423" s="87"/>
      <c r="P16423" s="127"/>
      <c r="Q16423" s="127"/>
      <c r="R16423" s="127"/>
    </row>
    <row r="16424" spans="7:18" x14ac:dyDescent="0.2">
      <c r="G16424" s="64"/>
      <c r="H16424" s="64"/>
      <c r="O16424" s="87"/>
      <c r="P16424" s="127"/>
      <c r="Q16424" s="127"/>
      <c r="R16424" s="127"/>
    </row>
    <row r="16425" spans="7:18" x14ac:dyDescent="0.2">
      <c r="G16425" s="64"/>
      <c r="H16425" s="64"/>
      <c r="O16425" s="87"/>
      <c r="P16425" s="127"/>
      <c r="Q16425" s="127"/>
      <c r="R16425" s="127"/>
    </row>
    <row r="16426" spans="7:18" x14ac:dyDescent="0.2">
      <c r="G16426" s="64"/>
      <c r="H16426" s="64"/>
      <c r="O16426" s="87"/>
      <c r="P16426" s="127"/>
      <c r="Q16426" s="127"/>
      <c r="R16426" s="127"/>
    </row>
    <row r="16427" spans="7:18" x14ac:dyDescent="0.2">
      <c r="G16427" s="64"/>
      <c r="H16427" s="64"/>
      <c r="O16427" s="87"/>
      <c r="P16427" s="127"/>
      <c r="Q16427" s="127"/>
      <c r="R16427" s="127"/>
    </row>
    <row r="16428" spans="7:18" x14ac:dyDescent="0.2">
      <c r="G16428" s="64"/>
      <c r="H16428" s="64"/>
      <c r="O16428" s="87"/>
      <c r="P16428" s="127"/>
      <c r="Q16428" s="127"/>
      <c r="R16428" s="127"/>
    </row>
    <row r="16429" spans="7:18" x14ac:dyDescent="0.2">
      <c r="G16429" s="64"/>
      <c r="H16429" s="64"/>
      <c r="O16429" s="87"/>
      <c r="P16429" s="127"/>
      <c r="Q16429" s="127"/>
      <c r="R16429" s="127"/>
    </row>
    <row r="16430" spans="7:18" x14ac:dyDescent="0.2">
      <c r="G16430" s="64"/>
      <c r="H16430" s="64"/>
      <c r="O16430" s="87"/>
      <c r="P16430" s="127"/>
      <c r="Q16430" s="127"/>
      <c r="R16430" s="127"/>
    </row>
    <row r="16431" spans="7:18" x14ac:dyDescent="0.2">
      <c r="G16431" s="64"/>
      <c r="H16431" s="64"/>
      <c r="O16431" s="87"/>
      <c r="P16431" s="127"/>
      <c r="Q16431" s="127"/>
      <c r="R16431" s="127"/>
    </row>
    <row r="16432" spans="7:18" x14ac:dyDescent="0.2">
      <c r="G16432" s="64"/>
      <c r="H16432" s="64"/>
      <c r="O16432" s="87"/>
      <c r="P16432" s="127"/>
      <c r="Q16432" s="127"/>
      <c r="R16432" s="127"/>
    </row>
    <row r="16433" spans="7:18" x14ac:dyDescent="0.2">
      <c r="G16433" s="64"/>
      <c r="H16433" s="64"/>
      <c r="O16433" s="87"/>
      <c r="P16433" s="127"/>
      <c r="Q16433" s="127"/>
      <c r="R16433" s="127"/>
    </row>
    <row r="16434" spans="7:18" x14ac:dyDescent="0.2">
      <c r="G16434" s="64"/>
      <c r="H16434" s="64"/>
      <c r="O16434" s="87"/>
      <c r="P16434" s="127"/>
      <c r="Q16434" s="127"/>
      <c r="R16434" s="127"/>
    </row>
    <row r="16435" spans="7:18" x14ac:dyDescent="0.2">
      <c r="G16435" s="64"/>
      <c r="H16435" s="64"/>
      <c r="O16435" s="87"/>
      <c r="P16435" s="127"/>
      <c r="Q16435" s="127"/>
      <c r="R16435" s="127"/>
    </row>
    <row r="16436" spans="7:18" x14ac:dyDescent="0.2">
      <c r="G16436" s="64"/>
      <c r="H16436" s="64"/>
      <c r="O16436" s="87"/>
      <c r="P16436" s="127"/>
      <c r="Q16436" s="127"/>
      <c r="R16436" s="127"/>
    </row>
    <row r="16437" spans="7:18" x14ac:dyDescent="0.2">
      <c r="G16437" s="64"/>
      <c r="H16437" s="64"/>
      <c r="O16437" s="87"/>
      <c r="P16437" s="127"/>
      <c r="Q16437" s="127"/>
      <c r="R16437" s="127"/>
    </row>
    <row r="16438" spans="7:18" x14ac:dyDescent="0.2">
      <c r="G16438" s="64"/>
      <c r="H16438" s="64"/>
      <c r="O16438" s="87"/>
      <c r="P16438" s="127"/>
      <c r="Q16438" s="127"/>
      <c r="R16438" s="127"/>
    </row>
    <row r="16439" spans="7:18" x14ac:dyDescent="0.2">
      <c r="G16439" s="64"/>
      <c r="H16439" s="64"/>
      <c r="O16439" s="87"/>
      <c r="P16439" s="127"/>
      <c r="Q16439" s="127"/>
      <c r="R16439" s="127"/>
    </row>
    <row r="16440" spans="7:18" x14ac:dyDescent="0.2">
      <c r="G16440" s="64"/>
      <c r="H16440" s="64"/>
      <c r="O16440" s="87"/>
      <c r="P16440" s="127"/>
      <c r="Q16440" s="127"/>
      <c r="R16440" s="127"/>
    </row>
    <row r="16441" spans="7:18" x14ac:dyDescent="0.2">
      <c r="G16441" s="64"/>
      <c r="H16441" s="64"/>
      <c r="O16441" s="87"/>
      <c r="P16441" s="127"/>
      <c r="Q16441" s="127"/>
      <c r="R16441" s="127"/>
    </row>
    <row r="16442" spans="7:18" x14ac:dyDescent="0.2">
      <c r="G16442" s="64"/>
      <c r="H16442" s="64"/>
      <c r="O16442" s="87"/>
      <c r="P16442" s="127"/>
      <c r="Q16442" s="127"/>
      <c r="R16442" s="127"/>
    </row>
    <row r="16443" spans="7:18" x14ac:dyDescent="0.2">
      <c r="G16443" s="64"/>
      <c r="H16443" s="64"/>
      <c r="O16443" s="87"/>
      <c r="P16443" s="127"/>
      <c r="Q16443" s="127"/>
      <c r="R16443" s="127"/>
    </row>
    <row r="16444" spans="7:18" x14ac:dyDescent="0.2">
      <c r="G16444" s="64"/>
      <c r="H16444" s="64"/>
      <c r="O16444" s="87"/>
      <c r="P16444" s="127"/>
      <c r="Q16444" s="127"/>
      <c r="R16444" s="127"/>
    </row>
    <row r="16445" spans="7:18" x14ac:dyDescent="0.2">
      <c r="G16445" s="64"/>
      <c r="H16445" s="64"/>
      <c r="O16445" s="87"/>
      <c r="P16445" s="127"/>
      <c r="Q16445" s="127"/>
      <c r="R16445" s="127"/>
    </row>
    <row r="16446" spans="7:18" x14ac:dyDescent="0.2">
      <c r="G16446" s="64"/>
      <c r="H16446" s="64"/>
      <c r="O16446" s="87"/>
      <c r="P16446" s="127"/>
      <c r="Q16446" s="127"/>
      <c r="R16446" s="127"/>
    </row>
    <row r="16447" spans="7:18" x14ac:dyDescent="0.2">
      <c r="G16447" s="64"/>
      <c r="H16447" s="64"/>
      <c r="O16447" s="87"/>
      <c r="P16447" s="127"/>
      <c r="Q16447" s="127"/>
      <c r="R16447" s="127"/>
    </row>
    <row r="16448" spans="7:18" x14ac:dyDescent="0.2">
      <c r="G16448" s="64"/>
      <c r="H16448" s="64"/>
      <c r="O16448" s="87"/>
      <c r="P16448" s="127"/>
      <c r="Q16448" s="127"/>
      <c r="R16448" s="127"/>
    </row>
    <row r="16449" spans="7:18" x14ac:dyDescent="0.2">
      <c r="G16449" s="64"/>
      <c r="H16449" s="64"/>
      <c r="O16449" s="87"/>
      <c r="P16449" s="127"/>
      <c r="Q16449" s="127"/>
      <c r="R16449" s="127"/>
    </row>
    <row r="16450" spans="7:18" x14ac:dyDescent="0.2">
      <c r="G16450" s="64"/>
      <c r="H16450" s="64"/>
      <c r="O16450" s="87"/>
      <c r="P16450" s="127"/>
      <c r="Q16450" s="127"/>
      <c r="R16450" s="127"/>
    </row>
    <row r="16451" spans="7:18" x14ac:dyDescent="0.2">
      <c r="G16451" s="64"/>
      <c r="H16451" s="64"/>
      <c r="O16451" s="87"/>
      <c r="P16451" s="127"/>
      <c r="Q16451" s="127"/>
      <c r="R16451" s="127"/>
    </row>
    <row r="16452" spans="7:18" x14ac:dyDescent="0.2">
      <c r="G16452" s="64"/>
      <c r="H16452" s="64"/>
      <c r="O16452" s="87"/>
      <c r="P16452" s="127"/>
      <c r="Q16452" s="127"/>
      <c r="R16452" s="127"/>
    </row>
    <row r="16453" spans="7:18" x14ac:dyDescent="0.2">
      <c r="G16453" s="64"/>
      <c r="H16453" s="64"/>
      <c r="O16453" s="87"/>
      <c r="P16453" s="127"/>
      <c r="Q16453" s="127"/>
      <c r="R16453" s="127"/>
    </row>
    <row r="16454" spans="7:18" x14ac:dyDescent="0.2">
      <c r="G16454" s="64"/>
      <c r="H16454" s="64"/>
      <c r="O16454" s="87"/>
      <c r="P16454" s="127"/>
      <c r="Q16454" s="127"/>
      <c r="R16454" s="127"/>
    </row>
    <row r="16455" spans="7:18" x14ac:dyDescent="0.2">
      <c r="G16455" s="64"/>
      <c r="H16455" s="64"/>
      <c r="O16455" s="87"/>
      <c r="P16455" s="127"/>
      <c r="Q16455" s="127"/>
      <c r="R16455" s="127"/>
    </row>
    <row r="16456" spans="7:18" x14ac:dyDescent="0.2">
      <c r="G16456" s="64"/>
      <c r="H16456" s="64"/>
      <c r="O16456" s="87"/>
      <c r="P16456" s="127"/>
      <c r="Q16456" s="127"/>
      <c r="R16456" s="127"/>
    </row>
    <row r="16457" spans="7:18" x14ac:dyDescent="0.2">
      <c r="G16457" s="64"/>
      <c r="H16457" s="64"/>
      <c r="O16457" s="87"/>
      <c r="P16457" s="127"/>
      <c r="Q16457" s="127"/>
      <c r="R16457" s="127"/>
    </row>
    <row r="16458" spans="7:18" x14ac:dyDescent="0.2">
      <c r="G16458" s="64"/>
      <c r="H16458" s="64"/>
      <c r="O16458" s="87"/>
      <c r="P16458" s="127"/>
      <c r="Q16458" s="127"/>
      <c r="R16458" s="127"/>
    </row>
    <row r="16459" spans="7:18" x14ac:dyDescent="0.2">
      <c r="G16459" s="64"/>
      <c r="H16459" s="64"/>
      <c r="O16459" s="87"/>
      <c r="P16459" s="127"/>
      <c r="Q16459" s="127"/>
      <c r="R16459" s="127"/>
    </row>
    <row r="16460" spans="7:18" x14ac:dyDescent="0.2">
      <c r="G16460" s="64"/>
      <c r="H16460" s="64"/>
      <c r="O16460" s="87"/>
      <c r="P16460" s="127"/>
      <c r="Q16460" s="127"/>
      <c r="R16460" s="127"/>
    </row>
    <row r="16461" spans="7:18" x14ac:dyDescent="0.2">
      <c r="G16461" s="64"/>
      <c r="H16461" s="64"/>
      <c r="O16461" s="87"/>
      <c r="P16461" s="127"/>
      <c r="Q16461" s="127"/>
      <c r="R16461" s="127"/>
    </row>
    <row r="16462" spans="7:18" x14ac:dyDescent="0.2">
      <c r="G16462" s="64"/>
      <c r="H16462" s="64"/>
      <c r="O16462" s="87"/>
      <c r="P16462" s="127"/>
      <c r="Q16462" s="127"/>
      <c r="R16462" s="127"/>
    </row>
    <row r="16463" spans="7:18" x14ac:dyDescent="0.2">
      <c r="G16463" s="64"/>
      <c r="H16463" s="64"/>
      <c r="O16463" s="87"/>
      <c r="P16463" s="127"/>
      <c r="Q16463" s="127"/>
      <c r="R16463" s="127"/>
    </row>
    <row r="16464" spans="7:18" x14ac:dyDescent="0.2">
      <c r="G16464" s="64"/>
      <c r="H16464" s="64"/>
      <c r="O16464" s="87"/>
      <c r="P16464" s="127"/>
      <c r="Q16464" s="127"/>
      <c r="R16464" s="127"/>
    </row>
    <row r="16465" spans="7:18" x14ac:dyDescent="0.2">
      <c r="G16465" s="64"/>
      <c r="H16465" s="64"/>
      <c r="O16465" s="87"/>
      <c r="P16465" s="127"/>
      <c r="Q16465" s="127"/>
      <c r="R16465" s="127"/>
    </row>
    <row r="16466" spans="7:18" x14ac:dyDescent="0.2">
      <c r="G16466" s="64"/>
      <c r="H16466" s="64"/>
      <c r="O16466" s="87"/>
      <c r="P16466" s="127"/>
      <c r="Q16466" s="127"/>
      <c r="R16466" s="127"/>
    </row>
    <row r="16467" spans="7:18" x14ac:dyDescent="0.2">
      <c r="G16467" s="64"/>
      <c r="H16467" s="64"/>
      <c r="O16467" s="87"/>
      <c r="P16467" s="127"/>
      <c r="Q16467" s="127"/>
      <c r="R16467" s="127"/>
    </row>
    <row r="16468" spans="7:18" x14ac:dyDescent="0.2">
      <c r="G16468" s="64"/>
      <c r="H16468" s="64"/>
      <c r="O16468" s="87"/>
      <c r="P16468" s="127"/>
      <c r="Q16468" s="127"/>
      <c r="R16468" s="127"/>
    </row>
    <row r="16469" spans="7:18" x14ac:dyDescent="0.2">
      <c r="G16469" s="64"/>
      <c r="H16469" s="64"/>
      <c r="O16469" s="87"/>
      <c r="P16469" s="127"/>
      <c r="Q16469" s="127"/>
      <c r="R16469" s="127"/>
    </row>
    <row r="16470" spans="7:18" x14ac:dyDescent="0.2">
      <c r="G16470" s="64"/>
      <c r="H16470" s="64"/>
      <c r="O16470" s="87"/>
      <c r="P16470" s="127"/>
      <c r="Q16470" s="127"/>
      <c r="R16470" s="127"/>
    </row>
    <row r="16471" spans="7:18" x14ac:dyDescent="0.2">
      <c r="G16471" s="64"/>
      <c r="H16471" s="64"/>
      <c r="O16471" s="87"/>
      <c r="P16471" s="127"/>
      <c r="Q16471" s="127"/>
      <c r="R16471" s="127"/>
    </row>
    <row r="16472" spans="7:18" x14ac:dyDescent="0.2">
      <c r="G16472" s="64"/>
      <c r="H16472" s="64"/>
      <c r="O16472" s="87"/>
      <c r="P16472" s="127"/>
      <c r="Q16472" s="127"/>
      <c r="R16472" s="127"/>
    </row>
    <row r="16473" spans="7:18" x14ac:dyDescent="0.2">
      <c r="G16473" s="64"/>
      <c r="H16473" s="64"/>
      <c r="O16473" s="87"/>
      <c r="P16473" s="127"/>
      <c r="Q16473" s="127"/>
      <c r="R16473" s="127"/>
    </row>
    <row r="16474" spans="7:18" x14ac:dyDescent="0.2">
      <c r="G16474" s="64"/>
      <c r="H16474" s="64"/>
      <c r="O16474" s="87"/>
      <c r="P16474" s="127"/>
      <c r="Q16474" s="127"/>
      <c r="R16474" s="127"/>
    </row>
    <row r="16475" spans="7:18" x14ac:dyDescent="0.2">
      <c r="G16475" s="64"/>
      <c r="H16475" s="64"/>
      <c r="O16475" s="87"/>
      <c r="P16475" s="127"/>
      <c r="Q16475" s="127"/>
      <c r="R16475" s="127"/>
    </row>
    <row r="16476" spans="7:18" x14ac:dyDescent="0.2">
      <c r="G16476" s="64"/>
      <c r="H16476" s="64"/>
      <c r="O16476" s="87"/>
      <c r="P16476" s="127"/>
      <c r="Q16476" s="127"/>
      <c r="R16476" s="127"/>
    </row>
    <row r="16477" spans="7:18" x14ac:dyDescent="0.2">
      <c r="G16477" s="64"/>
      <c r="H16477" s="64"/>
      <c r="O16477" s="87"/>
      <c r="P16477" s="127"/>
      <c r="Q16477" s="127"/>
      <c r="R16477" s="127"/>
    </row>
    <row r="16478" spans="7:18" x14ac:dyDescent="0.2">
      <c r="G16478" s="64"/>
      <c r="H16478" s="64"/>
      <c r="O16478" s="87"/>
      <c r="P16478" s="127"/>
      <c r="Q16478" s="127"/>
      <c r="R16478" s="127"/>
    </row>
    <row r="16479" spans="7:18" x14ac:dyDescent="0.2">
      <c r="G16479" s="64"/>
      <c r="H16479" s="64"/>
      <c r="O16479" s="87"/>
      <c r="P16479" s="127"/>
      <c r="Q16479" s="127"/>
      <c r="R16479" s="127"/>
    </row>
    <row r="16480" spans="7:18" x14ac:dyDescent="0.2">
      <c r="G16480" s="64"/>
      <c r="H16480" s="64"/>
      <c r="O16480" s="87"/>
      <c r="P16480" s="127"/>
      <c r="Q16480" s="127"/>
      <c r="R16480" s="127"/>
    </row>
    <row r="16481" spans="7:18" x14ac:dyDescent="0.2">
      <c r="G16481" s="64"/>
      <c r="H16481" s="64"/>
      <c r="O16481" s="87"/>
      <c r="P16481" s="127"/>
      <c r="Q16481" s="127"/>
      <c r="R16481" s="127"/>
    </row>
    <row r="16482" spans="7:18" x14ac:dyDescent="0.2">
      <c r="G16482" s="64"/>
      <c r="H16482" s="64"/>
      <c r="O16482" s="87"/>
      <c r="P16482" s="127"/>
      <c r="Q16482" s="127"/>
      <c r="R16482" s="127"/>
    </row>
    <row r="16483" spans="7:18" x14ac:dyDescent="0.2">
      <c r="G16483" s="64"/>
      <c r="H16483" s="64"/>
      <c r="O16483" s="87"/>
      <c r="P16483" s="127"/>
      <c r="Q16483" s="127"/>
      <c r="R16483" s="127"/>
    </row>
    <row r="16484" spans="7:18" x14ac:dyDescent="0.2">
      <c r="G16484" s="64"/>
      <c r="H16484" s="64"/>
      <c r="O16484" s="87"/>
      <c r="P16484" s="127"/>
      <c r="Q16484" s="127"/>
      <c r="R16484" s="127"/>
    </row>
    <row r="16485" spans="7:18" x14ac:dyDescent="0.2">
      <c r="G16485" s="64"/>
      <c r="H16485" s="64"/>
      <c r="O16485" s="87"/>
      <c r="P16485" s="127"/>
      <c r="Q16485" s="127"/>
      <c r="R16485" s="127"/>
    </row>
    <row r="16486" spans="7:18" x14ac:dyDescent="0.2">
      <c r="G16486" s="64"/>
      <c r="H16486" s="64"/>
      <c r="O16486" s="87"/>
      <c r="P16486" s="127"/>
      <c r="Q16486" s="127"/>
      <c r="R16486" s="127"/>
    </row>
    <row r="16487" spans="7:18" x14ac:dyDescent="0.2">
      <c r="G16487" s="64"/>
      <c r="H16487" s="64"/>
      <c r="O16487" s="87"/>
      <c r="P16487" s="127"/>
      <c r="Q16487" s="127"/>
      <c r="R16487" s="127"/>
    </row>
    <row r="16488" spans="7:18" x14ac:dyDescent="0.2">
      <c r="G16488" s="64"/>
      <c r="H16488" s="64"/>
      <c r="O16488" s="87"/>
      <c r="P16488" s="127"/>
      <c r="Q16488" s="127"/>
      <c r="R16488" s="127"/>
    </row>
    <row r="16489" spans="7:18" x14ac:dyDescent="0.2">
      <c r="G16489" s="64"/>
      <c r="H16489" s="64"/>
      <c r="O16489" s="87"/>
      <c r="P16489" s="127"/>
      <c r="Q16489" s="127"/>
      <c r="R16489" s="127"/>
    </row>
    <row r="16490" spans="7:18" x14ac:dyDescent="0.2">
      <c r="G16490" s="64"/>
      <c r="H16490" s="64"/>
      <c r="O16490" s="87"/>
      <c r="P16490" s="127"/>
      <c r="Q16490" s="127"/>
      <c r="R16490" s="127"/>
    </row>
    <row r="16491" spans="7:18" x14ac:dyDescent="0.2">
      <c r="G16491" s="64"/>
      <c r="H16491" s="64"/>
      <c r="O16491" s="87"/>
      <c r="P16491" s="127"/>
      <c r="Q16491" s="127"/>
      <c r="R16491" s="127"/>
    </row>
    <row r="16492" spans="7:18" x14ac:dyDescent="0.2">
      <c r="G16492" s="64"/>
      <c r="H16492" s="64"/>
      <c r="O16492" s="87"/>
      <c r="P16492" s="127"/>
      <c r="Q16492" s="127"/>
      <c r="R16492" s="127"/>
    </row>
    <row r="16493" spans="7:18" x14ac:dyDescent="0.2">
      <c r="G16493" s="64"/>
      <c r="H16493" s="64"/>
      <c r="O16493" s="87"/>
      <c r="P16493" s="127"/>
      <c r="Q16493" s="127"/>
      <c r="R16493" s="127"/>
    </row>
    <row r="16494" spans="7:18" x14ac:dyDescent="0.2">
      <c r="G16494" s="64"/>
      <c r="H16494" s="64"/>
      <c r="O16494" s="87"/>
      <c r="P16494" s="127"/>
      <c r="Q16494" s="127"/>
      <c r="R16494" s="127"/>
    </row>
    <row r="16495" spans="7:18" x14ac:dyDescent="0.2">
      <c r="G16495" s="64"/>
      <c r="H16495" s="64"/>
      <c r="O16495" s="87"/>
      <c r="P16495" s="127"/>
      <c r="Q16495" s="127"/>
      <c r="R16495" s="127"/>
    </row>
    <row r="16496" spans="7:18" x14ac:dyDescent="0.2">
      <c r="G16496" s="64"/>
      <c r="H16496" s="64"/>
      <c r="O16496" s="87"/>
      <c r="P16496" s="127"/>
      <c r="Q16496" s="127"/>
      <c r="R16496" s="127"/>
    </row>
    <row r="16497" spans="7:18" x14ac:dyDescent="0.2">
      <c r="G16497" s="64"/>
      <c r="H16497" s="64"/>
      <c r="O16497" s="87"/>
      <c r="P16497" s="127"/>
      <c r="Q16497" s="127"/>
      <c r="R16497" s="127"/>
    </row>
    <row r="16498" spans="7:18" x14ac:dyDescent="0.2">
      <c r="G16498" s="64"/>
      <c r="H16498" s="64"/>
      <c r="O16498" s="87"/>
      <c r="P16498" s="127"/>
      <c r="Q16498" s="127"/>
      <c r="R16498" s="127"/>
    </row>
    <row r="16499" spans="7:18" x14ac:dyDescent="0.2">
      <c r="G16499" s="64"/>
      <c r="H16499" s="64"/>
      <c r="O16499" s="87"/>
      <c r="P16499" s="127"/>
      <c r="Q16499" s="127"/>
      <c r="R16499" s="127"/>
    </row>
    <row r="16500" spans="7:18" x14ac:dyDescent="0.2">
      <c r="G16500" s="64"/>
      <c r="H16500" s="64"/>
      <c r="O16500" s="87"/>
      <c r="P16500" s="127"/>
      <c r="Q16500" s="127"/>
      <c r="R16500" s="127"/>
    </row>
    <row r="16501" spans="7:18" x14ac:dyDescent="0.2">
      <c r="G16501" s="64"/>
      <c r="H16501" s="64"/>
      <c r="O16501" s="87"/>
      <c r="P16501" s="127"/>
      <c r="Q16501" s="127"/>
      <c r="R16501" s="127"/>
    </row>
    <row r="16502" spans="7:18" x14ac:dyDescent="0.2">
      <c r="G16502" s="64"/>
      <c r="H16502" s="64"/>
      <c r="O16502" s="87"/>
      <c r="P16502" s="127"/>
      <c r="Q16502" s="127"/>
      <c r="R16502" s="127"/>
    </row>
    <row r="16503" spans="7:18" x14ac:dyDescent="0.2">
      <c r="G16503" s="64"/>
      <c r="H16503" s="64"/>
      <c r="O16503" s="87"/>
      <c r="P16503" s="127"/>
      <c r="Q16503" s="127"/>
      <c r="R16503" s="127"/>
    </row>
    <row r="16504" spans="7:18" x14ac:dyDescent="0.2">
      <c r="G16504" s="64"/>
      <c r="H16504" s="64"/>
      <c r="O16504" s="87"/>
      <c r="P16504" s="127"/>
      <c r="Q16504" s="127"/>
      <c r="R16504" s="127"/>
    </row>
    <row r="16505" spans="7:18" x14ac:dyDescent="0.2">
      <c r="G16505" s="64"/>
      <c r="H16505" s="64"/>
      <c r="O16505" s="87"/>
      <c r="P16505" s="127"/>
      <c r="Q16505" s="127"/>
      <c r="R16505" s="127"/>
    </row>
    <row r="16506" spans="7:18" x14ac:dyDescent="0.2">
      <c r="G16506" s="64"/>
      <c r="H16506" s="64"/>
      <c r="O16506" s="87"/>
      <c r="P16506" s="127"/>
      <c r="Q16506" s="127"/>
      <c r="R16506" s="127"/>
    </row>
    <row r="16507" spans="7:18" x14ac:dyDescent="0.2">
      <c r="G16507" s="64"/>
      <c r="H16507" s="64"/>
      <c r="O16507" s="87"/>
      <c r="P16507" s="127"/>
      <c r="Q16507" s="127"/>
      <c r="R16507" s="127"/>
    </row>
    <row r="16508" spans="7:18" x14ac:dyDescent="0.2">
      <c r="G16508" s="64"/>
      <c r="H16508" s="64"/>
      <c r="O16508" s="87"/>
      <c r="P16508" s="127"/>
      <c r="Q16508" s="127"/>
      <c r="R16508" s="127"/>
    </row>
    <row r="16509" spans="7:18" x14ac:dyDescent="0.2">
      <c r="G16509" s="64"/>
      <c r="H16509" s="64"/>
      <c r="O16509" s="87"/>
      <c r="P16509" s="127"/>
      <c r="Q16509" s="127"/>
      <c r="R16509" s="127"/>
    </row>
    <row r="16510" spans="7:18" x14ac:dyDescent="0.2">
      <c r="G16510" s="64"/>
      <c r="H16510" s="64"/>
      <c r="O16510" s="87"/>
      <c r="P16510" s="127"/>
      <c r="Q16510" s="127"/>
      <c r="R16510" s="127"/>
    </row>
    <row r="16511" spans="7:18" x14ac:dyDescent="0.2">
      <c r="G16511" s="64"/>
      <c r="H16511" s="64"/>
      <c r="O16511" s="87"/>
      <c r="P16511" s="127"/>
      <c r="Q16511" s="127"/>
      <c r="R16511" s="127"/>
    </row>
    <row r="16512" spans="7:18" x14ac:dyDescent="0.2">
      <c r="G16512" s="64"/>
      <c r="H16512" s="64"/>
      <c r="O16512" s="87"/>
      <c r="P16512" s="127"/>
      <c r="Q16512" s="127"/>
      <c r="R16512" s="127"/>
    </row>
    <row r="16513" spans="7:18" x14ac:dyDescent="0.2">
      <c r="G16513" s="64"/>
      <c r="H16513" s="64"/>
      <c r="O16513" s="87"/>
      <c r="P16513" s="127"/>
      <c r="Q16513" s="127"/>
      <c r="R16513" s="127"/>
    </row>
    <row r="16514" spans="7:18" x14ac:dyDescent="0.2">
      <c r="G16514" s="64"/>
      <c r="H16514" s="64"/>
      <c r="O16514" s="87"/>
      <c r="P16514" s="127"/>
      <c r="Q16514" s="127"/>
      <c r="R16514" s="127"/>
    </row>
    <row r="16515" spans="7:18" x14ac:dyDescent="0.2">
      <c r="G16515" s="64"/>
      <c r="H16515" s="64"/>
      <c r="O16515" s="87"/>
      <c r="P16515" s="127"/>
      <c r="Q16515" s="127"/>
      <c r="R16515" s="127"/>
    </row>
    <row r="16516" spans="7:18" x14ac:dyDescent="0.2">
      <c r="G16516" s="64"/>
      <c r="H16516" s="64"/>
      <c r="O16516" s="87"/>
      <c r="P16516" s="127"/>
      <c r="Q16516" s="127"/>
      <c r="R16516" s="127"/>
    </row>
    <row r="16517" spans="7:18" x14ac:dyDescent="0.2">
      <c r="G16517" s="64"/>
      <c r="H16517" s="64"/>
      <c r="O16517" s="87"/>
      <c r="P16517" s="127"/>
      <c r="Q16517" s="127"/>
      <c r="R16517" s="127"/>
    </row>
    <row r="16518" spans="7:18" x14ac:dyDescent="0.2">
      <c r="G16518" s="64"/>
      <c r="H16518" s="64"/>
      <c r="O16518" s="87"/>
      <c r="P16518" s="127"/>
      <c r="Q16518" s="127"/>
      <c r="R16518" s="127"/>
    </row>
    <row r="16519" spans="7:18" x14ac:dyDescent="0.2">
      <c r="G16519" s="64"/>
      <c r="H16519" s="64"/>
      <c r="O16519" s="87"/>
      <c r="P16519" s="127"/>
      <c r="Q16519" s="127"/>
      <c r="R16519" s="127"/>
    </row>
    <row r="16520" spans="7:18" x14ac:dyDescent="0.2">
      <c r="G16520" s="64"/>
      <c r="H16520" s="64"/>
      <c r="O16520" s="87"/>
      <c r="P16520" s="127"/>
      <c r="Q16520" s="127"/>
      <c r="R16520" s="127"/>
    </row>
    <row r="16521" spans="7:18" x14ac:dyDescent="0.2">
      <c r="G16521" s="64"/>
      <c r="H16521" s="64"/>
      <c r="O16521" s="87"/>
      <c r="P16521" s="127"/>
      <c r="Q16521" s="127"/>
      <c r="R16521" s="127"/>
    </row>
    <row r="16522" spans="7:18" x14ac:dyDescent="0.2">
      <c r="G16522" s="64"/>
      <c r="H16522" s="64"/>
      <c r="O16522" s="87"/>
      <c r="P16522" s="127"/>
      <c r="Q16522" s="127"/>
      <c r="R16522" s="127"/>
    </row>
    <row r="16523" spans="7:18" x14ac:dyDescent="0.2">
      <c r="G16523" s="64"/>
      <c r="H16523" s="64"/>
      <c r="O16523" s="87"/>
      <c r="P16523" s="127"/>
      <c r="Q16523" s="127"/>
      <c r="R16523" s="127"/>
    </row>
    <row r="16524" spans="7:18" x14ac:dyDescent="0.2">
      <c r="G16524" s="64"/>
      <c r="H16524" s="64"/>
      <c r="O16524" s="87"/>
      <c r="P16524" s="127"/>
      <c r="Q16524" s="127"/>
      <c r="R16524" s="127"/>
    </row>
    <row r="16525" spans="7:18" x14ac:dyDescent="0.2">
      <c r="G16525" s="64"/>
      <c r="H16525" s="64"/>
      <c r="O16525" s="87"/>
      <c r="P16525" s="127"/>
      <c r="Q16525" s="127"/>
      <c r="R16525" s="127"/>
    </row>
    <row r="16526" spans="7:18" x14ac:dyDescent="0.2">
      <c r="G16526" s="64"/>
      <c r="H16526" s="64"/>
      <c r="O16526" s="87"/>
      <c r="P16526" s="127"/>
      <c r="Q16526" s="127"/>
      <c r="R16526" s="127"/>
    </row>
    <row r="16527" spans="7:18" x14ac:dyDescent="0.2">
      <c r="G16527" s="64"/>
      <c r="H16527" s="64"/>
      <c r="O16527" s="87"/>
      <c r="P16527" s="127"/>
      <c r="Q16527" s="127"/>
      <c r="R16527" s="127"/>
    </row>
    <row r="16528" spans="7:18" x14ac:dyDescent="0.2">
      <c r="G16528" s="64"/>
      <c r="H16528" s="64"/>
      <c r="O16528" s="87"/>
      <c r="P16528" s="127"/>
      <c r="Q16528" s="127"/>
      <c r="R16528" s="127"/>
    </row>
    <row r="16529" spans="7:18" x14ac:dyDescent="0.2">
      <c r="G16529" s="64"/>
      <c r="H16529" s="64"/>
      <c r="O16529" s="87"/>
      <c r="P16529" s="127"/>
      <c r="Q16529" s="127"/>
      <c r="R16529" s="127"/>
    </row>
    <row r="16530" spans="7:18" x14ac:dyDescent="0.2">
      <c r="G16530" s="64"/>
      <c r="H16530" s="64"/>
      <c r="O16530" s="87"/>
      <c r="P16530" s="127"/>
      <c r="Q16530" s="127"/>
      <c r="R16530" s="127"/>
    </row>
    <row r="16531" spans="7:18" x14ac:dyDescent="0.2">
      <c r="G16531" s="64"/>
      <c r="H16531" s="64"/>
      <c r="O16531" s="87"/>
      <c r="P16531" s="127"/>
      <c r="Q16531" s="127"/>
      <c r="R16531" s="127"/>
    </row>
    <row r="16532" spans="7:18" x14ac:dyDescent="0.2">
      <c r="G16532" s="64"/>
      <c r="H16532" s="64"/>
      <c r="O16532" s="87"/>
      <c r="P16532" s="127"/>
      <c r="Q16532" s="127"/>
      <c r="R16532" s="127"/>
    </row>
    <row r="16533" spans="7:18" x14ac:dyDescent="0.2">
      <c r="G16533" s="64"/>
      <c r="H16533" s="64"/>
      <c r="O16533" s="87"/>
      <c r="P16533" s="127"/>
      <c r="Q16533" s="127"/>
      <c r="R16533" s="127"/>
    </row>
    <row r="16534" spans="7:18" x14ac:dyDescent="0.2">
      <c r="G16534" s="64"/>
      <c r="H16534" s="64"/>
      <c r="O16534" s="87"/>
      <c r="P16534" s="127"/>
      <c r="Q16534" s="127"/>
      <c r="R16534" s="127"/>
    </row>
    <row r="16535" spans="7:18" x14ac:dyDescent="0.2">
      <c r="G16535" s="64"/>
      <c r="H16535" s="64"/>
      <c r="O16535" s="87"/>
      <c r="P16535" s="127"/>
      <c r="Q16535" s="127"/>
      <c r="R16535" s="127"/>
    </row>
    <row r="16536" spans="7:18" x14ac:dyDescent="0.2">
      <c r="G16536" s="64"/>
      <c r="H16536" s="64"/>
      <c r="O16536" s="87"/>
      <c r="P16536" s="127"/>
      <c r="Q16536" s="127"/>
      <c r="R16536" s="127"/>
    </row>
    <row r="16537" spans="7:18" x14ac:dyDescent="0.2">
      <c r="G16537" s="64"/>
      <c r="H16537" s="64"/>
      <c r="O16537" s="87"/>
      <c r="P16537" s="127"/>
      <c r="Q16537" s="127"/>
      <c r="R16537" s="127"/>
    </row>
    <row r="16538" spans="7:18" x14ac:dyDescent="0.2">
      <c r="G16538" s="64"/>
      <c r="H16538" s="64"/>
      <c r="O16538" s="87"/>
      <c r="P16538" s="127"/>
      <c r="Q16538" s="127"/>
      <c r="R16538" s="127"/>
    </row>
    <row r="16539" spans="7:18" x14ac:dyDescent="0.2">
      <c r="G16539" s="64"/>
      <c r="H16539" s="64"/>
      <c r="O16539" s="87"/>
      <c r="P16539" s="127"/>
      <c r="Q16539" s="127"/>
      <c r="R16539" s="127"/>
    </row>
    <row r="16540" spans="7:18" x14ac:dyDescent="0.2">
      <c r="G16540" s="64"/>
      <c r="H16540" s="64"/>
      <c r="O16540" s="87"/>
      <c r="P16540" s="127"/>
      <c r="Q16540" s="127"/>
      <c r="R16540" s="127"/>
    </row>
    <row r="16541" spans="7:18" x14ac:dyDescent="0.2">
      <c r="G16541" s="64"/>
      <c r="H16541" s="64"/>
      <c r="O16541" s="87"/>
      <c r="P16541" s="127"/>
      <c r="Q16541" s="127"/>
      <c r="R16541" s="127"/>
    </row>
    <row r="16542" spans="7:18" x14ac:dyDescent="0.2">
      <c r="G16542" s="64"/>
      <c r="H16542" s="64"/>
      <c r="O16542" s="87"/>
      <c r="P16542" s="127"/>
      <c r="Q16542" s="127"/>
      <c r="R16542" s="127"/>
    </row>
    <row r="16543" spans="7:18" x14ac:dyDescent="0.2">
      <c r="G16543" s="64"/>
      <c r="H16543" s="64"/>
      <c r="O16543" s="87"/>
      <c r="P16543" s="127"/>
      <c r="Q16543" s="127"/>
      <c r="R16543" s="127"/>
    </row>
    <row r="16544" spans="7:18" x14ac:dyDescent="0.2">
      <c r="G16544" s="64"/>
      <c r="H16544" s="64"/>
      <c r="O16544" s="87"/>
      <c r="P16544" s="127"/>
      <c r="Q16544" s="127"/>
      <c r="R16544" s="127"/>
    </row>
    <row r="16545" spans="7:18" x14ac:dyDescent="0.2">
      <c r="G16545" s="64"/>
      <c r="H16545" s="64"/>
      <c r="O16545" s="87"/>
      <c r="P16545" s="127"/>
      <c r="Q16545" s="127"/>
      <c r="R16545" s="127"/>
    </row>
    <row r="16546" spans="7:18" x14ac:dyDescent="0.2">
      <c r="G16546" s="64"/>
      <c r="H16546" s="64"/>
      <c r="O16546" s="87"/>
      <c r="P16546" s="127"/>
      <c r="Q16546" s="127"/>
      <c r="R16546" s="127"/>
    </row>
    <row r="16547" spans="7:18" x14ac:dyDescent="0.2">
      <c r="G16547" s="64"/>
      <c r="H16547" s="64"/>
      <c r="O16547" s="87"/>
      <c r="P16547" s="127"/>
      <c r="Q16547" s="127"/>
      <c r="R16547" s="127"/>
    </row>
    <row r="16548" spans="7:18" x14ac:dyDescent="0.2">
      <c r="G16548" s="64"/>
      <c r="H16548" s="64"/>
      <c r="O16548" s="87"/>
      <c r="P16548" s="127"/>
      <c r="Q16548" s="127"/>
      <c r="R16548" s="127"/>
    </row>
    <row r="16549" spans="7:18" x14ac:dyDescent="0.2">
      <c r="G16549" s="64"/>
      <c r="H16549" s="64"/>
      <c r="O16549" s="87"/>
      <c r="P16549" s="127"/>
      <c r="Q16549" s="127"/>
      <c r="R16549" s="127"/>
    </row>
    <row r="16550" spans="7:18" x14ac:dyDescent="0.2">
      <c r="G16550" s="64"/>
      <c r="H16550" s="64"/>
      <c r="O16550" s="87"/>
      <c r="P16550" s="127"/>
      <c r="Q16550" s="127"/>
      <c r="R16550" s="127"/>
    </row>
    <row r="16551" spans="7:18" x14ac:dyDescent="0.2">
      <c r="G16551" s="64"/>
      <c r="H16551" s="64"/>
      <c r="O16551" s="87"/>
      <c r="P16551" s="127"/>
      <c r="Q16551" s="127"/>
      <c r="R16551" s="127"/>
    </row>
    <row r="16552" spans="7:18" x14ac:dyDescent="0.2">
      <c r="G16552" s="64"/>
      <c r="H16552" s="64"/>
      <c r="O16552" s="87"/>
      <c r="P16552" s="127"/>
      <c r="Q16552" s="127"/>
      <c r="R16552" s="127"/>
    </row>
    <row r="16553" spans="7:18" x14ac:dyDescent="0.2">
      <c r="G16553" s="64"/>
      <c r="H16553" s="64"/>
      <c r="O16553" s="87"/>
      <c r="P16553" s="127"/>
      <c r="Q16553" s="127"/>
      <c r="R16553" s="127"/>
    </row>
    <row r="16554" spans="7:18" x14ac:dyDescent="0.2">
      <c r="G16554" s="64"/>
      <c r="H16554" s="64"/>
      <c r="O16554" s="87"/>
      <c r="P16554" s="127"/>
      <c r="Q16554" s="127"/>
      <c r="R16554" s="127"/>
    </row>
    <row r="16555" spans="7:18" x14ac:dyDescent="0.2">
      <c r="G16555" s="64"/>
      <c r="H16555" s="64"/>
      <c r="O16555" s="87"/>
      <c r="P16555" s="127"/>
      <c r="Q16555" s="127"/>
      <c r="R16555" s="127"/>
    </row>
    <row r="16556" spans="7:18" x14ac:dyDescent="0.2">
      <c r="G16556" s="64"/>
      <c r="H16556" s="64"/>
      <c r="O16556" s="87"/>
      <c r="P16556" s="127"/>
      <c r="Q16556" s="127"/>
      <c r="R16556" s="127"/>
    </row>
    <row r="16557" spans="7:18" x14ac:dyDescent="0.2">
      <c r="G16557" s="64"/>
      <c r="H16557" s="64"/>
      <c r="O16557" s="87"/>
      <c r="P16557" s="127"/>
      <c r="Q16557" s="127"/>
      <c r="R16557" s="127"/>
    </row>
    <row r="16558" spans="7:18" x14ac:dyDescent="0.2">
      <c r="G16558" s="64"/>
      <c r="H16558" s="64"/>
      <c r="O16558" s="87"/>
      <c r="P16558" s="127"/>
      <c r="Q16558" s="127"/>
      <c r="R16558" s="127"/>
    </row>
    <row r="16559" spans="7:18" x14ac:dyDescent="0.2">
      <c r="G16559" s="64"/>
      <c r="H16559" s="64"/>
      <c r="O16559" s="87"/>
      <c r="P16559" s="127"/>
      <c r="Q16559" s="127"/>
      <c r="R16559" s="127"/>
    </row>
    <row r="16560" spans="7:18" x14ac:dyDescent="0.2">
      <c r="G16560" s="64"/>
      <c r="H16560" s="64"/>
      <c r="O16560" s="87"/>
      <c r="P16560" s="127"/>
      <c r="Q16560" s="127"/>
      <c r="R16560" s="127"/>
    </row>
    <row r="16561" spans="7:18" x14ac:dyDescent="0.2">
      <c r="G16561" s="64"/>
      <c r="H16561" s="64"/>
      <c r="O16561" s="87"/>
      <c r="P16561" s="127"/>
      <c r="Q16561" s="127"/>
      <c r="R16561" s="127"/>
    </row>
    <row r="16562" spans="7:18" x14ac:dyDescent="0.2">
      <c r="G16562" s="64"/>
      <c r="H16562" s="64"/>
      <c r="O16562" s="87"/>
      <c r="P16562" s="127"/>
      <c r="Q16562" s="127"/>
      <c r="R16562" s="127"/>
    </row>
    <row r="16563" spans="7:18" x14ac:dyDescent="0.2">
      <c r="G16563" s="64"/>
      <c r="H16563" s="64"/>
      <c r="O16563" s="87"/>
      <c r="P16563" s="127"/>
      <c r="Q16563" s="127"/>
      <c r="R16563" s="127"/>
    </row>
    <row r="16564" spans="7:18" x14ac:dyDescent="0.2">
      <c r="G16564" s="64"/>
      <c r="H16564" s="64"/>
      <c r="O16564" s="87"/>
      <c r="P16564" s="127"/>
      <c r="Q16564" s="127"/>
      <c r="R16564" s="127"/>
    </row>
    <row r="16565" spans="7:18" x14ac:dyDescent="0.2">
      <c r="G16565" s="64"/>
      <c r="H16565" s="64"/>
      <c r="O16565" s="87"/>
      <c r="P16565" s="127"/>
      <c r="Q16565" s="127"/>
      <c r="R16565" s="127"/>
    </row>
    <row r="16566" spans="7:18" x14ac:dyDescent="0.2">
      <c r="G16566" s="64"/>
      <c r="H16566" s="64"/>
      <c r="O16566" s="87"/>
      <c r="P16566" s="127"/>
      <c r="Q16566" s="127"/>
      <c r="R16566" s="127"/>
    </row>
    <row r="16567" spans="7:18" x14ac:dyDescent="0.2">
      <c r="G16567" s="64"/>
      <c r="H16567" s="64"/>
      <c r="O16567" s="87"/>
      <c r="P16567" s="127"/>
      <c r="Q16567" s="127"/>
      <c r="R16567" s="127"/>
    </row>
    <row r="16568" spans="7:18" x14ac:dyDescent="0.2">
      <c r="G16568" s="64"/>
      <c r="H16568" s="64"/>
      <c r="O16568" s="87"/>
      <c r="P16568" s="127"/>
      <c r="Q16568" s="127"/>
      <c r="R16568" s="127"/>
    </row>
    <row r="16569" spans="7:18" x14ac:dyDescent="0.2">
      <c r="G16569" s="64"/>
      <c r="H16569" s="64"/>
      <c r="O16569" s="87"/>
      <c r="P16569" s="127"/>
      <c r="Q16569" s="127"/>
      <c r="R16569" s="127"/>
    </row>
    <row r="16570" spans="7:18" x14ac:dyDescent="0.2">
      <c r="G16570" s="64"/>
      <c r="H16570" s="64"/>
      <c r="O16570" s="87"/>
      <c r="P16570" s="127"/>
      <c r="Q16570" s="127"/>
      <c r="R16570" s="127"/>
    </row>
    <row r="16571" spans="7:18" x14ac:dyDescent="0.2">
      <c r="G16571" s="64"/>
      <c r="H16571" s="64"/>
      <c r="O16571" s="87"/>
      <c r="P16571" s="127"/>
      <c r="Q16571" s="127"/>
      <c r="R16571" s="127"/>
    </row>
    <row r="16572" spans="7:18" x14ac:dyDescent="0.2">
      <c r="G16572" s="64"/>
      <c r="H16572" s="64"/>
      <c r="O16572" s="87"/>
      <c r="P16572" s="127"/>
      <c r="Q16572" s="127"/>
      <c r="R16572" s="127"/>
    </row>
    <row r="16573" spans="7:18" x14ac:dyDescent="0.2">
      <c r="G16573" s="64"/>
      <c r="H16573" s="64"/>
      <c r="O16573" s="87"/>
      <c r="P16573" s="127"/>
      <c r="Q16573" s="127"/>
      <c r="R16573" s="127"/>
    </row>
    <row r="16574" spans="7:18" x14ac:dyDescent="0.2">
      <c r="G16574" s="64"/>
      <c r="H16574" s="64"/>
      <c r="O16574" s="87"/>
      <c r="P16574" s="127"/>
      <c r="Q16574" s="127"/>
      <c r="R16574" s="127"/>
    </row>
    <row r="16575" spans="7:18" x14ac:dyDescent="0.2">
      <c r="G16575" s="64"/>
      <c r="H16575" s="64"/>
      <c r="O16575" s="87"/>
      <c r="P16575" s="127"/>
      <c r="Q16575" s="127"/>
      <c r="R16575" s="127"/>
    </row>
    <row r="16576" spans="7:18" x14ac:dyDescent="0.2">
      <c r="G16576" s="64"/>
      <c r="H16576" s="64"/>
      <c r="O16576" s="87"/>
      <c r="P16576" s="127"/>
      <c r="Q16576" s="127"/>
      <c r="R16576" s="127"/>
    </row>
    <row r="16577" spans="7:18" x14ac:dyDescent="0.2">
      <c r="G16577" s="64"/>
      <c r="H16577" s="64"/>
      <c r="O16577" s="87"/>
      <c r="P16577" s="127"/>
      <c r="Q16577" s="127"/>
      <c r="R16577" s="127"/>
    </row>
    <row r="16578" spans="7:18" x14ac:dyDescent="0.2">
      <c r="G16578" s="64"/>
      <c r="H16578" s="64"/>
      <c r="O16578" s="87"/>
      <c r="P16578" s="127"/>
      <c r="Q16578" s="127"/>
      <c r="R16578" s="127"/>
    </row>
    <row r="16579" spans="7:18" x14ac:dyDescent="0.2">
      <c r="G16579" s="64"/>
      <c r="H16579" s="64"/>
      <c r="O16579" s="87"/>
      <c r="P16579" s="127"/>
      <c r="Q16579" s="127"/>
      <c r="R16579" s="127"/>
    </row>
    <row r="16580" spans="7:18" x14ac:dyDescent="0.2">
      <c r="G16580" s="64"/>
      <c r="H16580" s="64"/>
      <c r="O16580" s="87"/>
      <c r="P16580" s="127"/>
      <c r="Q16580" s="127"/>
      <c r="R16580" s="127"/>
    </row>
    <row r="16581" spans="7:18" x14ac:dyDescent="0.2">
      <c r="G16581" s="64"/>
      <c r="H16581" s="64"/>
      <c r="O16581" s="87"/>
      <c r="P16581" s="127"/>
      <c r="Q16581" s="127"/>
      <c r="R16581" s="127"/>
    </row>
    <row r="16582" spans="7:18" x14ac:dyDescent="0.2">
      <c r="G16582" s="64"/>
      <c r="H16582" s="64"/>
      <c r="O16582" s="87"/>
      <c r="P16582" s="127"/>
      <c r="Q16582" s="127"/>
      <c r="R16582" s="127"/>
    </row>
    <row r="16583" spans="7:18" x14ac:dyDescent="0.2">
      <c r="G16583" s="64"/>
      <c r="H16583" s="64"/>
      <c r="O16583" s="87"/>
      <c r="P16583" s="127"/>
      <c r="Q16583" s="127"/>
      <c r="R16583" s="127"/>
    </row>
    <row r="16584" spans="7:18" x14ac:dyDescent="0.2">
      <c r="G16584" s="64"/>
      <c r="H16584" s="64"/>
      <c r="O16584" s="87"/>
      <c r="P16584" s="127"/>
      <c r="Q16584" s="127"/>
      <c r="R16584" s="127"/>
    </row>
    <row r="16585" spans="7:18" x14ac:dyDescent="0.2">
      <c r="G16585" s="64"/>
      <c r="H16585" s="64"/>
      <c r="O16585" s="87"/>
      <c r="P16585" s="127"/>
      <c r="Q16585" s="127"/>
      <c r="R16585" s="127"/>
    </row>
    <row r="16586" spans="7:18" x14ac:dyDescent="0.2">
      <c r="G16586" s="64"/>
      <c r="H16586" s="64"/>
      <c r="O16586" s="87"/>
      <c r="P16586" s="127"/>
      <c r="Q16586" s="127"/>
      <c r="R16586" s="127"/>
    </row>
    <row r="16587" spans="7:18" x14ac:dyDescent="0.2">
      <c r="G16587" s="64"/>
      <c r="H16587" s="64"/>
      <c r="O16587" s="87"/>
      <c r="P16587" s="127"/>
      <c r="Q16587" s="127"/>
      <c r="R16587" s="127"/>
    </row>
    <row r="16588" spans="7:18" x14ac:dyDescent="0.2">
      <c r="G16588" s="64"/>
      <c r="H16588" s="64"/>
      <c r="O16588" s="87"/>
      <c r="P16588" s="127"/>
      <c r="Q16588" s="127"/>
      <c r="R16588" s="127"/>
    </row>
    <row r="16589" spans="7:18" x14ac:dyDescent="0.2">
      <c r="G16589" s="64"/>
      <c r="H16589" s="64"/>
      <c r="O16589" s="87"/>
      <c r="P16589" s="127"/>
      <c r="Q16589" s="127"/>
      <c r="R16589" s="127"/>
    </row>
    <row r="16590" spans="7:18" x14ac:dyDescent="0.2">
      <c r="G16590" s="64"/>
      <c r="H16590" s="64"/>
      <c r="O16590" s="87"/>
      <c r="P16590" s="127"/>
      <c r="Q16590" s="127"/>
      <c r="R16590" s="127"/>
    </row>
    <row r="16591" spans="7:18" x14ac:dyDescent="0.2">
      <c r="G16591" s="64"/>
      <c r="H16591" s="64"/>
      <c r="O16591" s="87"/>
      <c r="P16591" s="127"/>
      <c r="Q16591" s="127"/>
      <c r="R16591" s="127"/>
    </row>
    <row r="16592" spans="7:18" x14ac:dyDescent="0.2">
      <c r="G16592" s="64"/>
      <c r="H16592" s="64"/>
      <c r="O16592" s="87"/>
      <c r="P16592" s="127"/>
      <c r="Q16592" s="127"/>
      <c r="R16592" s="127"/>
    </row>
    <row r="16593" spans="7:18" x14ac:dyDescent="0.2">
      <c r="G16593" s="64"/>
      <c r="H16593" s="64"/>
      <c r="O16593" s="87"/>
      <c r="P16593" s="127"/>
      <c r="Q16593" s="127"/>
      <c r="R16593" s="127"/>
    </row>
    <row r="16594" spans="7:18" x14ac:dyDescent="0.2">
      <c r="G16594" s="64"/>
      <c r="H16594" s="64"/>
      <c r="O16594" s="87"/>
      <c r="P16594" s="127"/>
      <c r="Q16594" s="127"/>
      <c r="R16594" s="127"/>
    </row>
    <row r="16595" spans="7:18" x14ac:dyDescent="0.2">
      <c r="G16595" s="64"/>
      <c r="H16595" s="64"/>
      <c r="O16595" s="87"/>
      <c r="P16595" s="127"/>
      <c r="Q16595" s="127"/>
      <c r="R16595" s="127"/>
    </row>
    <row r="16596" spans="7:18" x14ac:dyDescent="0.2">
      <c r="G16596" s="64"/>
      <c r="H16596" s="64"/>
      <c r="O16596" s="87"/>
      <c r="P16596" s="127"/>
      <c r="Q16596" s="127"/>
      <c r="R16596" s="127"/>
    </row>
    <row r="16597" spans="7:18" x14ac:dyDescent="0.2">
      <c r="G16597" s="64"/>
      <c r="H16597" s="64"/>
      <c r="O16597" s="87"/>
      <c r="P16597" s="127"/>
      <c r="Q16597" s="127"/>
      <c r="R16597" s="127"/>
    </row>
    <row r="16598" spans="7:18" x14ac:dyDescent="0.2">
      <c r="G16598" s="64"/>
      <c r="H16598" s="64"/>
      <c r="O16598" s="87"/>
      <c r="P16598" s="127"/>
      <c r="Q16598" s="127"/>
      <c r="R16598" s="127"/>
    </row>
    <row r="16599" spans="7:18" x14ac:dyDescent="0.2">
      <c r="G16599" s="64"/>
      <c r="H16599" s="64"/>
      <c r="O16599" s="87"/>
      <c r="P16599" s="127"/>
      <c r="Q16599" s="127"/>
      <c r="R16599" s="127"/>
    </row>
    <row r="16600" spans="7:18" x14ac:dyDescent="0.2">
      <c r="G16600" s="64"/>
      <c r="H16600" s="64"/>
      <c r="O16600" s="87"/>
      <c r="P16600" s="127"/>
      <c r="Q16600" s="127"/>
      <c r="R16600" s="127"/>
    </row>
    <row r="16601" spans="7:18" x14ac:dyDescent="0.2">
      <c r="G16601" s="64"/>
      <c r="H16601" s="64"/>
      <c r="O16601" s="87"/>
      <c r="P16601" s="127"/>
      <c r="Q16601" s="127"/>
      <c r="R16601" s="127"/>
    </row>
    <row r="16602" spans="7:18" x14ac:dyDescent="0.2">
      <c r="G16602" s="64"/>
      <c r="H16602" s="64"/>
      <c r="O16602" s="87"/>
      <c r="P16602" s="127"/>
      <c r="Q16602" s="127"/>
      <c r="R16602" s="127"/>
    </row>
    <row r="16603" spans="7:18" x14ac:dyDescent="0.2">
      <c r="G16603" s="64"/>
      <c r="H16603" s="64"/>
      <c r="O16603" s="87"/>
      <c r="P16603" s="127"/>
      <c r="Q16603" s="127"/>
      <c r="R16603" s="127"/>
    </row>
    <row r="16604" spans="7:18" x14ac:dyDescent="0.2">
      <c r="G16604" s="64"/>
      <c r="H16604" s="64"/>
      <c r="O16604" s="87"/>
      <c r="P16604" s="127"/>
      <c r="Q16604" s="127"/>
      <c r="R16604" s="127"/>
    </row>
    <row r="16605" spans="7:18" x14ac:dyDescent="0.2">
      <c r="G16605" s="64"/>
      <c r="H16605" s="64"/>
      <c r="O16605" s="87"/>
      <c r="P16605" s="127"/>
      <c r="Q16605" s="127"/>
      <c r="R16605" s="127"/>
    </row>
    <row r="16606" spans="7:18" x14ac:dyDescent="0.2">
      <c r="G16606" s="64"/>
      <c r="H16606" s="64"/>
      <c r="O16606" s="87"/>
      <c r="P16606" s="127"/>
      <c r="Q16606" s="127"/>
      <c r="R16606" s="127"/>
    </row>
    <row r="16607" spans="7:18" x14ac:dyDescent="0.2">
      <c r="G16607" s="64"/>
      <c r="H16607" s="64"/>
      <c r="O16607" s="87"/>
      <c r="P16607" s="127"/>
      <c r="Q16607" s="127"/>
      <c r="R16607" s="127"/>
    </row>
    <row r="16608" spans="7:18" x14ac:dyDescent="0.2">
      <c r="G16608" s="64"/>
      <c r="H16608" s="64"/>
      <c r="O16608" s="87"/>
      <c r="P16608" s="127"/>
      <c r="Q16608" s="127"/>
      <c r="R16608" s="127"/>
    </row>
    <row r="16609" spans="7:18" x14ac:dyDescent="0.2">
      <c r="G16609" s="64"/>
      <c r="H16609" s="64"/>
      <c r="O16609" s="87"/>
      <c r="P16609" s="127"/>
      <c r="Q16609" s="127"/>
      <c r="R16609" s="127"/>
    </row>
    <row r="16610" spans="7:18" x14ac:dyDescent="0.2">
      <c r="G16610" s="64"/>
      <c r="H16610" s="64"/>
      <c r="O16610" s="87"/>
      <c r="P16610" s="127"/>
      <c r="Q16610" s="127"/>
      <c r="R16610" s="127"/>
    </row>
    <row r="16611" spans="7:18" x14ac:dyDescent="0.2">
      <c r="G16611" s="64"/>
      <c r="H16611" s="64"/>
      <c r="O16611" s="87"/>
      <c r="P16611" s="127"/>
      <c r="Q16611" s="127"/>
      <c r="R16611" s="127"/>
    </row>
    <row r="16612" spans="7:18" x14ac:dyDescent="0.2">
      <c r="G16612" s="64"/>
      <c r="H16612" s="64"/>
      <c r="O16612" s="87"/>
      <c r="P16612" s="127"/>
      <c r="Q16612" s="127"/>
      <c r="R16612" s="127"/>
    </row>
    <row r="16613" spans="7:18" x14ac:dyDescent="0.2">
      <c r="G16613" s="64"/>
      <c r="H16613" s="64"/>
      <c r="O16613" s="87"/>
      <c r="P16613" s="127"/>
      <c r="Q16613" s="127"/>
      <c r="R16613" s="127"/>
    </row>
    <row r="16614" spans="7:18" x14ac:dyDescent="0.2">
      <c r="G16614" s="64"/>
      <c r="H16614" s="64"/>
      <c r="O16614" s="87"/>
      <c r="P16614" s="127"/>
      <c r="Q16614" s="127"/>
      <c r="R16614" s="127"/>
    </row>
    <row r="16615" spans="7:18" x14ac:dyDescent="0.2">
      <c r="G16615" s="64"/>
      <c r="H16615" s="64"/>
      <c r="O16615" s="87"/>
      <c r="P16615" s="127"/>
      <c r="Q16615" s="127"/>
      <c r="R16615" s="127"/>
    </row>
    <row r="16616" spans="7:18" x14ac:dyDescent="0.2">
      <c r="G16616" s="64"/>
      <c r="H16616" s="64"/>
      <c r="O16616" s="87"/>
      <c r="P16616" s="127"/>
      <c r="Q16616" s="127"/>
      <c r="R16616" s="127"/>
    </row>
    <row r="16617" spans="7:18" x14ac:dyDescent="0.2">
      <c r="G16617" s="64"/>
      <c r="H16617" s="64"/>
      <c r="O16617" s="87"/>
      <c r="P16617" s="127"/>
      <c r="Q16617" s="127"/>
      <c r="R16617" s="127"/>
    </row>
    <row r="16618" spans="7:18" x14ac:dyDescent="0.2">
      <c r="G16618" s="64"/>
      <c r="H16618" s="64"/>
      <c r="O16618" s="87"/>
      <c r="P16618" s="127"/>
      <c r="Q16618" s="127"/>
      <c r="R16618" s="127"/>
    </row>
    <row r="16619" spans="7:18" x14ac:dyDescent="0.2">
      <c r="G16619" s="64"/>
      <c r="H16619" s="64"/>
      <c r="O16619" s="87"/>
      <c r="P16619" s="127"/>
      <c r="Q16619" s="127"/>
      <c r="R16619" s="127"/>
    </row>
    <row r="16620" spans="7:18" x14ac:dyDescent="0.2">
      <c r="G16620" s="64"/>
      <c r="H16620" s="64"/>
      <c r="O16620" s="87"/>
      <c r="P16620" s="127"/>
      <c r="Q16620" s="127"/>
      <c r="R16620" s="127"/>
    </row>
    <row r="16621" spans="7:18" x14ac:dyDescent="0.2">
      <c r="G16621" s="64"/>
      <c r="H16621" s="64"/>
      <c r="O16621" s="87"/>
      <c r="P16621" s="127"/>
      <c r="Q16621" s="127"/>
      <c r="R16621" s="127"/>
    </row>
    <row r="16622" spans="7:18" x14ac:dyDescent="0.2">
      <c r="G16622" s="64"/>
      <c r="H16622" s="64"/>
      <c r="O16622" s="87"/>
      <c r="P16622" s="127"/>
      <c r="Q16622" s="127"/>
      <c r="R16622" s="127"/>
    </row>
    <row r="16623" spans="7:18" x14ac:dyDescent="0.2">
      <c r="G16623" s="64"/>
      <c r="H16623" s="64"/>
      <c r="O16623" s="87"/>
      <c r="P16623" s="127"/>
      <c r="Q16623" s="127"/>
      <c r="R16623" s="127"/>
    </row>
    <row r="16624" spans="7:18" x14ac:dyDescent="0.2">
      <c r="G16624" s="64"/>
      <c r="H16624" s="64"/>
      <c r="O16624" s="87"/>
      <c r="P16624" s="127"/>
      <c r="Q16624" s="127"/>
      <c r="R16624" s="127"/>
    </row>
    <row r="16625" spans="7:18" x14ac:dyDescent="0.2">
      <c r="G16625" s="64"/>
      <c r="H16625" s="64"/>
      <c r="O16625" s="87"/>
      <c r="P16625" s="127"/>
      <c r="Q16625" s="127"/>
      <c r="R16625" s="127"/>
    </row>
    <row r="16626" spans="7:18" x14ac:dyDescent="0.2">
      <c r="G16626" s="64"/>
      <c r="H16626" s="64"/>
      <c r="O16626" s="87"/>
      <c r="P16626" s="127"/>
      <c r="Q16626" s="127"/>
      <c r="R16626" s="127"/>
    </row>
    <row r="16627" spans="7:18" x14ac:dyDescent="0.2">
      <c r="G16627" s="64"/>
      <c r="H16627" s="64"/>
      <c r="O16627" s="87"/>
      <c r="P16627" s="127"/>
      <c r="Q16627" s="127"/>
      <c r="R16627" s="127"/>
    </row>
    <row r="16628" spans="7:18" x14ac:dyDescent="0.2">
      <c r="G16628" s="64"/>
      <c r="H16628" s="64"/>
      <c r="O16628" s="87"/>
      <c r="P16628" s="127"/>
      <c r="Q16628" s="127"/>
      <c r="R16628" s="127"/>
    </row>
    <row r="16629" spans="7:18" x14ac:dyDescent="0.2">
      <c r="G16629" s="64"/>
      <c r="H16629" s="64"/>
      <c r="O16629" s="87"/>
      <c r="P16629" s="127"/>
      <c r="Q16629" s="127"/>
      <c r="R16629" s="127"/>
    </row>
    <row r="16630" spans="7:18" x14ac:dyDescent="0.2">
      <c r="G16630" s="64"/>
      <c r="H16630" s="64"/>
      <c r="O16630" s="87"/>
      <c r="P16630" s="127"/>
      <c r="Q16630" s="127"/>
      <c r="R16630" s="127"/>
    </row>
    <row r="16631" spans="7:18" x14ac:dyDescent="0.2">
      <c r="G16631" s="64"/>
      <c r="H16631" s="64"/>
      <c r="O16631" s="87"/>
      <c r="P16631" s="127"/>
      <c r="Q16631" s="127"/>
      <c r="R16631" s="127"/>
    </row>
    <row r="16632" spans="7:18" x14ac:dyDescent="0.2">
      <c r="G16632" s="64"/>
      <c r="H16632" s="64"/>
      <c r="O16632" s="87"/>
      <c r="P16632" s="127"/>
      <c r="Q16632" s="127"/>
      <c r="R16632" s="127"/>
    </row>
    <row r="16633" spans="7:18" x14ac:dyDescent="0.2">
      <c r="G16633" s="64"/>
      <c r="H16633" s="64"/>
      <c r="O16633" s="87"/>
      <c r="P16633" s="127"/>
      <c r="Q16633" s="127"/>
      <c r="R16633" s="127"/>
    </row>
    <row r="16634" spans="7:18" x14ac:dyDescent="0.2">
      <c r="G16634" s="64"/>
      <c r="H16634" s="64"/>
      <c r="O16634" s="87"/>
      <c r="P16634" s="127"/>
      <c r="Q16634" s="127"/>
      <c r="R16634" s="127"/>
    </row>
    <row r="16635" spans="7:18" x14ac:dyDescent="0.2">
      <c r="G16635" s="64"/>
      <c r="H16635" s="64"/>
      <c r="O16635" s="87"/>
      <c r="P16635" s="127"/>
      <c r="Q16635" s="127"/>
      <c r="R16635" s="127"/>
    </row>
    <row r="16636" spans="7:18" x14ac:dyDescent="0.2">
      <c r="G16636" s="64"/>
      <c r="H16636" s="64"/>
      <c r="O16636" s="87"/>
      <c r="P16636" s="127"/>
      <c r="Q16636" s="127"/>
      <c r="R16636" s="127"/>
    </row>
    <row r="16637" spans="7:18" x14ac:dyDescent="0.2">
      <c r="G16637" s="64"/>
      <c r="H16637" s="64"/>
      <c r="O16637" s="87"/>
      <c r="P16637" s="127"/>
      <c r="Q16637" s="127"/>
      <c r="R16637" s="127"/>
    </row>
    <row r="16638" spans="7:18" x14ac:dyDescent="0.2">
      <c r="G16638" s="64"/>
      <c r="H16638" s="64"/>
      <c r="O16638" s="87"/>
      <c r="P16638" s="127"/>
      <c r="Q16638" s="127"/>
      <c r="R16638" s="127"/>
    </row>
    <row r="16639" spans="7:18" x14ac:dyDescent="0.2">
      <c r="G16639" s="64"/>
      <c r="H16639" s="64"/>
      <c r="O16639" s="87"/>
      <c r="P16639" s="127"/>
      <c r="Q16639" s="127"/>
      <c r="R16639" s="127"/>
    </row>
    <row r="16640" spans="7:18" x14ac:dyDescent="0.2">
      <c r="G16640" s="64"/>
      <c r="H16640" s="64"/>
      <c r="O16640" s="87"/>
      <c r="P16640" s="127"/>
      <c r="Q16640" s="127"/>
      <c r="R16640" s="127"/>
    </row>
    <row r="16641" spans="7:18" x14ac:dyDescent="0.2">
      <c r="G16641" s="64"/>
      <c r="H16641" s="64"/>
      <c r="O16641" s="87"/>
      <c r="P16641" s="127"/>
      <c r="Q16641" s="127"/>
      <c r="R16641" s="127"/>
    </row>
    <row r="16642" spans="7:18" x14ac:dyDescent="0.2">
      <c r="G16642" s="64"/>
      <c r="H16642" s="64"/>
      <c r="O16642" s="87"/>
      <c r="P16642" s="127"/>
      <c r="Q16642" s="127"/>
      <c r="R16642" s="127"/>
    </row>
    <row r="16643" spans="7:18" x14ac:dyDescent="0.2">
      <c r="G16643" s="64"/>
      <c r="H16643" s="64"/>
      <c r="O16643" s="87"/>
      <c r="P16643" s="127"/>
      <c r="Q16643" s="127"/>
      <c r="R16643" s="127"/>
    </row>
    <row r="16644" spans="7:18" x14ac:dyDescent="0.2">
      <c r="G16644" s="64"/>
      <c r="H16644" s="64"/>
      <c r="O16644" s="87"/>
      <c r="P16644" s="127"/>
      <c r="Q16644" s="127"/>
      <c r="R16644" s="127"/>
    </row>
    <row r="16645" spans="7:18" x14ac:dyDescent="0.2">
      <c r="G16645" s="64"/>
      <c r="H16645" s="64"/>
      <c r="O16645" s="87"/>
      <c r="P16645" s="127"/>
      <c r="Q16645" s="127"/>
      <c r="R16645" s="127"/>
    </row>
    <row r="16646" spans="7:18" x14ac:dyDescent="0.2">
      <c r="G16646" s="64"/>
      <c r="H16646" s="64"/>
      <c r="O16646" s="87"/>
      <c r="P16646" s="127"/>
      <c r="Q16646" s="127"/>
      <c r="R16646" s="127"/>
    </row>
    <row r="16647" spans="7:18" x14ac:dyDescent="0.2">
      <c r="G16647" s="64"/>
      <c r="H16647" s="64"/>
      <c r="O16647" s="87"/>
      <c r="P16647" s="127"/>
      <c r="Q16647" s="127"/>
      <c r="R16647" s="127"/>
    </row>
    <row r="16648" spans="7:18" x14ac:dyDescent="0.2">
      <c r="G16648" s="64"/>
      <c r="H16648" s="64"/>
      <c r="O16648" s="87"/>
      <c r="P16648" s="127"/>
      <c r="Q16648" s="127"/>
      <c r="R16648" s="127"/>
    </row>
    <row r="16649" spans="7:18" x14ac:dyDescent="0.2">
      <c r="G16649" s="64"/>
      <c r="H16649" s="64"/>
      <c r="O16649" s="87"/>
      <c r="P16649" s="127"/>
      <c r="Q16649" s="127"/>
      <c r="R16649" s="127"/>
    </row>
    <row r="16650" spans="7:18" x14ac:dyDescent="0.2">
      <c r="G16650" s="64"/>
      <c r="H16650" s="64"/>
      <c r="O16650" s="87"/>
      <c r="P16650" s="127"/>
      <c r="Q16650" s="127"/>
      <c r="R16650" s="127"/>
    </row>
    <row r="16651" spans="7:18" x14ac:dyDescent="0.2">
      <c r="G16651" s="64"/>
      <c r="H16651" s="64"/>
      <c r="O16651" s="87"/>
      <c r="P16651" s="127"/>
      <c r="Q16651" s="127"/>
      <c r="R16651" s="127"/>
    </row>
    <row r="16652" spans="7:18" x14ac:dyDescent="0.2">
      <c r="G16652" s="64"/>
      <c r="H16652" s="64"/>
      <c r="O16652" s="87"/>
      <c r="P16652" s="127"/>
      <c r="Q16652" s="127"/>
      <c r="R16652" s="127"/>
    </row>
    <row r="16653" spans="7:18" x14ac:dyDescent="0.2">
      <c r="G16653" s="64"/>
      <c r="H16653" s="64"/>
      <c r="O16653" s="87"/>
      <c r="P16653" s="127"/>
      <c r="Q16653" s="127"/>
      <c r="R16653" s="127"/>
    </row>
    <row r="16654" spans="7:18" x14ac:dyDescent="0.2">
      <c r="G16654" s="64"/>
      <c r="H16654" s="64"/>
      <c r="O16654" s="87"/>
      <c r="P16654" s="127"/>
      <c r="Q16654" s="127"/>
      <c r="R16654" s="127"/>
    </row>
    <row r="16655" spans="7:18" x14ac:dyDescent="0.2">
      <c r="G16655" s="64"/>
      <c r="H16655" s="64"/>
      <c r="O16655" s="87"/>
      <c r="P16655" s="127"/>
      <c r="Q16655" s="127"/>
      <c r="R16655" s="127"/>
    </row>
    <row r="16656" spans="7:18" x14ac:dyDescent="0.2">
      <c r="G16656" s="64"/>
      <c r="H16656" s="64"/>
      <c r="O16656" s="87"/>
      <c r="P16656" s="127"/>
      <c r="Q16656" s="127"/>
      <c r="R16656" s="127"/>
    </row>
    <row r="16657" spans="7:18" x14ac:dyDescent="0.2">
      <c r="G16657" s="64"/>
      <c r="H16657" s="64"/>
      <c r="O16657" s="87"/>
      <c r="P16657" s="127"/>
      <c r="Q16657" s="127"/>
      <c r="R16657" s="127"/>
    </row>
    <row r="16658" spans="7:18" x14ac:dyDescent="0.2">
      <c r="G16658" s="64"/>
      <c r="H16658" s="64"/>
      <c r="O16658" s="87"/>
      <c r="P16658" s="127"/>
      <c r="Q16658" s="127"/>
      <c r="R16658" s="127"/>
    </row>
    <row r="16659" spans="7:18" x14ac:dyDescent="0.2">
      <c r="G16659" s="64"/>
      <c r="H16659" s="64"/>
      <c r="O16659" s="87"/>
      <c r="P16659" s="127"/>
      <c r="Q16659" s="127"/>
      <c r="R16659" s="127"/>
    </row>
    <row r="16660" spans="7:18" x14ac:dyDescent="0.2">
      <c r="G16660" s="64"/>
      <c r="H16660" s="64"/>
      <c r="O16660" s="87"/>
      <c r="P16660" s="127"/>
      <c r="Q16660" s="127"/>
      <c r="R16660" s="127"/>
    </row>
    <row r="16661" spans="7:18" x14ac:dyDescent="0.2">
      <c r="G16661" s="64"/>
      <c r="H16661" s="64"/>
      <c r="O16661" s="87"/>
      <c r="P16661" s="127"/>
      <c r="Q16661" s="127"/>
      <c r="R16661" s="127"/>
    </row>
    <row r="16662" spans="7:18" x14ac:dyDescent="0.2">
      <c r="G16662" s="64"/>
      <c r="H16662" s="64"/>
      <c r="O16662" s="87"/>
      <c r="P16662" s="127"/>
      <c r="Q16662" s="127"/>
      <c r="R16662" s="127"/>
    </row>
    <row r="16663" spans="7:18" x14ac:dyDescent="0.2">
      <c r="G16663" s="64"/>
      <c r="H16663" s="64"/>
      <c r="O16663" s="87"/>
      <c r="P16663" s="127"/>
      <c r="Q16663" s="127"/>
      <c r="R16663" s="127"/>
    </row>
    <row r="16664" spans="7:18" x14ac:dyDescent="0.2">
      <c r="G16664" s="64"/>
      <c r="H16664" s="64"/>
      <c r="O16664" s="87"/>
      <c r="P16664" s="127"/>
      <c r="Q16664" s="127"/>
      <c r="R16664" s="127"/>
    </row>
    <row r="16665" spans="7:18" x14ac:dyDescent="0.2">
      <c r="G16665" s="64"/>
      <c r="H16665" s="64"/>
      <c r="O16665" s="87"/>
      <c r="P16665" s="127"/>
      <c r="Q16665" s="127"/>
      <c r="R16665" s="127"/>
    </row>
    <row r="16666" spans="7:18" x14ac:dyDescent="0.2">
      <c r="G16666" s="64"/>
      <c r="H16666" s="64"/>
      <c r="O16666" s="87"/>
      <c r="P16666" s="127"/>
      <c r="Q16666" s="127"/>
      <c r="R16666" s="127"/>
    </row>
    <row r="16667" spans="7:18" x14ac:dyDescent="0.2">
      <c r="G16667" s="64"/>
      <c r="H16667" s="64"/>
      <c r="O16667" s="87"/>
      <c r="P16667" s="127"/>
      <c r="Q16667" s="127"/>
      <c r="R16667" s="127"/>
    </row>
    <row r="16668" spans="7:18" x14ac:dyDescent="0.2">
      <c r="G16668" s="64"/>
      <c r="H16668" s="64"/>
      <c r="O16668" s="87"/>
      <c r="P16668" s="127"/>
      <c r="Q16668" s="127"/>
      <c r="R16668" s="127"/>
    </row>
    <row r="16669" spans="7:18" x14ac:dyDescent="0.2">
      <c r="G16669" s="64"/>
      <c r="H16669" s="64"/>
      <c r="O16669" s="87"/>
      <c r="P16669" s="127"/>
      <c r="Q16669" s="127"/>
      <c r="R16669" s="127"/>
    </row>
    <row r="16670" spans="7:18" x14ac:dyDescent="0.2">
      <c r="G16670" s="64"/>
      <c r="H16670" s="64"/>
      <c r="O16670" s="87"/>
      <c r="P16670" s="127"/>
      <c r="Q16670" s="127"/>
      <c r="R16670" s="127"/>
    </row>
    <row r="16671" spans="7:18" x14ac:dyDescent="0.2">
      <c r="G16671" s="64"/>
      <c r="H16671" s="64"/>
      <c r="O16671" s="87"/>
      <c r="P16671" s="127"/>
      <c r="Q16671" s="127"/>
      <c r="R16671" s="127"/>
    </row>
    <row r="16672" spans="7:18" x14ac:dyDescent="0.2">
      <c r="G16672" s="64"/>
      <c r="H16672" s="64"/>
      <c r="O16672" s="87"/>
      <c r="P16672" s="127"/>
      <c r="Q16672" s="127"/>
      <c r="R16672" s="127"/>
    </row>
    <row r="16673" spans="7:18" x14ac:dyDescent="0.2">
      <c r="G16673" s="64"/>
      <c r="H16673" s="64"/>
      <c r="O16673" s="87"/>
      <c r="P16673" s="127"/>
      <c r="Q16673" s="127"/>
      <c r="R16673" s="127"/>
    </row>
    <row r="16674" spans="7:18" x14ac:dyDescent="0.2">
      <c r="G16674" s="64"/>
      <c r="H16674" s="64"/>
      <c r="O16674" s="87"/>
      <c r="P16674" s="127"/>
      <c r="Q16674" s="127"/>
      <c r="R16674" s="127"/>
    </row>
    <row r="16675" spans="7:18" x14ac:dyDescent="0.2">
      <c r="G16675" s="64"/>
      <c r="H16675" s="64"/>
      <c r="O16675" s="87"/>
      <c r="P16675" s="127"/>
      <c r="Q16675" s="127"/>
      <c r="R16675" s="127"/>
    </row>
    <row r="16676" spans="7:18" x14ac:dyDescent="0.2">
      <c r="G16676" s="64"/>
      <c r="H16676" s="64"/>
      <c r="O16676" s="87"/>
      <c r="P16676" s="127"/>
      <c r="Q16676" s="127"/>
      <c r="R16676" s="127"/>
    </row>
    <row r="16677" spans="7:18" x14ac:dyDescent="0.2">
      <c r="G16677" s="64"/>
      <c r="H16677" s="64"/>
      <c r="O16677" s="87"/>
      <c r="P16677" s="127"/>
      <c r="Q16677" s="127"/>
      <c r="R16677" s="127"/>
    </row>
    <row r="16678" spans="7:18" x14ac:dyDescent="0.2">
      <c r="G16678" s="64"/>
      <c r="H16678" s="64"/>
      <c r="O16678" s="87"/>
      <c r="P16678" s="127"/>
      <c r="Q16678" s="127"/>
      <c r="R16678" s="127"/>
    </row>
    <row r="16679" spans="7:18" x14ac:dyDescent="0.2">
      <c r="G16679" s="64"/>
      <c r="H16679" s="64"/>
      <c r="O16679" s="87"/>
      <c r="P16679" s="127"/>
      <c r="Q16679" s="127"/>
      <c r="R16679" s="127"/>
    </row>
    <row r="16680" spans="7:18" x14ac:dyDescent="0.2">
      <c r="G16680" s="64"/>
      <c r="H16680" s="64"/>
      <c r="O16680" s="87"/>
      <c r="P16680" s="127"/>
      <c r="Q16680" s="127"/>
      <c r="R16680" s="127"/>
    </row>
    <row r="16681" spans="7:18" x14ac:dyDescent="0.2">
      <c r="G16681" s="64"/>
      <c r="H16681" s="64"/>
      <c r="O16681" s="87"/>
      <c r="P16681" s="127"/>
      <c r="Q16681" s="127"/>
      <c r="R16681" s="127"/>
    </row>
    <row r="16682" spans="7:18" x14ac:dyDescent="0.2">
      <c r="G16682" s="64"/>
      <c r="H16682" s="64"/>
      <c r="O16682" s="87"/>
      <c r="P16682" s="127"/>
      <c r="Q16682" s="127"/>
      <c r="R16682" s="127"/>
    </row>
    <row r="16683" spans="7:18" x14ac:dyDescent="0.2">
      <c r="G16683" s="64"/>
      <c r="H16683" s="64"/>
      <c r="O16683" s="87"/>
      <c r="P16683" s="127"/>
      <c r="Q16683" s="127"/>
      <c r="R16683" s="127"/>
    </row>
    <row r="16684" spans="7:18" x14ac:dyDescent="0.2">
      <c r="G16684" s="64"/>
      <c r="H16684" s="64"/>
      <c r="O16684" s="87"/>
      <c r="P16684" s="127"/>
      <c r="Q16684" s="127"/>
      <c r="R16684" s="127"/>
    </row>
    <row r="16685" spans="7:18" x14ac:dyDescent="0.2">
      <c r="G16685" s="64"/>
      <c r="H16685" s="64"/>
      <c r="O16685" s="87"/>
      <c r="P16685" s="127"/>
      <c r="Q16685" s="127"/>
      <c r="R16685" s="127"/>
    </row>
    <row r="16686" spans="7:18" x14ac:dyDescent="0.2">
      <c r="G16686" s="64"/>
      <c r="H16686" s="64"/>
      <c r="O16686" s="87"/>
      <c r="P16686" s="127"/>
      <c r="Q16686" s="127"/>
      <c r="R16686" s="127"/>
    </row>
    <row r="16687" spans="7:18" x14ac:dyDescent="0.2">
      <c r="G16687" s="64"/>
      <c r="H16687" s="64"/>
      <c r="O16687" s="87"/>
      <c r="P16687" s="127"/>
      <c r="Q16687" s="127"/>
      <c r="R16687" s="127"/>
    </row>
    <row r="16688" spans="7:18" x14ac:dyDescent="0.2">
      <c r="G16688" s="64"/>
      <c r="H16688" s="64"/>
      <c r="O16688" s="87"/>
      <c r="P16688" s="127"/>
      <c r="Q16688" s="127"/>
      <c r="R16688" s="127"/>
    </row>
    <row r="16689" spans="7:18" x14ac:dyDescent="0.2">
      <c r="G16689" s="64"/>
      <c r="H16689" s="64"/>
      <c r="O16689" s="87"/>
      <c r="P16689" s="127"/>
      <c r="Q16689" s="127"/>
      <c r="R16689" s="127"/>
    </row>
    <row r="16690" spans="7:18" x14ac:dyDescent="0.2">
      <c r="G16690" s="64"/>
      <c r="H16690" s="64"/>
      <c r="O16690" s="87"/>
      <c r="P16690" s="127"/>
      <c r="Q16690" s="127"/>
      <c r="R16690" s="127"/>
    </row>
    <row r="16691" spans="7:18" x14ac:dyDescent="0.2">
      <c r="G16691" s="64"/>
      <c r="H16691" s="64"/>
      <c r="O16691" s="87"/>
      <c r="P16691" s="127"/>
      <c r="Q16691" s="127"/>
      <c r="R16691" s="127"/>
    </row>
    <row r="16692" spans="7:18" x14ac:dyDescent="0.2">
      <c r="G16692" s="64"/>
      <c r="H16692" s="64"/>
      <c r="O16692" s="87"/>
      <c r="P16692" s="127"/>
      <c r="Q16692" s="127"/>
      <c r="R16692" s="127"/>
    </row>
    <row r="16693" spans="7:18" x14ac:dyDescent="0.2">
      <c r="G16693" s="64"/>
      <c r="H16693" s="64"/>
      <c r="O16693" s="87"/>
      <c r="P16693" s="127"/>
      <c r="Q16693" s="127"/>
      <c r="R16693" s="127"/>
    </row>
    <row r="16694" spans="7:18" x14ac:dyDescent="0.2">
      <c r="G16694" s="64"/>
      <c r="H16694" s="64"/>
      <c r="O16694" s="87"/>
      <c r="P16694" s="127"/>
      <c r="Q16694" s="127"/>
      <c r="R16694" s="127"/>
    </row>
    <row r="16695" spans="7:18" x14ac:dyDescent="0.2">
      <c r="G16695" s="64"/>
      <c r="H16695" s="64"/>
      <c r="O16695" s="87"/>
      <c r="P16695" s="127"/>
      <c r="Q16695" s="127"/>
      <c r="R16695" s="127"/>
    </row>
    <row r="16696" spans="7:18" x14ac:dyDescent="0.2">
      <c r="G16696" s="64"/>
      <c r="H16696" s="64"/>
      <c r="O16696" s="87"/>
      <c r="P16696" s="127"/>
      <c r="Q16696" s="127"/>
      <c r="R16696" s="127"/>
    </row>
    <row r="16697" spans="7:18" x14ac:dyDescent="0.2">
      <c r="G16697" s="64"/>
      <c r="H16697" s="64"/>
      <c r="O16697" s="87"/>
      <c r="P16697" s="127"/>
      <c r="Q16697" s="127"/>
      <c r="R16697" s="127"/>
    </row>
    <row r="16698" spans="7:18" x14ac:dyDescent="0.2">
      <c r="G16698" s="64"/>
      <c r="H16698" s="64"/>
      <c r="O16698" s="87"/>
      <c r="P16698" s="127"/>
      <c r="Q16698" s="127"/>
      <c r="R16698" s="127"/>
    </row>
    <row r="16699" spans="7:18" x14ac:dyDescent="0.2">
      <c r="G16699" s="64"/>
      <c r="H16699" s="64"/>
      <c r="O16699" s="87"/>
      <c r="P16699" s="127"/>
      <c r="Q16699" s="127"/>
      <c r="R16699" s="127"/>
    </row>
    <row r="16700" spans="7:18" x14ac:dyDescent="0.2">
      <c r="G16700" s="64"/>
      <c r="H16700" s="64"/>
      <c r="O16700" s="87"/>
      <c r="P16700" s="127"/>
      <c r="Q16700" s="127"/>
      <c r="R16700" s="127"/>
    </row>
    <row r="16701" spans="7:18" x14ac:dyDescent="0.2">
      <c r="G16701" s="64"/>
      <c r="H16701" s="64"/>
      <c r="O16701" s="87"/>
      <c r="P16701" s="127"/>
      <c r="Q16701" s="127"/>
      <c r="R16701" s="127"/>
    </row>
    <row r="16702" spans="7:18" x14ac:dyDescent="0.2">
      <c r="G16702" s="64"/>
      <c r="H16702" s="64"/>
      <c r="O16702" s="87"/>
      <c r="P16702" s="127"/>
      <c r="Q16702" s="127"/>
      <c r="R16702" s="127"/>
    </row>
    <row r="16703" spans="7:18" x14ac:dyDescent="0.2">
      <c r="G16703" s="64"/>
      <c r="H16703" s="64"/>
      <c r="O16703" s="87"/>
      <c r="P16703" s="127"/>
      <c r="Q16703" s="127"/>
      <c r="R16703" s="127"/>
    </row>
    <row r="16704" spans="7:18" x14ac:dyDescent="0.2">
      <c r="G16704" s="64"/>
      <c r="H16704" s="64"/>
      <c r="O16704" s="87"/>
      <c r="P16704" s="127"/>
      <c r="Q16704" s="127"/>
      <c r="R16704" s="127"/>
    </row>
    <row r="16705" spans="7:18" x14ac:dyDescent="0.2">
      <c r="G16705" s="64"/>
      <c r="H16705" s="64"/>
      <c r="O16705" s="87"/>
      <c r="P16705" s="127"/>
      <c r="Q16705" s="127"/>
      <c r="R16705" s="127"/>
    </row>
    <row r="16706" spans="7:18" x14ac:dyDescent="0.2">
      <c r="G16706" s="64"/>
      <c r="H16706" s="64"/>
      <c r="O16706" s="87"/>
      <c r="P16706" s="127"/>
      <c r="Q16706" s="127"/>
      <c r="R16706" s="127"/>
    </row>
    <row r="16707" spans="7:18" x14ac:dyDescent="0.2">
      <c r="G16707" s="64"/>
      <c r="H16707" s="64"/>
      <c r="O16707" s="87"/>
      <c r="P16707" s="127"/>
      <c r="Q16707" s="127"/>
      <c r="R16707" s="127"/>
    </row>
    <row r="16708" spans="7:18" x14ac:dyDescent="0.2">
      <c r="G16708" s="64"/>
      <c r="H16708" s="64"/>
      <c r="O16708" s="87"/>
      <c r="P16708" s="127"/>
      <c r="Q16708" s="127"/>
      <c r="R16708" s="127"/>
    </row>
    <row r="16709" spans="7:18" x14ac:dyDescent="0.2">
      <c r="G16709" s="64"/>
      <c r="H16709" s="64"/>
      <c r="O16709" s="87"/>
      <c r="P16709" s="127"/>
      <c r="Q16709" s="127"/>
      <c r="R16709" s="127"/>
    </row>
    <row r="16710" spans="7:18" x14ac:dyDescent="0.2">
      <c r="G16710" s="64"/>
      <c r="H16710" s="64"/>
      <c r="O16710" s="87"/>
      <c r="P16710" s="127"/>
      <c r="Q16710" s="127"/>
      <c r="R16710" s="127"/>
    </row>
    <row r="16711" spans="7:18" x14ac:dyDescent="0.2">
      <c r="G16711" s="64"/>
      <c r="H16711" s="64"/>
      <c r="O16711" s="87"/>
      <c r="P16711" s="127"/>
      <c r="Q16711" s="127"/>
      <c r="R16711" s="127"/>
    </row>
    <row r="16712" spans="7:18" x14ac:dyDescent="0.2">
      <c r="G16712" s="64"/>
      <c r="H16712" s="64"/>
      <c r="O16712" s="87"/>
      <c r="P16712" s="127"/>
      <c r="Q16712" s="127"/>
      <c r="R16712" s="127"/>
    </row>
    <row r="16713" spans="7:18" x14ac:dyDescent="0.2">
      <c r="G16713" s="64"/>
      <c r="H16713" s="64"/>
      <c r="O16713" s="87"/>
      <c r="P16713" s="127"/>
      <c r="Q16713" s="127"/>
      <c r="R16713" s="127"/>
    </row>
    <row r="16714" spans="7:18" x14ac:dyDescent="0.2">
      <c r="G16714" s="64"/>
      <c r="H16714" s="64"/>
      <c r="O16714" s="87"/>
      <c r="P16714" s="127"/>
      <c r="Q16714" s="127"/>
      <c r="R16714" s="127"/>
    </row>
    <row r="16715" spans="7:18" x14ac:dyDescent="0.2">
      <c r="G16715" s="64"/>
      <c r="H16715" s="64"/>
      <c r="O16715" s="87"/>
      <c r="P16715" s="127"/>
      <c r="Q16715" s="127"/>
      <c r="R16715" s="127"/>
    </row>
    <row r="16716" spans="7:18" x14ac:dyDescent="0.2">
      <c r="G16716" s="64"/>
      <c r="H16716" s="64"/>
      <c r="O16716" s="87"/>
      <c r="P16716" s="127"/>
      <c r="Q16716" s="127"/>
      <c r="R16716" s="127"/>
    </row>
    <row r="16717" spans="7:18" x14ac:dyDescent="0.2">
      <c r="G16717" s="64"/>
      <c r="H16717" s="64"/>
      <c r="O16717" s="87"/>
      <c r="P16717" s="127"/>
      <c r="Q16717" s="127"/>
      <c r="R16717" s="127"/>
    </row>
    <row r="16718" spans="7:18" x14ac:dyDescent="0.2">
      <c r="G16718" s="64"/>
      <c r="H16718" s="64"/>
      <c r="O16718" s="87"/>
      <c r="P16718" s="127"/>
      <c r="Q16718" s="127"/>
      <c r="R16718" s="127"/>
    </row>
    <row r="16719" spans="7:18" x14ac:dyDescent="0.2">
      <c r="G16719" s="64"/>
      <c r="H16719" s="64"/>
      <c r="O16719" s="87"/>
      <c r="P16719" s="127"/>
      <c r="Q16719" s="127"/>
      <c r="R16719" s="127"/>
    </row>
    <row r="16720" spans="7:18" x14ac:dyDescent="0.2">
      <c r="G16720" s="64"/>
      <c r="H16720" s="64"/>
      <c r="O16720" s="87"/>
      <c r="P16720" s="127"/>
      <c r="Q16720" s="127"/>
      <c r="R16720" s="127"/>
    </row>
    <row r="16721" spans="7:18" x14ac:dyDescent="0.2">
      <c r="G16721" s="64"/>
      <c r="H16721" s="64"/>
      <c r="O16721" s="87"/>
      <c r="P16721" s="127"/>
      <c r="Q16721" s="127"/>
      <c r="R16721" s="127"/>
    </row>
    <row r="16722" spans="7:18" x14ac:dyDescent="0.2">
      <c r="G16722" s="64"/>
      <c r="H16722" s="64"/>
      <c r="O16722" s="87"/>
      <c r="P16722" s="127"/>
      <c r="Q16722" s="127"/>
      <c r="R16722" s="127"/>
    </row>
    <row r="16723" spans="7:18" x14ac:dyDescent="0.2">
      <c r="G16723" s="64"/>
      <c r="H16723" s="64"/>
      <c r="O16723" s="87"/>
      <c r="P16723" s="127"/>
      <c r="Q16723" s="127"/>
      <c r="R16723" s="127"/>
    </row>
    <row r="16724" spans="7:18" x14ac:dyDescent="0.2">
      <c r="G16724" s="64"/>
      <c r="H16724" s="64"/>
      <c r="O16724" s="87"/>
      <c r="P16724" s="127"/>
      <c r="Q16724" s="127"/>
      <c r="R16724" s="127"/>
    </row>
    <row r="16725" spans="7:18" x14ac:dyDescent="0.2">
      <c r="G16725" s="64"/>
      <c r="H16725" s="64"/>
      <c r="O16725" s="87"/>
      <c r="P16725" s="127"/>
      <c r="Q16725" s="127"/>
      <c r="R16725" s="127"/>
    </row>
    <row r="16726" spans="7:18" x14ac:dyDescent="0.2">
      <c r="G16726" s="64"/>
      <c r="H16726" s="64"/>
      <c r="O16726" s="87"/>
      <c r="P16726" s="127"/>
      <c r="Q16726" s="127"/>
      <c r="R16726" s="127"/>
    </row>
    <row r="16727" spans="7:18" x14ac:dyDescent="0.2">
      <c r="G16727" s="64"/>
      <c r="H16727" s="64"/>
      <c r="O16727" s="87"/>
      <c r="P16727" s="127"/>
      <c r="Q16727" s="127"/>
      <c r="R16727" s="127"/>
    </row>
    <row r="16728" spans="7:18" x14ac:dyDescent="0.2">
      <c r="G16728" s="64"/>
      <c r="H16728" s="64"/>
      <c r="O16728" s="87"/>
      <c r="P16728" s="127"/>
      <c r="Q16728" s="127"/>
      <c r="R16728" s="127"/>
    </row>
    <row r="16729" spans="7:18" x14ac:dyDescent="0.2">
      <c r="G16729" s="64"/>
      <c r="H16729" s="64"/>
      <c r="O16729" s="87"/>
      <c r="P16729" s="127"/>
      <c r="Q16729" s="127"/>
      <c r="R16729" s="127"/>
    </row>
    <row r="16730" spans="7:18" x14ac:dyDescent="0.2">
      <c r="G16730" s="64"/>
      <c r="H16730" s="64"/>
      <c r="O16730" s="87"/>
      <c r="P16730" s="127"/>
      <c r="Q16730" s="127"/>
      <c r="R16730" s="127"/>
    </row>
    <row r="16731" spans="7:18" x14ac:dyDescent="0.2">
      <c r="G16731" s="64"/>
      <c r="H16731" s="64"/>
      <c r="O16731" s="87"/>
      <c r="P16731" s="127"/>
      <c r="Q16731" s="127"/>
      <c r="R16731" s="127"/>
    </row>
    <row r="16732" spans="7:18" x14ac:dyDescent="0.2">
      <c r="G16732" s="64"/>
      <c r="H16732" s="64"/>
      <c r="O16732" s="87"/>
      <c r="P16732" s="127"/>
      <c r="Q16732" s="127"/>
      <c r="R16732" s="127"/>
    </row>
    <row r="16733" spans="7:18" x14ac:dyDescent="0.2">
      <c r="G16733" s="64"/>
      <c r="H16733" s="64"/>
      <c r="O16733" s="87"/>
      <c r="P16733" s="127"/>
      <c r="Q16733" s="127"/>
      <c r="R16733" s="127"/>
    </row>
    <row r="16734" spans="7:18" x14ac:dyDescent="0.2">
      <c r="G16734" s="64"/>
      <c r="H16734" s="64"/>
      <c r="O16734" s="87"/>
      <c r="P16734" s="127"/>
      <c r="Q16734" s="127"/>
      <c r="R16734" s="127"/>
    </row>
    <row r="16735" spans="7:18" x14ac:dyDescent="0.2">
      <c r="G16735" s="64"/>
      <c r="H16735" s="64"/>
      <c r="O16735" s="87"/>
      <c r="P16735" s="127"/>
      <c r="Q16735" s="127"/>
      <c r="R16735" s="127"/>
    </row>
    <row r="16736" spans="7:18" x14ac:dyDescent="0.2">
      <c r="G16736" s="64"/>
      <c r="H16736" s="64"/>
      <c r="O16736" s="87"/>
      <c r="P16736" s="127"/>
      <c r="Q16736" s="127"/>
      <c r="R16736" s="127"/>
    </row>
    <row r="16737" spans="7:18" x14ac:dyDescent="0.2">
      <c r="G16737" s="64"/>
      <c r="H16737" s="64"/>
      <c r="O16737" s="87"/>
      <c r="P16737" s="127"/>
      <c r="Q16737" s="127"/>
      <c r="R16737" s="127"/>
    </row>
    <row r="16738" spans="7:18" x14ac:dyDescent="0.2">
      <c r="G16738" s="64"/>
      <c r="H16738" s="64"/>
      <c r="O16738" s="87"/>
      <c r="P16738" s="127"/>
      <c r="Q16738" s="127"/>
      <c r="R16738" s="127"/>
    </row>
    <row r="16739" spans="7:18" x14ac:dyDescent="0.2">
      <c r="G16739" s="64"/>
      <c r="H16739" s="64"/>
      <c r="O16739" s="87"/>
      <c r="P16739" s="127"/>
      <c r="Q16739" s="127"/>
      <c r="R16739" s="127"/>
    </row>
    <row r="16740" spans="7:18" x14ac:dyDescent="0.2">
      <c r="G16740" s="64"/>
      <c r="H16740" s="64"/>
      <c r="O16740" s="87"/>
      <c r="P16740" s="127"/>
      <c r="Q16740" s="127"/>
      <c r="R16740" s="127"/>
    </row>
    <row r="16741" spans="7:18" x14ac:dyDescent="0.2">
      <c r="G16741" s="64"/>
      <c r="H16741" s="64"/>
      <c r="O16741" s="87"/>
      <c r="P16741" s="127"/>
      <c r="Q16741" s="127"/>
      <c r="R16741" s="127"/>
    </row>
    <row r="16742" spans="7:18" x14ac:dyDescent="0.2">
      <c r="G16742" s="64"/>
      <c r="H16742" s="64"/>
      <c r="O16742" s="87"/>
      <c r="P16742" s="127"/>
      <c r="Q16742" s="127"/>
      <c r="R16742" s="127"/>
    </row>
    <row r="16743" spans="7:18" x14ac:dyDescent="0.2">
      <c r="G16743" s="64"/>
      <c r="H16743" s="64"/>
      <c r="O16743" s="87"/>
      <c r="P16743" s="127"/>
      <c r="Q16743" s="127"/>
      <c r="R16743" s="127"/>
    </row>
    <row r="16744" spans="7:18" x14ac:dyDescent="0.2">
      <c r="G16744" s="64"/>
      <c r="H16744" s="64"/>
      <c r="O16744" s="87"/>
      <c r="P16744" s="127"/>
      <c r="Q16744" s="127"/>
      <c r="R16744" s="127"/>
    </row>
    <row r="16745" spans="7:18" x14ac:dyDescent="0.2">
      <c r="G16745" s="64"/>
      <c r="H16745" s="64"/>
      <c r="O16745" s="87"/>
      <c r="P16745" s="127"/>
      <c r="Q16745" s="127"/>
      <c r="R16745" s="127"/>
    </row>
    <row r="16746" spans="7:18" x14ac:dyDescent="0.2">
      <c r="G16746" s="64"/>
      <c r="H16746" s="64"/>
      <c r="O16746" s="87"/>
      <c r="P16746" s="127"/>
      <c r="Q16746" s="127"/>
      <c r="R16746" s="127"/>
    </row>
    <row r="16747" spans="7:18" x14ac:dyDescent="0.2">
      <c r="G16747" s="64"/>
      <c r="H16747" s="64"/>
      <c r="O16747" s="87"/>
      <c r="P16747" s="127"/>
      <c r="Q16747" s="127"/>
      <c r="R16747" s="127"/>
    </row>
    <row r="16748" spans="7:18" x14ac:dyDescent="0.2">
      <c r="G16748" s="64"/>
      <c r="H16748" s="64"/>
      <c r="O16748" s="87"/>
      <c r="P16748" s="127"/>
      <c r="Q16748" s="127"/>
      <c r="R16748" s="127"/>
    </row>
    <row r="16749" spans="7:18" x14ac:dyDescent="0.2">
      <c r="G16749" s="64"/>
      <c r="H16749" s="64"/>
      <c r="O16749" s="87"/>
      <c r="P16749" s="127"/>
      <c r="Q16749" s="127"/>
      <c r="R16749" s="127"/>
    </row>
    <row r="16750" spans="7:18" x14ac:dyDescent="0.2">
      <c r="G16750" s="64"/>
      <c r="H16750" s="64"/>
      <c r="O16750" s="87"/>
      <c r="P16750" s="127"/>
      <c r="Q16750" s="127"/>
      <c r="R16750" s="127"/>
    </row>
    <row r="16751" spans="7:18" x14ac:dyDescent="0.2">
      <c r="G16751" s="64"/>
      <c r="H16751" s="64"/>
      <c r="O16751" s="87"/>
      <c r="P16751" s="127"/>
      <c r="Q16751" s="127"/>
      <c r="R16751" s="127"/>
    </row>
    <row r="16752" spans="7:18" x14ac:dyDescent="0.2">
      <c r="G16752" s="64"/>
      <c r="H16752" s="64"/>
      <c r="O16752" s="87"/>
      <c r="P16752" s="127"/>
      <c r="Q16752" s="127"/>
      <c r="R16752" s="127"/>
    </row>
    <row r="16753" spans="7:18" x14ac:dyDescent="0.2">
      <c r="G16753" s="64"/>
      <c r="H16753" s="64"/>
      <c r="O16753" s="87"/>
      <c r="P16753" s="127"/>
      <c r="Q16753" s="127"/>
      <c r="R16753" s="127"/>
    </row>
    <row r="16754" spans="7:18" x14ac:dyDescent="0.2">
      <c r="G16754" s="64"/>
      <c r="H16754" s="64"/>
      <c r="O16754" s="87"/>
      <c r="P16754" s="127"/>
      <c r="Q16754" s="127"/>
      <c r="R16754" s="127"/>
    </row>
    <row r="16755" spans="7:18" x14ac:dyDescent="0.2">
      <c r="G16755" s="64"/>
      <c r="H16755" s="64"/>
      <c r="O16755" s="87"/>
      <c r="P16755" s="127"/>
      <c r="Q16755" s="127"/>
      <c r="R16755" s="127"/>
    </row>
    <row r="16756" spans="7:18" x14ac:dyDescent="0.2">
      <c r="G16756" s="64"/>
      <c r="H16756" s="64"/>
      <c r="O16756" s="87"/>
      <c r="P16756" s="127"/>
      <c r="Q16756" s="127"/>
      <c r="R16756" s="127"/>
    </row>
    <row r="16757" spans="7:18" x14ac:dyDescent="0.2">
      <c r="G16757" s="64"/>
      <c r="H16757" s="64"/>
      <c r="O16757" s="87"/>
      <c r="P16757" s="127"/>
      <c r="Q16757" s="127"/>
      <c r="R16757" s="127"/>
    </row>
    <row r="16758" spans="7:18" x14ac:dyDescent="0.2">
      <c r="G16758" s="64"/>
      <c r="H16758" s="64"/>
      <c r="O16758" s="87"/>
      <c r="P16758" s="127"/>
      <c r="Q16758" s="127"/>
      <c r="R16758" s="127"/>
    </row>
    <row r="16759" spans="7:18" x14ac:dyDescent="0.2">
      <c r="G16759" s="64"/>
      <c r="H16759" s="64"/>
      <c r="O16759" s="87"/>
      <c r="P16759" s="127"/>
      <c r="Q16759" s="127"/>
      <c r="R16759" s="127"/>
    </row>
    <row r="16760" spans="7:18" x14ac:dyDescent="0.2">
      <c r="G16760" s="64"/>
      <c r="H16760" s="64"/>
      <c r="O16760" s="87"/>
      <c r="P16760" s="127"/>
      <c r="Q16760" s="127"/>
      <c r="R16760" s="127"/>
    </row>
    <row r="16761" spans="7:18" x14ac:dyDescent="0.2">
      <c r="G16761" s="64"/>
      <c r="H16761" s="64"/>
      <c r="O16761" s="87"/>
      <c r="P16761" s="127"/>
      <c r="Q16761" s="127"/>
      <c r="R16761" s="127"/>
    </row>
    <row r="16762" spans="7:18" x14ac:dyDescent="0.2">
      <c r="G16762" s="64"/>
      <c r="H16762" s="64"/>
      <c r="O16762" s="87"/>
      <c r="P16762" s="127"/>
      <c r="Q16762" s="127"/>
      <c r="R16762" s="127"/>
    </row>
    <row r="16763" spans="7:18" x14ac:dyDescent="0.2">
      <c r="G16763" s="64"/>
      <c r="H16763" s="64"/>
      <c r="O16763" s="87"/>
      <c r="P16763" s="127"/>
      <c r="Q16763" s="127"/>
      <c r="R16763" s="127"/>
    </row>
    <row r="16764" spans="7:18" x14ac:dyDescent="0.2">
      <c r="G16764" s="64"/>
      <c r="H16764" s="64"/>
      <c r="O16764" s="87"/>
      <c r="P16764" s="127"/>
      <c r="Q16764" s="127"/>
      <c r="R16764" s="127"/>
    </row>
    <row r="16765" spans="7:18" x14ac:dyDescent="0.2">
      <c r="G16765" s="64"/>
      <c r="H16765" s="64"/>
      <c r="O16765" s="87"/>
      <c r="P16765" s="127"/>
      <c r="Q16765" s="127"/>
      <c r="R16765" s="127"/>
    </row>
    <row r="16766" spans="7:18" x14ac:dyDescent="0.2">
      <c r="G16766" s="64"/>
      <c r="H16766" s="64"/>
      <c r="O16766" s="87"/>
      <c r="P16766" s="127"/>
      <c r="Q16766" s="127"/>
      <c r="R16766" s="127"/>
    </row>
    <row r="16767" spans="7:18" x14ac:dyDescent="0.2">
      <c r="G16767" s="64"/>
      <c r="H16767" s="64"/>
      <c r="O16767" s="87"/>
      <c r="P16767" s="127"/>
      <c r="Q16767" s="127"/>
      <c r="R16767" s="127"/>
    </row>
    <row r="16768" spans="7:18" x14ac:dyDescent="0.2">
      <c r="G16768" s="64"/>
      <c r="H16768" s="64"/>
      <c r="O16768" s="87"/>
      <c r="P16768" s="127"/>
      <c r="Q16768" s="127"/>
      <c r="R16768" s="127"/>
    </row>
    <row r="16769" spans="7:18" x14ac:dyDescent="0.2">
      <c r="G16769" s="64"/>
      <c r="H16769" s="64"/>
      <c r="O16769" s="87"/>
      <c r="P16769" s="127"/>
      <c r="Q16769" s="127"/>
      <c r="R16769" s="127"/>
    </row>
    <row r="16770" spans="7:18" x14ac:dyDescent="0.2">
      <c r="G16770" s="64"/>
      <c r="H16770" s="64"/>
      <c r="O16770" s="87"/>
      <c r="P16770" s="127"/>
      <c r="Q16770" s="127"/>
      <c r="R16770" s="127"/>
    </row>
    <row r="16771" spans="7:18" x14ac:dyDescent="0.2">
      <c r="G16771" s="64"/>
      <c r="H16771" s="64"/>
      <c r="O16771" s="87"/>
      <c r="P16771" s="127"/>
      <c r="Q16771" s="127"/>
      <c r="R16771" s="127"/>
    </row>
    <row r="16772" spans="7:18" x14ac:dyDescent="0.2">
      <c r="G16772" s="64"/>
      <c r="H16772" s="64"/>
      <c r="O16772" s="87"/>
      <c r="P16772" s="127"/>
      <c r="Q16772" s="127"/>
      <c r="R16772" s="127"/>
    </row>
    <row r="16773" spans="7:18" x14ac:dyDescent="0.2">
      <c r="G16773" s="64"/>
      <c r="H16773" s="64"/>
      <c r="O16773" s="87"/>
      <c r="P16773" s="127"/>
      <c r="Q16773" s="127"/>
      <c r="R16773" s="127"/>
    </row>
    <row r="16774" spans="7:18" x14ac:dyDescent="0.2">
      <c r="G16774" s="64"/>
      <c r="H16774" s="64"/>
      <c r="O16774" s="87"/>
      <c r="P16774" s="127"/>
      <c r="Q16774" s="127"/>
      <c r="R16774" s="127"/>
    </row>
    <row r="16775" spans="7:18" x14ac:dyDescent="0.2">
      <c r="G16775" s="64"/>
      <c r="H16775" s="64"/>
      <c r="O16775" s="87"/>
      <c r="P16775" s="127"/>
      <c r="Q16775" s="127"/>
      <c r="R16775" s="127"/>
    </row>
    <row r="16776" spans="7:18" x14ac:dyDescent="0.2">
      <c r="G16776" s="64"/>
      <c r="H16776" s="64"/>
      <c r="O16776" s="87"/>
      <c r="P16776" s="127"/>
      <c r="Q16776" s="127"/>
      <c r="R16776" s="127"/>
    </row>
    <row r="16777" spans="7:18" x14ac:dyDescent="0.2">
      <c r="G16777" s="64"/>
      <c r="H16777" s="64"/>
      <c r="O16777" s="87"/>
      <c r="P16777" s="127"/>
      <c r="Q16777" s="127"/>
      <c r="R16777" s="127"/>
    </row>
    <row r="16778" spans="7:18" x14ac:dyDescent="0.2">
      <c r="G16778" s="64"/>
      <c r="H16778" s="64"/>
      <c r="O16778" s="87"/>
      <c r="P16778" s="127"/>
      <c r="Q16778" s="127"/>
      <c r="R16778" s="127"/>
    </row>
    <row r="16779" spans="7:18" x14ac:dyDescent="0.2">
      <c r="G16779" s="64"/>
      <c r="H16779" s="64"/>
      <c r="O16779" s="87"/>
      <c r="P16779" s="127"/>
      <c r="Q16779" s="127"/>
      <c r="R16779" s="127"/>
    </row>
    <row r="16780" spans="7:18" x14ac:dyDescent="0.2">
      <c r="G16780" s="64"/>
      <c r="H16780" s="64"/>
      <c r="O16780" s="87"/>
      <c r="P16780" s="127"/>
      <c r="Q16780" s="127"/>
      <c r="R16780" s="127"/>
    </row>
    <row r="16781" spans="7:18" x14ac:dyDescent="0.2">
      <c r="G16781" s="64"/>
      <c r="H16781" s="64"/>
      <c r="O16781" s="87"/>
      <c r="P16781" s="127"/>
      <c r="Q16781" s="127"/>
      <c r="R16781" s="127"/>
    </row>
    <row r="16782" spans="7:18" x14ac:dyDescent="0.2">
      <c r="G16782" s="64"/>
      <c r="H16782" s="64"/>
      <c r="O16782" s="87"/>
      <c r="P16782" s="127"/>
      <c r="Q16782" s="127"/>
      <c r="R16782" s="127"/>
    </row>
    <row r="16783" spans="7:18" x14ac:dyDescent="0.2">
      <c r="G16783" s="64"/>
      <c r="H16783" s="64"/>
      <c r="O16783" s="87"/>
      <c r="P16783" s="127"/>
      <c r="Q16783" s="127"/>
      <c r="R16783" s="127"/>
    </row>
    <row r="16784" spans="7:18" x14ac:dyDescent="0.2">
      <c r="G16784" s="64"/>
      <c r="H16784" s="64"/>
      <c r="O16784" s="87"/>
      <c r="P16784" s="127"/>
      <c r="Q16784" s="127"/>
      <c r="R16784" s="127"/>
    </row>
    <row r="16785" spans="7:18" x14ac:dyDescent="0.2">
      <c r="G16785" s="64"/>
      <c r="H16785" s="64"/>
      <c r="O16785" s="87"/>
      <c r="P16785" s="127"/>
      <c r="Q16785" s="127"/>
      <c r="R16785" s="127"/>
    </row>
    <row r="16786" spans="7:18" x14ac:dyDescent="0.2">
      <c r="G16786" s="64"/>
      <c r="H16786" s="64"/>
      <c r="O16786" s="87"/>
      <c r="P16786" s="127"/>
      <c r="Q16786" s="127"/>
      <c r="R16786" s="127"/>
    </row>
    <row r="16787" spans="7:18" x14ac:dyDescent="0.2">
      <c r="G16787" s="64"/>
      <c r="H16787" s="64"/>
      <c r="O16787" s="87"/>
      <c r="P16787" s="127"/>
      <c r="Q16787" s="127"/>
      <c r="R16787" s="127"/>
    </row>
    <row r="16788" spans="7:18" x14ac:dyDescent="0.2">
      <c r="G16788" s="64"/>
      <c r="H16788" s="64"/>
      <c r="O16788" s="87"/>
      <c r="P16788" s="127"/>
      <c r="Q16788" s="127"/>
      <c r="R16788" s="127"/>
    </row>
    <row r="16789" spans="7:18" x14ac:dyDescent="0.2">
      <c r="G16789" s="64"/>
      <c r="H16789" s="64"/>
      <c r="O16789" s="87"/>
      <c r="P16789" s="127"/>
      <c r="Q16789" s="127"/>
      <c r="R16789" s="127"/>
    </row>
    <row r="16790" spans="7:18" x14ac:dyDescent="0.2">
      <c r="G16790" s="64"/>
      <c r="H16790" s="64"/>
      <c r="O16790" s="87"/>
      <c r="P16790" s="127"/>
      <c r="Q16790" s="127"/>
      <c r="R16790" s="127"/>
    </row>
    <row r="16791" spans="7:18" x14ac:dyDescent="0.2">
      <c r="G16791" s="64"/>
      <c r="H16791" s="64"/>
      <c r="O16791" s="87"/>
      <c r="P16791" s="127"/>
      <c r="Q16791" s="127"/>
      <c r="R16791" s="127"/>
    </row>
    <row r="16792" spans="7:18" x14ac:dyDescent="0.2">
      <c r="G16792" s="64"/>
      <c r="H16792" s="64"/>
      <c r="O16792" s="87"/>
      <c r="P16792" s="127"/>
      <c r="Q16792" s="127"/>
      <c r="R16792" s="127"/>
    </row>
    <row r="16793" spans="7:18" x14ac:dyDescent="0.2">
      <c r="G16793" s="64"/>
      <c r="H16793" s="64"/>
      <c r="O16793" s="87"/>
      <c r="P16793" s="127"/>
      <c r="Q16793" s="127"/>
      <c r="R16793" s="127"/>
    </row>
    <row r="16794" spans="7:18" x14ac:dyDescent="0.2">
      <c r="G16794" s="64"/>
      <c r="H16794" s="64"/>
      <c r="O16794" s="87"/>
      <c r="P16794" s="127"/>
      <c r="Q16794" s="127"/>
      <c r="R16794" s="127"/>
    </row>
    <row r="16795" spans="7:18" x14ac:dyDescent="0.2">
      <c r="G16795" s="64"/>
      <c r="H16795" s="64"/>
      <c r="O16795" s="87"/>
      <c r="P16795" s="127"/>
      <c r="Q16795" s="127"/>
      <c r="R16795" s="127"/>
    </row>
    <row r="16796" spans="7:18" x14ac:dyDescent="0.2">
      <c r="G16796" s="64"/>
      <c r="H16796" s="64"/>
      <c r="O16796" s="87"/>
      <c r="P16796" s="127"/>
      <c r="Q16796" s="127"/>
      <c r="R16796" s="127"/>
    </row>
    <row r="16797" spans="7:18" x14ac:dyDescent="0.2">
      <c r="G16797" s="64"/>
      <c r="H16797" s="64"/>
      <c r="O16797" s="87"/>
      <c r="P16797" s="127"/>
      <c r="Q16797" s="127"/>
      <c r="R16797" s="127"/>
    </row>
    <row r="16798" spans="7:18" x14ac:dyDescent="0.2">
      <c r="G16798" s="64"/>
      <c r="H16798" s="64"/>
      <c r="O16798" s="87"/>
      <c r="P16798" s="127"/>
      <c r="Q16798" s="127"/>
      <c r="R16798" s="127"/>
    </row>
    <row r="16799" spans="7:18" x14ac:dyDescent="0.2">
      <c r="G16799" s="64"/>
      <c r="H16799" s="64"/>
      <c r="O16799" s="87"/>
      <c r="P16799" s="127"/>
      <c r="Q16799" s="127"/>
      <c r="R16799" s="127"/>
    </row>
    <row r="16800" spans="7:18" x14ac:dyDescent="0.2">
      <c r="G16800" s="64"/>
      <c r="H16800" s="64"/>
      <c r="O16800" s="87"/>
      <c r="P16800" s="127"/>
      <c r="Q16800" s="127"/>
      <c r="R16800" s="127"/>
    </row>
    <row r="16801" spans="7:18" x14ac:dyDescent="0.2">
      <c r="G16801" s="64"/>
      <c r="H16801" s="64"/>
      <c r="O16801" s="87"/>
      <c r="P16801" s="127"/>
      <c r="Q16801" s="127"/>
      <c r="R16801" s="127"/>
    </row>
    <row r="16802" spans="7:18" x14ac:dyDescent="0.2">
      <c r="G16802" s="64"/>
      <c r="H16802" s="64"/>
      <c r="O16802" s="87"/>
      <c r="P16802" s="127"/>
      <c r="Q16802" s="127"/>
      <c r="R16802" s="127"/>
    </row>
    <row r="16803" spans="7:18" x14ac:dyDescent="0.2">
      <c r="G16803" s="64"/>
      <c r="H16803" s="64"/>
      <c r="O16803" s="87"/>
      <c r="P16803" s="127"/>
      <c r="Q16803" s="127"/>
      <c r="R16803" s="127"/>
    </row>
    <row r="16804" spans="7:18" x14ac:dyDescent="0.2">
      <c r="G16804" s="64"/>
      <c r="H16804" s="64"/>
      <c r="O16804" s="87"/>
      <c r="P16804" s="127"/>
      <c r="Q16804" s="127"/>
      <c r="R16804" s="127"/>
    </row>
    <row r="16805" spans="7:18" x14ac:dyDescent="0.2">
      <c r="G16805" s="64"/>
      <c r="H16805" s="64"/>
      <c r="O16805" s="87"/>
      <c r="P16805" s="127"/>
      <c r="Q16805" s="127"/>
      <c r="R16805" s="127"/>
    </row>
    <row r="16806" spans="7:18" x14ac:dyDescent="0.2">
      <c r="G16806" s="64"/>
      <c r="H16806" s="64"/>
      <c r="O16806" s="87"/>
      <c r="P16806" s="127"/>
      <c r="Q16806" s="127"/>
      <c r="R16806" s="127"/>
    </row>
    <row r="16807" spans="7:18" x14ac:dyDescent="0.2">
      <c r="G16807" s="64"/>
      <c r="H16807" s="64"/>
      <c r="O16807" s="87"/>
      <c r="P16807" s="127"/>
      <c r="Q16807" s="127"/>
      <c r="R16807" s="127"/>
    </row>
    <row r="16808" spans="7:18" x14ac:dyDescent="0.2">
      <c r="G16808" s="64"/>
      <c r="H16808" s="64"/>
      <c r="O16808" s="87"/>
      <c r="P16808" s="127"/>
      <c r="Q16808" s="127"/>
      <c r="R16808" s="127"/>
    </row>
    <row r="16809" spans="7:18" x14ac:dyDescent="0.2">
      <c r="G16809" s="64"/>
      <c r="H16809" s="64"/>
      <c r="O16809" s="87"/>
      <c r="P16809" s="127"/>
      <c r="Q16809" s="127"/>
      <c r="R16809" s="127"/>
    </row>
    <row r="16810" spans="7:18" x14ac:dyDescent="0.2">
      <c r="G16810" s="64"/>
      <c r="H16810" s="64"/>
      <c r="O16810" s="87"/>
      <c r="P16810" s="127"/>
      <c r="Q16810" s="127"/>
      <c r="R16810" s="127"/>
    </row>
    <row r="16811" spans="7:18" x14ac:dyDescent="0.2">
      <c r="G16811" s="64"/>
      <c r="H16811" s="64"/>
      <c r="O16811" s="87"/>
      <c r="P16811" s="127"/>
      <c r="Q16811" s="127"/>
      <c r="R16811" s="127"/>
    </row>
    <row r="16812" spans="7:18" x14ac:dyDescent="0.2">
      <c r="G16812" s="64"/>
      <c r="H16812" s="64"/>
      <c r="O16812" s="87"/>
      <c r="P16812" s="127"/>
      <c r="Q16812" s="127"/>
      <c r="R16812" s="127"/>
    </row>
    <row r="16813" spans="7:18" x14ac:dyDescent="0.2">
      <c r="G16813" s="64"/>
      <c r="H16813" s="64"/>
      <c r="O16813" s="87"/>
      <c r="P16813" s="127"/>
      <c r="Q16813" s="127"/>
      <c r="R16813" s="127"/>
    </row>
    <row r="16814" spans="7:18" x14ac:dyDescent="0.2">
      <c r="G16814" s="64"/>
      <c r="H16814" s="64"/>
      <c r="O16814" s="87"/>
      <c r="P16814" s="127"/>
      <c r="Q16814" s="127"/>
      <c r="R16814" s="127"/>
    </row>
    <row r="16815" spans="7:18" x14ac:dyDescent="0.2">
      <c r="G16815" s="64"/>
      <c r="H16815" s="64"/>
      <c r="O16815" s="87"/>
      <c r="P16815" s="127"/>
      <c r="Q16815" s="127"/>
      <c r="R16815" s="127"/>
    </row>
    <row r="16816" spans="7:18" x14ac:dyDescent="0.2">
      <c r="G16816" s="64"/>
      <c r="H16816" s="64"/>
      <c r="O16816" s="87"/>
      <c r="P16816" s="127"/>
      <c r="Q16816" s="127"/>
      <c r="R16816" s="127"/>
    </row>
    <row r="16817" spans="7:18" x14ac:dyDescent="0.2">
      <c r="G16817" s="64"/>
      <c r="H16817" s="64"/>
      <c r="O16817" s="87"/>
      <c r="P16817" s="127"/>
      <c r="Q16817" s="127"/>
      <c r="R16817" s="127"/>
    </row>
    <row r="16818" spans="7:18" x14ac:dyDescent="0.2">
      <c r="G16818" s="64"/>
      <c r="H16818" s="64"/>
      <c r="O16818" s="87"/>
      <c r="P16818" s="127"/>
      <c r="Q16818" s="127"/>
      <c r="R16818" s="127"/>
    </row>
    <row r="16819" spans="7:18" x14ac:dyDescent="0.2">
      <c r="G16819" s="64"/>
      <c r="H16819" s="64"/>
      <c r="O16819" s="87"/>
      <c r="P16819" s="127"/>
      <c r="Q16819" s="127"/>
      <c r="R16819" s="127"/>
    </row>
    <row r="16820" spans="7:18" x14ac:dyDescent="0.2">
      <c r="G16820" s="64"/>
      <c r="H16820" s="64"/>
      <c r="O16820" s="87"/>
      <c r="P16820" s="127"/>
      <c r="Q16820" s="127"/>
      <c r="R16820" s="127"/>
    </row>
    <row r="16821" spans="7:18" x14ac:dyDescent="0.2">
      <c r="G16821" s="64"/>
      <c r="H16821" s="64"/>
      <c r="O16821" s="87"/>
      <c r="P16821" s="127"/>
      <c r="Q16821" s="127"/>
      <c r="R16821" s="127"/>
    </row>
    <row r="16822" spans="7:18" x14ac:dyDescent="0.2">
      <c r="G16822" s="64"/>
      <c r="H16822" s="64"/>
      <c r="O16822" s="87"/>
      <c r="P16822" s="127"/>
      <c r="Q16822" s="127"/>
      <c r="R16822" s="127"/>
    </row>
    <row r="16823" spans="7:18" x14ac:dyDescent="0.2">
      <c r="G16823" s="64"/>
      <c r="H16823" s="64"/>
      <c r="O16823" s="87"/>
      <c r="P16823" s="127"/>
      <c r="Q16823" s="127"/>
      <c r="R16823" s="127"/>
    </row>
    <row r="16824" spans="7:18" x14ac:dyDescent="0.2">
      <c r="G16824" s="64"/>
      <c r="H16824" s="64"/>
      <c r="O16824" s="87"/>
      <c r="P16824" s="127"/>
      <c r="Q16824" s="127"/>
      <c r="R16824" s="127"/>
    </row>
    <row r="16825" spans="7:18" x14ac:dyDescent="0.2">
      <c r="G16825" s="64"/>
      <c r="H16825" s="64"/>
      <c r="O16825" s="87"/>
      <c r="P16825" s="127"/>
      <c r="Q16825" s="127"/>
      <c r="R16825" s="127"/>
    </row>
    <row r="16826" spans="7:18" x14ac:dyDescent="0.2">
      <c r="G16826" s="64"/>
      <c r="H16826" s="64"/>
      <c r="O16826" s="87"/>
      <c r="P16826" s="127"/>
      <c r="Q16826" s="127"/>
      <c r="R16826" s="127"/>
    </row>
    <row r="16827" spans="7:18" x14ac:dyDescent="0.2">
      <c r="G16827" s="64"/>
      <c r="H16827" s="64"/>
      <c r="O16827" s="87"/>
      <c r="P16827" s="127"/>
      <c r="Q16827" s="127"/>
      <c r="R16827" s="127"/>
    </row>
    <row r="16828" spans="7:18" x14ac:dyDescent="0.2">
      <c r="G16828" s="64"/>
      <c r="H16828" s="64"/>
      <c r="O16828" s="87"/>
      <c r="P16828" s="127"/>
      <c r="Q16828" s="127"/>
      <c r="R16828" s="127"/>
    </row>
    <row r="16829" spans="7:18" x14ac:dyDescent="0.2">
      <c r="G16829" s="64"/>
      <c r="H16829" s="64"/>
      <c r="O16829" s="87"/>
      <c r="P16829" s="127"/>
      <c r="Q16829" s="127"/>
      <c r="R16829" s="127"/>
    </row>
    <row r="16830" spans="7:18" x14ac:dyDescent="0.2">
      <c r="G16830" s="64"/>
      <c r="H16830" s="64"/>
      <c r="O16830" s="87"/>
      <c r="P16830" s="127"/>
      <c r="Q16830" s="127"/>
      <c r="R16830" s="127"/>
    </row>
    <row r="16831" spans="7:18" x14ac:dyDescent="0.2">
      <c r="G16831" s="64"/>
      <c r="H16831" s="64"/>
      <c r="O16831" s="87"/>
      <c r="P16831" s="127"/>
      <c r="Q16831" s="127"/>
      <c r="R16831" s="127"/>
    </row>
    <row r="16832" spans="7:18" x14ac:dyDescent="0.2">
      <c r="G16832" s="64"/>
      <c r="H16832" s="64"/>
      <c r="O16832" s="87"/>
      <c r="P16832" s="127"/>
      <c r="Q16832" s="127"/>
      <c r="R16832" s="127"/>
    </row>
    <row r="16833" spans="7:18" x14ac:dyDescent="0.2">
      <c r="G16833" s="64"/>
      <c r="H16833" s="64"/>
      <c r="O16833" s="87"/>
      <c r="P16833" s="127"/>
      <c r="Q16833" s="127"/>
      <c r="R16833" s="127"/>
    </row>
    <row r="16834" spans="7:18" x14ac:dyDescent="0.2">
      <c r="G16834" s="64"/>
      <c r="H16834" s="64"/>
      <c r="O16834" s="87"/>
      <c r="P16834" s="127"/>
      <c r="Q16834" s="127"/>
      <c r="R16834" s="127"/>
    </row>
    <row r="16835" spans="7:18" x14ac:dyDescent="0.2">
      <c r="G16835" s="64"/>
      <c r="H16835" s="64"/>
      <c r="O16835" s="87"/>
      <c r="P16835" s="127"/>
      <c r="Q16835" s="127"/>
      <c r="R16835" s="127"/>
    </row>
    <row r="16836" spans="7:18" x14ac:dyDescent="0.2">
      <c r="G16836" s="64"/>
      <c r="H16836" s="64"/>
      <c r="O16836" s="87"/>
      <c r="P16836" s="127"/>
      <c r="Q16836" s="127"/>
      <c r="R16836" s="127"/>
    </row>
    <row r="16837" spans="7:18" x14ac:dyDescent="0.2">
      <c r="G16837" s="64"/>
      <c r="H16837" s="64"/>
      <c r="O16837" s="87"/>
      <c r="P16837" s="127"/>
      <c r="Q16837" s="127"/>
      <c r="R16837" s="127"/>
    </row>
    <row r="16838" spans="7:18" x14ac:dyDescent="0.2">
      <c r="G16838" s="64"/>
      <c r="H16838" s="64"/>
      <c r="O16838" s="87"/>
      <c r="P16838" s="127"/>
      <c r="Q16838" s="127"/>
      <c r="R16838" s="127"/>
    </row>
    <row r="16839" spans="7:18" x14ac:dyDescent="0.2">
      <c r="G16839" s="64"/>
      <c r="H16839" s="64"/>
      <c r="O16839" s="87"/>
      <c r="P16839" s="127"/>
      <c r="Q16839" s="127"/>
      <c r="R16839" s="127"/>
    </row>
    <row r="16840" spans="7:18" x14ac:dyDescent="0.2">
      <c r="G16840" s="64"/>
      <c r="H16840" s="64"/>
      <c r="O16840" s="87"/>
      <c r="P16840" s="127"/>
      <c r="Q16840" s="127"/>
      <c r="R16840" s="127"/>
    </row>
    <row r="16841" spans="7:18" x14ac:dyDescent="0.2">
      <c r="G16841" s="64"/>
      <c r="H16841" s="64"/>
      <c r="O16841" s="87"/>
      <c r="P16841" s="127"/>
      <c r="Q16841" s="127"/>
      <c r="R16841" s="127"/>
    </row>
    <row r="16842" spans="7:18" x14ac:dyDescent="0.2">
      <c r="G16842" s="64"/>
      <c r="H16842" s="64"/>
      <c r="O16842" s="87"/>
      <c r="P16842" s="127"/>
      <c r="Q16842" s="127"/>
      <c r="R16842" s="127"/>
    </row>
    <row r="16843" spans="7:18" x14ac:dyDescent="0.2">
      <c r="G16843" s="64"/>
      <c r="H16843" s="64"/>
      <c r="O16843" s="87"/>
      <c r="P16843" s="127"/>
      <c r="Q16843" s="127"/>
      <c r="R16843" s="127"/>
    </row>
    <row r="16844" spans="7:18" x14ac:dyDescent="0.2">
      <c r="G16844" s="64"/>
      <c r="H16844" s="64"/>
      <c r="O16844" s="87"/>
      <c r="P16844" s="127"/>
      <c r="Q16844" s="127"/>
      <c r="R16844" s="127"/>
    </row>
    <row r="16845" spans="7:18" x14ac:dyDescent="0.2">
      <c r="G16845" s="64"/>
      <c r="H16845" s="64"/>
      <c r="O16845" s="87"/>
      <c r="P16845" s="127"/>
      <c r="Q16845" s="127"/>
      <c r="R16845" s="127"/>
    </row>
    <row r="16846" spans="7:18" x14ac:dyDescent="0.2">
      <c r="G16846" s="64"/>
      <c r="H16846" s="64"/>
      <c r="O16846" s="87"/>
      <c r="P16846" s="127"/>
      <c r="Q16846" s="127"/>
      <c r="R16846" s="127"/>
    </row>
    <row r="16847" spans="7:18" x14ac:dyDescent="0.2">
      <c r="G16847" s="64"/>
      <c r="H16847" s="64"/>
      <c r="O16847" s="87"/>
      <c r="P16847" s="127"/>
      <c r="Q16847" s="127"/>
      <c r="R16847" s="127"/>
    </row>
    <row r="16848" spans="7:18" x14ac:dyDescent="0.2">
      <c r="G16848" s="64"/>
      <c r="H16848" s="64"/>
      <c r="O16848" s="87"/>
      <c r="P16848" s="127"/>
      <c r="Q16848" s="127"/>
      <c r="R16848" s="127"/>
    </row>
    <row r="16849" spans="7:18" x14ac:dyDescent="0.2">
      <c r="G16849" s="64"/>
      <c r="H16849" s="64"/>
      <c r="O16849" s="87"/>
      <c r="P16849" s="127"/>
      <c r="Q16849" s="127"/>
      <c r="R16849" s="127"/>
    </row>
    <row r="16850" spans="7:18" x14ac:dyDescent="0.2">
      <c r="G16850" s="64"/>
      <c r="H16850" s="64"/>
      <c r="O16850" s="87"/>
      <c r="P16850" s="127"/>
      <c r="Q16850" s="127"/>
      <c r="R16850" s="127"/>
    </row>
    <row r="16851" spans="7:18" x14ac:dyDescent="0.2">
      <c r="G16851" s="64"/>
      <c r="H16851" s="64"/>
      <c r="O16851" s="87"/>
      <c r="P16851" s="127"/>
      <c r="Q16851" s="127"/>
      <c r="R16851" s="127"/>
    </row>
    <row r="16852" spans="7:18" x14ac:dyDescent="0.2">
      <c r="G16852" s="64"/>
      <c r="H16852" s="64"/>
      <c r="O16852" s="87"/>
      <c r="P16852" s="127"/>
      <c r="Q16852" s="127"/>
      <c r="R16852" s="127"/>
    </row>
    <row r="16853" spans="7:18" x14ac:dyDescent="0.2">
      <c r="G16853" s="64"/>
      <c r="H16853" s="64"/>
      <c r="O16853" s="87"/>
      <c r="P16853" s="127"/>
      <c r="Q16853" s="127"/>
      <c r="R16853" s="127"/>
    </row>
    <row r="16854" spans="7:18" x14ac:dyDescent="0.2">
      <c r="G16854" s="64"/>
      <c r="H16854" s="64"/>
      <c r="O16854" s="87"/>
      <c r="P16854" s="127"/>
      <c r="Q16854" s="127"/>
      <c r="R16854" s="127"/>
    </row>
    <row r="16855" spans="7:18" x14ac:dyDescent="0.2">
      <c r="G16855" s="64"/>
      <c r="H16855" s="64"/>
      <c r="O16855" s="87"/>
      <c r="P16855" s="127"/>
      <c r="Q16855" s="127"/>
      <c r="R16855" s="127"/>
    </row>
    <row r="16856" spans="7:18" x14ac:dyDescent="0.2">
      <c r="G16856" s="64"/>
      <c r="H16856" s="64"/>
      <c r="O16856" s="87"/>
      <c r="P16856" s="127"/>
      <c r="Q16856" s="127"/>
      <c r="R16856" s="127"/>
    </row>
    <row r="16857" spans="7:18" x14ac:dyDescent="0.2">
      <c r="G16857" s="64"/>
      <c r="H16857" s="64"/>
      <c r="O16857" s="87"/>
      <c r="P16857" s="127"/>
      <c r="Q16857" s="127"/>
      <c r="R16857" s="127"/>
    </row>
    <row r="16858" spans="7:18" x14ac:dyDescent="0.2">
      <c r="G16858" s="64"/>
      <c r="H16858" s="64"/>
      <c r="O16858" s="87"/>
      <c r="P16858" s="127"/>
      <c r="Q16858" s="127"/>
      <c r="R16858" s="127"/>
    </row>
    <row r="16859" spans="7:18" x14ac:dyDescent="0.2">
      <c r="G16859" s="64"/>
      <c r="H16859" s="64"/>
      <c r="O16859" s="87"/>
      <c r="P16859" s="127"/>
      <c r="Q16859" s="127"/>
      <c r="R16859" s="127"/>
    </row>
    <row r="16860" spans="7:18" x14ac:dyDescent="0.2">
      <c r="G16860" s="64"/>
      <c r="H16860" s="64"/>
      <c r="O16860" s="87"/>
      <c r="P16860" s="127"/>
      <c r="Q16860" s="127"/>
      <c r="R16860" s="127"/>
    </row>
    <row r="16861" spans="7:18" x14ac:dyDescent="0.2">
      <c r="G16861" s="64"/>
      <c r="H16861" s="64"/>
      <c r="O16861" s="87"/>
      <c r="P16861" s="127"/>
      <c r="Q16861" s="127"/>
      <c r="R16861" s="127"/>
    </row>
    <row r="16862" spans="7:18" x14ac:dyDescent="0.2">
      <c r="G16862" s="64"/>
      <c r="H16862" s="64"/>
      <c r="O16862" s="87"/>
      <c r="P16862" s="127"/>
      <c r="Q16862" s="127"/>
      <c r="R16862" s="127"/>
    </row>
    <row r="16863" spans="7:18" x14ac:dyDescent="0.2">
      <c r="G16863" s="64"/>
      <c r="H16863" s="64"/>
      <c r="O16863" s="87"/>
      <c r="P16863" s="127"/>
      <c r="Q16863" s="127"/>
      <c r="R16863" s="127"/>
    </row>
    <row r="16864" spans="7:18" x14ac:dyDescent="0.2">
      <c r="G16864" s="64"/>
      <c r="H16864" s="64"/>
      <c r="O16864" s="87"/>
      <c r="P16864" s="127"/>
      <c r="Q16864" s="127"/>
      <c r="R16864" s="127"/>
    </row>
    <row r="16865" spans="7:18" x14ac:dyDescent="0.2">
      <c r="G16865" s="64"/>
      <c r="H16865" s="64"/>
      <c r="O16865" s="87"/>
      <c r="P16865" s="127"/>
      <c r="Q16865" s="127"/>
      <c r="R16865" s="127"/>
    </row>
    <row r="16866" spans="7:18" x14ac:dyDescent="0.2">
      <c r="G16866" s="64"/>
      <c r="H16866" s="64"/>
      <c r="O16866" s="87"/>
      <c r="P16866" s="127"/>
      <c r="Q16866" s="127"/>
      <c r="R16866" s="127"/>
    </row>
    <row r="16867" spans="7:18" x14ac:dyDescent="0.2">
      <c r="G16867" s="64"/>
      <c r="H16867" s="64"/>
      <c r="O16867" s="87"/>
      <c r="P16867" s="127"/>
      <c r="Q16867" s="127"/>
      <c r="R16867" s="127"/>
    </row>
    <row r="16868" spans="7:18" x14ac:dyDescent="0.2">
      <c r="G16868" s="64"/>
      <c r="H16868" s="64"/>
      <c r="O16868" s="87"/>
      <c r="P16868" s="127"/>
      <c r="Q16868" s="127"/>
      <c r="R16868" s="127"/>
    </row>
    <row r="16869" spans="7:18" x14ac:dyDescent="0.2">
      <c r="G16869" s="64"/>
      <c r="H16869" s="64"/>
      <c r="O16869" s="87"/>
      <c r="P16869" s="127"/>
      <c r="Q16869" s="127"/>
      <c r="R16869" s="127"/>
    </row>
    <row r="16870" spans="7:18" x14ac:dyDescent="0.2">
      <c r="G16870" s="64"/>
      <c r="H16870" s="64"/>
      <c r="O16870" s="87"/>
      <c r="P16870" s="127"/>
      <c r="Q16870" s="127"/>
      <c r="R16870" s="127"/>
    </row>
    <row r="16871" spans="7:18" x14ac:dyDescent="0.2">
      <c r="G16871" s="64"/>
      <c r="H16871" s="64"/>
      <c r="O16871" s="87"/>
      <c r="P16871" s="127"/>
      <c r="Q16871" s="127"/>
      <c r="R16871" s="127"/>
    </row>
    <row r="16872" spans="7:18" x14ac:dyDescent="0.2">
      <c r="G16872" s="64"/>
      <c r="H16872" s="64"/>
      <c r="O16872" s="87"/>
      <c r="P16872" s="127"/>
      <c r="Q16872" s="127"/>
      <c r="R16872" s="127"/>
    </row>
    <row r="16873" spans="7:18" x14ac:dyDescent="0.2">
      <c r="G16873" s="64"/>
      <c r="H16873" s="64"/>
      <c r="O16873" s="87"/>
      <c r="P16873" s="127"/>
      <c r="Q16873" s="127"/>
      <c r="R16873" s="127"/>
    </row>
    <row r="16874" spans="7:18" x14ac:dyDescent="0.2">
      <c r="G16874" s="64"/>
      <c r="H16874" s="64"/>
      <c r="O16874" s="87"/>
      <c r="P16874" s="127"/>
      <c r="Q16874" s="127"/>
      <c r="R16874" s="127"/>
    </row>
    <row r="16875" spans="7:18" x14ac:dyDescent="0.2">
      <c r="G16875" s="64"/>
      <c r="H16875" s="64"/>
      <c r="O16875" s="87"/>
      <c r="P16875" s="127"/>
      <c r="Q16875" s="127"/>
      <c r="R16875" s="127"/>
    </row>
    <row r="16876" spans="7:18" x14ac:dyDescent="0.2">
      <c r="G16876" s="64"/>
      <c r="H16876" s="64"/>
      <c r="O16876" s="87"/>
      <c r="P16876" s="127"/>
      <c r="Q16876" s="127"/>
      <c r="R16876" s="127"/>
    </row>
    <row r="16877" spans="7:18" x14ac:dyDescent="0.2">
      <c r="G16877" s="64"/>
      <c r="H16877" s="64"/>
      <c r="O16877" s="87"/>
      <c r="P16877" s="127"/>
      <c r="Q16877" s="127"/>
      <c r="R16877" s="127"/>
    </row>
    <row r="16878" spans="7:18" x14ac:dyDescent="0.2">
      <c r="G16878" s="64"/>
      <c r="H16878" s="64"/>
      <c r="O16878" s="87"/>
      <c r="P16878" s="127"/>
      <c r="Q16878" s="127"/>
      <c r="R16878" s="127"/>
    </row>
    <row r="16879" spans="7:18" x14ac:dyDescent="0.2">
      <c r="G16879" s="64"/>
      <c r="H16879" s="64"/>
      <c r="O16879" s="87"/>
      <c r="P16879" s="127"/>
      <c r="Q16879" s="127"/>
      <c r="R16879" s="127"/>
    </row>
    <row r="16880" spans="7:18" x14ac:dyDescent="0.2">
      <c r="G16880" s="64"/>
      <c r="H16880" s="64"/>
      <c r="O16880" s="87"/>
      <c r="P16880" s="127"/>
      <c r="Q16880" s="127"/>
      <c r="R16880" s="127"/>
    </row>
    <row r="16881" spans="7:18" x14ac:dyDescent="0.2">
      <c r="G16881" s="64"/>
      <c r="H16881" s="64"/>
      <c r="O16881" s="87"/>
      <c r="P16881" s="127"/>
      <c r="Q16881" s="127"/>
      <c r="R16881" s="127"/>
    </row>
    <row r="16882" spans="7:18" x14ac:dyDescent="0.2">
      <c r="G16882" s="64"/>
      <c r="H16882" s="64"/>
      <c r="O16882" s="87"/>
      <c r="P16882" s="127"/>
      <c r="Q16882" s="127"/>
      <c r="R16882" s="127"/>
    </row>
    <row r="16883" spans="7:18" x14ac:dyDescent="0.2">
      <c r="G16883" s="64"/>
      <c r="H16883" s="64"/>
      <c r="O16883" s="87"/>
      <c r="P16883" s="127"/>
      <c r="Q16883" s="127"/>
      <c r="R16883" s="127"/>
    </row>
    <row r="16884" spans="7:18" x14ac:dyDescent="0.2">
      <c r="G16884" s="64"/>
      <c r="H16884" s="64"/>
      <c r="O16884" s="87"/>
      <c r="P16884" s="127"/>
      <c r="Q16884" s="127"/>
      <c r="R16884" s="127"/>
    </row>
    <row r="16885" spans="7:18" x14ac:dyDescent="0.2">
      <c r="G16885" s="64"/>
      <c r="H16885" s="64"/>
      <c r="O16885" s="87"/>
      <c r="P16885" s="127"/>
      <c r="Q16885" s="127"/>
      <c r="R16885" s="127"/>
    </row>
    <row r="16886" spans="7:18" x14ac:dyDescent="0.2">
      <c r="G16886" s="64"/>
      <c r="H16886" s="64"/>
      <c r="O16886" s="87"/>
      <c r="P16886" s="127"/>
      <c r="Q16886" s="127"/>
      <c r="R16886" s="127"/>
    </row>
    <row r="16887" spans="7:18" x14ac:dyDescent="0.2">
      <c r="G16887" s="64"/>
      <c r="H16887" s="64"/>
      <c r="O16887" s="87"/>
      <c r="P16887" s="127"/>
      <c r="Q16887" s="127"/>
      <c r="R16887" s="127"/>
    </row>
    <row r="16888" spans="7:18" x14ac:dyDescent="0.2">
      <c r="G16888" s="64"/>
      <c r="H16888" s="64"/>
      <c r="O16888" s="87"/>
      <c r="P16888" s="127"/>
      <c r="Q16888" s="127"/>
      <c r="R16888" s="127"/>
    </row>
    <row r="16889" spans="7:18" x14ac:dyDescent="0.2">
      <c r="G16889" s="64"/>
      <c r="H16889" s="64"/>
      <c r="O16889" s="87"/>
      <c r="P16889" s="127"/>
      <c r="Q16889" s="127"/>
      <c r="R16889" s="127"/>
    </row>
    <row r="16890" spans="7:18" x14ac:dyDescent="0.2">
      <c r="G16890" s="64"/>
      <c r="H16890" s="64"/>
      <c r="O16890" s="87"/>
      <c r="P16890" s="127"/>
      <c r="Q16890" s="127"/>
      <c r="R16890" s="127"/>
    </row>
    <row r="16891" spans="7:18" x14ac:dyDescent="0.2">
      <c r="G16891" s="64"/>
      <c r="H16891" s="64"/>
      <c r="O16891" s="87"/>
      <c r="P16891" s="127"/>
      <c r="Q16891" s="127"/>
      <c r="R16891" s="127"/>
    </row>
    <row r="16892" spans="7:18" x14ac:dyDescent="0.2">
      <c r="G16892" s="64"/>
      <c r="H16892" s="64"/>
      <c r="O16892" s="87"/>
      <c r="P16892" s="127"/>
      <c r="Q16892" s="127"/>
      <c r="R16892" s="127"/>
    </row>
    <row r="16893" spans="7:18" x14ac:dyDescent="0.2">
      <c r="G16893" s="64"/>
      <c r="H16893" s="64"/>
      <c r="O16893" s="87"/>
      <c r="P16893" s="127"/>
      <c r="Q16893" s="127"/>
      <c r="R16893" s="127"/>
    </row>
    <row r="16894" spans="7:18" x14ac:dyDescent="0.2">
      <c r="G16894" s="64"/>
      <c r="H16894" s="64"/>
      <c r="O16894" s="87"/>
      <c r="P16894" s="127"/>
      <c r="Q16894" s="127"/>
      <c r="R16894" s="127"/>
    </row>
    <row r="16895" spans="7:18" x14ac:dyDescent="0.2">
      <c r="G16895" s="64"/>
      <c r="H16895" s="64"/>
      <c r="O16895" s="87"/>
      <c r="P16895" s="127"/>
      <c r="Q16895" s="127"/>
      <c r="R16895" s="127"/>
    </row>
    <row r="16896" spans="7:18" x14ac:dyDescent="0.2">
      <c r="G16896" s="64"/>
      <c r="H16896" s="64"/>
      <c r="O16896" s="87"/>
      <c r="P16896" s="127"/>
      <c r="Q16896" s="127"/>
      <c r="R16896" s="127"/>
    </row>
    <row r="16897" spans="7:18" x14ac:dyDescent="0.2">
      <c r="G16897" s="64"/>
      <c r="H16897" s="64"/>
      <c r="O16897" s="87"/>
      <c r="P16897" s="127"/>
      <c r="Q16897" s="127"/>
      <c r="R16897" s="127"/>
    </row>
    <row r="16898" spans="7:18" x14ac:dyDescent="0.2">
      <c r="G16898" s="64"/>
      <c r="H16898" s="64"/>
      <c r="O16898" s="87"/>
      <c r="P16898" s="127"/>
      <c r="Q16898" s="127"/>
      <c r="R16898" s="127"/>
    </row>
    <row r="16899" spans="7:18" x14ac:dyDescent="0.2">
      <c r="G16899" s="64"/>
      <c r="H16899" s="64"/>
      <c r="O16899" s="87"/>
      <c r="P16899" s="127"/>
      <c r="Q16899" s="127"/>
      <c r="R16899" s="127"/>
    </row>
    <row r="16900" spans="7:18" x14ac:dyDescent="0.2">
      <c r="G16900" s="64"/>
      <c r="H16900" s="64"/>
      <c r="O16900" s="87"/>
      <c r="P16900" s="127"/>
      <c r="Q16900" s="127"/>
      <c r="R16900" s="127"/>
    </row>
    <row r="16901" spans="7:18" x14ac:dyDescent="0.2">
      <c r="G16901" s="64"/>
      <c r="H16901" s="64"/>
      <c r="O16901" s="87"/>
      <c r="P16901" s="127"/>
      <c r="Q16901" s="127"/>
      <c r="R16901" s="127"/>
    </row>
    <row r="16902" spans="7:18" x14ac:dyDescent="0.2">
      <c r="G16902" s="64"/>
      <c r="H16902" s="64"/>
      <c r="O16902" s="87"/>
      <c r="P16902" s="127"/>
      <c r="Q16902" s="127"/>
      <c r="R16902" s="127"/>
    </row>
    <row r="16903" spans="7:18" x14ac:dyDescent="0.2">
      <c r="G16903" s="64"/>
      <c r="H16903" s="64"/>
      <c r="O16903" s="87"/>
      <c r="P16903" s="127"/>
      <c r="Q16903" s="127"/>
      <c r="R16903" s="127"/>
    </row>
    <row r="16904" spans="7:18" x14ac:dyDescent="0.2">
      <c r="G16904" s="64"/>
      <c r="H16904" s="64"/>
      <c r="O16904" s="87"/>
      <c r="P16904" s="127"/>
      <c r="Q16904" s="127"/>
      <c r="R16904" s="127"/>
    </row>
    <row r="16905" spans="7:18" x14ac:dyDescent="0.2">
      <c r="G16905" s="64"/>
      <c r="H16905" s="64"/>
      <c r="O16905" s="87"/>
      <c r="P16905" s="127"/>
      <c r="Q16905" s="127"/>
      <c r="R16905" s="127"/>
    </row>
    <row r="16906" spans="7:18" x14ac:dyDescent="0.2">
      <c r="G16906" s="64"/>
      <c r="H16906" s="64"/>
      <c r="O16906" s="87"/>
      <c r="P16906" s="127"/>
      <c r="Q16906" s="127"/>
      <c r="R16906" s="127"/>
    </row>
    <row r="16907" spans="7:18" x14ac:dyDescent="0.2">
      <c r="G16907" s="64"/>
      <c r="H16907" s="64"/>
      <c r="O16907" s="87"/>
      <c r="P16907" s="127"/>
      <c r="Q16907" s="127"/>
      <c r="R16907" s="127"/>
    </row>
    <row r="16908" spans="7:18" x14ac:dyDescent="0.2">
      <c r="G16908" s="64"/>
      <c r="H16908" s="64"/>
      <c r="O16908" s="87"/>
      <c r="P16908" s="127"/>
      <c r="Q16908" s="127"/>
      <c r="R16908" s="127"/>
    </row>
    <row r="16909" spans="7:18" x14ac:dyDescent="0.2">
      <c r="G16909" s="64"/>
      <c r="H16909" s="64"/>
      <c r="O16909" s="87"/>
      <c r="P16909" s="127"/>
      <c r="Q16909" s="127"/>
      <c r="R16909" s="127"/>
    </row>
    <row r="16910" spans="7:18" x14ac:dyDescent="0.2">
      <c r="G16910" s="64"/>
      <c r="H16910" s="64"/>
      <c r="O16910" s="87"/>
      <c r="P16910" s="127"/>
      <c r="Q16910" s="127"/>
      <c r="R16910" s="127"/>
    </row>
    <row r="16911" spans="7:18" x14ac:dyDescent="0.2">
      <c r="G16911" s="64"/>
      <c r="H16911" s="64"/>
      <c r="O16911" s="87"/>
      <c r="P16911" s="127"/>
      <c r="Q16911" s="127"/>
      <c r="R16911" s="127"/>
    </row>
    <row r="16912" spans="7:18" x14ac:dyDescent="0.2">
      <c r="G16912" s="64"/>
      <c r="H16912" s="64"/>
      <c r="O16912" s="87"/>
      <c r="P16912" s="127"/>
      <c r="Q16912" s="127"/>
      <c r="R16912" s="127"/>
    </row>
    <row r="16913" spans="7:18" x14ac:dyDescent="0.2">
      <c r="G16913" s="64"/>
      <c r="H16913" s="64"/>
      <c r="O16913" s="87"/>
      <c r="P16913" s="127"/>
      <c r="Q16913" s="127"/>
      <c r="R16913" s="127"/>
    </row>
    <row r="16914" spans="7:18" x14ac:dyDescent="0.2">
      <c r="G16914" s="64"/>
      <c r="H16914" s="64"/>
      <c r="O16914" s="87"/>
      <c r="P16914" s="127"/>
      <c r="Q16914" s="127"/>
      <c r="R16914" s="127"/>
    </row>
    <row r="16915" spans="7:18" x14ac:dyDescent="0.2">
      <c r="G16915" s="64"/>
      <c r="H16915" s="64"/>
      <c r="O16915" s="87"/>
      <c r="P16915" s="127"/>
      <c r="Q16915" s="127"/>
      <c r="R16915" s="127"/>
    </row>
    <row r="16916" spans="7:18" x14ac:dyDescent="0.2">
      <c r="G16916" s="64"/>
      <c r="H16916" s="64"/>
      <c r="O16916" s="87"/>
      <c r="P16916" s="127"/>
      <c r="Q16916" s="127"/>
      <c r="R16916" s="127"/>
    </row>
    <row r="16917" spans="7:18" x14ac:dyDescent="0.2">
      <c r="G16917" s="64"/>
      <c r="H16917" s="64"/>
      <c r="O16917" s="87"/>
      <c r="P16917" s="127"/>
      <c r="Q16917" s="127"/>
      <c r="R16917" s="127"/>
    </row>
    <row r="16918" spans="7:18" x14ac:dyDescent="0.2">
      <c r="G16918" s="64"/>
      <c r="H16918" s="64"/>
      <c r="O16918" s="87"/>
      <c r="P16918" s="127"/>
      <c r="Q16918" s="127"/>
      <c r="R16918" s="127"/>
    </row>
    <row r="16919" spans="7:18" x14ac:dyDescent="0.2">
      <c r="G16919" s="64"/>
      <c r="H16919" s="64"/>
      <c r="O16919" s="87"/>
      <c r="P16919" s="127"/>
      <c r="Q16919" s="127"/>
      <c r="R16919" s="127"/>
    </row>
    <row r="16920" spans="7:18" x14ac:dyDescent="0.2">
      <c r="G16920" s="64"/>
      <c r="H16920" s="64"/>
      <c r="O16920" s="87"/>
      <c r="P16920" s="127"/>
      <c r="Q16920" s="127"/>
      <c r="R16920" s="127"/>
    </row>
    <row r="16921" spans="7:18" x14ac:dyDescent="0.2">
      <c r="G16921" s="64"/>
      <c r="H16921" s="64"/>
      <c r="O16921" s="87"/>
      <c r="P16921" s="127"/>
      <c r="Q16921" s="127"/>
      <c r="R16921" s="127"/>
    </row>
    <row r="16922" spans="7:18" x14ac:dyDescent="0.2">
      <c r="G16922" s="64"/>
      <c r="H16922" s="64"/>
      <c r="O16922" s="87"/>
      <c r="P16922" s="127"/>
      <c r="Q16922" s="127"/>
      <c r="R16922" s="127"/>
    </row>
    <row r="16923" spans="7:18" x14ac:dyDescent="0.2">
      <c r="G16923" s="64"/>
      <c r="H16923" s="64"/>
      <c r="O16923" s="87"/>
      <c r="P16923" s="127"/>
      <c r="Q16923" s="127"/>
      <c r="R16923" s="127"/>
    </row>
    <row r="16924" spans="7:18" x14ac:dyDescent="0.2">
      <c r="G16924" s="64"/>
      <c r="H16924" s="64"/>
      <c r="O16924" s="87"/>
      <c r="P16924" s="127"/>
      <c r="Q16924" s="127"/>
      <c r="R16924" s="127"/>
    </row>
    <row r="16925" spans="7:18" x14ac:dyDescent="0.2">
      <c r="G16925" s="64"/>
      <c r="H16925" s="64"/>
      <c r="O16925" s="87"/>
      <c r="P16925" s="127"/>
      <c r="Q16925" s="127"/>
      <c r="R16925" s="127"/>
    </row>
    <row r="16926" spans="7:18" x14ac:dyDescent="0.2">
      <c r="G16926" s="64"/>
      <c r="H16926" s="64"/>
      <c r="O16926" s="87"/>
      <c r="P16926" s="127"/>
      <c r="Q16926" s="127"/>
      <c r="R16926" s="127"/>
    </row>
    <row r="16927" spans="7:18" x14ac:dyDescent="0.2">
      <c r="G16927" s="64"/>
      <c r="H16927" s="64"/>
      <c r="O16927" s="87"/>
      <c r="P16927" s="127"/>
      <c r="Q16927" s="127"/>
      <c r="R16927" s="127"/>
    </row>
    <row r="16928" spans="7:18" x14ac:dyDescent="0.2">
      <c r="G16928" s="64"/>
      <c r="H16928" s="64"/>
      <c r="O16928" s="87"/>
      <c r="P16928" s="127"/>
      <c r="Q16928" s="127"/>
      <c r="R16928" s="127"/>
    </row>
    <row r="16929" spans="7:18" x14ac:dyDescent="0.2">
      <c r="G16929" s="64"/>
      <c r="H16929" s="64"/>
      <c r="O16929" s="87"/>
      <c r="P16929" s="127"/>
      <c r="Q16929" s="127"/>
      <c r="R16929" s="127"/>
    </row>
    <row r="16930" spans="7:18" x14ac:dyDescent="0.2">
      <c r="G16930" s="64"/>
      <c r="H16930" s="64"/>
      <c r="O16930" s="87"/>
      <c r="P16930" s="127"/>
      <c r="Q16930" s="127"/>
      <c r="R16930" s="127"/>
    </row>
    <row r="16931" spans="7:18" x14ac:dyDescent="0.2">
      <c r="G16931" s="64"/>
      <c r="H16931" s="64"/>
      <c r="O16931" s="87"/>
      <c r="P16931" s="127"/>
      <c r="Q16931" s="127"/>
      <c r="R16931" s="127"/>
    </row>
    <row r="16932" spans="7:18" x14ac:dyDescent="0.2">
      <c r="G16932" s="64"/>
      <c r="H16932" s="64"/>
      <c r="O16932" s="87"/>
      <c r="P16932" s="127"/>
      <c r="Q16932" s="127"/>
      <c r="R16932" s="127"/>
    </row>
    <row r="16933" spans="7:18" x14ac:dyDescent="0.2">
      <c r="G16933" s="64"/>
      <c r="H16933" s="64"/>
      <c r="O16933" s="87"/>
      <c r="P16933" s="127"/>
      <c r="Q16933" s="127"/>
      <c r="R16933" s="127"/>
    </row>
    <row r="16934" spans="7:18" x14ac:dyDescent="0.2">
      <c r="G16934" s="64"/>
      <c r="H16934" s="64"/>
      <c r="O16934" s="87"/>
      <c r="P16934" s="127"/>
      <c r="Q16934" s="127"/>
      <c r="R16934" s="127"/>
    </row>
    <row r="16935" spans="7:18" x14ac:dyDescent="0.2">
      <c r="G16935" s="64"/>
      <c r="H16935" s="64"/>
      <c r="O16935" s="87"/>
      <c r="P16935" s="127"/>
      <c r="Q16935" s="127"/>
      <c r="R16935" s="127"/>
    </row>
    <row r="16936" spans="7:18" x14ac:dyDescent="0.2">
      <c r="G16936" s="64"/>
      <c r="H16936" s="64"/>
      <c r="O16936" s="87"/>
      <c r="P16936" s="127"/>
      <c r="Q16936" s="127"/>
      <c r="R16936" s="127"/>
    </row>
    <row r="16937" spans="7:18" x14ac:dyDescent="0.2">
      <c r="G16937" s="64"/>
      <c r="H16937" s="64"/>
      <c r="O16937" s="87"/>
      <c r="P16937" s="127"/>
      <c r="Q16937" s="127"/>
      <c r="R16937" s="127"/>
    </row>
    <row r="16938" spans="7:18" x14ac:dyDescent="0.2">
      <c r="G16938" s="64"/>
      <c r="H16938" s="64"/>
      <c r="O16938" s="87"/>
      <c r="P16938" s="127"/>
      <c r="Q16938" s="127"/>
      <c r="R16938" s="127"/>
    </row>
    <row r="16939" spans="7:18" x14ac:dyDescent="0.2">
      <c r="G16939" s="64"/>
      <c r="H16939" s="64"/>
      <c r="O16939" s="87"/>
      <c r="P16939" s="127"/>
      <c r="Q16939" s="127"/>
      <c r="R16939" s="127"/>
    </row>
    <row r="16940" spans="7:18" x14ac:dyDescent="0.2">
      <c r="G16940" s="64"/>
      <c r="H16940" s="64"/>
      <c r="O16940" s="87"/>
      <c r="P16940" s="127"/>
      <c r="Q16940" s="127"/>
      <c r="R16940" s="127"/>
    </row>
    <row r="16941" spans="7:18" x14ac:dyDescent="0.2">
      <c r="G16941" s="64"/>
      <c r="H16941" s="64"/>
      <c r="O16941" s="87"/>
      <c r="P16941" s="127"/>
      <c r="Q16941" s="127"/>
      <c r="R16941" s="127"/>
    </row>
    <row r="16942" spans="7:18" x14ac:dyDescent="0.2">
      <c r="G16942" s="64"/>
      <c r="H16942" s="64"/>
      <c r="O16942" s="87"/>
      <c r="P16942" s="127"/>
      <c r="Q16942" s="127"/>
      <c r="R16942" s="127"/>
    </row>
    <row r="16943" spans="7:18" x14ac:dyDescent="0.2">
      <c r="G16943" s="64"/>
      <c r="H16943" s="64"/>
      <c r="O16943" s="87"/>
      <c r="P16943" s="127"/>
      <c r="Q16943" s="127"/>
      <c r="R16943" s="127"/>
    </row>
    <row r="16944" spans="7:18" x14ac:dyDescent="0.2">
      <c r="G16944" s="64"/>
      <c r="H16944" s="64"/>
      <c r="O16944" s="87"/>
      <c r="P16944" s="127"/>
      <c r="Q16944" s="127"/>
      <c r="R16944" s="127"/>
    </row>
    <row r="16945" spans="7:18" x14ac:dyDescent="0.2">
      <c r="G16945" s="64"/>
      <c r="H16945" s="64"/>
      <c r="O16945" s="87"/>
      <c r="P16945" s="127"/>
      <c r="Q16945" s="127"/>
      <c r="R16945" s="127"/>
    </row>
    <row r="16946" spans="7:18" x14ac:dyDescent="0.2">
      <c r="G16946" s="64"/>
      <c r="H16946" s="64"/>
      <c r="O16946" s="87"/>
      <c r="P16946" s="127"/>
      <c r="Q16946" s="127"/>
      <c r="R16946" s="127"/>
    </row>
    <row r="16947" spans="7:18" x14ac:dyDescent="0.2">
      <c r="G16947" s="64"/>
      <c r="H16947" s="64"/>
      <c r="O16947" s="87"/>
      <c r="P16947" s="127"/>
      <c r="Q16947" s="127"/>
      <c r="R16947" s="127"/>
    </row>
    <row r="16948" spans="7:18" x14ac:dyDescent="0.2">
      <c r="G16948" s="64"/>
      <c r="H16948" s="64"/>
      <c r="O16948" s="87"/>
      <c r="P16948" s="127"/>
      <c r="Q16948" s="127"/>
      <c r="R16948" s="127"/>
    </row>
    <row r="16949" spans="7:18" x14ac:dyDescent="0.2">
      <c r="G16949" s="64"/>
      <c r="H16949" s="64"/>
      <c r="O16949" s="87"/>
      <c r="P16949" s="127"/>
      <c r="Q16949" s="127"/>
      <c r="R16949" s="127"/>
    </row>
    <row r="16950" spans="7:18" x14ac:dyDescent="0.2">
      <c r="G16950" s="64"/>
      <c r="H16950" s="64"/>
      <c r="O16950" s="87"/>
      <c r="P16950" s="127"/>
      <c r="Q16950" s="127"/>
      <c r="R16950" s="127"/>
    </row>
    <row r="16951" spans="7:18" x14ac:dyDescent="0.2">
      <c r="G16951" s="64"/>
      <c r="H16951" s="64"/>
      <c r="O16951" s="87"/>
      <c r="P16951" s="127"/>
      <c r="Q16951" s="127"/>
      <c r="R16951" s="127"/>
    </row>
    <row r="16952" spans="7:18" x14ac:dyDescent="0.2">
      <c r="G16952" s="64"/>
      <c r="H16952" s="64"/>
      <c r="O16952" s="87"/>
      <c r="P16952" s="127"/>
      <c r="Q16952" s="127"/>
      <c r="R16952" s="127"/>
    </row>
    <row r="16953" spans="7:18" x14ac:dyDescent="0.2">
      <c r="G16953" s="64"/>
      <c r="H16953" s="64"/>
      <c r="O16953" s="87"/>
      <c r="P16953" s="127"/>
      <c r="Q16953" s="127"/>
      <c r="R16953" s="127"/>
    </row>
    <row r="16954" spans="7:18" x14ac:dyDescent="0.2">
      <c r="G16954" s="64"/>
      <c r="H16954" s="64"/>
      <c r="O16954" s="87"/>
      <c r="P16954" s="127"/>
      <c r="Q16954" s="127"/>
      <c r="R16954" s="127"/>
    </row>
    <row r="16955" spans="7:18" x14ac:dyDescent="0.2">
      <c r="G16955" s="64"/>
      <c r="H16955" s="64"/>
      <c r="O16955" s="87"/>
      <c r="P16955" s="127"/>
      <c r="Q16955" s="127"/>
      <c r="R16955" s="127"/>
    </row>
    <row r="16956" spans="7:18" x14ac:dyDescent="0.2">
      <c r="G16956" s="64"/>
      <c r="H16956" s="64"/>
      <c r="O16956" s="87"/>
      <c r="P16956" s="127"/>
      <c r="Q16956" s="127"/>
      <c r="R16956" s="127"/>
    </row>
    <row r="16957" spans="7:18" x14ac:dyDescent="0.2">
      <c r="G16957" s="64"/>
      <c r="H16957" s="64"/>
      <c r="O16957" s="87"/>
      <c r="P16957" s="127"/>
      <c r="Q16957" s="127"/>
      <c r="R16957" s="127"/>
    </row>
    <row r="16958" spans="7:18" x14ac:dyDescent="0.2">
      <c r="G16958" s="64"/>
      <c r="H16958" s="64"/>
      <c r="O16958" s="87"/>
      <c r="P16958" s="127"/>
      <c r="Q16958" s="127"/>
      <c r="R16958" s="127"/>
    </row>
    <row r="16959" spans="7:18" x14ac:dyDescent="0.2">
      <c r="G16959" s="64"/>
      <c r="H16959" s="64"/>
      <c r="O16959" s="87"/>
      <c r="P16959" s="127"/>
      <c r="Q16959" s="127"/>
      <c r="R16959" s="127"/>
    </row>
    <row r="16960" spans="7:18" x14ac:dyDescent="0.2">
      <c r="G16960" s="64"/>
      <c r="H16960" s="64"/>
      <c r="O16960" s="87"/>
      <c r="P16960" s="127"/>
      <c r="Q16960" s="127"/>
      <c r="R16960" s="127"/>
    </row>
    <row r="16961" spans="7:18" x14ac:dyDescent="0.2">
      <c r="G16961" s="64"/>
      <c r="H16961" s="64"/>
      <c r="O16961" s="87"/>
      <c r="P16961" s="127"/>
      <c r="Q16961" s="127"/>
      <c r="R16961" s="127"/>
    </row>
    <row r="16962" spans="7:18" x14ac:dyDescent="0.2">
      <c r="G16962" s="64"/>
      <c r="H16962" s="64"/>
      <c r="O16962" s="87"/>
      <c r="P16962" s="127"/>
      <c r="Q16962" s="127"/>
      <c r="R16962" s="127"/>
    </row>
    <row r="16963" spans="7:18" x14ac:dyDescent="0.2">
      <c r="G16963" s="64"/>
      <c r="H16963" s="64"/>
      <c r="O16963" s="87"/>
      <c r="P16963" s="127"/>
      <c r="Q16963" s="127"/>
      <c r="R16963" s="127"/>
    </row>
    <row r="16964" spans="7:18" x14ac:dyDescent="0.2">
      <c r="G16964" s="64"/>
      <c r="H16964" s="64"/>
      <c r="O16964" s="87"/>
      <c r="P16964" s="127"/>
      <c r="Q16964" s="127"/>
      <c r="R16964" s="127"/>
    </row>
    <row r="16965" spans="7:18" x14ac:dyDescent="0.2">
      <c r="G16965" s="64"/>
      <c r="H16965" s="64"/>
      <c r="O16965" s="87"/>
      <c r="P16965" s="127"/>
      <c r="Q16965" s="127"/>
      <c r="R16965" s="127"/>
    </row>
    <row r="16966" spans="7:18" x14ac:dyDescent="0.2">
      <c r="G16966" s="64"/>
      <c r="H16966" s="64"/>
      <c r="O16966" s="87"/>
      <c r="P16966" s="127"/>
      <c r="Q16966" s="127"/>
      <c r="R16966" s="127"/>
    </row>
    <row r="16967" spans="7:18" x14ac:dyDescent="0.2">
      <c r="G16967" s="64"/>
      <c r="H16967" s="64"/>
      <c r="O16967" s="87"/>
      <c r="P16967" s="127"/>
      <c r="Q16967" s="127"/>
      <c r="R16967" s="127"/>
    </row>
    <row r="16968" spans="7:18" x14ac:dyDescent="0.2">
      <c r="G16968" s="64"/>
      <c r="H16968" s="64"/>
      <c r="O16968" s="87"/>
      <c r="P16968" s="127"/>
      <c r="Q16968" s="127"/>
      <c r="R16968" s="127"/>
    </row>
    <row r="16969" spans="7:18" x14ac:dyDescent="0.2">
      <c r="G16969" s="64"/>
      <c r="H16969" s="64"/>
      <c r="O16969" s="87"/>
      <c r="P16969" s="127"/>
      <c r="Q16969" s="127"/>
      <c r="R16969" s="127"/>
    </row>
    <row r="16970" spans="7:18" x14ac:dyDescent="0.2">
      <c r="G16970" s="64"/>
      <c r="H16970" s="64"/>
      <c r="O16970" s="87"/>
      <c r="P16970" s="127"/>
      <c r="Q16970" s="127"/>
      <c r="R16970" s="127"/>
    </row>
    <row r="16971" spans="7:18" x14ac:dyDescent="0.2">
      <c r="G16971" s="64"/>
      <c r="H16971" s="64"/>
      <c r="O16971" s="87"/>
      <c r="P16971" s="127"/>
      <c r="Q16971" s="127"/>
      <c r="R16971" s="127"/>
    </row>
    <row r="16972" spans="7:18" x14ac:dyDescent="0.2">
      <c r="G16972" s="64"/>
      <c r="H16972" s="64"/>
      <c r="O16972" s="87"/>
      <c r="P16972" s="127"/>
      <c r="Q16972" s="127"/>
      <c r="R16972" s="127"/>
    </row>
    <row r="16973" spans="7:18" x14ac:dyDescent="0.2">
      <c r="G16973" s="64"/>
      <c r="H16973" s="64"/>
      <c r="O16973" s="87"/>
      <c r="P16973" s="127"/>
      <c r="Q16973" s="127"/>
      <c r="R16973" s="127"/>
    </row>
    <row r="16974" spans="7:18" x14ac:dyDescent="0.2">
      <c r="G16974" s="64"/>
      <c r="H16974" s="64"/>
      <c r="O16974" s="87"/>
      <c r="P16974" s="127"/>
      <c r="Q16974" s="127"/>
      <c r="R16974" s="127"/>
    </row>
    <row r="16975" spans="7:18" x14ac:dyDescent="0.2">
      <c r="G16975" s="64"/>
      <c r="H16975" s="64"/>
      <c r="O16975" s="87"/>
      <c r="P16975" s="127"/>
      <c r="Q16975" s="127"/>
      <c r="R16975" s="127"/>
    </row>
    <row r="16976" spans="7:18" x14ac:dyDescent="0.2">
      <c r="G16976" s="64"/>
      <c r="H16976" s="64"/>
      <c r="O16976" s="87"/>
      <c r="P16976" s="127"/>
      <c r="Q16976" s="127"/>
      <c r="R16976" s="127"/>
    </row>
    <row r="16977" spans="7:18" x14ac:dyDescent="0.2">
      <c r="G16977" s="64"/>
      <c r="H16977" s="64"/>
      <c r="O16977" s="87"/>
      <c r="P16977" s="127"/>
      <c r="Q16977" s="127"/>
      <c r="R16977" s="127"/>
    </row>
    <row r="16978" spans="7:18" x14ac:dyDescent="0.2">
      <c r="G16978" s="64"/>
      <c r="H16978" s="64"/>
      <c r="O16978" s="87"/>
      <c r="P16978" s="127"/>
      <c r="Q16978" s="127"/>
      <c r="R16978" s="127"/>
    </row>
    <row r="16979" spans="7:18" x14ac:dyDescent="0.2">
      <c r="G16979" s="64"/>
      <c r="H16979" s="64"/>
      <c r="O16979" s="87"/>
      <c r="P16979" s="127"/>
      <c r="Q16979" s="127"/>
      <c r="R16979" s="127"/>
    </row>
    <row r="16980" spans="7:18" x14ac:dyDescent="0.2">
      <c r="G16980" s="64"/>
      <c r="H16980" s="64"/>
      <c r="O16980" s="87"/>
      <c r="P16980" s="127"/>
      <c r="Q16980" s="127"/>
      <c r="R16980" s="127"/>
    </row>
    <row r="16981" spans="7:18" x14ac:dyDescent="0.2">
      <c r="G16981" s="64"/>
      <c r="H16981" s="64"/>
      <c r="O16981" s="87"/>
      <c r="P16981" s="127"/>
      <c r="Q16981" s="127"/>
      <c r="R16981" s="127"/>
    </row>
    <row r="16982" spans="7:18" x14ac:dyDescent="0.2">
      <c r="G16982" s="64"/>
      <c r="H16982" s="64"/>
      <c r="O16982" s="87"/>
      <c r="P16982" s="127"/>
      <c r="Q16982" s="127"/>
      <c r="R16982" s="127"/>
    </row>
    <row r="16983" spans="7:18" x14ac:dyDescent="0.2">
      <c r="G16983" s="64"/>
      <c r="H16983" s="64"/>
      <c r="O16983" s="87"/>
      <c r="P16983" s="127"/>
      <c r="Q16983" s="127"/>
      <c r="R16983" s="127"/>
    </row>
    <row r="16984" spans="7:18" x14ac:dyDescent="0.2">
      <c r="G16984" s="64"/>
      <c r="H16984" s="64"/>
      <c r="O16984" s="87"/>
      <c r="P16984" s="127"/>
      <c r="Q16984" s="127"/>
      <c r="R16984" s="127"/>
    </row>
    <row r="16985" spans="7:18" x14ac:dyDescent="0.2">
      <c r="G16985" s="64"/>
      <c r="H16985" s="64"/>
      <c r="O16985" s="87"/>
      <c r="P16985" s="127"/>
      <c r="Q16985" s="127"/>
      <c r="R16985" s="127"/>
    </row>
    <row r="16986" spans="7:18" x14ac:dyDescent="0.2">
      <c r="G16986" s="64"/>
      <c r="H16986" s="64"/>
      <c r="O16986" s="87"/>
      <c r="P16986" s="127"/>
      <c r="Q16986" s="127"/>
      <c r="R16986" s="127"/>
    </row>
    <row r="16987" spans="7:18" x14ac:dyDescent="0.2">
      <c r="G16987" s="64"/>
      <c r="H16987" s="64"/>
      <c r="O16987" s="87"/>
      <c r="P16987" s="127"/>
      <c r="Q16987" s="127"/>
      <c r="R16987" s="127"/>
    </row>
    <row r="16988" spans="7:18" x14ac:dyDescent="0.2">
      <c r="G16988" s="64"/>
      <c r="H16988" s="64"/>
      <c r="O16988" s="87"/>
      <c r="P16988" s="127"/>
      <c r="Q16988" s="127"/>
      <c r="R16988" s="127"/>
    </row>
    <row r="16989" spans="7:18" x14ac:dyDescent="0.2">
      <c r="G16989" s="64"/>
      <c r="H16989" s="64"/>
      <c r="O16989" s="87"/>
      <c r="P16989" s="127"/>
      <c r="Q16989" s="127"/>
      <c r="R16989" s="127"/>
    </row>
    <row r="16990" spans="7:18" x14ac:dyDescent="0.2">
      <c r="G16990" s="64"/>
      <c r="H16990" s="64"/>
      <c r="O16990" s="87"/>
      <c r="P16990" s="127"/>
      <c r="Q16990" s="127"/>
      <c r="R16990" s="127"/>
    </row>
    <row r="16991" spans="7:18" x14ac:dyDescent="0.2">
      <c r="G16991" s="64"/>
      <c r="H16991" s="64"/>
      <c r="O16991" s="87"/>
      <c r="P16991" s="127"/>
      <c r="Q16991" s="127"/>
      <c r="R16991" s="127"/>
    </row>
    <row r="16992" spans="7:18" x14ac:dyDescent="0.2">
      <c r="G16992" s="64"/>
      <c r="H16992" s="64"/>
      <c r="O16992" s="87"/>
      <c r="P16992" s="127"/>
      <c r="Q16992" s="127"/>
      <c r="R16992" s="127"/>
    </row>
    <row r="16993" spans="7:18" x14ac:dyDescent="0.2">
      <c r="G16993" s="64"/>
      <c r="H16993" s="64"/>
      <c r="O16993" s="87"/>
      <c r="P16993" s="127"/>
      <c r="Q16993" s="127"/>
      <c r="R16993" s="127"/>
    </row>
    <row r="16994" spans="7:18" x14ac:dyDescent="0.2">
      <c r="G16994" s="64"/>
      <c r="H16994" s="64"/>
      <c r="O16994" s="87"/>
      <c r="P16994" s="127"/>
      <c r="Q16994" s="127"/>
      <c r="R16994" s="127"/>
    </row>
    <row r="16995" spans="7:18" x14ac:dyDescent="0.2">
      <c r="G16995" s="64"/>
      <c r="H16995" s="64"/>
      <c r="O16995" s="87"/>
      <c r="P16995" s="127"/>
      <c r="Q16995" s="127"/>
      <c r="R16995" s="127"/>
    </row>
    <row r="16996" spans="7:18" x14ac:dyDescent="0.2">
      <c r="G16996" s="64"/>
      <c r="H16996" s="64"/>
      <c r="O16996" s="87"/>
      <c r="P16996" s="127"/>
      <c r="Q16996" s="127"/>
      <c r="R16996" s="127"/>
    </row>
    <row r="16997" spans="7:18" x14ac:dyDescent="0.2">
      <c r="G16997" s="64"/>
      <c r="H16997" s="64"/>
      <c r="O16997" s="87"/>
      <c r="P16997" s="127"/>
      <c r="Q16997" s="127"/>
      <c r="R16997" s="127"/>
    </row>
    <row r="16998" spans="7:18" x14ac:dyDescent="0.2">
      <c r="G16998" s="64"/>
      <c r="H16998" s="64"/>
      <c r="O16998" s="87"/>
      <c r="P16998" s="127"/>
      <c r="Q16998" s="127"/>
      <c r="R16998" s="127"/>
    </row>
    <row r="16999" spans="7:18" x14ac:dyDescent="0.2">
      <c r="G16999" s="64"/>
      <c r="H16999" s="64"/>
      <c r="O16999" s="87"/>
      <c r="P16999" s="127"/>
      <c r="Q16999" s="127"/>
      <c r="R16999" s="127"/>
    </row>
    <row r="17000" spans="7:18" x14ac:dyDescent="0.2">
      <c r="G17000" s="64"/>
      <c r="H17000" s="64"/>
      <c r="O17000" s="87"/>
      <c r="P17000" s="127"/>
      <c r="Q17000" s="127"/>
      <c r="R17000" s="127"/>
    </row>
    <row r="17001" spans="7:18" x14ac:dyDescent="0.2">
      <c r="G17001" s="64"/>
      <c r="H17001" s="64"/>
      <c r="O17001" s="87"/>
      <c r="P17001" s="127"/>
      <c r="Q17001" s="127"/>
      <c r="R17001" s="127"/>
    </row>
    <row r="17002" spans="7:18" x14ac:dyDescent="0.2">
      <c r="G17002" s="64"/>
      <c r="H17002" s="64"/>
      <c r="O17002" s="87"/>
      <c r="P17002" s="127"/>
      <c r="Q17002" s="127"/>
      <c r="R17002" s="127"/>
    </row>
    <row r="17003" spans="7:18" x14ac:dyDescent="0.2">
      <c r="G17003" s="64"/>
      <c r="H17003" s="64"/>
      <c r="O17003" s="87"/>
      <c r="P17003" s="127"/>
      <c r="Q17003" s="127"/>
      <c r="R17003" s="127"/>
    </row>
    <row r="17004" spans="7:18" x14ac:dyDescent="0.2">
      <c r="G17004" s="64"/>
      <c r="H17004" s="64"/>
      <c r="O17004" s="87"/>
      <c r="P17004" s="127"/>
      <c r="Q17004" s="127"/>
      <c r="R17004" s="127"/>
    </row>
    <row r="17005" spans="7:18" x14ac:dyDescent="0.2">
      <c r="G17005" s="64"/>
      <c r="H17005" s="64"/>
      <c r="O17005" s="87"/>
      <c r="P17005" s="127"/>
      <c r="Q17005" s="127"/>
      <c r="R17005" s="127"/>
    </row>
    <row r="17006" spans="7:18" x14ac:dyDescent="0.2">
      <c r="G17006" s="64"/>
      <c r="H17006" s="64"/>
      <c r="O17006" s="87"/>
      <c r="P17006" s="127"/>
      <c r="Q17006" s="127"/>
      <c r="R17006" s="127"/>
    </row>
    <row r="17007" spans="7:18" x14ac:dyDescent="0.2">
      <c r="G17007" s="64"/>
      <c r="H17007" s="64"/>
      <c r="O17007" s="87"/>
      <c r="P17007" s="127"/>
      <c r="Q17007" s="127"/>
      <c r="R17007" s="127"/>
    </row>
    <row r="17008" spans="7:18" x14ac:dyDescent="0.2">
      <c r="G17008" s="64"/>
      <c r="H17008" s="64"/>
      <c r="O17008" s="87"/>
      <c r="P17008" s="127"/>
      <c r="Q17008" s="127"/>
      <c r="R17008" s="127"/>
    </row>
    <row r="17009" spans="7:18" x14ac:dyDescent="0.2">
      <c r="G17009" s="64"/>
      <c r="H17009" s="64"/>
      <c r="O17009" s="87"/>
      <c r="P17009" s="127"/>
      <c r="Q17009" s="127"/>
      <c r="R17009" s="127"/>
    </row>
    <row r="17010" spans="7:18" x14ac:dyDescent="0.2">
      <c r="G17010" s="64"/>
      <c r="H17010" s="64"/>
      <c r="O17010" s="87"/>
      <c r="P17010" s="127"/>
      <c r="Q17010" s="127"/>
      <c r="R17010" s="127"/>
    </row>
    <row r="17011" spans="7:18" x14ac:dyDescent="0.2">
      <c r="G17011" s="64"/>
      <c r="H17011" s="64"/>
      <c r="O17011" s="87"/>
      <c r="P17011" s="127"/>
      <c r="Q17011" s="127"/>
      <c r="R17011" s="127"/>
    </row>
    <row r="17012" spans="7:18" x14ac:dyDescent="0.2">
      <c r="G17012" s="64"/>
      <c r="H17012" s="64"/>
      <c r="O17012" s="87"/>
      <c r="P17012" s="127"/>
      <c r="Q17012" s="127"/>
      <c r="R17012" s="127"/>
    </row>
    <row r="17013" spans="7:18" x14ac:dyDescent="0.2">
      <c r="G17013" s="64"/>
      <c r="H17013" s="64"/>
      <c r="O17013" s="87"/>
      <c r="P17013" s="127"/>
      <c r="Q17013" s="127"/>
      <c r="R17013" s="127"/>
    </row>
    <row r="17014" spans="7:18" x14ac:dyDescent="0.2">
      <c r="G17014" s="64"/>
      <c r="H17014" s="64"/>
      <c r="O17014" s="87"/>
      <c r="P17014" s="127"/>
      <c r="Q17014" s="127"/>
      <c r="R17014" s="127"/>
    </row>
    <row r="17015" spans="7:18" x14ac:dyDescent="0.2">
      <c r="G17015" s="64"/>
      <c r="H17015" s="64"/>
      <c r="O17015" s="87"/>
      <c r="P17015" s="127"/>
      <c r="Q17015" s="127"/>
      <c r="R17015" s="127"/>
    </row>
    <row r="17016" spans="7:18" x14ac:dyDescent="0.2">
      <c r="G17016" s="64"/>
      <c r="H17016" s="64"/>
      <c r="O17016" s="87"/>
      <c r="P17016" s="127"/>
      <c r="Q17016" s="127"/>
      <c r="R17016" s="127"/>
    </row>
    <row r="17017" spans="7:18" x14ac:dyDescent="0.2">
      <c r="G17017" s="64"/>
      <c r="H17017" s="64"/>
      <c r="O17017" s="87"/>
      <c r="P17017" s="127"/>
      <c r="Q17017" s="127"/>
      <c r="R17017" s="127"/>
    </row>
    <row r="17018" spans="7:18" x14ac:dyDescent="0.2">
      <c r="G17018" s="64"/>
      <c r="H17018" s="64"/>
      <c r="O17018" s="87"/>
      <c r="P17018" s="127"/>
      <c r="Q17018" s="127"/>
      <c r="R17018" s="127"/>
    </row>
    <row r="17019" spans="7:18" x14ac:dyDescent="0.2">
      <c r="G17019" s="64"/>
      <c r="H17019" s="64"/>
      <c r="O17019" s="87"/>
      <c r="P17019" s="127"/>
      <c r="Q17019" s="127"/>
      <c r="R17019" s="127"/>
    </row>
    <row r="17020" spans="7:18" x14ac:dyDescent="0.2">
      <c r="G17020" s="64"/>
      <c r="H17020" s="64"/>
      <c r="O17020" s="87"/>
      <c r="P17020" s="127"/>
      <c r="Q17020" s="127"/>
      <c r="R17020" s="127"/>
    </row>
    <row r="17021" spans="7:18" x14ac:dyDescent="0.2">
      <c r="G17021" s="64"/>
      <c r="H17021" s="64"/>
      <c r="O17021" s="87"/>
      <c r="P17021" s="127"/>
      <c r="Q17021" s="127"/>
      <c r="R17021" s="127"/>
    </row>
    <row r="17022" spans="7:18" x14ac:dyDescent="0.2">
      <c r="G17022" s="64"/>
      <c r="H17022" s="64"/>
      <c r="O17022" s="87"/>
      <c r="P17022" s="127"/>
      <c r="Q17022" s="127"/>
      <c r="R17022" s="127"/>
    </row>
    <row r="17023" spans="7:18" x14ac:dyDescent="0.2">
      <c r="G17023" s="64"/>
      <c r="H17023" s="64"/>
      <c r="O17023" s="87"/>
      <c r="P17023" s="127"/>
      <c r="Q17023" s="127"/>
      <c r="R17023" s="127"/>
    </row>
    <row r="17024" spans="7:18" x14ac:dyDescent="0.2">
      <c r="G17024" s="64"/>
      <c r="H17024" s="64"/>
      <c r="O17024" s="87"/>
      <c r="P17024" s="127"/>
      <c r="Q17024" s="127"/>
      <c r="R17024" s="127"/>
    </row>
    <row r="17025" spans="7:18" x14ac:dyDescent="0.2">
      <c r="G17025" s="64"/>
      <c r="H17025" s="64"/>
      <c r="O17025" s="87"/>
      <c r="P17025" s="127"/>
      <c r="Q17025" s="127"/>
      <c r="R17025" s="127"/>
    </row>
    <row r="17026" spans="7:18" x14ac:dyDescent="0.2">
      <c r="G17026" s="64"/>
      <c r="H17026" s="64"/>
      <c r="O17026" s="87"/>
      <c r="P17026" s="127"/>
      <c r="Q17026" s="127"/>
      <c r="R17026" s="127"/>
    </row>
    <row r="17027" spans="7:18" x14ac:dyDescent="0.2">
      <c r="G17027" s="64"/>
      <c r="H17027" s="64"/>
      <c r="O17027" s="87"/>
      <c r="P17027" s="127"/>
      <c r="Q17027" s="127"/>
      <c r="R17027" s="127"/>
    </row>
    <row r="17028" spans="7:18" x14ac:dyDescent="0.2">
      <c r="G17028" s="64"/>
      <c r="H17028" s="64"/>
      <c r="O17028" s="87"/>
      <c r="P17028" s="127"/>
      <c r="Q17028" s="127"/>
      <c r="R17028" s="127"/>
    </row>
    <row r="17029" spans="7:18" x14ac:dyDescent="0.2">
      <c r="G17029" s="64"/>
      <c r="H17029" s="64"/>
      <c r="O17029" s="87"/>
      <c r="P17029" s="127"/>
      <c r="Q17029" s="127"/>
      <c r="R17029" s="127"/>
    </row>
    <row r="17030" spans="7:18" x14ac:dyDescent="0.2">
      <c r="G17030" s="64"/>
      <c r="H17030" s="64"/>
      <c r="O17030" s="87"/>
      <c r="P17030" s="127"/>
      <c r="Q17030" s="127"/>
      <c r="R17030" s="127"/>
    </row>
    <row r="17031" spans="7:18" x14ac:dyDescent="0.2">
      <c r="G17031" s="64"/>
      <c r="H17031" s="64"/>
      <c r="O17031" s="87"/>
      <c r="P17031" s="127"/>
      <c r="Q17031" s="127"/>
      <c r="R17031" s="127"/>
    </row>
    <row r="17032" spans="7:18" x14ac:dyDescent="0.2">
      <c r="G17032" s="64"/>
      <c r="H17032" s="64"/>
      <c r="O17032" s="87"/>
      <c r="P17032" s="127"/>
      <c r="Q17032" s="127"/>
      <c r="R17032" s="127"/>
    </row>
    <row r="17033" spans="7:18" x14ac:dyDescent="0.2">
      <c r="G17033" s="64"/>
      <c r="H17033" s="64"/>
      <c r="O17033" s="87"/>
      <c r="P17033" s="127"/>
      <c r="Q17033" s="127"/>
      <c r="R17033" s="127"/>
    </row>
    <row r="17034" spans="7:18" x14ac:dyDescent="0.2">
      <c r="G17034" s="64"/>
      <c r="H17034" s="64"/>
      <c r="O17034" s="87"/>
      <c r="P17034" s="127"/>
      <c r="Q17034" s="127"/>
      <c r="R17034" s="127"/>
    </row>
    <row r="17035" spans="7:18" x14ac:dyDescent="0.2">
      <c r="G17035" s="64"/>
      <c r="H17035" s="64"/>
      <c r="O17035" s="87"/>
      <c r="P17035" s="127"/>
      <c r="Q17035" s="127"/>
      <c r="R17035" s="127"/>
    </row>
    <row r="17036" spans="7:18" x14ac:dyDescent="0.2">
      <c r="G17036" s="64"/>
      <c r="H17036" s="64"/>
      <c r="O17036" s="87"/>
      <c r="P17036" s="127"/>
      <c r="Q17036" s="127"/>
      <c r="R17036" s="127"/>
    </row>
    <row r="17037" spans="7:18" x14ac:dyDescent="0.2">
      <c r="G17037" s="64"/>
      <c r="H17037" s="64"/>
      <c r="O17037" s="87"/>
      <c r="P17037" s="127"/>
      <c r="Q17037" s="127"/>
      <c r="R17037" s="127"/>
    </row>
    <row r="17038" spans="7:18" x14ac:dyDescent="0.2">
      <c r="G17038" s="64"/>
      <c r="H17038" s="64"/>
      <c r="O17038" s="87"/>
      <c r="P17038" s="127"/>
      <c r="Q17038" s="127"/>
      <c r="R17038" s="127"/>
    </row>
    <row r="17039" spans="7:18" x14ac:dyDescent="0.2">
      <c r="G17039" s="64"/>
      <c r="H17039" s="64"/>
      <c r="O17039" s="87"/>
      <c r="P17039" s="127"/>
      <c r="Q17039" s="127"/>
      <c r="R17039" s="127"/>
    </row>
    <row r="17040" spans="7:18" x14ac:dyDescent="0.2">
      <c r="G17040" s="64"/>
      <c r="H17040" s="64"/>
      <c r="O17040" s="87"/>
      <c r="P17040" s="127"/>
      <c r="Q17040" s="127"/>
      <c r="R17040" s="127"/>
    </row>
    <row r="17041" spans="7:18" x14ac:dyDescent="0.2">
      <c r="G17041" s="64"/>
      <c r="H17041" s="64"/>
      <c r="O17041" s="87"/>
      <c r="P17041" s="127"/>
      <c r="Q17041" s="127"/>
      <c r="R17041" s="127"/>
    </row>
    <row r="17042" spans="7:18" x14ac:dyDescent="0.2">
      <c r="G17042" s="64"/>
      <c r="H17042" s="64"/>
      <c r="O17042" s="87"/>
      <c r="P17042" s="127"/>
      <c r="Q17042" s="127"/>
      <c r="R17042" s="127"/>
    </row>
    <row r="17043" spans="7:18" x14ac:dyDescent="0.2">
      <c r="G17043" s="64"/>
      <c r="H17043" s="64"/>
      <c r="O17043" s="87"/>
      <c r="P17043" s="127"/>
      <c r="Q17043" s="127"/>
      <c r="R17043" s="127"/>
    </row>
    <row r="17044" spans="7:18" x14ac:dyDescent="0.2">
      <c r="G17044" s="64"/>
      <c r="H17044" s="64"/>
      <c r="O17044" s="87"/>
      <c r="P17044" s="127"/>
      <c r="Q17044" s="127"/>
      <c r="R17044" s="127"/>
    </row>
    <row r="17045" spans="7:18" x14ac:dyDescent="0.2">
      <c r="G17045" s="64"/>
      <c r="H17045" s="64"/>
      <c r="O17045" s="87"/>
      <c r="P17045" s="127"/>
      <c r="Q17045" s="127"/>
      <c r="R17045" s="127"/>
    </row>
    <row r="17046" spans="7:18" x14ac:dyDescent="0.2">
      <c r="G17046" s="64"/>
      <c r="H17046" s="64"/>
      <c r="O17046" s="87"/>
      <c r="P17046" s="127"/>
      <c r="Q17046" s="127"/>
      <c r="R17046" s="127"/>
    </row>
    <row r="17047" spans="7:18" x14ac:dyDescent="0.2">
      <c r="G17047" s="64"/>
      <c r="H17047" s="64"/>
      <c r="O17047" s="87"/>
      <c r="P17047" s="127"/>
      <c r="Q17047" s="127"/>
      <c r="R17047" s="127"/>
    </row>
    <row r="17048" spans="7:18" x14ac:dyDescent="0.2">
      <c r="G17048" s="64"/>
      <c r="H17048" s="64"/>
      <c r="O17048" s="87"/>
      <c r="P17048" s="127"/>
      <c r="Q17048" s="127"/>
      <c r="R17048" s="127"/>
    </row>
    <row r="17049" spans="7:18" x14ac:dyDescent="0.2">
      <c r="G17049" s="64"/>
      <c r="H17049" s="64"/>
      <c r="O17049" s="87"/>
      <c r="P17049" s="127"/>
      <c r="Q17049" s="127"/>
      <c r="R17049" s="127"/>
    </row>
    <row r="17050" spans="7:18" x14ac:dyDescent="0.2">
      <c r="G17050" s="64"/>
      <c r="H17050" s="64"/>
      <c r="O17050" s="87"/>
      <c r="P17050" s="127"/>
      <c r="Q17050" s="127"/>
      <c r="R17050" s="127"/>
    </row>
    <row r="17051" spans="7:18" x14ac:dyDescent="0.2">
      <c r="G17051" s="64"/>
      <c r="H17051" s="64"/>
      <c r="O17051" s="87"/>
      <c r="P17051" s="127"/>
      <c r="Q17051" s="127"/>
      <c r="R17051" s="127"/>
    </row>
    <row r="17052" spans="7:18" x14ac:dyDescent="0.2">
      <c r="G17052" s="64"/>
      <c r="H17052" s="64"/>
      <c r="O17052" s="87"/>
      <c r="P17052" s="127"/>
      <c r="Q17052" s="127"/>
      <c r="R17052" s="127"/>
    </row>
    <row r="17053" spans="7:18" x14ac:dyDescent="0.2">
      <c r="G17053" s="64"/>
      <c r="H17053" s="64"/>
      <c r="O17053" s="87"/>
      <c r="P17053" s="127"/>
      <c r="Q17053" s="127"/>
      <c r="R17053" s="127"/>
    </row>
    <row r="17054" spans="7:18" x14ac:dyDescent="0.2">
      <c r="G17054" s="64"/>
      <c r="H17054" s="64"/>
      <c r="O17054" s="87"/>
      <c r="P17054" s="127"/>
      <c r="Q17054" s="127"/>
      <c r="R17054" s="127"/>
    </row>
    <row r="17055" spans="7:18" x14ac:dyDescent="0.2">
      <c r="G17055" s="64"/>
      <c r="H17055" s="64"/>
      <c r="O17055" s="87"/>
      <c r="P17055" s="127"/>
      <c r="Q17055" s="127"/>
      <c r="R17055" s="127"/>
    </row>
    <row r="17056" spans="7:18" x14ac:dyDescent="0.2">
      <c r="G17056" s="64"/>
      <c r="H17056" s="64"/>
      <c r="O17056" s="87"/>
      <c r="P17056" s="127"/>
      <c r="Q17056" s="127"/>
      <c r="R17056" s="127"/>
    </row>
    <row r="17057" spans="7:18" x14ac:dyDescent="0.2">
      <c r="G17057" s="64"/>
      <c r="H17057" s="64"/>
      <c r="O17057" s="87"/>
      <c r="P17057" s="127"/>
      <c r="Q17057" s="127"/>
      <c r="R17057" s="127"/>
    </row>
    <row r="17058" spans="7:18" x14ac:dyDescent="0.2">
      <c r="G17058" s="64"/>
      <c r="H17058" s="64"/>
      <c r="O17058" s="87"/>
      <c r="P17058" s="127"/>
      <c r="Q17058" s="127"/>
      <c r="R17058" s="127"/>
    </row>
    <row r="17059" spans="7:18" x14ac:dyDescent="0.2">
      <c r="G17059" s="64"/>
      <c r="H17059" s="64"/>
      <c r="O17059" s="87"/>
      <c r="P17059" s="127"/>
      <c r="Q17059" s="127"/>
      <c r="R17059" s="127"/>
    </row>
    <row r="17060" spans="7:18" x14ac:dyDescent="0.2">
      <c r="G17060" s="64"/>
      <c r="H17060" s="64"/>
      <c r="O17060" s="87"/>
      <c r="P17060" s="127"/>
      <c r="Q17060" s="127"/>
      <c r="R17060" s="127"/>
    </row>
    <row r="17061" spans="7:18" x14ac:dyDescent="0.2">
      <c r="G17061" s="64"/>
      <c r="H17061" s="64"/>
      <c r="O17061" s="87"/>
      <c r="P17061" s="127"/>
      <c r="Q17061" s="127"/>
      <c r="R17061" s="127"/>
    </row>
    <row r="17062" spans="7:18" x14ac:dyDescent="0.2">
      <c r="G17062" s="64"/>
      <c r="H17062" s="64"/>
      <c r="O17062" s="87"/>
      <c r="P17062" s="127"/>
      <c r="Q17062" s="127"/>
      <c r="R17062" s="127"/>
    </row>
    <row r="17063" spans="7:18" x14ac:dyDescent="0.2">
      <c r="G17063" s="64"/>
      <c r="H17063" s="64"/>
      <c r="O17063" s="87"/>
      <c r="P17063" s="127"/>
      <c r="Q17063" s="127"/>
      <c r="R17063" s="127"/>
    </row>
    <row r="17064" spans="7:18" x14ac:dyDescent="0.2">
      <c r="G17064" s="64"/>
      <c r="H17064" s="64"/>
      <c r="O17064" s="87"/>
      <c r="P17064" s="127"/>
      <c r="Q17064" s="127"/>
      <c r="R17064" s="127"/>
    </row>
    <row r="17065" spans="7:18" x14ac:dyDescent="0.2">
      <c r="G17065" s="64"/>
      <c r="H17065" s="64"/>
      <c r="O17065" s="87"/>
      <c r="P17065" s="127"/>
      <c r="Q17065" s="127"/>
      <c r="R17065" s="127"/>
    </row>
    <row r="17066" spans="7:18" x14ac:dyDescent="0.2">
      <c r="G17066" s="64"/>
      <c r="H17066" s="64"/>
      <c r="O17066" s="87"/>
      <c r="P17066" s="127"/>
      <c r="Q17066" s="127"/>
      <c r="R17066" s="127"/>
    </row>
    <row r="17067" spans="7:18" x14ac:dyDescent="0.2">
      <c r="G17067" s="64"/>
      <c r="H17067" s="64"/>
      <c r="O17067" s="87"/>
      <c r="P17067" s="127"/>
      <c r="Q17067" s="127"/>
      <c r="R17067" s="127"/>
    </row>
    <row r="17068" spans="7:18" x14ac:dyDescent="0.2">
      <c r="G17068" s="64"/>
      <c r="H17068" s="64"/>
      <c r="O17068" s="87"/>
      <c r="P17068" s="127"/>
      <c r="Q17068" s="127"/>
      <c r="R17068" s="127"/>
    </row>
    <row r="17069" spans="7:18" x14ac:dyDescent="0.2">
      <c r="G17069" s="64"/>
      <c r="H17069" s="64"/>
      <c r="O17069" s="87"/>
      <c r="P17069" s="127"/>
      <c r="Q17069" s="127"/>
      <c r="R17069" s="127"/>
    </row>
    <row r="17070" spans="7:18" x14ac:dyDescent="0.2">
      <c r="G17070" s="64"/>
      <c r="H17070" s="64"/>
      <c r="O17070" s="87"/>
      <c r="P17070" s="127"/>
      <c r="Q17070" s="127"/>
      <c r="R17070" s="127"/>
    </row>
    <row r="17071" spans="7:18" x14ac:dyDescent="0.2">
      <c r="G17071" s="64"/>
      <c r="H17071" s="64"/>
      <c r="O17071" s="87"/>
      <c r="P17071" s="127"/>
      <c r="Q17071" s="127"/>
      <c r="R17071" s="127"/>
    </row>
    <row r="17072" spans="7:18" x14ac:dyDescent="0.2">
      <c r="G17072" s="64"/>
      <c r="H17072" s="64"/>
      <c r="O17072" s="87"/>
      <c r="P17072" s="127"/>
      <c r="Q17072" s="127"/>
      <c r="R17072" s="127"/>
    </row>
    <row r="17073" spans="7:18" x14ac:dyDescent="0.2">
      <c r="G17073" s="64"/>
      <c r="H17073" s="64"/>
      <c r="O17073" s="87"/>
      <c r="P17073" s="127"/>
      <c r="Q17073" s="127"/>
      <c r="R17073" s="127"/>
    </row>
    <row r="17074" spans="7:18" x14ac:dyDescent="0.2">
      <c r="G17074" s="64"/>
      <c r="H17074" s="64"/>
      <c r="O17074" s="87"/>
      <c r="P17074" s="127"/>
      <c r="Q17074" s="127"/>
      <c r="R17074" s="127"/>
    </row>
    <row r="17075" spans="7:18" x14ac:dyDescent="0.2">
      <c r="G17075" s="64"/>
      <c r="H17075" s="64"/>
      <c r="O17075" s="87"/>
      <c r="P17075" s="127"/>
      <c r="Q17075" s="127"/>
      <c r="R17075" s="127"/>
    </row>
    <row r="17076" spans="7:18" x14ac:dyDescent="0.2">
      <c r="G17076" s="64"/>
      <c r="H17076" s="64"/>
      <c r="O17076" s="87"/>
      <c r="P17076" s="127"/>
      <c r="Q17076" s="127"/>
      <c r="R17076" s="127"/>
    </row>
    <row r="17077" spans="7:18" x14ac:dyDescent="0.2">
      <c r="G17077" s="64"/>
      <c r="H17077" s="64"/>
      <c r="O17077" s="87"/>
      <c r="P17077" s="127"/>
      <c r="Q17077" s="127"/>
      <c r="R17077" s="127"/>
    </row>
    <row r="17078" spans="7:18" x14ac:dyDescent="0.2">
      <c r="G17078" s="64"/>
      <c r="H17078" s="64"/>
      <c r="O17078" s="87"/>
      <c r="P17078" s="127"/>
      <c r="Q17078" s="127"/>
      <c r="R17078" s="127"/>
    </row>
    <row r="17079" spans="7:18" x14ac:dyDescent="0.2">
      <c r="G17079" s="64"/>
      <c r="H17079" s="64"/>
      <c r="O17079" s="87"/>
      <c r="P17079" s="127"/>
      <c r="Q17079" s="127"/>
      <c r="R17079" s="127"/>
    </row>
    <row r="17080" spans="7:18" x14ac:dyDescent="0.2">
      <c r="G17080" s="64"/>
      <c r="H17080" s="64"/>
      <c r="O17080" s="87"/>
      <c r="P17080" s="127"/>
      <c r="Q17080" s="127"/>
      <c r="R17080" s="127"/>
    </row>
    <row r="17081" spans="7:18" x14ac:dyDescent="0.2">
      <c r="G17081" s="64"/>
      <c r="H17081" s="64"/>
      <c r="O17081" s="87"/>
      <c r="P17081" s="127"/>
      <c r="Q17081" s="127"/>
      <c r="R17081" s="127"/>
    </row>
    <row r="17082" spans="7:18" x14ac:dyDescent="0.2">
      <c r="G17082" s="64"/>
      <c r="H17082" s="64"/>
      <c r="O17082" s="87"/>
      <c r="P17082" s="127"/>
      <c r="Q17082" s="127"/>
      <c r="R17082" s="127"/>
    </row>
    <row r="17083" spans="7:18" x14ac:dyDescent="0.2">
      <c r="G17083" s="64"/>
      <c r="H17083" s="64"/>
      <c r="O17083" s="87"/>
      <c r="P17083" s="127"/>
      <c r="Q17083" s="127"/>
      <c r="R17083" s="127"/>
    </row>
    <row r="17084" spans="7:18" x14ac:dyDescent="0.2">
      <c r="G17084" s="64"/>
      <c r="H17084" s="64"/>
      <c r="O17084" s="87"/>
      <c r="P17084" s="127"/>
      <c r="Q17084" s="127"/>
      <c r="R17084" s="127"/>
    </row>
    <row r="17085" spans="7:18" x14ac:dyDescent="0.2">
      <c r="G17085" s="64"/>
      <c r="H17085" s="64"/>
      <c r="O17085" s="87"/>
      <c r="P17085" s="127"/>
      <c r="Q17085" s="127"/>
      <c r="R17085" s="127"/>
    </row>
    <row r="17086" spans="7:18" x14ac:dyDescent="0.2">
      <c r="G17086" s="64"/>
      <c r="H17086" s="64"/>
      <c r="O17086" s="87"/>
      <c r="P17086" s="127"/>
      <c r="Q17086" s="127"/>
      <c r="R17086" s="127"/>
    </row>
    <row r="17087" spans="7:18" x14ac:dyDescent="0.2">
      <c r="G17087" s="64"/>
      <c r="H17087" s="64"/>
      <c r="O17087" s="87"/>
      <c r="P17087" s="127"/>
      <c r="Q17087" s="127"/>
      <c r="R17087" s="127"/>
    </row>
    <row r="17088" spans="7:18" x14ac:dyDescent="0.2">
      <c r="G17088" s="64"/>
      <c r="H17088" s="64"/>
      <c r="O17088" s="87"/>
      <c r="P17088" s="127"/>
      <c r="Q17088" s="127"/>
      <c r="R17088" s="127"/>
    </row>
    <row r="17089" spans="7:18" x14ac:dyDescent="0.2">
      <c r="G17089" s="64"/>
      <c r="H17089" s="64"/>
      <c r="O17089" s="87"/>
      <c r="P17089" s="127"/>
      <c r="Q17089" s="127"/>
      <c r="R17089" s="127"/>
    </row>
    <row r="17090" spans="7:18" x14ac:dyDescent="0.2">
      <c r="G17090" s="64"/>
      <c r="H17090" s="64"/>
      <c r="O17090" s="87"/>
      <c r="P17090" s="127"/>
      <c r="Q17090" s="127"/>
      <c r="R17090" s="127"/>
    </row>
    <row r="17091" spans="7:18" x14ac:dyDescent="0.2">
      <c r="G17091" s="64"/>
      <c r="H17091" s="64"/>
      <c r="O17091" s="87"/>
      <c r="P17091" s="127"/>
      <c r="Q17091" s="127"/>
      <c r="R17091" s="127"/>
    </row>
    <row r="17092" spans="7:18" x14ac:dyDescent="0.2">
      <c r="G17092" s="64"/>
      <c r="H17092" s="64"/>
      <c r="O17092" s="87"/>
      <c r="P17092" s="127"/>
      <c r="Q17092" s="127"/>
      <c r="R17092" s="127"/>
    </row>
    <row r="17093" spans="7:18" x14ac:dyDescent="0.2">
      <c r="G17093" s="64"/>
      <c r="H17093" s="64"/>
      <c r="O17093" s="87"/>
      <c r="P17093" s="127"/>
      <c r="Q17093" s="127"/>
      <c r="R17093" s="127"/>
    </row>
    <row r="17094" spans="7:18" x14ac:dyDescent="0.2">
      <c r="G17094" s="64"/>
      <c r="H17094" s="64"/>
      <c r="O17094" s="87"/>
      <c r="P17094" s="127"/>
      <c r="Q17094" s="127"/>
      <c r="R17094" s="127"/>
    </row>
    <row r="17095" spans="7:18" x14ac:dyDescent="0.2">
      <c r="G17095" s="64"/>
      <c r="H17095" s="64"/>
      <c r="O17095" s="87"/>
      <c r="P17095" s="127"/>
      <c r="Q17095" s="127"/>
      <c r="R17095" s="127"/>
    </row>
    <row r="17096" spans="7:18" x14ac:dyDescent="0.2">
      <c r="G17096" s="64"/>
      <c r="H17096" s="64"/>
      <c r="O17096" s="87"/>
      <c r="P17096" s="127"/>
      <c r="Q17096" s="127"/>
      <c r="R17096" s="127"/>
    </row>
    <row r="17097" spans="7:18" x14ac:dyDescent="0.2">
      <c r="G17097" s="64"/>
      <c r="H17097" s="64"/>
      <c r="O17097" s="87"/>
      <c r="P17097" s="127"/>
      <c r="Q17097" s="127"/>
      <c r="R17097" s="127"/>
    </row>
    <row r="17098" spans="7:18" x14ac:dyDescent="0.2">
      <c r="G17098" s="64"/>
      <c r="H17098" s="64"/>
      <c r="O17098" s="87"/>
      <c r="P17098" s="127"/>
      <c r="Q17098" s="127"/>
      <c r="R17098" s="127"/>
    </row>
    <row r="17099" spans="7:18" x14ac:dyDescent="0.2">
      <c r="G17099" s="64"/>
      <c r="H17099" s="64"/>
      <c r="O17099" s="87"/>
      <c r="P17099" s="127"/>
      <c r="Q17099" s="127"/>
      <c r="R17099" s="127"/>
    </row>
    <row r="17100" spans="7:18" x14ac:dyDescent="0.2">
      <c r="G17100" s="64"/>
      <c r="H17100" s="64"/>
      <c r="O17100" s="87"/>
      <c r="P17100" s="127"/>
      <c r="Q17100" s="127"/>
      <c r="R17100" s="127"/>
    </row>
    <row r="17101" spans="7:18" x14ac:dyDescent="0.2">
      <c r="G17101" s="64"/>
      <c r="H17101" s="64"/>
      <c r="O17101" s="87"/>
      <c r="P17101" s="127"/>
      <c r="Q17101" s="127"/>
      <c r="R17101" s="127"/>
    </row>
    <row r="17102" spans="7:18" x14ac:dyDescent="0.2">
      <c r="G17102" s="64"/>
      <c r="H17102" s="64"/>
      <c r="O17102" s="87"/>
      <c r="P17102" s="127"/>
      <c r="Q17102" s="127"/>
      <c r="R17102" s="127"/>
    </row>
    <row r="17103" spans="7:18" x14ac:dyDescent="0.2">
      <c r="G17103" s="64"/>
      <c r="H17103" s="64"/>
      <c r="O17103" s="87"/>
      <c r="P17103" s="127"/>
      <c r="Q17103" s="127"/>
      <c r="R17103" s="127"/>
    </row>
    <row r="17104" spans="7:18" x14ac:dyDescent="0.2">
      <c r="G17104" s="64"/>
      <c r="H17104" s="64"/>
      <c r="O17104" s="87"/>
      <c r="P17104" s="127"/>
      <c r="Q17104" s="127"/>
      <c r="R17104" s="127"/>
    </row>
    <row r="17105" spans="7:18" x14ac:dyDescent="0.2">
      <c r="G17105" s="64"/>
      <c r="H17105" s="64"/>
      <c r="O17105" s="87"/>
      <c r="P17105" s="127"/>
      <c r="Q17105" s="127"/>
      <c r="R17105" s="127"/>
    </row>
    <row r="17106" spans="7:18" x14ac:dyDescent="0.2">
      <c r="G17106" s="64"/>
      <c r="H17106" s="64"/>
      <c r="O17106" s="87"/>
      <c r="P17106" s="127"/>
      <c r="Q17106" s="127"/>
      <c r="R17106" s="127"/>
    </row>
    <row r="17107" spans="7:18" x14ac:dyDescent="0.2">
      <c r="G17107" s="64"/>
      <c r="H17107" s="64"/>
      <c r="O17107" s="87"/>
      <c r="P17107" s="127"/>
      <c r="Q17107" s="127"/>
      <c r="R17107" s="127"/>
    </row>
    <row r="17108" spans="7:18" x14ac:dyDescent="0.2">
      <c r="G17108" s="64"/>
      <c r="H17108" s="64"/>
      <c r="O17108" s="87"/>
      <c r="P17108" s="127"/>
      <c r="Q17108" s="127"/>
      <c r="R17108" s="127"/>
    </row>
    <row r="17109" spans="7:18" x14ac:dyDescent="0.2">
      <c r="G17109" s="64"/>
      <c r="H17109" s="64"/>
      <c r="O17109" s="87"/>
      <c r="P17109" s="127"/>
      <c r="Q17109" s="127"/>
      <c r="R17109" s="127"/>
    </row>
    <row r="17110" spans="7:18" x14ac:dyDescent="0.2">
      <c r="G17110" s="64"/>
      <c r="H17110" s="64"/>
      <c r="O17110" s="87"/>
      <c r="P17110" s="127"/>
      <c r="Q17110" s="127"/>
      <c r="R17110" s="127"/>
    </row>
    <row r="17111" spans="7:18" x14ac:dyDescent="0.2">
      <c r="G17111" s="64"/>
      <c r="H17111" s="64"/>
      <c r="O17111" s="87"/>
      <c r="P17111" s="127"/>
      <c r="Q17111" s="127"/>
      <c r="R17111" s="127"/>
    </row>
    <row r="17112" spans="7:18" x14ac:dyDescent="0.2">
      <c r="G17112" s="64"/>
      <c r="H17112" s="64"/>
      <c r="O17112" s="87"/>
      <c r="P17112" s="127"/>
      <c r="Q17112" s="127"/>
      <c r="R17112" s="127"/>
    </row>
    <row r="17113" spans="7:18" x14ac:dyDescent="0.2">
      <c r="G17113" s="64"/>
      <c r="H17113" s="64"/>
      <c r="O17113" s="87"/>
      <c r="P17113" s="127"/>
      <c r="Q17113" s="127"/>
      <c r="R17113" s="127"/>
    </row>
    <row r="17114" spans="7:18" x14ac:dyDescent="0.2">
      <c r="G17114" s="64"/>
      <c r="H17114" s="64"/>
      <c r="O17114" s="87"/>
      <c r="P17114" s="127"/>
      <c r="Q17114" s="127"/>
      <c r="R17114" s="127"/>
    </row>
    <row r="17115" spans="7:18" x14ac:dyDescent="0.2">
      <c r="G17115" s="64"/>
      <c r="H17115" s="64"/>
      <c r="O17115" s="87"/>
      <c r="P17115" s="127"/>
      <c r="Q17115" s="127"/>
      <c r="R17115" s="127"/>
    </row>
    <row r="17116" spans="7:18" x14ac:dyDescent="0.2">
      <c r="G17116" s="64"/>
      <c r="H17116" s="64"/>
      <c r="O17116" s="87"/>
      <c r="P17116" s="127"/>
      <c r="Q17116" s="127"/>
      <c r="R17116" s="127"/>
    </row>
    <row r="17117" spans="7:18" x14ac:dyDescent="0.2">
      <c r="G17117" s="64"/>
      <c r="H17117" s="64"/>
      <c r="O17117" s="87"/>
      <c r="P17117" s="127"/>
      <c r="Q17117" s="127"/>
      <c r="R17117" s="127"/>
    </row>
    <row r="17118" spans="7:18" x14ac:dyDescent="0.2">
      <c r="G17118" s="64"/>
      <c r="H17118" s="64"/>
      <c r="O17118" s="87"/>
      <c r="P17118" s="127"/>
      <c r="Q17118" s="127"/>
      <c r="R17118" s="127"/>
    </row>
    <row r="17119" spans="7:18" x14ac:dyDescent="0.2">
      <c r="G17119" s="64"/>
      <c r="H17119" s="64"/>
      <c r="O17119" s="87"/>
      <c r="P17119" s="127"/>
      <c r="Q17119" s="127"/>
      <c r="R17119" s="127"/>
    </row>
    <row r="17120" spans="7:18" x14ac:dyDescent="0.2">
      <c r="G17120" s="64"/>
      <c r="H17120" s="64"/>
      <c r="O17120" s="87"/>
      <c r="P17120" s="127"/>
      <c r="Q17120" s="127"/>
      <c r="R17120" s="127"/>
    </row>
    <row r="17121" spans="7:18" x14ac:dyDescent="0.2">
      <c r="G17121" s="64"/>
      <c r="H17121" s="64"/>
      <c r="O17121" s="87"/>
      <c r="P17121" s="127"/>
      <c r="Q17121" s="127"/>
      <c r="R17121" s="127"/>
    </row>
    <row r="17122" spans="7:18" x14ac:dyDescent="0.2">
      <c r="G17122" s="64"/>
      <c r="H17122" s="64"/>
      <c r="O17122" s="87"/>
      <c r="P17122" s="127"/>
      <c r="Q17122" s="127"/>
      <c r="R17122" s="127"/>
    </row>
    <row r="17123" spans="7:18" x14ac:dyDescent="0.2">
      <c r="G17123" s="64"/>
      <c r="H17123" s="64"/>
      <c r="O17123" s="87"/>
      <c r="P17123" s="127"/>
      <c r="Q17123" s="127"/>
      <c r="R17123" s="127"/>
    </row>
    <row r="17124" spans="7:18" x14ac:dyDescent="0.2">
      <c r="G17124" s="64"/>
      <c r="H17124" s="64"/>
      <c r="O17124" s="87"/>
      <c r="P17124" s="127"/>
      <c r="Q17124" s="127"/>
      <c r="R17124" s="127"/>
    </row>
    <row r="17125" spans="7:18" x14ac:dyDescent="0.2">
      <c r="G17125" s="64"/>
      <c r="H17125" s="64"/>
      <c r="O17125" s="87"/>
      <c r="P17125" s="127"/>
      <c r="Q17125" s="127"/>
      <c r="R17125" s="127"/>
    </row>
    <row r="17126" spans="7:18" x14ac:dyDescent="0.2">
      <c r="G17126" s="64"/>
      <c r="H17126" s="64"/>
      <c r="O17126" s="87"/>
      <c r="P17126" s="127"/>
      <c r="Q17126" s="127"/>
      <c r="R17126" s="127"/>
    </row>
    <row r="17127" spans="7:18" x14ac:dyDescent="0.2">
      <c r="G17127" s="64"/>
      <c r="H17127" s="64"/>
      <c r="O17127" s="87"/>
      <c r="P17127" s="127"/>
      <c r="Q17127" s="127"/>
      <c r="R17127" s="127"/>
    </row>
    <row r="17128" spans="7:18" x14ac:dyDescent="0.2">
      <c r="G17128" s="64"/>
      <c r="H17128" s="64"/>
      <c r="O17128" s="87"/>
      <c r="P17128" s="127"/>
      <c r="Q17128" s="127"/>
      <c r="R17128" s="127"/>
    </row>
    <row r="17129" spans="7:18" x14ac:dyDescent="0.2">
      <c r="G17129" s="64"/>
      <c r="H17129" s="64"/>
      <c r="O17129" s="87"/>
      <c r="P17129" s="127"/>
      <c r="Q17129" s="127"/>
      <c r="R17129" s="127"/>
    </row>
    <row r="17130" spans="7:18" x14ac:dyDescent="0.2">
      <c r="G17130" s="64"/>
      <c r="H17130" s="64"/>
      <c r="O17130" s="87"/>
      <c r="P17130" s="127"/>
      <c r="Q17130" s="127"/>
      <c r="R17130" s="127"/>
    </row>
    <row r="17131" spans="7:18" x14ac:dyDescent="0.2">
      <c r="G17131" s="64"/>
      <c r="H17131" s="64"/>
      <c r="O17131" s="87"/>
      <c r="P17131" s="127"/>
      <c r="Q17131" s="127"/>
      <c r="R17131" s="127"/>
    </row>
    <row r="17132" spans="7:18" x14ac:dyDescent="0.2">
      <c r="G17132" s="64"/>
      <c r="H17132" s="64"/>
      <c r="O17132" s="87"/>
      <c r="P17132" s="127"/>
      <c r="Q17132" s="127"/>
      <c r="R17132" s="127"/>
    </row>
    <row r="17133" spans="7:18" x14ac:dyDescent="0.2">
      <c r="G17133" s="64"/>
      <c r="H17133" s="64"/>
      <c r="O17133" s="87"/>
      <c r="P17133" s="127"/>
      <c r="Q17133" s="127"/>
      <c r="R17133" s="127"/>
    </row>
    <row r="17134" spans="7:18" x14ac:dyDescent="0.2">
      <c r="G17134" s="64"/>
      <c r="H17134" s="64"/>
      <c r="O17134" s="87"/>
      <c r="P17134" s="127"/>
      <c r="Q17134" s="127"/>
      <c r="R17134" s="127"/>
    </row>
    <row r="17135" spans="7:18" x14ac:dyDescent="0.2">
      <c r="G17135" s="64"/>
      <c r="H17135" s="64"/>
      <c r="O17135" s="87"/>
      <c r="P17135" s="127"/>
      <c r="Q17135" s="127"/>
      <c r="R17135" s="127"/>
    </row>
    <row r="17136" spans="7:18" x14ac:dyDescent="0.2">
      <c r="G17136" s="64"/>
      <c r="H17136" s="64"/>
      <c r="O17136" s="87"/>
      <c r="P17136" s="127"/>
      <c r="Q17136" s="127"/>
      <c r="R17136" s="127"/>
    </row>
    <row r="17137" spans="7:18" x14ac:dyDescent="0.2">
      <c r="G17137" s="64"/>
      <c r="H17137" s="64"/>
      <c r="O17137" s="87"/>
      <c r="P17137" s="127"/>
      <c r="Q17137" s="127"/>
      <c r="R17137" s="127"/>
    </row>
    <row r="17138" spans="7:18" x14ac:dyDescent="0.2">
      <c r="G17138" s="64"/>
      <c r="H17138" s="64"/>
      <c r="O17138" s="87"/>
      <c r="P17138" s="127"/>
      <c r="Q17138" s="127"/>
      <c r="R17138" s="127"/>
    </row>
    <row r="17139" spans="7:18" x14ac:dyDescent="0.2">
      <c r="G17139" s="64"/>
      <c r="H17139" s="64"/>
      <c r="O17139" s="87"/>
      <c r="P17139" s="127"/>
      <c r="Q17139" s="127"/>
      <c r="R17139" s="127"/>
    </row>
    <row r="17140" spans="7:18" x14ac:dyDescent="0.2">
      <c r="G17140" s="64"/>
      <c r="H17140" s="64"/>
      <c r="O17140" s="87"/>
      <c r="P17140" s="127"/>
      <c r="Q17140" s="127"/>
      <c r="R17140" s="127"/>
    </row>
    <row r="17141" spans="7:18" x14ac:dyDescent="0.2">
      <c r="G17141" s="64"/>
      <c r="H17141" s="64"/>
      <c r="O17141" s="87"/>
      <c r="P17141" s="127"/>
      <c r="Q17141" s="127"/>
      <c r="R17141" s="127"/>
    </row>
    <row r="17142" spans="7:18" x14ac:dyDescent="0.2">
      <c r="G17142" s="64"/>
      <c r="H17142" s="64"/>
      <c r="O17142" s="87"/>
      <c r="P17142" s="127"/>
      <c r="Q17142" s="127"/>
      <c r="R17142" s="127"/>
    </row>
    <row r="17143" spans="7:18" x14ac:dyDescent="0.2">
      <c r="G17143" s="64"/>
      <c r="H17143" s="64"/>
      <c r="O17143" s="87"/>
      <c r="P17143" s="127"/>
      <c r="Q17143" s="127"/>
      <c r="R17143" s="127"/>
    </row>
    <row r="17144" spans="7:18" x14ac:dyDescent="0.2">
      <c r="G17144" s="64"/>
      <c r="H17144" s="64"/>
      <c r="O17144" s="87"/>
      <c r="P17144" s="127"/>
      <c r="Q17144" s="127"/>
      <c r="R17144" s="127"/>
    </row>
    <row r="17145" spans="7:18" x14ac:dyDescent="0.2">
      <c r="G17145" s="64"/>
      <c r="H17145" s="64"/>
      <c r="O17145" s="87"/>
      <c r="P17145" s="127"/>
      <c r="Q17145" s="127"/>
      <c r="R17145" s="127"/>
    </row>
    <row r="17146" spans="7:18" x14ac:dyDescent="0.2">
      <c r="G17146" s="64"/>
      <c r="H17146" s="64"/>
      <c r="O17146" s="87"/>
      <c r="P17146" s="127"/>
      <c r="Q17146" s="127"/>
      <c r="R17146" s="127"/>
    </row>
    <row r="17147" spans="7:18" x14ac:dyDescent="0.2">
      <c r="G17147" s="64"/>
      <c r="H17147" s="64"/>
      <c r="O17147" s="87"/>
      <c r="P17147" s="127"/>
      <c r="Q17147" s="127"/>
      <c r="R17147" s="127"/>
    </row>
    <row r="17148" spans="7:18" x14ac:dyDescent="0.2">
      <c r="G17148" s="64"/>
      <c r="H17148" s="64"/>
      <c r="O17148" s="87"/>
      <c r="P17148" s="127"/>
      <c r="Q17148" s="127"/>
      <c r="R17148" s="127"/>
    </row>
    <row r="17149" spans="7:18" x14ac:dyDescent="0.2">
      <c r="G17149" s="64"/>
      <c r="H17149" s="64"/>
      <c r="O17149" s="87"/>
      <c r="P17149" s="127"/>
      <c r="Q17149" s="127"/>
      <c r="R17149" s="127"/>
    </row>
    <row r="17150" spans="7:18" x14ac:dyDescent="0.2">
      <c r="G17150" s="64"/>
      <c r="H17150" s="64"/>
      <c r="O17150" s="87"/>
      <c r="P17150" s="127"/>
      <c r="Q17150" s="127"/>
      <c r="R17150" s="127"/>
    </row>
    <row r="17151" spans="7:18" x14ac:dyDescent="0.2">
      <c r="G17151" s="64"/>
      <c r="H17151" s="64"/>
      <c r="O17151" s="87"/>
      <c r="P17151" s="127"/>
      <c r="Q17151" s="127"/>
      <c r="R17151" s="127"/>
    </row>
    <row r="17152" spans="7:18" x14ac:dyDescent="0.2">
      <c r="G17152" s="64"/>
      <c r="H17152" s="64"/>
      <c r="O17152" s="87"/>
      <c r="P17152" s="127"/>
      <c r="Q17152" s="127"/>
      <c r="R17152" s="127"/>
    </row>
    <row r="17153" spans="7:18" x14ac:dyDescent="0.2">
      <c r="G17153" s="64"/>
      <c r="H17153" s="64"/>
      <c r="O17153" s="87"/>
      <c r="P17153" s="127"/>
      <c r="Q17153" s="127"/>
      <c r="R17153" s="127"/>
    </row>
    <row r="17154" spans="7:18" x14ac:dyDescent="0.2">
      <c r="G17154" s="64"/>
      <c r="H17154" s="64"/>
      <c r="O17154" s="87"/>
      <c r="P17154" s="127"/>
      <c r="Q17154" s="127"/>
      <c r="R17154" s="127"/>
    </row>
    <row r="17155" spans="7:18" x14ac:dyDescent="0.2">
      <c r="G17155" s="64"/>
      <c r="H17155" s="64"/>
      <c r="O17155" s="87"/>
      <c r="P17155" s="127"/>
      <c r="Q17155" s="127"/>
      <c r="R17155" s="127"/>
    </row>
    <row r="17156" spans="7:18" x14ac:dyDescent="0.2">
      <c r="G17156" s="64"/>
      <c r="H17156" s="64"/>
      <c r="O17156" s="87"/>
      <c r="P17156" s="127"/>
      <c r="Q17156" s="127"/>
      <c r="R17156" s="127"/>
    </row>
    <row r="17157" spans="7:18" x14ac:dyDescent="0.2">
      <c r="G17157" s="64"/>
      <c r="H17157" s="64"/>
      <c r="O17157" s="87"/>
      <c r="P17157" s="127"/>
      <c r="Q17157" s="127"/>
      <c r="R17157" s="127"/>
    </row>
    <row r="17158" spans="7:18" x14ac:dyDescent="0.2">
      <c r="G17158" s="64"/>
      <c r="H17158" s="64"/>
      <c r="O17158" s="87"/>
      <c r="P17158" s="127"/>
      <c r="Q17158" s="127"/>
      <c r="R17158" s="127"/>
    </row>
    <row r="17159" spans="7:18" x14ac:dyDescent="0.2">
      <c r="G17159" s="64"/>
      <c r="H17159" s="64"/>
      <c r="O17159" s="87"/>
      <c r="P17159" s="127"/>
      <c r="Q17159" s="127"/>
      <c r="R17159" s="127"/>
    </row>
    <row r="17160" spans="7:18" x14ac:dyDescent="0.2">
      <c r="G17160" s="64"/>
      <c r="H17160" s="64"/>
      <c r="O17160" s="87"/>
      <c r="P17160" s="127"/>
      <c r="Q17160" s="127"/>
      <c r="R17160" s="127"/>
    </row>
    <row r="17161" spans="7:18" x14ac:dyDescent="0.2">
      <c r="G17161" s="64"/>
      <c r="H17161" s="64"/>
      <c r="O17161" s="87"/>
      <c r="P17161" s="127"/>
      <c r="Q17161" s="127"/>
      <c r="R17161" s="127"/>
    </row>
    <row r="17162" spans="7:18" x14ac:dyDescent="0.2">
      <c r="G17162" s="64"/>
      <c r="H17162" s="64"/>
      <c r="O17162" s="87"/>
      <c r="P17162" s="127"/>
      <c r="Q17162" s="127"/>
      <c r="R17162" s="127"/>
    </row>
    <row r="17163" spans="7:18" x14ac:dyDescent="0.2">
      <c r="G17163" s="64"/>
      <c r="H17163" s="64"/>
      <c r="O17163" s="87"/>
      <c r="P17163" s="127"/>
      <c r="Q17163" s="127"/>
      <c r="R17163" s="127"/>
    </row>
    <row r="17164" spans="7:18" x14ac:dyDescent="0.2">
      <c r="G17164" s="64"/>
      <c r="H17164" s="64"/>
      <c r="O17164" s="87"/>
      <c r="P17164" s="127"/>
      <c r="Q17164" s="127"/>
      <c r="R17164" s="127"/>
    </row>
    <row r="17165" spans="7:18" x14ac:dyDescent="0.2">
      <c r="G17165" s="64"/>
      <c r="H17165" s="64"/>
      <c r="O17165" s="87"/>
      <c r="P17165" s="127"/>
      <c r="Q17165" s="127"/>
      <c r="R17165" s="127"/>
    </row>
    <row r="17166" spans="7:18" x14ac:dyDescent="0.2">
      <c r="G17166" s="64"/>
      <c r="H17166" s="64"/>
      <c r="O17166" s="87"/>
      <c r="P17166" s="127"/>
      <c r="Q17166" s="127"/>
      <c r="R17166" s="127"/>
    </row>
    <row r="17167" spans="7:18" x14ac:dyDescent="0.2">
      <c r="G17167" s="64"/>
      <c r="H17167" s="64"/>
      <c r="O17167" s="87"/>
      <c r="P17167" s="127"/>
      <c r="Q17167" s="127"/>
      <c r="R17167" s="127"/>
    </row>
    <row r="17168" spans="7:18" x14ac:dyDescent="0.2">
      <c r="G17168" s="64"/>
      <c r="H17168" s="64"/>
      <c r="O17168" s="87"/>
      <c r="P17168" s="127"/>
      <c r="Q17168" s="127"/>
      <c r="R17168" s="127"/>
    </row>
    <row r="17169" spans="7:18" x14ac:dyDescent="0.2">
      <c r="G17169" s="64"/>
      <c r="H17169" s="64"/>
      <c r="O17169" s="87"/>
      <c r="P17169" s="127"/>
      <c r="Q17169" s="127"/>
      <c r="R17169" s="127"/>
    </row>
    <row r="17170" spans="7:18" x14ac:dyDescent="0.2">
      <c r="G17170" s="64"/>
      <c r="H17170" s="64"/>
      <c r="O17170" s="87"/>
      <c r="P17170" s="127"/>
      <c r="Q17170" s="127"/>
      <c r="R17170" s="127"/>
    </row>
    <row r="17171" spans="7:18" x14ac:dyDescent="0.2">
      <c r="G17171" s="64"/>
      <c r="H17171" s="64"/>
      <c r="O17171" s="87"/>
      <c r="P17171" s="127"/>
      <c r="Q17171" s="127"/>
      <c r="R17171" s="127"/>
    </row>
    <row r="17172" spans="7:18" x14ac:dyDescent="0.2">
      <c r="G17172" s="64"/>
      <c r="H17172" s="64"/>
      <c r="O17172" s="87"/>
      <c r="P17172" s="127"/>
      <c r="Q17172" s="127"/>
      <c r="R17172" s="127"/>
    </row>
    <row r="17173" spans="7:18" x14ac:dyDescent="0.2">
      <c r="G17173" s="64"/>
      <c r="H17173" s="64"/>
      <c r="O17173" s="87"/>
      <c r="P17173" s="127"/>
      <c r="Q17173" s="127"/>
      <c r="R17173" s="127"/>
    </row>
    <row r="17174" spans="7:18" x14ac:dyDescent="0.2">
      <c r="G17174" s="64"/>
      <c r="H17174" s="64"/>
      <c r="O17174" s="87"/>
      <c r="P17174" s="127"/>
      <c r="Q17174" s="127"/>
      <c r="R17174" s="127"/>
    </row>
    <row r="17175" spans="7:18" x14ac:dyDescent="0.2">
      <c r="G17175" s="64"/>
      <c r="H17175" s="64"/>
      <c r="O17175" s="87"/>
      <c r="P17175" s="127"/>
      <c r="Q17175" s="127"/>
      <c r="R17175" s="127"/>
    </row>
    <row r="17176" spans="7:18" x14ac:dyDescent="0.2">
      <c r="G17176" s="64"/>
      <c r="H17176" s="64"/>
      <c r="O17176" s="87"/>
      <c r="P17176" s="127"/>
      <c r="Q17176" s="127"/>
      <c r="R17176" s="127"/>
    </row>
    <row r="17177" spans="7:18" x14ac:dyDescent="0.2">
      <c r="G17177" s="64"/>
      <c r="H17177" s="64"/>
      <c r="O17177" s="87"/>
      <c r="P17177" s="127"/>
      <c r="Q17177" s="127"/>
      <c r="R17177" s="127"/>
    </row>
    <row r="17178" spans="7:18" x14ac:dyDescent="0.2">
      <c r="G17178" s="64"/>
      <c r="H17178" s="64"/>
      <c r="O17178" s="87"/>
      <c r="P17178" s="127"/>
      <c r="Q17178" s="127"/>
      <c r="R17178" s="127"/>
    </row>
    <row r="17179" spans="7:18" x14ac:dyDescent="0.2">
      <c r="G17179" s="64"/>
      <c r="H17179" s="64"/>
      <c r="O17179" s="87"/>
      <c r="P17179" s="127"/>
      <c r="Q17179" s="127"/>
      <c r="R17179" s="127"/>
    </row>
    <row r="17180" spans="7:18" x14ac:dyDescent="0.2">
      <c r="G17180" s="64"/>
      <c r="H17180" s="64"/>
      <c r="O17180" s="87"/>
      <c r="P17180" s="127"/>
      <c r="Q17180" s="127"/>
      <c r="R17180" s="127"/>
    </row>
    <row r="17181" spans="7:18" x14ac:dyDescent="0.2">
      <c r="G17181" s="64"/>
      <c r="H17181" s="64"/>
      <c r="O17181" s="87"/>
      <c r="P17181" s="127"/>
      <c r="Q17181" s="127"/>
      <c r="R17181" s="127"/>
    </row>
    <row r="17182" spans="7:18" x14ac:dyDescent="0.2">
      <c r="G17182" s="64"/>
      <c r="H17182" s="64"/>
      <c r="O17182" s="87"/>
      <c r="P17182" s="127"/>
      <c r="Q17182" s="127"/>
      <c r="R17182" s="127"/>
    </row>
    <row r="17183" spans="7:18" x14ac:dyDescent="0.2">
      <c r="G17183" s="64"/>
      <c r="H17183" s="64"/>
      <c r="O17183" s="87"/>
      <c r="P17183" s="127"/>
      <c r="Q17183" s="127"/>
      <c r="R17183" s="127"/>
    </row>
    <row r="17184" spans="7:18" x14ac:dyDescent="0.2">
      <c r="G17184" s="64"/>
      <c r="H17184" s="64"/>
      <c r="O17184" s="87"/>
      <c r="P17184" s="127"/>
      <c r="Q17184" s="127"/>
      <c r="R17184" s="127"/>
    </row>
    <row r="17185" spans="7:18" x14ac:dyDescent="0.2">
      <c r="G17185" s="64"/>
      <c r="H17185" s="64"/>
      <c r="O17185" s="87"/>
      <c r="P17185" s="127"/>
      <c r="Q17185" s="127"/>
      <c r="R17185" s="127"/>
    </row>
    <row r="17186" spans="7:18" x14ac:dyDescent="0.2">
      <c r="G17186" s="64"/>
      <c r="H17186" s="64"/>
      <c r="O17186" s="87"/>
      <c r="P17186" s="127"/>
      <c r="Q17186" s="127"/>
      <c r="R17186" s="127"/>
    </row>
    <row r="17187" spans="7:18" x14ac:dyDescent="0.2">
      <c r="G17187" s="64"/>
      <c r="H17187" s="64"/>
      <c r="O17187" s="87"/>
      <c r="P17187" s="127"/>
      <c r="Q17187" s="127"/>
      <c r="R17187" s="127"/>
    </row>
    <row r="17188" spans="7:18" x14ac:dyDescent="0.2">
      <c r="G17188" s="64"/>
      <c r="H17188" s="64"/>
      <c r="O17188" s="87"/>
      <c r="P17188" s="127"/>
      <c r="Q17188" s="127"/>
      <c r="R17188" s="127"/>
    </row>
    <row r="17189" spans="7:18" x14ac:dyDescent="0.2">
      <c r="G17189" s="64"/>
      <c r="H17189" s="64"/>
      <c r="O17189" s="87"/>
      <c r="P17189" s="127"/>
      <c r="Q17189" s="127"/>
      <c r="R17189" s="127"/>
    </row>
    <row r="17190" spans="7:18" x14ac:dyDescent="0.2">
      <c r="G17190" s="64"/>
      <c r="H17190" s="64"/>
      <c r="O17190" s="87"/>
      <c r="P17190" s="127"/>
      <c r="Q17190" s="127"/>
      <c r="R17190" s="127"/>
    </row>
    <row r="17191" spans="7:18" x14ac:dyDescent="0.2">
      <c r="G17191" s="64"/>
      <c r="H17191" s="64"/>
      <c r="O17191" s="87"/>
      <c r="P17191" s="127"/>
      <c r="Q17191" s="127"/>
      <c r="R17191" s="127"/>
    </row>
    <row r="17192" spans="7:18" x14ac:dyDescent="0.2">
      <c r="G17192" s="64"/>
      <c r="H17192" s="64"/>
      <c r="O17192" s="87"/>
      <c r="P17192" s="127"/>
      <c r="Q17192" s="127"/>
      <c r="R17192" s="127"/>
    </row>
    <row r="17193" spans="7:18" x14ac:dyDescent="0.2">
      <c r="G17193" s="64"/>
      <c r="H17193" s="64"/>
      <c r="O17193" s="87"/>
      <c r="P17193" s="127"/>
      <c r="Q17193" s="127"/>
      <c r="R17193" s="127"/>
    </row>
    <row r="17194" spans="7:18" x14ac:dyDescent="0.2">
      <c r="G17194" s="64"/>
      <c r="H17194" s="64"/>
      <c r="O17194" s="87"/>
      <c r="P17194" s="127"/>
      <c r="Q17194" s="127"/>
      <c r="R17194" s="127"/>
    </row>
    <row r="17195" spans="7:18" x14ac:dyDescent="0.2">
      <c r="G17195" s="64"/>
      <c r="H17195" s="64"/>
      <c r="O17195" s="87"/>
      <c r="P17195" s="127"/>
      <c r="Q17195" s="127"/>
      <c r="R17195" s="127"/>
    </row>
    <row r="17196" spans="7:18" x14ac:dyDescent="0.2">
      <c r="G17196" s="64"/>
      <c r="H17196" s="64"/>
      <c r="O17196" s="87"/>
      <c r="P17196" s="127"/>
      <c r="Q17196" s="127"/>
      <c r="R17196" s="127"/>
    </row>
    <row r="17197" spans="7:18" x14ac:dyDescent="0.2">
      <c r="G17197" s="64"/>
      <c r="H17197" s="64"/>
      <c r="O17197" s="87"/>
      <c r="P17197" s="127"/>
      <c r="Q17197" s="127"/>
      <c r="R17197" s="127"/>
    </row>
    <row r="17198" spans="7:18" x14ac:dyDescent="0.2">
      <c r="G17198" s="64"/>
      <c r="H17198" s="64"/>
      <c r="O17198" s="87"/>
      <c r="P17198" s="127"/>
      <c r="Q17198" s="127"/>
      <c r="R17198" s="127"/>
    </row>
    <row r="17199" spans="7:18" x14ac:dyDescent="0.2">
      <c r="G17199" s="64"/>
      <c r="H17199" s="64"/>
      <c r="O17199" s="87"/>
      <c r="P17199" s="127"/>
      <c r="Q17199" s="127"/>
      <c r="R17199" s="127"/>
    </row>
    <row r="17200" spans="7:18" x14ac:dyDescent="0.2">
      <c r="G17200" s="64"/>
      <c r="H17200" s="64"/>
      <c r="O17200" s="87"/>
      <c r="P17200" s="127"/>
      <c r="Q17200" s="127"/>
      <c r="R17200" s="127"/>
    </row>
    <row r="17201" spans="7:18" x14ac:dyDescent="0.2">
      <c r="G17201" s="64"/>
      <c r="H17201" s="64"/>
      <c r="O17201" s="87"/>
      <c r="P17201" s="127"/>
      <c r="Q17201" s="127"/>
      <c r="R17201" s="127"/>
    </row>
    <row r="17202" spans="7:18" x14ac:dyDescent="0.2">
      <c r="G17202" s="64"/>
      <c r="H17202" s="64"/>
      <c r="O17202" s="87"/>
      <c r="P17202" s="127"/>
      <c r="Q17202" s="127"/>
      <c r="R17202" s="127"/>
    </row>
    <row r="17203" spans="7:18" x14ac:dyDescent="0.2">
      <c r="G17203" s="64"/>
      <c r="H17203" s="64"/>
      <c r="O17203" s="87"/>
      <c r="P17203" s="127"/>
      <c r="Q17203" s="127"/>
      <c r="R17203" s="127"/>
    </row>
    <row r="17204" spans="7:18" x14ac:dyDescent="0.2">
      <c r="G17204" s="64"/>
      <c r="H17204" s="64"/>
      <c r="O17204" s="87"/>
      <c r="P17204" s="127"/>
      <c r="Q17204" s="127"/>
      <c r="R17204" s="127"/>
    </row>
    <row r="17205" spans="7:18" x14ac:dyDescent="0.2">
      <c r="G17205" s="64"/>
      <c r="H17205" s="64"/>
      <c r="O17205" s="87"/>
      <c r="P17205" s="127"/>
      <c r="Q17205" s="127"/>
      <c r="R17205" s="127"/>
    </row>
    <row r="17206" spans="7:18" x14ac:dyDescent="0.2">
      <c r="G17206" s="64"/>
      <c r="H17206" s="64"/>
      <c r="O17206" s="87"/>
      <c r="P17206" s="127"/>
      <c r="Q17206" s="127"/>
      <c r="R17206" s="127"/>
    </row>
    <row r="17207" spans="7:18" x14ac:dyDescent="0.2">
      <c r="G17207" s="64"/>
      <c r="H17207" s="64"/>
      <c r="O17207" s="87"/>
      <c r="P17207" s="127"/>
      <c r="Q17207" s="127"/>
      <c r="R17207" s="127"/>
    </row>
    <row r="17208" spans="7:18" x14ac:dyDescent="0.2">
      <c r="G17208" s="64"/>
      <c r="H17208" s="64"/>
      <c r="O17208" s="87"/>
      <c r="P17208" s="127"/>
      <c r="Q17208" s="127"/>
      <c r="R17208" s="127"/>
    </row>
    <row r="17209" spans="7:18" x14ac:dyDescent="0.2">
      <c r="G17209" s="64"/>
      <c r="H17209" s="64"/>
      <c r="O17209" s="87"/>
      <c r="P17209" s="127"/>
      <c r="Q17209" s="127"/>
      <c r="R17209" s="127"/>
    </row>
    <row r="17210" spans="7:18" x14ac:dyDescent="0.2">
      <c r="G17210" s="64"/>
      <c r="H17210" s="64"/>
      <c r="O17210" s="87"/>
      <c r="P17210" s="127"/>
      <c r="Q17210" s="127"/>
      <c r="R17210" s="127"/>
    </row>
    <row r="17211" spans="7:18" x14ac:dyDescent="0.2">
      <c r="G17211" s="64"/>
      <c r="H17211" s="64"/>
      <c r="O17211" s="87"/>
      <c r="P17211" s="127"/>
      <c r="Q17211" s="127"/>
      <c r="R17211" s="127"/>
    </row>
    <row r="17212" spans="7:18" x14ac:dyDescent="0.2">
      <c r="G17212" s="64"/>
      <c r="H17212" s="64"/>
      <c r="O17212" s="87"/>
      <c r="P17212" s="127"/>
      <c r="Q17212" s="127"/>
      <c r="R17212" s="127"/>
    </row>
    <row r="17213" spans="7:18" x14ac:dyDescent="0.2">
      <c r="G17213" s="64"/>
      <c r="H17213" s="64"/>
      <c r="O17213" s="87"/>
      <c r="P17213" s="127"/>
      <c r="Q17213" s="127"/>
      <c r="R17213" s="127"/>
    </row>
    <row r="17214" spans="7:18" x14ac:dyDescent="0.2">
      <c r="G17214" s="64"/>
      <c r="H17214" s="64"/>
      <c r="O17214" s="87"/>
      <c r="P17214" s="127"/>
      <c r="Q17214" s="127"/>
      <c r="R17214" s="127"/>
    </row>
    <row r="17215" spans="7:18" x14ac:dyDescent="0.2">
      <c r="G17215" s="64"/>
      <c r="H17215" s="64"/>
      <c r="O17215" s="87"/>
      <c r="P17215" s="127"/>
      <c r="Q17215" s="127"/>
      <c r="R17215" s="127"/>
    </row>
    <row r="17216" spans="7:18" x14ac:dyDescent="0.2">
      <c r="G17216" s="64"/>
      <c r="H17216" s="64"/>
      <c r="O17216" s="87"/>
      <c r="P17216" s="127"/>
      <c r="Q17216" s="127"/>
      <c r="R17216" s="127"/>
    </row>
    <row r="17217" spans="7:18" x14ac:dyDescent="0.2">
      <c r="G17217" s="64"/>
      <c r="H17217" s="64"/>
      <c r="O17217" s="87"/>
      <c r="P17217" s="127"/>
      <c r="Q17217" s="127"/>
      <c r="R17217" s="127"/>
    </row>
    <row r="17218" spans="7:18" x14ac:dyDescent="0.2">
      <c r="G17218" s="64"/>
      <c r="H17218" s="64"/>
      <c r="O17218" s="87"/>
      <c r="P17218" s="127"/>
      <c r="Q17218" s="127"/>
      <c r="R17218" s="127"/>
    </row>
    <row r="17219" spans="7:18" x14ac:dyDescent="0.2">
      <c r="G17219" s="64"/>
      <c r="H17219" s="64"/>
      <c r="O17219" s="87"/>
      <c r="P17219" s="127"/>
      <c r="Q17219" s="127"/>
      <c r="R17219" s="127"/>
    </row>
    <row r="17220" spans="7:18" x14ac:dyDescent="0.2">
      <c r="G17220" s="64"/>
      <c r="H17220" s="64"/>
      <c r="O17220" s="87"/>
      <c r="P17220" s="127"/>
      <c r="Q17220" s="127"/>
      <c r="R17220" s="127"/>
    </row>
    <row r="17221" spans="7:18" x14ac:dyDescent="0.2">
      <c r="G17221" s="64"/>
      <c r="H17221" s="64"/>
      <c r="O17221" s="87"/>
      <c r="P17221" s="127"/>
      <c r="Q17221" s="127"/>
      <c r="R17221" s="127"/>
    </row>
    <row r="17222" spans="7:18" x14ac:dyDescent="0.2">
      <c r="G17222" s="64"/>
      <c r="H17222" s="64"/>
      <c r="O17222" s="87"/>
      <c r="P17222" s="127"/>
      <c r="Q17222" s="127"/>
      <c r="R17222" s="127"/>
    </row>
    <row r="17223" spans="7:18" x14ac:dyDescent="0.2">
      <c r="G17223" s="64"/>
      <c r="H17223" s="64"/>
      <c r="O17223" s="87"/>
      <c r="P17223" s="127"/>
      <c r="Q17223" s="127"/>
      <c r="R17223" s="127"/>
    </row>
    <row r="17224" spans="7:18" x14ac:dyDescent="0.2">
      <c r="G17224" s="64"/>
      <c r="H17224" s="64"/>
      <c r="O17224" s="87"/>
      <c r="P17224" s="127"/>
      <c r="Q17224" s="127"/>
      <c r="R17224" s="127"/>
    </row>
    <row r="17225" spans="7:18" x14ac:dyDescent="0.2">
      <c r="G17225" s="64"/>
      <c r="H17225" s="64"/>
      <c r="O17225" s="87"/>
      <c r="P17225" s="127"/>
      <c r="Q17225" s="127"/>
      <c r="R17225" s="127"/>
    </row>
    <row r="17226" spans="7:18" x14ac:dyDescent="0.2">
      <c r="G17226" s="64"/>
      <c r="H17226" s="64"/>
      <c r="O17226" s="87"/>
      <c r="P17226" s="127"/>
      <c r="Q17226" s="127"/>
      <c r="R17226" s="127"/>
    </row>
    <row r="17227" spans="7:18" x14ac:dyDescent="0.2">
      <c r="G17227" s="64"/>
      <c r="H17227" s="64"/>
      <c r="O17227" s="87"/>
      <c r="P17227" s="127"/>
      <c r="Q17227" s="127"/>
      <c r="R17227" s="127"/>
    </row>
    <row r="17228" spans="7:18" x14ac:dyDescent="0.2">
      <c r="G17228" s="64"/>
      <c r="H17228" s="64"/>
      <c r="O17228" s="87"/>
      <c r="P17228" s="127"/>
      <c r="Q17228" s="127"/>
      <c r="R17228" s="127"/>
    </row>
    <row r="17229" spans="7:18" x14ac:dyDescent="0.2">
      <c r="G17229" s="64"/>
      <c r="H17229" s="64"/>
      <c r="O17229" s="87"/>
      <c r="P17229" s="127"/>
      <c r="Q17229" s="127"/>
      <c r="R17229" s="127"/>
    </row>
    <row r="17230" spans="7:18" x14ac:dyDescent="0.2">
      <c r="G17230" s="64"/>
      <c r="H17230" s="64"/>
      <c r="O17230" s="87"/>
      <c r="P17230" s="127"/>
      <c r="Q17230" s="127"/>
      <c r="R17230" s="127"/>
    </row>
    <row r="17231" spans="7:18" x14ac:dyDescent="0.2">
      <c r="G17231" s="64"/>
      <c r="H17231" s="64"/>
      <c r="O17231" s="87"/>
      <c r="P17231" s="127"/>
      <c r="Q17231" s="127"/>
      <c r="R17231" s="127"/>
    </row>
    <row r="17232" spans="7:18" x14ac:dyDescent="0.2">
      <c r="G17232" s="64"/>
      <c r="H17232" s="64"/>
      <c r="O17232" s="87"/>
      <c r="P17232" s="127"/>
      <c r="Q17232" s="127"/>
      <c r="R17232" s="127"/>
    </row>
    <row r="17233" spans="7:18" x14ac:dyDescent="0.2">
      <c r="G17233" s="64"/>
      <c r="H17233" s="64"/>
      <c r="O17233" s="87"/>
      <c r="P17233" s="127"/>
      <c r="Q17233" s="127"/>
      <c r="R17233" s="127"/>
    </row>
    <row r="17234" spans="7:18" x14ac:dyDescent="0.2">
      <c r="G17234" s="64"/>
      <c r="H17234" s="64"/>
      <c r="O17234" s="87"/>
      <c r="P17234" s="127"/>
      <c r="Q17234" s="127"/>
      <c r="R17234" s="127"/>
    </row>
    <row r="17235" spans="7:18" x14ac:dyDescent="0.2">
      <c r="G17235" s="64"/>
      <c r="H17235" s="64"/>
      <c r="O17235" s="87"/>
      <c r="P17235" s="127"/>
      <c r="Q17235" s="127"/>
      <c r="R17235" s="127"/>
    </row>
    <row r="17236" spans="7:18" x14ac:dyDescent="0.2">
      <c r="G17236" s="64"/>
      <c r="H17236" s="64"/>
      <c r="O17236" s="87"/>
      <c r="P17236" s="127"/>
      <c r="Q17236" s="127"/>
      <c r="R17236" s="127"/>
    </row>
    <row r="17237" spans="7:18" x14ac:dyDescent="0.2">
      <c r="G17237" s="64"/>
      <c r="H17237" s="64"/>
      <c r="O17237" s="87"/>
      <c r="P17237" s="127"/>
      <c r="Q17237" s="127"/>
      <c r="R17237" s="127"/>
    </row>
    <row r="17238" spans="7:18" x14ac:dyDescent="0.2">
      <c r="G17238" s="64"/>
      <c r="H17238" s="64"/>
      <c r="O17238" s="87"/>
      <c r="P17238" s="127"/>
      <c r="Q17238" s="127"/>
      <c r="R17238" s="127"/>
    </row>
    <row r="17239" spans="7:18" x14ac:dyDescent="0.2">
      <c r="G17239" s="64"/>
      <c r="H17239" s="64"/>
      <c r="O17239" s="87"/>
      <c r="P17239" s="127"/>
      <c r="Q17239" s="127"/>
      <c r="R17239" s="127"/>
    </row>
    <row r="17240" spans="7:18" x14ac:dyDescent="0.2">
      <c r="G17240" s="64"/>
      <c r="H17240" s="64"/>
      <c r="O17240" s="87"/>
      <c r="P17240" s="127"/>
      <c r="Q17240" s="127"/>
      <c r="R17240" s="127"/>
    </row>
    <row r="17241" spans="7:18" x14ac:dyDescent="0.2">
      <c r="G17241" s="64"/>
      <c r="H17241" s="64"/>
      <c r="O17241" s="87"/>
      <c r="P17241" s="127"/>
      <c r="Q17241" s="127"/>
      <c r="R17241" s="127"/>
    </row>
    <row r="17242" spans="7:18" x14ac:dyDescent="0.2">
      <c r="G17242" s="64"/>
      <c r="H17242" s="64"/>
      <c r="O17242" s="87"/>
      <c r="P17242" s="127"/>
      <c r="Q17242" s="127"/>
      <c r="R17242" s="127"/>
    </row>
    <row r="17243" spans="7:18" x14ac:dyDescent="0.2">
      <c r="G17243" s="64"/>
      <c r="H17243" s="64"/>
      <c r="O17243" s="87"/>
      <c r="P17243" s="127"/>
      <c r="Q17243" s="127"/>
      <c r="R17243" s="127"/>
    </row>
    <row r="17244" spans="7:18" x14ac:dyDescent="0.2">
      <c r="G17244" s="64"/>
      <c r="H17244" s="64"/>
      <c r="O17244" s="87"/>
      <c r="P17244" s="127"/>
      <c r="Q17244" s="127"/>
      <c r="R17244" s="127"/>
    </row>
    <row r="17245" spans="7:18" x14ac:dyDescent="0.2">
      <c r="G17245" s="64"/>
      <c r="H17245" s="64"/>
      <c r="O17245" s="87"/>
      <c r="P17245" s="127"/>
      <c r="Q17245" s="127"/>
      <c r="R17245" s="127"/>
    </row>
    <row r="17246" spans="7:18" x14ac:dyDescent="0.2">
      <c r="G17246" s="64"/>
      <c r="H17246" s="64"/>
      <c r="O17246" s="87"/>
      <c r="P17246" s="127"/>
      <c r="Q17246" s="127"/>
      <c r="R17246" s="127"/>
    </row>
    <row r="17247" spans="7:18" x14ac:dyDescent="0.2">
      <c r="G17247" s="64"/>
      <c r="H17247" s="64"/>
      <c r="O17247" s="87"/>
      <c r="P17247" s="127"/>
      <c r="Q17247" s="127"/>
      <c r="R17247" s="127"/>
    </row>
    <row r="17248" spans="7:18" x14ac:dyDescent="0.2">
      <c r="G17248" s="64"/>
      <c r="H17248" s="64"/>
      <c r="O17248" s="87"/>
      <c r="P17248" s="127"/>
      <c r="Q17248" s="127"/>
      <c r="R17248" s="127"/>
    </row>
    <row r="17249" spans="7:18" x14ac:dyDescent="0.2">
      <c r="G17249" s="64"/>
      <c r="H17249" s="64"/>
      <c r="O17249" s="87"/>
      <c r="P17249" s="127"/>
      <c r="Q17249" s="127"/>
      <c r="R17249" s="127"/>
    </row>
    <row r="17250" spans="7:18" x14ac:dyDescent="0.2">
      <c r="G17250" s="64"/>
      <c r="H17250" s="64"/>
      <c r="O17250" s="87"/>
      <c r="P17250" s="127"/>
      <c r="Q17250" s="127"/>
      <c r="R17250" s="127"/>
    </row>
    <row r="17251" spans="7:18" x14ac:dyDescent="0.2">
      <c r="G17251" s="64"/>
      <c r="H17251" s="64"/>
      <c r="O17251" s="87"/>
      <c r="P17251" s="127"/>
      <c r="Q17251" s="127"/>
      <c r="R17251" s="127"/>
    </row>
    <row r="17252" spans="7:18" x14ac:dyDescent="0.2">
      <c r="G17252" s="64"/>
      <c r="H17252" s="64"/>
      <c r="O17252" s="87"/>
      <c r="P17252" s="127"/>
      <c r="Q17252" s="127"/>
      <c r="R17252" s="127"/>
    </row>
    <row r="17253" spans="7:18" x14ac:dyDescent="0.2">
      <c r="G17253" s="64"/>
      <c r="H17253" s="64"/>
      <c r="O17253" s="87"/>
      <c r="P17253" s="127"/>
      <c r="Q17253" s="127"/>
      <c r="R17253" s="127"/>
    </row>
    <row r="17254" spans="7:18" x14ac:dyDescent="0.2">
      <c r="G17254" s="64"/>
      <c r="H17254" s="64"/>
      <c r="O17254" s="87"/>
      <c r="P17254" s="127"/>
      <c r="Q17254" s="127"/>
      <c r="R17254" s="127"/>
    </row>
    <row r="17255" spans="7:18" x14ac:dyDescent="0.2">
      <c r="G17255" s="64"/>
      <c r="H17255" s="64"/>
      <c r="O17255" s="87"/>
      <c r="P17255" s="127"/>
      <c r="Q17255" s="127"/>
      <c r="R17255" s="127"/>
    </row>
    <row r="17256" spans="7:18" x14ac:dyDescent="0.2">
      <c r="G17256" s="64"/>
      <c r="H17256" s="64"/>
      <c r="O17256" s="87"/>
      <c r="P17256" s="127"/>
      <c r="Q17256" s="127"/>
      <c r="R17256" s="127"/>
    </row>
    <row r="17257" spans="7:18" x14ac:dyDescent="0.2">
      <c r="G17257" s="64"/>
      <c r="H17257" s="64"/>
      <c r="O17257" s="87"/>
      <c r="P17257" s="127"/>
      <c r="Q17257" s="127"/>
      <c r="R17257" s="127"/>
    </row>
    <row r="17258" spans="7:18" x14ac:dyDescent="0.2">
      <c r="G17258" s="64"/>
      <c r="H17258" s="64"/>
      <c r="O17258" s="87"/>
      <c r="P17258" s="127"/>
      <c r="Q17258" s="127"/>
      <c r="R17258" s="127"/>
    </row>
    <row r="17259" spans="7:18" x14ac:dyDescent="0.2">
      <c r="G17259" s="64"/>
      <c r="H17259" s="64"/>
      <c r="O17259" s="87"/>
      <c r="P17259" s="127"/>
      <c r="Q17259" s="127"/>
      <c r="R17259" s="127"/>
    </row>
    <row r="17260" spans="7:18" x14ac:dyDescent="0.2">
      <c r="G17260" s="64"/>
      <c r="H17260" s="64"/>
      <c r="O17260" s="87"/>
      <c r="P17260" s="127"/>
      <c r="Q17260" s="127"/>
      <c r="R17260" s="127"/>
    </row>
    <row r="17261" spans="7:18" x14ac:dyDescent="0.2">
      <c r="G17261" s="64"/>
      <c r="H17261" s="64"/>
      <c r="O17261" s="87"/>
      <c r="P17261" s="127"/>
      <c r="Q17261" s="127"/>
      <c r="R17261" s="127"/>
    </row>
    <row r="17262" spans="7:18" x14ac:dyDescent="0.2">
      <c r="G17262" s="64"/>
      <c r="H17262" s="64"/>
      <c r="O17262" s="87"/>
      <c r="P17262" s="127"/>
      <c r="Q17262" s="127"/>
      <c r="R17262" s="127"/>
    </row>
    <row r="17263" spans="7:18" x14ac:dyDescent="0.2">
      <c r="G17263" s="64"/>
      <c r="H17263" s="64"/>
      <c r="O17263" s="87"/>
      <c r="P17263" s="127"/>
      <c r="Q17263" s="127"/>
      <c r="R17263" s="127"/>
    </row>
    <row r="17264" spans="7:18" x14ac:dyDescent="0.2">
      <c r="G17264" s="64"/>
      <c r="H17264" s="64"/>
      <c r="O17264" s="87"/>
      <c r="P17264" s="127"/>
      <c r="Q17264" s="127"/>
      <c r="R17264" s="127"/>
    </row>
    <row r="17265" spans="7:18" x14ac:dyDescent="0.2">
      <c r="G17265" s="64"/>
      <c r="H17265" s="64"/>
      <c r="O17265" s="87"/>
      <c r="P17265" s="127"/>
      <c r="Q17265" s="127"/>
      <c r="R17265" s="127"/>
    </row>
    <row r="17266" spans="7:18" x14ac:dyDescent="0.2">
      <c r="G17266" s="64"/>
      <c r="H17266" s="64"/>
      <c r="O17266" s="87"/>
      <c r="P17266" s="127"/>
      <c r="Q17266" s="127"/>
      <c r="R17266" s="127"/>
    </row>
    <row r="17267" spans="7:18" x14ac:dyDescent="0.2">
      <c r="G17267" s="64"/>
      <c r="H17267" s="64"/>
      <c r="O17267" s="87"/>
      <c r="P17267" s="127"/>
      <c r="Q17267" s="127"/>
      <c r="R17267" s="127"/>
    </row>
    <row r="17268" spans="7:18" x14ac:dyDescent="0.2">
      <c r="G17268" s="64"/>
      <c r="H17268" s="64"/>
      <c r="O17268" s="87"/>
      <c r="P17268" s="127"/>
      <c r="Q17268" s="127"/>
      <c r="R17268" s="127"/>
    </row>
    <row r="17269" spans="7:18" x14ac:dyDescent="0.2">
      <c r="G17269" s="64"/>
      <c r="H17269" s="64"/>
      <c r="O17269" s="87"/>
      <c r="P17269" s="127"/>
      <c r="Q17269" s="127"/>
      <c r="R17269" s="127"/>
    </row>
    <row r="17270" spans="7:18" x14ac:dyDescent="0.2">
      <c r="G17270" s="64"/>
      <c r="H17270" s="64"/>
      <c r="O17270" s="87"/>
      <c r="P17270" s="127"/>
      <c r="Q17270" s="127"/>
      <c r="R17270" s="127"/>
    </row>
    <row r="17271" spans="7:18" x14ac:dyDescent="0.2">
      <c r="G17271" s="64"/>
      <c r="H17271" s="64"/>
      <c r="O17271" s="87"/>
      <c r="P17271" s="127"/>
      <c r="Q17271" s="127"/>
      <c r="R17271" s="127"/>
    </row>
    <row r="17272" spans="7:18" x14ac:dyDescent="0.2">
      <c r="G17272" s="64"/>
      <c r="H17272" s="64"/>
      <c r="O17272" s="87"/>
      <c r="P17272" s="127"/>
      <c r="Q17272" s="127"/>
      <c r="R17272" s="127"/>
    </row>
    <row r="17273" spans="7:18" x14ac:dyDescent="0.2">
      <c r="G17273" s="64"/>
      <c r="H17273" s="64"/>
      <c r="O17273" s="87"/>
      <c r="P17273" s="127"/>
      <c r="Q17273" s="127"/>
      <c r="R17273" s="127"/>
    </row>
    <row r="17274" spans="7:18" x14ac:dyDescent="0.2">
      <c r="G17274" s="64"/>
      <c r="H17274" s="64"/>
      <c r="O17274" s="87"/>
      <c r="P17274" s="127"/>
      <c r="Q17274" s="127"/>
      <c r="R17274" s="127"/>
    </row>
    <row r="17275" spans="7:18" x14ac:dyDescent="0.2">
      <c r="G17275" s="64"/>
      <c r="H17275" s="64"/>
      <c r="O17275" s="87"/>
      <c r="P17275" s="127"/>
      <c r="Q17275" s="127"/>
      <c r="R17275" s="127"/>
    </row>
    <row r="17276" spans="7:18" x14ac:dyDescent="0.2">
      <c r="G17276" s="64"/>
      <c r="H17276" s="64"/>
      <c r="O17276" s="87"/>
      <c r="P17276" s="127"/>
      <c r="Q17276" s="127"/>
      <c r="R17276" s="127"/>
    </row>
    <row r="17277" spans="7:18" x14ac:dyDescent="0.2">
      <c r="G17277" s="64"/>
      <c r="H17277" s="64"/>
      <c r="O17277" s="87"/>
      <c r="P17277" s="127"/>
      <c r="Q17277" s="127"/>
      <c r="R17277" s="127"/>
    </row>
    <row r="17278" spans="7:18" x14ac:dyDescent="0.2">
      <c r="G17278" s="64"/>
      <c r="H17278" s="64"/>
      <c r="O17278" s="87"/>
      <c r="P17278" s="127"/>
      <c r="Q17278" s="127"/>
      <c r="R17278" s="127"/>
    </row>
    <row r="17279" spans="7:18" x14ac:dyDescent="0.2">
      <c r="G17279" s="64"/>
      <c r="H17279" s="64"/>
      <c r="O17279" s="87"/>
      <c r="P17279" s="127"/>
      <c r="Q17279" s="127"/>
      <c r="R17279" s="127"/>
    </row>
    <row r="17280" spans="7:18" x14ac:dyDescent="0.2">
      <c r="G17280" s="64"/>
      <c r="H17280" s="64"/>
      <c r="O17280" s="87"/>
      <c r="P17280" s="127"/>
      <c r="Q17280" s="127"/>
      <c r="R17280" s="127"/>
    </row>
    <row r="17281" spans="7:18" x14ac:dyDescent="0.2">
      <c r="G17281" s="64"/>
      <c r="H17281" s="64"/>
      <c r="O17281" s="87"/>
      <c r="P17281" s="127"/>
      <c r="Q17281" s="127"/>
      <c r="R17281" s="127"/>
    </row>
    <row r="17282" spans="7:18" x14ac:dyDescent="0.2">
      <c r="G17282" s="64"/>
      <c r="H17282" s="64"/>
      <c r="O17282" s="87"/>
      <c r="P17282" s="127"/>
      <c r="Q17282" s="127"/>
      <c r="R17282" s="127"/>
    </row>
    <row r="17283" spans="7:18" x14ac:dyDescent="0.2">
      <c r="G17283" s="64"/>
      <c r="H17283" s="64"/>
      <c r="O17283" s="87"/>
      <c r="P17283" s="127"/>
      <c r="Q17283" s="127"/>
      <c r="R17283" s="127"/>
    </row>
    <row r="17284" spans="7:18" x14ac:dyDescent="0.2">
      <c r="G17284" s="64"/>
      <c r="H17284" s="64"/>
      <c r="O17284" s="87"/>
      <c r="P17284" s="127"/>
      <c r="Q17284" s="127"/>
      <c r="R17284" s="127"/>
    </row>
    <row r="17285" spans="7:18" x14ac:dyDescent="0.2">
      <c r="G17285" s="64"/>
      <c r="H17285" s="64"/>
      <c r="O17285" s="87"/>
      <c r="P17285" s="127"/>
      <c r="Q17285" s="127"/>
      <c r="R17285" s="127"/>
    </row>
    <row r="17286" spans="7:18" x14ac:dyDescent="0.2">
      <c r="G17286" s="64"/>
      <c r="H17286" s="64"/>
      <c r="O17286" s="87"/>
      <c r="P17286" s="127"/>
      <c r="Q17286" s="127"/>
      <c r="R17286" s="127"/>
    </row>
    <row r="17287" spans="7:18" x14ac:dyDescent="0.2">
      <c r="G17287" s="64"/>
      <c r="H17287" s="64"/>
      <c r="O17287" s="87"/>
      <c r="P17287" s="127"/>
      <c r="Q17287" s="127"/>
      <c r="R17287" s="127"/>
    </row>
    <row r="17288" spans="7:18" x14ac:dyDescent="0.2">
      <c r="G17288" s="64"/>
      <c r="H17288" s="64"/>
      <c r="O17288" s="87"/>
      <c r="P17288" s="127"/>
      <c r="Q17288" s="127"/>
      <c r="R17288" s="127"/>
    </row>
    <row r="17289" spans="7:18" x14ac:dyDescent="0.2">
      <c r="G17289" s="64"/>
      <c r="H17289" s="64"/>
      <c r="O17289" s="87"/>
      <c r="P17289" s="127"/>
      <c r="Q17289" s="127"/>
      <c r="R17289" s="127"/>
    </row>
    <row r="17290" spans="7:18" x14ac:dyDescent="0.2">
      <c r="G17290" s="64"/>
      <c r="H17290" s="64"/>
      <c r="O17290" s="87"/>
      <c r="P17290" s="127"/>
      <c r="Q17290" s="127"/>
      <c r="R17290" s="127"/>
    </row>
    <row r="17291" spans="7:18" x14ac:dyDescent="0.2">
      <c r="G17291" s="64"/>
      <c r="H17291" s="64"/>
      <c r="O17291" s="87"/>
      <c r="P17291" s="127"/>
      <c r="Q17291" s="127"/>
      <c r="R17291" s="127"/>
    </row>
    <row r="17292" spans="7:18" x14ac:dyDescent="0.2">
      <c r="G17292" s="64"/>
      <c r="H17292" s="64"/>
      <c r="O17292" s="87"/>
      <c r="P17292" s="127"/>
      <c r="Q17292" s="127"/>
      <c r="R17292" s="127"/>
    </row>
    <row r="17293" spans="7:18" x14ac:dyDescent="0.2">
      <c r="G17293" s="64"/>
      <c r="H17293" s="64"/>
      <c r="O17293" s="87"/>
      <c r="P17293" s="127"/>
      <c r="Q17293" s="127"/>
      <c r="R17293" s="127"/>
    </row>
    <row r="17294" spans="7:18" x14ac:dyDescent="0.2">
      <c r="G17294" s="64"/>
      <c r="H17294" s="64"/>
      <c r="O17294" s="87"/>
      <c r="P17294" s="127"/>
      <c r="Q17294" s="127"/>
      <c r="R17294" s="127"/>
    </row>
    <row r="17295" spans="7:18" x14ac:dyDescent="0.2">
      <c r="G17295" s="64"/>
      <c r="H17295" s="64"/>
      <c r="O17295" s="87"/>
      <c r="P17295" s="127"/>
      <c r="Q17295" s="127"/>
      <c r="R17295" s="127"/>
    </row>
    <row r="17296" spans="7:18" x14ac:dyDescent="0.2">
      <c r="G17296" s="64"/>
      <c r="H17296" s="64"/>
      <c r="O17296" s="87"/>
      <c r="P17296" s="127"/>
      <c r="Q17296" s="127"/>
      <c r="R17296" s="127"/>
    </row>
    <row r="17297" spans="7:18" x14ac:dyDescent="0.2">
      <c r="G17297" s="64"/>
      <c r="H17297" s="64"/>
      <c r="O17297" s="87"/>
      <c r="P17297" s="127"/>
      <c r="Q17297" s="127"/>
      <c r="R17297" s="127"/>
    </row>
    <row r="17298" spans="7:18" x14ac:dyDescent="0.2">
      <c r="G17298" s="64"/>
      <c r="H17298" s="64"/>
      <c r="O17298" s="87"/>
      <c r="P17298" s="127"/>
      <c r="Q17298" s="127"/>
      <c r="R17298" s="127"/>
    </row>
    <row r="17299" spans="7:18" x14ac:dyDescent="0.2">
      <c r="G17299" s="64"/>
      <c r="H17299" s="64"/>
      <c r="O17299" s="87"/>
      <c r="P17299" s="127"/>
      <c r="Q17299" s="127"/>
      <c r="R17299" s="127"/>
    </row>
    <row r="17300" spans="7:18" x14ac:dyDescent="0.2">
      <c r="G17300" s="64"/>
      <c r="H17300" s="64"/>
      <c r="O17300" s="87"/>
      <c r="P17300" s="127"/>
      <c r="Q17300" s="127"/>
      <c r="R17300" s="127"/>
    </row>
    <row r="17301" spans="7:18" x14ac:dyDescent="0.2">
      <c r="G17301" s="64"/>
      <c r="H17301" s="64"/>
      <c r="O17301" s="87"/>
      <c r="P17301" s="127"/>
      <c r="Q17301" s="127"/>
      <c r="R17301" s="127"/>
    </row>
    <row r="17302" spans="7:18" x14ac:dyDescent="0.2">
      <c r="G17302" s="64"/>
      <c r="H17302" s="64"/>
      <c r="O17302" s="87"/>
      <c r="P17302" s="127"/>
      <c r="Q17302" s="127"/>
      <c r="R17302" s="127"/>
    </row>
    <row r="17303" spans="7:18" x14ac:dyDescent="0.2">
      <c r="G17303" s="64"/>
      <c r="H17303" s="64"/>
      <c r="O17303" s="87"/>
      <c r="P17303" s="127"/>
      <c r="Q17303" s="127"/>
      <c r="R17303" s="127"/>
    </row>
    <row r="17304" spans="7:18" x14ac:dyDescent="0.2">
      <c r="G17304" s="64"/>
      <c r="H17304" s="64"/>
      <c r="O17304" s="87"/>
      <c r="P17304" s="127"/>
      <c r="Q17304" s="127"/>
      <c r="R17304" s="127"/>
    </row>
    <row r="17305" spans="7:18" x14ac:dyDescent="0.2">
      <c r="G17305" s="64"/>
      <c r="H17305" s="64"/>
      <c r="O17305" s="87"/>
      <c r="P17305" s="127"/>
      <c r="Q17305" s="127"/>
      <c r="R17305" s="127"/>
    </row>
    <row r="17306" spans="7:18" x14ac:dyDescent="0.2">
      <c r="G17306" s="64"/>
      <c r="H17306" s="64"/>
      <c r="O17306" s="87"/>
      <c r="P17306" s="127"/>
      <c r="Q17306" s="127"/>
      <c r="R17306" s="127"/>
    </row>
    <row r="17307" spans="7:18" x14ac:dyDescent="0.2">
      <c r="G17307" s="64"/>
      <c r="H17307" s="64"/>
      <c r="O17307" s="87"/>
      <c r="P17307" s="127"/>
      <c r="Q17307" s="127"/>
      <c r="R17307" s="127"/>
    </row>
    <row r="17308" spans="7:18" x14ac:dyDescent="0.2">
      <c r="G17308" s="64"/>
      <c r="H17308" s="64"/>
      <c r="O17308" s="87"/>
      <c r="P17308" s="127"/>
      <c r="Q17308" s="127"/>
      <c r="R17308" s="127"/>
    </row>
    <row r="17309" spans="7:18" x14ac:dyDescent="0.2">
      <c r="G17309" s="64"/>
      <c r="H17309" s="64"/>
      <c r="O17309" s="87"/>
      <c r="P17309" s="127"/>
      <c r="Q17309" s="127"/>
      <c r="R17309" s="127"/>
    </row>
    <row r="17310" spans="7:18" x14ac:dyDescent="0.2">
      <c r="G17310" s="64"/>
      <c r="H17310" s="64"/>
      <c r="O17310" s="87"/>
      <c r="P17310" s="127"/>
      <c r="Q17310" s="127"/>
      <c r="R17310" s="127"/>
    </row>
    <row r="17311" spans="7:18" x14ac:dyDescent="0.2">
      <c r="G17311" s="64"/>
      <c r="H17311" s="64"/>
      <c r="O17311" s="87"/>
      <c r="P17311" s="127"/>
      <c r="Q17311" s="127"/>
      <c r="R17311" s="127"/>
    </row>
    <row r="17312" spans="7:18" x14ac:dyDescent="0.2">
      <c r="G17312" s="64"/>
      <c r="H17312" s="64"/>
      <c r="O17312" s="87"/>
      <c r="P17312" s="127"/>
      <c r="Q17312" s="127"/>
      <c r="R17312" s="127"/>
    </row>
    <row r="17313" spans="7:18" x14ac:dyDescent="0.2">
      <c r="G17313" s="64"/>
      <c r="H17313" s="64"/>
      <c r="O17313" s="87"/>
      <c r="P17313" s="127"/>
      <c r="Q17313" s="127"/>
      <c r="R17313" s="127"/>
    </row>
    <row r="17314" spans="7:18" x14ac:dyDescent="0.2">
      <c r="G17314" s="64"/>
      <c r="H17314" s="64"/>
      <c r="O17314" s="87"/>
      <c r="P17314" s="127"/>
      <c r="Q17314" s="127"/>
      <c r="R17314" s="127"/>
    </row>
    <row r="17315" spans="7:18" x14ac:dyDescent="0.2">
      <c r="G17315" s="64"/>
      <c r="H17315" s="64"/>
      <c r="O17315" s="87"/>
      <c r="P17315" s="127"/>
      <c r="Q17315" s="127"/>
      <c r="R17315" s="127"/>
    </row>
    <row r="17316" spans="7:18" x14ac:dyDescent="0.2">
      <c r="G17316" s="64"/>
      <c r="H17316" s="64"/>
      <c r="O17316" s="87"/>
      <c r="P17316" s="127"/>
      <c r="Q17316" s="127"/>
      <c r="R17316" s="127"/>
    </row>
    <row r="17317" spans="7:18" x14ac:dyDescent="0.2">
      <c r="G17317" s="64"/>
      <c r="H17317" s="64"/>
      <c r="O17317" s="87"/>
      <c r="P17317" s="127"/>
      <c r="Q17317" s="127"/>
      <c r="R17317" s="127"/>
    </row>
    <row r="17318" spans="7:18" x14ac:dyDescent="0.2">
      <c r="G17318" s="64"/>
      <c r="H17318" s="64"/>
      <c r="O17318" s="87"/>
      <c r="P17318" s="127"/>
      <c r="Q17318" s="127"/>
      <c r="R17318" s="127"/>
    </row>
    <row r="17319" spans="7:18" x14ac:dyDescent="0.2">
      <c r="G17319" s="64"/>
      <c r="H17319" s="64"/>
      <c r="O17319" s="87"/>
      <c r="P17319" s="127"/>
      <c r="Q17319" s="127"/>
      <c r="R17319" s="127"/>
    </row>
    <row r="17320" spans="7:18" x14ac:dyDescent="0.2">
      <c r="G17320" s="64"/>
      <c r="H17320" s="64"/>
      <c r="O17320" s="87"/>
      <c r="P17320" s="127"/>
      <c r="Q17320" s="127"/>
      <c r="R17320" s="127"/>
    </row>
    <row r="17321" spans="7:18" x14ac:dyDescent="0.2">
      <c r="G17321" s="64"/>
      <c r="H17321" s="64"/>
      <c r="O17321" s="87"/>
      <c r="P17321" s="127"/>
      <c r="Q17321" s="127"/>
      <c r="R17321" s="127"/>
    </row>
    <row r="17322" spans="7:18" x14ac:dyDescent="0.2">
      <c r="G17322" s="64"/>
      <c r="H17322" s="64"/>
      <c r="O17322" s="87"/>
      <c r="P17322" s="127"/>
      <c r="Q17322" s="127"/>
      <c r="R17322" s="127"/>
    </row>
    <row r="17323" spans="7:18" x14ac:dyDescent="0.2">
      <c r="G17323" s="64"/>
      <c r="H17323" s="64"/>
      <c r="O17323" s="87"/>
      <c r="P17323" s="127"/>
      <c r="Q17323" s="127"/>
      <c r="R17323" s="127"/>
    </row>
    <row r="17324" spans="7:18" x14ac:dyDescent="0.2">
      <c r="G17324" s="64"/>
      <c r="H17324" s="64"/>
      <c r="O17324" s="87"/>
      <c r="P17324" s="127"/>
      <c r="Q17324" s="127"/>
      <c r="R17324" s="127"/>
    </row>
    <row r="17325" spans="7:18" x14ac:dyDescent="0.2">
      <c r="G17325" s="64"/>
      <c r="H17325" s="64"/>
      <c r="O17325" s="87"/>
      <c r="P17325" s="127"/>
      <c r="Q17325" s="127"/>
      <c r="R17325" s="127"/>
    </row>
    <row r="17326" spans="7:18" x14ac:dyDescent="0.2">
      <c r="G17326" s="64"/>
      <c r="H17326" s="64"/>
      <c r="O17326" s="87"/>
      <c r="P17326" s="127"/>
      <c r="Q17326" s="127"/>
      <c r="R17326" s="127"/>
    </row>
    <row r="17327" spans="7:18" x14ac:dyDescent="0.2">
      <c r="G17327" s="64"/>
      <c r="H17327" s="64"/>
      <c r="O17327" s="87"/>
      <c r="P17327" s="127"/>
      <c r="Q17327" s="127"/>
      <c r="R17327" s="127"/>
    </row>
    <row r="17328" spans="7:18" x14ac:dyDescent="0.2">
      <c r="G17328" s="64"/>
      <c r="H17328" s="64"/>
      <c r="O17328" s="87"/>
      <c r="P17328" s="127"/>
      <c r="Q17328" s="127"/>
      <c r="R17328" s="127"/>
    </row>
    <row r="17329" spans="7:18" x14ac:dyDescent="0.2">
      <c r="G17329" s="64"/>
      <c r="H17329" s="64"/>
      <c r="O17329" s="87"/>
      <c r="P17329" s="127"/>
      <c r="Q17329" s="127"/>
      <c r="R17329" s="127"/>
    </row>
    <row r="17330" spans="7:18" x14ac:dyDescent="0.2">
      <c r="G17330" s="64"/>
      <c r="H17330" s="64"/>
      <c r="O17330" s="87"/>
      <c r="P17330" s="127"/>
      <c r="Q17330" s="127"/>
      <c r="R17330" s="127"/>
    </row>
    <row r="17331" spans="7:18" x14ac:dyDescent="0.2">
      <c r="G17331" s="64"/>
      <c r="H17331" s="64"/>
      <c r="O17331" s="87"/>
      <c r="P17331" s="127"/>
      <c r="Q17331" s="127"/>
      <c r="R17331" s="127"/>
    </row>
    <row r="17332" spans="7:18" x14ac:dyDescent="0.2">
      <c r="G17332" s="64"/>
      <c r="H17332" s="64"/>
      <c r="O17332" s="87"/>
      <c r="P17332" s="127"/>
      <c r="Q17332" s="127"/>
      <c r="R17332" s="127"/>
    </row>
    <row r="17333" spans="7:18" x14ac:dyDescent="0.2">
      <c r="G17333" s="64"/>
      <c r="H17333" s="64"/>
      <c r="O17333" s="87"/>
      <c r="P17333" s="127"/>
      <c r="Q17333" s="127"/>
      <c r="R17333" s="127"/>
    </row>
    <row r="17334" spans="7:18" x14ac:dyDescent="0.2">
      <c r="G17334" s="64"/>
      <c r="H17334" s="64"/>
      <c r="O17334" s="87"/>
      <c r="P17334" s="127"/>
      <c r="Q17334" s="127"/>
      <c r="R17334" s="127"/>
    </row>
    <row r="17335" spans="7:18" x14ac:dyDescent="0.2">
      <c r="G17335" s="64"/>
      <c r="H17335" s="64"/>
      <c r="O17335" s="87"/>
      <c r="P17335" s="127"/>
      <c r="Q17335" s="127"/>
      <c r="R17335" s="127"/>
    </row>
    <row r="17336" spans="7:18" x14ac:dyDescent="0.2">
      <c r="G17336" s="64"/>
      <c r="H17336" s="64"/>
      <c r="O17336" s="87"/>
      <c r="P17336" s="127"/>
      <c r="Q17336" s="127"/>
      <c r="R17336" s="127"/>
    </row>
    <row r="17337" spans="7:18" x14ac:dyDescent="0.2">
      <c r="G17337" s="64"/>
      <c r="H17337" s="64"/>
      <c r="O17337" s="87"/>
      <c r="P17337" s="127"/>
      <c r="Q17337" s="127"/>
      <c r="R17337" s="127"/>
    </row>
    <row r="17338" spans="7:18" x14ac:dyDescent="0.2">
      <c r="G17338" s="64"/>
      <c r="H17338" s="64"/>
      <c r="O17338" s="87"/>
      <c r="P17338" s="127"/>
      <c r="Q17338" s="127"/>
      <c r="R17338" s="127"/>
    </row>
    <row r="17339" spans="7:18" x14ac:dyDescent="0.2">
      <c r="G17339" s="64"/>
      <c r="H17339" s="64"/>
      <c r="O17339" s="87"/>
      <c r="P17339" s="127"/>
      <c r="Q17339" s="127"/>
      <c r="R17339" s="127"/>
    </row>
    <row r="17340" spans="7:18" x14ac:dyDescent="0.2">
      <c r="G17340" s="64"/>
      <c r="H17340" s="64"/>
      <c r="O17340" s="87"/>
      <c r="P17340" s="127"/>
      <c r="Q17340" s="127"/>
      <c r="R17340" s="127"/>
    </row>
    <row r="17341" spans="7:18" x14ac:dyDescent="0.2">
      <c r="G17341" s="64"/>
      <c r="H17341" s="64"/>
      <c r="O17341" s="87"/>
      <c r="P17341" s="127"/>
      <c r="Q17341" s="127"/>
      <c r="R17341" s="127"/>
    </row>
    <row r="17342" spans="7:18" x14ac:dyDescent="0.2">
      <c r="G17342" s="64"/>
      <c r="H17342" s="64"/>
      <c r="O17342" s="87"/>
      <c r="P17342" s="127"/>
      <c r="Q17342" s="127"/>
      <c r="R17342" s="127"/>
    </row>
    <row r="17343" spans="7:18" x14ac:dyDescent="0.2">
      <c r="G17343" s="64"/>
      <c r="H17343" s="64"/>
      <c r="O17343" s="87"/>
      <c r="P17343" s="127"/>
      <c r="Q17343" s="127"/>
      <c r="R17343" s="127"/>
    </row>
    <row r="17344" spans="7:18" x14ac:dyDescent="0.2">
      <c r="G17344" s="64"/>
      <c r="H17344" s="64"/>
      <c r="O17344" s="87"/>
      <c r="P17344" s="127"/>
      <c r="Q17344" s="127"/>
      <c r="R17344" s="127"/>
    </row>
    <row r="17345" spans="7:18" x14ac:dyDescent="0.2">
      <c r="G17345" s="64"/>
      <c r="H17345" s="64"/>
      <c r="O17345" s="87"/>
      <c r="P17345" s="127"/>
      <c r="Q17345" s="127"/>
      <c r="R17345" s="127"/>
    </row>
    <row r="17346" spans="7:18" x14ac:dyDescent="0.2">
      <c r="G17346" s="64"/>
      <c r="H17346" s="64"/>
      <c r="O17346" s="87"/>
      <c r="P17346" s="127"/>
      <c r="Q17346" s="127"/>
      <c r="R17346" s="127"/>
    </row>
    <row r="17347" spans="7:18" x14ac:dyDescent="0.2">
      <c r="G17347" s="64"/>
      <c r="H17347" s="64"/>
      <c r="O17347" s="87"/>
      <c r="P17347" s="127"/>
      <c r="Q17347" s="127"/>
      <c r="R17347" s="127"/>
    </row>
    <row r="17348" spans="7:18" x14ac:dyDescent="0.2">
      <c r="G17348" s="64"/>
      <c r="H17348" s="64"/>
      <c r="O17348" s="87"/>
      <c r="P17348" s="127"/>
      <c r="Q17348" s="127"/>
      <c r="R17348" s="127"/>
    </row>
    <row r="17349" spans="7:18" x14ac:dyDescent="0.2">
      <c r="G17349" s="64"/>
      <c r="H17349" s="64"/>
      <c r="O17349" s="87"/>
      <c r="P17349" s="127"/>
      <c r="Q17349" s="127"/>
      <c r="R17349" s="127"/>
    </row>
    <row r="17350" spans="7:18" x14ac:dyDescent="0.2">
      <c r="G17350" s="64"/>
      <c r="H17350" s="64"/>
      <c r="O17350" s="87"/>
      <c r="P17350" s="127"/>
      <c r="Q17350" s="127"/>
      <c r="R17350" s="127"/>
    </row>
    <row r="17351" spans="7:18" x14ac:dyDescent="0.2">
      <c r="G17351" s="64"/>
      <c r="H17351" s="64"/>
      <c r="O17351" s="87"/>
      <c r="P17351" s="127"/>
      <c r="Q17351" s="127"/>
      <c r="R17351" s="127"/>
    </row>
    <row r="17352" spans="7:18" x14ac:dyDescent="0.2">
      <c r="G17352" s="64"/>
      <c r="H17352" s="64"/>
      <c r="O17352" s="87"/>
      <c r="P17352" s="127"/>
      <c r="Q17352" s="127"/>
      <c r="R17352" s="127"/>
    </row>
    <row r="17353" spans="7:18" x14ac:dyDescent="0.2">
      <c r="G17353" s="64"/>
      <c r="H17353" s="64"/>
      <c r="O17353" s="87"/>
      <c r="P17353" s="127"/>
      <c r="Q17353" s="127"/>
      <c r="R17353" s="127"/>
    </row>
    <row r="17354" spans="7:18" x14ac:dyDescent="0.2">
      <c r="G17354" s="64"/>
      <c r="H17354" s="64"/>
      <c r="O17354" s="87"/>
      <c r="P17354" s="127"/>
      <c r="Q17354" s="127"/>
      <c r="R17354" s="127"/>
    </row>
    <row r="17355" spans="7:18" x14ac:dyDescent="0.2">
      <c r="G17355" s="64"/>
      <c r="H17355" s="64"/>
      <c r="O17355" s="87"/>
      <c r="P17355" s="127"/>
      <c r="Q17355" s="127"/>
      <c r="R17355" s="127"/>
    </row>
    <row r="17356" spans="7:18" x14ac:dyDescent="0.2">
      <c r="G17356" s="64"/>
      <c r="H17356" s="64"/>
      <c r="O17356" s="87"/>
      <c r="P17356" s="127"/>
      <c r="Q17356" s="127"/>
      <c r="R17356" s="127"/>
    </row>
    <row r="17357" spans="7:18" x14ac:dyDescent="0.2">
      <c r="G17357" s="64"/>
      <c r="H17357" s="64"/>
      <c r="O17357" s="87"/>
      <c r="P17357" s="127"/>
      <c r="Q17357" s="127"/>
      <c r="R17357" s="127"/>
    </row>
    <row r="17358" spans="7:18" x14ac:dyDescent="0.2">
      <c r="G17358" s="64"/>
      <c r="H17358" s="64"/>
      <c r="O17358" s="87"/>
      <c r="P17358" s="127"/>
      <c r="Q17358" s="127"/>
      <c r="R17358" s="127"/>
    </row>
    <row r="17359" spans="7:18" x14ac:dyDescent="0.2">
      <c r="G17359" s="64"/>
      <c r="H17359" s="64"/>
      <c r="O17359" s="87"/>
      <c r="P17359" s="127"/>
      <c r="Q17359" s="127"/>
      <c r="R17359" s="127"/>
    </row>
    <row r="17360" spans="7:18" x14ac:dyDescent="0.2">
      <c r="G17360" s="64"/>
      <c r="H17360" s="64"/>
      <c r="O17360" s="87"/>
      <c r="P17360" s="127"/>
      <c r="Q17360" s="127"/>
      <c r="R17360" s="127"/>
    </row>
    <row r="17361" spans="7:18" x14ac:dyDescent="0.2">
      <c r="G17361" s="64"/>
      <c r="H17361" s="64"/>
      <c r="O17361" s="87"/>
      <c r="P17361" s="127"/>
      <c r="Q17361" s="127"/>
      <c r="R17361" s="127"/>
    </row>
    <row r="17362" spans="7:18" x14ac:dyDescent="0.2">
      <c r="G17362" s="64"/>
      <c r="H17362" s="64"/>
      <c r="O17362" s="87"/>
      <c r="P17362" s="127"/>
      <c r="Q17362" s="127"/>
      <c r="R17362" s="127"/>
    </row>
    <row r="17363" spans="7:18" x14ac:dyDescent="0.2">
      <c r="G17363" s="64"/>
      <c r="H17363" s="64"/>
      <c r="O17363" s="87"/>
      <c r="P17363" s="127"/>
      <c r="Q17363" s="127"/>
      <c r="R17363" s="127"/>
    </row>
    <row r="17364" spans="7:18" x14ac:dyDescent="0.2">
      <c r="G17364" s="64"/>
      <c r="H17364" s="64"/>
      <c r="O17364" s="87"/>
      <c r="P17364" s="127"/>
      <c r="Q17364" s="127"/>
      <c r="R17364" s="127"/>
    </row>
    <row r="17365" spans="7:18" x14ac:dyDescent="0.2">
      <c r="G17365" s="64"/>
      <c r="H17365" s="64"/>
      <c r="O17365" s="87"/>
      <c r="P17365" s="127"/>
      <c r="Q17365" s="127"/>
      <c r="R17365" s="127"/>
    </row>
    <row r="17366" spans="7:18" x14ac:dyDescent="0.2">
      <c r="G17366" s="64"/>
      <c r="H17366" s="64"/>
      <c r="O17366" s="87"/>
      <c r="P17366" s="127"/>
      <c r="Q17366" s="127"/>
      <c r="R17366" s="127"/>
    </row>
    <row r="17367" spans="7:18" x14ac:dyDescent="0.2">
      <c r="G17367" s="64"/>
      <c r="H17367" s="64"/>
      <c r="O17367" s="87"/>
      <c r="P17367" s="127"/>
      <c r="Q17367" s="127"/>
      <c r="R17367" s="127"/>
    </row>
    <row r="17368" spans="7:18" x14ac:dyDescent="0.2">
      <c r="G17368" s="64"/>
      <c r="H17368" s="64"/>
      <c r="O17368" s="87"/>
      <c r="P17368" s="127"/>
      <c r="Q17368" s="127"/>
      <c r="R17368" s="127"/>
    </row>
    <row r="17369" spans="7:18" x14ac:dyDescent="0.2">
      <c r="G17369" s="64"/>
      <c r="H17369" s="64"/>
      <c r="O17369" s="87"/>
      <c r="P17369" s="127"/>
      <c r="Q17369" s="127"/>
      <c r="R17369" s="127"/>
    </row>
    <row r="17370" spans="7:18" x14ac:dyDescent="0.2">
      <c r="G17370" s="64"/>
      <c r="H17370" s="64"/>
      <c r="O17370" s="87"/>
      <c r="P17370" s="127"/>
      <c r="Q17370" s="127"/>
      <c r="R17370" s="127"/>
    </row>
    <row r="17371" spans="7:18" x14ac:dyDescent="0.2">
      <c r="G17371" s="64"/>
      <c r="H17371" s="64"/>
      <c r="O17371" s="87"/>
      <c r="P17371" s="127"/>
      <c r="Q17371" s="127"/>
      <c r="R17371" s="127"/>
    </row>
    <row r="17372" spans="7:18" x14ac:dyDescent="0.2">
      <c r="G17372" s="64"/>
      <c r="H17372" s="64"/>
      <c r="O17372" s="87"/>
      <c r="P17372" s="127"/>
      <c r="Q17372" s="127"/>
      <c r="R17372" s="127"/>
    </row>
    <row r="17373" spans="7:18" x14ac:dyDescent="0.2">
      <c r="G17373" s="64"/>
      <c r="H17373" s="64"/>
      <c r="O17373" s="87"/>
      <c r="P17373" s="127"/>
      <c r="Q17373" s="127"/>
      <c r="R17373" s="127"/>
    </row>
    <row r="17374" spans="7:18" x14ac:dyDescent="0.2">
      <c r="G17374" s="64"/>
      <c r="H17374" s="64"/>
      <c r="O17374" s="87"/>
      <c r="P17374" s="127"/>
      <c r="Q17374" s="127"/>
      <c r="R17374" s="127"/>
    </row>
    <row r="17375" spans="7:18" x14ac:dyDescent="0.2">
      <c r="G17375" s="64"/>
      <c r="H17375" s="64"/>
      <c r="O17375" s="87"/>
      <c r="P17375" s="127"/>
      <c r="Q17375" s="127"/>
      <c r="R17375" s="127"/>
    </row>
    <row r="17376" spans="7:18" x14ac:dyDescent="0.2">
      <c r="G17376" s="64"/>
      <c r="H17376" s="64"/>
      <c r="O17376" s="87"/>
      <c r="P17376" s="127"/>
      <c r="Q17376" s="127"/>
      <c r="R17376" s="127"/>
    </row>
    <row r="17377" spans="7:18" x14ac:dyDescent="0.2">
      <c r="G17377" s="64"/>
      <c r="H17377" s="64"/>
      <c r="O17377" s="87"/>
      <c r="P17377" s="127"/>
      <c r="Q17377" s="127"/>
      <c r="R17377" s="127"/>
    </row>
    <row r="17378" spans="7:18" x14ac:dyDescent="0.2">
      <c r="G17378" s="64"/>
      <c r="H17378" s="64"/>
      <c r="O17378" s="87"/>
      <c r="P17378" s="127"/>
      <c r="Q17378" s="127"/>
      <c r="R17378" s="127"/>
    </row>
    <row r="17379" spans="7:18" x14ac:dyDescent="0.2">
      <c r="G17379" s="64"/>
      <c r="H17379" s="64"/>
      <c r="O17379" s="87"/>
      <c r="P17379" s="127"/>
      <c r="Q17379" s="127"/>
      <c r="R17379" s="127"/>
    </row>
    <row r="17380" spans="7:18" x14ac:dyDescent="0.2">
      <c r="G17380" s="64"/>
      <c r="H17380" s="64"/>
      <c r="O17380" s="87"/>
      <c r="P17380" s="127"/>
      <c r="Q17380" s="127"/>
      <c r="R17380" s="127"/>
    </row>
    <row r="17381" spans="7:18" x14ac:dyDescent="0.2">
      <c r="G17381" s="64"/>
      <c r="H17381" s="64"/>
      <c r="O17381" s="87"/>
      <c r="P17381" s="127"/>
      <c r="Q17381" s="127"/>
      <c r="R17381" s="127"/>
    </row>
    <row r="17382" spans="7:18" x14ac:dyDescent="0.2">
      <c r="G17382" s="64"/>
      <c r="H17382" s="64"/>
      <c r="O17382" s="87"/>
      <c r="P17382" s="127"/>
      <c r="Q17382" s="127"/>
      <c r="R17382" s="127"/>
    </row>
    <row r="17383" spans="7:18" x14ac:dyDescent="0.2">
      <c r="G17383" s="64"/>
      <c r="H17383" s="64"/>
      <c r="O17383" s="87"/>
      <c r="P17383" s="127"/>
      <c r="Q17383" s="127"/>
      <c r="R17383" s="127"/>
    </row>
    <row r="17384" spans="7:18" x14ac:dyDescent="0.2">
      <c r="G17384" s="64"/>
      <c r="H17384" s="64"/>
      <c r="O17384" s="87"/>
      <c r="P17384" s="127"/>
      <c r="Q17384" s="127"/>
      <c r="R17384" s="127"/>
    </row>
    <row r="17385" spans="7:18" x14ac:dyDescent="0.2">
      <c r="G17385" s="64"/>
      <c r="H17385" s="64"/>
      <c r="O17385" s="87"/>
      <c r="P17385" s="127"/>
      <c r="Q17385" s="127"/>
      <c r="R17385" s="127"/>
    </row>
    <row r="17386" spans="7:18" x14ac:dyDescent="0.2">
      <c r="G17386" s="64"/>
      <c r="H17386" s="64"/>
      <c r="O17386" s="87"/>
      <c r="P17386" s="127"/>
      <c r="Q17386" s="127"/>
      <c r="R17386" s="127"/>
    </row>
    <row r="17387" spans="7:18" x14ac:dyDescent="0.2">
      <c r="G17387" s="64"/>
      <c r="H17387" s="64"/>
      <c r="O17387" s="87"/>
      <c r="P17387" s="127"/>
      <c r="Q17387" s="127"/>
      <c r="R17387" s="127"/>
    </row>
    <row r="17388" spans="7:18" x14ac:dyDescent="0.2">
      <c r="G17388" s="64"/>
      <c r="H17388" s="64"/>
      <c r="O17388" s="87"/>
      <c r="P17388" s="127"/>
      <c r="Q17388" s="127"/>
      <c r="R17388" s="127"/>
    </row>
    <row r="17389" spans="7:18" x14ac:dyDescent="0.2">
      <c r="G17389" s="64"/>
      <c r="H17389" s="64"/>
      <c r="O17389" s="87"/>
      <c r="P17389" s="127"/>
      <c r="Q17389" s="127"/>
      <c r="R17389" s="127"/>
    </row>
    <row r="17390" spans="7:18" x14ac:dyDescent="0.2">
      <c r="G17390" s="64"/>
      <c r="H17390" s="64"/>
      <c r="O17390" s="87"/>
      <c r="P17390" s="127"/>
      <c r="Q17390" s="127"/>
      <c r="R17390" s="127"/>
    </row>
    <row r="17391" spans="7:18" x14ac:dyDescent="0.2">
      <c r="G17391" s="64"/>
      <c r="H17391" s="64"/>
      <c r="O17391" s="87"/>
      <c r="P17391" s="127"/>
      <c r="Q17391" s="127"/>
      <c r="R17391" s="127"/>
    </row>
    <row r="17392" spans="7:18" x14ac:dyDescent="0.2">
      <c r="G17392" s="64"/>
      <c r="H17392" s="64"/>
      <c r="O17392" s="87"/>
      <c r="P17392" s="127"/>
      <c r="Q17392" s="127"/>
      <c r="R17392" s="127"/>
    </row>
    <row r="17393" spans="7:18" x14ac:dyDescent="0.2">
      <c r="G17393" s="64"/>
      <c r="H17393" s="64"/>
      <c r="O17393" s="87"/>
      <c r="P17393" s="127"/>
      <c r="Q17393" s="127"/>
      <c r="R17393" s="127"/>
    </row>
    <row r="17394" spans="7:18" x14ac:dyDescent="0.2">
      <c r="G17394" s="64"/>
      <c r="H17394" s="64"/>
      <c r="O17394" s="87"/>
      <c r="P17394" s="127"/>
      <c r="Q17394" s="127"/>
      <c r="R17394" s="127"/>
    </row>
    <row r="17395" spans="7:18" x14ac:dyDescent="0.2">
      <c r="G17395" s="64"/>
      <c r="H17395" s="64"/>
      <c r="O17395" s="87"/>
      <c r="P17395" s="127"/>
      <c r="Q17395" s="127"/>
      <c r="R17395" s="127"/>
    </row>
    <row r="17396" spans="7:18" x14ac:dyDescent="0.2">
      <c r="G17396" s="64"/>
      <c r="H17396" s="64"/>
      <c r="O17396" s="87"/>
      <c r="P17396" s="127"/>
      <c r="Q17396" s="127"/>
      <c r="R17396" s="127"/>
    </row>
    <row r="17397" spans="7:18" x14ac:dyDescent="0.2">
      <c r="G17397" s="64"/>
      <c r="H17397" s="64"/>
      <c r="O17397" s="87"/>
      <c r="P17397" s="127"/>
      <c r="Q17397" s="127"/>
      <c r="R17397" s="127"/>
    </row>
    <row r="17398" spans="7:18" x14ac:dyDescent="0.2">
      <c r="G17398" s="64"/>
      <c r="H17398" s="64"/>
      <c r="O17398" s="87"/>
      <c r="P17398" s="127"/>
      <c r="Q17398" s="127"/>
      <c r="R17398" s="127"/>
    </row>
    <row r="17399" spans="7:18" x14ac:dyDescent="0.2">
      <c r="G17399" s="64"/>
      <c r="H17399" s="64"/>
      <c r="O17399" s="87"/>
      <c r="P17399" s="127"/>
      <c r="Q17399" s="127"/>
      <c r="R17399" s="127"/>
    </row>
    <row r="17400" spans="7:18" x14ac:dyDescent="0.2">
      <c r="G17400" s="64"/>
      <c r="H17400" s="64"/>
      <c r="O17400" s="87"/>
      <c r="P17400" s="127"/>
      <c r="Q17400" s="127"/>
      <c r="R17400" s="127"/>
    </row>
    <row r="17401" spans="7:18" x14ac:dyDescent="0.2">
      <c r="G17401" s="64"/>
      <c r="H17401" s="64"/>
      <c r="O17401" s="87"/>
      <c r="P17401" s="127"/>
      <c r="Q17401" s="127"/>
      <c r="R17401" s="127"/>
    </row>
    <row r="17402" spans="7:18" x14ac:dyDescent="0.2">
      <c r="G17402" s="64"/>
      <c r="H17402" s="64"/>
      <c r="O17402" s="87"/>
      <c r="P17402" s="127"/>
      <c r="Q17402" s="127"/>
      <c r="R17402" s="127"/>
    </row>
    <row r="17403" spans="7:18" x14ac:dyDescent="0.2">
      <c r="G17403" s="64"/>
      <c r="H17403" s="64"/>
      <c r="O17403" s="87"/>
      <c r="P17403" s="127"/>
      <c r="Q17403" s="127"/>
      <c r="R17403" s="127"/>
    </row>
    <row r="17404" spans="7:18" x14ac:dyDescent="0.2">
      <c r="G17404" s="64"/>
      <c r="H17404" s="64"/>
      <c r="O17404" s="87"/>
      <c r="P17404" s="127"/>
      <c r="Q17404" s="127"/>
      <c r="R17404" s="127"/>
    </row>
    <row r="17405" spans="7:18" x14ac:dyDescent="0.2">
      <c r="G17405" s="64"/>
      <c r="H17405" s="64"/>
      <c r="O17405" s="87"/>
      <c r="P17405" s="127"/>
      <c r="Q17405" s="127"/>
      <c r="R17405" s="127"/>
    </row>
    <row r="17406" spans="7:18" x14ac:dyDescent="0.2">
      <c r="G17406" s="64"/>
      <c r="H17406" s="64"/>
      <c r="O17406" s="87"/>
      <c r="P17406" s="127"/>
      <c r="Q17406" s="127"/>
      <c r="R17406" s="127"/>
    </row>
    <row r="17407" spans="7:18" x14ac:dyDescent="0.2">
      <c r="G17407" s="64"/>
      <c r="H17407" s="64"/>
      <c r="O17407" s="87"/>
      <c r="P17407" s="127"/>
      <c r="Q17407" s="127"/>
      <c r="R17407" s="127"/>
    </row>
    <row r="17408" spans="7:18" x14ac:dyDescent="0.2">
      <c r="G17408" s="64"/>
      <c r="H17408" s="64"/>
      <c r="O17408" s="87"/>
      <c r="P17408" s="127"/>
      <c r="Q17408" s="127"/>
      <c r="R17408" s="127"/>
    </row>
    <row r="17409" spans="7:18" x14ac:dyDescent="0.2">
      <c r="G17409" s="64"/>
      <c r="H17409" s="64"/>
      <c r="O17409" s="87"/>
      <c r="P17409" s="127"/>
      <c r="Q17409" s="127"/>
      <c r="R17409" s="127"/>
    </row>
    <row r="17410" spans="7:18" x14ac:dyDescent="0.2">
      <c r="G17410" s="64"/>
      <c r="H17410" s="64"/>
      <c r="O17410" s="87"/>
      <c r="P17410" s="127"/>
      <c r="Q17410" s="127"/>
      <c r="R17410" s="127"/>
    </row>
    <row r="17411" spans="7:18" x14ac:dyDescent="0.2">
      <c r="G17411" s="64"/>
      <c r="H17411" s="64"/>
      <c r="O17411" s="87"/>
      <c r="P17411" s="127"/>
      <c r="Q17411" s="127"/>
      <c r="R17411" s="127"/>
    </row>
    <row r="17412" spans="7:18" x14ac:dyDescent="0.2">
      <c r="G17412" s="64"/>
      <c r="H17412" s="64"/>
      <c r="O17412" s="87"/>
      <c r="P17412" s="127"/>
      <c r="Q17412" s="127"/>
      <c r="R17412" s="127"/>
    </row>
    <row r="17413" spans="7:18" x14ac:dyDescent="0.2">
      <c r="G17413" s="64"/>
      <c r="H17413" s="64"/>
      <c r="O17413" s="87"/>
      <c r="P17413" s="127"/>
      <c r="Q17413" s="127"/>
      <c r="R17413" s="127"/>
    </row>
    <row r="17414" spans="7:18" x14ac:dyDescent="0.2">
      <c r="G17414" s="64"/>
      <c r="H17414" s="64"/>
      <c r="O17414" s="87"/>
      <c r="P17414" s="127"/>
      <c r="Q17414" s="127"/>
      <c r="R17414" s="127"/>
    </row>
    <row r="17415" spans="7:18" x14ac:dyDescent="0.2">
      <c r="G17415" s="64"/>
      <c r="H17415" s="64"/>
      <c r="O17415" s="87"/>
      <c r="P17415" s="127"/>
      <c r="Q17415" s="127"/>
      <c r="R17415" s="127"/>
    </row>
    <row r="17416" spans="7:18" x14ac:dyDescent="0.2">
      <c r="G17416" s="64"/>
      <c r="H17416" s="64"/>
      <c r="O17416" s="87"/>
      <c r="P17416" s="127"/>
      <c r="Q17416" s="127"/>
      <c r="R17416" s="127"/>
    </row>
    <row r="17417" spans="7:18" x14ac:dyDescent="0.2">
      <c r="G17417" s="64"/>
      <c r="H17417" s="64"/>
      <c r="O17417" s="87"/>
      <c r="P17417" s="127"/>
      <c r="Q17417" s="127"/>
      <c r="R17417" s="127"/>
    </row>
    <row r="17418" spans="7:18" x14ac:dyDescent="0.2">
      <c r="G17418" s="64"/>
      <c r="H17418" s="64"/>
      <c r="O17418" s="87"/>
      <c r="P17418" s="127"/>
      <c r="Q17418" s="127"/>
      <c r="R17418" s="127"/>
    </row>
    <row r="17419" spans="7:18" x14ac:dyDescent="0.2">
      <c r="G17419" s="64"/>
      <c r="H17419" s="64"/>
      <c r="O17419" s="87"/>
      <c r="P17419" s="127"/>
      <c r="Q17419" s="127"/>
      <c r="R17419" s="127"/>
    </row>
    <row r="17420" spans="7:18" x14ac:dyDescent="0.2">
      <c r="G17420" s="64"/>
      <c r="H17420" s="64"/>
      <c r="O17420" s="87"/>
      <c r="P17420" s="127"/>
      <c r="Q17420" s="127"/>
      <c r="R17420" s="127"/>
    </row>
    <row r="17421" spans="7:18" x14ac:dyDescent="0.2">
      <c r="G17421" s="64"/>
      <c r="H17421" s="64"/>
      <c r="O17421" s="87"/>
      <c r="P17421" s="127"/>
      <c r="Q17421" s="127"/>
      <c r="R17421" s="127"/>
    </row>
    <row r="17422" spans="7:18" x14ac:dyDescent="0.2">
      <c r="G17422" s="64"/>
      <c r="H17422" s="64"/>
      <c r="O17422" s="87"/>
      <c r="P17422" s="127"/>
      <c r="Q17422" s="127"/>
      <c r="R17422" s="127"/>
    </row>
    <row r="17423" spans="7:18" x14ac:dyDescent="0.2">
      <c r="G17423" s="64"/>
      <c r="H17423" s="64"/>
      <c r="O17423" s="87"/>
      <c r="P17423" s="127"/>
      <c r="Q17423" s="127"/>
      <c r="R17423" s="127"/>
    </row>
    <row r="17424" spans="7:18" x14ac:dyDescent="0.2">
      <c r="G17424" s="64"/>
      <c r="H17424" s="64"/>
      <c r="O17424" s="87"/>
      <c r="P17424" s="127"/>
      <c r="Q17424" s="127"/>
      <c r="R17424" s="127"/>
    </row>
    <row r="17425" spans="7:18" x14ac:dyDescent="0.2">
      <c r="G17425" s="64"/>
      <c r="H17425" s="64"/>
      <c r="O17425" s="87"/>
      <c r="P17425" s="127"/>
      <c r="Q17425" s="127"/>
      <c r="R17425" s="127"/>
    </row>
    <row r="17426" spans="7:18" x14ac:dyDescent="0.2">
      <c r="G17426" s="64"/>
      <c r="H17426" s="64"/>
      <c r="O17426" s="87"/>
      <c r="P17426" s="127"/>
      <c r="Q17426" s="127"/>
      <c r="R17426" s="127"/>
    </row>
    <row r="17427" spans="7:18" x14ac:dyDescent="0.2">
      <c r="G17427" s="64"/>
      <c r="H17427" s="64"/>
      <c r="O17427" s="87"/>
      <c r="P17427" s="127"/>
      <c r="Q17427" s="127"/>
      <c r="R17427" s="127"/>
    </row>
    <row r="17428" spans="7:18" x14ac:dyDescent="0.2">
      <c r="G17428" s="64"/>
      <c r="H17428" s="64"/>
      <c r="O17428" s="87"/>
      <c r="P17428" s="127"/>
      <c r="Q17428" s="127"/>
      <c r="R17428" s="127"/>
    </row>
    <row r="17429" spans="7:18" x14ac:dyDescent="0.2">
      <c r="G17429" s="64"/>
      <c r="H17429" s="64"/>
      <c r="O17429" s="87"/>
      <c r="P17429" s="127"/>
      <c r="Q17429" s="127"/>
      <c r="R17429" s="127"/>
    </row>
    <row r="17430" spans="7:18" x14ac:dyDescent="0.2">
      <c r="G17430" s="64"/>
      <c r="H17430" s="64"/>
      <c r="O17430" s="87"/>
      <c r="P17430" s="127"/>
      <c r="Q17430" s="127"/>
      <c r="R17430" s="127"/>
    </row>
    <row r="17431" spans="7:18" x14ac:dyDescent="0.2">
      <c r="G17431" s="64"/>
      <c r="H17431" s="64"/>
      <c r="O17431" s="87"/>
      <c r="P17431" s="127"/>
      <c r="Q17431" s="127"/>
      <c r="R17431" s="127"/>
    </row>
    <row r="17432" spans="7:18" x14ac:dyDescent="0.2">
      <c r="G17432" s="64"/>
      <c r="H17432" s="64"/>
      <c r="O17432" s="87"/>
      <c r="P17432" s="127"/>
      <c r="Q17432" s="127"/>
      <c r="R17432" s="127"/>
    </row>
    <row r="17433" spans="7:18" x14ac:dyDescent="0.2">
      <c r="G17433" s="64"/>
      <c r="H17433" s="64"/>
      <c r="O17433" s="87"/>
      <c r="P17433" s="127"/>
      <c r="Q17433" s="127"/>
      <c r="R17433" s="127"/>
    </row>
    <row r="17434" spans="7:18" x14ac:dyDescent="0.2">
      <c r="G17434" s="64"/>
      <c r="H17434" s="64"/>
      <c r="O17434" s="87"/>
      <c r="P17434" s="127"/>
      <c r="Q17434" s="127"/>
      <c r="R17434" s="127"/>
    </row>
    <row r="17435" spans="7:18" x14ac:dyDescent="0.2">
      <c r="G17435" s="64"/>
      <c r="H17435" s="64"/>
      <c r="O17435" s="87"/>
      <c r="P17435" s="127"/>
      <c r="Q17435" s="127"/>
      <c r="R17435" s="127"/>
    </row>
    <row r="17436" spans="7:18" x14ac:dyDescent="0.2">
      <c r="G17436" s="64"/>
      <c r="H17436" s="64"/>
      <c r="O17436" s="87"/>
      <c r="P17436" s="127"/>
      <c r="Q17436" s="127"/>
      <c r="R17436" s="127"/>
    </row>
    <row r="17437" spans="7:18" x14ac:dyDescent="0.2">
      <c r="G17437" s="64"/>
      <c r="H17437" s="64"/>
      <c r="O17437" s="87"/>
      <c r="P17437" s="127"/>
      <c r="Q17437" s="127"/>
      <c r="R17437" s="127"/>
    </row>
    <row r="17438" spans="7:18" x14ac:dyDescent="0.2">
      <c r="G17438" s="64"/>
      <c r="H17438" s="64"/>
      <c r="O17438" s="87"/>
      <c r="P17438" s="127"/>
      <c r="Q17438" s="127"/>
      <c r="R17438" s="127"/>
    </row>
    <row r="17439" spans="7:18" x14ac:dyDescent="0.2">
      <c r="G17439" s="64"/>
      <c r="H17439" s="64"/>
      <c r="O17439" s="87"/>
      <c r="P17439" s="127"/>
      <c r="Q17439" s="127"/>
      <c r="R17439" s="127"/>
    </row>
    <row r="17440" spans="7:18" x14ac:dyDescent="0.2">
      <c r="G17440" s="64"/>
      <c r="H17440" s="64"/>
      <c r="O17440" s="87"/>
      <c r="P17440" s="127"/>
      <c r="Q17440" s="127"/>
      <c r="R17440" s="127"/>
    </row>
    <row r="17441" spans="7:18" x14ac:dyDescent="0.2">
      <c r="G17441" s="64"/>
      <c r="H17441" s="64"/>
      <c r="O17441" s="87"/>
      <c r="P17441" s="127"/>
      <c r="Q17441" s="127"/>
      <c r="R17441" s="127"/>
    </row>
    <row r="17442" spans="7:18" x14ac:dyDescent="0.2">
      <c r="G17442" s="64"/>
      <c r="H17442" s="64"/>
      <c r="O17442" s="87"/>
      <c r="P17442" s="127"/>
      <c r="Q17442" s="127"/>
      <c r="R17442" s="127"/>
    </row>
    <row r="17443" spans="7:18" x14ac:dyDescent="0.2">
      <c r="G17443" s="64"/>
      <c r="H17443" s="64"/>
      <c r="O17443" s="87"/>
      <c r="P17443" s="127"/>
      <c r="Q17443" s="127"/>
      <c r="R17443" s="127"/>
    </row>
    <row r="17444" spans="7:18" x14ac:dyDescent="0.2">
      <c r="G17444" s="64"/>
      <c r="H17444" s="64"/>
      <c r="O17444" s="87"/>
      <c r="P17444" s="127"/>
      <c r="Q17444" s="127"/>
      <c r="R17444" s="127"/>
    </row>
    <row r="17445" spans="7:18" x14ac:dyDescent="0.2">
      <c r="G17445" s="64"/>
      <c r="H17445" s="64"/>
      <c r="O17445" s="87"/>
      <c r="P17445" s="127"/>
      <c r="Q17445" s="127"/>
      <c r="R17445" s="127"/>
    </row>
    <row r="17446" spans="7:18" x14ac:dyDescent="0.2">
      <c r="G17446" s="64"/>
      <c r="H17446" s="64"/>
      <c r="O17446" s="87"/>
      <c r="P17446" s="127"/>
      <c r="Q17446" s="127"/>
      <c r="R17446" s="127"/>
    </row>
    <row r="17447" spans="7:18" x14ac:dyDescent="0.2">
      <c r="G17447" s="64"/>
      <c r="H17447" s="64"/>
      <c r="O17447" s="87"/>
      <c r="P17447" s="127"/>
      <c r="Q17447" s="127"/>
      <c r="R17447" s="127"/>
    </row>
    <row r="17448" spans="7:18" x14ac:dyDescent="0.2">
      <c r="G17448" s="64"/>
      <c r="H17448" s="64"/>
      <c r="O17448" s="87"/>
      <c r="P17448" s="127"/>
      <c r="Q17448" s="127"/>
      <c r="R17448" s="127"/>
    </row>
    <row r="17449" spans="7:18" x14ac:dyDescent="0.2">
      <c r="G17449" s="64"/>
      <c r="H17449" s="64"/>
      <c r="O17449" s="87"/>
      <c r="P17449" s="127"/>
      <c r="Q17449" s="127"/>
      <c r="R17449" s="127"/>
    </row>
    <row r="17450" spans="7:18" x14ac:dyDescent="0.2">
      <c r="G17450" s="64"/>
      <c r="H17450" s="64"/>
      <c r="O17450" s="87"/>
      <c r="P17450" s="127"/>
      <c r="Q17450" s="127"/>
      <c r="R17450" s="127"/>
    </row>
    <row r="17451" spans="7:18" x14ac:dyDescent="0.2">
      <c r="G17451" s="64"/>
      <c r="H17451" s="64"/>
      <c r="O17451" s="87"/>
      <c r="P17451" s="127"/>
      <c r="Q17451" s="127"/>
      <c r="R17451" s="127"/>
    </row>
    <row r="17452" spans="7:18" x14ac:dyDescent="0.2">
      <c r="G17452" s="64"/>
      <c r="H17452" s="64"/>
      <c r="O17452" s="87"/>
      <c r="P17452" s="127"/>
      <c r="Q17452" s="127"/>
      <c r="R17452" s="127"/>
    </row>
    <row r="17453" spans="7:18" x14ac:dyDescent="0.2">
      <c r="G17453" s="64"/>
      <c r="H17453" s="64"/>
      <c r="O17453" s="87"/>
      <c r="P17453" s="127"/>
      <c r="Q17453" s="127"/>
      <c r="R17453" s="127"/>
    </row>
    <row r="17454" spans="7:18" x14ac:dyDescent="0.2">
      <c r="G17454" s="64"/>
      <c r="H17454" s="64"/>
      <c r="O17454" s="87"/>
      <c r="P17454" s="127"/>
      <c r="Q17454" s="127"/>
      <c r="R17454" s="127"/>
    </row>
    <row r="17455" spans="7:18" x14ac:dyDescent="0.2">
      <c r="G17455" s="64"/>
      <c r="H17455" s="64"/>
      <c r="O17455" s="87"/>
      <c r="P17455" s="127"/>
      <c r="Q17455" s="127"/>
      <c r="R17455" s="127"/>
    </row>
    <row r="17456" spans="7:18" x14ac:dyDescent="0.2">
      <c r="G17456" s="64"/>
      <c r="H17456" s="64"/>
      <c r="O17456" s="87"/>
      <c r="P17456" s="127"/>
      <c r="Q17456" s="127"/>
      <c r="R17456" s="127"/>
    </row>
    <row r="17457" spans="7:18" x14ac:dyDescent="0.2">
      <c r="G17457" s="64"/>
      <c r="H17457" s="64"/>
      <c r="O17457" s="87"/>
      <c r="P17457" s="127"/>
      <c r="Q17457" s="127"/>
      <c r="R17457" s="127"/>
    </row>
    <row r="17458" spans="7:18" x14ac:dyDescent="0.2">
      <c r="G17458" s="64"/>
      <c r="H17458" s="64"/>
      <c r="O17458" s="87"/>
      <c r="P17458" s="127"/>
      <c r="Q17458" s="127"/>
      <c r="R17458" s="127"/>
    </row>
    <row r="17459" spans="7:18" x14ac:dyDescent="0.2">
      <c r="G17459" s="64"/>
      <c r="H17459" s="64"/>
      <c r="O17459" s="87"/>
      <c r="P17459" s="127"/>
      <c r="Q17459" s="127"/>
      <c r="R17459" s="127"/>
    </row>
    <row r="17460" spans="7:18" x14ac:dyDescent="0.2">
      <c r="G17460" s="64"/>
      <c r="H17460" s="64"/>
      <c r="O17460" s="87"/>
      <c r="P17460" s="127"/>
      <c r="Q17460" s="127"/>
      <c r="R17460" s="127"/>
    </row>
    <row r="17461" spans="7:18" x14ac:dyDescent="0.2">
      <c r="G17461" s="64"/>
      <c r="H17461" s="64"/>
      <c r="O17461" s="87"/>
      <c r="P17461" s="127"/>
      <c r="Q17461" s="127"/>
      <c r="R17461" s="127"/>
    </row>
    <row r="17462" spans="7:18" x14ac:dyDescent="0.2">
      <c r="G17462" s="64"/>
      <c r="H17462" s="64"/>
      <c r="O17462" s="87"/>
      <c r="P17462" s="127"/>
      <c r="Q17462" s="127"/>
      <c r="R17462" s="127"/>
    </row>
    <row r="17463" spans="7:18" x14ac:dyDescent="0.2">
      <c r="G17463" s="64"/>
      <c r="H17463" s="64"/>
      <c r="O17463" s="87"/>
      <c r="P17463" s="127"/>
      <c r="Q17463" s="127"/>
      <c r="R17463" s="127"/>
    </row>
    <row r="17464" spans="7:18" x14ac:dyDescent="0.2">
      <c r="G17464" s="64"/>
      <c r="H17464" s="64"/>
      <c r="O17464" s="87"/>
      <c r="P17464" s="127"/>
      <c r="Q17464" s="127"/>
      <c r="R17464" s="127"/>
    </row>
    <row r="17465" spans="7:18" x14ac:dyDescent="0.2">
      <c r="G17465" s="64"/>
      <c r="H17465" s="64"/>
      <c r="O17465" s="87"/>
      <c r="P17465" s="127"/>
      <c r="Q17465" s="127"/>
      <c r="R17465" s="127"/>
    </row>
    <row r="17466" spans="7:18" x14ac:dyDescent="0.2">
      <c r="G17466" s="64"/>
      <c r="H17466" s="64"/>
      <c r="O17466" s="87"/>
      <c r="P17466" s="127"/>
      <c r="Q17466" s="127"/>
      <c r="R17466" s="127"/>
    </row>
    <row r="17467" spans="7:18" x14ac:dyDescent="0.2">
      <c r="G17467" s="64"/>
      <c r="H17467" s="64"/>
      <c r="O17467" s="87"/>
      <c r="P17467" s="127"/>
      <c r="Q17467" s="127"/>
      <c r="R17467" s="127"/>
    </row>
    <row r="17468" spans="7:18" x14ac:dyDescent="0.2">
      <c r="G17468" s="64"/>
      <c r="H17468" s="64"/>
      <c r="O17468" s="87"/>
      <c r="P17468" s="127"/>
      <c r="Q17468" s="127"/>
      <c r="R17468" s="127"/>
    </row>
    <row r="17469" spans="7:18" x14ac:dyDescent="0.2">
      <c r="G17469" s="64"/>
      <c r="H17469" s="64"/>
      <c r="O17469" s="87"/>
      <c r="P17469" s="127"/>
      <c r="Q17469" s="127"/>
      <c r="R17469" s="127"/>
    </row>
    <row r="17470" spans="7:18" x14ac:dyDescent="0.2">
      <c r="G17470" s="64"/>
      <c r="H17470" s="64"/>
      <c r="O17470" s="87"/>
      <c r="P17470" s="127"/>
      <c r="Q17470" s="127"/>
      <c r="R17470" s="127"/>
    </row>
    <row r="17471" spans="7:18" x14ac:dyDescent="0.2">
      <c r="G17471" s="64"/>
      <c r="H17471" s="64"/>
      <c r="O17471" s="87"/>
      <c r="P17471" s="127"/>
      <c r="Q17471" s="127"/>
      <c r="R17471" s="127"/>
    </row>
    <row r="17472" spans="7:18" x14ac:dyDescent="0.2">
      <c r="G17472" s="64"/>
      <c r="H17472" s="64"/>
      <c r="O17472" s="87"/>
      <c r="P17472" s="127"/>
      <c r="Q17472" s="127"/>
      <c r="R17472" s="127"/>
    </row>
    <row r="17473" spans="7:18" x14ac:dyDescent="0.2">
      <c r="G17473" s="64"/>
      <c r="H17473" s="64"/>
      <c r="O17473" s="87"/>
      <c r="P17473" s="127"/>
      <c r="Q17473" s="127"/>
      <c r="R17473" s="127"/>
    </row>
    <row r="17474" spans="7:18" x14ac:dyDescent="0.2">
      <c r="G17474" s="64"/>
      <c r="H17474" s="64"/>
      <c r="O17474" s="87"/>
      <c r="P17474" s="127"/>
      <c r="Q17474" s="127"/>
      <c r="R17474" s="127"/>
    </row>
    <row r="17475" spans="7:18" x14ac:dyDescent="0.2">
      <c r="G17475" s="64"/>
      <c r="H17475" s="64"/>
      <c r="O17475" s="87"/>
      <c r="P17475" s="127"/>
      <c r="Q17475" s="127"/>
      <c r="R17475" s="127"/>
    </row>
    <row r="17476" spans="7:18" x14ac:dyDescent="0.2">
      <c r="G17476" s="64"/>
      <c r="H17476" s="64"/>
      <c r="O17476" s="87"/>
      <c r="P17476" s="127"/>
      <c r="Q17476" s="127"/>
      <c r="R17476" s="127"/>
    </row>
    <row r="17477" spans="7:18" x14ac:dyDescent="0.2">
      <c r="G17477" s="64"/>
      <c r="H17477" s="64"/>
      <c r="O17477" s="87"/>
      <c r="P17477" s="127"/>
      <c r="Q17477" s="127"/>
      <c r="R17477" s="127"/>
    </row>
    <row r="17478" spans="7:18" x14ac:dyDescent="0.2">
      <c r="G17478" s="64"/>
      <c r="H17478" s="64"/>
      <c r="O17478" s="87"/>
      <c r="P17478" s="127"/>
      <c r="Q17478" s="127"/>
      <c r="R17478" s="127"/>
    </row>
    <row r="17479" spans="7:18" x14ac:dyDescent="0.2">
      <c r="G17479" s="64"/>
      <c r="H17479" s="64"/>
      <c r="O17479" s="87"/>
      <c r="P17479" s="127"/>
      <c r="Q17479" s="127"/>
      <c r="R17479" s="127"/>
    </row>
    <row r="17480" spans="7:18" x14ac:dyDescent="0.2">
      <c r="G17480" s="64"/>
      <c r="H17480" s="64"/>
      <c r="O17480" s="87"/>
      <c r="P17480" s="127"/>
      <c r="Q17480" s="127"/>
      <c r="R17480" s="127"/>
    </row>
    <row r="17481" spans="7:18" x14ac:dyDescent="0.2">
      <c r="G17481" s="64"/>
      <c r="H17481" s="64"/>
      <c r="O17481" s="87"/>
      <c r="P17481" s="127"/>
      <c r="Q17481" s="127"/>
      <c r="R17481" s="127"/>
    </row>
    <row r="17482" spans="7:18" x14ac:dyDescent="0.2">
      <c r="G17482" s="64"/>
      <c r="H17482" s="64"/>
      <c r="O17482" s="87"/>
      <c r="P17482" s="127"/>
      <c r="Q17482" s="127"/>
      <c r="R17482" s="127"/>
    </row>
    <row r="17483" spans="7:18" x14ac:dyDescent="0.2">
      <c r="G17483" s="64"/>
      <c r="H17483" s="64"/>
      <c r="O17483" s="87"/>
      <c r="P17483" s="127"/>
      <c r="Q17483" s="127"/>
      <c r="R17483" s="127"/>
    </row>
    <row r="17484" spans="7:18" x14ac:dyDescent="0.2">
      <c r="G17484" s="64"/>
      <c r="H17484" s="64"/>
      <c r="O17484" s="87"/>
      <c r="P17484" s="127"/>
      <c r="Q17484" s="127"/>
      <c r="R17484" s="127"/>
    </row>
    <row r="17485" spans="7:18" x14ac:dyDescent="0.2">
      <c r="G17485" s="64"/>
      <c r="H17485" s="64"/>
      <c r="O17485" s="87"/>
      <c r="P17485" s="127"/>
      <c r="Q17485" s="127"/>
      <c r="R17485" s="127"/>
    </row>
    <row r="17486" spans="7:18" x14ac:dyDescent="0.2">
      <c r="G17486" s="64"/>
      <c r="H17486" s="64"/>
      <c r="O17486" s="87"/>
      <c r="P17486" s="127"/>
      <c r="Q17486" s="127"/>
      <c r="R17486" s="127"/>
    </row>
    <row r="17487" spans="7:18" x14ac:dyDescent="0.2">
      <c r="G17487" s="64"/>
      <c r="H17487" s="64"/>
      <c r="O17487" s="87"/>
      <c r="P17487" s="127"/>
      <c r="Q17487" s="127"/>
      <c r="R17487" s="127"/>
    </row>
    <row r="17488" spans="7:18" x14ac:dyDescent="0.2">
      <c r="G17488" s="64"/>
      <c r="H17488" s="64"/>
      <c r="O17488" s="87"/>
      <c r="P17488" s="127"/>
      <c r="Q17488" s="127"/>
      <c r="R17488" s="127"/>
    </row>
    <row r="17489" spans="7:18" x14ac:dyDescent="0.2">
      <c r="G17489" s="64"/>
      <c r="H17489" s="64"/>
      <c r="O17489" s="87"/>
      <c r="P17489" s="127"/>
      <c r="Q17489" s="127"/>
      <c r="R17489" s="127"/>
    </row>
    <row r="17490" spans="7:18" x14ac:dyDescent="0.2">
      <c r="G17490" s="64"/>
      <c r="H17490" s="64"/>
      <c r="O17490" s="87"/>
      <c r="P17490" s="127"/>
      <c r="Q17490" s="127"/>
      <c r="R17490" s="127"/>
    </row>
    <row r="17491" spans="7:18" x14ac:dyDescent="0.2">
      <c r="G17491" s="64"/>
      <c r="H17491" s="64"/>
      <c r="O17491" s="87"/>
      <c r="P17491" s="127"/>
      <c r="Q17491" s="127"/>
      <c r="R17491" s="127"/>
    </row>
    <row r="17492" spans="7:18" x14ac:dyDescent="0.2">
      <c r="G17492" s="64"/>
      <c r="H17492" s="64"/>
      <c r="O17492" s="87"/>
      <c r="P17492" s="127"/>
      <c r="Q17492" s="127"/>
      <c r="R17492" s="127"/>
    </row>
    <row r="17493" spans="7:18" x14ac:dyDescent="0.2">
      <c r="G17493" s="64"/>
      <c r="H17493" s="64"/>
      <c r="O17493" s="87"/>
      <c r="P17493" s="127"/>
      <c r="Q17493" s="127"/>
      <c r="R17493" s="127"/>
    </row>
    <row r="17494" spans="7:18" x14ac:dyDescent="0.2">
      <c r="G17494" s="64"/>
      <c r="H17494" s="64"/>
      <c r="O17494" s="87"/>
      <c r="P17494" s="127"/>
      <c r="Q17494" s="127"/>
      <c r="R17494" s="127"/>
    </row>
    <row r="17495" spans="7:18" x14ac:dyDescent="0.2">
      <c r="G17495" s="64"/>
      <c r="H17495" s="64"/>
      <c r="O17495" s="87"/>
      <c r="P17495" s="127"/>
      <c r="Q17495" s="127"/>
      <c r="R17495" s="127"/>
    </row>
    <row r="17496" spans="7:18" x14ac:dyDescent="0.2">
      <c r="G17496" s="64"/>
      <c r="H17496" s="64"/>
      <c r="O17496" s="87"/>
      <c r="P17496" s="127"/>
      <c r="Q17496" s="127"/>
      <c r="R17496" s="127"/>
    </row>
    <row r="17497" spans="7:18" x14ac:dyDescent="0.2">
      <c r="G17497" s="64"/>
      <c r="H17497" s="64"/>
      <c r="O17497" s="87"/>
      <c r="P17497" s="127"/>
      <c r="Q17497" s="127"/>
      <c r="R17497" s="127"/>
    </row>
    <row r="17498" spans="7:18" x14ac:dyDescent="0.2">
      <c r="G17498" s="64"/>
      <c r="H17498" s="64"/>
      <c r="O17498" s="87"/>
      <c r="P17498" s="127"/>
      <c r="Q17498" s="127"/>
      <c r="R17498" s="127"/>
    </row>
    <row r="17499" spans="7:18" x14ac:dyDescent="0.2">
      <c r="G17499" s="64"/>
      <c r="H17499" s="64"/>
      <c r="O17499" s="87"/>
      <c r="P17499" s="127"/>
      <c r="Q17499" s="127"/>
      <c r="R17499" s="127"/>
    </row>
    <row r="17500" spans="7:18" x14ac:dyDescent="0.2">
      <c r="G17500" s="64"/>
      <c r="H17500" s="64"/>
      <c r="O17500" s="87"/>
      <c r="P17500" s="127"/>
      <c r="Q17500" s="127"/>
      <c r="R17500" s="127"/>
    </row>
    <row r="17501" spans="7:18" x14ac:dyDescent="0.2">
      <c r="G17501" s="64"/>
      <c r="H17501" s="64"/>
      <c r="O17501" s="87"/>
      <c r="P17501" s="127"/>
      <c r="Q17501" s="127"/>
      <c r="R17501" s="127"/>
    </row>
    <row r="17502" spans="7:18" x14ac:dyDescent="0.2">
      <c r="G17502" s="64"/>
      <c r="H17502" s="64"/>
      <c r="O17502" s="87"/>
      <c r="P17502" s="127"/>
      <c r="Q17502" s="127"/>
      <c r="R17502" s="127"/>
    </row>
    <row r="17503" spans="7:18" x14ac:dyDescent="0.2">
      <c r="G17503" s="64"/>
      <c r="H17503" s="64"/>
      <c r="O17503" s="87"/>
      <c r="P17503" s="127"/>
      <c r="Q17503" s="127"/>
      <c r="R17503" s="127"/>
    </row>
    <row r="17504" spans="7:18" x14ac:dyDescent="0.2">
      <c r="G17504" s="64"/>
      <c r="H17504" s="64"/>
      <c r="O17504" s="87"/>
      <c r="P17504" s="127"/>
      <c r="Q17504" s="127"/>
      <c r="R17504" s="127"/>
    </row>
    <row r="17505" spans="7:18" x14ac:dyDescent="0.2">
      <c r="G17505" s="64"/>
      <c r="H17505" s="64"/>
      <c r="O17505" s="87"/>
      <c r="P17505" s="127"/>
      <c r="Q17505" s="127"/>
      <c r="R17505" s="127"/>
    </row>
    <row r="17506" spans="7:18" x14ac:dyDescent="0.2">
      <c r="G17506" s="64"/>
      <c r="H17506" s="64"/>
      <c r="O17506" s="87"/>
      <c r="P17506" s="127"/>
      <c r="Q17506" s="127"/>
      <c r="R17506" s="127"/>
    </row>
    <row r="17507" spans="7:18" x14ac:dyDescent="0.2">
      <c r="G17507" s="64"/>
      <c r="H17507" s="64"/>
      <c r="O17507" s="87"/>
      <c r="P17507" s="127"/>
      <c r="Q17507" s="127"/>
      <c r="R17507" s="127"/>
    </row>
    <row r="17508" spans="7:18" x14ac:dyDescent="0.2">
      <c r="G17508" s="64"/>
      <c r="H17508" s="64"/>
      <c r="O17508" s="87"/>
      <c r="P17508" s="127"/>
      <c r="Q17508" s="127"/>
      <c r="R17508" s="127"/>
    </row>
    <row r="17509" spans="7:18" x14ac:dyDescent="0.2">
      <c r="G17509" s="64"/>
      <c r="H17509" s="64"/>
      <c r="O17509" s="87"/>
      <c r="P17509" s="127"/>
      <c r="Q17509" s="127"/>
      <c r="R17509" s="127"/>
    </row>
    <row r="17510" spans="7:18" x14ac:dyDescent="0.2">
      <c r="G17510" s="64"/>
      <c r="H17510" s="64"/>
      <c r="O17510" s="87"/>
      <c r="P17510" s="127"/>
      <c r="Q17510" s="127"/>
      <c r="R17510" s="127"/>
    </row>
    <row r="17511" spans="7:18" x14ac:dyDescent="0.2">
      <c r="G17511" s="64"/>
      <c r="H17511" s="64"/>
      <c r="O17511" s="87"/>
      <c r="P17511" s="127"/>
      <c r="Q17511" s="127"/>
      <c r="R17511" s="127"/>
    </row>
    <row r="17512" spans="7:18" x14ac:dyDescent="0.2">
      <c r="G17512" s="64"/>
      <c r="H17512" s="64"/>
      <c r="O17512" s="87"/>
      <c r="P17512" s="127"/>
      <c r="Q17512" s="127"/>
      <c r="R17512" s="127"/>
    </row>
    <row r="17513" spans="7:18" x14ac:dyDescent="0.2">
      <c r="G17513" s="64"/>
      <c r="H17513" s="64"/>
      <c r="O17513" s="87"/>
      <c r="P17513" s="127"/>
      <c r="Q17513" s="127"/>
      <c r="R17513" s="127"/>
    </row>
    <row r="17514" spans="7:18" x14ac:dyDescent="0.2">
      <c r="G17514" s="64"/>
      <c r="H17514" s="64"/>
      <c r="O17514" s="87"/>
      <c r="P17514" s="127"/>
      <c r="Q17514" s="127"/>
      <c r="R17514" s="127"/>
    </row>
    <row r="17515" spans="7:18" x14ac:dyDescent="0.2">
      <c r="G17515" s="64"/>
      <c r="H17515" s="64"/>
      <c r="O17515" s="87"/>
      <c r="P17515" s="127"/>
      <c r="Q17515" s="127"/>
      <c r="R17515" s="127"/>
    </row>
    <row r="17516" spans="7:18" x14ac:dyDescent="0.2">
      <c r="G17516" s="64"/>
      <c r="H17516" s="64"/>
      <c r="O17516" s="87"/>
      <c r="P17516" s="127"/>
      <c r="Q17516" s="127"/>
      <c r="R17516" s="127"/>
    </row>
    <row r="17517" spans="7:18" x14ac:dyDescent="0.2">
      <c r="G17517" s="64"/>
      <c r="H17517" s="64"/>
      <c r="O17517" s="87"/>
      <c r="P17517" s="127"/>
      <c r="Q17517" s="127"/>
      <c r="R17517" s="127"/>
    </row>
    <row r="17518" spans="7:18" x14ac:dyDescent="0.2">
      <c r="G17518" s="64"/>
      <c r="H17518" s="64"/>
      <c r="O17518" s="87"/>
      <c r="P17518" s="127"/>
      <c r="Q17518" s="127"/>
      <c r="R17518" s="127"/>
    </row>
    <row r="17519" spans="7:18" x14ac:dyDescent="0.2">
      <c r="G17519" s="64"/>
      <c r="H17519" s="64"/>
      <c r="O17519" s="87"/>
      <c r="P17519" s="127"/>
      <c r="Q17519" s="127"/>
      <c r="R17519" s="127"/>
    </row>
    <row r="17520" spans="7:18" x14ac:dyDescent="0.2">
      <c r="G17520" s="64"/>
      <c r="H17520" s="64"/>
      <c r="O17520" s="87"/>
      <c r="P17520" s="127"/>
      <c r="Q17520" s="127"/>
      <c r="R17520" s="127"/>
    </row>
    <row r="17521" spans="7:18" x14ac:dyDescent="0.2">
      <c r="G17521" s="64"/>
      <c r="H17521" s="64"/>
      <c r="O17521" s="87"/>
      <c r="P17521" s="127"/>
      <c r="Q17521" s="127"/>
      <c r="R17521" s="127"/>
    </row>
    <row r="17522" spans="7:18" x14ac:dyDescent="0.2">
      <c r="G17522" s="64"/>
      <c r="H17522" s="64"/>
      <c r="O17522" s="87"/>
      <c r="P17522" s="127"/>
      <c r="Q17522" s="127"/>
      <c r="R17522" s="127"/>
    </row>
    <row r="17523" spans="7:18" x14ac:dyDescent="0.2">
      <c r="G17523" s="64"/>
      <c r="H17523" s="64"/>
      <c r="O17523" s="87"/>
      <c r="P17523" s="127"/>
      <c r="Q17523" s="127"/>
      <c r="R17523" s="127"/>
    </row>
    <row r="17524" spans="7:18" x14ac:dyDescent="0.2">
      <c r="G17524" s="64"/>
      <c r="H17524" s="64"/>
      <c r="O17524" s="87"/>
      <c r="P17524" s="127"/>
      <c r="Q17524" s="127"/>
      <c r="R17524" s="127"/>
    </row>
    <row r="17525" spans="7:18" x14ac:dyDescent="0.2">
      <c r="G17525" s="64"/>
      <c r="H17525" s="64"/>
      <c r="O17525" s="87"/>
      <c r="P17525" s="127"/>
      <c r="Q17525" s="127"/>
      <c r="R17525" s="127"/>
    </row>
    <row r="17526" spans="7:18" x14ac:dyDescent="0.2">
      <c r="G17526" s="64"/>
      <c r="H17526" s="64"/>
      <c r="O17526" s="87"/>
      <c r="P17526" s="127"/>
      <c r="Q17526" s="127"/>
      <c r="R17526" s="127"/>
    </row>
    <row r="17527" spans="7:18" x14ac:dyDescent="0.2">
      <c r="G17527" s="64"/>
      <c r="H17527" s="64"/>
      <c r="O17527" s="87"/>
      <c r="P17527" s="127"/>
      <c r="Q17527" s="127"/>
      <c r="R17527" s="127"/>
    </row>
    <row r="17528" spans="7:18" x14ac:dyDescent="0.2">
      <c r="G17528" s="64"/>
      <c r="H17528" s="64"/>
      <c r="O17528" s="87"/>
      <c r="P17528" s="127"/>
      <c r="Q17528" s="127"/>
      <c r="R17528" s="127"/>
    </row>
    <row r="17529" spans="7:18" x14ac:dyDescent="0.2">
      <c r="G17529" s="64"/>
      <c r="H17529" s="64"/>
      <c r="O17529" s="87"/>
      <c r="P17529" s="127"/>
      <c r="Q17529" s="127"/>
      <c r="R17529" s="127"/>
    </row>
    <row r="17530" spans="7:18" x14ac:dyDescent="0.2">
      <c r="G17530" s="64"/>
      <c r="H17530" s="64"/>
      <c r="O17530" s="87"/>
      <c r="P17530" s="127"/>
      <c r="Q17530" s="127"/>
      <c r="R17530" s="127"/>
    </row>
    <row r="17531" spans="7:18" x14ac:dyDescent="0.2">
      <c r="G17531" s="64"/>
      <c r="H17531" s="64"/>
      <c r="O17531" s="87"/>
      <c r="P17531" s="127"/>
      <c r="Q17531" s="127"/>
      <c r="R17531" s="127"/>
    </row>
    <row r="17532" spans="7:18" x14ac:dyDescent="0.2">
      <c r="G17532" s="64"/>
      <c r="H17532" s="64"/>
      <c r="O17532" s="87"/>
      <c r="P17532" s="127"/>
      <c r="Q17532" s="127"/>
      <c r="R17532" s="127"/>
    </row>
    <row r="17533" spans="7:18" x14ac:dyDescent="0.2">
      <c r="G17533" s="64"/>
      <c r="H17533" s="64"/>
      <c r="O17533" s="87"/>
      <c r="P17533" s="127"/>
      <c r="Q17533" s="127"/>
      <c r="R17533" s="127"/>
    </row>
    <row r="17534" spans="7:18" x14ac:dyDescent="0.2">
      <c r="G17534" s="64"/>
      <c r="H17534" s="64"/>
      <c r="O17534" s="87"/>
      <c r="P17534" s="127"/>
      <c r="Q17534" s="127"/>
      <c r="R17534" s="127"/>
    </row>
    <row r="17535" spans="7:18" x14ac:dyDescent="0.2">
      <c r="G17535" s="64"/>
      <c r="H17535" s="64"/>
      <c r="O17535" s="87"/>
      <c r="P17535" s="127"/>
      <c r="Q17535" s="127"/>
      <c r="R17535" s="127"/>
    </row>
    <row r="17536" spans="7:18" x14ac:dyDescent="0.2">
      <c r="G17536" s="64"/>
      <c r="H17536" s="64"/>
      <c r="O17536" s="87"/>
      <c r="P17536" s="127"/>
      <c r="Q17536" s="127"/>
      <c r="R17536" s="127"/>
    </row>
    <row r="17537" spans="7:18" x14ac:dyDescent="0.2">
      <c r="G17537" s="64"/>
      <c r="H17537" s="64"/>
      <c r="O17537" s="87"/>
      <c r="P17537" s="127"/>
      <c r="Q17537" s="127"/>
      <c r="R17537" s="127"/>
    </row>
    <row r="17538" spans="7:18" x14ac:dyDescent="0.2">
      <c r="G17538" s="64"/>
      <c r="H17538" s="64"/>
      <c r="O17538" s="87"/>
      <c r="P17538" s="127"/>
      <c r="Q17538" s="127"/>
      <c r="R17538" s="127"/>
    </row>
    <row r="17539" spans="7:18" x14ac:dyDescent="0.2">
      <c r="G17539" s="64"/>
      <c r="H17539" s="64"/>
      <c r="O17539" s="87"/>
      <c r="P17539" s="127"/>
      <c r="Q17539" s="127"/>
      <c r="R17539" s="127"/>
    </row>
    <row r="17540" spans="7:18" x14ac:dyDescent="0.2">
      <c r="G17540" s="64"/>
      <c r="H17540" s="64"/>
      <c r="O17540" s="87"/>
      <c r="P17540" s="127"/>
      <c r="Q17540" s="127"/>
      <c r="R17540" s="127"/>
    </row>
    <row r="17541" spans="7:18" x14ac:dyDescent="0.2">
      <c r="G17541" s="64"/>
      <c r="H17541" s="64"/>
      <c r="O17541" s="87"/>
      <c r="P17541" s="127"/>
      <c r="Q17541" s="127"/>
      <c r="R17541" s="127"/>
    </row>
    <row r="17542" spans="7:18" x14ac:dyDescent="0.2">
      <c r="G17542" s="64"/>
      <c r="H17542" s="64"/>
      <c r="O17542" s="87"/>
      <c r="P17542" s="127"/>
      <c r="Q17542" s="127"/>
      <c r="R17542" s="127"/>
    </row>
    <row r="17543" spans="7:18" x14ac:dyDescent="0.2">
      <c r="G17543" s="64"/>
      <c r="H17543" s="64"/>
      <c r="O17543" s="87"/>
      <c r="P17543" s="127"/>
      <c r="Q17543" s="127"/>
      <c r="R17543" s="127"/>
    </row>
    <row r="17544" spans="7:18" x14ac:dyDescent="0.2">
      <c r="G17544" s="64"/>
      <c r="H17544" s="64"/>
      <c r="O17544" s="87"/>
      <c r="P17544" s="127"/>
      <c r="Q17544" s="127"/>
      <c r="R17544" s="127"/>
    </row>
    <row r="17545" spans="7:18" x14ac:dyDescent="0.2">
      <c r="G17545" s="64"/>
      <c r="H17545" s="64"/>
      <c r="O17545" s="87"/>
      <c r="P17545" s="127"/>
      <c r="Q17545" s="127"/>
      <c r="R17545" s="127"/>
    </row>
    <row r="17546" spans="7:18" x14ac:dyDescent="0.2">
      <c r="G17546" s="64"/>
      <c r="H17546" s="64"/>
      <c r="O17546" s="87"/>
      <c r="P17546" s="127"/>
      <c r="Q17546" s="127"/>
      <c r="R17546" s="127"/>
    </row>
    <row r="17547" spans="7:18" x14ac:dyDescent="0.2">
      <c r="G17547" s="64"/>
      <c r="H17547" s="64"/>
      <c r="O17547" s="87"/>
      <c r="P17547" s="127"/>
      <c r="Q17547" s="127"/>
      <c r="R17547" s="127"/>
    </row>
    <row r="17548" spans="7:18" x14ac:dyDescent="0.2">
      <c r="G17548" s="64"/>
      <c r="H17548" s="64"/>
      <c r="O17548" s="87"/>
      <c r="P17548" s="127"/>
      <c r="Q17548" s="127"/>
      <c r="R17548" s="127"/>
    </row>
    <row r="17549" spans="7:18" x14ac:dyDescent="0.2">
      <c r="G17549" s="64"/>
      <c r="H17549" s="64"/>
      <c r="O17549" s="87"/>
      <c r="P17549" s="127"/>
      <c r="Q17549" s="127"/>
      <c r="R17549" s="127"/>
    </row>
    <row r="17550" spans="7:18" x14ac:dyDescent="0.2">
      <c r="G17550" s="64"/>
      <c r="H17550" s="64"/>
      <c r="O17550" s="87"/>
      <c r="P17550" s="127"/>
      <c r="Q17550" s="127"/>
      <c r="R17550" s="127"/>
    </row>
    <row r="17551" spans="7:18" x14ac:dyDescent="0.2">
      <c r="G17551" s="64"/>
      <c r="H17551" s="64"/>
      <c r="O17551" s="87"/>
      <c r="P17551" s="127"/>
      <c r="Q17551" s="127"/>
      <c r="R17551" s="127"/>
    </row>
    <row r="17552" spans="7:18" x14ac:dyDescent="0.2">
      <c r="G17552" s="64"/>
      <c r="H17552" s="64"/>
      <c r="O17552" s="87"/>
      <c r="P17552" s="127"/>
      <c r="Q17552" s="127"/>
      <c r="R17552" s="127"/>
    </row>
    <row r="17553" spans="7:18" x14ac:dyDescent="0.2">
      <c r="G17553" s="64"/>
      <c r="H17553" s="64"/>
      <c r="O17553" s="87"/>
      <c r="P17553" s="127"/>
      <c r="Q17553" s="127"/>
      <c r="R17553" s="127"/>
    </row>
    <row r="17554" spans="7:18" x14ac:dyDescent="0.2">
      <c r="G17554" s="64"/>
      <c r="H17554" s="64"/>
      <c r="O17554" s="87"/>
      <c r="P17554" s="127"/>
      <c r="Q17554" s="127"/>
      <c r="R17554" s="127"/>
    </row>
    <row r="17555" spans="7:18" x14ac:dyDescent="0.2">
      <c r="G17555" s="64"/>
      <c r="H17555" s="64"/>
      <c r="O17555" s="87"/>
      <c r="P17555" s="127"/>
      <c r="Q17555" s="127"/>
      <c r="R17555" s="127"/>
    </row>
    <row r="17556" spans="7:18" x14ac:dyDescent="0.2">
      <c r="G17556" s="64"/>
      <c r="H17556" s="64"/>
      <c r="O17556" s="87"/>
      <c r="P17556" s="127"/>
      <c r="Q17556" s="127"/>
      <c r="R17556" s="127"/>
    </row>
    <row r="17557" spans="7:18" x14ac:dyDescent="0.2">
      <c r="G17557" s="64"/>
      <c r="H17557" s="64"/>
      <c r="O17557" s="87"/>
      <c r="P17557" s="127"/>
      <c r="Q17557" s="127"/>
      <c r="R17557" s="127"/>
    </row>
    <row r="17558" spans="7:18" x14ac:dyDescent="0.2">
      <c r="G17558" s="64"/>
      <c r="H17558" s="64"/>
      <c r="O17558" s="87"/>
      <c r="P17558" s="127"/>
      <c r="Q17558" s="127"/>
      <c r="R17558" s="127"/>
    </row>
    <row r="17559" spans="7:18" x14ac:dyDescent="0.2">
      <c r="G17559" s="64"/>
      <c r="H17559" s="64"/>
      <c r="O17559" s="87"/>
      <c r="P17559" s="127"/>
      <c r="Q17559" s="127"/>
      <c r="R17559" s="127"/>
    </row>
    <row r="17560" spans="7:18" x14ac:dyDescent="0.2">
      <c r="G17560" s="64"/>
      <c r="H17560" s="64"/>
      <c r="O17560" s="87"/>
      <c r="P17560" s="127"/>
      <c r="Q17560" s="127"/>
      <c r="R17560" s="127"/>
    </row>
    <row r="17561" spans="7:18" x14ac:dyDescent="0.2">
      <c r="G17561" s="64"/>
      <c r="H17561" s="64"/>
      <c r="O17561" s="87"/>
      <c r="P17561" s="127"/>
      <c r="Q17561" s="127"/>
      <c r="R17561" s="127"/>
    </row>
    <row r="17562" spans="7:18" x14ac:dyDescent="0.2">
      <c r="G17562" s="64"/>
      <c r="H17562" s="64"/>
      <c r="O17562" s="87"/>
      <c r="P17562" s="127"/>
      <c r="Q17562" s="127"/>
      <c r="R17562" s="127"/>
    </row>
    <row r="17563" spans="7:18" x14ac:dyDescent="0.2">
      <c r="G17563" s="64"/>
      <c r="H17563" s="64"/>
      <c r="O17563" s="87"/>
      <c r="P17563" s="127"/>
      <c r="Q17563" s="127"/>
      <c r="R17563" s="127"/>
    </row>
    <row r="17564" spans="7:18" x14ac:dyDescent="0.2">
      <c r="G17564" s="64"/>
      <c r="H17564" s="64"/>
      <c r="O17564" s="87"/>
      <c r="P17564" s="127"/>
      <c r="Q17564" s="127"/>
      <c r="R17564" s="127"/>
    </row>
    <row r="17565" spans="7:18" x14ac:dyDescent="0.2">
      <c r="G17565" s="64"/>
      <c r="H17565" s="64"/>
      <c r="O17565" s="87"/>
      <c r="P17565" s="127"/>
      <c r="Q17565" s="127"/>
      <c r="R17565" s="127"/>
    </row>
    <row r="17566" spans="7:18" x14ac:dyDescent="0.2">
      <c r="G17566" s="64"/>
      <c r="H17566" s="64"/>
      <c r="O17566" s="87"/>
      <c r="P17566" s="127"/>
      <c r="Q17566" s="127"/>
      <c r="R17566" s="127"/>
    </row>
    <row r="17567" spans="7:18" x14ac:dyDescent="0.2">
      <c r="G17567" s="64"/>
      <c r="H17567" s="64"/>
      <c r="O17567" s="87"/>
      <c r="P17567" s="127"/>
      <c r="Q17567" s="127"/>
      <c r="R17567" s="127"/>
    </row>
    <row r="17568" spans="7:18" x14ac:dyDescent="0.2">
      <c r="G17568" s="64"/>
      <c r="H17568" s="64"/>
      <c r="O17568" s="87"/>
      <c r="P17568" s="127"/>
      <c r="Q17568" s="127"/>
      <c r="R17568" s="127"/>
    </row>
    <row r="17569" spans="7:18" x14ac:dyDescent="0.2">
      <c r="G17569" s="64"/>
      <c r="H17569" s="64"/>
      <c r="O17569" s="87"/>
      <c r="P17569" s="127"/>
      <c r="Q17569" s="127"/>
      <c r="R17569" s="127"/>
    </row>
    <row r="17570" spans="7:18" x14ac:dyDescent="0.2">
      <c r="G17570" s="64"/>
      <c r="H17570" s="64"/>
      <c r="O17570" s="87"/>
      <c r="P17570" s="127"/>
      <c r="Q17570" s="127"/>
      <c r="R17570" s="127"/>
    </row>
    <row r="17571" spans="7:18" x14ac:dyDescent="0.2">
      <c r="G17571" s="64"/>
      <c r="H17571" s="64"/>
      <c r="O17571" s="87"/>
      <c r="P17571" s="127"/>
      <c r="Q17571" s="127"/>
      <c r="R17571" s="127"/>
    </row>
    <row r="17572" spans="7:18" x14ac:dyDescent="0.2">
      <c r="G17572" s="64"/>
      <c r="H17572" s="64"/>
      <c r="O17572" s="87"/>
      <c r="P17572" s="127"/>
      <c r="Q17572" s="127"/>
      <c r="R17572" s="127"/>
    </row>
    <row r="17573" spans="7:18" x14ac:dyDescent="0.2">
      <c r="G17573" s="64"/>
      <c r="H17573" s="64"/>
      <c r="O17573" s="87"/>
      <c r="P17573" s="127"/>
      <c r="Q17573" s="127"/>
      <c r="R17573" s="127"/>
    </row>
    <row r="17574" spans="7:18" x14ac:dyDescent="0.2">
      <c r="G17574" s="64"/>
      <c r="H17574" s="64"/>
      <c r="O17574" s="87"/>
      <c r="P17574" s="127"/>
      <c r="Q17574" s="127"/>
      <c r="R17574" s="127"/>
    </row>
    <row r="17575" spans="7:18" x14ac:dyDescent="0.2">
      <c r="G17575" s="64"/>
      <c r="H17575" s="64"/>
      <c r="O17575" s="87"/>
      <c r="P17575" s="127"/>
      <c r="Q17575" s="127"/>
      <c r="R17575" s="127"/>
    </row>
    <row r="17576" spans="7:18" x14ac:dyDescent="0.2">
      <c r="G17576" s="64"/>
      <c r="H17576" s="64"/>
      <c r="O17576" s="87"/>
      <c r="P17576" s="127"/>
      <c r="Q17576" s="127"/>
      <c r="R17576" s="127"/>
    </row>
    <row r="17577" spans="7:18" x14ac:dyDescent="0.2">
      <c r="G17577" s="64"/>
      <c r="H17577" s="64"/>
      <c r="O17577" s="87"/>
      <c r="P17577" s="127"/>
      <c r="Q17577" s="127"/>
      <c r="R17577" s="127"/>
    </row>
    <row r="17578" spans="7:18" x14ac:dyDescent="0.2">
      <c r="G17578" s="64"/>
      <c r="H17578" s="64"/>
      <c r="O17578" s="87"/>
      <c r="P17578" s="127"/>
      <c r="Q17578" s="127"/>
      <c r="R17578" s="127"/>
    </row>
    <row r="17579" spans="7:18" x14ac:dyDescent="0.2">
      <c r="G17579" s="64"/>
      <c r="H17579" s="64"/>
      <c r="O17579" s="87"/>
      <c r="P17579" s="127"/>
      <c r="Q17579" s="127"/>
      <c r="R17579" s="127"/>
    </row>
    <row r="17580" spans="7:18" x14ac:dyDescent="0.2">
      <c r="G17580" s="64"/>
      <c r="H17580" s="64"/>
      <c r="O17580" s="87"/>
      <c r="P17580" s="127"/>
      <c r="Q17580" s="127"/>
      <c r="R17580" s="127"/>
    </row>
    <row r="17581" spans="7:18" x14ac:dyDescent="0.2">
      <c r="G17581" s="64"/>
      <c r="H17581" s="64"/>
      <c r="O17581" s="87"/>
      <c r="P17581" s="127"/>
      <c r="Q17581" s="127"/>
      <c r="R17581" s="127"/>
    </row>
    <row r="17582" spans="7:18" x14ac:dyDescent="0.2">
      <c r="G17582" s="64"/>
      <c r="H17582" s="64"/>
      <c r="O17582" s="87"/>
      <c r="P17582" s="127"/>
      <c r="Q17582" s="127"/>
      <c r="R17582" s="127"/>
    </row>
    <row r="17583" spans="7:18" x14ac:dyDescent="0.2">
      <c r="G17583" s="64"/>
      <c r="H17583" s="64"/>
      <c r="O17583" s="87"/>
      <c r="P17583" s="127"/>
      <c r="Q17583" s="127"/>
      <c r="R17583" s="127"/>
    </row>
    <row r="17584" spans="7:18" x14ac:dyDescent="0.2">
      <c r="G17584" s="64"/>
      <c r="H17584" s="64"/>
      <c r="O17584" s="87"/>
      <c r="P17584" s="127"/>
      <c r="Q17584" s="127"/>
      <c r="R17584" s="127"/>
    </row>
    <row r="17585" spans="7:18" x14ac:dyDescent="0.2">
      <c r="G17585" s="64"/>
      <c r="H17585" s="64"/>
      <c r="O17585" s="87"/>
      <c r="P17585" s="127"/>
      <c r="Q17585" s="127"/>
      <c r="R17585" s="127"/>
    </row>
    <row r="17586" spans="7:18" x14ac:dyDescent="0.2">
      <c r="G17586" s="64"/>
      <c r="H17586" s="64"/>
      <c r="O17586" s="87"/>
      <c r="P17586" s="127"/>
      <c r="Q17586" s="127"/>
      <c r="R17586" s="127"/>
    </row>
    <row r="17587" spans="7:18" x14ac:dyDescent="0.2">
      <c r="G17587" s="64"/>
      <c r="H17587" s="64"/>
      <c r="O17587" s="87"/>
      <c r="P17587" s="127"/>
      <c r="Q17587" s="127"/>
      <c r="R17587" s="127"/>
    </row>
    <row r="17588" spans="7:18" x14ac:dyDescent="0.2">
      <c r="G17588" s="64"/>
      <c r="H17588" s="64"/>
      <c r="O17588" s="87"/>
      <c r="P17588" s="127"/>
      <c r="Q17588" s="127"/>
      <c r="R17588" s="127"/>
    </row>
    <row r="17589" spans="7:18" x14ac:dyDescent="0.2">
      <c r="G17589" s="64"/>
      <c r="H17589" s="64"/>
      <c r="O17589" s="87"/>
      <c r="P17589" s="127"/>
      <c r="Q17589" s="127"/>
      <c r="R17589" s="127"/>
    </row>
    <row r="17590" spans="7:18" x14ac:dyDescent="0.2">
      <c r="G17590" s="64"/>
      <c r="H17590" s="64"/>
      <c r="O17590" s="87"/>
      <c r="P17590" s="127"/>
      <c r="Q17590" s="127"/>
      <c r="R17590" s="127"/>
    </row>
    <row r="17591" spans="7:18" x14ac:dyDescent="0.2">
      <c r="G17591" s="64"/>
      <c r="H17591" s="64"/>
      <c r="O17591" s="87"/>
      <c r="P17591" s="127"/>
      <c r="Q17591" s="127"/>
      <c r="R17591" s="127"/>
    </row>
    <row r="17592" spans="7:18" x14ac:dyDescent="0.2">
      <c r="G17592" s="64"/>
      <c r="H17592" s="64"/>
      <c r="O17592" s="87"/>
      <c r="P17592" s="127"/>
      <c r="Q17592" s="127"/>
      <c r="R17592" s="127"/>
    </row>
    <row r="17593" spans="7:18" x14ac:dyDescent="0.2">
      <c r="G17593" s="64"/>
      <c r="H17593" s="64"/>
      <c r="O17593" s="87"/>
      <c r="P17593" s="127"/>
      <c r="Q17593" s="127"/>
      <c r="R17593" s="127"/>
    </row>
    <row r="17594" spans="7:18" x14ac:dyDescent="0.2">
      <c r="G17594" s="64"/>
      <c r="H17594" s="64"/>
      <c r="O17594" s="87"/>
      <c r="P17594" s="127"/>
      <c r="Q17594" s="127"/>
      <c r="R17594" s="127"/>
    </row>
    <row r="17595" spans="7:18" x14ac:dyDescent="0.2">
      <c r="G17595" s="64"/>
      <c r="H17595" s="64"/>
      <c r="O17595" s="87"/>
      <c r="P17595" s="127"/>
      <c r="Q17595" s="127"/>
      <c r="R17595" s="127"/>
    </row>
    <row r="17596" spans="7:18" x14ac:dyDescent="0.2">
      <c r="G17596" s="64"/>
      <c r="H17596" s="64"/>
      <c r="O17596" s="87"/>
      <c r="P17596" s="127"/>
      <c r="Q17596" s="127"/>
      <c r="R17596" s="127"/>
    </row>
    <row r="17597" spans="7:18" x14ac:dyDescent="0.2">
      <c r="G17597" s="64"/>
      <c r="H17597" s="64"/>
      <c r="O17597" s="87"/>
      <c r="P17597" s="127"/>
      <c r="Q17597" s="127"/>
      <c r="R17597" s="127"/>
    </row>
    <row r="17598" spans="7:18" x14ac:dyDescent="0.2">
      <c r="G17598" s="64"/>
      <c r="H17598" s="64"/>
      <c r="O17598" s="87"/>
      <c r="P17598" s="127"/>
      <c r="Q17598" s="127"/>
      <c r="R17598" s="127"/>
    </row>
    <row r="17599" spans="7:18" x14ac:dyDescent="0.2">
      <c r="G17599" s="64"/>
      <c r="H17599" s="64"/>
      <c r="O17599" s="87"/>
      <c r="P17599" s="127"/>
      <c r="Q17599" s="127"/>
      <c r="R17599" s="127"/>
    </row>
    <row r="17600" spans="7:18" x14ac:dyDescent="0.2">
      <c r="G17600" s="64"/>
      <c r="H17600" s="64"/>
      <c r="O17600" s="87"/>
      <c r="P17600" s="127"/>
      <c r="Q17600" s="127"/>
      <c r="R17600" s="127"/>
    </row>
    <row r="17601" spans="7:18" x14ac:dyDescent="0.2">
      <c r="G17601" s="64"/>
      <c r="H17601" s="64"/>
      <c r="O17601" s="87"/>
      <c r="P17601" s="127"/>
      <c r="Q17601" s="127"/>
      <c r="R17601" s="127"/>
    </row>
    <row r="17602" spans="7:18" x14ac:dyDescent="0.2">
      <c r="G17602" s="64"/>
      <c r="H17602" s="64"/>
      <c r="O17602" s="87"/>
      <c r="P17602" s="127"/>
      <c r="Q17602" s="127"/>
      <c r="R17602" s="127"/>
    </row>
    <row r="17603" spans="7:18" x14ac:dyDescent="0.2">
      <c r="G17603" s="64"/>
      <c r="H17603" s="64"/>
      <c r="O17603" s="87"/>
      <c r="P17603" s="127"/>
      <c r="Q17603" s="127"/>
      <c r="R17603" s="127"/>
    </row>
    <row r="17604" spans="7:18" x14ac:dyDescent="0.2">
      <c r="G17604" s="64"/>
      <c r="H17604" s="64"/>
      <c r="O17604" s="87"/>
      <c r="P17604" s="127"/>
      <c r="Q17604" s="127"/>
      <c r="R17604" s="127"/>
    </row>
    <row r="17605" spans="7:18" x14ac:dyDescent="0.2">
      <c r="G17605" s="64"/>
      <c r="H17605" s="64"/>
      <c r="O17605" s="87"/>
      <c r="P17605" s="127"/>
      <c r="Q17605" s="127"/>
      <c r="R17605" s="127"/>
    </row>
    <row r="17606" spans="7:18" x14ac:dyDescent="0.2">
      <c r="G17606" s="64"/>
      <c r="H17606" s="64"/>
      <c r="O17606" s="87"/>
      <c r="P17606" s="127"/>
      <c r="Q17606" s="127"/>
      <c r="R17606" s="127"/>
    </row>
    <row r="17607" spans="7:18" x14ac:dyDescent="0.2">
      <c r="G17607" s="64"/>
      <c r="H17607" s="64"/>
      <c r="O17607" s="87"/>
      <c r="P17607" s="127"/>
      <c r="Q17607" s="127"/>
      <c r="R17607" s="127"/>
    </row>
    <row r="17608" spans="7:18" x14ac:dyDescent="0.2">
      <c r="G17608" s="64"/>
      <c r="H17608" s="64"/>
      <c r="O17608" s="87"/>
      <c r="P17608" s="127"/>
      <c r="Q17608" s="127"/>
      <c r="R17608" s="127"/>
    </row>
    <row r="17609" spans="7:18" x14ac:dyDescent="0.2">
      <c r="G17609" s="64"/>
      <c r="H17609" s="64"/>
      <c r="O17609" s="87"/>
      <c r="P17609" s="127"/>
      <c r="Q17609" s="127"/>
      <c r="R17609" s="127"/>
    </row>
    <row r="17610" spans="7:18" x14ac:dyDescent="0.2">
      <c r="G17610" s="64"/>
      <c r="H17610" s="64"/>
      <c r="O17610" s="87"/>
      <c r="P17610" s="127"/>
      <c r="Q17610" s="127"/>
      <c r="R17610" s="127"/>
    </row>
    <row r="17611" spans="7:18" x14ac:dyDescent="0.2">
      <c r="G17611" s="64"/>
      <c r="H17611" s="64"/>
      <c r="O17611" s="87"/>
      <c r="P17611" s="127"/>
      <c r="Q17611" s="127"/>
      <c r="R17611" s="127"/>
    </row>
    <row r="17612" spans="7:18" x14ac:dyDescent="0.2">
      <c r="G17612" s="64"/>
      <c r="H17612" s="64"/>
      <c r="O17612" s="87"/>
      <c r="P17612" s="127"/>
      <c r="Q17612" s="127"/>
      <c r="R17612" s="127"/>
    </row>
    <row r="17613" spans="7:18" x14ac:dyDescent="0.2">
      <c r="G17613" s="64"/>
      <c r="H17613" s="64"/>
      <c r="O17613" s="87"/>
      <c r="P17613" s="127"/>
      <c r="Q17613" s="127"/>
      <c r="R17613" s="127"/>
    </row>
    <row r="17614" spans="7:18" x14ac:dyDescent="0.2">
      <c r="G17614" s="64"/>
      <c r="H17614" s="64"/>
      <c r="O17614" s="87"/>
      <c r="P17614" s="127"/>
      <c r="Q17614" s="127"/>
      <c r="R17614" s="127"/>
    </row>
    <row r="17615" spans="7:18" x14ac:dyDescent="0.2">
      <c r="G17615" s="64"/>
      <c r="H17615" s="64"/>
      <c r="O17615" s="87"/>
      <c r="P17615" s="127"/>
      <c r="Q17615" s="127"/>
      <c r="R17615" s="127"/>
    </row>
    <row r="17616" spans="7:18" x14ac:dyDescent="0.2">
      <c r="G17616" s="64"/>
      <c r="H17616" s="64"/>
      <c r="O17616" s="87"/>
      <c r="P17616" s="127"/>
      <c r="Q17616" s="127"/>
      <c r="R17616" s="127"/>
    </row>
    <row r="17617" spans="7:18" x14ac:dyDescent="0.2">
      <c r="G17617" s="64"/>
      <c r="H17617" s="64"/>
      <c r="O17617" s="87"/>
      <c r="P17617" s="127"/>
      <c r="Q17617" s="127"/>
      <c r="R17617" s="127"/>
    </row>
    <row r="17618" spans="7:18" x14ac:dyDescent="0.2">
      <c r="G17618" s="64"/>
      <c r="H17618" s="64"/>
      <c r="O17618" s="87"/>
      <c r="P17618" s="127"/>
      <c r="Q17618" s="127"/>
      <c r="R17618" s="127"/>
    </row>
    <row r="17619" spans="7:18" x14ac:dyDescent="0.2">
      <c r="G17619" s="64"/>
      <c r="H17619" s="64"/>
      <c r="O17619" s="87"/>
      <c r="P17619" s="127"/>
      <c r="Q17619" s="127"/>
      <c r="R17619" s="127"/>
    </row>
    <row r="17620" spans="7:18" x14ac:dyDescent="0.2">
      <c r="G17620" s="64"/>
      <c r="H17620" s="64"/>
      <c r="O17620" s="87"/>
      <c r="P17620" s="127"/>
      <c r="Q17620" s="127"/>
      <c r="R17620" s="127"/>
    </row>
    <row r="17621" spans="7:18" x14ac:dyDescent="0.2">
      <c r="G17621" s="64"/>
      <c r="H17621" s="64"/>
      <c r="O17621" s="87"/>
      <c r="P17621" s="127"/>
      <c r="Q17621" s="127"/>
      <c r="R17621" s="127"/>
    </row>
    <row r="17622" spans="7:18" x14ac:dyDescent="0.2">
      <c r="G17622" s="64"/>
      <c r="H17622" s="64"/>
      <c r="O17622" s="87"/>
      <c r="P17622" s="127"/>
      <c r="Q17622" s="127"/>
      <c r="R17622" s="127"/>
    </row>
    <row r="17623" spans="7:18" x14ac:dyDescent="0.2">
      <c r="G17623" s="64"/>
      <c r="H17623" s="64"/>
      <c r="O17623" s="87"/>
      <c r="P17623" s="127"/>
      <c r="Q17623" s="127"/>
      <c r="R17623" s="127"/>
    </row>
    <row r="17624" spans="7:18" x14ac:dyDescent="0.2">
      <c r="G17624" s="64"/>
      <c r="H17624" s="64"/>
      <c r="O17624" s="87"/>
      <c r="P17624" s="127"/>
      <c r="Q17624" s="127"/>
      <c r="R17624" s="127"/>
    </row>
    <row r="17625" spans="7:18" x14ac:dyDescent="0.2">
      <c r="G17625" s="64"/>
      <c r="H17625" s="64"/>
      <c r="O17625" s="87"/>
      <c r="P17625" s="127"/>
      <c r="Q17625" s="127"/>
      <c r="R17625" s="127"/>
    </row>
    <row r="17626" spans="7:18" x14ac:dyDescent="0.2">
      <c r="G17626" s="64"/>
      <c r="H17626" s="64"/>
      <c r="O17626" s="87"/>
      <c r="P17626" s="127"/>
      <c r="Q17626" s="127"/>
      <c r="R17626" s="127"/>
    </row>
    <row r="17627" spans="7:18" x14ac:dyDescent="0.2">
      <c r="G17627" s="64"/>
      <c r="H17627" s="64"/>
      <c r="O17627" s="87"/>
      <c r="P17627" s="127"/>
      <c r="Q17627" s="127"/>
      <c r="R17627" s="127"/>
    </row>
    <row r="17628" spans="7:18" x14ac:dyDescent="0.2">
      <c r="G17628" s="64"/>
      <c r="H17628" s="64"/>
      <c r="O17628" s="87"/>
      <c r="P17628" s="127"/>
      <c r="Q17628" s="127"/>
      <c r="R17628" s="127"/>
    </row>
    <row r="17629" spans="7:18" x14ac:dyDescent="0.2">
      <c r="G17629" s="64"/>
      <c r="H17629" s="64"/>
      <c r="O17629" s="87"/>
      <c r="P17629" s="127"/>
      <c r="Q17629" s="127"/>
      <c r="R17629" s="127"/>
    </row>
    <row r="17630" spans="7:18" x14ac:dyDescent="0.2">
      <c r="G17630" s="64"/>
      <c r="H17630" s="64"/>
      <c r="O17630" s="87"/>
      <c r="P17630" s="127"/>
      <c r="Q17630" s="127"/>
      <c r="R17630" s="127"/>
    </row>
    <row r="17631" spans="7:18" x14ac:dyDescent="0.2">
      <c r="G17631" s="64"/>
      <c r="H17631" s="64"/>
      <c r="O17631" s="87"/>
      <c r="P17631" s="127"/>
      <c r="Q17631" s="127"/>
      <c r="R17631" s="127"/>
    </row>
    <row r="17632" spans="7:18" x14ac:dyDescent="0.2">
      <c r="G17632" s="64"/>
      <c r="H17632" s="64"/>
      <c r="O17632" s="87"/>
      <c r="P17632" s="127"/>
      <c r="Q17632" s="127"/>
      <c r="R17632" s="127"/>
    </row>
    <row r="17633" spans="7:18" x14ac:dyDescent="0.2">
      <c r="G17633" s="64"/>
      <c r="H17633" s="64"/>
      <c r="O17633" s="87"/>
      <c r="P17633" s="127"/>
      <c r="Q17633" s="127"/>
      <c r="R17633" s="127"/>
    </row>
    <row r="17634" spans="7:18" x14ac:dyDescent="0.2">
      <c r="G17634" s="64"/>
      <c r="H17634" s="64"/>
      <c r="O17634" s="87"/>
      <c r="P17634" s="127"/>
      <c r="Q17634" s="127"/>
      <c r="R17634" s="127"/>
    </row>
    <row r="17635" spans="7:18" x14ac:dyDescent="0.2">
      <c r="G17635" s="64"/>
      <c r="H17635" s="64"/>
      <c r="O17635" s="87"/>
      <c r="P17635" s="127"/>
      <c r="Q17635" s="127"/>
      <c r="R17635" s="127"/>
    </row>
    <row r="17636" spans="7:18" x14ac:dyDescent="0.2">
      <c r="G17636" s="64"/>
      <c r="H17636" s="64"/>
      <c r="O17636" s="87"/>
      <c r="P17636" s="127"/>
      <c r="Q17636" s="127"/>
      <c r="R17636" s="127"/>
    </row>
    <row r="17637" spans="7:18" x14ac:dyDescent="0.2">
      <c r="G17637" s="64"/>
      <c r="H17637" s="64"/>
      <c r="O17637" s="87"/>
      <c r="P17637" s="127"/>
      <c r="Q17637" s="127"/>
      <c r="R17637" s="127"/>
    </row>
    <row r="17638" spans="7:18" x14ac:dyDescent="0.2">
      <c r="G17638" s="64"/>
      <c r="H17638" s="64"/>
      <c r="O17638" s="87"/>
      <c r="P17638" s="127"/>
      <c r="Q17638" s="127"/>
      <c r="R17638" s="127"/>
    </row>
    <row r="17639" spans="7:18" x14ac:dyDescent="0.2">
      <c r="G17639" s="64"/>
      <c r="H17639" s="64"/>
      <c r="O17639" s="87"/>
      <c r="P17639" s="127"/>
      <c r="Q17639" s="127"/>
      <c r="R17639" s="127"/>
    </row>
    <row r="17640" spans="7:18" x14ac:dyDescent="0.2">
      <c r="G17640" s="64"/>
      <c r="H17640" s="64"/>
      <c r="O17640" s="87"/>
      <c r="P17640" s="127"/>
      <c r="Q17640" s="127"/>
      <c r="R17640" s="127"/>
    </row>
    <row r="17641" spans="7:18" x14ac:dyDescent="0.2">
      <c r="G17641" s="64"/>
      <c r="H17641" s="64"/>
      <c r="O17641" s="87"/>
      <c r="P17641" s="127"/>
      <c r="Q17641" s="127"/>
      <c r="R17641" s="127"/>
    </row>
    <row r="17642" spans="7:18" x14ac:dyDescent="0.2">
      <c r="G17642" s="64"/>
      <c r="H17642" s="64"/>
      <c r="O17642" s="87"/>
      <c r="P17642" s="127"/>
      <c r="Q17642" s="127"/>
      <c r="R17642" s="127"/>
    </row>
    <row r="17643" spans="7:18" x14ac:dyDescent="0.2">
      <c r="G17643" s="64"/>
      <c r="H17643" s="64"/>
      <c r="O17643" s="87"/>
      <c r="P17643" s="127"/>
      <c r="Q17643" s="127"/>
      <c r="R17643" s="127"/>
    </row>
    <row r="17644" spans="7:18" x14ac:dyDescent="0.2">
      <c r="G17644" s="64"/>
      <c r="H17644" s="64"/>
      <c r="O17644" s="87"/>
      <c r="P17644" s="127"/>
      <c r="Q17644" s="127"/>
      <c r="R17644" s="127"/>
    </row>
    <row r="17645" spans="7:18" x14ac:dyDescent="0.2">
      <c r="G17645" s="64"/>
      <c r="H17645" s="64"/>
      <c r="O17645" s="87"/>
      <c r="P17645" s="127"/>
      <c r="Q17645" s="127"/>
      <c r="R17645" s="127"/>
    </row>
    <row r="17646" spans="7:18" x14ac:dyDescent="0.2">
      <c r="G17646" s="64"/>
      <c r="H17646" s="64"/>
      <c r="O17646" s="87"/>
      <c r="P17646" s="127"/>
      <c r="Q17646" s="127"/>
      <c r="R17646" s="127"/>
    </row>
    <row r="17647" spans="7:18" x14ac:dyDescent="0.2">
      <c r="G17647" s="64"/>
      <c r="H17647" s="64"/>
      <c r="O17647" s="87"/>
      <c r="P17647" s="127"/>
      <c r="Q17647" s="127"/>
      <c r="R17647" s="127"/>
    </row>
    <row r="17648" spans="7:18" x14ac:dyDescent="0.2">
      <c r="G17648" s="64"/>
      <c r="H17648" s="64"/>
      <c r="O17648" s="87"/>
      <c r="P17648" s="127"/>
      <c r="Q17648" s="127"/>
      <c r="R17648" s="127"/>
    </row>
    <row r="17649" spans="7:18" x14ac:dyDescent="0.2">
      <c r="G17649" s="64"/>
      <c r="H17649" s="64"/>
      <c r="O17649" s="87"/>
      <c r="P17649" s="127"/>
      <c r="Q17649" s="127"/>
      <c r="R17649" s="127"/>
    </row>
    <row r="17650" spans="7:18" x14ac:dyDescent="0.2">
      <c r="G17650" s="64"/>
      <c r="H17650" s="64"/>
      <c r="O17650" s="87"/>
      <c r="P17650" s="127"/>
      <c r="Q17650" s="127"/>
      <c r="R17650" s="127"/>
    </row>
    <row r="17651" spans="7:18" x14ac:dyDescent="0.2">
      <c r="G17651" s="64"/>
      <c r="H17651" s="64"/>
      <c r="O17651" s="87"/>
      <c r="P17651" s="127"/>
      <c r="Q17651" s="127"/>
      <c r="R17651" s="127"/>
    </row>
    <row r="17652" spans="7:18" x14ac:dyDescent="0.2">
      <c r="G17652" s="64"/>
      <c r="H17652" s="64"/>
      <c r="O17652" s="87"/>
      <c r="P17652" s="127"/>
      <c r="Q17652" s="127"/>
      <c r="R17652" s="127"/>
    </row>
    <row r="17653" spans="7:18" x14ac:dyDescent="0.2">
      <c r="G17653" s="64"/>
      <c r="H17653" s="64"/>
      <c r="O17653" s="87"/>
      <c r="P17653" s="127"/>
      <c r="Q17653" s="127"/>
      <c r="R17653" s="127"/>
    </row>
    <row r="17654" spans="7:18" x14ac:dyDescent="0.2">
      <c r="G17654" s="64"/>
      <c r="H17654" s="64"/>
      <c r="O17654" s="87"/>
      <c r="P17654" s="127"/>
      <c r="Q17654" s="127"/>
      <c r="R17654" s="127"/>
    </row>
    <row r="17655" spans="7:18" x14ac:dyDescent="0.2">
      <c r="G17655" s="64"/>
      <c r="H17655" s="64"/>
      <c r="O17655" s="87"/>
      <c r="P17655" s="127"/>
      <c r="Q17655" s="127"/>
      <c r="R17655" s="127"/>
    </row>
    <row r="17656" spans="7:18" x14ac:dyDescent="0.2">
      <c r="G17656" s="64"/>
      <c r="H17656" s="64"/>
      <c r="O17656" s="87"/>
      <c r="P17656" s="127"/>
      <c r="Q17656" s="127"/>
      <c r="R17656" s="127"/>
    </row>
    <row r="17657" spans="7:18" x14ac:dyDescent="0.2">
      <c r="G17657" s="64"/>
      <c r="H17657" s="64"/>
      <c r="O17657" s="87"/>
      <c r="P17657" s="127"/>
      <c r="Q17657" s="127"/>
      <c r="R17657" s="127"/>
    </row>
    <row r="17658" spans="7:18" x14ac:dyDescent="0.2">
      <c r="G17658" s="64"/>
      <c r="H17658" s="64"/>
      <c r="O17658" s="87"/>
      <c r="P17658" s="127"/>
      <c r="Q17658" s="127"/>
      <c r="R17658" s="127"/>
    </row>
    <row r="17659" spans="7:18" x14ac:dyDescent="0.2">
      <c r="G17659" s="64"/>
      <c r="H17659" s="64"/>
      <c r="O17659" s="87"/>
      <c r="P17659" s="127"/>
      <c r="Q17659" s="127"/>
      <c r="R17659" s="127"/>
    </row>
    <row r="17660" spans="7:18" x14ac:dyDescent="0.2">
      <c r="G17660" s="64"/>
      <c r="H17660" s="64"/>
      <c r="O17660" s="87"/>
      <c r="P17660" s="127"/>
      <c r="Q17660" s="127"/>
      <c r="R17660" s="127"/>
    </row>
    <row r="17661" spans="7:18" x14ac:dyDescent="0.2">
      <c r="G17661" s="64"/>
      <c r="H17661" s="64"/>
      <c r="O17661" s="87"/>
      <c r="P17661" s="127"/>
      <c r="Q17661" s="127"/>
      <c r="R17661" s="127"/>
    </row>
    <row r="17662" spans="7:18" x14ac:dyDescent="0.2">
      <c r="G17662" s="64"/>
      <c r="H17662" s="64"/>
      <c r="O17662" s="87"/>
      <c r="P17662" s="127"/>
      <c r="Q17662" s="127"/>
      <c r="R17662" s="127"/>
    </row>
    <row r="17663" spans="7:18" x14ac:dyDescent="0.2">
      <c r="G17663" s="64"/>
      <c r="H17663" s="64"/>
      <c r="O17663" s="87"/>
      <c r="P17663" s="127"/>
      <c r="Q17663" s="127"/>
      <c r="R17663" s="127"/>
    </row>
    <row r="17664" spans="7:18" x14ac:dyDescent="0.2">
      <c r="G17664" s="64"/>
      <c r="H17664" s="64"/>
      <c r="O17664" s="87"/>
      <c r="P17664" s="127"/>
      <c r="Q17664" s="127"/>
      <c r="R17664" s="127"/>
    </row>
    <row r="17665" spans="7:18" x14ac:dyDescent="0.2">
      <c r="G17665" s="64"/>
      <c r="H17665" s="64"/>
      <c r="O17665" s="87"/>
      <c r="P17665" s="127"/>
      <c r="Q17665" s="127"/>
      <c r="R17665" s="127"/>
    </row>
    <row r="17666" spans="7:18" x14ac:dyDescent="0.2">
      <c r="G17666" s="64"/>
      <c r="H17666" s="64"/>
      <c r="O17666" s="87"/>
      <c r="P17666" s="127"/>
      <c r="Q17666" s="127"/>
      <c r="R17666" s="127"/>
    </row>
    <row r="17667" spans="7:18" x14ac:dyDescent="0.2">
      <c r="G17667" s="64"/>
      <c r="H17667" s="64"/>
      <c r="O17667" s="87"/>
      <c r="P17667" s="127"/>
      <c r="Q17667" s="127"/>
      <c r="R17667" s="127"/>
    </row>
    <row r="17668" spans="7:18" x14ac:dyDescent="0.2">
      <c r="G17668" s="64"/>
      <c r="H17668" s="64"/>
      <c r="O17668" s="87"/>
      <c r="P17668" s="127"/>
      <c r="Q17668" s="127"/>
      <c r="R17668" s="127"/>
    </row>
    <row r="17669" spans="7:18" x14ac:dyDescent="0.2">
      <c r="G17669" s="64"/>
      <c r="H17669" s="64"/>
      <c r="O17669" s="87"/>
      <c r="P17669" s="127"/>
      <c r="Q17669" s="127"/>
      <c r="R17669" s="127"/>
    </row>
    <row r="17670" spans="7:18" x14ac:dyDescent="0.2">
      <c r="G17670" s="64"/>
      <c r="H17670" s="64"/>
      <c r="O17670" s="87"/>
      <c r="P17670" s="127"/>
      <c r="Q17670" s="127"/>
      <c r="R17670" s="127"/>
    </row>
    <row r="17671" spans="7:18" x14ac:dyDescent="0.2">
      <c r="G17671" s="64"/>
      <c r="H17671" s="64"/>
      <c r="O17671" s="87"/>
      <c r="P17671" s="127"/>
      <c r="Q17671" s="127"/>
      <c r="R17671" s="127"/>
    </row>
    <row r="17672" spans="7:18" x14ac:dyDescent="0.2">
      <c r="G17672" s="64"/>
      <c r="H17672" s="64"/>
      <c r="O17672" s="87"/>
      <c r="P17672" s="127"/>
      <c r="Q17672" s="127"/>
      <c r="R17672" s="127"/>
    </row>
    <row r="17673" spans="7:18" x14ac:dyDescent="0.2">
      <c r="G17673" s="64"/>
      <c r="H17673" s="64"/>
      <c r="O17673" s="87"/>
      <c r="P17673" s="127"/>
      <c r="Q17673" s="127"/>
      <c r="R17673" s="127"/>
    </row>
    <row r="17674" spans="7:18" x14ac:dyDescent="0.2">
      <c r="G17674" s="64"/>
      <c r="H17674" s="64"/>
      <c r="O17674" s="87"/>
      <c r="P17674" s="127"/>
      <c r="Q17674" s="127"/>
      <c r="R17674" s="127"/>
    </row>
    <row r="17675" spans="7:18" x14ac:dyDescent="0.2">
      <c r="G17675" s="64"/>
      <c r="H17675" s="64"/>
      <c r="O17675" s="87"/>
      <c r="P17675" s="127"/>
      <c r="Q17675" s="127"/>
      <c r="R17675" s="127"/>
    </row>
    <row r="17676" spans="7:18" x14ac:dyDescent="0.2">
      <c r="G17676" s="64"/>
      <c r="H17676" s="64"/>
      <c r="O17676" s="87"/>
      <c r="P17676" s="127"/>
      <c r="Q17676" s="127"/>
      <c r="R17676" s="127"/>
    </row>
    <row r="17677" spans="7:18" x14ac:dyDescent="0.2">
      <c r="G17677" s="64"/>
      <c r="H17677" s="64"/>
      <c r="O17677" s="87"/>
      <c r="P17677" s="127"/>
      <c r="Q17677" s="127"/>
      <c r="R17677" s="127"/>
    </row>
    <row r="17678" spans="7:18" x14ac:dyDescent="0.2">
      <c r="G17678" s="64"/>
      <c r="H17678" s="64"/>
      <c r="O17678" s="87"/>
      <c r="P17678" s="127"/>
      <c r="Q17678" s="127"/>
      <c r="R17678" s="127"/>
    </row>
    <row r="17679" spans="7:18" x14ac:dyDescent="0.2">
      <c r="G17679" s="64"/>
      <c r="H17679" s="64"/>
      <c r="O17679" s="87"/>
      <c r="P17679" s="127"/>
      <c r="Q17679" s="127"/>
      <c r="R17679" s="127"/>
    </row>
    <row r="17680" spans="7:18" x14ac:dyDescent="0.2">
      <c r="G17680" s="64"/>
      <c r="H17680" s="64"/>
      <c r="O17680" s="87"/>
      <c r="P17680" s="127"/>
      <c r="Q17680" s="127"/>
      <c r="R17680" s="127"/>
    </row>
    <row r="17681" spans="7:18" x14ac:dyDescent="0.2">
      <c r="G17681" s="64"/>
      <c r="H17681" s="64"/>
      <c r="O17681" s="87"/>
      <c r="P17681" s="127"/>
      <c r="Q17681" s="127"/>
      <c r="R17681" s="127"/>
    </row>
    <row r="17682" spans="7:18" x14ac:dyDescent="0.2">
      <c r="G17682" s="64"/>
      <c r="H17682" s="64"/>
      <c r="O17682" s="87"/>
      <c r="P17682" s="127"/>
      <c r="Q17682" s="127"/>
      <c r="R17682" s="127"/>
    </row>
    <row r="17683" spans="7:18" x14ac:dyDescent="0.2">
      <c r="G17683" s="64"/>
      <c r="H17683" s="64"/>
      <c r="O17683" s="87"/>
      <c r="P17683" s="127"/>
      <c r="Q17683" s="127"/>
      <c r="R17683" s="127"/>
    </row>
    <row r="17684" spans="7:18" x14ac:dyDescent="0.2">
      <c r="G17684" s="64"/>
      <c r="H17684" s="64"/>
      <c r="O17684" s="87"/>
      <c r="P17684" s="127"/>
      <c r="Q17684" s="127"/>
      <c r="R17684" s="127"/>
    </row>
    <row r="17685" spans="7:18" x14ac:dyDescent="0.2">
      <c r="G17685" s="64"/>
      <c r="H17685" s="64"/>
      <c r="O17685" s="87"/>
      <c r="P17685" s="127"/>
      <c r="Q17685" s="127"/>
      <c r="R17685" s="127"/>
    </row>
    <row r="17686" spans="7:18" x14ac:dyDescent="0.2">
      <c r="G17686" s="64"/>
      <c r="H17686" s="64"/>
      <c r="O17686" s="87"/>
      <c r="P17686" s="127"/>
      <c r="Q17686" s="127"/>
      <c r="R17686" s="127"/>
    </row>
    <row r="17687" spans="7:18" x14ac:dyDescent="0.2">
      <c r="G17687" s="64"/>
      <c r="H17687" s="64"/>
      <c r="O17687" s="87"/>
      <c r="P17687" s="127"/>
      <c r="Q17687" s="127"/>
      <c r="R17687" s="127"/>
    </row>
    <row r="17688" spans="7:18" x14ac:dyDescent="0.2">
      <c r="G17688" s="64"/>
      <c r="H17688" s="64"/>
      <c r="O17688" s="87"/>
      <c r="P17688" s="127"/>
      <c r="Q17688" s="127"/>
      <c r="R17688" s="127"/>
    </row>
    <row r="17689" spans="7:18" x14ac:dyDescent="0.2">
      <c r="G17689" s="64"/>
      <c r="H17689" s="64"/>
      <c r="O17689" s="87"/>
      <c r="P17689" s="127"/>
      <c r="Q17689" s="127"/>
      <c r="R17689" s="127"/>
    </row>
    <row r="17690" spans="7:18" x14ac:dyDescent="0.2">
      <c r="G17690" s="64"/>
      <c r="H17690" s="64"/>
      <c r="O17690" s="87"/>
      <c r="P17690" s="127"/>
      <c r="Q17690" s="127"/>
      <c r="R17690" s="127"/>
    </row>
    <row r="17691" spans="7:18" x14ac:dyDescent="0.2">
      <c r="G17691" s="64"/>
      <c r="H17691" s="64"/>
      <c r="O17691" s="87"/>
      <c r="P17691" s="127"/>
      <c r="Q17691" s="127"/>
      <c r="R17691" s="127"/>
    </row>
    <row r="17692" spans="7:18" x14ac:dyDescent="0.2">
      <c r="G17692" s="64"/>
      <c r="H17692" s="64"/>
      <c r="O17692" s="87"/>
      <c r="P17692" s="127"/>
      <c r="Q17692" s="127"/>
      <c r="R17692" s="127"/>
    </row>
    <row r="17693" spans="7:18" x14ac:dyDescent="0.2">
      <c r="G17693" s="64"/>
      <c r="H17693" s="64"/>
      <c r="O17693" s="87"/>
      <c r="P17693" s="127"/>
      <c r="Q17693" s="127"/>
      <c r="R17693" s="127"/>
    </row>
    <row r="17694" spans="7:18" x14ac:dyDescent="0.2">
      <c r="G17694" s="64"/>
      <c r="H17694" s="64"/>
      <c r="O17694" s="87"/>
      <c r="P17694" s="127"/>
      <c r="Q17694" s="127"/>
      <c r="R17694" s="127"/>
    </row>
    <row r="17695" spans="7:18" x14ac:dyDescent="0.2">
      <c r="G17695" s="64"/>
      <c r="H17695" s="64"/>
      <c r="O17695" s="87"/>
      <c r="P17695" s="127"/>
      <c r="Q17695" s="127"/>
      <c r="R17695" s="127"/>
    </row>
    <row r="17696" spans="7:18" x14ac:dyDescent="0.2">
      <c r="G17696" s="64"/>
      <c r="H17696" s="64"/>
      <c r="O17696" s="87"/>
      <c r="P17696" s="127"/>
      <c r="Q17696" s="127"/>
      <c r="R17696" s="127"/>
    </row>
    <row r="17697" spans="7:18" x14ac:dyDescent="0.2">
      <c r="G17697" s="64"/>
      <c r="H17697" s="64"/>
      <c r="O17697" s="87"/>
      <c r="P17697" s="127"/>
      <c r="Q17697" s="127"/>
      <c r="R17697" s="127"/>
    </row>
    <row r="17698" spans="7:18" x14ac:dyDescent="0.2">
      <c r="G17698" s="64"/>
      <c r="H17698" s="64"/>
      <c r="O17698" s="87"/>
      <c r="P17698" s="127"/>
      <c r="Q17698" s="127"/>
      <c r="R17698" s="127"/>
    </row>
    <row r="17699" spans="7:18" x14ac:dyDescent="0.2">
      <c r="G17699" s="64"/>
      <c r="H17699" s="64"/>
      <c r="O17699" s="87"/>
      <c r="P17699" s="127"/>
      <c r="Q17699" s="127"/>
      <c r="R17699" s="127"/>
    </row>
    <row r="17700" spans="7:18" x14ac:dyDescent="0.2">
      <c r="G17700" s="64"/>
      <c r="H17700" s="64"/>
      <c r="O17700" s="87"/>
      <c r="P17700" s="127"/>
      <c r="Q17700" s="127"/>
      <c r="R17700" s="127"/>
    </row>
    <row r="17701" spans="7:18" x14ac:dyDescent="0.2">
      <c r="G17701" s="64"/>
      <c r="H17701" s="64"/>
      <c r="O17701" s="87"/>
      <c r="P17701" s="127"/>
      <c r="Q17701" s="127"/>
      <c r="R17701" s="127"/>
    </row>
    <row r="17702" spans="7:18" x14ac:dyDescent="0.2">
      <c r="G17702" s="64"/>
      <c r="H17702" s="64"/>
      <c r="O17702" s="87"/>
      <c r="P17702" s="127"/>
      <c r="Q17702" s="127"/>
      <c r="R17702" s="127"/>
    </row>
    <row r="17703" spans="7:18" x14ac:dyDescent="0.2">
      <c r="G17703" s="64"/>
      <c r="H17703" s="64"/>
      <c r="O17703" s="87"/>
      <c r="P17703" s="127"/>
      <c r="Q17703" s="127"/>
      <c r="R17703" s="127"/>
    </row>
    <row r="17704" spans="7:18" x14ac:dyDescent="0.2">
      <c r="G17704" s="64"/>
      <c r="H17704" s="64"/>
      <c r="O17704" s="87"/>
      <c r="P17704" s="127"/>
      <c r="Q17704" s="127"/>
      <c r="R17704" s="127"/>
    </row>
    <row r="17705" spans="7:18" x14ac:dyDescent="0.2">
      <c r="G17705" s="64"/>
      <c r="H17705" s="64"/>
      <c r="O17705" s="87"/>
      <c r="P17705" s="127"/>
      <c r="Q17705" s="127"/>
      <c r="R17705" s="127"/>
    </row>
    <row r="17706" spans="7:18" x14ac:dyDescent="0.2">
      <c r="G17706" s="64"/>
      <c r="H17706" s="64"/>
      <c r="O17706" s="87"/>
      <c r="P17706" s="127"/>
      <c r="Q17706" s="127"/>
      <c r="R17706" s="127"/>
    </row>
    <row r="17707" spans="7:18" x14ac:dyDescent="0.2">
      <c r="G17707" s="64"/>
      <c r="H17707" s="64"/>
      <c r="O17707" s="87"/>
      <c r="P17707" s="127"/>
      <c r="Q17707" s="127"/>
      <c r="R17707" s="127"/>
    </row>
    <row r="17708" spans="7:18" x14ac:dyDescent="0.2">
      <c r="G17708" s="64"/>
      <c r="H17708" s="64"/>
      <c r="O17708" s="87"/>
      <c r="P17708" s="127"/>
      <c r="Q17708" s="127"/>
      <c r="R17708" s="127"/>
    </row>
    <row r="17709" spans="7:18" x14ac:dyDescent="0.2">
      <c r="G17709" s="64"/>
      <c r="H17709" s="64"/>
      <c r="O17709" s="87"/>
      <c r="P17709" s="127"/>
      <c r="Q17709" s="127"/>
      <c r="R17709" s="127"/>
    </row>
    <row r="17710" spans="7:18" x14ac:dyDescent="0.2">
      <c r="G17710" s="64"/>
      <c r="H17710" s="64"/>
      <c r="O17710" s="87"/>
      <c r="P17710" s="127"/>
      <c r="Q17710" s="127"/>
      <c r="R17710" s="127"/>
    </row>
    <row r="17711" spans="7:18" x14ac:dyDescent="0.2">
      <c r="G17711" s="64"/>
      <c r="H17711" s="64"/>
      <c r="O17711" s="87"/>
      <c r="P17711" s="127"/>
      <c r="Q17711" s="127"/>
      <c r="R17711" s="127"/>
    </row>
    <row r="17712" spans="7:18" x14ac:dyDescent="0.2">
      <c r="G17712" s="64"/>
      <c r="H17712" s="64"/>
      <c r="O17712" s="87"/>
      <c r="P17712" s="127"/>
      <c r="Q17712" s="127"/>
      <c r="R17712" s="127"/>
    </row>
    <row r="17713" spans="7:18" x14ac:dyDescent="0.2">
      <c r="G17713" s="64"/>
      <c r="H17713" s="64"/>
      <c r="O17713" s="87"/>
      <c r="P17713" s="127"/>
      <c r="Q17713" s="127"/>
      <c r="R17713" s="127"/>
    </row>
    <row r="17714" spans="7:18" x14ac:dyDescent="0.2">
      <c r="G17714" s="64"/>
      <c r="H17714" s="64"/>
      <c r="O17714" s="87"/>
      <c r="P17714" s="127"/>
      <c r="Q17714" s="127"/>
      <c r="R17714" s="127"/>
    </row>
    <row r="17715" spans="7:18" x14ac:dyDescent="0.2">
      <c r="G17715" s="64"/>
      <c r="H17715" s="64"/>
      <c r="O17715" s="87"/>
      <c r="P17715" s="127"/>
      <c r="Q17715" s="127"/>
      <c r="R17715" s="127"/>
    </row>
    <row r="17716" spans="7:18" x14ac:dyDescent="0.2">
      <c r="G17716" s="64"/>
      <c r="H17716" s="64"/>
      <c r="O17716" s="87"/>
      <c r="P17716" s="127"/>
      <c r="Q17716" s="127"/>
      <c r="R17716" s="127"/>
    </row>
    <row r="17717" spans="7:18" x14ac:dyDescent="0.2">
      <c r="G17717" s="64"/>
      <c r="H17717" s="64"/>
      <c r="O17717" s="87"/>
      <c r="P17717" s="127"/>
      <c r="Q17717" s="127"/>
      <c r="R17717" s="127"/>
    </row>
    <row r="17718" spans="7:18" x14ac:dyDescent="0.2">
      <c r="G17718" s="64"/>
      <c r="H17718" s="64"/>
      <c r="O17718" s="87"/>
      <c r="P17718" s="127"/>
      <c r="Q17718" s="127"/>
      <c r="R17718" s="127"/>
    </row>
    <row r="17719" spans="7:18" x14ac:dyDescent="0.2">
      <c r="G17719" s="64"/>
      <c r="H17719" s="64"/>
      <c r="O17719" s="87"/>
      <c r="P17719" s="127"/>
      <c r="Q17719" s="127"/>
      <c r="R17719" s="127"/>
    </row>
    <row r="17720" spans="7:18" x14ac:dyDescent="0.2">
      <c r="G17720" s="64"/>
      <c r="H17720" s="64"/>
      <c r="O17720" s="87"/>
      <c r="P17720" s="127"/>
      <c r="Q17720" s="127"/>
      <c r="R17720" s="127"/>
    </row>
    <row r="17721" spans="7:18" x14ac:dyDescent="0.2">
      <c r="G17721" s="64"/>
      <c r="H17721" s="64"/>
      <c r="O17721" s="87"/>
      <c r="P17721" s="127"/>
      <c r="Q17721" s="127"/>
      <c r="R17721" s="127"/>
    </row>
    <row r="17722" spans="7:18" x14ac:dyDescent="0.2">
      <c r="G17722" s="64"/>
      <c r="H17722" s="64"/>
      <c r="O17722" s="87"/>
      <c r="P17722" s="127"/>
      <c r="Q17722" s="127"/>
      <c r="R17722" s="127"/>
    </row>
    <row r="17723" spans="7:18" x14ac:dyDescent="0.2">
      <c r="G17723" s="64"/>
      <c r="H17723" s="64"/>
      <c r="O17723" s="87"/>
      <c r="P17723" s="127"/>
      <c r="Q17723" s="127"/>
      <c r="R17723" s="127"/>
    </row>
    <row r="17724" spans="7:18" x14ac:dyDescent="0.2">
      <c r="G17724" s="64"/>
      <c r="H17724" s="64"/>
      <c r="O17724" s="87"/>
      <c r="P17724" s="127"/>
      <c r="Q17724" s="127"/>
      <c r="R17724" s="127"/>
    </row>
    <row r="17725" spans="7:18" x14ac:dyDescent="0.2">
      <c r="G17725" s="64"/>
      <c r="H17725" s="64"/>
      <c r="O17725" s="87"/>
      <c r="P17725" s="127"/>
      <c r="Q17725" s="127"/>
      <c r="R17725" s="127"/>
    </row>
    <row r="17726" spans="7:18" x14ac:dyDescent="0.2">
      <c r="G17726" s="64"/>
      <c r="H17726" s="64"/>
      <c r="O17726" s="87"/>
      <c r="P17726" s="127"/>
      <c r="Q17726" s="127"/>
      <c r="R17726" s="127"/>
    </row>
    <row r="17727" spans="7:18" x14ac:dyDescent="0.2">
      <c r="G17727" s="64"/>
      <c r="H17727" s="64"/>
      <c r="O17727" s="87"/>
      <c r="P17727" s="127"/>
      <c r="Q17727" s="127"/>
      <c r="R17727" s="127"/>
    </row>
    <row r="17728" spans="7:18" x14ac:dyDescent="0.2">
      <c r="G17728" s="64"/>
      <c r="H17728" s="64"/>
      <c r="O17728" s="87"/>
      <c r="P17728" s="127"/>
      <c r="Q17728" s="127"/>
      <c r="R17728" s="127"/>
    </row>
    <row r="17729" spans="7:18" x14ac:dyDescent="0.2">
      <c r="G17729" s="64"/>
      <c r="H17729" s="64"/>
      <c r="O17729" s="87"/>
      <c r="P17729" s="127"/>
      <c r="Q17729" s="127"/>
      <c r="R17729" s="127"/>
    </row>
    <row r="17730" spans="7:18" x14ac:dyDescent="0.2">
      <c r="G17730" s="64"/>
      <c r="H17730" s="64"/>
      <c r="O17730" s="87"/>
      <c r="P17730" s="127"/>
      <c r="Q17730" s="127"/>
      <c r="R17730" s="127"/>
    </row>
    <row r="17731" spans="7:18" x14ac:dyDescent="0.2">
      <c r="G17731" s="64"/>
      <c r="H17731" s="64"/>
      <c r="O17731" s="87"/>
      <c r="P17731" s="127"/>
      <c r="Q17731" s="127"/>
      <c r="R17731" s="127"/>
    </row>
    <row r="17732" spans="7:18" x14ac:dyDescent="0.2">
      <c r="G17732" s="64"/>
      <c r="H17732" s="64"/>
      <c r="O17732" s="87"/>
      <c r="P17732" s="127"/>
      <c r="Q17732" s="127"/>
      <c r="R17732" s="127"/>
    </row>
    <row r="17733" spans="7:18" x14ac:dyDescent="0.2">
      <c r="G17733" s="64"/>
      <c r="H17733" s="64"/>
      <c r="O17733" s="87"/>
      <c r="P17733" s="127"/>
      <c r="Q17733" s="127"/>
      <c r="R17733" s="127"/>
    </row>
    <row r="17734" spans="7:18" x14ac:dyDescent="0.2">
      <c r="G17734" s="64"/>
      <c r="H17734" s="64"/>
      <c r="O17734" s="87"/>
      <c r="P17734" s="127"/>
      <c r="Q17734" s="127"/>
      <c r="R17734" s="127"/>
    </row>
    <row r="17735" spans="7:18" x14ac:dyDescent="0.2">
      <c r="G17735" s="64"/>
      <c r="H17735" s="64"/>
      <c r="O17735" s="87"/>
      <c r="P17735" s="127"/>
      <c r="Q17735" s="127"/>
      <c r="R17735" s="127"/>
    </row>
    <row r="17736" spans="7:18" x14ac:dyDescent="0.2">
      <c r="G17736" s="64"/>
      <c r="H17736" s="64"/>
      <c r="O17736" s="87"/>
      <c r="P17736" s="127"/>
      <c r="Q17736" s="127"/>
      <c r="R17736" s="127"/>
    </row>
    <row r="17737" spans="7:18" x14ac:dyDescent="0.2">
      <c r="G17737" s="64"/>
      <c r="H17737" s="64"/>
      <c r="O17737" s="87"/>
      <c r="P17737" s="127"/>
      <c r="Q17737" s="127"/>
      <c r="R17737" s="127"/>
    </row>
    <row r="17738" spans="7:18" x14ac:dyDescent="0.2">
      <c r="G17738" s="64"/>
      <c r="H17738" s="64"/>
      <c r="O17738" s="87"/>
      <c r="P17738" s="127"/>
      <c r="Q17738" s="127"/>
      <c r="R17738" s="127"/>
    </row>
    <row r="17739" spans="7:18" x14ac:dyDescent="0.2">
      <c r="G17739" s="64"/>
      <c r="H17739" s="64"/>
      <c r="O17739" s="87"/>
      <c r="P17739" s="127"/>
      <c r="Q17739" s="127"/>
      <c r="R17739" s="127"/>
    </row>
    <row r="17740" spans="7:18" x14ac:dyDescent="0.2">
      <c r="G17740" s="64"/>
      <c r="H17740" s="64"/>
      <c r="O17740" s="87"/>
      <c r="P17740" s="127"/>
      <c r="Q17740" s="127"/>
      <c r="R17740" s="127"/>
    </row>
    <row r="17741" spans="7:18" x14ac:dyDescent="0.2">
      <c r="G17741" s="64"/>
      <c r="H17741" s="64"/>
      <c r="O17741" s="87"/>
      <c r="P17741" s="127"/>
      <c r="Q17741" s="127"/>
      <c r="R17741" s="127"/>
    </row>
    <row r="17742" spans="7:18" x14ac:dyDescent="0.2">
      <c r="G17742" s="64"/>
      <c r="H17742" s="64"/>
      <c r="O17742" s="87"/>
      <c r="P17742" s="127"/>
      <c r="Q17742" s="127"/>
      <c r="R17742" s="127"/>
    </row>
    <row r="17743" spans="7:18" x14ac:dyDescent="0.2">
      <c r="G17743" s="64"/>
      <c r="H17743" s="64"/>
      <c r="O17743" s="87"/>
      <c r="P17743" s="127"/>
      <c r="Q17743" s="127"/>
      <c r="R17743" s="127"/>
    </row>
    <row r="17744" spans="7:18" x14ac:dyDescent="0.2">
      <c r="G17744" s="64"/>
      <c r="H17744" s="64"/>
      <c r="O17744" s="87"/>
      <c r="P17744" s="127"/>
      <c r="Q17744" s="127"/>
      <c r="R17744" s="127"/>
    </row>
    <row r="17745" spans="7:18" x14ac:dyDescent="0.2">
      <c r="G17745" s="64"/>
      <c r="H17745" s="64"/>
      <c r="O17745" s="87"/>
      <c r="P17745" s="127"/>
      <c r="Q17745" s="127"/>
      <c r="R17745" s="127"/>
    </row>
    <row r="17746" spans="7:18" x14ac:dyDescent="0.2">
      <c r="G17746" s="64"/>
      <c r="H17746" s="64"/>
      <c r="O17746" s="87"/>
      <c r="P17746" s="127"/>
      <c r="Q17746" s="127"/>
      <c r="R17746" s="127"/>
    </row>
    <row r="17747" spans="7:18" x14ac:dyDescent="0.2">
      <c r="G17747" s="64"/>
      <c r="H17747" s="64"/>
      <c r="O17747" s="87"/>
      <c r="P17747" s="127"/>
      <c r="Q17747" s="127"/>
      <c r="R17747" s="127"/>
    </row>
    <row r="17748" spans="7:18" x14ac:dyDescent="0.2">
      <c r="G17748" s="64"/>
      <c r="H17748" s="64"/>
      <c r="O17748" s="87"/>
      <c r="P17748" s="127"/>
      <c r="Q17748" s="127"/>
      <c r="R17748" s="127"/>
    </row>
    <row r="17749" spans="7:18" x14ac:dyDescent="0.2">
      <c r="G17749" s="64"/>
      <c r="H17749" s="64"/>
      <c r="O17749" s="87"/>
      <c r="P17749" s="127"/>
      <c r="Q17749" s="127"/>
      <c r="R17749" s="127"/>
    </row>
    <row r="17750" spans="7:18" x14ac:dyDescent="0.2">
      <c r="G17750" s="64"/>
      <c r="H17750" s="64"/>
      <c r="O17750" s="87"/>
      <c r="P17750" s="127"/>
      <c r="Q17750" s="127"/>
      <c r="R17750" s="127"/>
    </row>
    <row r="17751" spans="7:18" x14ac:dyDescent="0.2">
      <c r="G17751" s="64"/>
      <c r="H17751" s="64"/>
      <c r="O17751" s="87"/>
      <c r="P17751" s="127"/>
      <c r="Q17751" s="127"/>
      <c r="R17751" s="127"/>
    </row>
    <row r="17752" spans="7:18" x14ac:dyDescent="0.2">
      <c r="G17752" s="64"/>
      <c r="H17752" s="64"/>
      <c r="O17752" s="87"/>
      <c r="P17752" s="127"/>
      <c r="Q17752" s="127"/>
      <c r="R17752" s="127"/>
    </row>
    <row r="17753" spans="7:18" x14ac:dyDescent="0.2">
      <c r="G17753" s="64"/>
      <c r="H17753" s="64"/>
      <c r="O17753" s="87"/>
      <c r="P17753" s="127"/>
      <c r="Q17753" s="127"/>
      <c r="R17753" s="127"/>
    </row>
    <row r="17754" spans="7:18" x14ac:dyDescent="0.2">
      <c r="G17754" s="64"/>
      <c r="H17754" s="64"/>
      <c r="O17754" s="87"/>
      <c r="P17754" s="127"/>
      <c r="Q17754" s="127"/>
      <c r="R17754" s="127"/>
    </row>
    <row r="17755" spans="7:18" x14ac:dyDescent="0.2">
      <c r="G17755" s="64"/>
      <c r="H17755" s="64"/>
      <c r="O17755" s="87"/>
      <c r="P17755" s="127"/>
      <c r="Q17755" s="127"/>
      <c r="R17755" s="127"/>
    </row>
    <row r="17756" spans="7:18" x14ac:dyDescent="0.2">
      <c r="G17756" s="64"/>
      <c r="H17756" s="64"/>
      <c r="O17756" s="87"/>
      <c r="P17756" s="127"/>
      <c r="Q17756" s="127"/>
      <c r="R17756" s="127"/>
    </row>
    <row r="17757" spans="7:18" x14ac:dyDescent="0.2">
      <c r="G17757" s="64"/>
      <c r="H17757" s="64"/>
      <c r="O17757" s="87"/>
      <c r="P17757" s="127"/>
      <c r="Q17757" s="127"/>
      <c r="R17757" s="127"/>
    </row>
    <row r="17758" spans="7:18" x14ac:dyDescent="0.2">
      <c r="G17758" s="64"/>
      <c r="H17758" s="64"/>
      <c r="O17758" s="87"/>
      <c r="P17758" s="127"/>
      <c r="Q17758" s="127"/>
      <c r="R17758" s="127"/>
    </row>
    <row r="17759" spans="7:18" x14ac:dyDescent="0.2">
      <c r="G17759" s="64"/>
      <c r="H17759" s="64"/>
      <c r="O17759" s="87"/>
      <c r="P17759" s="127"/>
      <c r="Q17759" s="127"/>
      <c r="R17759" s="127"/>
    </row>
    <row r="17760" spans="7:18" x14ac:dyDescent="0.2">
      <c r="G17760" s="64"/>
      <c r="H17760" s="64"/>
      <c r="O17760" s="87"/>
      <c r="P17760" s="127"/>
      <c r="Q17760" s="127"/>
      <c r="R17760" s="127"/>
    </row>
    <row r="17761" spans="7:18" x14ac:dyDescent="0.2">
      <c r="G17761" s="64"/>
      <c r="H17761" s="64"/>
      <c r="O17761" s="87"/>
      <c r="P17761" s="127"/>
      <c r="Q17761" s="127"/>
      <c r="R17761" s="127"/>
    </row>
    <row r="17762" spans="7:18" x14ac:dyDescent="0.2">
      <c r="G17762" s="64"/>
      <c r="H17762" s="64"/>
      <c r="O17762" s="87"/>
      <c r="P17762" s="127"/>
      <c r="Q17762" s="127"/>
      <c r="R17762" s="127"/>
    </row>
    <row r="17763" spans="7:18" x14ac:dyDescent="0.2">
      <c r="G17763" s="64"/>
      <c r="H17763" s="64"/>
      <c r="O17763" s="87"/>
      <c r="P17763" s="127"/>
      <c r="Q17763" s="127"/>
      <c r="R17763" s="127"/>
    </row>
    <row r="17764" spans="7:18" x14ac:dyDescent="0.2">
      <c r="G17764" s="64"/>
      <c r="H17764" s="64"/>
      <c r="O17764" s="87"/>
      <c r="P17764" s="127"/>
      <c r="Q17764" s="127"/>
      <c r="R17764" s="127"/>
    </row>
    <row r="17765" spans="7:18" x14ac:dyDescent="0.2">
      <c r="G17765" s="64"/>
      <c r="H17765" s="64"/>
      <c r="O17765" s="87"/>
      <c r="P17765" s="127"/>
      <c r="Q17765" s="127"/>
      <c r="R17765" s="127"/>
    </row>
    <row r="17766" spans="7:18" x14ac:dyDescent="0.2">
      <c r="G17766" s="64"/>
      <c r="H17766" s="64"/>
      <c r="O17766" s="87"/>
      <c r="P17766" s="127"/>
      <c r="Q17766" s="127"/>
      <c r="R17766" s="127"/>
    </row>
    <row r="17767" spans="7:18" x14ac:dyDescent="0.2">
      <c r="G17767" s="64"/>
      <c r="H17767" s="64"/>
      <c r="O17767" s="87"/>
      <c r="P17767" s="127"/>
      <c r="Q17767" s="127"/>
      <c r="R17767" s="127"/>
    </row>
    <row r="17768" spans="7:18" x14ac:dyDescent="0.2">
      <c r="G17768" s="64"/>
      <c r="H17768" s="64"/>
      <c r="O17768" s="87"/>
      <c r="P17768" s="127"/>
      <c r="Q17768" s="127"/>
      <c r="R17768" s="127"/>
    </row>
    <row r="17769" spans="7:18" x14ac:dyDescent="0.2">
      <c r="G17769" s="64"/>
      <c r="H17769" s="64"/>
      <c r="O17769" s="87"/>
      <c r="P17769" s="127"/>
      <c r="Q17769" s="127"/>
      <c r="R17769" s="127"/>
    </row>
    <row r="17770" spans="7:18" x14ac:dyDescent="0.2">
      <c r="G17770" s="64"/>
      <c r="H17770" s="64"/>
      <c r="O17770" s="87"/>
      <c r="P17770" s="127"/>
      <c r="Q17770" s="127"/>
      <c r="R17770" s="127"/>
    </row>
    <row r="17771" spans="7:18" x14ac:dyDescent="0.2">
      <c r="G17771" s="64"/>
      <c r="H17771" s="64"/>
      <c r="O17771" s="87"/>
      <c r="P17771" s="127"/>
      <c r="Q17771" s="127"/>
      <c r="R17771" s="127"/>
    </row>
    <row r="17772" spans="7:18" x14ac:dyDescent="0.2">
      <c r="G17772" s="64"/>
      <c r="H17772" s="64"/>
      <c r="O17772" s="87"/>
      <c r="P17772" s="127"/>
      <c r="Q17772" s="127"/>
      <c r="R17772" s="127"/>
    </row>
    <row r="17773" spans="7:18" x14ac:dyDescent="0.2">
      <c r="G17773" s="64"/>
      <c r="H17773" s="64"/>
      <c r="O17773" s="87"/>
      <c r="P17773" s="127"/>
      <c r="Q17773" s="127"/>
      <c r="R17773" s="127"/>
    </row>
    <row r="17774" spans="7:18" x14ac:dyDescent="0.2">
      <c r="G17774" s="64"/>
      <c r="H17774" s="64"/>
      <c r="O17774" s="87"/>
      <c r="P17774" s="127"/>
      <c r="Q17774" s="127"/>
      <c r="R17774" s="127"/>
    </row>
    <row r="17775" spans="7:18" x14ac:dyDescent="0.2">
      <c r="G17775" s="64"/>
      <c r="H17775" s="64"/>
      <c r="O17775" s="87"/>
      <c r="P17775" s="127"/>
      <c r="Q17775" s="127"/>
      <c r="R17775" s="127"/>
    </row>
    <row r="17776" spans="7:18" x14ac:dyDescent="0.2">
      <c r="G17776" s="64"/>
      <c r="H17776" s="64"/>
      <c r="O17776" s="87"/>
      <c r="P17776" s="127"/>
      <c r="Q17776" s="127"/>
      <c r="R17776" s="127"/>
    </row>
    <row r="17777" spans="7:18" x14ac:dyDescent="0.2">
      <c r="G17777" s="64"/>
      <c r="H17777" s="64"/>
      <c r="O17777" s="87"/>
      <c r="P17777" s="127"/>
      <c r="Q17777" s="127"/>
      <c r="R17777" s="127"/>
    </row>
    <row r="17778" spans="7:18" x14ac:dyDescent="0.2">
      <c r="G17778" s="64"/>
      <c r="H17778" s="64"/>
      <c r="O17778" s="87"/>
      <c r="P17778" s="127"/>
      <c r="Q17778" s="127"/>
      <c r="R17778" s="127"/>
    </row>
    <row r="17779" spans="7:18" x14ac:dyDescent="0.2">
      <c r="G17779" s="64"/>
      <c r="H17779" s="64"/>
      <c r="O17779" s="87"/>
      <c r="P17779" s="127"/>
      <c r="Q17779" s="127"/>
      <c r="R17779" s="127"/>
    </row>
    <row r="17780" spans="7:18" x14ac:dyDescent="0.2">
      <c r="G17780" s="64"/>
      <c r="H17780" s="64"/>
      <c r="O17780" s="87"/>
      <c r="P17780" s="127"/>
      <c r="Q17780" s="127"/>
      <c r="R17780" s="127"/>
    </row>
    <row r="17781" spans="7:18" x14ac:dyDescent="0.2">
      <c r="G17781" s="64"/>
      <c r="H17781" s="64"/>
      <c r="O17781" s="87"/>
      <c r="P17781" s="127"/>
      <c r="Q17781" s="127"/>
      <c r="R17781" s="127"/>
    </row>
    <row r="17782" spans="7:18" x14ac:dyDescent="0.2">
      <c r="G17782" s="64"/>
      <c r="H17782" s="64"/>
      <c r="O17782" s="87"/>
      <c r="P17782" s="127"/>
      <c r="Q17782" s="127"/>
      <c r="R17782" s="127"/>
    </row>
    <row r="17783" spans="7:18" x14ac:dyDescent="0.2">
      <c r="G17783" s="64"/>
      <c r="H17783" s="64"/>
      <c r="O17783" s="87"/>
      <c r="P17783" s="127"/>
      <c r="Q17783" s="127"/>
      <c r="R17783" s="127"/>
    </row>
    <row r="17784" spans="7:18" x14ac:dyDescent="0.2">
      <c r="G17784" s="64"/>
      <c r="H17784" s="64"/>
      <c r="O17784" s="87"/>
      <c r="P17784" s="127"/>
      <c r="Q17784" s="127"/>
      <c r="R17784" s="127"/>
    </row>
    <row r="17785" spans="7:18" x14ac:dyDescent="0.2">
      <c r="G17785" s="64"/>
      <c r="H17785" s="64"/>
      <c r="O17785" s="87"/>
      <c r="P17785" s="127"/>
      <c r="Q17785" s="127"/>
      <c r="R17785" s="127"/>
    </row>
    <row r="17786" spans="7:18" x14ac:dyDescent="0.2">
      <c r="G17786" s="64"/>
      <c r="H17786" s="64"/>
      <c r="O17786" s="87"/>
      <c r="P17786" s="127"/>
      <c r="Q17786" s="127"/>
      <c r="R17786" s="127"/>
    </row>
    <row r="17787" spans="7:18" x14ac:dyDescent="0.2">
      <c r="G17787" s="64"/>
      <c r="H17787" s="64"/>
      <c r="O17787" s="87"/>
      <c r="P17787" s="127"/>
      <c r="Q17787" s="127"/>
      <c r="R17787" s="127"/>
    </row>
    <row r="17788" spans="7:18" x14ac:dyDescent="0.2">
      <c r="G17788" s="64"/>
      <c r="H17788" s="64"/>
      <c r="O17788" s="87"/>
      <c r="P17788" s="127"/>
      <c r="Q17788" s="127"/>
      <c r="R17788" s="127"/>
    </row>
    <row r="17789" spans="7:18" x14ac:dyDescent="0.2">
      <c r="G17789" s="64"/>
      <c r="H17789" s="64"/>
      <c r="O17789" s="87"/>
      <c r="P17789" s="127"/>
      <c r="Q17789" s="127"/>
      <c r="R17789" s="127"/>
    </row>
    <row r="17790" spans="7:18" x14ac:dyDescent="0.2">
      <c r="G17790" s="64"/>
      <c r="H17790" s="64"/>
      <c r="O17790" s="87"/>
      <c r="P17790" s="127"/>
      <c r="Q17790" s="127"/>
      <c r="R17790" s="127"/>
    </row>
    <row r="17791" spans="7:18" x14ac:dyDescent="0.2">
      <c r="G17791" s="64"/>
      <c r="H17791" s="64"/>
      <c r="O17791" s="87"/>
      <c r="P17791" s="127"/>
      <c r="Q17791" s="127"/>
      <c r="R17791" s="127"/>
    </row>
    <row r="17792" spans="7:18" x14ac:dyDescent="0.2">
      <c r="G17792" s="64"/>
      <c r="H17792" s="64"/>
      <c r="O17792" s="87"/>
      <c r="P17792" s="127"/>
      <c r="Q17792" s="127"/>
      <c r="R17792" s="127"/>
    </row>
    <row r="17793" spans="7:18" x14ac:dyDescent="0.2">
      <c r="G17793" s="64"/>
      <c r="H17793" s="64"/>
      <c r="O17793" s="87"/>
      <c r="P17793" s="127"/>
      <c r="Q17793" s="127"/>
      <c r="R17793" s="127"/>
    </row>
    <row r="17794" spans="7:18" x14ac:dyDescent="0.2">
      <c r="G17794" s="64"/>
      <c r="H17794" s="64"/>
      <c r="O17794" s="87"/>
      <c r="P17794" s="127"/>
      <c r="Q17794" s="127"/>
      <c r="R17794" s="127"/>
    </row>
    <row r="17795" spans="7:18" x14ac:dyDescent="0.2">
      <c r="G17795" s="64"/>
      <c r="H17795" s="64"/>
      <c r="O17795" s="87"/>
      <c r="P17795" s="127"/>
      <c r="Q17795" s="127"/>
      <c r="R17795" s="127"/>
    </row>
    <row r="17796" spans="7:18" x14ac:dyDescent="0.2">
      <c r="G17796" s="64"/>
      <c r="H17796" s="64"/>
      <c r="O17796" s="87"/>
      <c r="P17796" s="127"/>
      <c r="Q17796" s="127"/>
      <c r="R17796" s="127"/>
    </row>
    <row r="17797" spans="7:18" x14ac:dyDescent="0.2">
      <c r="G17797" s="64"/>
      <c r="H17797" s="64"/>
      <c r="O17797" s="87"/>
      <c r="P17797" s="127"/>
      <c r="Q17797" s="127"/>
      <c r="R17797" s="127"/>
    </row>
    <row r="17798" spans="7:18" x14ac:dyDescent="0.2">
      <c r="G17798" s="64"/>
      <c r="H17798" s="64"/>
      <c r="O17798" s="87"/>
      <c r="P17798" s="127"/>
      <c r="Q17798" s="127"/>
      <c r="R17798" s="127"/>
    </row>
    <row r="17799" spans="7:18" x14ac:dyDescent="0.2">
      <c r="G17799" s="64"/>
      <c r="H17799" s="64"/>
      <c r="O17799" s="87"/>
      <c r="P17799" s="127"/>
      <c r="Q17799" s="127"/>
      <c r="R17799" s="127"/>
    </row>
    <row r="17800" spans="7:18" x14ac:dyDescent="0.2">
      <c r="G17800" s="64"/>
      <c r="H17800" s="64"/>
      <c r="O17800" s="87"/>
      <c r="P17800" s="127"/>
      <c r="Q17800" s="127"/>
      <c r="R17800" s="127"/>
    </row>
    <row r="17801" spans="7:18" x14ac:dyDescent="0.2">
      <c r="G17801" s="64"/>
      <c r="H17801" s="64"/>
      <c r="O17801" s="87"/>
      <c r="P17801" s="127"/>
      <c r="Q17801" s="127"/>
      <c r="R17801" s="127"/>
    </row>
    <row r="17802" spans="7:18" x14ac:dyDescent="0.2">
      <c r="G17802" s="64"/>
      <c r="H17802" s="64"/>
      <c r="O17802" s="87"/>
      <c r="P17802" s="127"/>
      <c r="Q17802" s="127"/>
      <c r="R17802" s="127"/>
    </row>
    <row r="17803" spans="7:18" x14ac:dyDescent="0.2">
      <c r="G17803" s="64"/>
      <c r="H17803" s="64"/>
      <c r="O17803" s="87"/>
      <c r="P17803" s="127"/>
      <c r="Q17803" s="127"/>
      <c r="R17803" s="127"/>
    </row>
    <row r="17804" spans="7:18" x14ac:dyDescent="0.2">
      <c r="G17804" s="64"/>
      <c r="H17804" s="64"/>
      <c r="O17804" s="87"/>
      <c r="P17804" s="127"/>
      <c r="Q17804" s="127"/>
      <c r="R17804" s="127"/>
    </row>
    <row r="17805" spans="7:18" x14ac:dyDescent="0.2">
      <c r="G17805" s="64"/>
      <c r="H17805" s="64"/>
      <c r="O17805" s="87"/>
      <c r="P17805" s="127"/>
      <c r="Q17805" s="127"/>
      <c r="R17805" s="127"/>
    </row>
    <row r="17806" spans="7:18" x14ac:dyDescent="0.2">
      <c r="G17806" s="64"/>
      <c r="H17806" s="64"/>
      <c r="O17806" s="87"/>
      <c r="P17806" s="127"/>
      <c r="Q17806" s="127"/>
      <c r="R17806" s="127"/>
    </row>
    <row r="17807" spans="7:18" x14ac:dyDescent="0.2">
      <c r="G17807" s="64"/>
      <c r="H17807" s="64"/>
      <c r="O17807" s="87"/>
      <c r="P17807" s="127"/>
      <c r="Q17807" s="127"/>
      <c r="R17807" s="127"/>
    </row>
    <row r="17808" spans="7:18" x14ac:dyDescent="0.2">
      <c r="G17808" s="64"/>
      <c r="H17808" s="64"/>
      <c r="O17808" s="87"/>
      <c r="P17808" s="127"/>
      <c r="Q17808" s="127"/>
      <c r="R17808" s="127"/>
    </row>
    <row r="17809" spans="7:18" x14ac:dyDescent="0.2">
      <c r="G17809" s="64"/>
      <c r="H17809" s="64"/>
      <c r="O17809" s="87"/>
      <c r="P17809" s="127"/>
      <c r="Q17809" s="127"/>
      <c r="R17809" s="127"/>
    </row>
    <row r="17810" spans="7:18" x14ac:dyDescent="0.2">
      <c r="G17810" s="64"/>
      <c r="H17810" s="64"/>
      <c r="O17810" s="87"/>
      <c r="P17810" s="127"/>
      <c r="Q17810" s="127"/>
      <c r="R17810" s="127"/>
    </row>
    <row r="17811" spans="7:18" x14ac:dyDescent="0.2">
      <c r="G17811" s="64"/>
      <c r="H17811" s="64"/>
      <c r="O17811" s="87"/>
      <c r="P17811" s="127"/>
      <c r="Q17811" s="127"/>
      <c r="R17811" s="127"/>
    </row>
    <row r="17812" spans="7:18" x14ac:dyDescent="0.2">
      <c r="G17812" s="64"/>
      <c r="H17812" s="64"/>
      <c r="O17812" s="87"/>
      <c r="P17812" s="127"/>
      <c r="Q17812" s="127"/>
      <c r="R17812" s="127"/>
    </row>
    <row r="17813" spans="7:18" x14ac:dyDescent="0.2">
      <c r="G17813" s="64"/>
      <c r="H17813" s="64"/>
      <c r="O17813" s="87"/>
      <c r="P17813" s="127"/>
      <c r="Q17813" s="127"/>
      <c r="R17813" s="127"/>
    </row>
    <row r="17814" spans="7:18" x14ac:dyDescent="0.2">
      <c r="G17814" s="64"/>
      <c r="H17814" s="64"/>
      <c r="O17814" s="87"/>
      <c r="P17814" s="127"/>
      <c r="Q17814" s="127"/>
      <c r="R17814" s="127"/>
    </row>
    <row r="17815" spans="7:18" x14ac:dyDescent="0.2">
      <c r="G17815" s="64"/>
      <c r="H17815" s="64"/>
      <c r="O17815" s="87"/>
      <c r="P17815" s="127"/>
      <c r="Q17815" s="127"/>
      <c r="R17815" s="127"/>
    </row>
    <row r="17816" spans="7:18" x14ac:dyDescent="0.2">
      <c r="G17816" s="64"/>
      <c r="H17816" s="64"/>
      <c r="O17816" s="87"/>
      <c r="P17816" s="127"/>
      <c r="Q17816" s="127"/>
      <c r="R17816" s="127"/>
    </row>
    <row r="17817" spans="7:18" x14ac:dyDescent="0.2">
      <c r="G17817" s="64"/>
      <c r="H17817" s="64"/>
      <c r="O17817" s="87"/>
      <c r="P17817" s="127"/>
      <c r="Q17817" s="127"/>
      <c r="R17817" s="127"/>
    </row>
    <row r="17818" spans="7:18" x14ac:dyDescent="0.2">
      <c r="G17818" s="64"/>
      <c r="H17818" s="64"/>
      <c r="O17818" s="87"/>
      <c r="P17818" s="127"/>
      <c r="Q17818" s="127"/>
      <c r="R17818" s="127"/>
    </row>
    <row r="17819" spans="7:18" x14ac:dyDescent="0.2">
      <c r="G17819" s="64"/>
      <c r="H17819" s="64"/>
      <c r="O17819" s="87"/>
      <c r="P17819" s="127"/>
      <c r="Q17819" s="127"/>
      <c r="R17819" s="127"/>
    </row>
    <row r="17820" spans="7:18" x14ac:dyDescent="0.2">
      <c r="G17820" s="64"/>
      <c r="H17820" s="64"/>
      <c r="O17820" s="87"/>
      <c r="P17820" s="127"/>
      <c r="Q17820" s="127"/>
      <c r="R17820" s="127"/>
    </row>
    <row r="17821" spans="7:18" x14ac:dyDescent="0.2">
      <c r="G17821" s="64"/>
      <c r="H17821" s="64"/>
      <c r="O17821" s="87"/>
      <c r="P17821" s="127"/>
      <c r="Q17821" s="127"/>
      <c r="R17821" s="127"/>
    </row>
    <row r="17822" spans="7:18" x14ac:dyDescent="0.2">
      <c r="G17822" s="64"/>
      <c r="H17822" s="64"/>
      <c r="O17822" s="87"/>
      <c r="P17822" s="127"/>
      <c r="Q17822" s="127"/>
      <c r="R17822" s="127"/>
    </row>
    <row r="17823" spans="7:18" x14ac:dyDescent="0.2">
      <c r="G17823" s="64"/>
      <c r="H17823" s="64"/>
      <c r="O17823" s="87"/>
      <c r="P17823" s="127"/>
      <c r="Q17823" s="127"/>
      <c r="R17823" s="127"/>
    </row>
    <row r="17824" spans="7:18" x14ac:dyDescent="0.2">
      <c r="G17824" s="64"/>
      <c r="H17824" s="64"/>
      <c r="O17824" s="87"/>
      <c r="P17824" s="127"/>
      <c r="Q17824" s="127"/>
      <c r="R17824" s="127"/>
    </row>
    <row r="17825" spans="7:18" x14ac:dyDescent="0.2">
      <c r="G17825" s="64"/>
      <c r="H17825" s="64"/>
      <c r="O17825" s="87"/>
      <c r="P17825" s="127"/>
      <c r="Q17825" s="127"/>
      <c r="R17825" s="127"/>
    </row>
    <row r="17826" spans="7:18" x14ac:dyDescent="0.2">
      <c r="G17826" s="64"/>
      <c r="H17826" s="64"/>
      <c r="O17826" s="87"/>
      <c r="P17826" s="127"/>
      <c r="Q17826" s="127"/>
      <c r="R17826" s="127"/>
    </row>
    <row r="17827" spans="7:18" x14ac:dyDescent="0.2">
      <c r="G17827" s="64"/>
      <c r="H17827" s="64"/>
      <c r="O17827" s="87"/>
      <c r="P17827" s="127"/>
      <c r="Q17827" s="127"/>
      <c r="R17827" s="127"/>
    </row>
    <row r="17828" spans="7:18" x14ac:dyDescent="0.2">
      <c r="G17828" s="64"/>
      <c r="H17828" s="64"/>
      <c r="O17828" s="87"/>
      <c r="P17828" s="127"/>
      <c r="Q17828" s="127"/>
      <c r="R17828" s="127"/>
    </row>
    <row r="17829" spans="7:18" x14ac:dyDescent="0.2">
      <c r="G17829" s="64"/>
      <c r="H17829" s="64"/>
      <c r="O17829" s="87"/>
      <c r="P17829" s="127"/>
      <c r="Q17829" s="127"/>
      <c r="R17829" s="127"/>
    </row>
    <row r="17830" spans="7:18" x14ac:dyDescent="0.2">
      <c r="G17830" s="64"/>
      <c r="H17830" s="64"/>
      <c r="O17830" s="87"/>
      <c r="P17830" s="127"/>
      <c r="Q17830" s="127"/>
      <c r="R17830" s="127"/>
    </row>
    <row r="17831" spans="7:18" x14ac:dyDescent="0.2">
      <c r="G17831" s="64"/>
      <c r="H17831" s="64"/>
      <c r="O17831" s="87"/>
      <c r="P17831" s="127"/>
      <c r="Q17831" s="127"/>
      <c r="R17831" s="127"/>
    </row>
    <row r="17832" spans="7:18" x14ac:dyDescent="0.2">
      <c r="G17832" s="64"/>
      <c r="H17832" s="64"/>
      <c r="O17832" s="87"/>
      <c r="P17832" s="127"/>
      <c r="Q17832" s="127"/>
      <c r="R17832" s="127"/>
    </row>
    <row r="17833" spans="7:18" x14ac:dyDescent="0.2">
      <c r="G17833" s="64"/>
      <c r="H17833" s="64"/>
      <c r="O17833" s="87"/>
      <c r="P17833" s="127"/>
      <c r="Q17833" s="127"/>
      <c r="R17833" s="127"/>
    </row>
    <row r="17834" spans="7:18" x14ac:dyDescent="0.2">
      <c r="G17834" s="64"/>
      <c r="H17834" s="64"/>
      <c r="O17834" s="87"/>
      <c r="P17834" s="127"/>
      <c r="Q17834" s="127"/>
      <c r="R17834" s="127"/>
    </row>
    <row r="17835" spans="7:18" x14ac:dyDescent="0.2">
      <c r="G17835" s="64"/>
      <c r="H17835" s="64"/>
      <c r="O17835" s="87"/>
      <c r="P17835" s="127"/>
      <c r="Q17835" s="127"/>
      <c r="R17835" s="127"/>
    </row>
    <row r="17836" spans="7:18" x14ac:dyDescent="0.2">
      <c r="G17836" s="64"/>
      <c r="H17836" s="64"/>
      <c r="O17836" s="87"/>
      <c r="P17836" s="127"/>
      <c r="Q17836" s="127"/>
      <c r="R17836" s="127"/>
    </row>
    <row r="17837" spans="7:18" x14ac:dyDescent="0.2">
      <c r="G17837" s="64"/>
      <c r="H17837" s="64"/>
      <c r="O17837" s="87"/>
      <c r="P17837" s="127"/>
      <c r="Q17837" s="127"/>
      <c r="R17837" s="127"/>
    </row>
    <row r="17838" spans="7:18" x14ac:dyDescent="0.2">
      <c r="G17838" s="64"/>
      <c r="H17838" s="64"/>
      <c r="O17838" s="87"/>
      <c r="P17838" s="127"/>
      <c r="Q17838" s="127"/>
      <c r="R17838" s="127"/>
    </row>
    <row r="17839" spans="7:18" x14ac:dyDescent="0.2">
      <c r="G17839" s="64"/>
      <c r="H17839" s="64"/>
      <c r="O17839" s="87"/>
      <c r="P17839" s="127"/>
      <c r="Q17839" s="127"/>
      <c r="R17839" s="127"/>
    </row>
    <row r="17840" spans="7:18" x14ac:dyDescent="0.2">
      <c r="G17840" s="64"/>
      <c r="H17840" s="64"/>
      <c r="O17840" s="87"/>
      <c r="P17840" s="127"/>
      <c r="Q17840" s="127"/>
      <c r="R17840" s="127"/>
    </row>
    <row r="17841" spans="7:18" x14ac:dyDescent="0.2">
      <c r="G17841" s="64"/>
      <c r="H17841" s="64"/>
      <c r="O17841" s="87"/>
      <c r="P17841" s="127"/>
      <c r="Q17841" s="127"/>
      <c r="R17841" s="127"/>
    </row>
    <row r="17842" spans="7:18" x14ac:dyDescent="0.2">
      <c r="G17842" s="64"/>
      <c r="H17842" s="64"/>
      <c r="O17842" s="87"/>
      <c r="P17842" s="127"/>
      <c r="Q17842" s="127"/>
      <c r="R17842" s="127"/>
    </row>
    <row r="17843" spans="7:18" x14ac:dyDescent="0.2">
      <c r="G17843" s="64"/>
      <c r="H17843" s="64"/>
      <c r="O17843" s="87"/>
      <c r="P17843" s="127"/>
      <c r="Q17843" s="127"/>
      <c r="R17843" s="127"/>
    </row>
    <row r="17844" spans="7:18" x14ac:dyDescent="0.2">
      <c r="G17844" s="64"/>
      <c r="H17844" s="64"/>
      <c r="O17844" s="87"/>
      <c r="P17844" s="127"/>
      <c r="Q17844" s="127"/>
      <c r="R17844" s="127"/>
    </row>
    <row r="17845" spans="7:18" x14ac:dyDescent="0.2">
      <c r="G17845" s="64"/>
      <c r="H17845" s="64"/>
      <c r="O17845" s="87"/>
      <c r="P17845" s="127"/>
      <c r="Q17845" s="127"/>
      <c r="R17845" s="127"/>
    </row>
    <row r="17846" spans="7:18" x14ac:dyDescent="0.2">
      <c r="G17846" s="64"/>
      <c r="H17846" s="64"/>
      <c r="O17846" s="87"/>
      <c r="P17846" s="127"/>
      <c r="Q17846" s="127"/>
      <c r="R17846" s="127"/>
    </row>
    <row r="17847" spans="7:18" x14ac:dyDescent="0.2">
      <c r="G17847" s="64"/>
      <c r="H17847" s="64"/>
      <c r="O17847" s="87"/>
      <c r="P17847" s="127"/>
      <c r="Q17847" s="127"/>
      <c r="R17847" s="127"/>
    </row>
    <row r="17848" spans="7:18" x14ac:dyDescent="0.2">
      <c r="G17848" s="64"/>
      <c r="H17848" s="64"/>
      <c r="O17848" s="87"/>
      <c r="P17848" s="127"/>
      <c r="Q17848" s="127"/>
      <c r="R17848" s="127"/>
    </row>
    <row r="17849" spans="7:18" x14ac:dyDescent="0.2">
      <c r="G17849" s="64"/>
      <c r="H17849" s="64"/>
      <c r="O17849" s="87"/>
      <c r="P17849" s="127"/>
      <c r="Q17849" s="127"/>
      <c r="R17849" s="127"/>
    </row>
    <row r="17850" spans="7:18" x14ac:dyDescent="0.2">
      <c r="G17850" s="64"/>
      <c r="H17850" s="64"/>
      <c r="O17850" s="87"/>
      <c r="P17850" s="127"/>
      <c r="Q17850" s="127"/>
      <c r="R17850" s="127"/>
    </row>
    <row r="17851" spans="7:18" x14ac:dyDescent="0.2">
      <c r="G17851" s="64"/>
      <c r="H17851" s="64"/>
      <c r="O17851" s="87"/>
      <c r="P17851" s="127"/>
      <c r="Q17851" s="127"/>
      <c r="R17851" s="127"/>
    </row>
    <row r="17852" spans="7:18" x14ac:dyDescent="0.2">
      <c r="G17852" s="64"/>
      <c r="H17852" s="64"/>
      <c r="O17852" s="87"/>
      <c r="P17852" s="127"/>
      <c r="Q17852" s="127"/>
      <c r="R17852" s="127"/>
    </row>
    <row r="17853" spans="7:18" x14ac:dyDescent="0.2">
      <c r="G17853" s="64"/>
      <c r="H17853" s="64"/>
      <c r="O17853" s="87"/>
      <c r="P17853" s="127"/>
      <c r="Q17853" s="127"/>
      <c r="R17853" s="127"/>
    </row>
    <row r="17854" spans="7:18" x14ac:dyDescent="0.2">
      <c r="G17854" s="64"/>
      <c r="H17854" s="64"/>
      <c r="O17854" s="87"/>
      <c r="P17854" s="127"/>
      <c r="Q17854" s="127"/>
      <c r="R17854" s="127"/>
    </row>
    <row r="17855" spans="7:18" x14ac:dyDescent="0.2">
      <c r="G17855" s="64"/>
      <c r="H17855" s="64"/>
      <c r="O17855" s="87"/>
      <c r="P17855" s="127"/>
      <c r="Q17855" s="127"/>
      <c r="R17855" s="127"/>
    </row>
    <row r="17856" spans="7:18" x14ac:dyDescent="0.2">
      <c r="G17856" s="64"/>
      <c r="H17856" s="64"/>
      <c r="O17856" s="87"/>
      <c r="P17856" s="127"/>
      <c r="Q17856" s="127"/>
      <c r="R17856" s="127"/>
    </row>
    <row r="17857" spans="7:18" x14ac:dyDescent="0.2">
      <c r="G17857" s="64"/>
      <c r="H17857" s="64"/>
      <c r="O17857" s="87"/>
      <c r="P17857" s="127"/>
      <c r="Q17857" s="127"/>
      <c r="R17857" s="127"/>
    </row>
    <row r="17858" spans="7:18" x14ac:dyDescent="0.2">
      <c r="G17858" s="64"/>
      <c r="H17858" s="64"/>
      <c r="O17858" s="87"/>
      <c r="P17858" s="127"/>
      <c r="Q17858" s="127"/>
      <c r="R17858" s="127"/>
    </row>
    <row r="17859" spans="7:18" x14ac:dyDescent="0.2">
      <c r="G17859" s="64"/>
      <c r="H17859" s="64"/>
      <c r="O17859" s="87"/>
      <c r="P17859" s="127"/>
      <c r="Q17859" s="127"/>
      <c r="R17859" s="127"/>
    </row>
    <row r="17860" spans="7:18" x14ac:dyDescent="0.2">
      <c r="G17860" s="64"/>
      <c r="H17860" s="64"/>
      <c r="O17860" s="87"/>
      <c r="P17860" s="127"/>
      <c r="Q17860" s="127"/>
      <c r="R17860" s="127"/>
    </row>
    <row r="17861" spans="7:18" x14ac:dyDescent="0.2">
      <c r="G17861" s="64"/>
      <c r="H17861" s="64"/>
      <c r="O17861" s="87"/>
      <c r="P17861" s="127"/>
      <c r="Q17861" s="127"/>
      <c r="R17861" s="127"/>
    </row>
    <row r="17862" spans="7:18" x14ac:dyDescent="0.2">
      <c r="G17862" s="64"/>
      <c r="H17862" s="64"/>
      <c r="O17862" s="87"/>
      <c r="P17862" s="127"/>
      <c r="Q17862" s="127"/>
      <c r="R17862" s="127"/>
    </row>
    <row r="17863" spans="7:18" x14ac:dyDescent="0.2">
      <c r="G17863" s="64"/>
      <c r="H17863" s="64"/>
      <c r="O17863" s="87"/>
      <c r="P17863" s="127"/>
      <c r="Q17863" s="127"/>
      <c r="R17863" s="127"/>
    </row>
    <row r="17864" spans="7:18" x14ac:dyDescent="0.2">
      <c r="G17864" s="64"/>
      <c r="H17864" s="64"/>
      <c r="O17864" s="87"/>
      <c r="P17864" s="127"/>
      <c r="Q17864" s="127"/>
      <c r="R17864" s="127"/>
    </row>
    <row r="17865" spans="7:18" x14ac:dyDescent="0.2">
      <c r="G17865" s="64"/>
      <c r="H17865" s="64"/>
      <c r="O17865" s="87"/>
      <c r="P17865" s="127"/>
      <c r="Q17865" s="127"/>
      <c r="R17865" s="127"/>
    </row>
    <row r="17866" spans="7:18" x14ac:dyDescent="0.2">
      <c r="G17866" s="64"/>
      <c r="H17866" s="64"/>
      <c r="O17866" s="87"/>
      <c r="P17866" s="127"/>
      <c r="Q17866" s="127"/>
      <c r="R17866" s="127"/>
    </row>
    <row r="17867" spans="7:18" x14ac:dyDescent="0.2">
      <c r="G17867" s="64"/>
      <c r="H17867" s="64"/>
      <c r="O17867" s="87"/>
      <c r="P17867" s="127"/>
      <c r="Q17867" s="127"/>
      <c r="R17867" s="127"/>
    </row>
    <row r="17868" spans="7:18" x14ac:dyDescent="0.2">
      <c r="G17868" s="64"/>
      <c r="H17868" s="64"/>
      <c r="O17868" s="87"/>
      <c r="P17868" s="127"/>
      <c r="Q17868" s="127"/>
      <c r="R17868" s="127"/>
    </row>
    <row r="17869" spans="7:18" x14ac:dyDescent="0.2">
      <c r="G17869" s="64"/>
      <c r="H17869" s="64"/>
      <c r="O17869" s="87"/>
      <c r="P17869" s="127"/>
      <c r="Q17869" s="127"/>
      <c r="R17869" s="127"/>
    </row>
    <row r="17870" spans="7:18" x14ac:dyDescent="0.2">
      <c r="G17870" s="64"/>
      <c r="H17870" s="64"/>
      <c r="O17870" s="87"/>
      <c r="P17870" s="127"/>
      <c r="Q17870" s="127"/>
      <c r="R17870" s="127"/>
    </row>
    <row r="17871" spans="7:18" x14ac:dyDescent="0.2">
      <c r="G17871" s="64"/>
      <c r="H17871" s="64"/>
      <c r="O17871" s="87"/>
      <c r="P17871" s="127"/>
      <c r="Q17871" s="127"/>
      <c r="R17871" s="127"/>
    </row>
    <row r="17872" spans="7:18" x14ac:dyDescent="0.2">
      <c r="G17872" s="64"/>
      <c r="H17872" s="64"/>
      <c r="O17872" s="87"/>
      <c r="P17872" s="127"/>
      <c r="Q17872" s="127"/>
      <c r="R17872" s="127"/>
    </row>
    <row r="17873" spans="7:18" x14ac:dyDescent="0.2">
      <c r="G17873" s="64"/>
      <c r="H17873" s="64"/>
      <c r="O17873" s="87"/>
      <c r="P17873" s="127"/>
      <c r="Q17873" s="127"/>
      <c r="R17873" s="127"/>
    </row>
    <row r="17874" spans="7:18" x14ac:dyDescent="0.2">
      <c r="G17874" s="64"/>
      <c r="H17874" s="64"/>
      <c r="O17874" s="87"/>
      <c r="P17874" s="127"/>
      <c r="Q17874" s="127"/>
      <c r="R17874" s="127"/>
    </row>
    <row r="17875" spans="7:18" x14ac:dyDescent="0.2">
      <c r="G17875" s="64"/>
      <c r="H17875" s="64"/>
      <c r="O17875" s="87"/>
      <c r="P17875" s="127"/>
      <c r="Q17875" s="127"/>
      <c r="R17875" s="127"/>
    </row>
    <row r="17876" spans="7:18" x14ac:dyDescent="0.2">
      <c r="G17876" s="64"/>
      <c r="H17876" s="64"/>
      <c r="O17876" s="87"/>
      <c r="P17876" s="127"/>
      <c r="Q17876" s="127"/>
      <c r="R17876" s="127"/>
    </row>
    <row r="17877" spans="7:18" x14ac:dyDescent="0.2">
      <c r="G17877" s="64"/>
      <c r="H17877" s="64"/>
      <c r="O17877" s="87"/>
      <c r="P17877" s="127"/>
      <c r="Q17877" s="127"/>
      <c r="R17877" s="127"/>
    </row>
    <row r="17878" spans="7:18" x14ac:dyDescent="0.2">
      <c r="G17878" s="64"/>
      <c r="H17878" s="64"/>
      <c r="O17878" s="87"/>
      <c r="P17878" s="127"/>
      <c r="Q17878" s="127"/>
      <c r="R17878" s="127"/>
    </row>
    <row r="17879" spans="7:18" x14ac:dyDescent="0.2">
      <c r="G17879" s="64"/>
      <c r="H17879" s="64"/>
      <c r="O17879" s="87"/>
      <c r="P17879" s="127"/>
      <c r="Q17879" s="127"/>
      <c r="R17879" s="127"/>
    </row>
    <row r="17880" spans="7:18" x14ac:dyDescent="0.2">
      <c r="G17880" s="64"/>
      <c r="H17880" s="64"/>
      <c r="O17880" s="87"/>
      <c r="P17880" s="127"/>
      <c r="Q17880" s="127"/>
      <c r="R17880" s="127"/>
    </row>
    <row r="17881" spans="7:18" x14ac:dyDescent="0.2">
      <c r="G17881" s="64"/>
      <c r="H17881" s="64"/>
      <c r="O17881" s="87"/>
      <c r="P17881" s="127"/>
      <c r="Q17881" s="127"/>
      <c r="R17881" s="127"/>
    </row>
    <row r="17882" spans="7:18" x14ac:dyDescent="0.2">
      <c r="G17882" s="64"/>
      <c r="H17882" s="64"/>
      <c r="O17882" s="87"/>
      <c r="P17882" s="127"/>
      <c r="Q17882" s="127"/>
      <c r="R17882" s="127"/>
    </row>
    <row r="17883" spans="7:18" x14ac:dyDescent="0.2">
      <c r="G17883" s="64"/>
      <c r="H17883" s="64"/>
      <c r="O17883" s="87"/>
      <c r="P17883" s="127"/>
      <c r="Q17883" s="127"/>
      <c r="R17883" s="127"/>
    </row>
    <row r="17884" spans="7:18" x14ac:dyDescent="0.2">
      <c r="G17884" s="64"/>
      <c r="H17884" s="64"/>
      <c r="O17884" s="87"/>
      <c r="P17884" s="127"/>
      <c r="Q17884" s="127"/>
      <c r="R17884" s="127"/>
    </row>
    <row r="17885" spans="7:18" x14ac:dyDescent="0.2">
      <c r="G17885" s="64"/>
      <c r="H17885" s="64"/>
      <c r="O17885" s="87"/>
      <c r="P17885" s="127"/>
      <c r="Q17885" s="127"/>
      <c r="R17885" s="127"/>
    </row>
    <row r="17886" spans="7:18" x14ac:dyDescent="0.2">
      <c r="G17886" s="64"/>
      <c r="H17886" s="64"/>
      <c r="O17886" s="87"/>
      <c r="P17886" s="127"/>
      <c r="Q17886" s="127"/>
      <c r="R17886" s="127"/>
    </row>
    <row r="17887" spans="7:18" x14ac:dyDescent="0.2">
      <c r="G17887" s="64"/>
      <c r="H17887" s="64"/>
      <c r="O17887" s="87"/>
      <c r="P17887" s="127"/>
      <c r="Q17887" s="127"/>
      <c r="R17887" s="127"/>
    </row>
    <row r="17888" spans="7:18" x14ac:dyDescent="0.2">
      <c r="G17888" s="64"/>
      <c r="H17888" s="64"/>
      <c r="O17888" s="87"/>
      <c r="P17888" s="127"/>
      <c r="Q17888" s="127"/>
      <c r="R17888" s="127"/>
    </row>
    <row r="17889" spans="7:18" x14ac:dyDescent="0.2">
      <c r="G17889" s="64"/>
      <c r="H17889" s="64"/>
      <c r="O17889" s="87"/>
      <c r="P17889" s="127"/>
      <c r="Q17889" s="127"/>
      <c r="R17889" s="127"/>
    </row>
    <row r="17890" spans="7:18" x14ac:dyDescent="0.2">
      <c r="G17890" s="64"/>
      <c r="H17890" s="64"/>
      <c r="O17890" s="87"/>
      <c r="P17890" s="127"/>
      <c r="Q17890" s="127"/>
      <c r="R17890" s="127"/>
    </row>
    <row r="17891" spans="7:18" x14ac:dyDescent="0.2">
      <c r="G17891" s="64"/>
      <c r="H17891" s="64"/>
      <c r="O17891" s="87"/>
      <c r="P17891" s="127"/>
      <c r="Q17891" s="127"/>
      <c r="R17891" s="127"/>
    </row>
    <row r="17892" spans="7:18" x14ac:dyDescent="0.2">
      <c r="G17892" s="64"/>
      <c r="H17892" s="64"/>
      <c r="O17892" s="87"/>
      <c r="P17892" s="127"/>
      <c r="Q17892" s="127"/>
      <c r="R17892" s="127"/>
    </row>
    <row r="17893" spans="7:18" x14ac:dyDescent="0.2">
      <c r="G17893" s="64"/>
      <c r="H17893" s="64"/>
      <c r="O17893" s="87"/>
      <c r="P17893" s="127"/>
      <c r="Q17893" s="127"/>
      <c r="R17893" s="127"/>
    </row>
    <row r="17894" spans="7:18" x14ac:dyDescent="0.2">
      <c r="G17894" s="64"/>
      <c r="H17894" s="64"/>
      <c r="O17894" s="87"/>
      <c r="P17894" s="127"/>
      <c r="Q17894" s="127"/>
      <c r="R17894" s="127"/>
    </row>
    <row r="17895" spans="7:18" x14ac:dyDescent="0.2">
      <c r="G17895" s="64"/>
      <c r="H17895" s="64"/>
      <c r="O17895" s="87"/>
      <c r="P17895" s="127"/>
      <c r="Q17895" s="127"/>
      <c r="R17895" s="127"/>
    </row>
    <row r="17896" spans="7:18" x14ac:dyDescent="0.2">
      <c r="G17896" s="64"/>
      <c r="H17896" s="64"/>
      <c r="O17896" s="87"/>
      <c r="P17896" s="127"/>
      <c r="Q17896" s="127"/>
      <c r="R17896" s="127"/>
    </row>
    <row r="17897" spans="7:18" x14ac:dyDescent="0.2">
      <c r="G17897" s="64"/>
      <c r="H17897" s="64"/>
      <c r="O17897" s="87"/>
      <c r="P17897" s="127"/>
      <c r="Q17897" s="127"/>
      <c r="R17897" s="127"/>
    </row>
    <row r="17898" spans="7:18" x14ac:dyDescent="0.2">
      <c r="G17898" s="64"/>
      <c r="H17898" s="64"/>
      <c r="O17898" s="87"/>
      <c r="P17898" s="127"/>
      <c r="Q17898" s="127"/>
      <c r="R17898" s="127"/>
    </row>
    <row r="17899" spans="7:18" x14ac:dyDescent="0.2">
      <c r="G17899" s="64"/>
      <c r="H17899" s="64"/>
      <c r="O17899" s="87"/>
      <c r="P17899" s="127"/>
      <c r="Q17899" s="127"/>
      <c r="R17899" s="127"/>
    </row>
    <row r="17900" spans="7:18" x14ac:dyDescent="0.2">
      <c r="G17900" s="64"/>
      <c r="H17900" s="64"/>
      <c r="O17900" s="87"/>
      <c r="P17900" s="127"/>
      <c r="Q17900" s="127"/>
      <c r="R17900" s="127"/>
    </row>
    <row r="17901" spans="7:18" x14ac:dyDescent="0.2">
      <c r="G17901" s="64"/>
      <c r="H17901" s="64"/>
      <c r="O17901" s="87"/>
      <c r="P17901" s="127"/>
      <c r="Q17901" s="127"/>
      <c r="R17901" s="127"/>
    </row>
    <row r="17902" spans="7:18" x14ac:dyDescent="0.2">
      <c r="G17902" s="64"/>
      <c r="H17902" s="64"/>
      <c r="O17902" s="87"/>
      <c r="P17902" s="127"/>
      <c r="Q17902" s="127"/>
      <c r="R17902" s="127"/>
    </row>
    <row r="17903" spans="7:18" x14ac:dyDescent="0.2">
      <c r="G17903" s="64"/>
      <c r="H17903" s="64"/>
      <c r="O17903" s="87"/>
      <c r="P17903" s="127"/>
      <c r="Q17903" s="127"/>
      <c r="R17903" s="127"/>
    </row>
    <row r="17904" spans="7:18" x14ac:dyDescent="0.2">
      <c r="G17904" s="64"/>
      <c r="H17904" s="64"/>
      <c r="O17904" s="87"/>
      <c r="P17904" s="127"/>
      <c r="Q17904" s="127"/>
      <c r="R17904" s="127"/>
    </row>
    <row r="17905" spans="7:18" x14ac:dyDescent="0.2">
      <c r="G17905" s="64"/>
      <c r="H17905" s="64"/>
      <c r="O17905" s="87"/>
      <c r="P17905" s="127"/>
      <c r="Q17905" s="127"/>
      <c r="R17905" s="127"/>
    </row>
    <row r="17906" spans="7:18" x14ac:dyDescent="0.2">
      <c r="G17906" s="64"/>
      <c r="H17906" s="64"/>
      <c r="O17906" s="87"/>
      <c r="P17906" s="127"/>
      <c r="Q17906" s="127"/>
      <c r="R17906" s="127"/>
    </row>
    <row r="17907" spans="7:18" x14ac:dyDescent="0.2">
      <c r="G17907" s="64"/>
      <c r="H17907" s="64"/>
      <c r="O17907" s="87"/>
      <c r="P17907" s="127"/>
      <c r="Q17907" s="127"/>
      <c r="R17907" s="127"/>
    </row>
    <row r="17908" spans="7:18" x14ac:dyDescent="0.2">
      <c r="G17908" s="64"/>
      <c r="H17908" s="64"/>
      <c r="O17908" s="87"/>
      <c r="P17908" s="127"/>
      <c r="Q17908" s="127"/>
      <c r="R17908" s="127"/>
    </row>
    <row r="17909" spans="7:18" x14ac:dyDescent="0.2">
      <c r="G17909" s="64"/>
      <c r="H17909" s="64"/>
      <c r="O17909" s="87"/>
      <c r="P17909" s="127"/>
      <c r="Q17909" s="127"/>
      <c r="R17909" s="127"/>
    </row>
    <row r="17910" spans="7:18" x14ac:dyDescent="0.2">
      <c r="G17910" s="64"/>
      <c r="H17910" s="64"/>
      <c r="O17910" s="87"/>
      <c r="P17910" s="127"/>
      <c r="Q17910" s="127"/>
      <c r="R17910" s="127"/>
    </row>
    <row r="17911" spans="7:18" x14ac:dyDescent="0.2">
      <c r="G17911" s="64"/>
      <c r="H17911" s="64"/>
      <c r="O17911" s="87"/>
      <c r="P17911" s="127"/>
      <c r="Q17911" s="127"/>
      <c r="R17911" s="127"/>
    </row>
    <row r="17912" spans="7:18" x14ac:dyDescent="0.2">
      <c r="G17912" s="64"/>
      <c r="H17912" s="64"/>
      <c r="O17912" s="87"/>
      <c r="P17912" s="127"/>
      <c r="Q17912" s="127"/>
      <c r="R17912" s="127"/>
    </row>
    <row r="17913" spans="7:18" x14ac:dyDescent="0.2">
      <c r="G17913" s="64"/>
      <c r="H17913" s="64"/>
      <c r="O17913" s="87"/>
      <c r="P17913" s="127"/>
      <c r="Q17913" s="127"/>
      <c r="R17913" s="127"/>
    </row>
    <row r="17914" spans="7:18" x14ac:dyDescent="0.2">
      <c r="G17914" s="64"/>
      <c r="H17914" s="64"/>
      <c r="O17914" s="87"/>
      <c r="P17914" s="127"/>
      <c r="Q17914" s="127"/>
      <c r="R17914" s="127"/>
    </row>
    <row r="17915" spans="7:18" x14ac:dyDescent="0.2">
      <c r="G17915" s="64"/>
      <c r="H17915" s="64"/>
      <c r="O17915" s="87"/>
      <c r="P17915" s="127"/>
      <c r="Q17915" s="127"/>
      <c r="R17915" s="127"/>
    </row>
    <row r="17916" spans="7:18" x14ac:dyDescent="0.2">
      <c r="G17916" s="64"/>
      <c r="H17916" s="64"/>
      <c r="O17916" s="87"/>
      <c r="P17916" s="127"/>
      <c r="Q17916" s="127"/>
      <c r="R17916" s="127"/>
    </row>
    <row r="17917" spans="7:18" x14ac:dyDescent="0.2">
      <c r="G17917" s="64"/>
      <c r="H17917" s="64"/>
      <c r="O17917" s="87"/>
      <c r="P17917" s="127"/>
      <c r="Q17917" s="127"/>
      <c r="R17917" s="127"/>
    </row>
    <row r="17918" spans="7:18" x14ac:dyDescent="0.2">
      <c r="G17918" s="64"/>
      <c r="H17918" s="64"/>
      <c r="O17918" s="87"/>
      <c r="P17918" s="127"/>
      <c r="Q17918" s="127"/>
      <c r="R17918" s="127"/>
    </row>
    <row r="17919" spans="7:18" x14ac:dyDescent="0.2">
      <c r="G17919" s="64"/>
      <c r="H17919" s="64"/>
      <c r="O17919" s="87"/>
      <c r="P17919" s="127"/>
      <c r="Q17919" s="127"/>
      <c r="R17919" s="127"/>
    </row>
    <row r="17920" spans="7:18" x14ac:dyDescent="0.2">
      <c r="G17920" s="64"/>
      <c r="H17920" s="64"/>
      <c r="O17920" s="87"/>
      <c r="P17920" s="127"/>
      <c r="Q17920" s="127"/>
      <c r="R17920" s="127"/>
    </row>
    <row r="17921" spans="7:18" x14ac:dyDescent="0.2">
      <c r="G17921" s="64"/>
      <c r="H17921" s="64"/>
      <c r="O17921" s="87"/>
      <c r="P17921" s="127"/>
      <c r="Q17921" s="127"/>
      <c r="R17921" s="127"/>
    </row>
    <row r="17922" spans="7:18" x14ac:dyDescent="0.2">
      <c r="G17922" s="64"/>
      <c r="H17922" s="64"/>
      <c r="O17922" s="87"/>
      <c r="P17922" s="127"/>
      <c r="Q17922" s="127"/>
      <c r="R17922" s="127"/>
    </row>
    <row r="17923" spans="7:18" x14ac:dyDescent="0.2">
      <c r="G17923" s="64"/>
      <c r="H17923" s="64"/>
      <c r="O17923" s="87"/>
      <c r="P17923" s="127"/>
      <c r="Q17923" s="127"/>
      <c r="R17923" s="127"/>
    </row>
    <row r="17924" spans="7:18" x14ac:dyDescent="0.2">
      <c r="G17924" s="64"/>
      <c r="H17924" s="64"/>
      <c r="O17924" s="87"/>
      <c r="P17924" s="127"/>
      <c r="Q17924" s="127"/>
      <c r="R17924" s="127"/>
    </row>
    <row r="17925" spans="7:18" x14ac:dyDescent="0.2">
      <c r="G17925" s="64"/>
      <c r="H17925" s="64"/>
      <c r="O17925" s="87"/>
      <c r="P17925" s="127"/>
      <c r="Q17925" s="127"/>
      <c r="R17925" s="127"/>
    </row>
    <row r="17926" spans="7:18" x14ac:dyDescent="0.2">
      <c r="G17926" s="64"/>
      <c r="H17926" s="64"/>
      <c r="O17926" s="87"/>
      <c r="P17926" s="127"/>
      <c r="Q17926" s="127"/>
      <c r="R17926" s="127"/>
    </row>
    <row r="17927" spans="7:18" x14ac:dyDescent="0.2">
      <c r="G17927" s="64"/>
      <c r="H17927" s="64"/>
      <c r="O17927" s="87"/>
      <c r="P17927" s="127"/>
      <c r="Q17927" s="127"/>
      <c r="R17927" s="127"/>
    </row>
    <row r="17928" spans="7:18" x14ac:dyDescent="0.2">
      <c r="G17928" s="64"/>
      <c r="H17928" s="64"/>
      <c r="O17928" s="87"/>
      <c r="P17928" s="127"/>
      <c r="Q17928" s="127"/>
      <c r="R17928" s="127"/>
    </row>
    <row r="17929" spans="7:18" x14ac:dyDescent="0.2">
      <c r="G17929" s="64"/>
      <c r="H17929" s="64"/>
      <c r="O17929" s="87"/>
      <c r="P17929" s="127"/>
      <c r="Q17929" s="127"/>
      <c r="R17929" s="127"/>
    </row>
    <row r="17930" spans="7:18" x14ac:dyDescent="0.2">
      <c r="G17930" s="64"/>
      <c r="H17930" s="64"/>
      <c r="O17930" s="87"/>
      <c r="P17930" s="127"/>
      <c r="Q17930" s="127"/>
      <c r="R17930" s="127"/>
    </row>
    <row r="17931" spans="7:18" x14ac:dyDescent="0.2">
      <c r="G17931" s="64"/>
      <c r="H17931" s="64"/>
      <c r="O17931" s="87"/>
      <c r="P17931" s="127"/>
      <c r="Q17931" s="127"/>
      <c r="R17931" s="127"/>
    </row>
    <row r="17932" spans="7:18" x14ac:dyDescent="0.2">
      <c r="G17932" s="64"/>
      <c r="H17932" s="64"/>
      <c r="O17932" s="87"/>
      <c r="P17932" s="127"/>
      <c r="Q17932" s="127"/>
      <c r="R17932" s="127"/>
    </row>
    <row r="17933" spans="7:18" x14ac:dyDescent="0.2">
      <c r="G17933" s="64"/>
      <c r="H17933" s="64"/>
      <c r="O17933" s="87"/>
      <c r="P17933" s="127"/>
      <c r="Q17933" s="127"/>
      <c r="R17933" s="127"/>
    </row>
    <row r="17934" spans="7:18" x14ac:dyDescent="0.2">
      <c r="G17934" s="64"/>
      <c r="H17934" s="64"/>
      <c r="O17934" s="87"/>
      <c r="P17934" s="127"/>
      <c r="Q17934" s="127"/>
      <c r="R17934" s="127"/>
    </row>
    <row r="17935" spans="7:18" x14ac:dyDescent="0.2">
      <c r="G17935" s="64"/>
      <c r="H17935" s="64"/>
      <c r="O17935" s="87"/>
      <c r="P17935" s="127"/>
      <c r="Q17935" s="127"/>
      <c r="R17935" s="127"/>
    </row>
    <row r="17936" spans="7:18" x14ac:dyDescent="0.2">
      <c r="G17936" s="64"/>
      <c r="H17936" s="64"/>
      <c r="O17936" s="87"/>
      <c r="P17936" s="127"/>
      <c r="Q17936" s="127"/>
      <c r="R17936" s="127"/>
    </row>
    <row r="17937" spans="7:18" x14ac:dyDescent="0.2">
      <c r="G17937" s="64"/>
      <c r="H17937" s="64"/>
      <c r="O17937" s="87"/>
      <c r="P17937" s="127"/>
      <c r="Q17937" s="127"/>
      <c r="R17937" s="127"/>
    </row>
    <row r="17938" spans="7:18" x14ac:dyDescent="0.2">
      <c r="G17938" s="64"/>
      <c r="H17938" s="64"/>
      <c r="O17938" s="87"/>
      <c r="P17938" s="127"/>
      <c r="Q17938" s="127"/>
      <c r="R17938" s="127"/>
    </row>
    <row r="17939" spans="7:18" x14ac:dyDescent="0.2">
      <c r="G17939" s="64"/>
      <c r="H17939" s="64"/>
      <c r="O17939" s="87"/>
      <c r="P17939" s="127"/>
      <c r="Q17939" s="127"/>
      <c r="R17939" s="127"/>
    </row>
    <row r="17940" spans="7:18" x14ac:dyDescent="0.2">
      <c r="G17940" s="64"/>
      <c r="H17940" s="64"/>
      <c r="O17940" s="87"/>
      <c r="P17940" s="127"/>
      <c r="Q17940" s="127"/>
      <c r="R17940" s="127"/>
    </row>
    <row r="17941" spans="7:18" x14ac:dyDescent="0.2">
      <c r="G17941" s="64"/>
      <c r="H17941" s="64"/>
      <c r="O17941" s="87"/>
      <c r="P17941" s="127"/>
      <c r="Q17941" s="127"/>
      <c r="R17941" s="127"/>
    </row>
    <row r="17942" spans="7:18" x14ac:dyDescent="0.2">
      <c r="G17942" s="64"/>
      <c r="H17942" s="64"/>
      <c r="O17942" s="87"/>
      <c r="P17942" s="127"/>
      <c r="Q17942" s="127"/>
      <c r="R17942" s="127"/>
    </row>
    <row r="17943" spans="7:18" x14ac:dyDescent="0.2">
      <c r="G17943" s="64"/>
      <c r="H17943" s="64"/>
      <c r="O17943" s="87"/>
      <c r="P17943" s="127"/>
      <c r="Q17943" s="127"/>
      <c r="R17943" s="127"/>
    </row>
    <row r="17944" spans="7:18" x14ac:dyDescent="0.2">
      <c r="G17944" s="64"/>
      <c r="H17944" s="64"/>
      <c r="O17944" s="87"/>
      <c r="P17944" s="127"/>
      <c r="Q17944" s="127"/>
      <c r="R17944" s="127"/>
    </row>
    <row r="17945" spans="7:18" x14ac:dyDescent="0.2">
      <c r="G17945" s="64"/>
      <c r="H17945" s="64"/>
      <c r="O17945" s="87"/>
      <c r="P17945" s="127"/>
      <c r="Q17945" s="127"/>
      <c r="R17945" s="127"/>
    </row>
    <row r="17946" spans="7:18" x14ac:dyDescent="0.2">
      <c r="G17946" s="64"/>
      <c r="H17946" s="64"/>
      <c r="O17946" s="87"/>
      <c r="P17946" s="127"/>
      <c r="Q17946" s="127"/>
      <c r="R17946" s="127"/>
    </row>
    <row r="17947" spans="7:18" x14ac:dyDescent="0.2">
      <c r="G17947" s="64"/>
      <c r="H17947" s="64"/>
      <c r="O17947" s="87"/>
      <c r="P17947" s="127"/>
      <c r="Q17947" s="127"/>
      <c r="R17947" s="127"/>
    </row>
    <row r="17948" spans="7:18" x14ac:dyDescent="0.2">
      <c r="G17948" s="64"/>
      <c r="H17948" s="64"/>
      <c r="O17948" s="87"/>
      <c r="P17948" s="127"/>
      <c r="Q17948" s="127"/>
      <c r="R17948" s="127"/>
    </row>
    <row r="17949" spans="7:18" x14ac:dyDescent="0.2">
      <c r="G17949" s="64"/>
      <c r="H17949" s="64"/>
      <c r="O17949" s="87"/>
      <c r="P17949" s="127"/>
      <c r="Q17949" s="127"/>
      <c r="R17949" s="127"/>
    </row>
    <row r="17950" spans="7:18" x14ac:dyDescent="0.2">
      <c r="G17950" s="64"/>
      <c r="H17950" s="64"/>
      <c r="O17950" s="87"/>
      <c r="P17950" s="127"/>
      <c r="Q17950" s="127"/>
      <c r="R17950" s="127"/>
    </row>
    <row r="17951" spans="7:18" x14ac:dyDescent="0.2">
      <c r="G17951" s="64"/>
      <c r="H17951" s="64"/>
      <c r="O17951" s="87"/>
      <c r="P17951" s="127"/>
      <c r="Q17951" s="127"/>
      <c r="R17951" s="127"/>
    </row>
    <row r="17952" spans="7:18" x14ac:dyDescent="0.2">
      <c r="G17952" s="64"/>
      <c r="H17952" s="64"/>
      <c r="O17952" s="87"/>
      <c r="P17952" s="127"/>
      <c r="Q17952" s="127"/>
      <c r="R17952" s="127"/>
    </row>
    <row r="17953" spans="7:18" x14ac:dyDescent="0.2">
      <c r="G17953" s="64"/>
      <c r="H17953" s="64"/>
      <c r="O17953" s="87"/>
      <c r="P17953" s="127"/>
      <c r="Q17953" s="127"/>
      <c r="R17953" s="127"/>
    </row>
    <row r="17954" spans="7:18" x14ac:dyDescent="0.2">
      <c r="G17954" s="64"/>
      <c r="H17954" s="64"/>
      <c r="O17954" s="87"/>
      <c r="P17954" s="127"/>
      <c r="Q17954" s="127"/>
      <c r="R17954" s="127"/>
    </row>
    <row r="17955" spans="7:18" x14ac:dyDescent="0.2">
      <c r="G17955" s="64"/>
      <c r="H17955" s="64"/>
      <c r="O17955" s="87"/>
      <c r="P17955" s="127"/>
      <c r="Q17955" s="127"/>
      <c r="R17955" s="127"/>
    </row>
    <row r="17956" spans="7:18" x14ac:dyDescent="0.2">
      <c r="G17956" s="64"/>
      <c r="H17956" s="64"/>
      <c r="O17956" s="87"/>
      <c r="P17956" s="127"/>
      <c r="Q17956" s="127"/>
      <c r="R17956" s="127"/>
    </row>
    <row r="17957" spans="7:18" x14ac:dyDescent="0.2">
      <c r="G17957" s="64"/>
      <c r="H17957" s="64"/>
      <c r="O17957" s="87"/>
      <c r="P17957" s="127"/>
      <c r="Q17957" s="127"/>
      <c r="R17957" s="127"/>
    </row>
    <row r="17958" spans="7:18" x14ac:dyDescent="0.2">
      <c r="G17958" s="64"/>
      <c r="H17958" s="64"/>
      <c r="O17958" s="87"/>
      <c r="P17958" s="127"/>
      <c r="Q17958" s="127"/>
      <c r="R17958" s="127"/>
    </row>
    <row r="17959" spans="7:18" x14ac:dyDescent="0.2">
      <c r="G17959" s="64"/>
      <c r="H17959" s="64"/>
      <c r="O17959" s="87"/>
      <c r="P17959" s="127"/>
      <c r="Q17959" s="127"/>
      <c r="R17959" s="127"/>
    </row>
    <row r="17960" spans="7:18" x14ac:dyDescent="0.2">
      <c r="G17960" s="64"/>
      <c r="H17960" s="64"/>
      <c r="O17960" s="87"/>
      <c r="P17960" s="127"/>
      <c r="Q17960" s="127"/>
      <c r="R17960" s="127"/>
    </row>
    <row r="17961" spans="7:18" x14ac:dyDescent="0.2">
      <c r="G17961" s="64"/>
      <c r="H17961" s="64"/>
      <c r="O17961" s="87"/>
      <c r="P17961" s="127"/>
      <c r="Q17961" s="127"/>
      <c r="R17961" s="127"/>
    </row>
    <row r="17962" spans="7:18" x14ac:dyDescent="0.2">
      <c r="G17962" s="64"/>
      <c r="H17962" s="64"/>
      <c r="O17962" s="87"/>
      <c r="P17962" s="127"/>
      <c r="Q17962" s="127"/>
      <c r="R17962" s="127"/>
    </row>
    <row r="17963" spans="7:18" x14ac:dyDescent="0.2">
      <c r="G17963" s="64"/>
      <c r="H17963" s="64"/>
      <c r="O17963" s="87"/>
      <c r="P17963" s="127"/>
      <c r="Q17963" s="127"/>
      <c r="R17963" s="127"/>
    </row>
    <row r="17964" spans="7:18" x14ac:dyDescent="0.2">
      <c r="G17964" s="64"/>
      <c r="H17964" s="64"/>
      <c r="O17964" s="87"/>
      <c r="P17964" s="127"/>
      <c r="Q17964" s="127"/>
      <c r="R17964" s="127"/>
    </row>
    <row r="17965" spans="7:18" x14ac:dyDescent="0.2">
      <c r="G17965" s="64"/>
      <c r="H17965" s="64"/>
      <c r="O17965" s="87"/>
      <c r="P17965" s="127"/>
      <c r="Q17965" s="127"/>
      <c r="R17965" s="127"/>
    </row>
    <row r="17966" spans="7:18" x14ac:dyDescent="0.2">
      <c r="G17966" s="64"/>
      <c r="H17966" s="64"/>
      <c r="O17966" s="87"/>
      <c r="P17966" s="127"/>
      <c r="Q17966" s="127"/>
      <c r="R17966" s="127"/>
    </row>
    <row r="17967" spans="7:18" x14ac:dyDescent="0.2">
      <c r="G17967" s="64"/>
      <c r="H17967" s="64"/>
      <c r="O17967" s="87"/>
      <c r="P17967" s="127"/>
      <c r="Q17967" s="127"/>
      <c r="R17967" s="127"/>
    </row>
    <row r="17968" spans="7:18" x14ac:dyDescent="0.2">
      <c r="G17968" s="64"/>
      <c r="H17968" s="64"/>
      <c r="O17968" s="87"/>
      <c r="P17968" s="127"/>
      <c r="Q17968" s="127"/>
      <c r="R17968" s="127"/>
    </row>
    <row r="17969" spans="7:18" x14ac:dyDescent="0.2">
      <c r="G17969" s="64"/>
      <c r="H17969" s="64"/>
      <c r="O17969" s="87"/>
      <c r="P17969" s="127"/>
      <c r="Q17969" s="127"/>
      <c r="R17969" s="127"/>
    </row>
    <row r="17970" spans="7:18" x14ac:dyDescent="0.2">
      <c r="G17970" s="64"/>
      <c r="H17970" s="64"/>
      <c r="O17970" s="87"/>
      <c r="P17970" s="127"/>
      <c r="Q17970" s="127"/>
      <c r="R17970" s="127"/>
    </row>
    <row r="17971" spans="7:18" x14ac:dyDescent="0.2">
      <c r="G17971" s="64"/>
      <c r="H17971" s="64"/>
      <c r="O17971" s="87"/>
      <c r="P17971" s="127"/>
      <c r="Q17971" s="127"/>
      <c r="R17971" s="127"/>
    </row>
    <row r="17972" spans="7:18" x14ac:dyDescent="0.2">
      <c r="G17972" s="64"/>
      <c r="H17972" s="64"/>
      <c r="O17972" s="87"/>
      <c r="P17972" s="127"/>
      <c r="Q17972" s="127"/>
      <c r="R17972" s="127"/>
    </row>
    <row r="17973" spans="7:18" x14ac:dyDescent="0.2">
      <c r="G17973" s="64"/>
      <c r="H17973" s="64"/>
      <c r="O17973" s="87"/>
      <c r="P17973" s="127"/>
      <c r="Q17973" s="127"/>
      <c r="R17973" s="127"/>
    </row>
    <row r="17974" spans="7:18" x14ac:dyDescent="0.2">
      <c r="G17974" s="64"/>
      <c r="H17974" s="64"/>
      <c r="O17974" s="87"/>
      <c r="P17974" s="127"/>
      <c r="Q17974" s="127"/>
      <c r="R17974" s="127"/>
    </row>
    <row r="17975" spans="7:18" x14ac:dyDescent="0.2">
      <c r="G17975" s="64"/>
      <c r="H17975" s="64"/>
      <c r="O17975" s="87"/>
      <c r="P17975" s="127"/>
      <c r="Q17975" s="127"/>
      <c r="R17975" s="127"/>
    </row>
    <row r="17976" spans="7:18" x14ac:dyDescent="0.2">
      <c r="G17976" s="64"/>
      <c r="H17976" s="64"/>
      <c r="O17976" s="87"/>
      <c r="P17976" s="127"/>
      <c r="Q17976" s="127"/>
      <c r="R17976" s="127"/>
    </row>
    <row r="17977" spans="7:18" x14ac:dyDescent="0.2">
      <c r="G17977" s="64"/>
      <c r="H17977" s="64"/>
      <c r="O17977" s="87"/>
      <c r="P17977" s="127"/>
      <c r="Q17977" s="127"/>
      <c r="R17977" s="127"/>
    </row>
    <row r="17978" spans="7:18" x14ac:dyDescent="0.2">
      <c r="G17978" s="64"/>
      <c r="H17978" s="64"/>
      <c r="O17978" s="87"/>
      <c r="P17978" s="127"/>
      <c r="Q17978" s="127"/>
      <c r="R17978" s="127"/>
    </row>
    <row r="17979" spans="7:18" x14ac:dyDescent="0.2">
      <c r="G17979" s="64"/>
      <c r="H17979" s="64"/>
      <c r="O17979" s="87"/>
      <c r="P17979" s="127"/>
      <c r="Q17979" s="127"/>
      <c r="R17979" s="127"/>
    </row>
    <row r="17980" spans="7:18" x14ac:dyDescent="0.2">
      <c r="G17980" s="64"/>
      <c r="H17980" s="64"/>
      <c r="O17980" s="87"/>
      <c r="P17980" s="127"/>
      <c r="Q17980" s="127"/>
      <c r="R17980" s="127"/>
    </row>
    <row r="17981" spans="7:18" x14ac:dyDescent="0.2">
      <c r="G17981" s="64"/>
      <c r="H17981" s="64"/>
      <c r="O17981" s="87"/>
      <c r="P17981" s="127"/>
      <c r="Q17981" s="127"/>
      <c r="R17981" s="127"/>
    </row>
    <row r="17982" spans="7:18" x14ac:dyDescent="0.2">
      <c r="G17982" s="64"/>
      <c r="H17982" s="64"/>
      <c r="O17982" s="87"/>
      <c r="P17982" s="127"/>
      <c r="Q17982" s="127"/>
      <c r="R17982" s="127"/>
    </row>
    <row r="17983" spans="7:18" x14ac:dyDescent="0.2">
      <c r="G17983" s="64"/>
      <c r="H17983" s="64"/>
      <c r="O17983" s="87"/>
      <c r="P17983" s="127"/>
      <c r="Q17983" s="127"/>
      <c r="R17983" s="127"/>
    </row>
    <row r="17984" spans="7:18" x14ac:dyDescent="0.2">
      <c r="G17984" s="64"/>
      <c r="H17984" s="64"/>
      <c r="O17984" s="87"/>
      <c r="P17984" s="127"/>
      <c r="Q17984" s="127"/>
      <c r="R17984" s="127"/>
    </row>
    <row r="17985" spans="7:18" x14ac:dyDescent="0.2">
      <c r="G17985" s="64"/>
      <c r="H17985" s="64"/>
      <c r="O17985" s="87"/>
      <c r="P17985" s="127"/>
      <c r="Q17985" s="127"/>
      <c r="R17985" s="127"/>
    </row>
    <row r="17986" spans="7:18" x14ac:dyDescent="0.2">
      <c r="G17986" s="64"/>
      <c r="H17986" s="64"/>
      <c r="O17986" s="87"/>
      <c r="P17986" s="127"/>
      <c r="Q17986" s="127"/>
      <c r="R17986" s="127"/>
    </row>
    <row r="17987" spans="7:18" x14ac:dyDescent="0.2">
      <c r="G17987" s="64"/>
      <c r="H17987" s="64"/>
      <c r="O17987" s="87"/>
      <c r="P17987" s="127"/>
      <c r="Q17987" s="127"/>
      <c r="R17987" s="127"/>
    </row>
    <row r="17988" spans="7:18" x14ac:dyDescent="0.2">
      <c r="G17988" s="64"/>
      <c r="H17988" s="64"/>
      <c r="O17988" s="87"/>
      <c r="P17988" s="127"/>
      <c r="Q17988" s="127"/>
      <c r="R17988" s="127"/>
    </row>
    <row r="17989" spans="7:18" x14ac:dyDescent="0.2">
      <c r="G17989" s="64"/>
      <c r="H17989" s="64"/>
      <c r="O17989" s="87"/>
      <c r="P17989" s="127"/>
      <c r="Q17989" s="127"/>
      <c r="R17989" s="127"/>
    </row>
    <row r="17990" spans="7:18" x14ac:dyDescent="0.2">
      <c r="G17990" s="64"/>
      <c r="H17990" s="64"/>
      <c r="O17990" s="87"/>
      <c r="P17990" s="127"/>
      <c r="Q17990" s="127"/>
      <c r="R17990" s="127"/>
    </row>
    <row r="17991" spans="7:18" x14ac:dyDescent="0.2">
      <c r="G17991" s="64"/>
      <c r="H17991" s="64"/>
      <c r="O17991" s="87"/>
      <c r="P17991" s="127"/>
      <c r="Q17991" s="127"/>
      <c r="R17991" s="127"/>
    </row>
    <row r="17992" spans="7:18" x14ac:dyDescent="0.2">
      <c r="G17992" s="64"/>
      <c r="H17992" s="64"/>
      <c r="O17992" s="87"/>
      <c r="P17992" s="127"/>
      <c r="Q17992" s="127"/>
      <c r="R17992" s="127"/>
    </row>
    <row r="17993" spans="7:18" x14ac:dyDescent="0.2">
      <c r="G17993" s="64"/>
      <c r="H17993" s="64"/>
      <c r="O17993" s="87"/>
      <c r="P17993" s="127"/>
      <c r="Q17993" s="127"/>
      <c r="R17993" s="127"/>
    </row>
    <row r="17994" spans="7:18" x14ac:dyDescent="0.2">
      <c r="G17994" s="64"/>
      <c r="H17994" s="64"/>
      <c r="O17994" s="87"/>
      <c r="P17994" s="127"/>
      <c r="Q17994" s="127"/>
      <c r="R17994" s="127"/>
    </row>
    <row r="17995" spans="7:18" x14ac:dyDescent="0.2">
      <c r="G17995" s="64"/>
      <c r="H17995" s="64"/>
      <c r="O17995" s="87"/>
      <c r="P17995" s="127"/>
      <c r="Q17995" s="127"/>
      <c r="R17995" s="127"/>
    </row>
    <row r="17996" spans="7:18" x14ac:dyDescent="0.2">
      <c r="G17996" s="64"/>
      <c r="H17996" s="64"/>
      <c r="O17996" s="87"/>
      <c r="P17996" s="127"/>
      <c r="Q17996" s="127"/>
      <c r="R17996" s="127"/>
    </row>
    <row r="17997" spans="7:18" x14ac:dyDescent="0.2">
      <c r="G17997" s="64"/>
      <c r="H17997" s="64"/>
      <c r="O17997" s="87"/>
      <c r="P17997" s="127"/>
      <c r="Q17997" s="127"/>
      <c r="R17997" s="127"/>
    </row>
    <row r="17998" spans="7:18" x14ac:dyDescent="0.2">
      <c r="G17998" s="64"/>
      <c r="H17998" s="64"/>
      <c r="O17998" s="87"/>
      <c r="P17998" s="127"/>
      <c r="Q17998" s="127"/>
      <c r="R17998" s="127"/>
    </row>
    <row r="17999" spans="7:18" x14ac:dyDescent="0.2">
      <c r="G17999" s="64"/>
      <c r="H17999" s="64"/>
      <c r="O17999" s="87"/>
      <c r="P17999" s="127"/>
      <c r="Q17999" s="127"/>
      <c r="R17999" s="127"/>
    </row>
    <row r="18000" spans="7:18" x14ac:dyDescent="0.2">
      <c r="G18000" s="64"/>
      <c r="H18000" s="64"/>
      <c r="O18000" s="87"/>
      <c r="P18000" s="127"/>
      <c r="Q18000" s="127"/>
      <c r="R18000" s="127"/>
    </row>
    <row r="18001" spans="7:18" x14ac:dyDescent="0.2">
      <c r="G18001" s="64"/>
      <c r="H18001" s="64"/>
      <c r="O18001" s="87"/>
      <c r="P18001" s="127"/>
      <c r="Q18001" s="127"/>
      <c r="R18001" s="127"/>
    </row>
    <row r="18002" spans="7:18" x14ac:dyDescent="0.2">
      <c r="G18002" s="64"/>
      <c r="H18002" s="64"/>
      <c r="O18002" s="87"/>
      <c r="P18002" s="127"/>
      <c r="Q18002" s="127"/>
      <c r="R18002" s="127"/>
    </row>
    <row r="18003" spans="7:18" x14ac:dyDescent="0.2">
      <c r="G18003" s="64"/>
      <c r="H18003" s="64"/>
      <c r="O18003" s="87"/>
      <c r="P18003" s="127"/>
      <c r="Q18003" s="127"/>
      <c r="R18003" s="127"/>
    </row>
    <row r="18004" spans="7:18" x14ac:dyDescent="0.2">
      <c r="G18004" s="64"/>
      <c r="H18004" s="64"/>
      <c r="O18004" s="87"/>
      <c r="P18004" s="127"/>
      <c r="Q18004" s="127"/>
      <c r="R18004" s="127"/>
    </row>
    <row r="18005" spans="7:18" x14ac:dyDescent="0.2">
      <c r="G18005" s="64"/>
      <c r="H18005" s="64"/>
      <c r="O18005" s="87"/>
      <c r="P18005" s="127"/>
      <c r="Q18005" s="127"/>
      <c r="R18005" s="127"/>
    </row>
    <row r="18006" spans="7:18" x14ac:dyDescent="0.2">
      <c r="G18006" s="64"/>
      <c r="H18006" s="64"/>
      <c r="O18006" s="87"/>
      <c r="P18006" s="127"/>
      <c r="Q18006" s="127"/>
      <c r="R18006" s="127"/>
    </row>
    <row r="18007" spans="7:18" x14ac:dyDescent="0.2">
      <c r="G18007" s="64"/>
      <c r="H18007" s="64"/>
      <c r="O18007" s="87"/>
      <c r="P18007" s="127"/>
      <c r="Q18007" s="127"/>
      <c r="R18007" s="127"/>
    </row>
    <row r="18008" spans="7:18" x14ac:dyDescent="0.2">
      <c r="G18008" s="64"/>
      <c r="H18008" s="64"/>
      <c r="O18008" s="87"/>
      <c r="P18008" s="127"/>
      <c r="Q18008" s="127"/>
      <c r="R18008" s="127"/>
    </row>
    <row r="18009" spans="7:18" x14ac:dyDescent="0.2">
      <c r="G18009" s="64"/>
      <c r="H18009" s="64"/>
      <c r="O18009" s="87"/>
      <c r="P18009" s="127"/>
      <c r="Q18009" s="127"/>
      <c r="R18009" s="127"/>
    </row>
    <row r="18010" spans="7:18" x14ac:dyDescent="0.2">
      <c r="G18010" s="64"/>
      <c r="H18010" s="64"/>
      <c r="O18010" s="87"/>
      <c r="P18010" s="127"/>
      <c r="Q18010" s="127"/>
      <c r="R18010" s="127"/>
    </row>
    <row r="18011" spans="7:18" x14ac:dyDescent="0.2">
      <c r="G18011" s="64"/>
      <c r="H18011" s="64"/>
      <c r="O18011" s="87"/>
      <c r="P18011" s="127"/>
      <c r="Q18011" s="127"/>
      <c r="R18011" s="127"/>
    </row>
    <row r="18012" spans="7:18" x14ac:dyDescent="0.2">
      <c r="G18012" s="64"/>
      <c r="H18012" s="64"/>
      <c r="O18012" s="87"/>
      <c r="P18012" s="127"/>
      <c r="Q18012" s="127"/>
      <c r="R18012" s="127"/>
    </row>
    <row r="18013" spans="7:18" x14ac:dyDescent="0.2">
      <c r="G18013" s="64"/>
      <c r="H18013" s="64"/>
      <c r="O18013" s="87"/>
      <c r="P18013" s="127"/>
      <c r="Q18013" s="127"/>
      <c r="R18013" s="127"/>
    </row>
    <row r="18014" spans="7:18" x14ac:dyDescent="0.2">
      <c r="G18014" s="64"/>
      <c r="H18014" s="64"/>
      <c r="O18014" s="87"/>
      <c r="P18014" s="127"/>
      <c r="Q18014" s="127"/>
      <c r="R18014" s="127"/>
    </row>
    <row r="18015" spans="7:18" x14ac:dyDescent="0.2">
      <c r="G18015" s="64"/>
      <c r="H18015" s="64"/>
      <c r="O18015" s="87"/>
      <c r="P18015" s="127"/>
      <c r="Q18015" s="127"/>
      <c r="R18015" s="127"/>
    </row>
    <row r="18016" spans="7:18" x14ac:dyDescent="0.2">
      <c r="G18016" s="64"/>
      <c r="H18016" s="64"/>
      <c r="O18016" s="87"/>
      <c r="P18016" s="127"/>
      <c r="Q18016" s="127"/>
      <c r="R18016" s="127"/>
    </row>
    <row r="18017" spans="7:18" x14ac:dyDescent="0.2">
      <c r="G18017" s="64"/>
      <c r="H18017" s="64"/>
      <c r="O18017" s="87"/>
      <c r="P18017" s="127"/>
      <c r="Q18017" s="127"/>
      <c r="R18017" s="127"/>
    </row>
    <row r="18018" spans="7:18" x14ac:dyDescent="0.2">
      <c r="G18018" s="64"/>
      <c r="H18018" s="64"/>
      <c r="O18018" s="87"/>
      <c r="P18018" s="127"/>
      <c r="Q18018" s="127"/>
      <c r="R18018" s="127"/>
    </row>
    <row r="18019" spans="7:18" x14ac:dyDescent="0.2">
      <c r="G18019" s="64"/>
      <c r="H18019" s="64"/>
      <c r="O18019" s="87"/>
      <c r="P18019" s="127"/>
      <c r="Q18019" s="127"/>
      <c r="R18019" s="127"/>
    </row>
    <row r="18020" spans="7:18" x14ac:dyDescent="0.2">
      <c r="G18020" s="64"/>
      <c r="H18020" s="64"/>
      <c r="O18020" s="87"/>
      <c r="P18020" s="127"/>
      <c r="Q18020" s="127"/>
      <c r="R18020" s="127"/>
    </row>
    <row r="18021" spans="7:18" x14ac:dyDescent="0.2">
      <c r="G18021" s="64"/>
      <c r="H18021" s="64"/>
      <c r="O18021" s="87"/>
      <c r="P18021" s="127"/>
      <c r="Q18021" s="127"/>
      <c r="R18021" s="127"/>
    </row>
    <row r="18022" spans="7:18" x14ac:dyDescent="0.2">
      <c r="G18022" s="64"/>
      <c r="H18022" s="64"/>
      <c r="O18022" s="87"/>
      <c r="P18022" s="127"/>
      <c r="Q18022" s="127"/>
      <c r="R18022" s="127"/>
    </row>
    <row r="18023" spans="7:18" x14ac:dyDescent="0.2">
      <c r="G18023" s="64"/>
      <c r="H18023" s="64"/>
      <c r="O18023" s="87"/>
      <c r="P18023" s="127"/>
      <c r="Q18023" s="127"/>
      <c r="R18023" s="127"/>
    </row>
    <row r="18024" spans="7:18" x14ac:dyDescent="0.2">
      <c r="G18024" s="64"/>
      <c r="H18024" s="64"/>
      <c r="O18024" s="87"/>
      <c r="P18024" s="127"/>
      <c r="Q18024" s="127"/>
      <c r="R18024" s="127"/>
    </row>
    <row r="18025" spans="7:18" x14ac:dyDescent="0.2">
      <c r="G18025" s="64"/>
      <c r="H18025" s="64"/>
      <c r="O18025" s="87"/>
      <c r="P18025" s="127"/>
      <c r="Q18025" s="127"/>
      <c r="R18025" s="127"/>
    </row>
    <row r="18026" spans="7:18" x14ac:dyDescent="0.2">
      <c r="G18026" s="64"/>
      <c r="H18026" s="64"/>
      <c r="O18026" s="87"/>
      <c r="P18026" s="127"/>
      <c r="Q18026" s="127"/>
      <c r="R18026" s="127"/>
    </row>
    <row r="18027" spans="7:18" x14ac:dyDescent="0.2">
      <c r="G18027" s="64"/>
      <c r="H18027" s="64"/>
      <c r="O18027" s="87"/>
      <c r="P18027" s="127"/>
      <c r="Q18027" s="127"/>
      <c r="R18027" s="127"/>
    </row>
    <row r="18028" spans="7:18" x14ac:dyDescent="0.2">
      <c r="G18028" s="64"/>
      <c r="H18028" s="64"/>
      <c r="O18028" s="87"/>
      <c r="P18028" s="127"/>
      <c r="Q18028" s="127"/>
      <c r="R18028" s="127"/>
    </row>
    <row r="18029" spans="7:18" x14ac:dyDescent="0.2">
      <c r="G18029" s="64"/>
      <c r="H18029" s="64"/>
      <c r="O18029" s="87"/>
      <c r="P18029" s="127"/>
      <c r="Q18029" s="127"/>
      <c r="R18029" s="127"/>
    </row>
    <row r="18030" spans="7:18" x14ac:dyDescent="0.2">
      <c r="G18030" s="64"/>
      <c r="H18030" s="64"/>
      <c r="O18030" s="87"/>
      <c r="P18030" s="127"/>
      <c r="Q18030" s="127"/>
      <c r="R18030" s="127"/>
    </row>
    <row r="18031" spans="7:18" x14ac:dyDescent="0.2">
      <c r="G18031" s="64"/>
      <c r="H18031" s="64"/>
      <c r="O18031" s="87"/>
      <c r="P18031" s="127"/>
      <c r="Q18031" s="127"/>
      <c r="R18031" s="127"/>
    </row>
    <row r="18032" spans="7:18" x14ac:dyDescent="0.2">
      <c r="G18032" s="64"/>
      <c r="H18032" s="64"/>
      <c r="O18032" s="87"/>
      <c r="P18032" s="127"/>
      <c r="Q18032" s="127"/>
      <c r="R18032" s="127"/>
    </row>
    <row r="18033" spans="7:18" x14ac:dyDescent="0.2">
      <c r="G18033" s="64"/>
      <c r="H18033" s="64"/>
      <c r="O18033" s="87"/>
      <c r="P18033" s="127"/>
      <c r="Q18033" s="127"/>
      <c r="R18033" s="127"/>
    </row>
    <row r="18034" spans="7:18" x14ac:dyDescent="0.2">
      <c r="G18034" s="64"/>
      <c r="H18034" s="64"/>
      <c r="O18034" s="87"/>
      <c r="P18034" s="127"/>
      <c r="Q18034" s="127"/>
      <c r="R18034" s="127"/>
    </row>
    <row r="18035" spans="7:18" x14ac:dyDescent="0.2">
      <c r="G18035" s="64"/>
      <c r="H18035" s="64"/>
      <c r="O18035" s="87"/>
      <c r="P18035" s="127"/>
      <c r="Q18035" s="127"/>
      <c r="R18035" s="127"/>
    </row>
    <row r="18036" spans="7:18" x14ac:dyDescent="0.2">
      <c r="G18036" s="64"/>
      <c r="H18036" s="64"/>
      <c r="O18036" s="87"/>
      <c r="P18036" s="127"/>
      <c r="Q18036" s="127"/>
      <c r="R18036" s="127"/>
    </row>
    <row r="18037" spans="7:18" x14ac:dyDescent="0.2">
      <c r="G18037" s="64"/>
      <c r="H18037" s="64"/>
      <c r="O18037" s="87"/>
      <c r="P18037" s="127"/>
      <c r="Q18037" s="127"/>
      <c r="R18037" s="127"/>
    </row>
    <row r="18038" spans="7:18" x14ac:dyDescent="0.2">
      <c r="G18038" s="64"/>
      <c r="H18038" s="64"/>
      <c r="O18038" s="87"/>
      <c r="P18038" s="127"/>
      <c r="Q18038" s="127"/>
      <c r="R18038" s="127"/>
    </row>
    <row r="18039" spans="7:18" x14ac:dyDescent="0.2">
      <c r="G18039" s="64"/>
      <c r="H18039" s="64"/>
      <c r="O18039" s="87"/>
      <c r="P18039" s="127"/>
      <c r="Q18039" s="127"/>
      <c r="R18039" s="127"/>
    </row>
    <row r="18040" spans="7:18" x14ac:dyDescent="0.2">
      <c r="G18040" s="64"/>
      <c r="H18040" s="64"/>
      <c r="O18040" s="87"/>
      <c r="P18040" s="127"/>
      <c r="Q18040" s="127"/>
      <c r="R18040" s="127"/>
    </row>
    <row r="18041" spans="7:18" x14ac:dyDescent="0.2">
      <c r="G18041" s="64"/>
      <c r="H18041" s="64"/>
      <c r="O18041" s="87"/>
      <c r="P18041" s="127"/>
      <c r="Q18041" s="127"/>
      <c r="R18041" s="127"/>
    </row>
    <row r="18042" spans="7:18" x14ac:dyDescent="0.2">
      <c r="G18042" s="64"/>
      <c r="H18042" s="64"/>
      <c r="O18042" s="87"/>
      <c r="P18042" s="127"/>
      <c r="Q18042" s="127"/>
      <c r="R18042" s="127"/>
    </row>
    <row r="18043" spans="7:18" x14ac:dyDescent="0.2">
      <c r="G18043" s="64"/>
      <c r="H18043" s="64"/>
      <c r="O18043" s="87"/>
      <c r="P18043" s="127"/>
      <c r="Q18043" s="127"/>
      <c r="R18043" s="127"/>
    </row>
    <row r="18044" spans="7:18" x14ac:dyDescent="0.2">
      <c r="G18044" s="64"/>
      <c r="H18044" s="64"/>
      <c r="O18044" s="87"/>
      <c r="P18044" s="127"/>
      <c r="Q18044" s="127"/>
      <c r="R18044" s="127"/>
    </row>
    <row r="18045" spans="7:18" x14ac:dyDescent="0.2">
      <c r="G18045" s="64"/>
      <c r="H18045" s="64"/>
      <c r="O18045" s="87"/>
      <c r="P18045" s="127"/>
      <c r="Q18045" s="127"/>
      <c r="R18045" s="127"/>
    </row>
    <row r="18046" spans="7:18" x14ac:dyDescent="0.2">
      <c r="G18046" s="64"/>
      <c r="H18046" s="64"/>
      <c r="O18046" s="87"/>
      <c r="P18046" s="127"/>
      <c r="Q18046" s="127"/>
      <c r="R18046" s="127"/>
    </row>
    <row r="18047" spans="7:18" x14ac:dyDescent="0.2">
      <c r="G18047" s="64"/>
      <c r="H18047" s="64"/>
      <c r="O18047" s="87"/>
      <c r="P18047" s="127"/>
      <c r="Q18047" s="127"/>
      <c r="R18047" s="127"/>
    </row>
    <row r="18048" spans="7:18" x14ac:dyDescent="0.2">
      <c r="G18048" s="64"/>
      <c r="H18048" s="64"/>
      <c r="O18048" s="87"/>
      <c r="P18048" s="127"/>
      <c r="Q18048" s="127"/>
      <c r="R18048" s="127"/>
    </row>
    <row r="18049" spans="7:18" x14ac:dyDescent="0.2">
      <c r="G18049" s="64"/>
      <c r="H18049" s="64"/>
      <c r="O18049" s="87"/>
      <c r="P18049" s="127"/>
      <c r="Q18049" s="127"/>
      <c r="R18049" s="127"/>
    </row>
    <row r="18050" spans="7:18" x14ac:dyDescent="0.2">
      <c r="G18050" s="64"/>
      <c r="H18050" s="64"/>
      <c r="O18050" s="87"/>
      <c r="P18050" s="127"/>
      <c r="Q18050" s="127"/>
      <c r="R18050" s="127"/>
    </row>
    <row r="18051" spans="7:18" x14ac:dyDescent="0.2">
      <c r="G18051" s="64"/>
      <c r="H18051" s="64"/>
      <c r="O18051" s="87"/>
      <c r="P18051" s="127"/>
      <c r="Q18051" s="127"/>
      <c r="R18051" s="127"/>
    </row>
    <row r="18052" spans="7:18" x14ac:dyDescent="0.2">
      <c r="G18052" s="64"/>
      <c r="H18052" s="64"/>
      <c r="O18052" s="87"/>
      <c r="P18052" s="127"/>
      <c r="Q18052" s="127"/>
      <c r="R18052" s="127"/>
    </row>
    <row r="18053" spans="7:18" x14ac:dyDescent="0.2">
      <c r="G18053" s="64"/>
      <c r="H18053" s="64"/>
      <c r="O18053" s="87"/>
      <c r="P18053" s="127"/>
      <c r="Q18053" s="127"/>
      <c r="R18053" s="127"/>
    </row>
    <row r="18054" spans="7:18" x14ac:dyDescent="0.2">
      <c r="G18054" s="64"/>
      <c r="H18054" s="64"/>
      <c r="O18054" s="87"/>
      <c r="P18054" s="127"/>
      <c r="Q18054" s="127"/>
      <c r="R18054" s="127"/>
    </row>
    <row r="18055" spans="7:18" x14ac:dyDescent="0.2">
      <c r="G18055" s="64"/>
      <c r="H18055" s="64"/>
      <c r="O18055" s="87"/>
      <c r="P18055" s="127"/>
      <c r="Q18055" s="127"/>
      <c r="R18055" s="127"/>
    </row>
    <row r="18056" spans="7:18" x14ac:dyDescent="0.2">
      <c r="G18056" s="64"/>
      <c r="H18056" s="64"/>
      <c r="O18056" s="87"/>
      <c r="P18056" s="127"/>
      <c r="Q18056" s="127"/>
      <c r="R18056" s="127"/>
    </row>
    <row r="18057" spans="7:18" x14ac:dyDescent="0.2">
      <c r="G18057" s="64"/>
      <c r="H18057" s="64"/>
      <c r="O18057" s="87"/>
      <c r="P18057" s="127"/>
      <c r="Q18057" s="127"/>
      <c r="R18057" s="127"/>
    </row>
    <row r="18058" spans="7:18" x14ac:dyDescent="0.2">
      <c r="G18058" s="64"/>
      <c r="H18058" s="64"/>
      <c r="O18058" s="87"/>
      <c r="P18058" s="127"/>
      <c r="Q18058" s="127"/>
      <c r="R18058" s="127"/>
    </row>
    <row r="18059" spans="7:18" x14ac:dyDescent="0.2">
      <c r="G18059" s="64"/>
      <c r="H18059" s="64"/>
      <c r="O18059" s="87"/>
      <c r="P18059" s="127"/>
      <c r="Q18059" s="127"/>
      <c r="R18059" s="127"/>
    </row>
    <row r="18060" spans="7:18" x14ac:dyDescent="0.2">
      <c r="G18060" s="64"/>
      <c r="H18060" s="64"/>
      <c r="O18060" s="87"/>
      <c r="P18060" s="127"/>
      <c r="Q18060" s="127"/>
      <c r="R18060" s="127"/>
    </row>
    <row r="18061" spans="7:18" x14ac:dyDescent="0.2">
      <c r="G18061" s="64"/>
      <c r="H18061" s="64"/>
      <c r="O18061" s="87"/>
      <c r="P18061" s="127"/>
      <c r="Q18061" s="127"/>
      <c r="R18061" s="127"/>
    </row>
    <row r="18062" spans="7:18" x14ac:dyDescent="0.2">
      <c r="G18062" s="64"/>
      <c r="H18062" s="64"/>
      <c r="O18062" s="87"/>
      <c r="P18062" s="127"/>
      <c r="Q18062" s="127"/>
      <c r="R18062" s="127"/>
    </row>
    <row r="18063" spans="7:18" x14ac:dyDescent="0.2">
      <c r="G18063" s="64"/>
      <c r="H18063" s="64"/>
      <c r="O18063" s="87"/>
      <c r="P18063" s="127"/>
      <c r="Q18063" s="127"/>
      <c r="R18063" s="127"/>
    </row>
    <row r="18064" spans="7:18" x14ac:dyDescent="0.2">
      <c r="G18064" s="64"/>
      <c r="H18064" s="64"/>
      <c r="O18064" s="87"/>
      <c r="P18064" s="127"/>
      <c r="Q18064" s="127"/>
      <c r="R18064" s="127"/>
    </row>
    <row r="18065" spans="7:18" x14ac:dyDescent="0.2">
      <c r="G18065" s="64"/>
      <c r="H18065" s="64"/>
      <c r="O18065" s="87"/>
      <c r="P18065" s="127"/>
      <c r="Q18065" s="127"/>
      <c r="R18065" s="127"/>
    </row>
    <row r="18066" spans="7:18" x14ac:dyDescent="0.2">
      <c r="G18066" s="64"/>
      <c r="H18066" s="64"/>
      <c r="O18066" s="87"/>
      <c r="P18066" s="127"/>
      <c r="Q18066" s="127"/>
      <c r="R18066" s="127"/>
    </row>
    <row r="18067" spans="7:18" x14ac:dyDescent="0.2">
      <c r="G18067" s="64"/>
      <c r="H18067" s="64"/>
      <c r="O18067" s="87"/>
      <c r="P18067" s="127"/>
      <c r="Q18067" s="127"/>
      <c r="R18067" s="127"/>
    </row>
    <row r="18068" spans="7:18" x14ac:dyDescent="0.2">
      <c r="G18068" s="64"/>
      <c r="H18068" s="64"/>
      <c r="O18068" s="87"/>
      <c r="P18068" s="127"/>
      <c r="Q18068" s="127"/>
      <c r="R18068" s="127"/>
    </row>
    <row r="18069" spans="7:18" x14ac:dyDescent="0.2">
      <c r="G18069" s="64"/>
      <c r="H18069" s="64"/>
      <c r="O18069" s="87"/>
      <c r="P18069" s="127"/>
      <c r="Q18069" s="127"/>
      <c r="R18069" s="127"/>
    </row>
    <row r="18070" spans="7:18" x14ac:dyDescent="0.2">
      <c r="G18070" s="64"/>
      <c r="H18070" s="64"/>
      <c r="O18070" s="87"/>
      <c r="P18070" s="127"/>
      <c r="Q18070" s="127"/>
      <c r="R18070" s="127"/>
    </row>
    <row r="18071" spans="7:18" x14ac:dyDescent="0.2">
      <c r="G18071" s="64"/>
      <c r="H18071" s="64"/>
      <c r="O18071" s="87"/>
      <c r="P18071" s="127"/>
      <c r="Q18071" s="127"/>
      <c r="R18071" s="127"/>
    </row>
    <row r="18072" spans="7:18" x14ac:dyDescent="0.2">
      <c r="G18072" s="64"/>
      <c r="H18072" s="64"/>
      <c r="O18072" s="87"/>
      <c r="P18072" s="127"/>
      <c r="Q18072" s="127"/>
      <c r="R18072" s="127"/>
    </row>
    <row r="18073" spans="7:18" x14ac:dyDescent="0.2">
      <c r="G18073" s="64"/>
      <c r="H18073" s="64"/>
      <c r="O18073" s="87"/>
      <c r="P18073" s="127"/>
      <c r="Q18073" s="127"/>
      <c r="R18073" s="127"/>
    </row>
    <row r="18074" spans="7:18" x14ac:dyDescent="0.2">
      <c r="G18074" s="64"/>
      <c r="H18074" s="64"/>
      <c r="O18074" s="87"/>
      <c r="P18074" s="127"/>
      <c r="Q18074" s="127"/>
      <c r="R18074" s="127"/>
    </row>
    <row r="18075" spans="7:18" x14ac:dyDescent="0.2">
      <c r="G18075" s="64"/>
      <c r="H18075" s="64"/>
      <c r="O18075" s="87"/>
      <c r="P18075" s="127"/>
      <c r="Q18075" s="127"/>
      <c r="R18075" s="127"/>
    </row>
    <row r="18076" spans="7:18" x14ac:dyDescent="0.2">
      <c r="G18076" s="64"/>
      <c r="H18076" s="64"/>
      <c r="O18076" s="87"/>
      <c r="P18076" s="127"/>
      <c r="Q18076" s="127"/>
      <c r="R18076" s="127"/>
    </row>
    <row r="18077" spans="7:18" x14ac:dyDescent="0.2">
      <c r="G18077" s="64"/>
      <c r="H18077" s="64"/>
      <c r="O18077" s="87"/>
      <c r="P18077" s="127"/>
      <c r="Q18077" s="127"/>
      <c r="R18077" s="127"/>
    </row>
    <row r="18078" spans="7:18" x14ac:dyDescent="0.2">
      <c r="G18078" s="64"/>
      <c r="H18078" s="64"/>
      <c r="O18078" s="87"/>
      <c r="P18078" s="127"/>
      <c r="Q18078" s="127"/>
      <c r="R18078" s="127"/>
    </row>
    <row r="18079" spans="7:18" x14ac:dyDescent="0.2">
      <c r="G18079" s="64"/>
      <c r="H18079" s="64"/>
      <c r="O18079" s="87"/>
      <c r="P18079" s="127"/>
      <c r="Q18079" s="127"/>
      <c r="R18079" s="127"/>
    </row>
    <row r="18080" spans="7:18" x14ac:dyDescent="0.2">
      <c r="G18080" s="64"/>
      <c r="H18080" s="64"/>
      <c r="O18080" s="87"/>
      <c r="P18080" s="127"/>
      <c r="Q18080" s="127"/>
      <c r="R18080" s="127"/>
    </row>
    <row r="18081" spans="7:18" x14ac:dyDescent="0.2">
      <c r="G18081" s="64"/>
      <c r="H18081" s="64"/>
      <c r="O18081" s="87"/>
      <c r="P18081" s="127"/>
      <c r="Q18081" s="127"/>
      <c r="R18081" s="127"/>
    </row>
    <row r="18082" spans="7:18" x14ac:dyDescent="0.2">
      <c r="G18082" s="64"/>
      <c r="H18082" s="64"/>
      <c r="O18082" s="87"/>
      <c r="P18082" s="127"/>
      <c r="Q18082" s="127"/>
      <c r="R18082" s="127"/>
    </row>
    <row r="18083" spans="7:18" x14ac:dyDescent="0.2">
      <c r="G18083" s="64"/>
      <c r="H18083" s="64"/>
      <c r="O18083" s="87"/>
      <c r="P18083" s="127"/>
      <c r="Q18083" s="127"/>
      <c r="R18083" s="127"/>
    </row>
    <row r="18084" spans="7:18" x14ac:dyDescent="0.2">
      <c r="G18084" s="64"/>
      <c r="H18084" s="64"/>
      <c r="O18084" s="87"/>
      <c r="P18084" s="127"/>
      <c r="Q18084" s="127"/>
      <c r="R18084" s="127"/>
    </row>
    <row r="18085" spans="7:18" x14ac:dyDescent="0.2">
      <c r="G18085" s="64"/>
      <c r="H18085" s="64"/>
      <c r="O18085" s="87"/>
      <c r="P18085" s="127"/>
      <c r="Q18085" s="127"/>
      <c r="R18085" s="127"/>
    </row>
    <row r="18086" spans="7:18" x14ac:dyDescent="0.2">
      <c r="G18086" s="64"/>
      <c r="H18086" s="64"/>
      <c r="O18086" s="87"/>
      <c r="P18086" s="127"/>
      <c r="Q18086" s="127"/>
      <c r="R18086" s="127"/>
    </row>
    <row r="18087" spans="7:18" x14ac:dyDescent="0.2">
      <c r="G18087" s="64"/>
      <c r="H18087" s="64"/>
      <c r="O18087" s="87"/>
      <c r="P18087" s="127"/>
      <c r="Q18087" s="127"/>
      <c r="R18087" s="127"/>
    </row>
    <row r="18088" spans="7:18" x14ac:dyDescent="0.2">
      <c r="G18088" s="64"/>
      <c r="H18088" s="64"/>
      <c r="O18088" s="87"/>
      <c r="P18088" s="127"/>
      <c r="Q18088" s="127"/>
      <c r="R18088" s="127"/>
    </row>
    <row r="18089" spans="7:18" x14ac:dyDescent="0.2">
      <c r="G18089" s="64"/>
      <c r="H18089" s="64"/>
      <c r="O18089" s="87"/>
      <c r="P18089" s="127"/>
      <c r="Q18089" s="127"/>
      <c r="R18089" s="127"/>
    </row>
    <row r="18090" spans="7:18" x14ac:dyDescent="0.2">
      <c r="G18090" s="64"/>
      <c r="H18090" s="64"/>
      <c r="O18090" s="87"/>
      <c r="P18090" s="127"/>
      <c r="Q18090" s="127"/>
      <c r="R18090" s="127"/>
    </row>
    <row r="18091" spans="7:18" x14ac:dyDescent="0.2">
      <c r="G18091" s="64"/>
      <c r="H18091" s="64"/>
      <c r="O18091" s="87"/>
      <c r="P18091" s="127"/>
      <c r="Q18091" s="127"/>
      <c r="R18091" s="127"/>
    </row>
    <row r="18092" spans="7:18" x14ac:dyDescent="0.2">
      <c r="G18092" s="64"/>
      <c r="H18092" s="64"/>
      <c r="O18092" s="87"/>
      <c r="P18092" s="127"/>
      <c r="Q18092" s="127"/>
      <c r="R18092" s="127"/>
    </row>
    <row r="18093" spans="7:18" x14ac:dyDescent="0.2">
      <c r="G18093" s="64"/>
      <c r="H18093" s="64"/>
      <c r="O18093" s="87"/>
      <c r="P18093" s="127"/>
      <c r="Q18093" s="127"/>
      <c r="R18093" s="127"/>
    </row>
    <row r="18094" spans="7:18" x14ac:dyDescent="0.2">
      <c r="G18094" s="64"/>
      <c r="H18094" s="64"/>
      <c r="O18094" s="87"/>
      <c r="P18094" s="127"/>
      <c r="Q18094" s="127"/>
      <c r="R18094" s="127"/>
    </row>
    <row r="18095" spans="7:18" x14ac:dyDescent="0.2">
      <c r="G18095" s="64"/>
      <c r="H18095" s="64"/>
      <c r="O18095" s="87"/>
      <c r="P18095" s="127"/>
      <c r="Q18095" s="127"/>
      <c r="R18095" s="127"/>
    </row>
    <row r="18096" spans="7:18" x14ac:dyDescent="0.2">
      <c r="G18096" s="64"/>
      <c r="H18096" s="64"/>
      <c r="O18096" s="87"/>
      <c r="P18096" s="127"/>
      <c r="Q18096" s="127"/>
      <c r="R18096" s="127"/>
    </row>
    <row r="18097" spans="7:18" x14ac:dyDescent="0.2">
      <c r="G18097" s="64"/>
      <c r="H18097" s="64"/>
      <c r="O18097" s="87"/>
      <c r="P18097" s="127"/>
      <c r="Q18097" s="127"/>
      <c r="R18097" s="127"/>
    </row>
    <row r="18098" spans="7:18" x14ac:dyDescent="0.2">
      <c r="G18098" s="64"/>
      <c r="H18098" s="64"/>
      <c r="O18098" s="87"/>
      <c r="P18098" s="127"/>
      <c r="Q18098" s="127"/>
      <c r="R18098" s="127"/>
    </row>
    <row r="18099" spans="7:18" x14ac:dyDescent="0.2">
      <c r="G18099" s="64"/>
      <c r="H18099" s="64"/>
      <c r="O18099" s="87"/>
      <c r="P18099" s="127"/>
      <c r="Q18099" s="127"/>
      <c r="R18099" s="127"/>
    </row>
    <row r="18100" spans="7:18" x14ac:dyDescent="0.2">
      <c r="G18100" s="64"/>
      <c r="H18100" s="64"/>
      <c r="O18100" s="87"/>
      <c r="P18100" s="127"/>
      <c r="Q18100" s="127"/>
      <c r="R18100" s="127"/>
    </row>
    <row r="18101" spans="7:18" x14ac:dyDescent="0.2">
      <c r="G18101" s="64"/>
      <c r="H18101" s="64"/>
      <c r="O18101" s="87"/>
      <c r="P18101" s="127"/>
      <c r="Q18101" s="127"/>
      <c r="R18101" s="127"/>
    </row>
    <row r="18102" spans="7:18" x14ac:dyDescent="0.2">
      <c r="G18102" s="64"/>
      <c r="H18102" s="64"/>
      <c r="O18102" s="87"/>
      <c r="P18102" s="127"/>
      <c r="Q18102" s="127"/>
      <c r="R18102" s="127"/>
    </row>
    <row r="18103" spans="7:18" x14ac:dyDescent="0.2">
      <c r="G18103" s="64"/>
      <c r="H18103" s="64"/>
      <c r="O18103" s="87"/>
      <c r="P18103" s="127"/>
      <c r="Q18103" s="127"/>
      <c r="R18103" s="127"/>
    </row>
    <row r="18104" spans="7:18" x14ac:dyDescent="0.2">
      <c r="G18104" s="64"/>
      <c r="H18104" s="64"/>
      <c r="O18104" s="87"/>
      <c r="P18104" s="127"/>
      <c r="Q18104" s="127"/>
      <c r="R18104" s="127"/>
    </row>
    <row r="18105" spans="7:18" x14ac:dyDescent="0.2">
      <c r="G18105" s="64"/>
      <c r="H18105" s="64"/>
      <c r="O18105" s="87"/>
      <c r="P18105" s="127"/>
      <c r="Q18105" s="127"/>
      <c r="R18105" s="127"/>
    </row>
    <row r="18106" spans="7:18" x14ac:dyDescent="0.2">
      <c r="G18106" s="64"/>
      <c r="H18106" s="64"/>
      <c r="O18106" s="87"/>
      <c r="P18106" s="127"/>
      <c r="Q18106" s="127"/>
      <c r="R18106" s="127"/>
    </row>
    <row r="18107" spans="7:18" x14ac:dyDescent="0.2">
      <c r="G18107" s="64"/>
      <c r="H18107" s="64"/>
      <c r="O18107" s="87"/>
      <c r="P18107" s="127"/>
      <c r="Q18107" s="127"/>
      <c r="R18107" s="127"/>
    </row>
    <row r="18108" spans="7:18" x14ac:dyDescent="0.2">
      <c r="G18108" s="64"/>
      <c r="H18108" s="64"/>
      <c r="O18108" s="87"/>
      <c r="P18108" s="127"/>
      <c r="Q18108" s="127"/>
      <c r="R18108" s="127"/>
    </row>
    <row r="18109" spans="7:18" x14ac:dyDescent="0.2">
      <c r="G18109" s="64"/>
      <c r="H18109" s="64"/>
      <c r="O18109" s="87"/>
      <c r="P18109" s="127"/>
      <c r="Q18109" s="127"/>
      <c r="R18109" s="127"/>
    </row>
    <row r="18110" spans="7:18" x14ac:dyDescent="0.2">
      <c r="G18110" s="64"/>
      <c r="H18110" s="64"/>
      <c r="O18110" s="87"/>
      <c r="P18110" s="127"/>
      <c r="Q18110" s="127"/>
      <c r="R18110" s="127"/>
    </row>
    <row r="18111" spans="7:18" x14ac:dyDescent="0.2">
      <c r="G18111" s="64"/>
      <c r="H18111" s="64"/>
      <c r="O18111" s="87"/>
      <c r="P18111" s="127"/>
      <c r="Q18111" s="127"/>
      <c r="R18111" s="127"/>
    </row>
    <row r="18112" spans="7:18" x14ac:dyDescent="0.2">
      <c r="G18112" s="64"/>
      <c r="H18112" s="64"/>
      <c r="O18112" s="87"/>
      <c r="P18112" s="127"/>
      <c r="Q18112" s="127"/>
      <c r="R18112" s="127"/>
    </row>
    <row r="18113" spans="7:18" x14ac:dyDescent="0.2">
      <c r="G18113" s="64"/>
      <c r="H18113" s="64"/>
      <c r="O18113" s="87"/>
      <c r="P18113" s="127"/>
      <c r="Q18113" s="127"/>
      <c r="R18113" s="127"/>
    </row>
    <row r="18114" spans="7:18" x14ac:dyDescent="0.2">
      <c r="G18114" s="64"/>
      <c r="H18114" s="64"/>
      <c r="O18114" s="87"/>
      <c r="P18114" s="127"/>
      <c r="Q18114" s="127"/>
      <c r="R18114" s="127"/>
    </row>
    <row r="18115" spans="7:18" x14ac:dyDescent="0.2">
      <c r="G18115" s="64"/>
      <c r="H18115" s="64"/>
      <c r="O18115" s="87"/>
      <c r="P18115" s="127"/>
      <c r="Q18115" s="127"/>
      <c r="R18115" s="127"/>
    </row>
    <row r="18116" spans="7:18" x14ac:dyDescent="0.2">
      <c r="G18116" s="64"/>
      <c r="H18116" s="64"/>
      <c r="O18116" s="87"/>
      <c r="P18116" s="127"/>
      <c r="Q18116" s="127"/>
      <c r="R18116" s="127"/>
    </row>
    <row r="18117" spans="7:18" x14ac:dyDescent="0.2">
      <c r="G18117" s="64"/>
      <c r="H18117" s="64"/>
      <c r="O18117" s="87"/>
      <c r="P18117" s="127"/>
      <c r="Q18117" s="127"/>
      <c r="R18117" s="127"/>
    </row>
    <row r="18118" spans="7:18" x14ac:dyDescent="0.2">
      <c r="G18118" s="64"/>
      <c r="H18118" s="64"/>
      <c r="O18118" s="87"/>
      <c r="P18118" s="127"/>
      <c r="Q18118" s="127"/>
      <c r="R18118" s="127"/>
    </row>
    <row r="18119" spans="7:18" x14ac:dyDescent="0.2">
      <c r="G18119" s="64"/>
      <c r="H18119" s="64"/>
      <c r="O18119" s="87"/>
      <c r="P18119" s="127"/>
      <c r="Q18119" s="127"/>
      <c r="R18119" s="127"/>
    </row>
    <row r="18120" spans="7:18" x14ac:dyDescent="0.2">
      <c r="G18120" s="64"/>
      <c r="H18120" s="64"/>
      <c r="O18120" s="87"/>
      <c r="P18120" s="127"/>
      <c r="Q18120" s="127"/>
      <c r="R18120" s="127"/>
    </row>
    <row r="18121" spans="7:18" x14ac:dyDescent="0.2">
      <c r="G18121" s="64"/>
      <c r="H18121" s="64"/>
      <c r="O18121" s="87"/>
      <c r="P18121" s="127"/>
      <c r="Q18121" s="127"/>
      <c r="R18121" s="127"/>
    </row>
    <row r="18122" spans="7:18" x14ac:dyDescent="0.2">
      <c r="G18122" s="64"/>
      <c r="H18122" s="64"/>
      <c r="O18122" s="87"/>
      <c r="P18122" s="127"/>
      <c r="Q18122" s="127"/>
      <c r="R18122" s="127"/>
    </row>
    <row r="18123" spans="7:18" x14ac:dyDescent="0.2">
      <c r="G18123" s="64"/>
      <c r="H18123" s="64"/>
      <c r="O18123" s="87"/>
      <c r="P18123" s="127"/>
      <c r="Q18123" s="127"/>
      <c r="R18123" s="127"/>
    </row>
    <row r="18124" spans="7:18" x14ac:dyDescent="0.2">
      <c r="G18124" s="64"/>
      <c r="H18124" s="64"/>
      <c r="O18124" s="87"/>
      <c r="P18124" s="127"/>
      <c r="Q18124" s="127"/>
      <c r="R18124" s="127"/>
    </row>
    <row r="18125" spans="7:18" x14ac:dyDescent="0.2">
      <c r="G18125" s="64"/>
      <c r="H18125" s="64"/>
      <c r="O18125" s="87"/>
      <c r="P18125" s="127"/>
      <c r="Q18125" s="127"/>
      <c r="R18125" s="127"/>
    </row>
    <row r="18126" spans="7:18" x14ac:dyDescent="0.2">
      <c r="G18126" s="64"/>
      <c r="H18126" s="64"/>
      <c r="O18126" s="87"/>
      <c r="P18126" s="127"/>
      <c r="Q18126" s="127"/>
      <c r="R18126" s="127"/>
    </row>
    <row r="18127" spans="7:18" x14ac:dyDescent="0.2">
      <c r="G18127" s="64"/>
      <c r="H18127" s="64"/>
      <c r="O18127" s="87"/>
      <c r="P18127" s="127"/>
      <c r="Q18127" s="127"/>
      <c r="R18127" s="127"/>
    </row>
    <row r="18128" spans="7:18" x14ac:dyDescent="0.2">
      <c r="G18128" s="64"/>
      <c r="H18128" s="64"/>
      <c r="O18128" s="87"/>
      <c r="P18128" s="127"/>
      <c r="Q18128" s="127"/>
      <c r="R18128" s="127"/>
    </row>
    <row r="18129" spans="7:18" x14ac:dyDescent="0.2">
      <c r="G18129" s="64"/>
      <c r="H18129" s="64"/>
      <c r="O18129" s="87"/>
      <c r="P18129" s="127"/>
      <c r="Q18129" s="127"/>
      <c r="R18129" s="127"/>
    </row>
    <row r="18130" spans="7:18" x14ac:dyDescent="0.2">
      <c r="G18130" s="64"/>
      <c r="H18130" s="64"/>
      <c r="O18130" s="87"/>
      <c r="P18130" s="127"/>
      <c r="Q18130" s="127"/>
      <c r="R18130" s="127"/>
    </row>
    <row r="18131" spans="7:18" x14ac:dyDescent="0.2">
      <c r="G18131" s="64"/>
      <c r="H18131" s="64"/>
      <c r="O18131" s="87"/>
      <c r="P18131" s="127"/>
      <c r="Q18131" s="127"/>
      <c r="R18131" s="127"/>
    </row>
    <row r="18132" spans="7:18" x14ac:dyDescent="0.2">
      <c r="G18132" s="64"/>
      <c r="H18132" s="64"/>
      <c r="O18132" s="87"/>
      <c r="P18132" s="127"/>
      <c r="Q18132" s="127"/>
      <c r="R18132" s="127"/>
    </row>
    <row r="18133" spans="7:18" x14ac:dyDescent="0.2">
      <c r="G18133" s="64"/>
      <c r="H18133" s="64"/>
      <c r="O18133" s="87"/>
      <c r="P18133" s="127"/>
      <c r="Q18133" s="127"/>
      <c r="R18133" s="127"/>
    </row>
    <row r="18134" spans="7:18" x14ac:dyDescent="0.2">
      <c r="G18134" s="64"/>
      <c r="H18134" s="64"/>
      <c r="O18134" s="87"/>
      <c r="P18134" s="127"/>
      <c r="Q18134" s="127"/>
      <c r="R18134" s="127"/>
    </row>
    <row r="18135" spans="7:18" x14ac:dyDescent="0.2">
      <c r="G18135" s="64"/>
      <c r="H18135" s="64"/>
      <c r="O18135" s="87"/>
      <c r="P18135" s="127"/>
      <c r="Q18135" s="127"/>
      <c r="R18135" s="127"/>
    </row>
    <row r="18136" spans="7:18" x14ac:dyDescent="0.2">
      <c r="G18136" s="64"/>
      <c r="H18136" s="64"/>
      <c r="O18136" s="87"/>
      <c r="P18136" s="127"/>
      <c r="Q18136" s="127"/>
      <c r="R18136" s="127"/>
    </row>
    <row r="18137" spans="7:18" x14ac:dyDescent="0.2">
      <c r="G18137" s="64"/>
      <c r="H18137" s="64"/>
      <c r="O18137" s="87"/>
      <c r="P18137" s="127"/>
      <c r="Q18137" s="127"/>
      <c r="R18137" s="127"/>
    </row>
    <row r="18138" spans="7:18" x14ac:dyDescent="0.2">
      <c r="G18138" s="64"/>
      <c r="H18138" s="64"/>
      <c r="O18138" s="87"/>
      <c r="P18138" s="127"/>
      <c r="Q18138" s="127"/>
      <c r="R18138" s="127"/>
    </row>
    <row r="18139" spans="7:18" x14ac:dyDescent="0.2">
      <c r="G18139" s="64"/>
      <c r="H18139" s="64"/>
      <c r="O18139" s="87"/>
      <c r="P18139" s="127"/>
      <c r="Q18139" s="127"/>
      <c r="R18139" s="127"/>
    </row>
    <row r="18140" spans="7:18" x14ac:dyDescent="0.2">
      <c r="G18140" s="64"/>
      <c r="H18140" s="64"/>
      <c r="O18140" s="87"/>
      <c r="P18140" s="127"/>
      <c r="Q18140" s="127"/>
      <c r="R18140" s="127"/>
    </row>
    <row r="18141" spans="7:18" x14ac:dyDescent="0.2">
      <c r="G18141" s="64"/>
      <c r="H18141" s="64"/>
      <c r="O18141" s="87"/>
      <c r="P18141" s="127"/>
      <c r="Q18141" s="127"/>
      <c r="R18141" s="127"/>
    </row>
    <row r="18142" spans="7:18" x14ac:dyDescent="0.2">
      <c r="G18142" s="64"/>
      <c r="H18142" s="64"/>
      <c r="O18142" s="87"/>
      <c r="P18142" s="127"/>
      <c r="Q18142" s="127"/>
      <c r="R18142" s="127"/>
    </row>
    <row r="18143" spans="7:18" x14ac:dyDescent="0.2">
      <c r="G18143" s="64"/>
      <c r="H18143" s="64"/>
      <c r="O18143" s="87"/>
      <c r="P18143" s="127"/>
      <c r="Q18143" s="127"/>
      <c r="R18143" s="127"/>
    </row>
    <row r="18144" spans="7:18" x14ac:dyDescent="0.2">
      <c r="G18144" s="64"/>
      <c r="H18144" s="64"/>
      <c r="O18144" s="87"/>
      <c r="P18144" s="127"/>
      <c r="Q18144" s="127"/>
      <c r="R18144" s="127"/>
    </row>
    <row r="18145" spans="7:18" x14ac:dyDescent="0.2">
      <c r="G18145" s="64"/>
      <c r="H18145" s="64"/>
      <c r="O18145" s="87"/>
      <c r="P18145" s="127"/>
      <c r="Q18145" s="127"/>
      <c r="R18145" s="127"/>
    </row>
    <row r="18146" spans="7:18" x14ac:dyDescent="0.2">
      <c r="G18146" s="64"/>
      <c r="H18146" s="64"/>
      <c r="O18146" s="87"/>
      <c r="P18146" s="127"/>
      <c r="Q18146" s="127"/>
      <c r="R18146" s="127"/>
    </row>
    <row r="18147" spans="7:18" x14ac:dyDescent="0.2">
      <c r="G18147" s="64"/>
      <c r="H18147" s="64"/>
      <c r="O18147" s="87"/>
      <c r="P18147" s="127"/>
      <c r="Q18147" s="127"/>
      <c r="R18147" s="127"/>
    </row>
    <row r="18148" spans="7:18" x14ac:dyDescent="0.2">
      <c r="G18148" s="64"/>
      <c r="H18148" s="64"/>
      <c r="O18148" s="87"/>
      <c r="P18148" s="127"/>
      <c r="Q18148" s="127"/>
      <c r="R18148" s="127"/>
    </row>
    <row r="18149" spans="7:18" x14ac:dyDescent="0.2">
      <c r="G18149" s="64"/>
      <c r="H18149" s="64"/>
      <c r="O18149" s="87"/>
      <c r="P18149" s="127"/>
      <c r="Q18149" s="127"/>
      <c r="R18149" s="127"/>
    </row>
    <row r="18150" spans="7:18" x14ac:dyDescent="0.2">
      <c r="G18150" s="64"/>
      <c r="H18150" s="64"/>
      <c r="O18150" s="87"/>
      <c r="P18150" s="127"/>
      <c r="Q18150" s="127"/>
      <c r="R18150" s="127"/>
    </row>
    <row r="18151" spans="7:18" x14ac:dyDescent="0.2">
      <c r="G18151" s="64"/>
      <c r="H18151" s="64"/>
      <c r="O18151" s="87"/>
      <c r="P18151" s="127"/>
      <c r="Q18151" s="127"/>
      <c r="R18151" s="127"/>
    </row>
    <row r="18152" spans="7:18" x14ac:dyDescent="0.2">
      <c r="G18152" s="64"/>
      <c r="H18152" s="64"/>
      <c r="O18152" s="87"/>
      <c r="P18152" s="127"/>
      <c r="Q18152" s="127"/>
      <c r="R18152" s="127"/>
    </row>
    <row r="18153" spans="7:18" x14ac:dyDescent="0.2">
      <c r="G18153" s="64"/>
      <c r="H18153" s="64"/>
      <c r="O18153" s="87"/>
      <c r="P18153" s="127"/>
      <c r="Q18153" s="127"/>
      <c r="R18153" s="127"/>
    </row>
    <row r="18154" spans="7:18" x14ac:dyDescent="0.2">
      <c r="G18154" s="64"/>
      <c r="H18154" s="64"/>
      <c r="O18154" s="87"/>
      <c r="P18154" s="127"/>
      <c r="Q18154" s="127"/>
      <c r="R18154" s="127"/>
    </row>
    <row r="18155" spans="7:18" x14ac:dyDescent="0.2">
      <c r="G18155" s="64"/>
      <c r="H18155" s="64"/>
      <c r="O18155" s="87"/>
      <c r="P18155" s="127"/>
      <c r="Q18155" s="127"/>
      <c r="R18155" s="127"/>
    </row>
    <row r="18156" spans="7:18" x14ac:dyDescent="0.2">
      <c r="G18156" s="64"/>
      <c r="H18156" s="64"/>
      <c r="O18156" s="87"/>
      <c r="P18156" s="127"/>
      <c r="Q18156" s="127"/>
      <c r="R18156" s="127"/>
    </row>
    <row r="18157" spans="7:18" x14ac:dyDescent="0.2">
      <c r="G18157" s="64"/>
      <c r="H18157" s="64"/>
      <c r="O18157" s="87"/>
      <c r="P18157" s="127"/>
      <c r="Q18157" s="127"/>
      <c r="R18157" s="127"/>
    </row>
    <row r="18158" spans="7:18" x14ac:dyDescent="0.2">
      <c r="G18158" s="64"/>
      <c r="H18158" s="64"/>
      <c r="O18158" s="87"/>
      <c r="P18158" s="127"/>
      <c r="Q18158" s="127"/>
      <c r="R18158" s="127"/>
    </row>
    <row r="18159" spans="7:18" x14ac:dyDescent="0.2">
      <c r="G18159" s="64"/>
      <c r="H18159" s="64"/>
      <c r="O18159" s="87"/>
      <c r="P18159" s="127"/>
      <c r="Q18159" s="127"/>
      <c r="R18159" s="127"/>
    </row>
    <row r="18160" spans="7:18" x14ac:dyDescent="0.2">
      <c r="G18160" s="64"/>
      <c r="H18160" s="64"/>
      <c r="O18160" s="87"/>
      <c r="P18160" s="127"/>
      <c r="Q18160" s="127"/>
      <c r="R18160" s="127"/>
    </row>
    <row r="18161" spans="7:18" x14ac:dyDescent="0.2">
      <c r="G18161" s="64"/>
      <c r="H18161" s="64"/>
      <c r="O18161" s="87"/>
      <c r="P18161" s="127"/>
      <c r="Q18161" s="127"/>
      <c r="R18161" s="127"/>
    </row>
    <row r="18162" spans="7:18" x14ac:dyDescent="0.2">
      <c r="G18162" s="64"/>
      <c r="H18162" s="64"/>
      <c r="O18162" s="87"/>
      <c r="P18162" s="127"/>
      <c r="Q18162" s="127"/>
      <c r="R18162" s="127"/>
    </row>
    <row r="18163" spans="7:18" x14ac:dyDescent="0.2">
      <c r="G18163" s="64"/>
      <c r="H18163" s="64"/>
      <c r="O18163" s="87"/>
      <c r="P18163" s="127"/>
      <c r="Q18163" s="127"/>
      <c r="R18163" s="127"/>
    </row>
    <row r="18164" spans="7:18" x14ac:dyDescent="0.2">
      <c r="G18164" s="64"/>
      <c r="H18164" s="64"/>
      <c r="O18164" s="87"/>
      <c r="P18164" s="127"/>
      <c r="Q18164" s="127"/>
      <c r="R18164" s="127"/>
    </row>
    <row r="18165" spans="7:18" x14ac:dyDescent="0.2">
      <c r="G18165" s="64"/>
      <c r="H18165" s="64"/>
      <c r="O18165" s="87"/>
      <c r="P18165" s="127"/>
      <c r="Q18165" s="127"/>
      <c r="R18165" s="127"/>
    </row>
    <row r="18166" spans="7:18" x14ac:dyDescent="0.2">
      <c r="G18166" s="64"/>
      <c r="H18166" s="64"/>
      <c r="O18166" s="87"/>
      <c r="P18166" s="127"/>
      <c r="Q18166" s="127"/>
      <c r="R18166" s="127"/>
    </row>
    <row r="18167" spans="7:18" x14ac:dyDescent="0.2">
      <c r="G18167" s="64"/>
      <c r="H18167" s="64"/>
      <c r="O18167" s="87"/>
      <c r="P18167" s="127"/>
      <c r="Q18167" s="127"/>
      <c r="R18167" s="127"/>
    </row>
    <row r="18168" spans="7:18" x14ac:dyDescent="0.2">
      <c r="G18168" s="64"/>
      <c r="H18168" s="64"/>
      <c r="O18168" s="87"/>
      <c r="P18168" s="127"/>
      <c r="Q18168" s="127"/>
      <c r="R18168" s="127"/>
    </row>
    <row r="18169" spans="7:18" x14ac:dyDescent="0.2">
      <c r="G18169" s="64"/>
      <c r="H18169" s="64"/>
      <c r="O18169" s="87"/>
      <c r="P18169" s="127"/>
      <c r="Q18169" s="127"/>
      <c r="R18169" s="127"/>
    </row>
    <row r="18170" spans="7:18" x14ac:dyDescent="0.2">
      <c r="G18170" s="64"/>
      <c r="H18170" s="64"/>
      <c r="O18170" s="87"/>
      <c r="P18170" s="127"/>
      <c r="Q18170" s="127"/>
      <c r="R18170" s="127"/>
    </row>
    <row r="18171" spans="7:18" x14ac:dyDescent="0.2">
      <c r="G18171" s="64"/>
      <c r="H18171" s="64"/>
      <c r="O18171" s="87"/>
      <c r="P18171" s="127"/>
      <c r="Q18171" s="127"/>
      <c r="R18171" s="127"/>
    </row>
    <row r="18172" spans="7:18" x14ac:dyDescent="0.2">
      <c r="G18172" s="64"/>
      <c r="H18172" s="64"/>
      <c r="O18172" s="87"/>
      <c r="P18172" s="127"/>
      <c r="Q18172" s="127"/>
      <c r="R18172" s="127"/>
    </row>
    <row r="18173" spans="7:18" x14ac:dyDescent="0.2">
      <c r="G18173" s="64"/>
      <c r="H18173" s="64"/>
      <c r="O18173" s="87"/>
      <c r="P18173" s="127"/>
      <c r="Q18173" s="127"/>
      <c r="R18173" s="127"/>
    </row>
    <row r="18174" spans="7:18" x14ac:dyDescent="0.2">
      <c r="G18174" s="64"/>
      <c r="H18174" s="64"/>
      <c r="O18174" s="87"/>
      <c r="P18174" s="127"/>
      <c r="Q18174" s="127"/>
      <c r="R18174" s="127"/>
    </row>
    <row r="18175" spans="7:18" x14ac:dyDescent="0.2">
      <c r="G18175" s="64"/>
      <c r="H18175" s="64"/>
      <c r="O18175" s="87"/>
      <c r="P18175" s="127"/>
      <c r="Q18175" s="127"/>
      <c r="R18175" s="127"/>
    </row>
    <row r="18176" spans="7:18" x14ac:dyDescent="0.2">
      <c r="G18176" s="64"/>
      <c r="H18176" s="64"/>
      <c r="O18176" s="87"/>
      <c r="P18176" s="127"/>
      <c r="Q18176" s="127"/>
      <c r="R18176" s="127"/>
    </row>
    <row r="18177" spans="7:18" x14ac:dyDescent="0.2">
      <c r="G18177" s="64"/>
      <c r="H18177" s="64"/>
      <c r="O18177" s="87"/>
      <c r="P18177" s="127"/>
      <c r="Q18177" s="127"/>
      <c r="R18177" s="127"/>
    </row>
    <row r="18178" spans="7:18" x14ac:dyDescent="0.2">
      <c r="G18178" s="64"/>
      <c r="H18178" s="64"/>
      <c r="O18178" s="87"/>
      <c r="P18178" s="127"/>
      <c r="Q18178" s="127"/>
      <c r="R18178" s="127"/>
    </row>
    <row r="18179" spans="7:18" x14ac:dyDescent="0.2">
      <c r="G18179" s="64"/>
      <c r="H18179" s="64"/>
      <c r="O18179" s="87"/>
      <c r="P18179" s="127"/>
      <c r="Q18179" s="127"/>
      <c r="R18179" s="127"/>
    </row>
    <row r="18180" spans="7:18" x14ac:dyDescent="0.2">
      <c r="G18180" s="64"/>
      <c r="H18180" s="64"/>
      <c r="O18180" s="87"/>
      <c r="P18180" s="127"/>
      <c r="Q18180" s="127"/>
      <c r="R18180" s="127"/>
    </row>
    <row r="18181" spans="7:18" x14ac:dyDescent="0.2">
      <c r="G18181" s="64"/>
      <c r="H18181" s="64"/>
      <c r="O18181" s="87"/>
      <c r="P18181" s="127"/>
      <c r="Q18181" s="127"/>
      <c r="R18181" s="127"/>
    </row>
    <row r="18182" spans="7:18" x14ac:dyDescent="0.2">
      <c r="G18182" s="64"/>
      <c r="H18182" s="64"/>
      <c r="O18182" s="87"/>
      <c r="P18182" s="127"/>
      <c r="Q18182" s="127"/>
      <c r="R18182" s="127"/>
    </row>
    <row r="18183" spans="7:18" x14ac:dyDescent="0.2">
      <c r="G18183" s="64"/>
      <c r="H18183" s="64"/>
      <c r="O18183" s="87"/>
      <c r="P18183" s="127"/>
      <c r="Q18183" s="127"/>
      <c r="R18183" s="127"/>
    </row>
    <row r="18184" spans="7:18" x14ac:dyDescent="0.2">
      <c r="G18184" s="64"/>
      <c r="H18184" s="64"/>
      <c r="O18184" s="87"/>
      <c r="P18184" s="127"/>
      <c r="Q18184" s="127"/>
      <c r="R18184" s="127"/>
    </row>
    <row r="18185" spans="7:18" x14ac:dyDescent="0.2">
      <c r="G18185" s="64"/>
      <c r="H18185" s="64"/>
      <c r="O18185" s="87"/>
      <c r="P18185" s="127"/>
      <c r="Q18185" s="127"/>
      <c r="R18185" s="127"/>
    </row>
    <row r="18186" spans="7:18" x14ac:dyDescent="0.2">
      <c r="G18186" s="64"/>
      <c r="H18186" s="64"/>
      <c r="O18186" s="87"/>
      <c r="P18186" s="127"/>
      <c r="Q18186" s="127"/>
      <c r="R18186" s="127"/>
    </row>
    <row r="18187" spans="7:18" x14ac:dyDescent="0.2">
      <c r="G18187" s="64"/>
      <c r="H18187" s="64"/>
      <c r="O18187" s="87"/>
      <c r="P18187" s="127"/>
      <c r="Q18187" s="127"/>
      <c r="R18187" s="127"/>
    </row>
    <row r="18188" spans="7:18" x14ac:dyDescent="0.2">
      <c r="G18188" s="64"/>
      <c r="H18188" s="64"/>
      <c r="O18188" s="87"/>
      <c r="P18188" s="127"/>
      <c r="Q18188" s="127"/>
      <c r="R18188" s="127"/>
    </row>
    <row r="18189" spans="7:18" x14ac:dyDescent="0.2">
      <c r="G18189" s="64"/>
      <c r="H18189" s="64"/>
      <c r="O18189" s="87"/>
      <c r="P18189" s="127"/>
      <c r="Q18189" s="127"/>
      <c r="R18189" s="127"/>
    </row>
    <row r="18190" spans="7:18" x14ac:dyDescent="0.2">
      <c r="G18190" s="64"/>
      <c r="H18190" s="64"/>
      <c r="O18190" s="87"/>
      <c r="P18190" s="127"/>
      <c r="Q18190" s="127"/>
      <c r="R18190" s="127"/>
    </row>
    <row r="18191" spans="7:18" x14ac:dyDescent="0.2">
      <c r="G18191" s="64"/>
      <c r="H18191" s="64"/>
      <c r="O18191" s="87"/>
      <c r="P18191" s="127"/>
      <c r="Q18191" s="127"/>
      <c r="R18191" s="127"/>
    </row>
    <row r="18192" spans="7:18" x14ac:dyDescent="0.2">
      <c r="G18192" s="64"/>
      <c r="H18192" s="64"/>
      <c r="O18192" s="87"/>
      <c r="P18192" s="127"/>
      <c r="Q18192" s="127"/>
      <c r="R18192" s="127"/>
    </row>
    <row r="18193" spans="7:18" x14ac:dyDescent="0.2">
      <c r="G18193" s="64"/>
      <c r="H18193" s="64"/>
      <c r="O18193" s="87"/>
      <c r="P18193" s="127"/>
      <c r="Q18193" s="127"/>
      <c r="R18193" s="127"/>
    </row>
    <row r="18194" spans="7:18" x14ac:dyDescent="0.2">
      <c r="G18194" s="64"/>
      <c r="H18194" s="64"/>
      <c r="O18194" s="87"/>
      <c r="P18194" s="127"/>
      <c r="Q18194" s="127"/>
      <c r="R18194" s="127"/>
    </row>
    <row r="18195" spans="7:18" x14ac:dyDescent="0.2">
      <c r="G18195" s="64"/>
      <c r="H18195" s="64"/>
      <c r="O18195" s="87"/>
      <c r="P18195" s="127"/>
      <c r="Q18195" s="127"/>
      <c r="R18195" s="127"/>
    </row>
    <row r="18196" spans="7:18" x14ac:dyDescent="0.2">
      <c r="G18196" s="64"/>
      <c r="H18196" s="64"/>
      <c r="O18196" s="87"/>
      <c r="P18196" s="127"/>
      <c r="Q18196" s="127"/>
      <c r="R18196" s="127"/>
    </row>
    <row r="18197" spans="7:18" x14ac:dyDescent="0.2">
      <c r="G18197" s="64"/>
      <c r="H18197" s="64"/>
      <c r="O18197" s="87"/>
      <c r="P18197" s="127"/>
      <c r="Q18197" s="127"/>
      <c r="R18197" s="127"/>
    </row>
    <row r="18198" spans="7:18" x14ac:dyDescent="0.2">
      <c r="G18198" s="64"/>
      <c r="H18198" s="64"/>
      <c r="O18198" s="87"/>
      <c r="P18198" s="127"/>
      <c r="Q18198" s="127"/>
      <c r="R18198" s="127"/>
    </row>
    <row r="18199" spans="7:18" x14ac:dyDescent="0.2">
      <c r="G18199" s="64"/>
      <c r="H18199" s="64"/>
      <c r="O18199" s="87"/>
      <c r="P18199" s="127"/>
      <c r="Q18199" s="127"/>
      <c r="R18199" s="127"/>
    </row>
    <row r="18200" spans="7:18" x14ac:dyDescent="0.2">
      <c r="G18200" s="64"/>
      <c r="H18200" s="64"/>
      <c r="O18200" s="87"/>
      <c r="P18200" s="127"/>
      <c r="Q18200" s="127"/>
      <c r="R18200" s="127"/>
    </row>
    <row r="18201" spans="7:18" x14ac:dyDescent="0.2">
      <c r="G18201" s="64"/>
      <c r="H18201" s="64"/>
      <c r="O18201" s="87"/>
      <c r="P18201" s="127"/>
      <c r="Q18201" s="127"/>
      <c r="R18201" s="127"/>
    </row>
    <row r="18202" spans="7:18" x14ac:dyDescent="0.2">
      <c r="G18202" s="64"/>
      <c r="H18202" s="64"/>
      <c r="O18202" s="87"/>
      <c r="P18202" s="127"/>
      <c r="Q18202" s="127"/>
      <c r="R18202" s="127"/>
    </row>
    <row r="18203" spans="7:18" x14ac:dyDescent="0.2">
      <c r="G18203" s="64"/>
      <c r="H18203" s="64"/>
      <c r="O18203" s="87"/>
      <c r="P18203" s="127"/>
      <c r="Q18203" s="127"/>
      <c r="R18203" s="127"/>
    </row>
    <row r="18204" spans="7:18" x14ac:dyDescent="0.2">
      <c r="G18204" s="64"/>
      <c r="H18204" s="64"/>
      <c r="O18204" s="87"/>
      <c r="P18204" s="127"/>
      <c r="Q18204" s="127"/>
      <c r="R18204" s="127"/>
    </row>
    <row r="18205" spans="7:18" x14ac:dyDescent="0.2">
      <c r="G18205" s="64"/>
      <c r="H18205" s="64"/>
      <c r="O18205" s="87"/>
      <c r="P18205" s="127"/>
      <c r="Q18205" s="127"/>
      <c r="R18205" s="127"/>
    </row>
    <row r="18206" spans="7:18" x14ac:dyDescent="0.2">
      <c r="G18206" s="64"/>
      <c r="H18206" s="64"/>
      <c r="O18206" s="87"/>
      <c r="P18206" s="127"/>
      <c r="Q18206" s="127"/>
      <c r="R18206" s="127"/>
    </row>
    <row r="18207" spans="7:18" x14ac:dyDescent="0.2">
      <c r="G18207" s="64"/>
      <c r="H18207" s="64"/>
      <c r="O18207" s="87"/>
      <c r="P18207" s="127"/>
      <c r="Q18207" s="127"/>
      <c r="R18207" s="127"/>
    </row>
    <row r="18208" spans="7:18" x14ac:dyDescent="0.2">
      <c r="G18208" s="64"/>
      <c r="H18208" s="64"/>
      <c r="O18208" s="87"/>
      <c r="P18208" s="127"/>
      <c r="Q18208" s="127"/>
      <c r="R18208" s="127"/>
    </row>
    <row r="18209" spans="7:18" x14ac:dyDescent="0.2">
      <c r="G18209" s="64"/>
      <c r="H18209" s="64"/>
      <c r="O18209" s="87"/>
      <c r="P18209" s="127"/>
      <c r="Q18209" s="127"/>
      <c r="R18209" s="127"/>
    </row>
    <row r="18210" spans="7:18" x14ac:dyDescent="0.2">
      <c r="G18210" s="64"/>
      <c r="H18210" s="64"/>
      <c r="O18210" s="87"/>
      <c r="P18210" s="127"/>
      <c r="Q18210" s="127"/>
      <c r="R18210" s="127"/>
    </row>
    <row r="18211" spans="7:18" x14ac:dyDescent="0.2">
      <c r="G18211" s="64"/>
      <c r="H18211" s="64"/>
      <c r="O18211" s="87"/>
      <c r="P18211" s="127"/>
      <c r="Q18211" s="127"/>
      <c r="R18211" s="127"/>
    </row>
    <row r="18212" spans="7:18" x14ac:dyDescent="0.2">
      <c r="G18212" s="64"/>
      <c r="H18212" s="64"/>
      <c r="O18212" s="87"/>
      <c r="P18212" s="127"/>
      <c r="Q18212" s="127"/>
      <c r="R18212" s="127"/>
    </row>
    <row r="18213" spans="7:18" x14ac:dyDescent="0.2">
      <c r="G18213" s="64"/>
      <c r="H18213" s="64"/>
      <c r="O18213" s="87"/>
      <c r="P18213" s="127"/>
      <c r="Q18213" s="127"/>
      <c r="R18213" s="127"/>
    </row>
    <row r="18214" spans="7:18" x14ac:dyDescent="0.2">
      <c r="G18214" s="64"/>
      <c r="H18214" s="64"/>
      <c r="O18214" s="87"/>
      <c r="P18214" s="127"/>
      <c r="Q18214" s="127"/>
      <c r="R18214" s="127"/>
    </row>
    <row r="18215" spans="7:18" x14ac:dyDescent="0.2">
      <c r="G18215" s="64"/>
      <c r="H18215" s="64"/>
      <c r="O18215" s="87"/>
      <c r="P18215" s="127"/>
      <c r="Q18215" s="127"/>
      <c r="R18215" s="127"/>
    </row>
    <row r="18216" spans="7:18" x14ac:dyDescent="0.2">
      <c r="G18216" s="64"/>
      <c r="H18216" s="64"/>
      <c r="O18216" s="87"/>
      <c r="P18216" s="127"/>
      <c r="Q18216" s="127"/>
      <c r="R18216" s="127"/>
    </row>
    <row r="18217" spans="7:18" x14ac:dyDescent="0.2">
      <c r="G18217" s="64"/>
      <c r="H18217" s="64"/>
      <c r="O18217" s="87"/>
      <c r="P18217" s="127"/>
      <c r="Q18217" s="127"/>
      <c r="R18217" s="127"/>
    </row>
    <row r="18218" spans="7:18" x14ac:dyDescent="0.2">
      <c r="G18218" s="64"/>
      <c r="H18218" s="64"/>
      <c r="O18218" s="87"/>
      <c r="P18218" s="127"/>
      <c r="Q18218" s="127"/>
      <c r="R18218" s="127"/>
    </row>
    <row r="18219" spans="7:18" x14ac:dyDescent="0.2">
      <c r="G18219" s="64"/>
      <c r="H18219" s="64"/>
      <c r="O18219" s="87"/>
      <c r="P18219" s="127"/>
      <c r="Q18219" s="127"/>
      <c r="R18219" s="127"/>
    </row>
    <row r="18220" spans="7:18" x14ac:dyDescent="0.2">
      <c r="G18220" s="64"/>
      <c r="H18220" s="64"/>
      <c r="O18220" s="87"/>
      <c r="P18220" s="127"/>
      <c r="Q18220" s="127"/>
      <c r="R18220" s="127"/>
    </row>
    <row r="18221" spans="7:18" x14ac:dyDescent="0.2">
      <c r="G18221" s="64"/>
      <c r="H18221" s="64"/>
      <c r="O18221" s="87"/>
      <c r="P18221" s="127"/>
      <c r="Q18221" s="127"/>
      <c r="R18221" s="127"/>
    </row>
    <row r="18222" spans="7:18" x14ac:dyDescent="0.2">
      <c r="G18222" s="64"/>
      <c r="H18222" s="64"/>
      <c r="O18222" s="87"/>
      <c r="P18222" s="127"/>
      <c r="Q18222" s="127"/>
      <c r="R18222" s="127"/>
    </row>
    <row r="18223" spans="7:18" x14ac:dyDescent="0.2">
      <c r="G18223" s="64"/>
      <c r="H18223" s="64"/>
      <c r="O18223" s="87"/>
      <c r="P18223" s="127"/>
      <c r="Q18223" s="127"/>
      <c r="R18223" s="127"/>
    </row>
    <row r="18224" spans="7:18" x14ac:dyDescent="0.2">
      <c r="G18224" s="64"/>
      <c r="H18224" s="64"/>
      <c r="O18224" s="87"/>
      <c r="P18224" s="127"/>
      <c r="Q18224" s="127"/>
      <c r="R18224" s="127"/>
    </row>
    <row r="18225" spans="7:18" x14ac:dyDescent="0.2">
      <c r="G18225" s="64"/>
      <c r="H18225" s="64"/>
      <c r="O18225" s="87"/>
      <c r="P18225" s="127"/>
      <c r="Q18225" s="127"/>
      <c r="R18225" s="127"/>
    </row>
    <row r="18226" spans="7:18" x14ac:dyDescent="0.2">
      <c r="G18226" s="64"/>
      <c r="H18226" s="64"/>
      <c r="O18226" s="87"/>
      <c r="P18226" s="127"/>
      <c r="Q18226" s="127"/>
      <c r="R18226" s="127"/>
    </row>
    <row r="18227" spans="7:18" x14ac:dyDescent="0.2">
      <c r="G18227" s="64"/>
      <c r="H18227" s="64"/>
      <c r="O18227" s="87"/>
      <c r="P18227" s="127"/>
      <c r="Q18227" s="127"/>
      <c r="R18227" s="127"/>
    </row>
    <row r="18228" spans="7:18" x14ac:dyDescent="0.2">
      <c r="G18228" s="64"/>
      <c r="H18228" s="64"/>
      <c r="O18228" s="87"/>
      <c r="P18228" s="127"/>
      <c r="Q18228" s="127"/>
      <c r="R18228" s="127"/>
    </row>
    <row r="18229" spans="7:18" x14ac:dyDescent="0.2">
      <c r="G18229" s="64"/>
      <c r="H18229" s="64"/>
      <c r="O18229" s="87"/>
      <c r="P18229" s="127"/>
      <c r="Q18229" s="127"/>
      <c r="R18229" s="127"/>
    </row>
    <row r="18230" spans="7:18" x14ac:dyDescent="0.2">
      <c r="G18230" s="64"/>
      <c r="H18230" s="64"/>
      <c r="O18230" s="87"/>
      <c r="P18230" s="127"/>
      <c r="Q18230" s="127"/>
      <c r="R18230" s="127"/>
    </row>
    <row r="18231" spans="7:18" x14ac:dyDescent="0.2">
      <c r="G18231" s="64"/>
      <c r="H18231" s="64"/>
      <c r="O18231" s="87"/>
      <c r="P18231" s="127"/>
      <c r="Q18231" s="127"/>
      <c r="R18231" s="127"/>
    </row>
    <row r="18232" spans="7:18" x14ac:dyDescent="0.2">
      <c r="G18232" s="64"/>
      <c r="H18232" s="64"/>
      <c r="O18232" s="87"/>
      <c r="P18232" s="127"/>
      <c r="Q18232" s="127"/>
      <c r="R18232" s="127"/>
    </row>
    <row r="18233" spans="7:18" x14ac:dyDescent="0.2">
      <c r="G18233" s="64"/>
      <c r="H18233" s="64"/>
      <c r="O18233" s="87"/>
      <c r="P18233" s="127"/>
      <c r="Q18233" s="127"/>
      <c r="R18233" s="127"/>
    </row>
    <row r="18234" spans="7:18" x14ac:dyDescent="0.2">
      <c r="G18234" s="64"/>
      <c r="H18234" s="64"/>
      <c r="O18234" s="87"/>
      <c r="P18234" s="127"/>
      <c r="Q18234" s="127"/>
      <c r="R18234" s="127"/>
    </row>
    <row r="18235" spans="7:18" x14ac:dyDescent="0.2">
      <c r="G18235" s="64"/>
      <c r="H18235" s="64"/>
      <c r="O18235" s="87"/>
      <c r="P18235" s="127"/>
      <c r="Q18235" s="127"/>
      <c r="R18235" s="127"/>
    </row>
    <row r="18236" spans="7:18" x14ac:dyDescent="0.2">
      <c r="G18236" s="64"/>
      <c r="H18236" s="64"/>
      <c r="O18236" s="87"/>
      <c r="P18236" s="127"/>
      <c r="Q18236" s="127"/>
      <c r="R18236" s="127"/>
    </row>
    <row r="18237" spans="7:18" x14ac:dyDescent="0.2">
      <c r="G18237" s="64"/>
      <c r="H18237" s="64"/>
      <c r="O18237" s="87"/>
      <c r="P18237" s="127"/>
      <c r="Q18237" s="127"/>
      <c r="R18237" s="127"/>
    </row>
    <row r="18238" spans="7:18" x14ac:dyDescent="0.2">
      <c r="G18238" s="64"/>
      <c r="H18238" s="64"/>
      <c r="O18238" s="87"/>
      <c r="P18238" s="127"/>
      <c r="Q18238" s="127"/>
      <c r="R18238" s="127"/>
    </row>
    <row r="18239" spans="7:18" x14ac:dyDescent="0.2">
      <c r="G18239" s="64"/>
      <c r="H18239" s="64"/>
      <c r="O18239" s="87"/>
      <c r="P18239" s="127"/>
      <c r="Q18239" s="127"/>
      <c r="R18239" s="127"/>
    </row>
    <row r="18240" spans="7:18" x14ac:dyDescent="0.2">
      <c r="G18240" s="64"/>
      <c r="H18240" s="64"/>
      <c r="O18240" s="87"/>
      <c r="P18240" s="127"/>
      <c r="Q18240" s="127"/>
      <c r="R18240" s="127"/>
    </row>
    <row r="18241" spans="7:18" x14ac:dyDescent="0.2">
      <c r="G18241" s="64"/>
      <c r="H18241" s="64"/>
      <c r="O18241" s="87"/>
      <c r="P18241" s="127"/>
      <c r="Q18241" s="127"/>
      <c r="R18241" s="127"/>
    </row>
    <row r="18242" spans="7:18" x14ac:dyDescent="0.2">
      <c r="G18242" s="64"/>
      <c r="H18242" s="64"/>
      <c r="O18242" s="87"/>
      <c r="P18242" s="127"/>
      <c r="Q18242" s="127"/>
      <c r="R18242" s="127"/>
    </row>
    <row r="18243" spans="7:18" x14ac:dyDescent="0.2">
      <c r="G18243" s="64"/>
      <c r="H18243" s="64"/>
      <c r="O18243" s="87"/>
      <c r="P18243" s="127"/>
      <c r="Q18243" s="127"/>
      <c r="R18243" s="127"/>
    </row>
    <row r="18244" spans="7:18" x14ac:dyDescent="0.2">
      <c r="G18244" s="64"/>
      <c r="H18244" s="64"/>
      <c r="O18244" s="87"/>
      <c r="P18244" s="127"/>
      <c r="Q18244" s="127"/>
      <c r="R18244" s="127"/>
    </row>
    <row r="18245" spans="7:18" x14ac:dyDescent="0.2">
      <c r="G18245" s="64"/>
      <c r="H18245" s="64"/>
      <c r="O18245" s="87"/>
      <c r="P18245" s="127"/>
      <c r="Q18245" s="127"/>
      <c r="R18245" s="127"/>
    </row>
    <row r="18246" spans="7:18" x14ac:dyDescent="0.2">
      <c r="G18246" s="64"/>
      <c r="H18246" s="64"/>
      <c r="O18246" s="87"/>
      <c r="P18246" s="127"/>
      <c r="Q18246" s="127"/>
      <c r="R18246" s="127"/>
    </row>
    <row r="18247" spans="7:18" x14ac:dyDescent="0.2">
      <c r="G18247" s="64"/>
      <c r="H18247" s="64"/>
      <c r="O18247" s="87"/>
      <c r="P18247" s="127"/>
      <c r="Q18247" s="127"/>
      <c r="R18247" s="127"/>
    </row>
    <row r="18248" spans="7:18" x14ac:dyDescent="0.2">
      <c r="G18248" s="64"/>
      <c r="H18248" s="64"/>
      <c r="O18248" s="87"/>
      <c r="P18248" s="127"/>
      <c r="Q18248" s="127"/>
      <c r="R18248" s="127"/>
    </row>
    <row r="18249" spans="7:18" x14ac:dyDescent="0.2">
      <c r="G18249" s="64"/>
      <c r="H18249" s="64"/>
      <c r="O18249" s="87"/>
      <c r="P18249" s="127"/>
      <c r="Q18249" s="127"/>
      <c r="R18249" s="127"/>
    </row>
    <row r="18250" spans="7:18" x14ac:dyDescent="0.2">
      <c r="G18250" s="64"/>
      <c r="H18250" s="64"/>
      <c r="O18250" s="87"/>
      <c r="P18250" s="127"/>
      <c r="Q18250" s="127"/>
      <c r="R18250" s="127"/>
    </row>
    <row r="18251" spans="7:18" x14ac:dyDescent="0.2">
      <c r="G18251" s="64"/>
      <c r="H18251" s="64"/>
      <c r="O18251" s="87"/>
      <c r="P18251" s="127"/>
      <c r="Q18251" s="127"/>
      <c r="R18251" s="127"/>
    </row>
    <row r="18252" spans="7:18" x14ac:dyDescent="0.2">
      <c r="G18252" s="64"/>
      <c r="H18252" s="64"/>
      <c r="O18252" s="87"/>
      <c r="P18252" s="127"/>
      <c r="Q18252" s="127"/>
      <c r="R18252" s="127"/>
    </row>
    <row r="18253" spans="7:18" x14ac:dyDescent="0.2">
      <c r="G18253" s="64"/>
      <c r="H18253" s="64"/>
      <c r="O18253" s="87"/>
      <c r="P18253" s="127"/>
      <c r="Q18253" s="127"/>
      <c r="R18253" s="127"/>
    </row>
    <row r="18254" spans="7:18" x14ac:dyDescent="0.2">
      <c r="G18254" s="64"/>
      <c r="H18254" s="64"/>
      <c r="O18254" s="87"/>
      <c r="P18254" s="127"/>
      <c r="Q18254" s="127"/>
      <c r="R18254" s="127"/>
    </row>
    <row r="18255" spans="7:18" x14ac:dyDescent="0.2">
      <c r="G18255" s="64"/>
      <c r="H18255" s="64"/>
      <c r="O18255" s="87"/>
      <c r="P18255" s="127"/>
      <c r="Q18255" s="127"/>
      <c r="R18255" s="127"/>
    </row>
    <row r="18256" spans="7:18" x14ac:dyDescent="0.2">
      <c r="G18256" s="64"/>
      <c r="H18256" s="64"/>
      <c r="O18256" s="87"/>
      <c r="P18256" s="127"/>
      <c r="Q18256" s="127"/>
      <c r="R18256" s="127"/>
    </row>
    <row r="18257" spans="7:18" x14ac:dyDescent="0.2">
      <c r="G18257" s="64"/>
      <c r="H18257" s="64"/>
      <c r="O18257" s="87"/>
      <c r="P18257" s="127"/>
      <c r="Q18257" s="127"/>
      <c r="R18257" s="127"/>
    </row>
    <row r="18258" spans="7:18" x14ac:dyDescent="0.2">
      <c r="G18258" s="64"/>
      <c r="H18258" s="64"/>
      <c r="O18258" s="87"/>
      <c r="P18258" s="127"/>
      <c r="Q18258" s="127"/>
      <c r="R18258" s="127"/>
    </row>
    <row r="18259" spans="7:18" x14ac:dyDescent="0.2">
      <c r="G18259" s="64"/>
      <c r="H18259" s="64"/>
      <c r="O18259" s="87"/>
      <c r="P18259" s="127"/>
      <c r="Q18259" s="127"/>
      <c r="R18259" s="127"/>
    </row>
    <row r="18260" spans="7:18" x14ac:dyDescent="0.2">
      <c r="G18260" s="64"/>
      <c r="H18260" s="64"/>
      <c r="O18260" s="87"/>
      <c r="P18260" s="127"/>
      <c r="Q18260" s="127"/>
      <c r="R18260" s="127"/>
    </row>
    <row r="18261" spans="7:18" x14ac:dyDescent="0.2">
      <c r="G18261" s="64"/>
      <c r="H18261" s="64"/>
      <c r="O18261" s="87"/>
      <c r="P18261" s="127"/>
      <c r="Q18261" s="127"/>
      <c r="R18261" s="127"/>
    </row>
    <row r="18262" spans="7:18" x14ac:dyDescent="0.2">
      <c r="G18262" s="64"/>
      <c r="H18262" s="64"/>
      <c r="O18262" s="87"/>
      <c r="P18262" s="127"/>
      <c r="Q18262" s="127"/>
      <c r="R18262" s="127"/>
    </row>
    <row r="18263" spans="7:18" x14ac:dyDescent="0.2">
      <c r="G18263" s="64"/>
      <c r="H18263" s="64"/>
      <c r="O18263" s="87"/>
      <c r="P18263" s="127"/>
      <c r="Q18263" s="127"/>
      <c r="R18263" s="127"/>
    </row>
    <row r="18264" spans="7:18" x14ac:dyDescent="0.2">
      <c r="G18264" s="64"/>
      <c r="H18264" s="64"/>
      <c r="O18264" s="87"/>
      <c r="P18264" s="127"/>
      <c r="Q18264" s="127"/>
      <c r="R18264" s="127"/>
    </row>
    <row r="18265" spans="7:18" x14ac:dyDescent="0.2">
      <c r="G18265" s="64"/>
      <c r="H18265" s="64"/>
      <c r="O18265" s="87"/>
      <c r="P18265" s="127"/>
      <c r="Q18265" s="127"/>
      <c r="R18265" s="127"/>
    </row>
    <row r="18266" spans="7:18" x14ac:dyDescent="0.2">
      <c r="G18266" s="64"/>
      <c r="H18266" s="64"/>
      <c r="O18266" s="87"/>
      <c r="P18266" s="127"/>
      <c r="Q18266" s="127"/>
      <c r="R18266" s="127"/>
    </row>
    <row r="18267" spans="7:18" x14ac:dyDescent="0.2">
      <c r="G18267" s="64"/>
      <c r="H18267" s="64"/>
      <c r="O18267" s="87"/>
      <c r="P18267" s="127"/>
      <c r="Q18267" s="127"/>
      <c r="R18267" s="127"/>
    </row>
    <row r="18268" spans="7:18" x14ac:dyDescent="0.2">
      <c r="G18268" s="64"/>
      <c r="H18268" s="64"/>
      <c r="O18268" s="87"/>
      <c r="P18268" s="127"/>
      <c r="Q18268" s="127"/>
      <c r="R18268" s="127"/>
    </row>
    <row r="18269" spans="7:18" x14ac:dyDescent="0.2">
      <c r="G18269" s="64"/>
      <c r="H18269" s="64"/>
      <c r="O18269" s="87"/>
      <c r="P18269" s="127"/>
      <c r="Q18269" s="127"/>
      <c r="R18269" s="127"/>
    </row>
    <row r="18270" spans="7:18" x14ac:dyDescent="0.2">
      <c r="G18270" s="64"/>
      <c r="H18270" s="64"/>
      <c r="O18270" s="87"/>
      <c r="P18270" s="127"/>
      <c r="Q18270" s="127"/>
      <c r="R18270" s="127"/>
    </row>
    <row r="18271" spans="7:18" x14ac:dyDescent="0.2">
      <c r="G18271" s="64"/>
      <c r="H18271" s="64"/>
      <c r="O18271" s="87"/>
      <c r="P18271" s="127"/>
      <c r="Q18271" s="127"/>
      <c r="R18271" s="127"/>
    </row>
    <row r="18272" spans="7:18" x14ac:dyDescent="0.2">
      <c r="G18272" s="64"/>
      <c r="H18272" s="64"/>
      <c r="O18272" s="87"/>
      <c r="P18272" s="127"/>
      <c r="Q18272" s="127"/>
      <c r="R18272" s="127"/>
    </row>
    <row r="18273" spans="7:18" x14ac:dyDescent="0.2">
      <c r="G18273" s="64"/>
      <c r="H18273" s="64"/>
      <c r="O18273" s="87"/>
      <c r="P18273" s="127"/>
      <c r="Q18273" s="127"/>
      <c r="R18273" s="127"/>
    </row>
    <row r="18274" spans="7:18" x14ac:dyDescent="0.2">
      <c r="G18274" s="64"/>
      <c r="H18274" s="64"/>
      <c r="O18274" s="87"/>
      <c r="P18274" s="127"/>
      <c r="Q18274" s="127"/>
      <c r="R18274" s="127"/>
    </row>
    <row r="18275" spans="7:18" x14ac:dyDescent="0.2">
      <c r="G18275" s="64"/>
      <c r="H18275" s="64"/>
      <c r="O18275" s="87"/>
      <c r="P18275" s="127"/>
      <c r="Q18275" s="127"/>
      <c r="R18275" s="127"/>
    </row>
    <row r="18276" spans="7:18" x14ac:dyDescent="0.2">
      <c r="G18276" s="64"/>
      <c r="H18276" s="64"/>
      <c r="O18276" s="87"/>
      <c r="P18276" s="127"/>
      <c r="Q18276" s="127"/>
      <c r="R18276" s="127"/>
    </row>
    <row r="18277" spans="7:18" x14ac:dyDescent="0.2">
      <c r="G18277" s="64"/>
      <c r="H18277" s="64"/>
      <c r="O18277" s="87"/>
      <c r="P18277" s="127"/>
      <c r="Q18277" s="127"/>
      <c r="R18277" s="127"/>
    </row>
    <row r="18278" spans="7:18" x14ac:dyDescent="0.2">
      <c r="G18278" s="64"/>
      <c r="H18278" s="64"/>
      <c r="O18278" s="87"/>
      <c r="P18278" s="127"/>
      <c r="Q18278" s="127"/>
      <c r="R18278" s="127"/>
    </row>
    <row r="18279" spans="7:18" x14ac:dyDescent="0.2">
      <c r="G18279" s="64"/>
      <c r="H18279" s="64"/>
      <c r="O18279" s="87"/>
      <c r="P18279" s="127"/>
      <c r="Q18279" s="127"/>
      <c r="R18279" s="127"/>
    </row>
    <row r="18280" spans="7:18" x14ac:dyDescent="0.2">
      <c r="G18280" s="64"/>
      <c r="H18280" s="64"/>
      <c r="O18280" s="87"/>
      <c r="P18280" s="127"/>
      <c r="Q18280" s="127"/>
      <c r="R18280" s="127"/>
    </row>
    <row r="18281" spans="7:18" x14ac:dyDescent="0.2">
      <c r="G18281" s="64"/>
      <c r="H18281" s="64"/>
      <c r="O18281" s="87"/>
      <c r="P18281" s="127"/>
      <c r="Q18281" s="127"/>
      <c r="R18281" s="127"/>
    </row>
    <row r="18282" spans="7:18" x14ac:dyDescent="0.2">
      <c r="G18282" s="64"/>
      <c r="H18282" s="64"/>
      <c r="O18282" s="87"/>
      <c r="P18282" s="127"/>
      <c r="Q18282" s="127"/>
      <c r="R18282" s="127"/>
    </row>
    <row r="18283" spans="7:18" x14ac:dyDescent="0.2">
      <c r="G18283" s="64"/>
      <c r="H18283" s="64"/>
      <c r="O18283" s="87"/>
      <c r="P18283" s="127"/>
      <c r="Q18283" s="127"/>
      <c r="R18283" s="127"/>
    </row>
    <row r="18284" spans="7:18" x14ac:dyDescent="0.2">
      <c r="G18284" s="64"/>
      <c r="H18284" s="64"/>
      <c r="O18284" s="87"/>
      <c r="P18284" s="127"/>
      <c r="Q18284" s="127"/>
      <c r="R18284" s="127"/>
    </row>
    <row r="18285" spans="7:18" x14ac:dyDescent="0.2">
      <c r="G18285" s="64"/>
      <c r="H18285" s="64"/>
      <c r="O18285" s="87"/>
      <c r="P18285" s="127"/>
      <c r="Q18285" s="127"/>
      <c r="R18285" s="127"/>
    </row>
    <row r="18286" spans="7:18" x14ac:dyDescent="0.2">
      <c r="G18286" s="64"/>
      <c r="H18286" s="64"/>
      <c r="O18286" s="87"/>
      <c r="P18286" s="127"/>
      <c r="Q18286" s="127"/>
      <c r="R18286" s="127"/>
    </row>
    <row r="18287" spans="7:18" x14ac:dyDescent="0.2">
      <c r="G18287" s="64"/>
      <c r="H18287" s="64"/>
      <c r="O18287" s="87"/>
      <c r="P18287" s="127"/>
      <c r="Q18287" s="127"/>
      <c r="R18287" s="127"/>
    </row>
    <row r="18288" spans="7:18" x14ac:dyDescent="0.2">
      <c r="G18288" s="64"/>
      <c r="H18288" s="64"/>
      <c r="O18288" s="87"/>
      <c r="P18288" s="127"/>
      <c r="Q18288" s="127"/>
      <c r="R18288" s="127"/>
    </row>
    <row r="18289" spans="7:18" x14ac:dyDescent="0.2">
      <c r="G18289" s="64"/>
      <c r="H18289" s="64"/>
      <c r="O18289" s="87"/>
      <c r="P18289" s="127"/>
      <c r="Q18289" s="127"/>
      <c r="R18289" s="127"/>
    </row>
    <row r="18290" spans="7:18" x14ac:dyDescent="0.2">
      <c r="G18290" s="64"/>
      <c r="H18290" s="64"/>
      <c r="O18290" s="87"/>
      <c r="P18290" s="127"/>
      <c r="Q18290" s="127"/>
      <c r="R18290" s="127"/>
    </row>
    <row r="18291" spans="7:18" x14ac:dyDescent="0.2">
      <c r="G18291" s="64"/>
      <c r="H18291" s="64"/>
      <c r="O18291" s="87"/>
      <c r="P18291" s="127"/>
      <c r="Q18291" s="127"/>
      <c r="R18291" s="127"/>
    </row>
    <row r="18292" spans="7:18" x14ac:dyDescent="0.2">
      <c r="G18292" s="64"/>
      <c r="H18292" s="64"/>
      <c r="O18292" s="87"/>
      <c r="P18292" s="127"/>
      <c r="Q18292" s="127"/>
      <c r="R18292" s="127"/>
    </row>
    <row r="18293" spans="7:18" x14ac:dyDescent="0.2">
      <c r="G18293" s="64"/>
      <c r="H18293" s="64"/>
      <c r="O18293" s="87"/>
      <c r="P18293" s="127"/>
      <c r="Q18293" s="127"/>
      <c r="R18293" s="127"/>
    </row>
    <row r="18294" spans="7:18" x14ac:dyDescent="0.2">
      <c r="G18294" s="64"/>
      <c r="H18294" s="64"/>
      <c r="O18294" s="87"/>
      <c r="P18294" s="127"/>
      <c r="Q18294" s="127"/>
      <c r="R18294" s="127"/>
    </row>
    <row r="18295" spans="7:18" x14ac:dyDescent="0.2">
      <c r="G18295" s="64"/>
      <c r="H18295" s="64"/>
      <c r="O18295" s="87"/>
      <c r="P18295" s="127"/>
      <c r="Q18295" s="127"/>
      <c r="R18295" s="127"/>
    </row>
    <row r="18296" spans="7:18" x14ac:dyDescent="0.2">
      <c r="G18296" s="64"/>
      <c r="H18296" s="64"/>
      <c r="O18296" s="87"/>
      <c r="P18296" s="127"/>
      <c r="Q18296" s="127"/>
      <c r="R18296" s="127"/>
    </row>
    <row r="18297" spans="7:18" x14ac:dyDescent="0.2">
      <c r="G18297" s="64"/>
      <c r="H18297" s="64"/>
      <c r="O18297" s="87"/>
      <c r="P18297" s="127"/>
      <c r="Q18297" s="127"/>
      <c r="R18297" s="127"/>
    </row>
    <row r="18298" spans="7:18" x14ac:dyDescent="0.2">
      <c r="G18298" s="64"/>
      <c r="H18298" s="64"/>
      <c r="O18298" s="87"/>
      <c r="P18298" s="127"/>
      <c r="Q18298" s="127"/>
      <c r="R18298" s="127"/>
    </row>
    <row r="18299" spans="7:18" x14ac:dyDescent="0.2">
      <c r="G18299" s="64"/>
      <c r="H18299" s="64"/>
      <c r="O18299" s="87"/>
      <c r="P18299" s="127"/>
      <c r="Q18299" s="127"/>
      <c r="R18299" s="127"/>
    </row>
    <row r="18300" spans="7:18" x14ac:dyDescent="0.2">
      <c r="G18300" s="64"/>
      <c r="H18300" s="64"/>
      <c r="O18300" s="87"/>
      <c r="P18300" s="127"/>
      <c r="Q18300" s="127"/>
      <c r="R18300" s="127"/>
    </row>
    <row r="18301" spans="7:18" x14ac:dyDescent="0.2">
      <c r="G18301" s="64"/>
      <c r="H18301" s="64"/>
      <c r="O18301" s="87"/>
      <c r="P18301" s="127"/>
      <c r="Q18301" s="127"/>
      <c r="R18301" s="127"/>
    </row>
    <row r="18302" spans="7:18" x14ac:dyDescent="0.2">
      <c r="G18302" s="64"/>
      <c r="H18302" s="64"/>
      <c r="O18302" s="87"/>
      <c r="P18302" s="127"/>
      <c r="Q18302" s="127"/>
      <c r="R18302" s="127"/>
    </row>
    <row r="18303" spans="7:18" x14ac:dyDescent="0.2">
      <c r="G18303" s="64"/>
      <c r="H18303" s="64"/>
      <c r="O18303" s="87"/>
      <c r="P18303" s="127"/>
      <c r="Q18303" s="127"/>
      <c r="R18303" s="127"/>
    </row>
    <row r="18304" spans="7:18" x14ac:dyDescent="0.2">
      <c r="G18304" s="64"/>
      <c r="H18304" s="64"/>
      <c r="O18304" s="87"/>
      <c r="P18304" s="127"/>
      <c r="Q18304" s="127"/>
      <c r="R18304" s="127"/>
    </row>
    <row r="18305" spans="7:18" x14ac:dyDescent="0.2">
      <c r="G18305" s="64"/>
      <c r="H18305" s="64"/>
      <c r="O18305" s="87"/>
      <c r="P18305" s="127"/>
      <c r="Q18305" s="127"/>
      <c r="R18305" s="127"/>
    </row>
    <row r="18306" spans="7:18" x14ac:dyDescent="0.2">
      <c r="G18306" s="64"/>
      <c r="H18306" s="64"/>
      <c r="O18306" s="87"/>
      <c r="P18306" s="127"/>
      <c r="Q18306" s="127"/>
      <c r="R18306" s="127"/>
    </row>
    <row r="18307" spans="7:18" x14ac:dyDescent="0.2">
      <c r="G18307" s="64"/>
      <c r="H18307" s="64"/>
      <c r="O18307" s="87"/>
      <c r="P18307" s="127"/>
      <c r="Q18307" s="127"/>
      <c r="R18307" s="127"/>
    </row>
    <row r="18308" spans="7:18" x14ac:dyDescent="0.2">
      <c r="G18308" s="64"/>
      <c r="H18308" s="64"/>
      <c r="O18308" s="87"/>
      <c r="P18308" s="127"/>
      <c r="Q18308" s="127"/>
      <c r="R18308" s="127"/>
    </row>
    <row r="18309" spans="7:18" x14ac:dyDescent="0.2">
      <c r="G18309" s="64"/>
      <c r="H18309" s="64"/>
      <c r="O18309" s="87"/>
      <c r="P18309" s="127"/>
      <c r="Q18309" s="127"/>
      <c r="R18309" s="127"/>
    </row>
    <row r="18310" spans="7:18" x14ac:dyDescent="0.2">
      <c r="G18310" s="64"/>
      <c r="H18310" s="64"/>
      <c r="O18310" s="87"/>
      <c r="P18310" s="127"/>
      <c r="Q18310" s="127"/>
      <c r="R18310" s="127"/>
    </row>
    <row r="18311" spans="7:18" x14ac:dyDescent="0.2">
      <c r="G18311" s="64"/>
      <c r="H18311" s="64"/>
      <c r="O18311" s="87"/>
      <c r="P18311" s="127"/>
      <c r="Q18311" s="127"/>
      <c r="R18311" s="127"/>
    </row>
    <row r="18312" spans="7:18" x14ac:dyDescent="0.2">
      <c r="G18312" s="64"/>
      <c r="H18312" s="64"/>
      <c r="O18312" s="87"/>
      <c r="P18312" s="127"/>
      <c r="Q18312" s="127"/>
      <c r="R18312" s="127"/>
    </row>
    <row r="18313" spans="7:18" x14ac:dyDescent="0.2">
      <c r="G18313" s="64"/>
      <c r="H18313" s="64"/>
      <c r="O18313" s="87"/>
      <c r="P18313" s="127"/>
      <c r="Q18313" s="127"/>
      <c r="R18313" s="127"/>
    </row>
    <row r="18314" spans="7:18" x14ac:dyDescent="0.2">
      <c r="G18314" s="64"/>
      <c r="H18314" s="64"/>
      <c r="O18314" s="87"/>
      <c r="P18314" s="127"/>
      <c r="Q18314" s="127"/>
      <c r="R18314" s="127"/>
    </row>
    <row r="18315" spans="7:18" x14ac:dyDescent="0.2">
      <c r="G18315" s="64"/>
      <c r="H18315" s="64"/>
      <c r="O18315" s="87"/>
      <c r="P18315" s="127"/>
      <c r="Q18315" s="127"/>
      <c r="R18315" s="127"/>
    </row>
    <row r="18316" spans="7:18" x14ac:dyDescent="0.2">
      <c r="G18316" s="64"/>
      <c r="H18316" s="64"/>
      <c r="O18316" s="87"/>
      <c r="P18316" s="127"/>
      <c r="Q18316" s="127"/>
      <c r="R18316" s="127"/>
    </row>
    <row r="18317" spans="7:18" x14ac:dyDescent="0.2">
      <c r="G18317" s="64"/>
      <c r="H18317" s="64"/>
      <c r="O18317" s="87"/>
      <c r="P18317" s="127"/>
      <c r="Q18317" s="127"/>
      <c r="R18317" s="127"/>
    </row>
    <row r="18318" spans="7:18" x14ac:dyDescent="0.2">
      <c r="G18318" s="64"/>
      <c r="H18318" s="64"/>
      <c r="O18318" s="87"/>
      <c r="P18318" s="127"/>
      <c r="Q18318" s="127"/>
      <c r="R18318" s="127"/>
    </row>
    <row r="18319" spans="7:18" x14ac:dyDescent="0.2">
      <c r="G18319" s="64"/>
      <c r="H18319" s="64"/>
      <c r="O18319" s="87"/>
      <c r="P18319" s="127"/>
      <c r="Q18319" s="127"/>
      <c r="R18319" s="127"/>
    </row>
    <row r="18320" spans="7:18" x14ac:dyDescent="0.2">
      <c r="G18320" s="64"/>
      <c r="H18320" s="64"/>
      <c r="O18320" s="87"/>
      <c r="P18320" s="127"/>
      <c r="Q18320" s="127"/>
      <c r="R18320" s="127"/>
    </row>
    <row r="18321" spans="7:18" x14ac:dyDescent="0.2">
      <c r="G18321" s="64"/>
      <c r="H18321" s="64"/>
      <c r="O18321" s="87"/>
      <c r="P18321" s="127"/>
      <c r="Q18321" s="127"/>
      <c r="R18321" s="127"/>
    </row>
    <row r="18322" spans="7:18" x14ac:dyDescent="0.2">
      <c r="G18322" s="64"/>
      <c r="H18322" s="64"/>
      <c r="O18322" s="87"/>
      <c r="P18322" s="127"/>
      <c r="Q18322" s="127"/>
      <c r="R18322" s="127"/>
    </row>
    <row r="18323" spans="7:18" x14ac:dyDescent="0.2">
      <c r="G18323" s="64"/>
      <c r="H18323" s="64"/>
      <c r="O18323" s="87"/>
      <c r="P18323" s="127"/>
      <c r="Q18323" s="127"/>
      <c r="R18323" s="127"/>
    </row>
    <row r="18324" spans="7:18" x14ac:dyDescent="0.2">
      <c r="G18324" s="64"/>
      <c r="H18324" s="64"/>
      <c r="O18324" s="87"/>
      <c r="P18324" s="127"/>
      <c r="Q18324" s="127"/>
      <c r="R18324" s="127"/>
    </row>
    <row r="18325" spans="7:18" x14ac:dyDescent="0.2">
      <c r="G18325" s="64"/>
      <c r="H18325" s="64"/>
      <c r="O18325" s="87"/>
      <c r="P18325" s="127"/>
      <c r="Q18325" s="127"/>
      <c r="R18325" s="127"/>
    </row>
    <row r="18326" spans="7:18" x14ac:dyDescent="0.2">
      <c r="G18326" s="64"/>
      <c r="H18326" s="64"/>
      <c r="O18326" s="87"/>
      <c r="P18326" s="127"/>
      <c r="Q18326" s="127"/>
      <c r="R18326" s="127"/>
    </row>
    <row r="18327" spans="7:18" x14ac:dyDescent="0.2">
      <c r="G18327" s="64"/>
      <c r="H18327" s="64"/>
      <c r="O18327" s="87"/>
      <c r="P18327" s="127"/>
      <c r="Q18327" s="127"/>
      <c r="R18327" s="127"/>
    </row>
    <row r="18328" spans="7:18" x14ac:dyDescent="0.2">
      <c r="G18328" s="64"/>
      <c r="H18328" s="64"/>
      <c r="O18328" s="87"/>
      <c r="P18328" s="127"/>
      <c r="Q18328" s="127"/>
      <c r="R18328" s="127"/>
    </row>
    <row r="18329" spans="7:18" x14ac:dyDescent="0.2">
      <c r="G18329" s="64"/>
      <c r="H18329" s="64"/>
      <c r="O18329" s="87"/>
      <c r="P18329" s="127"/>
      <c r="Q18329" s="127"/>
      <c r="R18329" s="127"/>
    </row>
    <row r="18330" spans="7:18" x14ac:dyDescent="0.2">
      <c r="G18330" s="64"/>
      <c r="H18330" s="64"/>
      <c r="O18330" s="87"/>
      <c r="P18330" s="127"/>
      <c r="Q18330" s="127"/>
      <c r="R18330" s="127"/>
    </row>
    <row r="18331" spans="7:18" x14ac:dyDescent="0.2">
      <c r="G18331" s="64"/>
      <c r="H18331" s="64"/>
      <c r="O18331" s="87"/>
      <c r="P18331" s="127"/>
      <c r="Q18331" s="127"/>
      <c r="R18331" s="127"/>
    </row>
    <row r="18332" spans="7:18" x14ac:dyDescent="0.2">
      <c r="G18332" s="64"/>
      <c r="H18332" s="64"/>
      <c r="O18332" s="87"/>
      <c r="P18332" s="127"/>
      <c r="Q18332" s="127"/>
      <c r="R18332" s="127"/>
    </row>
    <row r="18333" spans="7:18" x14ac:dyDescent="0.2">
      <c r="G18333" s="64"/>
      <c r="H18333" s="64"/>
      <c r="O18333" s="87"/>
      <c r="P18333" s="127"/>
      <c r="Q18333" s="127"/>
      <c r="R18333" s="127"/>
    </row>
    <row r="18334" spans="7:18" x14ac:dyDescent="0.2">
      <c r="G18334" s="64"/>
      <c r="H18334" s="64"/>
      <c r="O18334" s="87"/>
      <c r="P18334" s="127"/>
      <c r="Q18334" s="127"/>
      <c r="R18334" s="127"/>
    </row>
    <row r="18335" spans="7:18" x14ac:dyDescent="0.2">
      <c r="G18335" s="64"/>
      <c r="H18335" s="64"/>
      <c r="O18335" s="87"/>
      <c r="P18335" s="127"/>
      <c r="Q18335" s="127"/>
      <c r="R18335" s="127"/>
    </row>
    <row r="18336" spans="7:18" x14ac:dyDescent="0.2">
      <c r="G18336" s="64"/>
      <c r="H18336" s="64"/>
      <c r="O18336" s="87"/>
      <c r="P18336" s="127"/>
      <c r="Q18336" s="127"/>
      <c r="R18336" s="127"/>
    </row>
    <row r="18337" spans="7:18" x14ac:dyDescent="0.2">
      <c r="G18337" s="64"/>
      <c r="H18337" s="64"/>
      <c r="O18337" s="87"/>
      <c r="P18337" s="127"/>
      <c r="Q18337" s="127"/>
      <c r="R18337" s="127"/>
    </row>
    <row r="18338" spans="7:18" x14ac:dyDescent="0.2">
      <c r="G18338" s="64"/>
      <c r="H18338" s="64"/>
      <c r="O18338" s="87"/>
      <c r="P18338" s="127"/>
      <c r="Q18338" s="127"/>
      <c r="R18338" s="127"/>
    </row>
    <row r="18339" spans="7:18" x14ac:dyDescent="0.2">
      <c r="G18339" s="64"/>
      <c r="H18339" s="64"/>
      <c r="O18339" s="87"/>
      <c r="P18339" s="127"/>
      <c r="Q18339" s="127"/>
      <c r="R18339" s="127"/>
    </row>
    <row r="18340" spans="7:18" x14ac:dyDescent="0.2">
      <c r="G18340" s="64"/>
      <c r="H18340" s="64"/>
      <c r="O18340" s="87"/>
      <c r="P18340" s="127"/>
      <c r="Q18340" s="127"/>
      <c r="R18340" s="127"/>
    </row>
    <row r="18341" spans="7:18" x14ac:dyDescent="0.2">
      <c r="G18341" s="64"/>
      <c r="H18341" s="64"/>
      <c r="O18341" s="87"/>
      <c r="P18341" s="127"/>
      <c r="Q18341" s="127"/>
      <c r="R18341" s="127"/>
    </row>
    <row r="18342" spans="7:18" x14ac:dyDescent="0.2">
      <c r="G18342" s="64"/>
      <c r="H18342" s="64"/>
      <c r="O18342" s="87"/>
      <c r="P18342" s="127"/>
      <c r="Q18342" s="127"/>
      <c r="R18342" s="127"/>
    </row>
    <row r="18343" spans="7:18" x14ac:dyDescent="0.2">
      <c r="G18343" s="64"/>
      <c r="H18343" s="64"/>
      <c r="O18343" s="87"/>
      <c r="P18343" s="127"/>
      <c r="Q18343" s="127"/>
      <c r="R18343" s="127"/>
    </row>
    <row r="18344" spans="7:18" x14ac:dyDescent="0.2">
      <c r="G18344" s="64"/>
      <c r="H18344" s="64"/>
      <c r="O18344" s="87"/>
      <c r="P18344" s="127"/>
      <c r="Q18344" s="127"/>
      <c r="R18344" s="127"/>
    </row>
    <row r="18345" spans="7:18" x14ac:dyDescent="0.2">
      <c r="G18345" s="64"/>
      <c r="H18345" s="64"/>
      <c r="O18345" s="87"/>
      <c r="P18345" s="127"/>
      <c r="Q18345" s="127"/>
      <c r="R18345" s="127"/>
    </row>
    <row r="18346" spans="7:18" x14ac:dyDescent="0.2">
      <c r="G18346" s="64"/>
      <c r="H18346" s="64"/>
      <c r="O18346" s="87"/>
      <c r="P18346" s="127"/>
      <c r="Q18346" s="127"/>
      <c r="R18346" s="127"/>
    </row>
    <row r="18347" spans="7:18" x14ac:dyDescent="0.2">
      <c r="G18347" s="64"/>
      <c r="H18347" s="64"/>
      <c r="O18347" s="87"/>
      <c r="P18347" s="127"/>
      <c r="Q18347" s="127"/>
      <c r="R18347" s="127"/>
    </row>
    <row r="18348" spans="7:18" x14ac:dyDescent="0.2">
      <c r="G18348" s="64"/>
      <c r="H18348" s="64"/>
      <c r="O18348" s="87"/>
      <c r="P18348" s="127"/>
      <c r="Q18348" s="127"/>
      <c r="R18348" s="127"/>
    </row>
    <row r="18349" spans="7:18" x14ac:dyDescent="0.2">
      <c r="G18349" s="64"/>
      <c r="H18349" s="64"/>
      <c r="O18349" s="87"/>
      <c r="P18349" s="127"/>
      <c r="Q18349" s="127"/>
      <c r="R18349" s="127"/>
    </row>
    <row r="18350" spans="7:18" x14ac:dyDescent="0.2">
      <c r="G18350" s="64"/>
      <c r="H18350" s="64"/>
      <c r="O18350" s="87"/>
      <c r="P18350" s="127"/>
      <c r="Q18350" s="127"/>
      <c r="R18350" s="127"/>
    </row>
    <row r="18351" spans="7:18" x14ac:dyDescent="0.2">
      <c r="G18351" s="64"/>
      <c r="H18351" s="64"/>
      <c r="O18351" s="87"/>
      <c r="P18351" s="127"/>
      <c r="Q18351" s="127"/>
      <c r="R18351" s="127"/>
    </row>
    <row r="18352" spans="7:18" x14ac:dyDescent="0.2">
      <c r="G18352" s="64"/>
      <c r="H18352" s="64"/>
      <c r="O18352" s="87"/>
      <c r="P18352" s="127"/>
      <c r="Q18352" s="127"/>
      <c r="R18352" s="127"/>
    </row>
    <row r="18353" spans="7:18" x14ac:dyDescent="0.2">
      <c r="G18353" s="64"/>
      <c r="H18353" s="64"/>
      <c r="O18353" s="87"/>
      <c r="P18353" s="127"/>
      <c r="Q18353" s="127"/>
      <c r="R18353" s="127"/>
    </row>
    <row r="18354" spans="7:18" x14ac:dyDescent="0.2">
      <c r="G18354" s="64"/>
      <c r="H18354" s="64"/>
      <c r="O18354" s="87"/>
      <c r="P18354" s="127"/>
      <c r="Q18354" s="127"/>
      <c r="R18354" s="127"/>
    </row>
    <row r="18355" spans="7:18" x14ac:dyDescent="0.2">
      <c r="G18355" s="64"/>
      <c r="H18355" s="64"/>
      <c r="O18355" s="87"/>
      <c r="P18355" s="127"/>
      <c r="Q18355" s="127"/>
      <c r="R18355" s="127"/>
    </row>
    <row r="18356" spans="7:18" x14ac:dyDescent="0.2">
      <c r="G18356" s="64"/>
      <c r="H18356" s="64"/>
      <c r="O18356" s="87"/>
      <c r="P18356" s="127"/>
      <c r="Q18356" s="127"/>
      <c r="R18356" s="127"/>
    </row>
    <row r="18357" spans="7:18" x14ac:dyDescent="0.2">
      <c r="G18357" s="64"/>
      <c r="H18357" s="64"/>
      <c r="O18357" s="87"/>
      <c r="P18357" s="127"/>
      <c r="Q18357" s="127"/>
      <c r="R18357" s="127"/>
    </row>
    <row r="18358" spans="7:18" x14ac:dyDescent="0.2">
      <c r="G18358" s="64"/>
      <c r="H18358" s="64"/>
      <c r="O18358" s="87"/>
      <c r="P18358" s="127"/>
      <c r="Q18358" s="127"/>
      <c r="R18358" s="127"/>
    </row>
    <row r="18359" spans="7:18" x14ac:dyDescent="0.2">
      <c r="G18359" s="64"/>
      <c r="H18359" s="64"/>
      <c r="O18359" s="87"/>
      <c r="P18359" s="127"/>
      <c r="Q18359" s="127"/>
      <c r="R18359" s="127"/>
    </row>
    <row r="18360" spans="7:18" x14ac:dyDescent="0.2">
      <c r="G18360" s="64"/>
      <c r="H18360" s="64"/>
      <c r="O18360" s="87"/>
      <c r="P18360" s="127"/>
      <c r="Q18360" s="127"/>
      <c r="R18360" s="127"/>
    </row>
    <row r="18361" spans="7:18" x14ac:dyDescent="0.2">
      <c r="G18361" s="64"/>
      <c r="H18361" s="64"/>
      <c r="O18361" s="87"/>
      <c r="P18361" s="127"/>
      <c r="Q18361" s="127"/>
      <c r="R18361" s="127"/>
    </row>
    <row r="18362" spans="7:18" x14ac:dyDescent="0.2">
      <c r="G18362" s="64"/>
      <c r="H18362" s="64"/>
      <c r="O18362" s="87"/>
      <c r="P18362" s="127"/>
      <c r="Q18362" s="127"/>
      <c r="R18362" s="127"/>
    </row>
    <row r="18363" spans="7:18" x14ac:dyDescent="0.2">
      <c r="G18363" s="64"/>
      <c r="H18363" s="64"/>
      <c r="O18363" s="87"/>
      <c r="P18363" s="127"/>
      <c r="Q18363" s="127"/>
      <c r="R18363" s="127"/>
    </row>
    <row r="18364" spans="7:18" x14ac:dyDescent="0.2">
      <c r="G18364" s="64"/>
      <c r="H18364" s="64"/>
      <c r="O18364" s="87"/>
      <c r="P18364" s="127"/>
      <c r="Q18364" s="127"/>
      <c r="R18364" s="127"/>
    </row>
    <row r="18365" spans="7:18" x14ac:dyDescent="0.2">
      <c r="G18365" s="64"/>
      <c r="H18365" s="64"/>
      <c r="O18365" s="87"/>
      <c r="P18365" s="127"/>
      <c r="Q18365" s="127"/>
      <c r="R18365" s="127"/>
    </row>
    <row r="18366" spans="7:18" x14ac:dyDescent="0.2">
      <c r="G18366" s="64"/>
      <c r="H18366" s="64"/>
      <c r="O18366" s="87"/>
      <c r="P18366" s="127"/>
      <c r="Q18366" s="127"/>
      <c r="R18366" s="127"/>
    </row>
    <row r="18367" spans="7:18" x14ac:dyDescent="0.2">
      <c r="G18367" s="64"/>
      <c r="H18367" s="64"/>
      <c r="O18367" s="87"/>
      <c r="P18367" s="127"/>
      <c r="Q18367" s="127"/>
      <c r="R18367" s="127"/>
    </row>
    <row r="18368" spans="7:18" x14ac:dyDescent="0.2">
      <c r="G18368" s="64"/>
      <c r="H18368" s="64"/>
      <c r="O18368" s="87"/>
      <c r="P18368" s="127"/>
      <c r="Q18368" s="127"/>
      <c r="R18368" s="127"/>
    </row>
    <row r="18369" spans="7:18" x14ac:dyDescent="0.2">
      <c r="G18369" s="64"/>
      <c r="H18369" s="64"/>
      <c r="O18369" s="87"/>
      <c r="P18369" s="127"/>
      <c r="Q18369" s="127"/>
      <c r="R18369" s="127"/>
    </row>
    <row r="18370" spans="7:18" x14ac:dyDescent="0.2">
      <c r="G18370" s="64"/>
      <c r="H18370" s="64"/>
      <c r="O18370" s="87"/>
      <c r="P18370" s="127"/>
      <c r="Q18370" s="127"/>
      <c r="R18370" s="127"/>
    </row>
    <row r="18371" spans="7:18" x14ac:dyDescent="0.2">
      <c r="G18371" s="64"/>
      <c r="H18371" s="64"/>
      <c r="O18371" s="87"/>
      <c r="P18371" s="127"/>
      <c r="Q18371" s="127"/>
      <c r="R18371" s="127"/>
    </row>
    <row r="18372" spans="7:18" x14ac:dyDescent="0.2">
      <c r="G18372" s="64"/>
      <c r="H18372" s="64"/>
      <c r="O18372" s="87"/>
      <c r="P18372" s="127"/>
      <c r="Q18372" s="127"/>
      <c r="R18372" s="127"/>
    </row>
    <row r="18373" spans="7:18" x14ac:dyDescent="0.2">
      <c r="G18373" s="64"/>
      <c r="H18373" s="64"/>
      <c r="O18373" s="87"/>
      <c r="P18373" s="127"/>
      <c r="Q18373" s="127"/>
      <c r="R18373" s="127"/>
    </row>
    <row r="18374" spans="7:18" x14ac:dyDescent="0.2">
      <c r="G18374" s="64"/>
      <c r="H18374" s="64"/>
      <c r="O18374" s="87"/>
      <c r="P18374" s="127"/>
      <c r="Q18374" s="127"/>
      <c r="R18374" s="127"/>
    </row>
    <row r="18375" spans="7:18" x14ac:dyDescent="0.2">
      <c r="G18375" s="64"/>
      <c r="H18375" s="64"/>
      <c r="O18375" s="87"/>
      <c r="P18375" s="127"/>
      <c r="Q18375" s="127"/>
      <c r="R18375" s="127"/>
    </row>
    <row r="18376" spans="7:18" x14ac:dyDescent="0.2">
      <c r="G18376" s="64"/>
      <c r="H18376" s="64"/>
      <c r="O18376" s="87"/>
      <c r="P18376" s="127"/>
      <c r="Q18376" s="127"/>
      <c r="R18376" s="127"/>
    </row>
    <row r="18377" spans="7:18" x14ac:dyDescent="0.2">
      <c r="G18377" s="64"/>
      <c r="H18377" s="64"/>
      <c r="O18377" s="87"/>
      <c r="P18377" s="127"/>
      <c r="Q18377" s="127"/>
      <c r="R18377" s="127"/>
    </row>
    <row r="18378" spans="7:18" x14ac:dyDescent="0.2">
      <c r="G18378" s="64"/>
      <c r="H18378" s="64"/>
      <c r="O18378" s="87"/>
      <c r="P18378" s="127"/>
      <c r="Q18378" s="127"/>
      <c r="R18378" s="127"/>
    </row>
    <row r="18379" spans="7:18" x14ac:dyDescent="0.2">
      <c r="G18379" s="64"/>
      <c r="H18379" s="64"/>
      <c r="O18379" s="87"/>
      <c r="P18379" s="127"/>
      <c r="Q18379" s="127"/>
      <c r="R18379" s="127"/>
    </row>
    <row r="18380" spans="7:18" x14ac:dyDescent="0.2">
      <c r="G18380" s="64"/>
      <c r="H18380" s="64"/>
      <c r="O18380" s="87"/>
      <c r="P18380" s="127"/>
      <c r="Q18380" s="127"/>
      <c r="R18380" s="127"/>
    </row>
    <row r="18381" spans="7:18" x14ac:dyDescent="0.2">
      <c r="G18381" s="64"/>
      <c r="H18381" s="64"/>
      <c r="O18381" s="87"/>
      <c r="P18381" s="127"/>
      <c r="Q18381" s="127"/>
      <c r="R18381" s="127"/>
    </row>
    <row r="18382" spans="7:18" x14ac:dyDescent="0.2">
      <c r="G18382" s="64"/>
      <c r="H18382" s="64"/>
      <c r="O18382" s="87"/>
      <c r="P18382" s="127"/>
      <c r="Q18382" s="127"/>
      <c r="R18382" s="127"/>
    </row>
    <row r="18383" spans="7:18" x14ac:dyDescent="0.2">
      <c r="G18383" s="64"/>
      <c r="H18383" s="64"/>
      <c r="O18383" s="87"/>
      <c r="P18383" s="127"/>
      <c r="Q18383" s="127"/>
      <c r="R18383" s="127"/>
    </row>
    <row r="18384" spans="7:18" x14ac:dyDescent="0.2">
      <c r="G18384" s="64"/>
      <c r="H18384" s="64"/>
      <c r="O18384" s="87"/>
      <c r="P18384" s="127"/>
      <c r="Q18384" s="127"/>
      <c r="R18384" s="127"/>
    </row>
    <row r="18385" spans="7:18" x14ac:dyDescent="0.2">
      <c r="G18385" s="64"/>
      <c r="H18385" s="64"/>
      <c r="O18385" s="87"/>
      <c r="P18385" s="127"/>
      <c r="Q18385" s="127"/>
      <c r="R18385" s="127"/>
    </row>
    <row r="18386" spans="7:18" x14ac:dyDescent="0.2">
      <c r="G18386" s="64"/>
      <c r="H18386" s="64"/>
      <c r="O18386" s="87"/>
      <c r="P18386" s="127"/>
      <c r="Q18386" s="127"/>
      <c r="R18386" s="127"/>
    </row>
    <row r="18387" spans="7:18" x14ac:dyDescent="0.2">
      <c r="G18387" s="64"/>
      <c r="H18387" s="64"/>
      <c r="O18387" s="87"/>
      <c r="P18387" s="127"/>
      <c r="Q18387" s="127"/>
      <c r="R18387" s="127"/>
    </row>
    <row r="18388" spans="7:18" x14ac:dyDescent="0.2">
      <c r="G18388" s="64"/>
      <c r="H18388" s="64"/>
      <c r="O18388" s="87"/>
      <c r="P18388" s="127"/>
      <c r="Q18388" s="127"/>
      <c r="R18388" s="127"/>
    </row>
    <row r="18389" spans="7:18" x14ac:dyDescent="0.2">
      <c r="G18389" s="64"/>
      <c r="H18389" s="64"/>
      <c r="O18389" s="87"/>
      <c r="P18389" s="127"/>
      <c r="Q18389" s="127"/>
      <c r="R18389" s="127"/>
    </row>
    <row r="18390" spans="7:18" x14ac:dyDescent="0.2">
      <c r="G18390" s="64"/>
      <c r="H18390" s="64"/>
      <c r="O18390" s="87"/>
      <c r="P18390" s="127"/>
      <c r="Q18390" s="127"/>
      <c r="R18390" s="127"/>
    </row>
    <row r="18391" spans="7:18" x14ac:dyDescent="0.2">
      <c r="G18391" s="64"/>
      <c r="H18391" s="64"/>
      <c r="O18391" s="87"/>
      <c r="P18391" s="127"/>
      <c r="Q18391" s="127"/>
      <c r="R18391" s="127"/>
    </row>
    <row r="18392" spans="7:18" x14ac:dyDescent="0.2">
      <c r="G18392" s="64"/>
      <c r="H18392" s="64"/>
      <c r="O18392" s="87"/>
      <c r="P18392" s="127"/>
      <c r="Q18392" s="127"/>
      <c r="R18392" s="127"/>
    </row>
    <row r="18393" spans="7:18" x14ac:dyDescent="0.2">
      <c r="G18393" s="64"/>
      <c r="H18393" s="64"/>
      <c r="O18393" s="87"/>
      <c r="P18393" s="127"/>
      <c r="Q18393" s="127"/>
      <c r="R18393" s="127"/>
    </row>
    <row r="18394" spans="7:18" x14ac:dyDescent="0.2">
      <c r="G18394" s="64"/>
      <c r="H18394" s="64"/>
      <c r="O18394" s="87"/>
      <c r="P18394" s="127"/>
      <c r="Q18394" s="127"/>
      <c r="R18394" s="127"/>
    </row>
    <row r="18395" spans="7:18" x14ac:dyDescent="0.2">
      <c r="G18395" s="64"/>
      <c r="H18395" s="64"/>
      <c r="O18395" s="87"/>
      <c r="P18395" s="127"/>
      <c r="Q18395" s="127"/>
      <c r="R18395" s="127"/>
    </row>
    <row r="18396" spans="7:18" x14ac:dyDescent="0.2">
      <c r="G18396" s="64"/>
      <c r="H18396" s="64"/>
      <c r="O18396" s="87"/>
      <c r="P18396" s="127"/>
      <c r="Q18396" s="127"/>
      <c r="R18396" s="127"/>
    </row>
    <row r="18397" spans="7:18" x14ac:dyDescent="0.2">
      <c r="G18397" s="64"/>
      <c r="H18397" s="64"/>
      <c r="O18397" s="87"/>
      <c r="P18397" s="127"/>
      <c r="Q18397" s="127"/>
      <c r="R18397" s="127"/>
    </row>
    <row r="18398" spans="7:18" x14ac:dyDescent="0.2">
      <c r="G18398" s="64"/>
      <c r="H18398" s="64"/>
      <c r="O18398" s="87"/>
      <c r="P18398" s="127"/>
      <c r="Q18398" s="127"/>
      <c r="R18398" s="127"/>
    </row>
    <row r="18399" spans="7:18" x14ac:dyDescent="0.2">
      <c r="G18399" s="64"/>
      <c r="H18399" s="64"/>
      <c r="O18399" s="87"/>
      <c r="P18399" s="127"/>
      <c r="Q18399" s="127"/>
      <c r="R18399" s="127"/>
    </row>
    <row r="18400" spans="7:18" x14ac:dyDescent="0.2">
      <c r="G18400" s="64"/>
      <c r="H18400" s="64"/>
      <c r="O18400" s="87"/>
      <c r="P18400" s="127"/>
      <c r="Q18400" s="127"/>
      <c r="R18400" s="127"/>
    </row>
    <row r="18401" spans="7:18" x14ac:dyDescent="0.2">
      <c r="G18401" s="64"/>
      <c r="H18401" s="64"/>
      <c r="O18401" s="87"/>
      <c r="P18401" s="127"/>
      <c r="Q18401" s="127"/>
      <c r="R18401" s="127"/>
    </row>
    <row r="18402" spans="7:18" x14ac:dyDescent="0.2">
      <c r="G18402" s="64"/>
      <c r="H18402" s="64"/>
      <c r="O18402" s="87"/>
      <c r="P18402" s="127"/>
      <c r="Q18402" s="127"/>
      <c r="R18402" s="127"/>
    </row>
    <row r="18403" spans="7:18" x14ac:dyDescent="0.2">
      <c r="G18403" s="64"/>
      <c r="H18403" s="64"/>
      <c r="O18403" s="87"/>
      <c r="P18403" s="127"/>
      <c r="Q18403" s="127"/>
      <c r="R18403" s="127"/>
    </row>
    <row r="18404" spans="7:18" x14ac:dyDescent="0.2">
      <c r="G18404" s="64"/>
      <c r="H18404" s="64"/>
      <c r="O18404" s="87"/>
      <c r="P18404" s="127"/>
      <c r="Q18404" s="127"/>
      <c r="R18404" s="127"/>
    </row>
    <row r="18405" spans="7:18" x14ac:dyDescent="0.2">
      <c r="G18405" s="64"/>
      <c r="H18405" s="64"/>
      <c r="O18405" s="87"/>
      <c r="P18405" s="127"/>
      <c r="Q18405" s="127"/>
      <c r="R18405" s="127"/>
    </row>
    <row r="18406" spans="7:18" x14ac:dyDescent="0.2">
      <c r="G18406" s="64"/>
      <c r="H18406" s="64"/>
      <c r="O18406" s="87"/>
      <c r="P18406" s="127"/>
      <c r="Q18406" s="127"/>
      <c r="R18406" s="127"/>
    </row>
    <row r="18407" spans="7:18" x14ac:dyDescent="0.2">
      <c r="G18407" s="64"/>
      <c r="H18407" s="64"/>
      <c r="O18407" s="87"/>
      <c r="P18407" s="127"/>
      <c r="Q18407" s="127"/>
      <c r="R18407" s="127"/>
    </row>
    <row r="18408" spans="7:18" x14ac:dyDescent="0.2">
      <c r="G18408" s="64"/>
      <c r="H18408" s="64"/>
      <c r="O18408" s="87"/>
      <c r="P18408" s="127"/>
      <c r="Q18408" s="127"/>
      <c r="R18408" s="127"/>
    </row>
    <row r="18409" spans="7:18" x14ac:dyDescent="0.2">
      <c r="G18409" s="64"/>
      <c r="H18409" s="64"/>
      <c r="O18409" s="87"/>
      <c r="P18409" s="127"/>
      <c r="Q18409" s="127"/>
      <c r="R18409" s="127"/>
    </row>
    <row r="18410" spans="7:18" x14ac:dyDescent="0.2">
      <c r="G18410" s="64"/>
      <c r="H18410" s="64"/>
      <c r="O18410" s="87"/>
      <c r="P18410" s="127"/>
      <c r="Q18410" s="127"/>
      <c r="R18410" s="127"/>
    </row>
    <row r="18411" spans="7:18" x14ac:dyDescent="0.2">
      <c r="G18411" s="64"/>
      <c r="H18411" s="64"/>
      <c r="O18411" s="87"/>
      <c r="P18411" s="127"/>
      <c r="Q18411" s="127"/>
      <c r="R18411" s="127"/>
    </row>
    <row r="18412" spans="7:18" x14ac:dyDescent="0.2">
      <c r="G18412" s="64"/>
      <c r="H18412" s="64"/>
      <c r="O18412" s="87"/>
      <c r="P18412" s="127"/>
      <c r="Q18412" s="127"/>
      <c r="R18412" s="127"/>
    </row>
    <row r="18413" spans="7:18" x14ac:dyDescent="0.2">
      <c r="G18413" s="64"/>
      <c r="H18413" s="64"/>
      <c r="O18413" s="87"/>
      <c r="P18413" s="127"/>
      <c r="Q18413" s="127"/>
      <c r="R18413" s="127"/>
    </row>
    <row r="18414" spans="7:18" x14ac:dyDescent="0.2">
      <c r="G18414" s="64"/>
      <c r="H18414" s="64"/>
      <c r="O18414" s="87"/>
      <c r="P18414" s="127"/>
      <c r="Q18414" s="127"/>
      <c r="R18414" s="127"/>
    </row>
    <row r="18415" spans="7:18" x14ac:dyDescent="0.2">
      <c r="G18415" s="64"/>
      <c r="H18415" s="64"/>
      <c r="O18415" s="87"/>
      <c r="P18415" s="127"/>
      <c r="Q18415" s="127"/>
      <c r="R18415" s="127"/>
    </row>
    <row r="18416" spans="7:18" x14ac:dyDescent="0.2">
      <c r="G18416" s="64"/>
      <c r="H18416" s="64"/>
      <c r="O18416" s="87"/>
      <c r="P18416" s="127"/>
      <c r="Q18416" s="127"/>
      <c r="R18416" s="127"/>
    </row>
    <row r="18417" spans="7:18" x14ac:dyDescent="0.2">
      <c r="G18417" s="64"/>
      <c r="H18417" s="64"/>
      <c r="O18417" s="87"/>
      <c r="P18417" s="127"/>
      <c r="Q18417" s="127"/>
      <c r="R18417" s="127"/>
    </row>
    <row r="18418" spans="7:18" x14ac:dyDescent="0.2">
      <c r="G18418" s="64"/>
      <c r="H18418" s="64"/>
      <c r="O18418" s="87"/>
      <c r="P18418" s="127"/>
      <c r="Q18418" s="127"/>
      <c r="R18418" s="127"/>
    </row>
    <row r="18419" spans="7:18" x14ac:dyDescent="0.2">
      <c r="G18419" s="64"/>
      <c r="H18419" s="64"/>
      <c r="O18419" s="87"/>
      <c r="P18419" s="127"/>
      <c r="Q18419" s="127"/>
      <c r="R18419" s="127"/>
    </row>
    <row r="18420" spans="7:18" x14ac:dyDescent="0.2">
      <c r="G18420" s="64"/>
      <c r="H18420" s="64"/>
      <c r="O18420" s="87"/>
      <c r="P18420" s="127"/>
      <c r="Q18420" s="127"/>
      <c r="R18420" s="127"/>
    </row>
    <row r="18421" spans="7:18" x14ac:dyDescent="0.2">
      <c r="G18421" s="64"/>
      <c r="H18421" s="64"/>
      <c r="O18421" s="87"/>
      <c r="P18421" s="127"/>
      <c r="Q18421" s="127"/>
      <c r="R18421" s="127"/>
    </row>
    <row r="18422" spans="7:18" x14ac:dyDescent="0.2">
      <c r="G18422" s="64"/>
      <c r="H18422" s="64"/>
      <c r="O18422" s="87"/>
      <c r="P18422" s="127"/>
      <c r="Q18422" s="127"/>
      <c r="R18422" s="127"/>
    </row>
    <row r="18423" spans="7:18" x14ac:dyDescent="0.2">
      <c r="G18423" s="64"/>
      <c r="H18423" s="64"/>
      <c r="O18423" s="87"/>
      <c r="P18423" s="127"/>
      <c r="Q18423" s="127"/>
      <c r="R18423" s="127"/>
    </row>
    <row r="18424" spans="7:18" x14ac:dyDescent="0.2">
      <c r="G18424" s="64"/>
      <c r="H18424" s="64"/>
      <c r="O18424" s="87"/>
      <c r="P18424" s="127"/>
      <c r="Q18424" s="127"/>
      <c r="R18424" s="127"/>
    </row>
    <row r="18425" spans="7:18" x14ac:dyDescent="0.2">
      <c r="G18425" s="64"/>
      <c r="H18425" s="64"/>
      <c r="O18425" s="87"/>
      <c r="P18425" s="127"/>
      <c r="Q18425" s="127"/>
      <c r="R18425" s="127"/>
    </row>
    <row r="18426" spans="7:18" x14ac:dyDescent="0.2">
      <c r="G18426" s="64"/>
      <c r="H18426" s="64"/>
      <c r="O18426" s="87"/>
      <c r="P18426" s="127"/>
      <c r="Q18426" s="127"/>
      <c r="R18426" s="127"/>
    </row>
    <row r="18427" spans="7:18" x14ac:dyDescent="0.2">
      <c r="G18427" s="64"/>
      <c r="H18427" s="64"/>
      <c r="O18427" s="87"/>
      <c r="P18427" s="127"/>
      <c r="Q18427" s="127"/>
      <c r="R18427" s="127"/>
    </row>
    <row r="18428" spans="7:18" x14ac:dyDescent="0.2">
      <c r="G18428" s="64"/>
      <c r="H18428" s="64"/>
      <c r="O18428" s="87"/>
      <c r="P18428" s="127"/>
      <c r="Q18428" s="127"/>
      <c r="R18428" s="127"/>
    </row>
    <row r="18429" spans="7:18" x14ac:dyDescent="0.2">
      <c r="G18429" s="64"/>
      <c r="H18429" s="64"/>
      <c r="O18429" s="87"/>
      <c r="P18429" s="127"/>
      <c r="Q18429" s="127"/>
      <c r="R18429" s="127"/>
    </row>
    <row r="18430" spans="7:18" x14ac:dyDescent="0.2">
      <c r="G18430" s="64"/>
      <c r="H18430" s="64"/>
      <c r="O18430" s="87"/>
      <c r="P18430" s="127"/>
      <c r="Q18430" s="127"/>
      <c r="R18430" s="127"/>
    </row>
    <row r="18431" spans="7:18" x14ac:dyDescent="0.2">
      <c r="G18431" s="64"/>
      <c r="H18431" s="64"/>
      <c r="O18431" s="87"/>
      <c r="P18431" s="127"/>
      <c r="Q18431" s="127"/>
      <c r="R18431" s="127"/>
    </row>
    <row r="18432" spans="7:18" x14ac:dyDescent="0.2">
      <c r="G18432" s="64"/>
      <c r="H18432" s="64"/>
      <c r="O18432" s="87"/>
      <c r="P18432" s="127"/>
      <c r="Q18432" s="127"/>
      <c r="R18432" s="127"/>
    </row>
    <row r="18433" spans="7:18" x14ac:dyDescent="0.2">
      <c r="G18433" s="64"/>
      <c r="H18433" s="64"/>
      <c r="O18433" s="87"/>
      <c r="P18433" s="127"/>
      <c r="Q18433" s="127"/>
      <c r="R18433" s="127"/>
    </row>
    <row r="18434" spans="7:18" x14ac:dyDescent="0.2">
      <c r="G18434" s="64"/>
      <c r="H18434" s="64"/>
      <c r="O18434" s="87"/>
      <c r="P18434" s="127"/>
      <c r="Q18434" s="127"/>
      <c r="R18434" s="127"/>
    </row>
    <row r="18435" spans="7:18" x14ac:dyDescent="0.2">
      <c r="G18435" s="64"/>
      <c r="H18435" s="64"/>
      <c r="O18435" s="87"/>
      <c r="P18435" s="127"/>
      <c r="Q18435" s="127"/>
      <c r="R18435" s="127"/>
    </row>
    <row r="18436" spans="7:18" x14ac:dyDescent="0.2">
      <c r="G18436" s="64"/>
      <c r="H18436" s="64"/>
      <c r="O18436" s="87"/>
      <c r="P18436" s="127"/>
      <c r="Q18436" s="127"/>
      <c r="R18436" s="127"/>
    </row>
    <row r="18437" spans="7:18" x14ac:dyDescent="0.2">
      <c r="G18437" s="64"/>
      <c r="H18437" s="64"/>
      <c r="O18437" s="87"/>
      <c r="P18437" s="127"/>
      <c r="Q18437" s="127"/>
      <c r="R18437" s="127"/>
    </row>
    <row r="18438" spans="7:18" x14ac:dyDescent="0.2">
      <c r="G18438" s="64"/>
      <c r="H18438" s="64"/>
      <c r="O18438" s="87"/>
      <c r="P18438" s="127"/>
      <c r="Q18438" s="127"/>
      <c r="R18438" s="127"/>
    </row>
    <row r="18439" spans="7:18" x14ac:dyDescent="0.2">
      <c r="G18439" s="64"/>
      <c r="H18439" s="64"/>
      <c r="O18439" s="87"/>
      <c r="P18439" s="127"/>
      <c r="Q18439" s="127"/>
      <c r="R18439" s="127"/>
    </row>
    <row r="18440" spans="7:18" x14ac:dyDescent="0.2">
      <c r="G18440" s="64"/>
      <c r="H18440" s="64"/>
      <c r="O18440" s="87"/>
      <c r="P18440" s="127"/>
      <c r="Q18440" s="127"/>
      <c r="R18440" s="127"/>
    </row>
    <row r="18441" spans="7:18" x14ac:dyDescent="0.2">
      <c r="G18441" s="64"/>
      <c r="H18441" s="64"/>
      <c r="O18441" s="87"/>
      <c r="P18441" s="127"/>
      <c r="Q18441" s="127"/>
      <c r="R18441" s="127"/>
    </row>
    <row r="18442" spans="7:18" x14ac:dyDescent="0.2">
      <c r="G18442" s="64"/>
      <c r="H18442" s="64"/>
      <c r="O18442" s="87"/>
      <c r="P18442" s="127"/>
      <c r="Q18442" s="127"/>
      <c r="R18442" s="127"/>
    </row>
    <row r="18443" spans="7:18" x14ac:dyDescent="0.2">
      <c r="G18443" s="64"/>
      <c r="H18443" s="64"/>
      <c r="O18443" s="87"/>
      <c r="P18443" s="127"/>
      <c r="Q18443" s="127"/>
      <c r="R18443" s="127"/>
    </row>
    <row r="18444" spans="7:18" x14ac:dyDescent="0.2">
      <c r="G18444" s="64"/>
      <c r="H18444" s="64"/>
      <c r="O18444" s="87"/>
      <c r="P18444" s="127"/>
      <c r="Q18444" s="127"/>
      <c r="R18444" s="127"/>
    </row>
    <row r="18445" spans="7:18" x14ac:dyDescent="0.2">
      <c r="G18445" s="64"/>
      <c r="H18445" s="64"/>
      <c r="O18445" s="87"/>
      <c r="P18445" s="127"/>
      <c r="Q18445" s="127"/>
      <c r="R18445" s="127"/>
    </row>
    <row r="18446" spans="7:18" x14ac:dyDescent="0.2">
      <c r="G18446" s="64"/>
      <c r="H18446" s="64"/>
      <c r="O18446" s="87"/>
      <c r="P18446" s="127"/>
      <c r="Q18446" s="127"/>
      <c r="R18446" s="127"/>
    </row>
    <row r="18447" spans="7:18" x14ac:dyDescent="0.2">
      <c r="G18447" s="64"/>
      <c r="H18447" s="64"/>
      <c r="O18447" s="87"/>
      <c r="P18447" s="127"/>
      <c r="Q18447" s="127"/>
      <c r="R18447" s="127"/>
    </row>
    <row r="18448" spans="7:18" x14ac:dyDescent="0.2">
      <c r="G18448" s="64"/>
      <c r="H18448" s="64"/>
      <c r="O18448" s="87"/>
      <c r="P18448" s="127"/>
      <c r="Q18448" s="127"/>
      <c r="R18448" s="127"/>
    </row>
    <row r="18449" spans="7:18" x14ac:dyDescent="0.2">
      <c r="G18449" s="64"/>
      <c r="H18449" s="64"/>
      <c r="O18449" s="87"/>
      <c r="P18449" s="127"/>
      <c r="Q18449" s="127"/>
      <c r="R18449" s="127"/>
    </row>
    <row r="18450" spans="7:18" x14ac:dyDescent="0.2">
      <c r="G18450" s="64"/>
      <c r="H18450" s="64"/>
      <c r="O18450" s="87"/>
      <c r="P18450" s="127"/>
      <c r="Q18450" s="127"/>
      <c r="R18450" s="127"/>
    </row>
    <row r="18451" spans="7:18" x14ac:dyDescent="0.2">
      <c r="G18451" s="64"/>
      <c r="H18451" s="64"/>
      <c r="O18451" s="87"/>
      <c r="P18451" s="127"/>
      <c r="Q18451" s="127"/>
      <c r="R18451" s="127"/>
    </row>
    <row r="18452" spans="7:18" x14ac:dyDescent="0.2">
      <c r="G18452" s="64"/>
      <c r="H18452" s="64"/>
      <c r="O18452" s="87"/>
      <c r="P18452" s="127"/>
      <c r="Q18452" s="127"/>
      <c r="R18452" s="127"/>
    </row>
    <row r="18453" spans="7:18" x14ac:dyDescent="0.2">
      <c r="G18453" s="64"/>
      <c r="H18453" s="64"/>
      <c r="O18453" s="87"/>
      <c r="P18453" s="127"/>
      <c r="Q18453" s="127"/>
      <c r="R18453" s="127"/>
    </row>
    <row r="18454" spans="7:18" x14ac:dyDescent="0.2">
      <c r="G18454" s="64"/>
      <c r="H18454" s="64"/>
      <c r="O18454" s="87"/>
      <c r="P18454" s="127"/>
      <c r="Q18454" s="127"/>
      <c r="R18454" s="127"/>
    </row>
    <row r="18455" spans="7:18" x14ac:dyDescent="0.2">
      <c r="G18455" s="64"/>
      <c r="H18455" s="64"/>
      <c r="O18455" s="87"/>
      <c r="P18455" s="127"/>
      <c r="Q18455" s="127"/>
      <c r="R18455" s="127"/>
    </row>
    <row r="18456" spans="7:18" x14ac:dyDescent="0.2">
      <c r="G18456" s="64"/>
      <c r="H18456" s="64"/>
      <c r="O18456" s="87"/>
      <c r="P18456" s="127"/>
      <c r="Q18456" s="127"/>
      <c r="R18456" s="127"/>
    </row>
    <row r="18457" spans="7:18" x14ac:dyDescent="0.2">
      <c r="G18457" s="64"/>
      <c r="H18457" s="64"/>
      <c r="O18457" s="87"/>
      <c r="P18457" s="127"/>
      <c r="Q18457" s="127"/>
      <c r="R18457" s="127"/>
    </row>
    <row r="18458" spans="7:18" x14ac:dyDescent="0.2">
      <c r="G18458" s="64"/>
      <c r="H18458" s="64"/>
      <c r="O18458" s="87"/>
      <c r="P18458" s="127"/>
      <c r="Q18458" s="127"/>
      <c r="R18458" s="127"/>
    </row>
    <row r="18459" spans="7:18" x14ac:dyDescent="0.2">
      <c r="G18459" s="64"/>
      <c r="H18459" s="64"/>
      <c r="O18459" s="87"/>
      <c r="P18459" s="127"/>
      <c r="Q18459" s="127"/>
      <c r="R18459" s="127"/>
    </row>
    <row r="18460" spans="7:18" x14ac:dyDescent="0.2">
      <c r="G18460" s="64"/>
      <c r="H18460" s="64"/>
      <c r="O18460" s="87"/>
      <c r="P18460" s="127"/>
      <c r="Q18460" s="127"/>
      <c r="R18460" s="127"/>
    </row>
    <row r="18461" spans="7:18" x14ac:dyDescent="0.2">
      <c r="G18461" s="64"/>
      <c r="H18461" s="64"/>
      <c r="O18461" s="87"/>
      <c r="P18461" s="127"/>
      <c r="Q18461" s="127"/>
      <c r="R18461" s="127"/>
    </row>
    <row r="18462" spans="7:18" x14ac:dyDescent="0.2">
      <c r="G18462" s="64"/>
      <c r="H18462" s="64"/>
      <c r="O18462" s="87"/>
      <c r="P18462" s="127"/>
      <c r="Q18462" s="127"/>
      <c r="R18462" s="127"/>
    </row>
    <row r="18463" spans="7:18" x14ac:dyDescent="0.2">
      <c r="G18463" s="64"/>
      <c r="H18463" s="64"/>
      <c r="O18463" s="87"/>
      <c r="P18463" s="127"/>
      <c r="Q18463" s="127"/>
      <c r="R18463" s="127"/>
    </row>
    <row r="18464" spans="7:18" x14ac:dyDescent="0.2">
      <c r="G18464" s="64"/>
      <c r="H18464" s="64"/>
      <c r="O18464" s="87"/>
      <c r="P18464" s="127"/>
      <c r="Q18464" s="127"/>
      <c r="R18464" s="127"/>
    </row>
    <row r="18465" spans="7:18" x14ac:dyDescent="0.2">
      <c r="G18465" s="64"/>
      <c r="H18465" s="64"/>
      <c r="O18465" s="87"/>
      <c r="P18465" s="127"/>
      <c r="Q18465" s="127"/>
      <c r="R18465" s="127"/>
    </row>
    <row r="18466" spans="7:18" x14ac:dyDescent="0.2">
      <c r="G18466" s="64"/>
      <c r="H18466" s="64"/>
      <c r="O18466" s="87"/>
      <c r="P18466" s="127"/>
      <c r="Q18466" s="127"/>
      <c r="R18466" s="127"/>
    </row>
    <row r="18467" spans="7:18" x14ac:dyDescent="0.2">
      <c r="G18467" s="64"/>
      <c r="H18467" s="64"/>
      <c r="O18467" s="87"/>
      <c r="P18467" s="127"/>
      <c r="Q18467" s="127"/>
      <c r="R18467" s="127"/>
    </row>
    <row r="18468" spans="7:18" x14ac:dyDescent="0.2">
      <c r="G18468" s="64"/>
      <c r="H18468" s="64"/>
      <c r="O18468" s="87"/>
      <c r="P18468" s="127"/>
      <c r="Q18468" s="127"/>
      <c r="R18468" s="127"/>
    </row>
    <row r="18469" spans="7:18" x14ac:dyDescent="0.2">
      <c r="G18469" s="64"/>
      <c r="H18469" s="64"/>
      <c r="O18469" s="87"/>
      <c r="P18469" s="127"/>
      <c r="Q18469" s="127"/>
      <c r="R18469" s="127"/>
    </row>
    <row r="18470" spans="7:18" x14ac:dyDescent="0.2">
      <c r="G18470" s="64"/>
      <c r="H18470" s="64"/>
      <c r="O18470" s="87"/>
      <c r="P18470" s="127"/>
      <c r="Q18470" s="127"/>
      <c r="R18470" s="127"/>
    </row>
    <row r="18471" spans="7:18" x14ac:dyDescent="0.2">
      <c r="G18471" s="64"/>
      <c r="H18471" s="64"/>
      <c r="O18471" s="87"/>
      <c r="P18471" s="127"/>
      <c r="Q18471" s="127"/>
      <c r="R18471" s="127"/>
    </row>
    <row r="18472" spans="7:18" x14ac:dyDescent="0.2">
      <c r="G18472" s="64"/>
      <c r="H18472" s="64"/>
      <c r="O18472" s="87"/>
      <c r="P18472" s="127"/>
      <c r="Q18472" s="127"/>
      <c r="R18472" s="127"/>
    </row>
    <row r="18473" spans="7:18" x14ac:dyDescent="0.2">
      <c r="G18473" s="64"/>
      <c r="H18473" s="64"/>
      <c r="O18473" s="87"/>
      <c r="P18473" s="127"/>
      <c r="Q18473" s="127"/>
      <c r="R18473" s="127"/>
    </row>
    <row r="18474" spans="7:18" x14ac:dyDescent="0.2">
      <c r="G18474" s="64"/>
      <c r="H18474" s="64"/>
      <c r="O18474" s="87"/>
      <c r="P18474" s="127"/>
      <c r="Q18474" s="127"/>
      <c r="R18474" s="127"/>
    </row>
    <row r="18475" spans="7:18" x14ac:dyDescent="0.2">
      <c r="G18475" s="64"/>
      <c r="H18475" s="64"/>
      <c r="O18475" s="87"/>
      <c r="P18475" s="127"/>
      <c r="Q18475" s="127"/>
      <c r="R18475" s="127"/>
    </row>
    <row r="18476" spans="7:18" x14ac:dyDescent="0.2">
      <c r="G18476" s="64"/>
      <c r="H18476" s="64"/>
      <c r="O18476" s="87"/>
      <c r="P18476" s="127"/>
      <c r="Q18476" s="127"/>
      <c r="R18476" s="127"/>
    </row>
    <row r="18477" spans="7:18" x14ac:dyDescent="0.2">
      <c r="G18477" s="64"/>
      <c r="H18477" s="64"/>
      <c r="O18477" s="87"/>
      <c r="P18477" s="127"/>
      <c r="Q18477" s="127"/>
      <c r="R18477" s="127"/>
    </row>
    <row r="18478" spans="7:18" x14ac:dyDescent="0.2">
      <c r="G18478" s="64"/>
      <c r="H18478" s="64"/>
      <c r="O18478" s="87"/>
      <c r="P18478" s="127"/>
      <c r="Q18478" s="127"/>
      <c r="R18478" s="127"/>
    </row>
    <row r="18479" spans="7:18" x14ac:dyDescent="0.2">
      <c r="G18479" s="64"/>
      <c r="H18479" s="64"/>
      <c r="O18479" s="87"/>
      <c r="P18479" s="127"/>
      <c r="Q18479" s="127"/>
      <c r="R18479" s="127"/>
    </row>
    <row r="18480" spans="7:18" x14ac:dyDescent="0.2">
      <c r="G18480" s="64"/>
      <c r="H18480" s="64"/>
      <c r="O18480" s="87"/>
      <c r="P18480" s="127"/>
      <c r="Q18480" s="127"/>
      <c r="R18480" s="127"/>
    </row>
    <row r="18481" spans="7:18" x14ac:dyDescent="0.2">
      <c r="G18481" s="64"/>
      <c r="H18481" s="64"/>
      <c r="O18481" s="87"/>
      <c r="P18481" s="127"/>
      <c r="Q18481" s="127"/>
      <c r="R18481" s="127"/>
    </row>
    <row r="18482" spans="7:18" x14ac:dyDescent="0.2">
      <c r="G18482" s="64"/>
      <c r="H18482" s="64"/>
      <c r="O18482" s="87"/>
      <c r="P18482" s="127"/>
      <c r="Q18482" s="127"/>
      <c r="R18482" s="127"/>
    </row>
    <row r="18483" spans="7:18" x14ac:dyDescent="0.2">
      <c r="G18483" s="64"/>
      <c r="H18483" s="64"/>
      <c r="O18483" s="87"/>
      <c r="P18483" s="127"/>
      <c r="Q18483" s="127"/>
      <c r="R18483" s="127"/>
    </row>
    <row r="18484" spans="7:18" x14ac:dyDescent="0.2">
      <c r="G18484" s="64"/>
      <c r="H18484" s="64"/>
      <c r="O18484" s="87"/>
      <c r="P18484" s="127"/>
      <c r="Q18484" s="127"/>
      <c r="R18484" s="127"/>
    </row>
    <row r="18485" spans="7:18" x14ac:dyDescent="0.2">
      <c r="G18485" s="64"/>
      <c r="H18485" s="64"/>
      <c r="O18485" s="87"/>
      <c r="P18485" s="127"/>
      <c r="Q18485" s="127"/>
      <c r="R18485" s="127"/>
    </row>
    <row r="18486" spans="7:18" x14ac:dyDescent="0.2">
      <c r="G18486" s="64"/>
      <c r="H18486" s="64"/>
      <c r="O18486" s="87"/>
      <c r="P18486" s="127"/>
      <c r="Q18486" s="127"/>
      <c r="R18486" s="127"/>
    </row>
    <row r="18487" spans="7:18" x14ac:dyDescent="0.2">
      <c r="G18487" s="64"/>
      <c r="H18487" s="64"/>
      <c r="O18487" s="87"/>
      <c r="P18487" s="127"/>
      <c r="Q18487" s="127"/>
      <c r="R18487" s="127"/>
    </row>
    <row r="18488" spans="7:18" x14ac:dyDescent="0.2">
      <c r="G18488" s="64"/>
      <c r="H18488" s="64"/>
      <c r="O18488" s="87"/>
      <c r="P18488" s="127"/>
      <c r="Q18488" s="127"/>
      <c r="R18488" s="127"/>
    </row>
    <row r="18489" spans="7:18" x14ac:dyDescent="0.2">
      <c r="G18489" s="64"/>
      <c r="H18489" s="64"/>
      <c r="O18489" s="87"/>
      <c r="P18489" s="127"/>
      <c r="Q18489" s="127"/>
      <c r="R18489" s="127"/>
    </row>
    <row r="18490" spans="7:18" x14ac:dyDescent="0.2">
      <c r="G18490" s="64"/>
      <c r="H18490" s="64"/>
      <c r="O18490" s="87"/>
      <c r="P18490" s="127"/>
      <c r="Q18490" s="127"/>
      <c r="R18490" s="127"/>
    </row>
    <row r="18491" spans="7:18" x14ac:dyDescent="0.2">
      <c r="G18491" s="64"/>
      <c r="H18491" s="64"/>
      <c r="O18491" s="87"/>
      <c r="P18491" s="127"/>
      <c r="Q18491" s="127"/>
      <c r="R18491" s="127"/>
    </row>
    <row r="18492" spans="7:18" x14ac:dyDescent="0.2">
      <c r="G18492" s="64"/>
      <c r="H18492" s="64"/>
      <c r="O18492" s="87"/>
      <c r="P18492" s="127"/>
      <c r="Q18492" s="127"/>
      <c r="R18492" s="127"/>
    </row>
    <row r="18493" spans="7:18" x14ac:dyDescent="0.2">
      <c r="G18493" s="64"/>
      <c r="H18493" s="64"/>
      <c r="O18493" s="87"/>
      <c r="P18493" s="127"/>
      <c r="Q18493" s="127"/>
      <c r="R18493" s="127"/>
    </row>
    <row r="18494" spans="7:18" x14ac:dyDescent="0.2">
      <c r="G18494" s="64"/>
      <c r="H18494" s="64"/>
      <c r="O18494" s="87"/>
      <c r="P18494" s="127"/>
      <c r="Q18494" s="127"/>
      <c r="R18494" s="127"/>
    </row>
    <row r="18495" spans="7:18" x14ac:dyDescent="0.2">
      <c r="G18495" s="64"/>
      <c r="H18495" s="64"/>
      <c r="O18495" s="87"/>
      <c r="P18495" s="127"/>
      <c r="Q18495" s="127"/>
      <c r="R18495" s="127"/>
    </row>
    <row r="18496" spans="7:18" x14ac:dyDescent="0.2">
      <c r="G18496" s="64"/>
      <c r="H18496" s="64"/>
      <c r="O18496" s="87"/>
      <c r="P18496" s="127"/>
      <c r="Q18496" s="127"/>
      <c r="R18496" s="127"/>
    </row>
    <row r="18497" spans="7:18" x14ac:dyDescent="0.2">
      <c r="G18497" s="64"/>
      <c r="H18497" s="64"/>
      <c r="O18497" s="87"/>
      <c r="P18497" s="127"/>
      <c r="Q18497" s="127"/>
      <c r="R18497" s="127"/>
    </row>
    <row r="18498" spans="7:18" x14ac:dyDescent="0.2">
      <c r="G18498" s="64"/>
      <c r="H18498" s="64"/>
      <c r="O18498" s="87"/>
      <c r="P18498" s="127"/>
      <c r="Q18498" s="127"/>
      <c r="R18498" s="127"/>
    </row>
    <row r="18499" spans="7:18" x14ac:dyDescent="0.2">
      <c r="G18499" s="64"/>
      <c r="H18499" s="64"/>
      <c r="O18499" s="87"/>
      <c r="P18499" s="127"/>
      <c r="Q18499" s="127"/>
      <c r="R18499" s="127"/>
    </row>
    <row r="18500" spans="7:18" x14ac:dyDescent="0.2">
      <c r="G18500" s="64"/>
      <c r="H18500" s="64"/>
      <c r="O18500" s="87"/>
      <c r="P18500" s="127"/>
      <c r="Q18500" s="127"/>
      <c r="R18500" s="127"/>
    </row>
    <row r="18501" spans="7:18" x14ac:dyDescent="0.2">
      <c r="G18501" s="64"/>
      <c r="H18501" s="64"/>
      <c r="O18501" s="87"/>
      <c r="P18501" s="127"/>
      <c r="Q18501" s="127"/>
      <c r="R18501" s="127"/>
    </row>
    <row r="18502" spans="7:18" x14ac:dyDescent="0.2">
      <c r="G18502" s="64"/>
      <c r="H18502" s="64"/>
      <c r="O18502" s="87"/>
      <c r="P18502" s="127"/>
      <c r="Q18502" s="127"/>
      <c r="R18502" s="127"/>
    </row>
    <row r="18503" spans="7:18" x14ac:dyDescent="0.2">
      <c r="G18503" s="64"/>
      <c r="H18503" s="64"/>
      <c r="O18503" s="87"/>
      <c r="P18503" s="127"/>
      <c r="Q18503" s="127"/>
      <c r="R18503" s="127"/>
    </row>
    <row r="18504" spans="7:18" x14ac:dyDescent="0.2">
      <c r="G18504" s="64"/>
      <c r="H18504" s="64"/>
      <c r="O18504" s="87"/>
      <c r="P18504" s="127"/>
      <c r="Q18504" s="127"/>
      <c r="R18504" s="127"/>
    </row>
    <row r="18505" spans="7:18" x14ac:dyDescent="0.2">
      <c r="G18505" s="64"/>
      <c r="H18505" s="64"/>
      <c r="O18505" s="87"/>
      <c r="P18505" s="127"/>
      <c r="Q18505" s="127"/>
      <c r="R18505" s="127"/>
    </row>
    <row r="18506" spans="7:18" x14ac:dyDescent="0.2">
      <c r="G18506" s="64"/>
      <c r="H18506" s="64"/>
      <c r="O18506" s="87"/>
      <c r="P18506" s="127"/>
      <c r="Q18506" s="127"/>
      <c r="R18506" s="127"/>
    </row>
    <row r="18507" spans="7:18" x14ac:dyDescent="0.2">
      <c r="G18507" s="64"/>
      <c r="H18507" s="64"/>
      <c r="O18507" s="87"/>
      <c r="P18507" s="127"/>
      <c r="Q18507" s="127"/>
      <c r="R18507" s="127"/>
    </row>
    <row r="18508" spans="7:18" x14ac:dyDescent="0.2">
      <c r="G18508" s="64"/>
      <c r="H18508" s="64"/>
      <c r="O18508" s="87"/>
      <c r="P18508" s="127"/>
      <c r="Q18508" s="127"/>
      <c r="R18508" s="127"/>
    </row>
    <row r="18509" spans="7:18" x14ac:dyDescent="0.2">
      <c r="G18509" s="64"/>
      <c r="H18509" s="64"/>
      <c r="O18509" s="87"/>
      <c r="P18509" s="127"/>
      <c r="Q18509" s="127"/>
      <c r="R18509" s="127"/>
    </row>
    <row r="18510" spans="7:18" x14ac:dyDescent="0.2">
      <c r="G18510" s="64"/>
      <c r="H18510" s="64"/>
      <c r="O18510" s="87"/>
      <c r="P18510" s="127"/>
      <c r="Q18510" s="127"/>
      <c r="R18510" s="127"/>
    </row>
    <row r="18511" spans="7:18" x14ac:dyDescent="0.2">
      <c r="G18511" s="64"/>
      <c r="H18511" s="64"/>
      <c r="O18511" s="87"/>
      <c r="P18511" s="127"/>
      <c r="Q18511" s="127"/>
      <c r="R18511" s="127"/>
    </row>
    <row r="18512" spans="7:18" x14ac:dyDescent="0.2">
      <c r="G18512" s="64"/>
      <c r="H18512" s="64"/>
      <c r="O18512" s="87"/>
      <c r="P18512" s="127"/>
      <c r="Q18512" s="127"/>
      <c r="R18512" s="127"/>
    </row>
    <row r="18513" spans="7:18" x14ac:dyDescent="0.2">
      <c r="G18513" s="64"/>
      <c r="H18513" s="64"/>
      <c r="O18513" s="87"/>
      <c r="P18513" s="127"/>
      <c r="Q18513" s="127"/>
      <c r="R18513" s="127"/>
    </row>
    <row r="18514" spans="7:18" x14ac:dyDescent="0.2">
      <c r="G18514" s="64"/>
      <c r="H18514" s="64"/>
      <c r="O18514" s="87"/>
      <c r="P18514" s="127"/>
      <c r="Q18514" s="127"/>
      <c r="R18514" s="127"/>
    </row>
    <row r="18515" spans="7:18" x14ac:dyDescent="0.2">
      <c r="G18515" s="64"/>
      <c r="H18515" s="64"/>
      <c r="O18515" s="87"/>
      <c r="P18515" s="127"/>
      <c r="Q18515" s="127"/>
      <c r="R18515" s="127"/>
    </row>
    <row r="18516" spans="7:18" x14ac:dyDescent="0.2">
      <c r="G18516" s="64"/>
      <c r="H18516" s="64"/>
      <c r="O18516" s="87"/>
      <c r="P18516" s="127"/>
      <c r="Q18516" s="127"/>
      <c r="R18516" s="127"/>
    </row>
    <row r="18517" spans="7:18" x14ac:dyDescent="0.2">
      <c r="G18517" s="64"/>
      <c r="H18517" s="64"/>
      <c r="O18517" s="87"/>
      <c r="P18517" s="127"/>
      <c r="Q18517" s="127"/>
      <c r="R18517" s="127"/>
    </row>
    <row r="18518" spans="7:18" x14ac:dyDescent="0.2">
      <c r="G18518" s="64"/>
      <c r="H18518" s="64"/>
      <c r="O18518" s="87"/>
      <c r="P18518" s="127"/>
      <c r="Q18518" s="127"/>
      <c r="R18518" s="127"/>
    </row>
    <row r="18519" spans="7:18" x14ac:dyDescent="0.2">
      <c r="G18519" s="64"/>
      <c r="H18519" s="64"/>
      <c r="O18519" s="87"/>
      <c r="P18519" s="127"/>
      <c r="Q18519" s="127"/>
      <c r="R18519" s="127"/>
    </row>
    <row r="18520" spans="7:18" x14ac:dyDescent="0.2">
      <c r="G18520" s="64"/>
      <c r="H18520" s="64"/>
      <c r="O18520" s="87"/>
      <c r="P18520" s="127"/>
      <c r="Q18520" s="127"/>
      <c r="R18520" s="127"/>
    </row>
    <row r="18521" spans="7:18" x14ac:dyDescent="0.2">
      <c r="G18521" s="64"/>
      <c r="H18521" s="64"/>
      <c r="O18521" s="87"/>
      <c r="P18521" s="127"/>
      <c r="Q18521" s="127"/>
      <c r="R18521" s="127"/>
    </row>
    <row r="18522" spans="7:18" x14ac:dyDescent="0.2">
      <c r="G18522" s="64"/>
      <c r="H18522" s="64"/>
      <c r="O18522" s="87"/>
      <c r="P18522" s="127"/>
      <c r="Q18522" s="127"/>
      <c r="R18522" s="127"/>
    </row>
    <row r="18523" spans="7:18" x14ac:dyDescent="0.2">
      <c r="G18523" s="64"/>
      <c r="H18523" s="64"/>
      <c r="O18523" s="87"/>
      <c r="P18523" s="127"/>
      <c r="Q18523" s="127"/>
      <c r="R18523" s="127"/>
    </row>
    <row r="18524" spans="7:18" x14ac:dyDescent="0.2">
      <c r="G18524" s="64"/>
      <c r="H18524" s="64"/>
      <c r="O18524" s="87"/>
      <c r="P18524" s="127"/>
      <c r="Q18524" s="127"/>
      <c r="R18524" s="127"/>
    </row>
    <row r="18525" spans="7:18" x14ac:dyDescent="0.2">
      <c r="G18525" s="64"/>
      <c r="H18525" s="64"/>
      <c r="O18525" s="87"/>
      <c r="P18525" s="127"/>
      <c r="Q18525" s="127"/>
      <c r="R18525" s="127"/>
    </row>
    <row r="18526" spans="7:18" x14ac:dyDescent="0.2">
      <c r="G18526" s="64"/>
      <c r="H18526" s="64"/>
      <c r="O18526" s="87"/>
      <c r="P18526" s="127"/>
      <c r="Q18526" s="127"/>
      <c r="R18526" s="127"/>
    </row>
    <row r="18527" spans="7:18" x14ac:dyDescent="0.2">
      <c r="G18527" s="64"/>
      <c r="H18527" s="64"/>
      <c r="O18527" s="87"/>
      <c r="P18527" s="127"/>
      <c r="Q18527" s="127"/>
      <c r="R18527" s="127"/>
    </row>
    <row r="18528" spans="7:18" x14ac:dyDescent="0.2">
      <c r="G18528" s="64"/>
      <c r="H18528" s="64"/>
      <c r="O18528" s="87"/>
      <c r="P18528" s="127"/>
      <c r="Q18528" s="127"/>
      <c r="R18528" s="127"/>
    </row>
    <row r="18529" spans="7:18" x14ac:dyDescent="0.2">
      <c r="G18529" s="64"/>
      <c r="H18529" s="64"/>
      <c r="O18529" s="87"/>
      <c r="P18529" s="127"/>
      <c r="Q18529" s="127"/>
      <c r="R18529" s="127"/>
    </row>
    <row r="18530" spans="7:18" x14ac:dyDescent="0.2">
      <c r="G18530" s="64"/>
      <c r="H18530" s="64"/>
      <c r="O18530" s="87"/>
      <c r="P18530" s="127"/>
      <c r="Q18530" s="127"/>
      <c r="R18530" s="127"/>
    </row>
    <row r="18531" spans="7:18" x14ac:dyDescent="0.2">
      <c r="G18531" s="64"/>
      <c r="H18531" s="64"/>
      <c r="O18531" s="87"/>
      <c r="P18531" s="127"/>
      <c r="Q18531" s="127"/>
      <c r="R18531" s="127"/>
    </row>
    <row r="18532" spans="7:18" x14ac:dyDescent="0.2">
      <c r="G18532" s="64"/>
      <c r="H18532" s="64"/>
      <c r="O18532" s="87"/>
      <c r="P18532" s="127"/>
      <c r="Q18532" s="127"/>
      <c r="R18532" s="127"/>
    </row>
    <row r="18533" spans="7:18" x14ac:dyDescent="0.2">
      <c r="G18533" s="64"/>
      <c r="H18533" s="64"/>
      <c r="O18533" s="87"/>
      <c r="P18533" s="127"/>
      <c r="Q18533" s="127"/>
      <c r="R18533" s="127"/>
    </row>
    <row r="18534" spans="7:18" x14ac:dyDescent="0.2">
      <c r="G18534" s="64"/>
      <c r="H18534" s="64"/>
      <c r="O18534" s="87"/>
      <c r="P18534" s="127"/>
      <c r="Q18534" s="127"/>
      <c r="R18534" s="127"/>
    </row>
    <row r="18535" spans="7:18" x14ac:dyDescent="0.2">
      <c r="G18535" s="64"/>
      <c r="H18535" s="64"/>
      <c r="O18535" s="87"/>
      <c r="P18535" s="127"/>
      <c r="Q18535" s="127"/>
      <c r="R18535" s="127"/>
    </row>
    <row r="18536" spans="7:18" x14ac:dyDescent="0.2">
      <c r="G18536" s="64"/>
      <c r="H18536" s="64"/>
      <c r="O18536" s="87"/>
      <c r="P18536" s="127"/>
      <c r="Q18536" s="127"/>
      <c r="R18536" s="127"/>
    </row>
    <row r="18537" spans="7:18" x14ac:dyDescent="0.2">
      <c r="G18537" s="64"/>
      <c r="H18537" s="64"/>
      <c r="O18537" s="87"/>
      <c r="P18537" s="127"/>
      <c r="Q18537" s="127"/>
      <c r="R18537" s="127"/>
    </row>
    <row r="18538" spans="7:18" x14ac:dyDescent="0.2">
      <c r="G18538" s="64"/>
      <c r="H18538" s="64"/>
      <c r="O18538" s="87"/>
      <c r="P18538" s="127"/>
      <c r="Q18538" s="127"/>
      <c r="R18538" s="127"/>
    </row>
    <row r="18539" spans="7:18" x14ac:dyDescent="0.2">
      <c r="G18539" s="64"/>
      <c r="H18539" s="64"/>
      <c r="O18539" s="87"/>
      <c r="P18539" s="127"/>
      <c r="Q18539" s="127"/>
      <c r="R18539" s="127"/>
    </row>
    <row r="18540" spans="7:18" x14ac:dyDescent="0.2">
      <c r="G18540" s="64"/>
      <c r="H18540" s="64"/>
      <c r="O18540" s="87"/>
      <c r="P18540" s="127"/>
      <c r="Q18540" s="127"/>
      <c r="R18540" s="127"/>
    </row>
    <row r="18541" spans="7:18" x14ac:dyDescent="0.2">
      <c r="G18541" s="64"/>
      <c r="H18541" s="64"/>
      <c r="O18541" s="87"/>
      <c r="P18541" s="127"/>
      <c r="Q18541" s="127"/>
      <c r="R18541" s="127"/>
    </row>
    <row r="18542" spans="7:18" x14ac:dyDescent="0.2">
      <c r="G18542" s="64"/>
      <c r="H18542" s="64"/>
      <c r="O18542" s="87"/>
      <c r="P18542" s="127"/>
      <c r="Q18542" s="127"/>
      <c r="R18542" s="127"/>
    </row>
    <row r="18543" spans="7:18" x14ac:dyDescent="0.2">
      <c r="G18543" s="64"/>
      <c r="H18543" s="64"/>
      <c r="O18543" s="87"/>
      <c r="P18543" s="127"/>
      <c r="Q18543" s="127"/>
      <c r="R18543" s="127"/>
    </row>
    <row r="18544" spans="7:18" x14ac:dyDescent="0.2">
      <c r="G18544" s="64"/>
      <c r="H18544" s="64"/>
      <c r="O18544" s="87"/>
      <c r="P18544" s="127"/>
      <c r="Q18544" s="127"/>
      <c r="R18544" s="127"/>
    </row>
    <row r="18545" spans="7:18" x14ac:dyDescent="0.2">
      <c r="G18545" s="64"/>
      <c r="H18545" s="64"/>
      <c r="O18545" s="87"/>
      <c r="P18545" s="127"/>
      <c r="Q18545" s="127"/>
      <c r="R18545" s="127"/>
    </row>
    <row r="18546" spans="7:18" x14ac:dyDescent="0.2">
      <c r="G18546" s="64"/>
      <c r="H18546" s="64"/>
      <c r="O18546" s="87"/>
      <c r="P18546" s="127"/>
      <c r="Q18546" s="127"/>
      <c r="R18546" s="127"/>
    </row>
    <row r="18547" spans="7:18" x14ac:dyDescent="0.2">
      <c r="G18547" s="64"/>
      <c r="H18547" s="64"/>
      <c r="O18547" s="87"/>
      <c r="P18547" s="127"/>
      <c r="Q18547" s="127"/>
      <c r="R18547" s="127"/>
    </row>
    <row r="18548" spans="7:18" x14ac:dyDescent="0.2">
      <c r="G18548" s="64"/>
      <c r="H18548" s="64"/>
      <c r="O18548" s="87"/>
      <c r="P18548" s="127"/>
      <c r="Q18548" s="127"/>
      <c r="R18548" s="127"/>
    </row>
    <row r="18549" spans="7:18" x14ac:dyDescent="0.2">
      <c r="G18549" s="64"/>
      <c r="H18549" s="64"/>
      <c r="O18549" s="87"/>
      <c r="P18549" s="127"/>
      <c r="Q18549" s="127"/>
      <c r="R18549" s="127"/>
    </row>
    <row r="18550" spans="7:18" x14ac:dyDescent="0.2">
      <c r="G18550" s="64"/>
      <c r="H18550" s="64"/>
      <c r="O18550" s="87"/>
      <c r="P18550" s="127"/>
      <c r="Q18550" s="127"/>
      <c r="R18550" s="127"/>
    </row>
    <row r="18551" spans="7:18" x14ac:dyDescent="0.2">
      <c r="G18551" s="64"/>
      <c r="H18551" s="64"/>
      <c r="O18551" s="87"/>
      <c r="P18551" s="127"/>
      <c r="Q18551" s="127"/>
      <c r="R18551" s="127"/>
    </row>
    <row r="18552" spans="7:18" x14ac:dyDescent="0.2">
      <c r="G18552" s="64"/>
      <c r="H18552" s="64"/>
      <c r="O18552" s="87"/>
      <c r="P18552" s="127"/>
      <c r="Q18552" s="127"/>
      <c r="R18552" s="127"/>
    </row>
    <row r="18553" spans="7:18" x14ac:dyDescent="0.2">
      <c r="G18553" s="64"/>
      <c r="H18553" s="64"/>
      <c r="O18553" s="87"/>
      <c r="P18553" s="127"/>
      <c r="Q18553" s="127"/>
      <c r="R18553" s="127"/>
    </row>
    <row r="18554" spans="7:18" x14ac:dyDescent="0.2">
      <c r="G18554" s="64"/>
      <c r="H18554" s="64"/>
      <c r="O18554" s="87"/>
      <c r="P18554" s="127"/>
      <c r="Q18554" s="127"/>
      <c r="R18554" s="127"/>
    </row>
    <row r="18555" spans="7:18" x14ac:dyDescent="0.2">
      <c r="G18555" s="64"/>
      <c r="H18555" s="64"/>
      <c r="O18555" s="87"/>
      <c r="P18555" s="127"/>
      <c r="Q18555" s="127"/>
      <c r="R18555" s="127"/>
    </row>
    <row r="18556" spans="7:18" x14ac:dyDescent="0.2">
      <c r="G18556" s="64"/>
      <c r="H18556" s="64"/>
      <c r="O18556" s="87"/>
      <c r="P18556" s="127"/>
      <c r="Q18556" s="127"/>
      <c r="R18556" s="127"/>
    </row>
    <row r="18557" spans="7:18" x14ac:dyDescent="0.2">
      <c r="G18557" s="64"/>
      <c r="H18557" s="64"/>
      <c r="O18557" s="87"/>
      <c r="P18557" s="127"/>
      <c r="Q18557" s="127"/>
      <c r="R18557" s="127"/>
    </row>
    <row r="18558" spans="7:18" x14ac:dyDescent="0.2">
      <c r="G18558" s="64"/>
      <c r="H18558" s="64"/>
      <c r="O18558" s="87"/>
      <c r="P18558" s="127"/>
      <c r="Q18558" s="127"/>
      <c r="R18558" s="127"/>
    </row>
    <row r="18559" spans="7:18" x14ac:dyDescent="0.2">
      <c r="G18559" s="64"/>
      <c r="H18559" s="64"/>
      <c r="O18559" s="87"/>
      <c r="P18559" s="127"/>
      <c r="Q18559" s="127"/>
      <c r="R18559" s="127"/>
    </row>
    <row r="18560" spans="7:18" x14ac:dyDescent="0.2">
      <c r="G18560" s="64"/>
      <c r="H18560" s="64"/>
      <c r="O18560" s="87"/>
      <c r="P18560" s="127"/>
      <c r="Q18560" s="127"/>
      <c r="R18560" s="127"/>
    </row>
    <row r="18561" spans="7:18" x14ac:dyDescent="0.2">
      <c r="G18561" s="64"/>
      <c r="H18561" s="64"/>
      <c r="O18561" s="87"/>
      <c r="P18561" s="127"/>
      <c r="Q18561" s="127"/>
      <c r="R18561" s="127"/>
    </row>
    <row r="18562" spans="7:18" x14ac:dyDescent="0.2">
      <c r="G18562" s="64"/>
      <c r="H18562" s="64"/>
      <c r="O18562" s="87"/>
      <c r="P18562" s="127"/>
      <c r="Q18562" s="127"/>
      <c r="R18562" s="127"/>
    </row>
    <row r="18563" spans="7:18" x14ac:dyDescent="0.2">
      <c r="G18563" s="64"/>
      <c r="H18563" s="64"/>
      <c r="O18563" s="87"/>
      <c r="P18563" s="127"/>
      <c r="Q18563" s="127"/>
      <c r="R18563" s="127"/>
    </row>
    <row r="18564" spans="7:18" x14ac:dyDescent="0.2">
      <c r="G18564" s="64"/>
      <c r="H18564" s="64"/>
      <c r="O18564" s="87"/>
      <c r="P18564" s="127"/>
      <c r="Q18564" s="127"/>
      <c r="R18564" s="127"/>
    </row>
    <row r="18565" spans="7:18" x14ac:dyDescent="0.2">
      <c r="G18565" s="64"/>
      <c r="H18565" s="64"/>
      <c r="O18565" s="87"/>
      <c r="P18565" s="127"/>
      <c r="Q18565" s="127"/>
      <c r="R18565" s="127"/>
    </row>
    <row r="18566" spans="7:18" x14ac:dyDescent="0.2">
      <c r="G18566" s="64"/>
      <c r="H18566" s="64"/>
      <c r="O18566" s="87"/>
      <c r="P18566" s="127"/>
      <c r="Q18566" s="127"/>
      <c r="R18566" s="127"/>
    </row>
    <row r="18567" spans="7:18" x14ac:dyDescent="0.2">
      <c r="G18567" s="64"/>
      <c r="H18567" s="64"/>
      <c r="O18567" s="87"/>
      <c r="P18567" s="127"/>
      <c r="Q18567" s="127"/>
      <c r="R18567" s="127"/>
    </row>
    <row r="18568" spans="7:18" x14ac:dyDescent="0.2">
      <c r="G18568" s="64"/>
      <c r="H18568" s="64"/>
      <c r="O18568" s="87"/>
      <c r="P18568" s="127"/>
      <c r="Q18568" s="127"/>
      <c r="R18568" s="127"/>
    </row>
    <row r="18569" spans="7:18" x14ac:dyDescent="0.2">
      <c r="G18569" s="64"/>
      <c r="H18569" s="64"/>
      <c r="O18569" s="87"/>
      <c r="P18569" s="127"/>
      <c r="Q18569" s="127"/>
      <c r="R18569" s="127"/>
    </row>
    <row r="18570" spans="7:18" x14ac:dyDescent="0.2">
      <c r="G18570" s="64"/>
      <c r="H18570" s="64"/>
      <c r="O18570" s="87"/>
      <c r="P18570" s="127"/>
      <c r="Q18570" s="127"/>
      <c r="R18570" s="127"/>
    </row>
    <row r="18571" spans="7:18" x14ac:dyDescent="0.2">
      <c r="G18571" s="64"/>
      <c r="H18571" s="64"/>
      <c r="O18571" s="87"/>
      <c r="P18571" s="127"/>
      <c r="Q18571" s="127"/>
      <c r="R18571" s="127"/>
    </row>
    <row r="18572" spans="7:18" x14ac:dyDescent="0.2">
      <c r="G18572" s="64"/>
      <c r="H18572" s="64"/>
      <c r="O18572" s="87"/>
      <c r="P18572" s="127"/>
      <c r="Q18572" s="127"/>
      <c r="R18572" s="127"/>
    </row>
    <row r="18573" spans="7:18" x14ac:dyDescent="0.2">
      <c r="G18573" s="64"/>
      <c r="H18573" s="64"/>
      <c r="O18573" s="87"/>
      <c r="P18573" s="127"/>
      <c r="Q18573" s="127"/>
      <c r="R18573" s="127"/>
    </row>
    <row r="18574" spans="7:18" x14ac:dyDescent="0.2">
      <c r="G18574" s="64"/>
      <c r="H18574" s="64"/>
      <c r="O18574" s="87"/>
      <c r="P18574" s="127"/>
      <c r="Q18574" s="127"/>
      <c r="R18574" s="127"/>
    </row>
    <row r="18575" spans="7:18" x14ac:dyDescent="0.2">
      <c r="G18575" s="64"/>
      <c r="H18575" s="64"/>
      <c r="O18575" s="87"/>
      <c r="P18575" s="127"/>
      <c r="Q18575" s="127"/>
      <c r="R18575" s="127"/>
    </row>
    <row r="18576" spans="7:18" x14ac:dyDescent="0.2">
      <c r="G18576" s="64"/>
      <c r="H18576" s="64"/>
      <c r="O18576" s="87"/>
      <c r="P18576" s="127"/>
      <c r="Q18576" s="127"/>
      <c r="R18576" s="127"/>
    </row>
    <row r="18577" spans="7:18" x14ac:dyDescent="0.2">
      <c r="G18577" s="64"/>
      <c r="H18577" s="64"/>
      <c r="O18577" s="87"/>
      <c r="P18577" s="127"/>
      <c r="Q18577" s="127"/>
      <c r="R18577" s="127"/>
    </row>
    <row r="18578" spans="7:18" x14ac:dyDescent="0.2">
      <c r="G18578" s="64"/>
      <c r="H18578" s="64"/>
      <c r="O18578" s="87"/>
      <c r="P18578" s="127"/>
      <c r="Q18578" s="127"/>
      <c r="R18578" s="127"/>
    </row>
    <row r="18579" spans="7:18" x14ac:dyDescent="0.2">
      <c r="G18579" s="64"/>
      <c r="H18579" s="64"/>
      <c r="O18579" s="87"/>
      <c r="P18579" s="127"/>
      <c r="Q18579" s="127"/>
      <c r="R18579" s="127"/>
    </row>
    <row r="18580" spans="7:18" x14ac:dyDescent="0.2">
      <c r="G18580" s="64"/>
      <c r="H18580" s="64"/>
      <c r="O18580" s="87"/>
      <c r="P18580" s="127"/>
      <c r="Q18580" s="127"/>
      <c r="R18580" s="127"/>
    </row>
    <row r="18581" spans="7:18" x14ac:dyDescent="0.2">
      <c r="G18581" s="64"/>
      <c r="H18581" s="64"/>
      <c r="O18581" s="87"/>
      <c r="P18581" s="127"/>
      <c r="Q18581" s="127"/>
      <c r="R18581" s="127"/>
    </row>
    <row r="18582" spans="7:18" x14ac:dyDescent="0.2">
      <c r="G18582" s="64"/>
      <c r="H18582" s="64"/>
      <c r="O18582" s="87"/>
      <c r="P18582" s="127"/>
      <c r="Q18582" s="127"/>
      <c r="R18582" s="127"/>
    </row>
    <row r="18583" spans="7:18" x14ac:dyDescent="0.2">
      <c r="G18583" s="64"/>
      <c r="H18583" s="64"/>
      <c r="O18583" s="87"/>
      <c r="P18583" s="127"/>
      <c r="Q18583" s="127"/>
      <c r="R18583" s="127"/>
    </row>
    <row r="18584" spans="7:18" x14ac:dyDescent="0.2">
      <c r="G18584" s="64"/>
      <c r="H18584" s="64"/>
      <c r="O18584" s="87"/>
      <c r="P18584" s="127"/>
      <c r="Q18584" s="127"/>
      <c r="R18584" s="127"/>
    </row>
    <row r="18585" spans="7:18" x14ac:dyDescent="0.2">
      <c r="G18585" s="64"/>
      <c r="H18585" s="64"/>
      <c r="O18585" s="87"/>
      <c r="P18585" s="127"/>
      <c r="Q18585" s="127"/>
      <c r="R18585" s="127"/>
    </row>
    <row r="18586" spans="7:18" x14ac:dyDescent="0.2">
      <c r="G18586" s="64"/>
      <c r="H18586" s="64"/>
      <c r="O18586" s="87"/>
      <c r="P18586" s="127"/>
      <c r="Q18586" s="127"/>
      <c r="R18586" s="127"/>
    </row>
    <row r="18587" spans="7:18" x14ac:dyDescent="0.2">
      <c r="G18587" s="64"/>
      <c r="H18587" s="64"/>
      <c r="O18587" s="87"/>
      <c r="P18587" s="127"/>
      <c r="Q18587" s="127"/>
      <c r="R18587" s="127"/>
    </row>
    <row r="18588" spans="7:18" x14ac:dyDescent="0.2">
      <c r="G18588" s="64"/>
      <c r="H18588" s="64"/>
      <c r="O18588" s="87"/>
      <c r="P18588" s="127"/>
      <c r="Q18588" s="127"/>
      <c r="R18588" s="127"/>
    </row>
    <row r="18589" spans="7:18" x14ac:dyDescent="0.2">
      <c r="G18589" s="64"/>
      <c r="H18589" s="64"/>
      <c r="O18589" s="87"/>
      <c r="P18589" s="127"/>
      <c r="Q18589" s="127"/>
      <c r="R18589" s="127"/>
    </row>
    <row r="18590" spans="7:18" x14ac:dyDescent="0.2">
      <c r="G18590" s="64"/>
      <c r="H18590" s="64"/>
      <c r="O18590" s="87"/>
      <c r="P18590" s="127"/>
      <c r="Q18590" s="127"/>
      <c r="R18590" s="127"/>
    </row>
    <row r="18591" spans="7:18" x14ac:dyDescent="0.2">
      <c r="G18591" s="64"/>
      <c r="H18591" s="64"/>
      <c r="O18591" s="87"/>
      <c r="P18591" s="127"/>
      <c r="Q18591" s="127"/>
      <c r="R18591" s="127"/>
    </row>
    <row r="18592" spans="7:18" x14ac:dyDescent="0.2">
      <c r="G18592" s="64"/>
      <c r="H18592" s="64"/>
      <c r="O18592" s="87"/>
      <c r="P18592" s="127"/>
      <c r="Q18592" s="127"/>
      <c r="R18592" s="127"/>
    </row>
    <row r="18593" spans="7:18" x14ac:dyDescent="0.2">
      <c r="G18593" s="64"/>
      <c r="H18593" s="64"/>
      <c r="O18593" s="87"/>
      <c r="P18593" s="127"/>
      <c r="Q18593" s="127"/>
      <c r="R18593" s="127"/>
    </row>
    <row r="18594" spans="7:18" x14ac:dyDescent="0.2">
      <c r="G18594" s="64"/>
      <c r="H18594" s="64"/>
      <c r="O18594" s="87"/>
      <c r="P18594" s="127"/>
      <c r="Q18594" s="127"/>
      <c r="R18594" s="127"/>
    </row>
    <row r="18595" spans="7:18" x14ac:dyDescent="0.2">
      <c r="G18595" s="64"/>
      <c r="H18595" s="64"/>
      <c r="O18595" s="87"/>
      <c r="P18595" s="127"/>
      <c r="Q18595" s="127"/>
      <c r="R18595" s="127"/>
    </row>
    <row r="18596" spans="7:18" x14ac:dyDescent="0.2">
      <c r="G18596" s="64"/>
      <c r="H18596" s="64"/>
      <c r="O18596" s="87"/>
      <c r="P18596" s="127"/>
      <c r="Q18596" s="127"/>
      <c r="R18596" s="127"/>
    </row>
    <row r="18597" spans="7:18" x14ac:dyDescent="0.2">
      <c r="G18597" s="64"/>
      <c r="H18597" s="64"/>
      <c r="O18597" s="87"/>
      <c r="P18597" s="127"/>
      <c r="Q18597" s="127"/>
      <c r="R18597" s="127"/>
    </row>
    <row r="18598" spans="7:18" x14ac:dyDescent="0.2">
      <c r="G18598" s="64"/>
      <c r="H18598" s="64"/>
      <c r="O18598" s="87"/>
      <c r="P18598" s="127"/>
      <c r="Q18598" s="127"/>
      <c r="R18598" s="127"/>
    </row>
    <row r="18599" spans="7:18" x14ac:dyDescent="0.2">
      <c r="G18599" s="64"/>
      <c r="H18599" s="64"/>
      <c r="O18599" s="87"/>
      <c r="P18599" s="127"/>
      <c r="Q18599" s="127"/>
      <c r="R18599" s="127"/>
    </row>
    <row r="18600" spans="7:18" x14ac:dyDescent="0.2">
      <c r="G18600" s="64"/>
      <c r="H18600" s="64"/>
      <c r="O18600" s="87"/>
      <c r="P18600" s="127"/>
      <c r="Q18600" s="127"/>
      <c r="R18600" s="127"/>
    </row>
    <row r="18601" spans="7:18" x14ac:dyDescent="0.2">
      <c r="G18601" s="64"/>
      <c r="H18601" s="64"/>
      <c r="O18601" s="87"/>
      <c r="P18601" s="127"/>
      <c r="Q18601" s="127"/>
      <c r="R18601" s="127"/>
    </row>
    <row r="18602" spans="7:18" x14ac:dyDescent="0.2">
      <c r="G18602" s="64"/>
      <c r="H18602" s="64"/>
      <c r="O18602" s="87"/>
      <c r="P18602" s="127"/>
      <c r="Q18602" s="127"/>
      <c r="R18602" s="127"/>
    </row>
    <row r="18603" spans="7:18" x14ac:dyDescent="0.2">
      <c r="G18603" s="64"/>
      <c r="H18603" s="64"/>
      <c r="O18603" s="87"/>
      <c r="P18603" s="127"/>
      <c r="Q18603" s="127"/>
      <c r="R18603" s="127"/>
    </row>
    <row r="18604" spans="7:18" x14ac:dyDescent="0.2">
      <c r="G18604" s="64"/>
      <c r="H18604" s="64"/>
      <c r="O18604" s="87"/>
      <c r="P18604" s="127"/>
      <c r="Q18604" s="127"/>
      <c r="R18604" s="127"/>
    </row>
    <row r="18605" spans="7:18" x14ac:dyDescent="0.2">
      <c r="G18605" s="64"/>
      <c r="H18605" s="64"/>
      <c r="O18605" s="87"/>
      <c r="P18605" s="127"/>
      <c r="Q18605" s="127"/>
      <c r="R18605" s="127"/>
    </row>
    <row r="18606" spans="7:18" x14ac:dyDescent="0.2">
      <c r="G18606" s="64"/>
      <c r="H18606" s="64"/>
      <c r="O18606" s="87"/>
      <c r="P18606" s="127"/>
      <c r="Q18606" s="127"/>
      <c r="R18606" s="127"/>
    </row>
    <row r="18607" spans="7:18" x14ac:dyDescent="0.2">
      <c r="G18607" s="64"/>
      <c r="H18607" s="64"/>
      <c r="O18607" s="87"/>
      <c r="P18607" s="127"/>
      <c r="Q18607" s="127"/>
      <c r="R18607" s="127"/>
    </row>
    <row r="18608" spans="7:18" x14ac:dyDescent="0.2">
      <c r="G18608" s="64"/>
      <c r="H18608" s="64"/>
      <c r="O18608" s="87"/>
      <c r="P18608" s="127"/>
      <c r="Q18608" s="127"/>
      <c r="R18608" s="127"/>
    </row>
    <row r="18609" spans="7:18" x14ac:dyDescent="0.2">
      <c r="G18609" s="64"/>
      <c r="H18609" s="64"/>
      <c r="O18609" s="87"/>
      <c r="P18609" s="127"/>
      <c r="Q18609" s="127"/>
      <c r="R18609" s="127"/>
    </row>
    <row r="18610" spans="7:18" x14ac:dyDescent="0.2">
      <c r="G18610" s="64"/>
      <c r="H18610" s="64"/>
      <c r="O18610" s="87"/>
      <c r="P18610" s="127"/>
      <c r="Q18610" s="127"/>
      <c r="R18610" s="127"/>
    </row>
    <row r="18611" spans="7:18" x14ac:dyDescent="0.2">
      <c r="G18611" s="64"/>
      <c r="H18611" s="64"/>
      <c r="O18611" s="87"/>
      <c r="P18611" s="127"/>
      <c r="Q18611" s="127"/>
      <c r="R18611" s="127"/>
    </row>
    <row r="18612" spans="7:18" x14ac:dyDescent="0.2">
      <c r="G18612" s="64"/>
      <c r="H18612" s="64"/>
      <c r="O18612" s="87"/>
      <c r="P18612" s="127"/>
      <c r="Q18612" s="127"/>
      <c r="R18612" s="127"/>
    </row>
    <row r="18613" spans="7:18" x14ac:dyDescent="0.2">
      <c r="G18613" s="64"/>
      <c r="H18613" s="64"/>
      <c r="O18613" s="87"/>
      <c r="P18613" s="127"/>
      <c r="Q18613" s="127"/>
      <c r="R18613" s="127"/>
    </row>
    <row r="18614" spans="7:18" x14ac:dyDescent="0.2">
      <c r="G18614" s="64"/>
      <c r="H18614" s="64"/>
      <c r="O18614" s="87"/>
      <c r="P18614" s="127"/>
      <c r="Q18614" s="127"/>
      <c r="R18614" s="127"/>
    </row>
    <row r="18615" spans="7:18" x14ac:dyDescent="0.2">
      <c r="G18615" s="64"/>
      <c r="H18615" s="64"/>
      <c r="O18615" s="87"/>
      <c r="P18615" s="127"/>
      <c r="Q18615" s="127"/>
      <c r="R18615" s="127"/>
    </row>
    <row r="18616" spans="7:18" x14ac:dyDescent="0.2">
      <c r="G18616" s="64"/>
      <c r="H18616" s="64"/>
      <c r="O18616" s="87"/>
      <c r="P18616" s="127"/>
      <c r="Q18616" s="127"/>
      <c r="R18616" s="127"/>
    </row>
    <row r="18617" spans="7:18" x14ac:dyDescent="0.2">
      <c r="G18617" s="64"/>
      <c r="H18617" s="64"/>
      <c r="O18617" s="87"/>
      <c r="P18617" s="127"/>
      <c r="Q18617" s="127"/>
      <c r="R18617" s="127"/>
    </row>
    <row r="18618" spans="7:18" x14ac:dyDescent="0.2">
      <c r="G18618" s="64"/>
      <c r="H18618" s="64"/>
      <c r="O18618" s="87"/>
      <c r="P18618" s="127"/>
      <c r="Q18618" s="127"/>
      <c r="R18618" s="127"/>
    </row>
    <row r="18619" spans="7:18" x14ac:dyDescent="0.2">
      <c r="G18619" s="64"/>
      <c r="H18619" s="64"/>
      <c r="O18619" s="87"/>
      <c r="P18619" s="127"/>
      <c r="Q18619" s="127"/>
      <c r="R18619" s="127"/>
    </row>
    <row r="18620" spans="7:18" x14ac:dyDescent="0.2">
      <c r="G18620" s="64"/>
      <c r="H18620" s="64"/>
      <c r="O18620" s="87"/>
      <c r="P18620" s="127"/>
      <c r="Q18620" s="127"/>
      <c r="R18620" s="127"/>
    </row>
    <row r="18621" spans="7:18" x14ac:dyDescent="0.2">
      <c r="G18621" s="64"/>
      <c r="H18621" s="64"/>
      <c r="O18621" s="87"/>
      <c r="P18621" s="127"/>
      <c r="Q18621" s="127"/>
      <c r="R18621" s="127"/>
    </row>
    <row r="18622" spans="7:18" x14ac:dyDescent="0.2">
      <c r="G18622" s="64"/>
      <c r="H18622" s="64"/>
      <c r="O18622" s="87"/>
      <c r="P18622" s="127"/>
      <c r="Q18622" s="127"/>
      <c r="R18622" s="127"/>
    </row>
    <row r="18623" spans="7:18" x14ac:dyDescent="0.2">
      <c r="G18623" s="64"/>
      <c r="H18623" s="64"/>
      <c r="O18623" s="87"/>
      <c r="P18623" s="127"/>
      <c r="Q18623" s="127"/>
      <c r="R18623" s="127"/>
    </row>
    <row r="18624" spans="7:18" x14ac:dyDescent="0.2">
      <c r="G18624" s="64"/>
      <c r="H18624" s="64"/>
      <c r="O18624" s="87"/>
      <c r="P18624" s="127"/>
      <c r="Q18624" s="127"/>
      <c r="R18624" s="127"/>
    </row>
    <row r="18625" spans="7:18" x14ac:dyDescent="0.2">
      <c r="G18625" s="64"/>
      <c r="H18625" s="64"/>
      <c r="O18625" s="87"/>
      <c r="P18625" s="127"/>
      <c r="Q18625" s="127"/>
      <c r="R18625" s="127"/>
    </row>
    <row r="18626" spans="7:18" x14ac:dyDescent="0.2">
      <c r="G18626" s="64"/>
      <c r="H18626" s="64"/>
      <c r="O18626" s="87"/>
      <c r="P18626" s="127"/>
      <c r="Q18626" s="127"/>
      <c r="R18626" s="127"/>
    </row>
    <row r="18627" spans="7:18" x14ac:dyDescent="0.2">
      <c r="G18627" s="64"/>
      <c r="H18627" s="64"/>
      <c r="O18627" s="87"/>
      <c r="P18627" s="127"/>
      <c r="Q18627" s="127"/>
      <c r="R18627" s="127"/>
    </row>
    <row r="18628" spans="7:18" x14ac:dyDescent="0.2">
      <c r="G18628" s="64"/>
      <c r="H18628" s="64"/>
      <c r="O18628" s="87"/>
      <c r="P18628" s="127"/>
      <c r="Q18628" s="127"/>
      <c r="R18628" s="127"/>
    </row>
    <row r="18629" spans="7:18" x14ac:dyDescent="0.2">
      <c r="G18629" s="64"/>
      <c r="H18629" s="64"/>
      <c r="O18629" s="87"/>
      <c r="P18629" s="127"/>
      <c r="Q18629" s="127"/>
      <c r="R18629" s="127"/>
    </row>
    <row r="18630" spans="7:18" x14ac:dyDescent="0.2">
      <c r="G18630" s="64"/>
      <c r="H18630" s="64"/>
      <c r="O18630" s="87"/>
      <c r="P18630" s="127"/>
      <c r="Q18630" s="127"/>
      <c r="R18630" s="127"/>
    </row>
    <row r="18631" spans="7:18" x14ac:dyDescent="0.2">
      <c r="G18631" s="64"/>
      <c r="H18631" s="64"/>
      <c r="O18631" s="87"/>
      <c r="P18631" s="127"/>
      <c r="Q18631" s="127"/>
      <c r="R18631" s="127"/>
    </row>
    <row r="18632" spans="7:18" x14ac:dyDescent="0.2">
      <c r="G18632" s="64"/>
      <c r="H18632" s="64"/>
      <c r="O18632" s="87"/>
      <c r="P18632" s="127"/>
      <c r="Q18632" s="127"/>
      <c r="R18632" s="127"/>
    </row>
    <row r="18633" spans="7:18" x14ac:dyDescent="0.2">
      <c r="G18633" s="64"/>
      <c r="H18633" s="64"/>
      <c r="O18633" s="87"/>
      <c r="P18633" s="127"/>
      <c r="Q18633" s="127"/>
      <c r="R18633" s="127"/>
    </row>
    <row r="18634" spans="7:18" x14ac:dyDescent="0.2">
      <c r="G18634" s="64"/>
      <c r="H18634" s="64"/>
      <c r="O18634" s="87"/>
      <c r="P18634" s="127"/>
      <c r="Q18634" s="127"/>
      <c r="R18634" s="127"/>
    </row>
    <row r="18635" spans="7:18" x14ac:dyDescent="0.2">
      <c r="G18635" s="64"/>
      <c r="H18635" s="64"/>
      <c r="O18635" s="87"/>
      <c r="P18635" s="127"/>
      <c r="Q18635" s="127"/>
      <c r="R18635" s="127"/>
    </row>
    <row r="18636" spans="7:18" x14ac:dyDescent="0.2">
      <c r="G18636" s="64"/>
      <c r="H18636" s="64"/>
      <c r="O18636" s="87"/>
      <c r="P18636" s="127"/>
      <c r="Q18636" s="127"/>
      <c r="R18636" s="127"/>
    </row>
    <row r="18637" spans="7:18" x14ac:dyDescent="0.2">
      <c r="G18637" s="64"/>
      <c r="H18637" s="64"/>
      <c r="O18637" s="87"/>
      <c r="P18637" s="127"/>
      <c r="Q18637" s="127"/>
      <c r="R18637" s="127"/>
    </row>
    <row r="18638" spans="7:18" x14ac:dyDescent="0.2">
      <c r="G18638" s="64"/>
      <c r="H18638" s="64"/>
      <c r="O18638" s="87"/>
      <c r="P18638" s="127"/>
      <c r="Q18638" s="127"/>
      <c r="R18638" s="127"/>
    </row>
    <row r="18639" spans="7:18" x14ac:dyDescent="0.2">
      <c r="G18639" s="64"/>
      <c r="H18639" s="64"/>
      <c r="O18639" s="87"/>
      <c r="P18639" s="127"/>
      <c r="Q18639" s="127"/>
      <c r="R18639" s="127"/>
    </row>
    <row r="18640" spans="7:18" x14ac:dyDescent="0.2">
      <c r="G18640" s="64"/>
      <c r="H18640" s="64"/>
      <c r="O18640" s="87"/>
      <c r="P18640" s="127"/>
      <c r="Q18640" s="127"/>
      <c r="R18640" s="127"/>
    </row>
    <row r="18641" spans="7:18" x14ac:dyDescent="0.2">
      <c r="G18641" s="64"/>
      <c r="H18641" s="64"/>
      <c r="O18641" s="87"/>
      <c r="P18641" s="127"/>
      <c r="Q18641" s="127"/>
      <c r="R18641" s="127"/>
    </row>
    <row r="18642" spans="7:18" x14ac:dyDescent="0.2">
      <c r="G18642" s="64"/>
      <c r="H18642" s="64"/>
      <c r="O18642" s="87"/>
      <c r="P18642" s="127"/>
      <c r="Q18642" s="127"/>
      <c r="R18642" s="127"/>
    </row>
    <row r="18643" spans="7:18" x14ac:dyDescent="0.2">
      <c r="G18643" s="64"/>
      <c r="H18643" s="64"/>
      <c r="O18643" s="87"/>
      <c r="P18643" s="127"/>
      <c r="Q18643" s="127"/>
      <c r="R18643" s="127"/>
    </row>
    <row r="18644" spans="7:18" x14ac:dyDescent="0.2">
      <c r="G18644" s="64"/>
      <c r="H18644" s="64"/>
      <c r="O18644" s="87"/>
      <c r="P18644" s="127"/>
      <c r="Q18644" s="127"/>
      <c r="R18644" s="127"/>
    </row>
    <row r="18645" spans="7:18" x14ac:dyDescent="0.2">
      <c r="G18645" s="64"/>
      <c r="H18645" s="64"/>
      <c r="O18645" s="87"/>
      <c r="P18645" s="127"/>
      <c r="Q18645" s="127"/>
      <c r="R18645" s="127"/>
    </row>
    <row r="18646" spans="7:18" x14ac:dyDescent="0.2">
      <c r="G18646" s="64"/>
      <c r="H18646" s="64"/>
      <c r="O18646" s="87"/>
      <c r="P18646" s="127"/>
      <c r="Q18646" s="127"/>
      <c r="R18646" s="127"/>
    </row>
    <row r="18647" spans="7:18" x14ac:dyDescent="0.2">
      <c r="G18647" s="64"/>
      <c r="H18647" s="64"/>
      <c r="O18647" s="87"/>
      <c r="P18647" s="127"/>
      <c r="Q18647" s="127"/>
      <c r="R18647" s="127"/>
    </row>
    <row r="18648" spans="7:18" x14ac:dyDescent="0.2">
      <c r="G18648" s="64"/>
      <c r="H18648" s="64"/>
      <c r="O18648" s="87"/>
      <c r="P18648" s="127"/>
      <c r="Q18648" s="127"/>
      <c r="R18648" s="127"/>
    </row>
    <row r="18649" spans="7:18" x14ac:dyDescent="0.2">
      <c r="G18649" s="64"/>
      <c r="H18649" s="64"/>
      <c r="O18649" s="87"/>
      <c r="P18649" s="127"/>
      <c r="Q18649" s="127"/>
      <c r="R18649" s="127"/>
    </row>
    <row r="18650" spans="7:18" x14ac:dyDescent="0.2">
      <c r="G18650" s="64"/>
      <c r="H18650" s="64"/>
      <c r="O18650" s="87"/>
      <c r="P18650" s="127"/>
      <c r="Q18650" s="127"/>
      <c r="R18650" s="127"/>
    </row>
    <row r="18651" spans="7:18" x14ac:dyDescent="0.2">
      <c r="G18651" s="64"/>
      <c r="H18651" s="64"/>
      <c r="O18651" s="87"/>
      <c r="P18651" s="127"/>
      <c r="Q18651" s="127"/>
      <c r="R18651" s="127"/>
    </row>
    <row r="18652" spans="7:18" x14ac:dyDescent="0.2">
      <c r="G18652" s="64"/>
      <c r="H18652" s="64"/>
      <c r="O18652" s="87"/>
      <c r="P18652" s="127"/>
      <c r="Q18652" s="127"/>
      <c r="R18652" s="127"/>
    </row>
    <row r="18653" spans="7:18" x14ac:dyDescent="0.2">
      <c r="G18653" s="64"/>
      <c r="H18653" s="64"/>
      <c r="O18653" s="87"/>
      <c r="P18653" s="127"/>
      <c r="Q18653" s="127"/>
      <c r="R18653" s="127"/>
    </row>
    <row r="18654" spans="7:18" x14ac:dyDescent="0.2">
      <c r="G18654" s="64"/>
      <c r="H18654" s="64"/>
      <c r="O18654" s="87"/>
      <c r="P18654" s="127"/>
      <c r="Q18654" s="127"/>
      <c r="R18654" s="127"/>
    </row>
    <row r="18655" spans="7:18" x14ac:dyDescent="0.2">
      <c r="G18655" s="64"/>
      <c r="H18655" s="64"/>
      <c r="O18655" s="87"/>
      <c r="P18655" s="127"/>
      <c r="Q18655" s="127"/>
      <c r="R18655" s="127"/>
    </row>
    <row r="18656" spans="7:18" x14ac:dyDescent="0.2">
      <c r="G18656" s="64"/>
      <c r="H18656" s="64"/>
      <c r="O18656" s="87"/>
      <c r="P18656" s="127"/>
      <c r="Q18656" s="127"/>
      <c r="R18656" s="127"/>
    </row>
    <row r="18657" spans="7:18" x14ac:dyDescent="0.2">
      <c r="G18657" s="64"/>
      <c r="H18657" s="64"/>
      <c r="O18657" s="87"/>
      <c r="P18657" s="127"/>
      <c r="Q18657" s="127"/>
      <c r="R18657" s="127"/>
    </row>
    <row r="18658" spans="7:18" x14ac:dyDescent="0.2">
      <c r="G18658" s="64"/>
      <c r="H18658" s="64"/>
      <c r="O18658" s="87"/>
      <c r="P18658" s="127"/>
      <c r="Q18658" s="127"/>
      <c r="R18658" s="127"/>
    </row>
    <row r="18659" spans="7:18" x14ac:dyDescent="0.2">
      <c r="G18659" s="64"/>
      <c r="H18659" s="64"/>
      <c r="O18659" s="87"/>
      <c r="P18659" s="127"/>
      <c r="Q18659" s="127"/>
      <c r="R18659" s="127"/>
    </row>
    <row r="18660" spans="7:18" x14ac:dyDescent="0.2">
      <c r="G18660" s="64"/>
      <c r="H18660" s="64"/>
      <c r="O18660" s="87"/>
      <c r="P18660" s="127"/>
      <c r="Q18660" s="127"/>
      <c r="R18660" s="127"/>
    </row>
    <row r="18661" spans="7:18" x14ac:dyDescent="0.2">
      <c r="G18661" s="64"/>
      <c r="H18661" s="64"/>
      <c r="O18661" s="87"/>
      <c r="P18661" s="127"/>
      <c r="Q18661" s="127"/>
      <c r="R18661" s="127"/>
    </row>
    <row r="18662" spans="7:18" x14ac:dyDescent="0.2">
      <c r="G18662" s="64"/>
      <c r="H18662" s="64"/>
      <c r="O18662" s="87"/>
      <c r="P18662" s="127"/>
      <c r="Q18662" s="127"/>
      <c r="R18662" s="127"/>
    </row>
    <row r="18663" spans="7:18" x14ac:dyDescent="0.2">
      <c r="G18663" s="64"/>
      <c r="H18663" s="64"/>
      <c r="O18663" s="87"/>
      <c r="P18663" s="127"/>
      <c r="Q18663" s="127"/>
      <c r="R18663" s="127"/>
    </row>
    <row r="18664" spans="7:18" x14ac:dyDescent="0.2">
      <c r="G18664" s="64"/>
      <c r="H18664" s="64"/>
      <c r="O18664" s="87"/>
      <c r="P18664" s="127"/>
      <c r="Q18664" s="127"/>
      <c r="R18664" s="127"/>
    </row>
    <row r="18665" spans="7:18" x14ac:dyDescent="0.2">
      <c r="G18665" s="64"/>
      <c r="H18665" s="64"/>
      <c r="O18665" s="87"/>
      <c r="P18665" s="127"/>
      <c r="Q18665" s="127"/>
      <c r="R18665" s="127"/>
    </row>
    <row r="18666" spans="7:18" x14ac:dyDescent="0.2">
      <c r="G18666" s="64"/>
      <c r="H18666" s="64"/>
      <c r="O18666" s="87"/>
      <c r="P18666" s="127"/>
      <c r="Q18666" s="127"/>
      <c r="R18666" s="127"/>
    </row>
    <row r="18667" spans="7:18" x14ac:dyDescent="0.2">
      <c r="G18667" s="64"/>
      <c r="H18667" s="64"/>
      <c r="O18667" s="87"/>
      <c r="P18667" s="127"/>
      <c r="Q18667" s="127"/>
      <c r="R18667" s="127"/>
    </row>
    <row r="18668" spans="7:18" x14ac:dyDescent="0.2">
      <c r="G18668" s="64"/>
      <c r="H18668" s="64"/>
      <c r="O18668" s="87"/>
      <c r="P18668" s="127"/>
      <c r="Q18668" s="127"/>
      <c r="R18668" s="127"/>
    </row>
    <row r="18669" spans="7:18" x14ac:dyDescent="0.2">
      <c r="G18669" s="64"/>
      <c r="H18669" s="64"/>
      <c r="O18669" s="87"/>
      <c r="P18669" s="127"/>
      <c r="Q18669" s="127"/>
      <c r="R18669" s="127"/>
    </row>
    <row r="18670" spans="7:18" x14ac:dyDescent="0.2">
      <c r="G18670" s="64"/>
      <c r="H18670" s="64"/>
      <c r="O18670" s="87"/>
      <c r="P18670" s="127"/>
      <c r="Q18670" s="127"/>
      <c r="R18670" s="127"/>
    </row>
    <row r="18671" spans="7:18" x14ac:dyDescent="0.2">
      <c r="G18671" s="64"/>
      <c r="H18671" s="64"/>
      <c r="O18671" s="87"/>
      <c r="P18671" s="127"/>
      <c r="Q18671" s="127"/>
      <c r="R18671" s="127"/>
    </row>
    <row r="18672" spans="7:18" x14ac:dyDescent="0.2">
      <c r="G18672" s="64"/>
      <c r="H18672" s="64"/>
      <c r="O18672" s="87"/>
      <c r="P18672" s="127"/>
      <c r="Q18672" s="127"/>
      <c r="R18672" s="127"/>
    </row>
    <row r="18673" spans="7:18" x14ac:dyDescent="0.2">
      <c r="G18673" s="64"/>
      <c r="H18673" s="64"/>
      <c r="O18673" s="87"/>
      <c r="P18673" s="127"/>
      <c r="Q18673" s="127"/>
      <c r="R18673" s="127"/>
    </row>
    <row r="18674" spans="7:18" x14ac:dyDescent="0.2">
      <c r="G18674" s="64"/>
      <c r="H18674" s="64"/>
      <c r="O18674" s="87"/>
      <c r="P18674" s="127"/>
      <c r="Q18674" s="127"/>
      <c r="R18674" s="127"/>
    </row>
    <row r="18675" spans="7:18" x14ac:dyDescent="0.2">
      <c r="G18675" s="64"/>
      <c r="H18675" s="64"/>
      <c r="O18675" s="87"/>
      <c r="P18675" s="127"/>
      <c r="Q18675" s="127"/>
      <c r="R18675" s="127"/>
    </row>
    <row r="18676" spans="7:18" x14ac:dyDescent="0.2">
      <c r="G18676" s="64"/>
      <c r="H18676" s="64"/>
      <c r="O18676" s="87"/>
      <c r="P18676" s="127"/>
      <c r="Q18676" s="127"/>
      <c r="R18676" s="127"/>
    </row>
    <row r="18677" spans="7:18" x14ac:dyDescent="0.2">
      <c r="G18677" s="64"/>
      <c r="H18677" s="64"/>
      <c r="O18677" s="87"/>
      <c r="P18677" s="127"/>
      <c r="Q18677" s="127"/>
      <c r="R18677" s="127"/>
    </row>
    <row r="18678" spans="7:18" x14ac:dyDescent="0.2">
      <c r="G18678" s="64"/>
      <c r="H18678" s="64"/>
      <c r="O18678" s="87"/>
      <c r="P18678" s="127"/>
      <c r="Q18678" s="127"/>
      <c r="R18678" s="127"/>
    </row>
    <row r="18679" spans="7:18" x14ac:dyDescent="0.2">
      <c r="G18679" s="64"/>
      <c r="H18679" s="64"/>
      <c r="O18679" s="87"/>
      <c r="P18679" s="127"/>
      <c r="Q18679" s="127"/>
      <c r="R18679" s="127"/>
    </row>
    <row r="18680" spans="7:18" x14ac:dyDescent="0.2">
      <c r="G18680" s="64"/>
      <c r="H18680" s="64"/>
      <c r="O18680" s="87"/>
      <c r="P18680" s="127"/>
      <c r="Q18680" s="127"/>
      <c r="R18680" s="127"/>
    </row>
    <row r="18681" spans="7:18" x14ac:dyDescent="0.2">
      <c r="G18681" s="64"/>
      <c r="H18681" s="64"/>
      <c r="O18681" s="87"/>
      <c r="P18681" s="127"/>
      <c r="Q18681" s="127"/>
      <c r="R18681" s="127"/>
    </row>
    <row r="18682" spans="7:18" x14ac:dyDescent="0.2">
      <c r="G18682" s="64"/>
      <c r="H18682" s="64"/>
      <c r="O18682" s="87"/>
      <c r="P18682" s="127"/>
      <c r="Q18682" s="127"/>
      <c r="R18682" s="127"/>
    </row>
    <row r="18683" spans="7:18" x14ac:dyDescent="0.2">
      <c r="G18683" s="64"/>
      <c r="H18683" s="64"/>
      <c r="O18683" s="87"/>
      <c r="P18683" s="127"/>
      <c r="Q18683" s="127"/>
      <c r="R18683" s="127"/>
    </row>
    <row r="18684" spans="7:18" x14ac:dyDescent="0.2">
      <c r="G18684" s="64"/>
      <c r="H18684" s="64"/>
      <c r="O18684" s="87"/>
      <c r="P18684" s="127"/>
      <c r="Q18684" s="127"/>
      <c r="R18684" s="127"/>
    </row>
    <row r="18685" spans="7:18" x14ac:dyDescent="0.2">
      <c r="G18685" s="64"/>
      <c r="H18685" s="64"/>
      <c r="O18685" s="87"/>
      <c r="P18685" s="127"/>
      <c r="Q18685" s="127"/>
      <c r="R18685" s="127"/>
    </row>
    <row r="18686" spans="7:18" x14ac:dyDescent="0.2">
      <c r="G18686" s="64"/>
      <c r="H18686" s="64"/>
      <c r="O18686" s="87"/>
      <c r="P18686" s="127"/>
      <c r="Q18686" s="127"/>
      <c r="R18686" s="127"/>
    </row>
    <row r="18687" spans="7:18" x14ac:dyDescent="0.2">
      <c r="G18687" s="64"/>
      <c r="H18687" s="64"/>
      <c r="O18687" s="87"/>
      <c r="P18687" s="127"/>
      <c r="Q18687" s="127"/>
      <c r="R18687" s="127"/>
    </row>
    <row r="18688" spans="7:18" x14ac:dyDescent="0.2">
      <c r="G18688" s="64"/>
      <c r="H18688" s="64"/>
      <c r="O18688" s="87"/>
      <c r="P18688" s="127"/>
      <c r="Q18688" s="127"/>
      <c r="R18688" s="127"/>
    </row>
    <row r="18689" spans="7:18" x14ac:dyDescent="0.2">
      <c r="G18689" s="64"/>
      <c r="H18689" s="64"/>
      <c r="O18689" s="87"/>
      <c r="P18689" s="127"/>
      <c r="Q18689" s="127"/>
      <c r="R18689" s="127"/>
    </row>
    <row r="18690" spans="7:18" x14ac:dyDescent="0.2">
      <c r="G18690" s="64"/>
      <c r="H18690" s="64"/>
      <c r="O18690" s="87"/>
      <c r="P18690" s="127"/>
      <c r="Q18690" s="127"/>
      <c r="R18690" s="127"/>
    </row>
    <row r="18691" spans="7:18" x14ac:dyDescent="0.2">
      <c r="G18691" s="64"/>
      <c r="H18691" s="64"/>
      <c r="O18691" s="87"/>
      <c r="P18691" s="127"/>
      <c r="Q18691" s="127"/>
      <c r="R18691" s="127"/>
    </row>
    <row r="18692" spans="7:18" x14ac:dyDescent="0.2">
      <c r="G18692" s="64"/>
      <c r="H18692" s="64"/>
      <c r="O18692" s="87"/>
      <c r="P18692" s="127"/>
      <c r="Q18692" s="127"/>
      <c r="R18692" s="127"/>
    </row>
    <row r="18693" spans="7:18" x14ac:dyDescent="0.2">
      <c r="G18693" s="64"/>
      <c r="H18693" s="64"/>
      <c r="O18693" s="87"/>
      <c r="P18693" s="127"/>
      <c r="Q18693" s="127"/>
      <c r="R18693" s="127"/>
    </row>
    <row r="18694" spans="7:18" x14ac:dyDescent="0.2">
      <c r="G18694" s="64"/>
      <c r="H18694" s="64"/>
      <c r="O18694" s="87"/>
      <c r="P18694" s="127"/>
      <c r="Q18694" s="127"/>
      <c r="R18694" s="127"/>
    </row>
    <row r="18695" spans="7:18" x14ac:dyDescent="0.2">
      <c r="G18695" s="64"/>
      <c r="H18695" s="64"/>
      <c r="O18695" s="87"/>
      <c r="P18695" s="127"/>
      <c r="Q18695" s="127"/>
      <c r="R18695" s="127"/>
    </row>
    <row r="18696" spans="7:18" x14ac:dyDescent="0.2">
      <c r="G18696" s="64"/>
      <c r="H18696" s="64"/>
      <c r="O18696" s="87"/>
      <c r="P18696" s="127"/>
      <c r="Q18696" s="127"/>
      <c r="R18696" s="127"/>
    </row>
    <row r="18697" spans="7:18" x14ac:dyDescent="0.2">
      <c r="G18697" s="64"/>
      <c r="H18697" s="64"/>
      <c r="O18697" s="87"/>
      <c r="P18697" s="127"/>
      <c r="Q18697" s="127"/>
      <c r="R18697" s="127"/>
    </row>
    <row r="18698" spans="7:18" x14ac:dyDescent="0.2">
      <c r="G18698" s="64"/>
      <c r="H18698" s="64"/>
      <c r="O18698" s="87"/>
      <c r="P18698" s="127"/>
      <c r="Q18698" s="127"/>
      <c r="R18698" s="127"/>
    </row>
    <row r="18699" spans="7:18" x14ac:dyDescent="0.2">
      <c r="G18699" s="64"/>
      <c r="H18699" s="64"/>
      <c r="O18699" s="87"/>
      <c r="P18699" s="127"/>
      <c r="Q18699" s="127"/>
      <c r="R18699" s="127"/>
    </row>
    <row r="18700" spans="7:18" x14ac:dyDescent="0.2">
      <c r="G18700" s="64"/>
      <c r="H18700" s="64"/>
      <c r="O18700" s="87"/>
      <c r="P18700" s="127"/>
      <c r="Q18700" s="127"/>
      <c r="R18700" s="127"/>
    </row>
    <row r="18701" spans="7:18" x14ac:dyDescent="0.2">
      <c r="G18701" s="64"/>
      <c r="H18701" s="64"/>
      <c r="O18701" s="87"/>
      <c r="P18701" s="127"/>
      <c r="Q18701" s="127"/>
      <c r="R18701" s="127"/>
    </row>
    <row r="18702" spans="7:18" x14ac:dyDescent="0.2">
      <c r="G18702" s="64"/>
      <c r="H18702" s="64"/>
      <c r="O18702" s="87"/>
      <c r="P18702" s="127"/>
      <c r="Q18702" s="127"/>
      <c r="R18702" s="127"/>
    </row>
    <row r="18703" spans="7:18" x14ac:dyDescent="0.2">
      <c r="G18703" s="64"/>
      <c r="H18703" s="64"/>
      <c r="O18703" s="87"/>
      <c r="P18703" s="127"/>
      <c r="Q18703" s="127"/>
      <c r="R18703" s="127"/>
    </row>
    <row r="18704" spans="7:18" x14ac:dyDescent="0.2">
      <c r="G18704" s="64"/>
      <c r="H18704" s="64"/>
      <c r="O18704" s="87"/>
      <c r="P18704" s="127"/>
      <c r="Q18704" s="127"/>
      <c r="R18704" s="127"/>
    </row>
    <row r="18705" spans="7:18" x14ac:dyDescent="0.2">
      <c r="G18705" s="64"/>
      <c r="H18705" s="64"/>
      <c r="O18705" s="87"/>
      <c r="P18705" s="127"/>
      <c r="Q18705" s="127"/>
      <c r="R18705" s="127"/>
    </row>
    <row r="18706" spans="7:18" x14ac:dyDescent="0.2">
      <c r="G18706" s="64"/>
      <c r="H18706" s="64"/>
      <c r="O18706" s="87"/>
      <c r="P18706" s="127"/>
      <c r="Q18706" s="127"/>
      <c r="R18706" s="127"/>
    </row>
    <row r="18707" spans="7:18" x14ac:dyDescent="0.2">
      <c r="G18707" s="64"/>
      <c r="H18707" s="64"/>
      <c r="O18707" s="87"/>
      <c r="P18707" s="127"/>
      <c r="Q18707" s="127"/>
      <c r="R18707" s="127"/>
    </row>
    <row r="18708" spans="7:18" x14ac:dyDescent="0.2">
      <c r="G18708" s="64"/>
      <c r="H18708" s="64"/>
      <c r="O18708" s="87"/>
      <c r="P18708" s="127"/>
      <c r="Q18708" s="127"/>
      <c r="R18708" s="127"/>
    </row>
    <row r="18709" spans="7:18" x14ac:dyDescent="0.2">
      <c r="G18709" s="64"/>
      <c r="H18709" s="64"/>
      <c r="O18709" s="87"/>
      <c r="P18709" s="127"/>
      <c r="Q18709" s="127"/>
      <c r="R18709" s="127"/>
    </row>
    <row r="18710" spans="7:18" x14ac:dyDescent="0.2">
      <c r="G18710" s="64"/>
      <c r="H18710" s="64"/>
      <c r="O18710" s="87"/>
      <c r="P18710" s="127"/>
      <c r="Q18710" s="127"/>
      <c r="R18710" s="127"/>
    </row>
    <row r="18711" spans="7:18" x14ac:dyDescent="0.2">
      <c r="G18711" s="64"/>
      <c r="H18711" s="64"/>
      <c r="O18711" s="87"/>
      <c r="P18711" s="127"/>
      <c r="Q18711" s="127"/>
      <c r="R18711" s="127"/>
    </row>
    <row r="18712" spans="7:18" x14ac:dyDescent="0.2">
      <c r="G18712" s="64"/>
      <c r="H18712" s="64"/>
      <c r="O18712" s="87"/>
      <c r="P18712" s="127"/>
      <c r="Q18712" s="127"/>
      <c r="R18712" s="127"/>
    </row>
    <row r="18713" spans="7:18" x14ac:dyDescent="0.2">
      <c r="G18713" s="64"/>
      <c r="H18713" s="64"/>
      <c r="O18713" s="87"/>
      <c r="P18713" s="127"/>
      <c r="Q18713" s="127"/>
      <c r="R18713" s="127"/>
    </row>
    <row r="18714" spans="7:18" x14ac:dyDescent="0.2">
      <c r="G18714" s="64"/>
      <c r="H18714" s="64"/>
      <c r="O18714" s="87"/>
      <c r="P18714" s="127"/>
      <c r="Q18714" s="127"/>
      <c r="R18714" s="127"/>
    </row>
    <row r="18715" spans="7:18" x14ac:dyDescent="0.2">
      <c r="G18715" s="64"/>
      <c r="H18715" s="64"/>
      <c r="O18715" s="87"/>
      <c r="P18715" s="127"/>
      <c r="Q18715" s="127"/>
      <c r="R18715" s="127"/>
    </row>
    <row r="18716" spans="7:18" x14ac:dyDescent="0.2">
      <c r="G18716" s="64"/>
      <c r="H18716" s="64"/>
      <c r="O18716" s="87"/>
      <c r="P18716" s="127"/>
      <c r="Q18716" s="127"/>
      <c r="R18716" s="127"/>
    </row>
    <row r="18717" spans="7:18" x14ac:dyDescent="0.2">
      <c r="G18717" s="64"/>
      <c r="H18717" s="64"/>
      <c r="O18717" s="87"/>
      <c r="P18717" s="127"/>
      <c r="Q18717" s="127"/>
      <c r="R18717" s="127"/>
    </row>
    <row r="18718" spans="7:18" x14ac:dyDescent="0.2">
      <c r="G18718" s="64"/>
      <c r="H18718" s="64"/>
      <c r="O18718" s="87"/>
      <c r="P18718" s="127"/>
      <c r="Q18718" s="127"/>
      <c r="R18718" s="127"/>
    </row>
    <row r="18719" spans="7:18" x14ac:dyDescent="0.2">
      <c r="G18719" s="64"/>
      <c r="H18719" s="64"/>
      <c r="O18719" s="87"/>
      <c r="P18719" s="127"/>
      <c r="Q18719" s="127"/>
      <c r="R18719" s="127"/>
    </row>
    <row r="18720" spans="7:18" x14ac:dyDescent="0.2">
      <c r="G18720" s="64"/>
      <c r="H18720" s="64"/>
      <c r="O18720" s="87"/>
      <c r="P18720" s="127"/>
      <c r="Q18720" s="127"/>
      <c r="R18720" s="127"/>
    </row>
    <row r="18721" spans="7:18" x14ac:dyDescent="0.2">
      <c r="G18721" s="64"/>
      <c r="H18721" s="64"/>
      <c r="O18721" s="87"/>
      <c r="P18721" s="127"/>
      <c r="Q18721" s="127"/>
      <c r="R18721" s="127"/>
    </row>
    <row r="18722" spans="7:18" x14ac:dyDescent="0.2">
      <c r="G18722" s="64"/>
      <c r="H18722" s="64"/>
      <c r="O18722" s="87"/>
      <c r="P18722" s="127"/>
      <c r="Q18722" s="127"/>
      <c r="R18722" s="127"/>
    </row>
    <row r="18723" spans="7:18" x14ac:dyDescent="0.2">
      <c r="G18723" s="64"/>
      <c r="H18723" s="64"/>
      <c r="O18723" s="87"/>
      <c r="P18723" s="127"/>
      <c r="Q18723" s="127"/>
      <c r="R18723" s="127"/>
    </row>
    <row r="18724" spans="7:18" x14ac:dyDescent="0.2">
      <c r="G18724" s="64"/>
      <c r="H18724" s="64"/>
      <c r="O18724" s="87"/>
      <c r="P18724" s="127"/>
      <c r="Q18724" s="127"/>
      <c r="R18724" s="127"/>
    </row>
    <row r="18725" spans="7:18" x14ac:dyDescent="0.2">
      <c r="G18725" s="64"/>
      <c r="H18725" s="64"/>
      <c r="O18725" s="87"/>
      <c r="P18725" s="127"/>
      <c r="Q18725" s="127"/>
      <c r="R18725" s="127"/>
    </row>
    <row r="18726" spans="7:18" x14ac:dyDescent="0.2">
      <c r="G18726" s="64"/>
      <c r="H18726" s="64"/>
      <c r="O18726" s="87"/>
      <c r="P18726" s="127"/>
      <c r="Q18726" s="127"/>
      <c r="R18726" s="127"/>
    </row>
    <row r="18727" spans="7:18" x14ac:dyDescent="0.2">
      <c r="G18727" s="64"/>
      <c r="H18727" s="64"/>
      <c r="O18727" s="87"/>
      <c r="P18727" s="127"/>
      <c r="Q18727" s="127"/>
      <c r="R18727" s="127"/>
    </row>
    <row r="18728" spans="7:18" x14ac:dyDescent="0.2">
      <c r="G18728" s="64"/>
      <c r="H18728" s="64"/>
      <c r="O18728" s="87"/>
      <c r="P18728" s="127"/>
      <c r="Q18728" s="127"/>
      <c r="R18728" s="127"/>
    </row>
    <row r="18729" spans="7:18" x14ac:dyDescent="0.2">
      <c r="G18729" s="64"/>
      <c r="H18729" s="64"/>
      <c r="O18729" s="87"/>
      <c r="P18729" s="127"/>
      <c r="Q18729" s="127"/>
      <c r="R18729" s="127"/>
    </row>
    <row r="18730" spans="7:18" x14ac:dyDescent="0.2">
      <c r="G18730" s="64"/>
      <c r="H18730" s="64"/>
      <c r="O18730" s="87"/>
      <c r="P18730" s="127"/>
      <c r="Q18730" s="127"/>
      <c r="R18730" s="127"/>
    </row>
    <row r="18731" spans="7:18" x14ac:dyDescent="0.2">
      <c r="G18731" s="64"/>
      <c r="H18731" s="64"/>
      <c r="O18731" s="87"/>
      <c r="P18731" s="127"/>
      <c r="Q18731" s="127"/>
      <c r="R18731" s="127"/>
    </row>
    <row r="18732" spans="7:18" x14ac:dyDescent="0.2">
      <c r="G18732" s="64"/>
      <c r="H18732" s="64"/>
      <c r="O18732" s="87"/>
      <c r="P18732" s="127"/>
      <c r="Q18732" s="127"/>
      <c r="R18732" s="127"/>
    </row>
    <row r="18733" spans="7:18" x14ac:dyDescent="0.2">
      <c r="G18733" s="64"/>
      <c r="H18733" s="64"/>
      <c r="O18733" s="87"/>
      <c r="P18733" s="127"/>
      <c r="Q18733" s="127"/>
      <c r="R18733" s="127"/>
    </row>
    <row r="18734" spans="7:18" x14ac:dyDescent="0.2">
      <c r="G18734" s="64"/>
      <c r="H18734" s="64"/>
      <c r="O18734" s="87"/>
      <c r="P18734" s="127"/>
      <c r="Q18734" s="127"/>
      <c r="R18734" s="127"/>
    </row>
    <row r="18735" spans="7:18" x14ac:dyDescent="0.2">
      <c r="G18735" s="64"/>
      <c r="H18735" s="64"/>
      <c r="O18735" s="87"/>
      <c r="P18735" s="127"/>
      <c r="Q18735" s="127"/>
      <c r="R18735" s="127"/>
    </row>
    <row r="18736" spans="7:18" x14ac:dyDescent="0.2">
      <c r="G18736" s="64"/>
      <c r="H18736" s="64"/>
      <c r="O18736" s="87"/>
      <c r="P18736" s="127"/>
      <c r="Q18736" s="127"/>
      <c r="R18736" s="127"/>
    </row>
    <row r="18737" spans="7:18" x14ac:dyDescent="0.2">
      <c r="G18737" s="64"/>
      <c r="H18737" s="64"/>
      <c r="O18737" s="87"/>
      <c r="P18737" s="127"/>
      <c r="Q18737" s="127"/>
      <c r="R18737" s="127"/>
    </row>
    <row r="18738" spans="7:18" x14ac:dyDescent="0.2">
      <c r="G18738" s="64"/>
      <c r="H18738" s="64"/>
      <c r="O18738" s="87"/>
      <c r="P18738" s="127"/>
      <c r="Q18738" s="127"/>
      <c r="R18738" s="127"/>
    </row>
    <row r="18739" spans="7:18" x14ac:dyDescent="0.2">
      <c r="G18739" s="64"/>
      <c r="H18739" s="64"/>
      <c r="O18739" s="87"/>
      <c r="P18739" s="127"/>
      <c r="Q18739" s="127"/>
      <c r="R18739" s="127"/>
    </row>
    <row r="18740" spans="7:18" x14ac:dyDescent="0.2">
      <c r="G18740" s="64"/>
      <c r="H18740" s="64"/>
      <c r="O18740" s="87"/>
      <c r="P18740" s="127"/>
      <c r="Q18740" s="127"/>
      <c r="R18740" s="127"/>
    </row>
    <row r="18741" spans="7:18" x14ac:dyDescent="0.2">
      <c r="G18741" s="64"/>
      <c r="H18741" s="64"/>
      <c r="O18741" s="87"/>
      <c r="P18741" s="127"/>
      <c r="Q18741" s="127"/>
      <c r="R18741" s="127"/>
    </row>
    <row r="18742" spans="7:18" x14ac:dyDescent="0.2">
      <c r="G18742" s="64"/>
      <c r="H18742" s="64"/>
      <c r="O18742" s="87"/>
      <c r="P18742" s="127"/>
      <c r="Q18742" s="127"/>
      <c r="R18742" s="127"/>
    </row>
    <row r="18743" spans="7:18" x14ac:dyDescent="0.2">
      <c r="G18743" s="64"/>
      <c r="H18743" s="64"/>
      <c r="O18743" s="87"/>
      <c r="P18743" s="127"/>
      <c r="Q18743" s="127"/>
      <c r="R18743" s="127"/>
    </row>
    <row r="18744" spans="7:18" x14ac:dyDescent="0.2">
      <c r="G18744" s="64"/>
      <c r="H18744" s="64"/>
      <c r="O18744" s="87"/>
      <c r="P18744" s="127"/>
      <c r="Q18744" s="127"/>
      <c r="R18744" s="127"/>
    </row>
    <row r="18745" spans="7:18" x14ac:dyDescent="0.2">
      <c r="G18745" s="64"/>
      <c r="H18745" s="64"/>
      <c r="O18745" s="87"/>
      <c r="P18745" s="127"/>
      <c r="Q18745" s="127"/>
      <c r="R18745" s="127"/>
    </row>
    <row r="18746" spans="7:18" x14ac:dyDescent="0.2">
      <c r="G18746" s="64"/>
      <c r="H18746" s="64"/>
      <c r="O18746" s="87"/>
      <c r="P18746" s="127"/>
      <c r="Q18746" s="127"/>
      <c r="R18746" s="127"/>
    </row>
    <row r="18747" spans="7:18" x14ac:dyDescent="0.2">
      <c r="G18747" s="64"/>
      <c r="H18747" s="64"/>
      <c r="O18747" s="87"/>
      <c r="P18747" s="127"/>
      <c r="Q18747" s="127"/>
      <c r="R18747" s="127"/>
    </row>
    <row r="18748" spans="7:18" x14ac:dyDescent="0.2">
      <c r="G18748" s="64"/>
      <c r="H18748" s="64"/>
      <c r="O18748" s="87"/>
      <c r="P18748" s="127"/>
      <c r="Q18748" s="127"/>
      <c r="R18748" s="127"/>
    </row>
    <row r="18749" spans="7:18" x14ac:dyDescent="0.2">
      <c r="G18749" s="64"/>
      <c r="H18749" s="64"/>
      <c r="O18749" s="87"/>
      <c r="P18749" s="127"/>
      <c r="Q18749" s="127"/>
      <c r="R18749" s="127"/>
    </row>
    <row r="18750" spans="7:18" x14ac:dyDescent="0.2">
      <c r="G18750" s="64"/>
      <c r="H18750" s="64"/>
      <c r="O18750" s="87"/>
      <c r="P18750" s="127"/>
      <c r="Q18750" s="127"/>
      <c r="R18750" s="127"/>
    </row>
    <row r="18751" spans="7:18" x14ac:dyDescent="0.2">
      <c r="G18751" s="64"/>
      <c r="H18751" s="64"/>
      <c r="O18751" s="87"/>
      <c r="P18751" s="127"/>
      <c r="Q18751" s="127"/>
      <c r="R18751" s="127"/>
    </row>
    <row r="18752" spans="7:18" x14ac:dyDescent="0.2">
      <c r="G18752" s="64"/>
      <c r="H18752" s="64"/>
      <c r="O18752" s="87"/>
      <c r="P18752" s="127"/>
      <c r="Q18752" s="127"/>
      <c r="R18752" s="127"/>
    </row>
    <row r="18753" spans="7:18" x14ac:dyDescent="0.2">
      <c r="G18753" s="64"/>
      <c r="H18753" s="64"/>
      <c r="O18753" s="87"/>
      <c r="P18753" s="127"/>
      <c r="Q18753" s="127"/>
      <c r="R18753" s="127"/>
    </row>
    <row r="18754" spans="7:18" x14ac:dyDescent="0.2">
      <c r="G18754" s="64"/>
      <c r="H18754" s="64"/>
      <c r="O18754" s="87"/>
      <c r="P18754" s="127"/>
      <c r="Q18754" s="127"/>
      <c r="R18754" s="127"/>
    </row>
    <row r="18755" spans="7:18" x14ac:dyDescent="0.2">
      <c r="G18755" s="64"/>
      <c r="H18755" s="64"/>
      <c r="O18755" s="87"/>
      <c r="P18755" s="127"/>
      <c r="Q18755" s="127"/>
      <c r="R18755" s="127"/>
    </row>
    <row r="18756" spans="7:18" x14ac:dyDescent="0.2">
      <c r="G18756" s="64"/>
      <c r="H18756" s="64"/>
      <c r="O18756" s="87"/>
      <c r="P18756" s="127"/>
      <c r="Q18756" s="127"/>
      <c r="R18756" s="127"/>
    </row>
    <row r="18757" spans="7:18" x14ac:dyDescent="0.2">
      <c r="G18757" s="64"/>
      <c r="H18757" s="64"/>
      <c r="O18757" s="87"/>
      <c r="P18757" s="127"/>
      <c r="Q18757" s="127"/>
      <c r="R18757" s="127"/>
    </row>
    <row r="18758" spans="7:18" x14ac:dyDescent="0.2">
      <c r="G18758" s="64"/>
      <c r="H18758" s="64"/>
      <c r="O18758" s="87"/>
      <c r="P18758" s="127"/>
      <c r="Q18758" s="127"/>
      <c r="R18758" s="127"/>
    </row>
    <row r="18759" spans="7:18" x14ac:dyDescent="0.2">
      <c r="G18759" s="64"/>
      <c r="H18759" s="64"/>
      <c r="O18759" s="87"/>
      <c r="P18759" s="127"/>
      <c r="Q18759" s="127"/>
      <c r="R18759" s="127"/>
    </row>
    <row r="18760" spans="7:18" x14ac:dyDescent="0.2">
      <c r="G18760" s="64"/>
      <c r="H18760" s="64"/>
      <c r="O18760" s="87"/>
      <c r="P18760" s="127"/>
      <c r="Q18760" s="127"/>
      <c r="R18760" s="127"/>
    </row>
    <row r="18761" spans="7:18" x14ac:dyDescent="0.2">
      <c r="G18761" s="64"/>
      <c r="H18761" s="64"/>
      <c r="O18761" s="87"/>
      <c r="P18761" s="127"/>
      <c r="Q18761" s="127"/>
      <c r="R18761" s="127"/>
    </row>
    <row r="18762" spans="7:18" x14ac:dyDescent="0.2">
      <c r="G18762" s="64"/>
      <c r="H18762" s="64"/>
      <c r="O18762" s="87"/>
      <c r="P18762" s="127"/>
      <c r="Q18762" s="127"/>
      <c r="R18762" s="127"/>
    </row>
    <row r="18763" spans="7:18" x14ac:dyDescent="0.2">
      <c r="G18763" s="64"/>
      <c r="H18763" s="64"/>
      <c r="O18763" s="87"/>
      <c r="P18763" s="127"/>
      <c r="Q18763" s="127"/>
      <c r="R18763" s="127"/>
    </row>
    <row r="18764" spans="7:18" x14ac:dyDescent="0.2">
      <c r="G18764" s="64"/>
      <c r="H18764" s="64"/>
      <c r="O18764" s="87"/>
      <c r="P18764" s="127"/>
      <c r="Q18764" s="127"/>
      <c r="R18764" s="127"/>
    </row>
    <row r="18765" spans="7:18" x14ac:dyDescent="0.2">
      <c r="G18765" s="64"/>
      <c r="H18765" s="64"/>
      <c r="O18765" s="87"/>
      <c r="P18765" s="127"/>
      <c r="Q18765" s="127"/>
      <c r="R18765" s="127"/>
    </row>
    <row r="18766" spans="7:18" x14ac:dyDescent="0.2">
      <c r="G18766" s="64"/>
      <c r="H18766" s="64"/>
      <c r="O18766" s="87"/>
      <c r="P18766" s="127"/>
      <c r="Q18766" s="127"/>
      <c r="R18766" s="127"/>
    </row>
    <row r="18767" spans="7:18" x14ac:dyDescent="0.2">
      <c r="G18767" s="64"/>
      <c r="H18767" s="64"/>
      <c r="O18767" s="87"/>
      <c r="P18767" s="127"/>
      <c r="Q18767" s="127"/>
      <c r="R18767" s="127"/>
    </row>
    <row r="18768" spans="7:18" x14ac:dyDescent="0.2">
      <c r="G18768" s="64"/>
      <c r="H18768" s="64"/>
      <c r="O18768" s="87"/>
      <c r="P18768" s="127"/>
      <c r="Q18768" s="127"/>
      <c r="R18768" s="127"/>
    </row>
    <row r="18769" spans="7:18" x14ac:dyDescent="0.2">
      <c r="G18769" s="64"/>
      <c r="H18769" s="64"/>
      <c r="O18769" s="87"/>
      <c r="P18769" s="127"/>
      <c r="Q18769" s="127"/>
      <c r="R18769" s="127"/>
    </row>
    <row r="18770" spans="7:18" x14ac:dyDescent="0.2">
      <c r="G18770" s="64"/>
      <c r="H18770" s="64"/>
      <c r="O18770" s="87"/>
      <c r="P18770" s="127"/>
      <c r="Q18770" s="127"/>
      <c r="R18770" s="127"/>
    </row>
    <row r="18771" spans="7:18" x14ac:dyDescent="0.2">
      <c r="G18771" s="64"/>
      <c r="H18771" s="64"/>
      <c r="O18771" s="87"/>
      <c r="P18771" s="127"/>
      <c r="Q18771" s="127"/>
      <c r="R18771" s="127"/>
    </row>
    <row r="18772" spans="7:18" x14ac:dyDescent="0.2">
      <c r="G18772" s="64"/>
      <c r="H18772" s="64"/>
      <c r="O18772" s="87"/>
      <c r="P18772" s="127"/>
      <c r="Q18772" s="127"/>
      <c r="R18772" s="127"/>
    </row>
    <row r="18773" spans="7:18" x14ac:dyDescent="0.2">
      <c r="G18773" s="64"/>
      <c r="H18773" s="64"/>
      <c r="O18773" s="87"/>
      <c r="P18773" s="127"/>
      <c r="Q18773" s="127"/>
      <c r="R18773" s="127"/>
    </row>
    <row r="18774" spans="7:18" x14ac:dyDescent="0.2">
      <c r="G18774" s="64"/>
      <c r="H18774" s="64"/>
      <c r="O18774" s="87"/>
      <c r="P18774" s="127"/>
      <c r="Q18774" s="127"/>
      <c r="R18774" s="127"/>
    </row>
    <row r="18775" spans="7:18" x14ac:dyDescent="0.2">
      <c r="G18775" s="64"/>
      <c r="H18775" s="64"/>
      <c r="O18775" s="87"/>
      <c r="P18775" s="127"/>
      <c r="Q18775" s="127"/>
      <c r="R18775" s="127"/>
    </row>
    <row r="18776" spans="7:18" x14ac:dyDescent="0.2">
      <c r="G18776" s="64"/>
      <c r="H18776" s="64"/>
      <c r="O18776" s="87"/>
      <c r="P18776" s="127"/>
      <c r="Q18776" s="127"/>
      <c r="R18776" s="127"/>
    </row>
    <row r="18777" spans="7:18" x14ac:dyDescent="0.2">
      <c r="G18777" s="64"/>
      <c r="H18777" s="64"/>
      <c r="O18777" s="87"/>
      <c r="P18777" s="127"/>
      <c r="Q18777" s="127"/>
      <c r="R18777" s="127"/>
    </row>
    <row r="18778" spans="7:18" x14ac:dyDescent="0.2">
      <c r="G18778" s="64"/>
      <c r="H18778" s="64"/>
      <c r="O18778" s="87"/>
      <c r="P18778" s="127"/>
      <c r="Q18778" s="127"/>
      <c r="R18778" s="127"/>
    </row>
    <row r="18779" spans="7:18" x14ac:dyDescent="0.2">
      <c r="G18779" s="64"/>
      <c r="H18779" s="64"/>
      <c r="O18779" s="87"/>
      <c r="P18779" s="127"/>
      <c r="Q18779" s="127"/>
      <c r="R18779" s="127"/>
    </row>
    <row r="18780" spans="7:18" x14ac:dyDescent="0.2">
      <c r="G18780" s="64"/>
      <c r="H18780" s="64"/>
      <c r="O18780" s="87"/>
      <c r="P18780" s="127"/>
      <c r="Q18780" s="127"/>
      <c r="R18780" s="127"/>
    </row>
    <row r="18781" spans="7:18" x14ac:dyDescent="0.2">
      <c r="G18781" s="64"/>
      <c r="H18781" s="64"/>
      <c r="O18781" s="87"/>
      <c r="P18781" s="127"/>
      <c r="Q18781" s="127"/>
      <c r="R18781" s="127"/>
    </row>
    <row r="18782" spans="7:18" x14ac:dyDescent="0.2">
      <c r="G18782" s="64"/>
      <c r="H18782" s="64"/>
      <c r="O18782" s="87"/>
      <c r="P18782" s="127"/>
      <c r="Q18782" s="127"/>
      <c r="R18782" s="127"/>
    </row>
    <row r="18783" spans="7:18" x14ac:dyDescent="0.2">
      <c r="G18783" s="64"/>
      <c r="H18783" s="64"/>
      <c r="O18783" s="87"/>
      <c r="P18783" s="127"/>
      <c r="Q18783" s="127"/>
      <c r="R18783" s="127"/>
    </row>
    <row r="18784" spans="7:18" x14ac:dyDescent="0.2">
      <c r="G18784" s="64"/>
      <c r="H18784" s="64"/>
      <c r="O18784" s="87"/>
      <c r="P18784" s="127"/>
      <c r="Q18784" s="127"/>
      <c r="R18784" s="127"/>
    </row>
    <row r="18785" spans="7:18" x14ac:dyDescent="0.2">
      <c r="G18785" s="64"/>
      <c r="H18785" s="64"/>
      <c r="O18785" s="87"/>
      <c r="P18785" s="127"/>
      <c r="Q18785" s="127"/>
      <c r="R18785" s="127"/>
    </row>
    <row r="18786" spans="7:18" x14ac:dyDescent="0.2">
      <c r="G18786" s="64"/>
      <c r="H18786" s="64"/>
      <c r="O18786" s="87"/>
      <c r="P18786" s="127"/>
      <c r="Q18786" s="127"/>
      <c r="R18786" s="127"/>
    </row>
    <row r="18787" spans="7:18" x14ac:dyDescent="0.2">
      <c r="G18787" s="64"/>
      <c r="H18787" s="64"/>
      <c r="O18787" s="87"/>
      <c r="P18787" s="127"/>
      <c r="Q18787" s="127"/>
      <c r="R18787" s="127"/>
    </row>
    <row r="18788" spans="7:18" x14ac:dyDescent="0.2">
      <c r="G18788" s="64"/>
      <c r="H18788" s="64"/>
      <c r="O18788" s="87"/>
      <c r="P18788" s="127"/>
      <c r="Q18788" s="127"/>
      <c r="R18788" s="127"/>
    </row>
    <row r="18789" spans="7:18" x14ac:dyDescent="0.2">
      <c r="G18789" s="64"/>
      <c r="H18789" s="64"/>
      <c r="O18789" s="87"/>
      <c r="P18789" s="127"/>
      <c r="Q18789" s="127"/>
      <c r="R18789" s="127"/>
    </row>
    <row r="18790" spans="7:18" x14ac:dyDescent="0.2">
      <c r="G18790" s="64"/>
      <c r="H18790" s="64"/>
      <c r="O18790" s="87"/>
      <c r="P18790" s="127"/>
      <c r="Q18790" s="127"/>
      <c r="R18790" s="127"/>
    </row>
    <row r="18791" spans="7:18" x14ac:dyDescent="0.2">
      <c r="G18791" s="64"/>
      <c r="H18791" s="64"/>
      <c r="O18791" s="87"/>
      <c r="P18791" s="127"/>
      <c r="Q18791" s="127"/>
      <c r="R18791" s="127"/>
    </row>
    <row r="18792" spans="7:18" x14ac:dyDescent="0.2">
      <c r="G18792" s="64"/>
      <c r="H18792" s="64"/>
      <c r="O18792" s="87"/>
      <c r="P18792" s="127"/>
      <c r="Q18792" s="127"/>
      <c r="R18792" s="127"/>
    </row>
    <row r="18793" spans="7:18" x14ac:dyDescent="0.2">
      <c r="G18793" s="64"/>
      <c r="H18793" s="64"/>
      <c r="O18793" s="87"/>
      <c r="P18793" s="127"/>
      <c r="Q18793" s="127"/>
      <c r="R18793" s="127"/>
    </row>
    <row r="18794" spans="7:18" x14ac:dyDescent="0.2">
      <c r="G18794" s="64"/>
      <c r="H18794" s="64"/>
      <c r="O18794" s="87"/>
      <c r="P18794" s="127"/>
      <c r="Q18794" s="127"/>
      <c r="R18794" s="127"/>
    </row>
    <row r="18795" spans="7:18" x14ac:dyDescent="0.2">
      <c r="G18795" s="64"/>
      <c r="H18795" s="64"/>
      <c r="O18795" s="87"/>
      <c r="P18795" s="127"/>
      <c r="Q18795" s="127"/>
      <c r="R18795" s="127"/>
    </row>
    <row r="18796" spans="7:18" x14ac:dyDescent="0.2">
      <c r="G18796" s="64"/>
      <c r="H18796" s="64"/>
      <c r="O18796" s="87"/>
      <c r="P18796" s="127"/>
      <c r="Q18796" s="127"/>
      <c r="R18796" s="127"/>
    </row>
    <row r="18797" spans="7:18" x14ac:dyDescent="0.2">
      <c r="G18797" s="64"/>
      <c r="H18797" s="64"/>
      <c r="O18797" s="87"/>
      <c r="P18797" s="127"/>
      <c r="Q18797" s="127"/>
      <c r="R18797" s="127"/>
    </row>
    <row r="18798" spans="7:18" x14ac:dyDescent="0.2">
      <c r="G18798" s="64"/>
      <c r="H18798" s="64"/>
      <c r="O18798" s="87"/>
      <c r="P18798" s="127"/>
      <c r="Q18798" s="127"/>
      <c r="R18798" s="127"/>
    </row>
    <row r="18799" spans="7:18" x14ac:dyDescent="0.2">
      <c r="G18799" s="64"/>
      <c r="H18799" s="64"/>
      <c r="O18799" s="87"/>
      <c r="P18799" s="127"/>
      <c r="Q18799" s="127"/>
      <c r="R18799" s="127"/>
    </row>
    <row r="18800" spans="7:18" x14ac:dyDescent="0.2">
      <c r="G18800" s="64"/>
      <c r="H18800" s="64"/>
      <c r="O18800" s="87"/>
      <c r="P18800" s="127"/>
      <c r="Q18800" s="127"/>
      <c r="R18800" s="127"/>
    </row>
    <row r="18801" spans="7:18" x14ac:dyDescent="0.2">
      <c r="G18801" s="64"/>
      <c r="H18801" s="64"/>
      <c r="O18801" s="87"/>
      <c r="P18801" s="127"/>
      <c r="Q18801" s="127"/>
      <c r="R18801" s="127"/>
    </row>
    <row r="18802" spans="7:18" x14ac:dyDescent="0.2">
      <c r="G18802" s="64"/>
      <c r="H18802" s="64"/>
      <c r="O18802" s="87"/>
      <c r="P18802" s="127"/>
      <c r="Q18802" s="127"/>
      <c r="R18802" s="127"/>
    </row>
    <row r="18803" spans="7:18" x14ac:dyDescent="0.2">
      <c r="G18803" s="64"/>
      <c r="H18803" s="64"/>
      <c r="O18803" s="87"/>
      <c r="P18803" s="127"/>
      <c r="Q18803" s="127"/>
      <c r="R18803" s="127"/>
    </row>
    <row r="18804" spans="7:18" x14ac:dyDescent="0.2">
      <c r="G18804" s="64"/>
      <c r="H18804" s="64"/>
      <c r="O18804" s="87"/>
      <c r="P18804" s="127"/>
      <c r="Q18804" s="127"/>
      <c r="R18804" s="127"/>
    </row>
    <row r="18805" spans="7:18" x14ac:dyDescent="0.2">
      <c r="G18805" s="64"/>
      <c r="H18805" s="64"/>
      <c r="O18805" s="87"/>
      <c r="P18805" s="127"/>
      <c r="Q18805" s="127"/>
      <c r="R18805" s="127"/>
    </row>
    <row r="18806" spans="7:18" x14ac:dyDescent="0.2">
      <c r="G18806" s="64"/>
      <c r="H18806" s="64"/>
      <c r="O18806" s="87"/>
      <c r="P18806" s="127"/>
      <c r="Q18806" s="127"/>
      <c r="R18806" s="127"/>
    </row>
    <row r="18807" spans="7:18" x14ac:dyDescent="0.2">
      <c r="G18807" s="64"/>
      <c r="H18807" s="64"/>
      <c r="O18807" s="87"/>
      <c r="P18807" s="127"/>
      <c r="Q18807" s="127"/>
      <c r="R18807" s="127"/>
    </row>
    <row r="18808" spans="7:18" x14ac:dyDescent="0.2">
      <c r="G18808" s="64"/>
      <c r="H18808" s="64"/>
      <c r="O18808" s="87"/>
      <c r="P18808" s="127"/>
      <c r="Q18808" s="127"/>
      <c r="R18808" s="127"/>
    </row>
    <row r="18809" spans="7:18" x14ac:dyDescent="0.2">
      <c r="G18809" s="64"/>
      <c r="H18809" s="64"/>
      <c r="O18809" s="87"/>
      <c r="P18809" s="127"/>
      <c r="Q18809" s="127"/>
      <c r="R18809" s="127"/>
    </row>
    <row r="18810" spans="7:18" x14ac:dyDescent="0.2">
      <c r="G18810" s="64"/>
      <c r="H18810" s="64"/>
      <c r="O18810" s="87"/>
      <c r="P18810" s="127"/>
      <c r="Q18810" s="127"/>
      <c r="R18810" s="127"/>
    </row>
    <row r="18811" spans="7:18" x14ac:dyDescent="0.2">
      <c r="G18811" s="64"/>
      <c r="H18811" s="64"/>
      <c r="O18811" s="87"/>
      <c r="P18811" s="127"/>
      <c r="Q18811" s="127"/>
      <c r="R18811" s="127"/>
    </row>
    <row r="18812" spans="7:18" x14ac:dyDescent="0.2">
      <c r="G18812" s="64"/>
      <c r="H18812" s="64"/>
      <c r="O18812" s="87"/>
      <c r="P18812" s="127"/>
      <c r="Q18812" s="127"/>
      <c r="R18812" s="127"/>
    </row>
    <row r="18813" spans="7:18" x14ac:dyDescent="0.2">
      <c r="G18813" s="64"/>
      <c r="H18813" s="64"/>
      <c r="O18813" s="87"/>
      <c r="P18813" s="127"/>
      <c r="Q18813" s="127"/>
      <c r="R18813" s="127"/>
    </row>
    <row r="18814" spans="7:18" x14ac:dyDescent="0.2">
      <c r="G18814" s="64"/>
      <c r="H18814" s="64"/>
      <c r="O18814" s="87"/>
      <c r="P18814" s="127"/>
      <c r="Q18814" s="127"/>
      <c r="R18814" s="127"/>
    </row>
    <row r="18815" spans="7:18" x14ac:dyDescent="0.2">
      <c r="G18815" s="64"/>
      <c r="H18815" s="64"/>
      <c r="O18815" s="87"/>
      <c r="P18815" s="127"/>
      <c r="Q18815" s="127"/>
      <c r="R18815" s="127"/>
    </row>
    <row r="18816" spans="7:18" x14ac:dyDescent="0.2">
      <c r="G18816" s="64"/>
      <c r="H18816" s="64"/>
      <c r="O18816" s="87"/>
      <c r="P18816" s="127"/>
      <c r="Q18816" s="127"/>
      <c r="R18816" s="127"/>
    </row>
    <row r="18817" spans="7:18" x14ac:dyDescent="0.2">
      <c r="G18817" s="64"/>
      <c r="H18817" s="64"/>
      <c r="O18817" s="87"/>
      <c r="P18817" s="127"/>
      <c r="Q18817" s="127"/>
      <c r="R18817" s="127"/>
    </row>
    <row r="18818" spans="7:18" x14ac:dyDescent="0.2">
      <c r="G18818" s="64"/>
      <c r="H18818" s="64"/>
      <c r="O18818" s="87"/>
      <c r="P18818" s="127"/>
      <c r="Q18818" s="127"/>
      <c r="R18818" s="127"/>
    </row>
    <row r="18819" spans="7:18" x14ac:dyDescent="0.2">
      <c r="G18819" s="64"/>
      <c r="H18819" s="64"/>
      <c r="O18819" s="87"/>
      <c r="P18819" s="127"/>
      <c r="Q18819" s="127"/>
      <c r="R18819" s="127"/>
    </row>
    <row r="18820" spans="7:18" x14ac:dyDescent="0.2">
      <c r="G18820" s="64"/>
      <c r="H18820" s="64"/>
      <c r="O18820" s="87"/>
      <c r="P18820" s="127"/>
      <c r="Q18820" s="127"/>
      <c r="R18820" s="127"/>
    </row>
    <row r="18821" spans="7:18" x14ac:dyDescent="0.2">
      <c r="G18821" s="64"/>
      <c r="H18821" s="64"/>
      <c r="O18821" s="87"/>
      <c r="P18821" s="127"/>
      <c r="Q18821" s="127"/>
      <c r="R18821" s="127"/>
    </row>
    <row r="18822" spans="7:18" x14ac:dyDescent="0.2">
      <c r="G18822" s="64"/>
      <c r="H18822" s="64"/>
      <c r="O18822" s="87"/>
      <c r="P18822" s="127"/>
      <c r="Q18822" s="127"/>
      <c r="R18822" s="127"/>
    </row>
    <row r="18823" spans="7:18" x14ac:dyDescent="0.2">
      <c r="G18823" s="64"/>
      <c r="H18823" s="64"/>
      <c r="O18823" s="87"/>
      <c r="P18823" s="127"/>
      <c r="Q18823" s="127"/>
      <c r="R18823" s="127"/>
    </row>
    <row r="18824" spans="7:18" x14ac:dyDescent="0.2">
      <c r="G18824" s="64"/>
      <c r="H18824" s="64"/>
      <c r="O18824" s="87"/>
      <c r="P18824" s="127"/>
      <c r="Q18824" s="127"/>
      <c r="R18824" s="127"/>
    </row>
    <row r="18825" spans="7:18" x14ac:dyDescent="0.2">
      <c r="G18825" s="64"/>
      <c r="H18825" s="64"/>
      <c r="O18825" s="87"/>
      <c r="P18825" s="127"/>
      <c r="Q18825" s="127"/>
      <c r="R18825" s="127"/>
    </row>
    <row r="18826" spans="7:18" x14ac:dyDescent="0.2">
      <c r="G18826" s="64"/>
      <c r="H18826" s="64"/>
      <c r="O18826" s="87"/>
      <c r="P18826" s="127"/>
      <c r="Q18826" s="127"/>
      <c r="R18826" s="127"/>
    </row>
    <row r="18827" spans="7:18" x14ac:dyDescent="0.2">
      <c r="G18827" s="64"/>
      <c r="H18827" s="64"/>
      <c r="O18827" s="87"/>
      <c r="P18827" s="127"/>
      <c r="Q18827" s="127"/>
      <c r="R18827" s="127"/>
    </row>
    <row r="18828" spans="7:18" x14ac:dyDescent="0.2">
      <c r="G18828" s="64"/>
      <c r="H18828" s="64"/>
      <c r="O18828" s="87"/>
      <c r="P18828" s="127"/>
      <c r="Q18828" s="127"/>
      <c r="R18828" s="127"/>
    </row>
    <row r="18829" spans="7:18" x14ac:dyDescent="0.2">
      <c r="G18829" s="64"/>
      <c r="H18829" s="64"/>
      <c r="O18829" s="87"/>
      <c r="P18829" s="127"/>
      <c r="Q18829" s="127"/>
      <c r="R18829" s="127"/>
    </row>
    <row r="18830" spans="7:18" x14ac:dyDescent="0.2">
      <c r="G18830" s="64"/>
      <c r="H18830" s="64"/>
      <c r="O18830" s="87"/>
      <c r="P18830" s="127"/>
      <c r="Q18830" s="127"/>
      <c r="R18830" s="127"/>
    </row>
    <row r="18831" spans="7:18" x14ac:dyDescent="0.2">
      <c r="G18831" s="64"/>
      <c r="H18831" s="64"/>
      <c r="O18831" s="87"/>
      <c r="P18831" s="127"/>
      <c r="Q18831" s="127"/>
      <c r="R18831" s="127"/>
    </row>
    <row r="18832" spans="7:18" x14ac:dyDescent="0.2">
      <c r="G18832" s="64"/>
      <c r="H18832" s="64"/>
      <c r="O18832" s="87"/>
      <c r="P18832" s="127"/>
      <c r="Q18832" s="127"/>
      <c r="R18832" s="127"/>
    </row>
    <row r="18833" spans="7:18" x14ac:dyDescent="0.2">
      <c r="G18833" s="64"/>
      <c r="H18833" s="64"/>
      <c r="O18833" s="87"/>
      <c r="P18833" s="127"/>
      <c r="Q18833" s="127"/>
      <c r="R18833" s="127"/>
    </row>
    <row r="18834" spans="7:18" x14ac:dyDescent="0.2">
      <c r="G18834" s="64"/>
      <c r="H18834" s="64"/>
      <c r="O18834" s="87"/>
      <c r="P18834" s="127"/>
      <c r="Q18834" s="127"/>
      <c r="R18834" s="127"/>
    </row>
    <row r="18835" spans="7:18" x14ac:dyDescent="0.2">
      <c r="G18835" s="64"/>
      <c r="H18835" s="64"/>
      <c r="O18835" s="87"/>
      <c r="P18835" s="127"/>
      <c r="Q18835" s="127"/>
      <c r="R18835" s="127"/>
    </row>
    <row r="18836" spans="7:18" x14ac:dyDescent="0.2">
      <c r="G18836" s="64"/>
      <c r="H18836" s="64"/>
      <c r="O18836" s="87"/>
      <c r="P18836" s="127"/>
      <c r="Q18836" s="127"/>
      <c r="R18836" s="127"/>
    </row>
    <row r="18837" spans="7:18" x14ac:dyDescent="0.2">
      <c r="G18837" s="64"/>
      <c r="H18837" s="64"/>
      <c r="O18837" s="87"/>
      <c r="P18837" s="127"/>
      <c r="Q18837" s="127"/>
      <c r="R18837" s="127"/>
    </row>
    <row r="18838" spans="7:18" x14ac:dyDescent="0.2">
      <c r="G18838" s="64"/>
      <c r="H18838" s="64"/>
      <c r="O18838" s="87"/>
      <c r="P18838" s="127"/>
      <c r="Q18838" s="127"/>
      <c r="R18838" s="127"/>
    </row>
    <row r="18839" spans="7:18" x14ac:dyDescent="0.2">
      <c r="G18839" s="64"/>
      <c r="H18839" s="64"/>
      <c r="O18839" s="87"/>
      <c r="P18839" s="127"/>
      <c r="Q18839" s="127"/>
      <c r="R18839" s="127"/>
    </row>
    <row r="18840" spans="7:18" x14ac:dyDescent="0.2">
      <c r="G18840" s="64"/>
      <c r="H18840" s="64"/>
      <c r="O18840" s="87"/>
      <c r="P18840" s="127"/>
      <c r="Q18840" s="127"/>
      <c r="R18840" s="127"/>
    </row>
    <row r="18841" spans="7:18" x14ac:dyDescent="0.2">
      <c r="G18841" s="64"/>
      <c r="H18841" s="64"/>
      <c r="O18841" s="87"/>
      <c r="P18841" s="127"/>
      <c r="Q18841" s="127"/>
      <c r="R18841" s="127"/>
    </row>
    <row r="18842" spans="7:18" x14ac:dyDescent="0.2">
      <c r="G18842" s="64"/>
      <c r="H18842" s="64"/>
      <c r="O18842" s="87"/>
      <c r="P18842" s="127"/>
      <c r="Q18842" s="127"/>
      <c r="R18842" s="127"/>
    </row>
    <row r="18843" spans="7:18" x14ac:dyDescent="0.2">
      <c r="G18843" s="64"/>
      <c r="H18843" s="64"/>
      <c r="O18843" s="87"/>
      <c r="P18843" s="127"/>
      <c r="Q18843" s="127"/>
      <c r="R18843" s="127"/>
    </row>
    <row r="18844" spans="7:18" x14ac:dyDescent="0.2">
      <c r="G18844" s="64"/>
      <c r="H18844" s="64"/>
      <c r="O18844" s="87"/>
      <c r="P18844" s="127"/>
      <c r="Q18844" s="127"/>
      <c r="R18844" s="127"/>
    </row>
    <row r="18845" spans="7:18" x14ac:dyDescent="0.2">
      <c r="G18845" s="64"/>
      <c r="H18845" s="64"/>
      <c r="O18845" s="87"/>
      <c r="P18845" s="127"/>
      <c r="Q18845" s="127"/>
      <c r="R18845" s="127"/>
    </row>
    <row r="18846" spans="7:18" x14ac:dyDescent="0.2">
      <c r="G18846" s="64"/>
      <c r="H18846" s="64"/>
      <c r="O18846" s="87"/>
      <c r="P18846" s="127"/>
      <c r="Q18846" s="127"/>
      <c r="R18846" s="127"/>
    </row>
    <row r="18847" spans="7:18" x14ac:dyDescent="0.2">
      <c r="G18847" s="64"/>
      <c r="H18847" s="64"/>
      <c r="O18847" s="87"/>
      <c r="P18847" s="127"/>
      <c r="Q18847" s="127"/>
      <c r="R18847" s="127"/>
    </row>
    <row r="18848" spans="7:18" x14ac:dyDescent="0.2">
      <c r="G18848" s="64"/>
      <c r="H18848" s="64"/>
      <c r="O18848" s="87"/>
      <c r="P18848" s="127"/>
      <c r="Q18848" s="127"/>
      <c r="R18848" s="127"/>
    </row>
    <row r="18849" spans="7:18" x14ac:dyDescent="0.2">
      <c r="G18849" s="64"/>
      <c r="H18849" s="64"/>
      <c r="O18849" s="87"/>
      <c r="P18849" s="127"/>
      <c r="Q18849" s="127"/>
      <c r="R18849" s="127"/>
    </row>
    <row r="18850" spans="7:18" x14ac:dyDescent="0.2">
      <c r="G18850" s="64"/>
      <c r="H18850" s="64"/>
      <c r="O18850" s="87"/>
      <c r="P18850" s="127"/>
      <c r="Q18850" s="127"/>
      <c r="R18850" s="127"/>
    </row>
    <row r="18851" spans="7:18" x14ac:dyDescent="0.2">
      <c r="G18851" s="64"/>
      <c r="H18851" s="64"/>
      <c r="O18851" s="87"/>
      <c r="P18851" s="127"/>
      <c r="Q18851" s="127"/>
      <c r="R18851" s="127"/>
    </row>
    <row r="18852" spans="7:18" x14ac:dyDescent="0.2">
      <c r="G18852" s="64"/>
      <c r="H18852" s="64"/>
      <c r="O18852" s="87"/>
      <c r="P18852" s="127"/>
      <c r="Q18852" s="127"/>
      <c r="R18852" s="127"/>
    </row>
    <row r="18853" spans="7:18" x14ac:dyDescent="0.2">
      <c r="G18853" s="64"/>
      <c r="H18853" s="64"/>
      <c r="O18853" s="87"/>
      <c r="P18853" s="127"/>
      <c r="Q18853" s="127"/>
      <c r="R18853" s="127"/>
    </row>
    <row r="18854" spans="7:18" x14ac:dyDescent="0.2">
      <c r="G18854" s="64"/>
      <c r="H18854" s="64"/>
      <c r="O18854" s="87"/>
      <c r="P18854" s="127"/>
      <c r="Q18854" s="127"/>
      <c r="R18854" s="127"/>
    </row>
    <row r="18855" spans="7:18" x14ac:dyDescent="0.2">
      <c r="G18855" s="64"/>
      <c r="H18855" s="64"/>
      <c r="O18855" s="87"/>
      <c r="P18855" s="127"/>
      <c r="Q18855" s="127"/>
      <c r="R18855" s="127"/>
    </row>
    <row r="18856" spans="7:18" x14ac:dyDescent="0.2">
      <c r="G18856" s="64"/>
      <c r="H18856" s="64"/>
      <c r="O18856" s="87"/>
      <c r="P18856" s="127"/>
      <c r="Q18856" s="127"/>
      <c r="R18856" s="127"/>
    </row>
    <row r="18857" spans="7:18" x14ac:dyDescent="0.2">
      <c r="G18857" s="64"/>
      <c r="H18857" s="64"/>
      <c r="O18857" s="87"/>
      <c r="P18857" s="127"/>
      <c r="Q18857" s="127"/>
      <c r="R18857" s="127"/>
    </row>
    <row r="18858" spans="7:18" x14ac:dyDescent="0.2">
      <c r="G18858" s="64"/>
      <c r="H18858" s="64"/>
      <c r="O18858" s="87"/>
      <c r="P18858" s="127"/>
      <c r="Q18858" s="127"/>
      <c r="R18858" s="127"/>
    </row>
    <row r="18859" spans="7:18" x14ac:dyDescent="0.2">
      <c r="G18859" s="64"/>
      <c r="H18859" s="64"/>
      <c r="O18859" s="87"/>
      <c r="P18859" s="127"/>
      <c r="Q18859" s="127"/>
      <c r="R18859" s="127"/>
    </row>
    <row r="18860" spans="7:18" x14ac:dyDescent="0.2">
      <c r="G18860" s="64"/>
      <c r="H18860" s="64"/>
      <c r="O18860" s="87"/>
      <c r="P18860" s="127"/>
      <c r="Q18860" s="127"/>
      <c r="R18860" s="127"/>
    </row>
    <row r="18861" spans="7:18" x14ac:dyDescent="0.2">
      <c r="G18861" s="64"/>
      <c r="H18861" s="64"/>
      <c r="O18861" s="87"/>
      <c r="P18861" s="127"/>
      <c r="Q18861" s="127"/>
      <c r="R18861" s="127"/>
    </row>
    <row r="18862" spans="7:18" x14ac:dyDescent="0.2">
      <c r="G18862" s="64"/>
      <c r="H18862" s="64"/>
      <c r="O18862" s="87"/>
      <c r="P18862" s="127"/>
      <c r="Q18862" s="127"/>
      <c r="R18862" s="127"/>
    </row>
    <row r="18863" spans="7:18" x14ac:dyDescent="0.2">
      <c r="G18863" s="64"/>
      <c r="H18863" s="64"/>
      <c r="O18863" s="87"/>
      <c r="P18863" s="127"/>
      <c r="Q18863" s="127"/>
      <c r="R18863" s="127"/>
    </row>
    <row r="18864" spans="7:18" x14ac:dyDescent="0.2">
      <c r="G18864" s="64"/>
      <c r="H18864" s="64"/>
      <c r="O18864" s="87"/>
      <c r="P18864" s="127"/>
      <c r="Q18864" s="127"/>
      <c r="R18864" s="127"/>
    </row>
    <row r="18865" spans="7:18" x14ac:dyDescent="0.2">
      <c r="G18865" s="64"/>
      <c r="H18865" s="64"/>
      <c r="O18865" s="87"/>
      <c r="P18865" s="127"/>
      <c r="Q18865" s="127"/>
      <c r="R18865" s="127"/>
    </row>
    <row r="18866" spans="7:18" x14ac:dyDescent="0.2">
      <c r="G18866" s="64"/>
      <c r="H18866" s="64"/>
      <c r="O18866" s="87"/>
      <c r="P18866" s="127"/>
      <c r="Q18866" s="127"/>
      <c r="R18866" s="127"/>
    </row>
    <row r="18867" spans="7:18" x14ac:dyDescent="0.2">
      <c r="G18867" s="64"/>
      <c r="H18867" s="64"/>
      <c r="O18867" s="87"/>
      <c r="P18867" s="127"/>
      <c r="Q18867" s="127"/>
      <c r="R18867" s="127"/>
    </row>
    <row r="18868" spans="7:18" x14ac:dyDescent="0.2">
      <c r="G18868" s="64"/>
      <c r="H18868" s="64"/>
      <c r="O18868" s="87"/>
      <c r="P18868" s="127"/>
      <c r="Q18868" s="127"/>
      <c r="R18868" s="127"/>
    </row>
    <row r="18869" spans="7:18" x14ac:dyDescent="0.2">
      <c r="G18869" s="64"/>
      <c r="H18869" s="64"/>
      <c r="O18869" s="87"/>
      <c r="P18869" s="127"/>
      <c r="Q18869" s="127"/>
      <c r="R18869" s="127"/>
    </row>
    <row r="18870" spans="7:18" x14ac:dyDescent="0.2">
      <c r="G18870" s="64"/>
      <c r="H18870" s="64"/>
      <c r="O18870" s="87"/>
      <c r="P18870" s="127"/>
      <c r="Q18870" s="127"/>
      <c r="R18870" s="127"/>
    </row>
    <row r="18871" spans="7:18" x14ac:dyDescent="0.2">
      <c r="G18871" s="64"/>
      <c r="H18871" s="64"/>
      <c r="O18871" s="87"/>
      <c r="P18871" s="127"/>
      <c r="Q18871" s="127"/>
      <c r="R18871" s="127"/>
    </row>
    <row r="18872" spans="7:18" x14ac:dyDescent="0.2">
      <c r="G18872" s="64"/>
      <c r="H18872" s="64"/>
      <c r="O18872" s="87"/>
      <c r="P18872" s="127"/>
      <c r="Q18872" s="127"/>
      <c r="R18872" s="127"/>
    </row>
    <row r="18873" spans="7:18" x14ac:dyDescent="0.2">
      <c r="G18873" s="64"/>
      <c r="H18873" s="64"/>
      <c r="O18873" s="87"/>
      <c r="P18873" s="127"/>
      <c r="Q18873" s="127"/>
      <c r="R18873" s="127"/>
    </row>
    <row r="18874" spans="7:18" x14ac:dyDescent="0.2">
      <c r="G18874" s="64"/>
      <c r="H18874" s="64"/>
      <c r="O18874" s="87"/>
      <c r="P18874" s="127"/>
      <c r="Q18874" s="127"/>
      <c r="R18874" s="127"/>
    </row>
    <row r="18875" spans="7:18" x14ac:dyDescent="0.2">
      <c r="G18875" s="64"/>
      <c r="H18875" s="64"/>
      <c r="O18875" s="87"/>
      <c r="P18875" s="127"/>
      <c r="Q18875" s="127"/>
      <c r="R18875" s="127"/>
    </row>
    <row r="18876" spans="7:18" x14ac:dyDescent="0.2">
      <c r="G18876" s="64"/>
      <c r="H18876" s="64"/>
      <c r="O18876" s="87"/>
      <c r="P18876" s="127"/>
      <c r="Q18876" s="127"/>
      <c r="R18876" s="127"/>
    </row>
    <row r="18877" spans="7:18" x14ac:dyDescent="0.2">
      <c r="G18877" s="64"/>
      <c r="H18877" s="64"/>
      <c r="O18877" s="87"/>
      <c r="P18877" s="127"/>
      <c r="Q18877" s="127"/>
      <c r="R18877" s="127"/>
    </row>
    <row r="18878" spans="7:18" x14ac:dyDescent="0.2">
      <c r="G18878" s="64"/>
      <c r="H18878" s="64"/>
      <c r="O18878" s="87"/>
      <c r="P18878" s="127"/>
      <c r="Q18878" s="127"/>
      <c r="R18878" s="127"/>
    </row>
    <row r="18879" spans="7:18" x14ac:dyDescent="0.2">
      <c r="G18879" s="64"/>
      <c r="H18879" s="64"/>
      <c r="O18879" s="87"/>
      <c r="P18879" s="127"/>
      <c r="Q18879" s="127"/>
      <c r="R18879" s="127"/>
    </row>
    <row r="18880" spans="7:18" x14ac:dyDescent="0.2">
      <c r="G18880" s="64"/>
      <c r="H18880" s="64"/>
      <c r="O18880" s="87"/>
      <c r="P18880" s="127"/>
      <c r="Q18880" s="127"/>
      <c r="R18880" s="127"/>
    </row>
    <row r="18881" spans="7:18" x14ac:dyDescent="0.2">
      <c r="G18881" s="64"/>
      <c r="H18881" s="64"/>
      <c r="O18881" s="87"/>
      <c r="P18881" s="127"/>
      <c r="Q18881" s="127"/>
      <c r="R18881" s="127"/>
    </row>
    <row r="18882" spans="7:18" x14ac:dyDescent="0.2">
      <c r="G18882" s="64"/>
      <c r="H18882" s="64"/>
      <c r="O18882" s="87"/>
      <c r="P18882" s="127"/>
      <c r="Q18882" s="127"/>
      <c r="R18882" s="127"/>
    </row>
    <row r="18883" spans="7:18" x14ac:dyDescent="0.2">
      <c r="G18883" s="64"/>
      <c r="H18883" s="64"/>
      <c r="O18883" s="87"/>
      <c r="P18883" s="127"/>
      <c r="Q18883" s="127"/>
      <c r="R18883" s="127"/>
    </row>
    <row r="18884" spans="7:18" x14ac:dyDescent="0.2">
      <c r="G18884" s="64"/>
      <c r="H18884" s="64"/>
      <c r="O18884" s="87"/>
      <c r="P18884" s="127"/>
      <c r="Q18884" s="127"/>
      <c r="R18884" s="127"/>
    </row>
    <row r="18885" spans="7:18" x14ac:dyDescent="0.2">
      <c r="G18885" s="64"/>
      <c r="H18885" s="64"/>
      <c r="O18885" s="87"/>
      <c r="P18885" s="127"/>
      <c r="Q18885" s="127"/>
      <c r="R18885" s="127"/>
    </row>
    <row r="18886" spans="7:18" x14ac:dyDescent="0.2">
      <c r="G18886" s="64"/>
      <c r="H18886" s="64"/>
      <c r="O18886" s="87"/>
      <c r="P18886" s="127"/>
      <c r="Q18886" s="127"/>
      <c r="R18886" s="127"/>
    </row>
    <row r="18887" spans="7:18" x14ac:dyDescent="0.2">
      <c r="G18887" s="64"/>
      <c r="H18887" s="64"/>
      <c r="O18887" s="87"/>
      <c r="P18887" s="127"/>
      <c r="Q18887" s="127"/>
      <c r="R18887" s="127"/>
    </row>
    <row r="18888" spans="7:18" x14ac:dyDescent="0.2">
      <c r="G18888" s="64"/>
      <c r="H18888" s="64"/>
      <c r="O18888" s="87"/>
      <c r="P18888" s="127"/>
      <c r="Q18888" s="127"/>
      <c r="R18888" s="127"/>
    </row>
    <row r="18889" spans="7:18" x14ac:dyDescent="0.2">
      <c r="G18889" s="64"/>
      <c r="H18889" s="64"/>
      <c r="O18889" s="87"/>
      <c r="P18889" s="127"/>
      <c r="Q18889" s="127"/>
      <c r="R18889" s="127"/>
    </row>
    <row r="18890" spans="7:18" x14ac:dyDescent="0.2">
      <c r="G18890" s="64"/>
      <c r="H18890" s="64"/>
      <c r="O18890" s="87"/>
      <c r="P18890" s="127"/>
      <c r="Q18890" s="127"/>
      <c r="R18890" s="127"/>
    </row>
    <row r="18891" spans="7:18" x14ac:dyDescent="0.2">
      <c r="G18891" s="64"/>
      <c r="H18891" s="64"/>
      <c r="O18891" s="87"/>
      <c r="P18891" s="127"/>
      <c r="Q18891" s="127"/>
      <c r="R18891" s="127"/>
    </row>
    <row r="18892" spans="7:18" x14ac:dyDescent="0.2">
      <c r="G18892" s="64"/>
      <c r="H18892" s="64"/>
      <c r="O18892" s="87"/>
      <c r="P18892" s="127"/>
      <c r="Q18892" s="127"/>
      <c r="R18892" s="127"/>
    </row>
    <row r="18893" spans="7:18" x14ac:dyDescent="0.2">
      <c r="G18893" s="64"/>
      <c r="H18893" s="64"/>
      <c r="O18893" s="87"/>
      <c r="P18893" s="127"/>
      <c r="Q18893" s="127"/>
      <c r="R18893" s="127"/>
    </row>
    <row r="18894" spans="7:18" x14ac:dyDescent="0.2">
      <c r="G18894" s="64"/>
      <c r="H18894" s="64"/>
      <c r="O18894" s="87"/>
      <c r="P18894" s="127"/>
      <c r="Q18894" s="127"/>
      <c r="R18894" s="127"/>
    </row>
    <row r="18895" spans="7:18" x14ac:dyDescent="0.2">
      <c r="G18895" s="64"/>
      <c r="H18895" s="64"/>
      <c r="O18895" s="87"/>
      <c r="P18895" s="127"/>
      <c r="Q18895" s="127"/>
      <c r="R18895" s="127"/>
    </row>
    <row r="18896" spans="7:18" x14ac:dyDescent="0.2">
      <c r="G18896" s="64"/>
      <c r="H18896" s="64"/>
      <c r="O18896" s="87"/>
      <c r="P18896" s="127"/>
      <c r="Q18896" s="127"/>
      <c r="R18896" s="127"/>
    </row>
    <row r="18897" spans="7:18" x14ac:dyDescent="0.2">
      <c r="G18897" s="64"/>
      <c r="H18897" s="64"/>
      <c r="O18897" s="87"/>
      <c r="P18897" s="127"/>
      <c r="Q18897" s="127"/>
      <c r="R18897" s="127"/>
    </row>
    <row r="18898" spans="7:18" x14ac:dyDescent="0.2">
      <c r="G18898" s="64"/>
      <c r="H18898" s="64"/>
      <c r="O18898" s="87"/>
      <c r="P18898" s="127"/>
      <c r="Q18898" s="127"/>
      <c r="R18898" s="127"/>
    </row>
    <row r="18899" spans="7:18" x14ac:dyDescent="0.2">
      <c r="G18899" s="64"/>
      <c r="H18899" s="64"/>
      <c r="O18899" s="87"/>
      <c r="P18899" s="127"/>
      <c r="Q18899" s="127"/>
      <c r="R18899" s="127"/>
    </row>
    <row r="18900" spans="7:18" x14ac:dyDescent="0.2">
      <c r="G18900" s="64"/>
      <c r="H18900" s="64"/>
      <c r="O18900" s="87"/>
      <c r="P18900" s="127"/>
      <c r="Q18900" s="127"/>
      <c r="R18900" s="127"/>
    </row>
    <row r="18901" spans="7:18" x14ac:dyDescent="0.2">
      <c r="G18901" s="64"/>
      <c r="H18901" s="64"/>
      <c r="O18901" s="87"/>
      <c r="P18901" s="127"/>
      <c r="Q18901" s="127"/>
      <c r="R18901" s="127"/>
    </row>
    <row r="18902" spans="7:18" x14ac:dyDescent="0.2">
      <c r="G18902" s="64"/>
      <c r="H18902" s="64"/>
      <c r="O18902" s="87"/>
      <c r="P18902" s="127"/>
      <c r="Q18902" s="127"/>
      <c r="R18902" s="127"/>
    </row>
    <row r="18903" spans="7:18" x14ac:dyDescent="0.2">
      <c r="G18903" s="64"/>
      <c r="H18903" s="64"/>
      <c r="O18903" s="87"/>
      <c r="P18903" s="127"/>
      <c r="Q18903" s="127"/>
      <c r="R18903" s="127"/>
    </row>
    <row r="18904" spans="7:18" x14ac:dyDescent="0.2">
      <c r="G18904" s="64"/>
      <c r="H18904" s="64"/>
      <c r="O18904" s="87"/>
      <c r="P18904" s="127"/>
      <c r="Q18904" s="127"/>
      <c r="R18904" s="127"/>
    </row>
    <row r="18905" spans="7:18" x14ac:dyDescent="0.2">
      <c r="G18905" s="64"/>
      <c r="H18905" s="64"/>
      <c r="O18905" s="87"/>
      <c r="P18905" s="127"/>
      <c r="Q18905" s="127"/>
      <c r="R18905" s="127"/>
    </row>
    <row r="18906" spans="7:18" x14ac:dyDescent="0.2">
      <c r="G18906" s="64"/>
      <c r="H18906" s="64"/>
      <c r="O18906" s="87"/>
      <c r="P18906" s="127"/>
      <c r="Q18906" s="127"/>
      <c r="R18906" s="127"/>
    </row>
    <row r="18907" spans="7:18" x14ac:dyDescent="0.2">
      <c r="G18907" s="64"/>
      <c r="H18907" s="64"/>
      <c r="O18907" s="87"/>
      <c r="P18907" s="127"/>
      <c r="Q18907" s="127"/>
      <c r="R18907" s="127"/>
    </row>
    <row r="18908" spans="7:18" x14ac:dyDescent="0.2">
      <c r="G18908" s="64"/>
      <c r="H18908" s="64"/>
      <c r="O18908" s="87"/>
      <c r="P18908" s="127"/>
      <c r="Q18908" s="127"/>
      <c r="R18908" s="127"/>
    </row>
    <row r="18909" spans="7:18" x14ac:dyDescent="0.2">
      <c r="G18909" s="64"/>
      <c r="H18909" s="64"/>
      <c r="O18909" s="87"/>
      <c r="P18909" s="127"/>
      <c r="Q18909" s="127"/>
      <c r="R18909" s="127"/>
    </row>
    <row r="18910" spans="7:18" x14ac:dyDescent="0.2">
      <c r="G18910" s="64"/>
      <c r="H18910" s="64"/>
      <c r="O18910" s="87"/>
      <c r="P18910" s="127"/>
      <c r="Q18910" s="127"/>
      <c r="R18910" s="127"/>
    </row>
    <row r="18911" spans="7:18" x14ac:dyDescent="0.2">
      <c r="G18911" s="64"/>
      <c r="H18911" s="64"/>
      <c r="O18911" s="87"/>
      <c r="P18911" s="127"/>
      <c r="Q18911" s="127"/>
      <c r="R18911" s="127"/>
    </row>
    <row r="18912" spans="7:18" x14ac:dyDescent="0.2">
      <c r="G18912" s="64"/>
      <c r="H18912" s="64"/>
      <c r="O18912" s="87"/>
      <c r="P18912" s="127"/>
      <c r="Q18912" s="127"/>
      <c r="R18912" s="127"/>
    </row>
    <row r="18913" spans="7:18" x14ac:dyDescent="0.2">
      <c r="G18913" s="64"/>
      <c r="H18913" s="64"/>
      <c r="O18913" s="87"/>
      <c r="P18913" s="127"/>
      <c r="Q18913" s="127"/>
      <c r="R18913" s="127"/>
    </row>
    <row r="18914" spans="7:18" x14ac:dyDescent="0.2">
      <c r="G18914" s="64"/>
      <c r="H18914" s="64"/>
      <c r="O18914" s="87"/>
      <c r="P18914" s="127"/>
      <c r="Q18914" s="127"/>
      <c r="R18914" s="127"/>
    </row>
    <row r="18915" spans="7:18" x14ac:dyDescent="0.2">
      <c r="G18915" s="64"/>
      <c r="H18915" s="64"/>
      <c r="O18915" s="87"/>
      <c r="P18915" s="127"/>
      <c r="Q18915" s="127"/>
      <c r="R18915" s="127"/>
    </row>
    <row r="18916" spans="7:18" x14ac:dyDescent="0.2">
      <c r="G18916" s="64"/>
      <c r="H18916" s="64"/>
      <c r="O18916" s="87"/>
      <c r="P18916" s="127"/>
      <c r="Q18916" s="127"/>
      <c r="R18916" s="127"/>
    </row>
    <row r="18917" spans="7:18" x14ac:dyDescent="0.2">
      <c r="G18917" s="64"/>
      <c r="H18917" s="64"/>
      <c r="O18917" s="87"/>
      <c r="P18917" s="127"/>
      <c r="Q18917" s="127"/>
      <c r="R18917" s="127"/>
    </row>
    <row r="18918" spans="7:18" x14ac:dyDescent="0.2">
      <c r="G18918" s="64"/>
      <c r="H18918" s="64"/>
      <c r="O18918" s="87"/>
      <c r="P18918" s="127"/>
      <c r="Q18918" s="127"/>
      <c r="R18918" s="127"/>
    </row>
    <row r="18919" spans="7:18" x14ac:dyDescent="0.2">
      <c r="G18919" s="64"/>
      <c r="H18919" s="64"/>
      <c r="O18919" s="87"/>
      <c r="P18919" s="127"/>
      <c r="Q18919" s="127"/>
      <c r="R18919" s="127"/>
    </row>
    <row r="18920" spans="7:18" x14ac:dyDescent="0.2">
      <c r="G18920" s="64"/>
      <c r="H18920" s="64"/>
      <c r="O18920" s="87"/>
      <c r="P18920" s="127"/>
      <c r="Q18920" s="127"/>
      <c r="R18920" s="127"/>
    </row>
    <row r="18921" spans="7:18" x14ac:dyDescent="0.2">
      <c r="G18921" s="64"/>
      <c r="H18921" s="64"/>
      <c r="O18921" s="87"/>
      <c r="P18921" s="127"/>
      <c r="Q18921" s="127"/>
      <c r="R18921" s="127"/>
    </row>
    <row r="18922" spans="7:18" x14ac:dyDescent="0.2">
      <c r="G18922" s="64"/>
      <c r="H18922" s="64"/>
      <c r="O18922" s="87"/>
      <c r="P18922" s="127"/>
      <c r="Q18922" s="127"/>
      <c r="R18922" s="127"/>
    </row>
    <row r="18923" spans="7:18" x14ac:dyDescent="0.2">
      <c r="G18923" s="64"/>
      <c r="H18923" s="64"/>
      <c r="O18923" s="87"/>
      <c r="P18923" s="127"/>
      <c r="Q18923" s="127"/>
      <c r="R18923" s="127"/>
    </row>
    <row r="18924" spans="7:18" x14ac:dyDescent="0.2">
      <c r="G18924" s="64"/>
      <c r="H18924" s="64"/>
      <c r="O18924" s="87"/>
      <c r="P18924" s="127"/>
      <c r="Q18924" s="127"/>
      <c r="R18924" s="127"/>
    </row>
    <row r="18925" spans="7:18" x14ac:dyDescent="0.2">
      <c r="G18925" s="64"/>
      <c r="H18925" s="64"/>
      <c r="O18925" s="87"/>
      <c r="P18925" s="127"/>
      <c r="Q18925" s="127"/>
      <c r="R18925" s="127"/>
    </row>
    <row r="18926" spans="7:18" x14ac:dyDescent="0.2">
      <c r="G18926" s="64"/>
      <c r="H18926" s="64"/>
      <c r="O18926" s="87"/>
      <c r="P18926" s="127"/>
      <c r="Q18926" s="127"/>
      <c r="R18926" s="127"/>
    </row>
    <row r="18927" spans="7:18" x14ac:dyDescent="0.2">
      <c r="G18927" s="64"/>
      <c r="H18927" s="64"/>
      <c r="O18927" s="87"/>
      <c r="P18927" s="127"/>
      <c r="Q18927" s="127"/>
      <c r="R18927" s="127"/>
    </row>
    <row r="18928" spans="7:18" x14ac:dyDescent="0.2">
      <c r="G18928" s="64"/>
      <c r="H18928" s="64"/>
      <c r="O18928" s="87"/>
      <c r="P18928" s="127"/>
      <c r="Q18928" s="127"/>
      <c r="R18928" s="127"/>
    </row>
    <row r="18929" spans="7:18" x14ac:dyDescent="0.2">
      <c r="G18929" s="64"/>
      <c r="H18929" s="64"/>
      <c r="O18929" s="87"/>
      <c r="P18929" s="127"/>
      <c r="Q18929" s="127"/>
      <c r="R18929" s="127"/>
    </row>
    <row r="18930" spans="7:18" x14ac:dyDescent="0.2">
      <c r="G18930" s="64"/>
      <c r="H18930" s="64"/>
      <c r="O18930" s="87"/>
      <c r="P18930" s="127"/>
      <c r="Q18930" s="127"/>
      <c r="R18930" s="127"/>
    </row>
    <row r="18931" spans="7:18" x14ac:dyDescent="0.2">
      <c r="G18931" s="64"/>
      <c r="H18931" s="64"/>
      <c r="O18931" s="87"/>
      <c r="P18931" s="127"/>
      <c r="Q18931" s="127"/>
      <c r="R18931" s="127"/>
    </row>
    <row r="18932" spans="7:18" x14ac:dyDescent="0.2">
      <c r="G18932" s="64"/>
      <c r="H18932" s="64"/>
      <c r="O18932" s="87"/>
      <c r="P18932" s="127"/>
      <c r="Q18932" s="127"/>
      <c r="R18932" s="127"/>
    </row>
    <row r="18933" spans="7:18" x14ac:dyDescent="0.2">
      <c r="G18933" s="64"/>
      <c r="H18933" s="64"/>
      <c r="O18933" s="87"/>
      <c r="P18933" s="127"/>
      <c r="Q18933" s="127"/>
      <c r="R18933" s="127"/>
    </row>
    <row r="18934" spans="7:18" x14ac:dyDescent="0.2">
      <c r="G18934" s="64"/>
      <c r="H18934" s="64"/>
      <c r="O18934" s="87"/>
      <c r="P18934" s="127"/>
      <c r="Q18934" s="127"/>
      <c r="R18934" s="127"/>
    </row>
    <row r="18935" spans="7:18" x14ac:dyDescent="0.2">
      <c r="G18935" s="64"/>
      <c r="H18935" s="64"/>
      <c r="O18935" s="87"/>
      <c r="P18935" s="127"/>
      <c r="Q18935" s="127"/>
      <c r="R18935" s="127"/>
    </row>
    <row r="18936" spans="7:18" x14ac:dyDescent="0.2">
      <c r="G18936" s="64"/>
      <c r="H18936" s="64"/>
      <c r="O18936" s="87"/>
      <c r="P18936" s="127"/>
      <c r="Q18936" s="127"/>
      <c r="R18936" s="127"/>
    </row>
    <row r="18937" spans="7:18" x14ac:dyDescent="0.2">
      <c r="G18937" s="64"/>
      <c r="H18937" s="64"/>
      <c r="O18937" s="87"/>
      <c r="P18937" s="127"/>
      <c r="Q18937" s="127"/>
      <c r="R18937" s="127"/>
    </row>
    <row r="18938" spans="7:18" x14ac:dyDescent="0.2">
      <c r="G18938" s="64"/>
      <c r="H18938" s="64"/>
      <c r="O18938" s="87"/>
      <c r="P18938" s="127"/>
      <c r="Q18938" s="127"/>
      <c r="R18938" s="127"/>
    </row>
    <row r="18939" spans="7:18" x14ac:dyDescent="0.2">
      <c r="G18939" s="64"/>
      <c r="H18939" s="64"/>
      <c r="O18939" s="87"/>
      <c r="P18939" s="127"/>
      <c r="Q18939" s="127"/>
      <c r="R18939" s="127"/>
    </row>
    <row r="18940" spans="7:18" x14ac:dyDescent="0.2">
      <c r="G18940" s="64"/>
      <c r="H18940" s="64"/>
      <c r="O18940" s="87"/>
      <c r="P18940" s="127"/>
      <c r="Q18940" s="127"/>
      <c r="R18940" s="127"/>
    </row>
    <row r="18941" spans="7:18" x14ac:dyDescent="0.2">
      <c r="G18941" s="64"/>
      <c r="H18941" s="64"/>
      <c r="O18941" s="87"/>
      <c r="P18941" s="127"/>
      <c r="Q18941" s="127"/>
      <c r="R18941" s="127"/>
    </row>
    <row r="18942" spans="7:18" x14ac:dyDescent="0.2">
      <c r="G18942" s="64"/>
      <c r="H18942" s="64"/>
      <c r="O18942" s="87"/>
      <c r="P18942" s="127"/>
      <c r="Q18942" s="127"/>
      <c r="R18942" s="127"/>
    </row>
    <row r="18943" spans="7:18" x14ac:dyDescent="0.2">
      <c r="G18943" s="64"/>
      <c r="H18943" s="64"/>
      <c r="O18943" s="87"/>
      <c r="P18943" s="127"/>
      <c r="Q18943" s="127"/>
      <c r="R18943" s="127"/>
    </row>
    <row r="18944" spans="7:18" x14ac:dyDescent="0.2">
      <c r="G18944" s="64"/>
      <c r="H18944" s="64"/>
      <c r="O18944" s="87"/>
      <c r="P18944" s="127"/>
      <c r="Q18944" s="127"/>
      <c r="R18944" s="127"/>
    </row>
    <row r="18945" spans="7:18" x14ac:dyDescent="0.2">
      <c r="G18945" s="64"/>
      <c r="H18945" s="64"/>
      <c r="O18945" s="87"/>
      <c r="P18945" s="127"/>
      <c r="Q18945" s="127"/>
      <c r="R18945" s="127"/>
    </row>
    <row r="18946" spans="7:18" x14ac:dyDescent="0.2">
      <c r="G18946" s="64"/>
      <c r="H18946" s="64"/>
      <c r="O18946" s="87"/>
      <c r="P18946" s="127"/>
      <c r="Q18946" s="127"/>
      <c r="R18946" s="127"/>
    </row>
    <row r="18947" spans="7:18" x14ac:dyDescent="0.2">
      <c r="G18947" s="64"/>
      <c r="H18947" s="64"/>
      <c r="O18947" s="87"/>
      <c r="P18947" s="127"/>
      <c r="Q18947" s="127"/>
      <c r="R18947" s="127"/>
    </row>
    <row r="18948" spans="7:18" x14ac:dyDescent="0.2">
      <c r="G18948" s="64"/>
      <c r="H18948" s="64"/>
      <c r="O18948" s="87"/>
      <c r="P18948" s="127"/>
      <c r="Q18948" s="127"/>
      <c r="R18948" s="127"/>
    </row>
    <row r="18949" spans="7:18" x14ac:dyDescent="0.2">
      <c r="G18949" s="64"/>
      <c r="H18949" s="64"/>
      <c r="O18949" s="87"/>
      <c r="P18949" s="127"/>
      <c r="Q18949" s="127"/>
      <c r="R18949" s="127"/>
    </row>
    <row r="18950" spans="7:18" x14ac:dyDescent="0.2">
      <c r="G18950" s="64"/>
      <c r="H18950" s="64"/>
      <c r="O18950" s="87"/>
      <c r="P18950" s="127"/>
      <c r="Q18950" s="127"/>
      <c r="R18950" s="127"/>
    </row>
    <row r="18951" spans="7:18" x14ac:dyDescent="0.2">
      <c r="G18951" s="64"/>
      <c r="H18951" s="64"/>
      <c r="O18951" s="87"/>
      <c r="P18951" s="127"/>
      <c r="Q18951" s="127"/>
      <c r="R18951" s="127"/>
    </row>
    <row r="18952" spans="7:18" x14ac:dyDescent="0.2">
      <c r="G18952" s="64"/>
      <c r="H18952" s="64"/>
      <c r="O18952" s="87"/>
      <c r="P18952" s="127"/>
      <c r="Q18952" s="127"/>
      <c r="R18952" s="127"/>
    </row>
    <row r="18953" spans="7:18" x14ac:dyDescent="0.2">
      <c r="G18953" s="64"/>
      <c r="H18953" s="64"/>
      <c r="O18953" s="87"/>
      <c r="P18953" s="127"/>
      <c r="Q18953" s="127"/>
      <c r="R18953" s="127"/>
    </row>
    <row r="18954" spans="7:18" x14ac:dyDescent="0.2">
      <c r="G18954" s="64"/>
      <c r="H18954" s="64"/>
      <c r="O18954" s="87"/>
      <c r="P18954" s="127"/>
      <c r="Q18954" s="127"/>
      <c r="R18954" s="127"/>
    </row>
    <row r="18955" spans="7:18" x14ac:dyDescent="0.2">
      <c r="G18955" s="64"/>
      <c r="H18955" s="64"/>
      <c r="O18955" s="87"/>
      <c r="P18955" s="127"/>
      <c r="Q18955" s="127"/>
      <c r="R18955" s="127"/>
    </row>
    <row r="18956" spans="7:18" x14ac:dyDescent="0.2">
      <c r="G18956" s="64"/>
      <c r="H18956" s="64"/>
      <c r="O18956" s="87"/>
      <c r="P18956" s="127"/>
      <c r="Q18956" s="127"/>
      <c r="R18956" s="127"/>
    </row>
    <row r="18957" spans="7:18" x14ac:dyDescent="0.2">
      <c r="G18957" s="64"/>
      <c r="H18957" s="64"/>
      <c r="O18957" s="87"/>
      <c r="P18957" s="127"/>
      <c r="Q18957" s="127"/>
      <c r="R18957" s="127"/>
    </row>
    <row r="18958" spans="7:18" x14ac:dyDescent="0.2">
      <c r="G18958" s="64"/>
      <c r="H18958" s="64"/>
      <c r="O18958" s="87"/>
      <c r="P18958" s="127"/>
      <c r="Q18958" s="127"/>
      <c r="R18958" s="127"/>
    </row>
    <row r="18959" spans="7:18" x14ac:dyDescent="0.2">
      <c r="G18959" s="64"/>
      <c r="H18959" s="64"/>
      <c r="O18959" s="87"/>
      <c r="P18959" s="127"/>
      <c r="Q18959" s="127"/>
      <c r="R18959" s="127"/>
    </row>
    <row r="18960" spans="7:18" x14ac:dyDescent="0.2">
      <c r="G18960" s="64"/>
      <c r="H18960" s="64"/>
      <c r="O18960" s="87"/>
      <c r="P18960" s="127"/>
      <c r="Q18960" s="127"/>
      <c r="R18960" s="127"/>
    </row>
    <row r="18961" spans="7:18" x14ac:dyDescent="0.2">
      <c r="G18961" s="64"/>
      <c r="H18961" s="64"/>
      <c r="O18961" s="87"/>
      <c r="P18961" s="127"/>
      <c r="Q18961" s="127"/>
      <c r="R18961" s="127"/>
    </row>
    <row r="18962" spans="7:18" x14ac:dyDescent="0.2">
      <c r="G18962" s="64"/>
      <c r="H18962" s="64"/>
      <c r="O18962" s="87"/>
      <c r="P18962" s="127"/>
      <c r="Q18962" s="127"/>
      <c r="R18962" s="127"/>
    </row>
    <row r="18963" spans="7:18" x14ac:dyDescent="0.2">
      <c r="G18963" s="64"/>
      <c r="H18963" s="64"/>
      <c r="O18963" s="87"/>
      <c r="P18963" s="127"/>
      <c r="Q18963" s="127"/>
      <c r="R18963" s="127"/>
    </row>
    <row r="18964" spans="7:18" x14ac:dyDescent="0.2">
      <c r="G18964" s="64"/>
      <c r="H18964" s="64"/>
      <c r="O18964" s="87"/>
      <c r="P18964" s="127"/>
      <c r="Q18964" s="127"/>
      <c r="R18964" s="127"/>
    </row>
    <row r="18965" spans="7:18" x14ac:dyDescent="0.2">
      <c r="G18965" s="64"/>
      <c r="H18965" s="64"/>
      <c r="O18965" s="87"/>
      <c r="P18965" s="127"/>
      <c r="Q18965" s="127"/>
      <c r="R18965" s="127"/>
    </row>
    <row r="18966" spans="7:18" x14ac:dyDescent="0.2">
      <c r="G18966" s="64"/>
      <c r="H18966" s="64"/>
      <c r="O18966" s="87"/>
      <c r="P18966" s="127"/>
      <c r="Q18966" s="127"/>
      <c r="R18966" s="127"/>
    </row>
    <row r="18967" spans="7:18" x14ac:dyDescent="0.2">
      <c r="G18967" s="64"/>
      <c r="H18967" s="64"/>
      <c r="O18967" s="87"/>
      <c r="P18967" s="127"/>
      <c r="Q18967" s="127"/>
      <c r="R18967" s="127"/>
    </row>
    <row r="18968" spans="7:18" x14ac:dyDescent="0.2">
      <c r="G18968" s="64"/>
      <c r="H18968" s="64"/>
      <c r="O18968" s="87"/>
      <c r="P18968" s="127"/>
      <c r="Q18968" s="127"/>
      <c r="R18968" s="127"/>
    </row>
    <row r="18969" spans="7:18" x14ac:dyDescent="0.2">
      <c r="G18969" s="64"/>
      <c r="H18969" s="64"/>
      <c r="O18969" s="87"/>
      <c r="P18969" s="127"/>
      <c r="Q18969" s="127"/>
      <c r="R18969" s="127"/>
    </row>
    <row r="18970" spans="7:18" x14ac:dyDescent="0.2">
      <c r="G18970" s="64"/>
      <c r="H18970" s="64"/>
      <c r="O18970" s="87"/>
      <c r="P18970" s="127"/>
      <c r="Q18970" s="127"/>
      <c r="R18970" s="127"/>
    </row>
    <row r="18971" spans="7:18" x14ac:dyDescent="0.2">
      <c r="G18971" s="64"/>
      <c r="H18971" s="64"/>
      <c r="O18971" s="87"/>
      <c r="P18971" s="127"/>
      <c r="Q18971" s="127"/>
      <c r="R18971" s="127"/>
    </row>
    <row r="18972" spans="7:18" x14ac:dyDescent="0.2">
      <c r="G18972" s="64"/>
      <c r="H18972" s="64"/>
      <c r="O18972" s="87"/>
      <c r="P18972" s="127"/>
      <c r="Q18972" s="127"/>
      <c r="R18972" s="127"/>
    </row>
    <row r="18973" spans="7:18" x14ac:dyDescent="0.2">
      <c r="G18973" s="64"/>
      <c r="H18973" s="64"/>
      <c r="O18973" s="87"/>
      <c r="P18973" s="127"/>
      <c r="Q18973" s="127"/>
      <c r="R18973" s="127"/>
    </row>
    <row r="18974" spans="7:18" x14ac:dyDescent="0.2">
      <c r="G18974" s="64"/>
      <c r="H18974" s="64"/>
      <c r="O18974" s="87"/>
      <c r="P18974" s="127"/>
      <c r="Q18974" s="127"/>
      <c r="R18974" s="127"/>
    </row>
    <row r="18975" spans="7:18" x14ac:dyDescent="0.2">
      <c r="G18975" s="64"/>
      <c r="H18975" s="64"/>
      <c r="O18975" s="87"/>
      <c r="P18975" s="127"/>
      <c r="Q18975" s="127"/>
      <c r="R18975" s="127"/>
    </row>
    <row r="18976" spans="7:18" x14ac:dyDescent="0.2">
      <c r="G18976" s="64"/>
      <c r="H18976" s="64"/>
      <c r="O18976" s="87"/>
      <c r="P18976" s="127"/>
      <c r="Q18976" s="127"/>
      <c r="R18976" s="127"/>
    </row>
    <row r="18977" spans="7:18" x14ac:dyDescent="0.2">
      <c r="G18977" s="64"/>
      <c r="H18977" s="64"/>
      <c r="O18977" s="87"/>
      <c r="P18977" s="127"/>
      <c r="Q18977" s="127"/>
      <c r="R18977" s="127"/>
    </row>
    <row r="18978" spans="7:18" x14ac:dyDescent="0.2">
      <c r="G18978" s="64"/>
      <c r="H18978" s="64"/>
      <c r="O18978" s="87"/>
      <c r="P18978" s="127"/>
      <c r="Q18978" s="127"/>
      <c r="R18978" s="127"/>
    </row>
    <row r="18979" spans="7:18" x14ac:dyDescent="0.2">
      <c r="G18979" s="64"/>
      <c r="H18979" s="64"/>
      <c r="O18979" s="87"/>
      <c r="P18979" s="127"/>
      <c r="Q18979" s="127"/>
      <c r="R18979" s="127"/>
    </row>
    <row r="18980" spans="7:18" x14ac:dyDescent="0.2">
      <c r="G18980" s="64"/>
      <c r="H18980" s="64"/>
      <c r="O18980" s="87"/>
      <c r="P18980" s="127"/>
      <c r="Q18980" s="127"/>
      <c r="R18980" s="127"/>
    </row>
    <row r="18981" spans="7:18" x14ac:dyDescent="0.2">
      <c r="G18981" s="64"/>
      <c r="H18981" s="64"/>
      <c r="O18981" s="87"/>
      <c r="P18981" s="127"/>
      <c r="Q18981" s="127"/>
      <c r="R18981" s="127"/>
    </row>
    <row r="18982" spans="7:18" x14ac:dyDescent="0.2">
      <c r="G18982" s="64"/>
      <c r="H18982" s="64"/>
      <c r="O18982" s="87"/>
      <c r="P18982" s="127"/>
      <c r="Q18982" s="127"/>
      <c r="R18982" s="127"/>
    </row>
    <row r="18983" spans="7:18" x14ac:dyDescent="0.2">
      <c r="G18983" s="64"/>
      <c r="H18983" s="64"/>
      <c r="O18983" s="87"/>
      <c r="P18983" s="127"/>
      <c r="Q18983" s="127"/>
      <c r="R18983" s="127"/>
    </row>
    <row r="18984" spans="7:18" x14ac:dyDescent="0.2">
      <c r="G18984" s="64"/>
      <c r="H18984" s="64"/>
      <c r="O18984" s="87"/>
      <c r="P18984" s="127"/>
      <c r="Q18984" s="127"/>
      <c r="R18984" s="127"/>
    </row>
    <row r="18985" spans="7:18" x14ac:dyDescent="0.2">
      <c r="G18985" s="64"/>
      <c r="H18985" s="64"/>
      <c r="O18985" s="87"/>
      <c r="P18985" s="127"/>
      <c r="Q18985" s="127"/>
      <c r="R18985" s="127"/>
    </row>
    <row r="18986" spans="7:18" x14ac:dyDescent="0.2">
      <c r="G18986" s="64"/>
      <c r="H18986" s="64"/>
      <c r="O18986" s="87"/>
      <c r="P18986" s="127"/>
      <c r="Q18986" s="127"/>
      <c r="R18986" s="127"/>
    </row>
    <row r="18987" spans="7:18" x14ac:dyDescent="0.2">
      <c r="G18987" s="64"/>
      <c r="H18987" s="64"/>
      <c r="O18987" s="87"/>
      <c r="P18987" s="127"/>
      <c r="Q18987" s="127"/>
      <c r="R18987" s="127"/>
    </row>
    <row r="18988" spans="7:18" x14ac:dyDescent="0.2">
      <c r="G18988" s="64"/>
      <c r="H18988" s="64"/>
      <c r="O18988" s="87"/>
      <c r="P18988" s="127"/>
      <c r="Q18988" s="127"/>
      <c r="R18988" s="127"/>
    </row>
    <row r="18989" spans="7:18" x14ac:dyDescent="0.2">
      <c r="G18989" s="64"/>
      <c r="H18989" s="64"/>
      <c r="O18989" s="87"/>
      <c r="P18989" s="127"/>
      <c r="Q18989" s="127"/>
      <c r="R18989" s="127"/>
    </row>
    <row r="18990" spans="7:18" x14ac:dyDescent="0.2">
      <c r="G18990" s="64"/>
      <c r="H18990" s="64"/>
      <c r="O18990" s="87"/>
      <c r="P18990" s="127"/>
      <c r="Q18990" s="127"/>
      <c r="R18990" s="127"/>
    </row>
    <row r="18991" spans="7:18" x14ac:dyDescent="0.2">
      <c r="G18991" s="64"/>
      <c r="H18991" s="64"/>
      <c r="O18991" s="87"/>
      <c r="P18991" s="127"/>
      <c r="Q18991" s="127"/>
      <c r="R18991" s="127"/>
    </row>
    <row r="18992" spans="7:18" x14ac:dyDescent="0.2">
      <c r="G18992" s="64"/>
      <c r="H18992" s="64"/>
      <c r="O18992" s="87"/>
      <c r="P18992" s="127"/>
      <c r="Q18992" s="127"/>
      <c r="R18992" s="127"/>
    </row>
    <row r="18993" spans="7:18" x14ac:dyDescent="0.2">
      <c r="G18993" s="64"/>
      <c r="H18993" s="64"/>
      <c r="O18993" s="87"/>
      <c r="P18993" s="127"/>
      <c r="Q18993" s="127"/>
      <c r="R18993" s="127"/>
    </row>
    <row r="18994" spans="7:18" x14ac:dyDescent="0.2">
      <c r="G18994" s="64"/>
      <c r="H18994" s="64"/>
      <c r="O18994" s="87"/>
      <c r="P18994" s="127"/>
      <c r="Q18994" s="127"/>
      <c r="R18994" s="127"/>
    </row>
    <row r="18995" spans="7:18" x14ac:dyDescent="0.2">
      <c r="G18995" s="64"/>
      <c r="H18995" s="64"/>
      <c r="O18995" s="87"/>
      <c r="P18995" s="127"/>
      <c r="Q18995" s="127"/>
      <c r="R18995" s="127"/>
    </row>
    <row r="18996" spans="7:18" x14ac:dyDescent="0.2">
      <c r="G18996" s="64"/>
      <c r="H18996" s="64"/>
      <c r="O18996" s="87"/>
      <c r="P18996" s="127"/>
      <c r="Q18996" s="127"/>
      <c r="R18996" s="127"/>
    </row>
    <row r="18997" spans="7:18" x14ac:dyDescent="0.2">
      <c r="G18997" s="64"/>
      <c r="H18997" s="64"/>
      <c r="O18997" s="87"/>
      <c r="P18997" s="127"/>
      <c r="Q18997" s="127"/>
      <c r="R18997" s="127"/>
    </row>
    <row r="18998" spans="7:18" x14ac:dyDescent="0.2">
      <c r="G18998" s="64"/>
      <c r="H18998" s="64"/>
      <c r="O18998" s="87"/>
      <c r="P18998" s="127"/>
      <c r="Q18998" s="127"/>
      <c r="R18998" s="127"/>
    </row>
    <row r="18999" spans="7:18" x14ac:dyDescent="0.2">
      <c r="G18999" s="64"/>
      <c r="H18999" s="64"/>
      <c r="O18999" s="87"/>
      <c r="P18999" s="127"/>
      <c r="Q18999" s="127"/>
      <c r="R18999" s="127"/>
    </row>
    <row r="19000" spans="7:18" x14ac:dyDescent="0.2">
      <c r="G19000" s="64"/>
      <c r="H19000" s="64"/>
      <c r="O19000" s="87"/>
      <c r="P19000" s="127"/>
      <c r="Q19000" s="127"/>
      <c r="R19000" s="127"/>
    </row>
    <row r="19001" spans="7:18" x14ac:dyDescent="0.2">
      <c r="G19001" s="64"/>
      <c r="H19001" s="64"/>
      <c r="O19001" s="87"/>
      <c r="P19001" s="127"/>
      <c r="Q19001" s="127"/>
      <c r="R19001" s="127"/>
    </row>
    <row r="19002" spans="7:18" x14ac:dyDescent="0.2">
      <c r="G19002" s="64"/>
      <c r="H19002" s="64"/>
      <c r="O19002" s="87"/>
      <c r="P19002" s="127"/>
      <c r="Q19002" s="127"/>
      <c r="R19002" s="127"/>
    </row>
    <row r="19003" spans="7:18" x14ac:dyDescent="0.2">
      <c r="G19003" s="64"/>
      <c r="H19003" s="64"/>
      <c r="O19003" s="87"/>
      <c r="P19003" s="127"/>
      <c r="Q19003" s="127"/>
      <c r="R19003" s="127"/>
    </row>
    <row r="19004" spans="7:18" x14ac:dyDescent="0.2">
      <c r="G19004" s="64"/>
      <c r="H19004" s="64"/>
      <c r="O19004" s="87"/>
      <c r="P19004" s="127"/>
      <c r="Q19004" s="127"/>
      <c r="R19004" s="127"/>
    </row>
    <row r="19005" spans="7:18" x14ac:dyDescent="0.2">
      <c r="G19005" s="64"/>
      <c r="H19005" s="64"/>
      <c r="O19005" s="87"/>
      <c r="P19005" s="127"/>
      <c r="Q19005" s="127"/>
      <c r="R19005" s="127"/>
    </row>
    <row r="19006" spans="7:18" x14ac:dyDescent="0.2">
      <c r="G19006" s="64"/>
      <c r="H19006" s="64"/>
      <c r="O19006" s="87"/>
      <c r="P19006" s="127"/>
      <c r="Q19006" s="127"/>
      <c r="R19006" s="127"/>
    </row>
    <row r="19007" spans="7:18" x14ac:dyDescent="0.2">
      <c r="G19007" s="64"/>
      <c r="H19007" s="64"/>
      <c r="O19007" s="87"/>
      <c r="P19007" s="127"/>
      <c r="Q19007" s="127"/>
      <c r="R19007" s="127"/>
    </row>
    <row r="19008" spans="7:18" x14ac:dyDescent="0.2">
      <c r="G19008" s="64"/>
      <c r="H19008" s="64"/>
      <c r="O19008" s="87"/>
      <c r="P19008" s="127"/>
      <c r="Q19008" s="127"/>
      <c r="R19008" s="127"/>
    </row>
    <row r="19009" spans="7:18" x14ac:dyDescent="0.2">
      <c r="G19009" s="64"/>
      <c r="H19009" s="64"/>
      <c r="O19009" s="87"/>
      <c r="P19009" s="127"/>
      <c r="Q19009" s="127"/>
      <c r="R19009" s="127"/>
    </row>
    <row r="19010" spans="7:18" x14ac:dyDescent="0.2">
      <c r="G19010" s="64"/>
      <c r="H19010" s="64"/>
      <c r="O19010" s="87"/>
      <c r="P19010" s="127"/>
      <c r="Q19010" s="127"/>
      <c r="R19010" s="127"/>
    </row>
    <row r="19011" spans="7:18" x14ac:dyDescent="0.2">
      <c r="G19011" s="64"/>
      <c r="H19011" s="64"/>
      <c r="O19011" s="87"/>
      <c r="P19011" s="127"/>
      <c r="Q19011" s="127"/>
      <c r="R19011" s="127"/>
    </row>
    <row r="19012" spans="7:18" x14ac:dyDescent="0.2">
      <c r="G19012" s="64"/>
      <c r="H19012" s="64"/>
      <c r="O19012" s="87"/>
      <c r="P19012" s="127"/>
      <c r="Q19012" s="127"/>
      <c r="R19012" s="127"/>
    </row>
    <row r="19013" spans="7:18" x14ac:dyDescent="0.2">
      <c r="G19013" s="64"/>
      <c r="H19013" s="64"/>
      <c r="O19013" s="87"/>
      <c r="P19013" s="127"/>
      <c r="Q19013" s="127"/>
      <c r="R19013" s="127"/>
    </row>
    <row r="19014" spans="7:18" x14ac:dyDescent="0.2">
      <c r="G19014" s="64"/>
      <c r="H19014" s="64"/>
      <c r="O19014" s="87"/>
      <c r="P19014" s="127"/>
      <c r="Q19014" s="127"/>
      <c r="R19014" s="127"/>
    </row>
    <row r="19015" spans="7:18" x14ac:dyDescent="0.2">
      <c r="G19015" s="64"/>
      <c r="H19015" s="64"/>
      <c r="O19015" s="87"/>
      <c r="P19015" s="127"/>
      <c r="Q19015" s="127"/>
      <c r="R19015" s="127"/>
    </row>
    <row r="19016" spans="7:18" x14ac:dyDescent="0.2">
      <c r="G19016" s="64"/>
      <c r="H19016" s="64"/>
      <c r="O19016" s="87"/>
      <c r="P19016" s="127"/>
      <c r="Q19016" s="127"/>
      <c r="R19016" s="127"/>
    </row>
    <row r="19017" spans="7:18" x14ac:dyDescent="0.2">
      <c r="G19017" s="64"/>
      <c r="H19017" s="64"/>
      <c r="O19017" s="87"/>
      <c r="P19017" s="127"/>
      <c r="Q19017" s="127"/>
      <c r="R19017" s="127"/>
    </row>
    <row r="19018" spans="7:18" x14ac:dyDescent="0.2">
      <c r="G19018" s="64"/>
      <c r="H19018" s="64"/>
      <c r="O19018" s="87"/>
      <c r="P19018" s="127"/>
      <c r="Q19018" s="127"/>
      <c r="R19018" s="127"/>
    </row>
    <row r="19019" spans="7:18" x14ac:dyDescent="0.2">
      <c r="G19019" s="64"/>
      <c r="H19019" s="64"/>
      <c r="O19019" s="87"/>
      <c r="P19019" s="127"/>
      <c r="Q19019" s="127"/>
      <c r="R19019" s="127"/>
    </row>
    <row r="19020" spans="7:18" x14ac:dyDescent="0.2">
      <c r="G19020" s="64"/>
      <c r="H19020" s="64"/>
      <c r="O19020" s="87"/>
      <c r="P19020" s="127"/>
      <c r="Q19020" s="127"/>
      <c r="R19020" s="127"/>
    </row>
    <row r="19021" spans="7:18" x14ac:dyDescent="0.2">
      <c r="G19021" s="64"/>
      <c r="H19021" s="64"/>
      <c r="O19021" s="87"/>
      <c r="P19021" s="127"/>
      <c r="Q19021" s="127"/>
      <c r="R19021" s="127"/>
    </row>
    <row r="19022" spans="7:18" x14ac:dyDescent="0.2">
      <c r="G19022" s="64"/>
      <c r="H19022" s="64"/>
      <c r="O19022" s="87"/>
      <c r="P19022" s="127"/>
      <c r="Q19022" s="127"/>
      <c r="R19022" s="127"/>
    </row>
    <row r="19023" spans="7:18" x14ac:dyDescent="0.2">
      <c r="G19023" s="64"/>
      <c r="H19023" s="64"/>
      <c r="O19023" s="87"/>
      <c r="P19023" s="127"/>
      <c r="Q19023" s="127"/>
      <c r="R19023" s="127"/>
    </row>
    <row r="19024" spans="7:18" x14ac:dyDescent="0.2">
      <c r="G19024" s="64"/>
      <c r="H19024" s="64"/>
      <c r="O19024" s="87"/>
      <c r="P19024" s="127"/>
      <c r="Q19024" s="127"/>
      <c r="R19024" s="127"/>
    </row>
    <row r="19025" spans="7:18" x14ac:dyDescent="0.2">
      <c r="G19025" s="64"/>
      <c r="H19025" s="64"/>
      <c r="O19025" s="87"/>
      <c r="P19025" s="127"/>
      <c r="Q19025" s="127"/>
      <c r="R19025" s="127"/>
    </row>
    <row r="19026" spans="7:18" x14ac:dyDescent="0.2">
      <c r="G19026" s="64"/>
      <c r="H19026" s="64"/>
      <c r="O19026" s="87"/>
      <c r="P19026" s="127"/>
      <c r="Q19026" s="127"/>
      <c r="R19026" s="127"/>
    </row>
    <row r="19027" spans="7:18" x14ac:dyDescent="0.2">
      <c r="G19027" s="64"/>
      <c r="H19027" s="64"/>
      <c r="O19027" s="87"/>
      <c r="P19027" s="127"/>
      <c r="Q19027" s="127"/>
      <c r="R19027" s="127"/>
    </row>
    <row r="19028" spans="7:18" x14ac:dyDescent="0.2">
      <c r="G19028" s="64"/>
      <c r="H19028" s="64"/>
      <c r="O19028" s="87"/>
      <c r="P19028" s="127"/>
      <c r="Q19028" s="127"/>
      <c r="R19028" s="127"/>
    </row>
    <row r="19029" spans="7:18" x14ac:dyDescent="0.2">
      <c r="G19029" s="64"/>
      <c r="H19029" s="64"/>
      <c r="O19029" s="87"/>
      <c r="P19029" s="127"/>
      <c r="Q19029" s="127"/>
      <c r="R19029" s="127"/>
    </row>
    <row r="19030" spans="7:18" x14ac:dyDescent="0.2">
      <c r="G19030" s="64"/>
      <c r="H19030" s="64"/>
      <c r="O19030" s="87"/>
      <c r="P19030" s="127"/>
      <c r="Q19030" s="127"/>
      <c r="R19030" s="127"/>
    </row>
    <row r="19031" spans="7:18" x14ac:dyDescent="0.2">
      <c r="G19031" s="64"/>
      <c r="H19031" s="64"/>
      <c r="O19031" s="87"/>
      <c r="P19031" s="127"/>
      <c r="Q19031" s="127"/>
      <c r="R19031" s="127"/>
    </row>
    <row r="19032" spans="7:18" x14ac:dyDescent="0.2">
      <c r="G19032" s="64"/>
      <c r="H19032" s="64"/>
      <c r="O19032" s="87"/>
      <c r="P19032" s="127"/>
      <c r="Q19032" s="127"/>
      <c r="R19032" s="127"/>
    </row>
    <row r="19033" spans="7:18" x14ac:dyDescent="0.2">
      <c r="G19033" s="64"/>
      <c r="H19033" s="64"/>
      <c r="O19033" s="87"/>
      <c r="P19033" s="127"/>
      <c r="Q19033" s="127"/>
      <c r="R19033" s="127"/>
    </row>
    <row r="19034" spans="7:18" x14ac:dyDescent="0.2">
      <c r="G19034" s="64"/>
      <c r="H19034" s="64"/>
      <c r="O19034" s="87"/>
      <c r="P19034" s="127"/>
      <c r="Q19034" s="127"/>
      <c r="R19034" s="127"/>
    </row>
    <row r="19035" spans="7:18" x14ac:dyDescent="0.2">
      <c r="G19035" s="64"/>
      <c r="H19035" s="64"/>
      <c r="O19035" s="87"/>
      <c r="P19035" s="127"/>
      <c r="Q19035" s="127"/>
      <c r="R19035" s="127"/>
    </row>
    <row r="19036" spans="7:18" x14ac:dyDescent="0.2">
      <c r="G19036" s="64"/>
      <c r="H19036" s="64"/>
      <c r="O19036" s="87"/>
      <c r="P19036" s="127"/>
      <c r="Q19036" s="127"/>
      <c r="R19036" s="127"/>
    </row>
    <row r="19037" spans="7:18" x14ac:dyDescent="0.2">
      <c r="G19037" s="64"/>
      <c r="H19037" s="64"/>
      <c r="O19037" s="87"/>
      <c r="P19037" s="127"/>
      <c r="Q19037" s="127"/>
      <c r="R19037" s="127"/>
    </row>
    <row r="19038" spans="7:18" x14ac:dyDescent="0.2">
      <c r="G19038" s="64"/>
      <c r="H19038" s="64"/>
      <c r="O19038" s="87"/>
      <c r="P19038" s="127"/>
      <c r="Q19038" s="127"/>
      <c r="R19038" s="127"/>
    </row>
    <row r="19039" spans="7:18" x14ac:dyDescent="0.2">
      <c r="G19039" s="64"/>
      <c r="H19039" s="64"/>
      <c r="O19039" s="87"/>
      <c r="P19039" s="127"/>
      <c r="Q19039" s="127"/>
      <c r="R19039" s="127"/>
    </row>
    <row r="19040" spans="7:18" x14ac:dyDescent="0.2">
      <c r="G19040" s="64"/>
      <c r="H19040" s="64"/>
      <c r="O19040" s="87"/>
      <c r="P19040" s="127"/>
      <c r="Q19040" s="127"/>
      <c r="R19040" s="127"/>
    </row>
    <row r="19041" spans="7:18" x14ac:dyDescent="0.2">
      <c r="G19041" s="64"/>
      <c r="H19041" s="64"/>
      <c r="O19041" s="87"/>
      <c r="P19041" s="127"/>
      <c r="Q19041" s="127"/>
      <c r="R19041" s="127"/>
    </row>
    <row r="19042" spans="7:18" x14ac:dyDescent="0.2">
      <c r="G19042" s="64"/>
      <c r="H19042" s="64"/>
      <c r="O19042" s="87"/>
      <c r="P19042" s="127"/>
      <c r="Q19042" s="127"/>
      <c r="R19042" s="127"/>
    </row>
    <row r="19043" spans="7:18" x14ac:dyDescent="0.2">
      <c r="G19043" s="64"/>
      <c r="H19043" s="64"/>
      <c r="O19043" s="87"/>
      <c r="P19043" s="127"/>
      <c r="Q19043" s="127"/>
      <c r="R19043" s="127"/>
    </row>
    <row r="19044" spans="7:18" x14ac:dyDescent="0.2">
      <c r="G19044" s="64"/>
      <c r="H19044" s="64"/>
      <c r="O19044" s="87"/>
      <c r="P19044" s="127"/>
      <c r="Q19044" s="127"/>
      <c r="R19044" s="127"/>
    </row>
    <row r="19045" spans="7:18" x14ac:dyDescent="0.2">
      <c r="G19045" s="64"/>
      <c r="H19045" s="64"/>
      <c r="O19045" s="87"/>
      <c r="P19045" s="127"/>
      <c r="Q19045" s="127"/>
      <c r="R19045" s="127"/>
    </row>
    <row r="19046" spans="7:18" x14ac:dyDescent="0.2">
      <c r="G19046" s="64"/>
      <c r="H19046" s="64"/>
      <c r="O19046" s="87"/>
      <c r="P19046" s="127"/>
      <c r="Q19046" s="127"/>
      <c r="R19046" s="127"/>
    </row>
    <row r="19047" spans="7:18" x14ac:dyDescent="0.2">
      <c r="G19047" s="64"/>
      <c r="H19047" s="64"/>
      <c r="O19047" s="87"/>
      <c r="P19047" s="127"/>
      <c r="Q19047" s="127"/>
      <c r="R19047" s="127"/>
    </row>
    <row r="19048" spans="7:18" x14ac:dyDescent="0.2">
      <c r="G19048" s="64"/>
      <c r="H19048" s="64"/>
      <c r="O19048" s="87"/>
      <c r="P19048" s="127"/>
      <c r="Q19048" s="127"/>
      <c r="R19048" s="127"/>
    </row>
    <row r="19049" spans="7:18" x14ac:dyDescent="0.2">
      <c r="G19049" s="64"/>
      <c r="H19049" s="64"/>
      <c r="O19049" s="87"/>
      <c r="P19049" s="127"/>
      <c r="Q19049" s="127"/>
      <c r="R19049" s="127"/>
    </row>
    <row r="19050" spans="7:18" x14ac:dyDescent="0.2">
      <c r="G19050" s="64"/>
      <c r="H19050" s="64"/>
      <c r="O19050" s="87"/>
      <c r="P19050" s="127"/>
      <c r="Q19050" s="127"/>
      <c r="R19050" s="127"/>
    </row>
    <row r="19051" spans="7:18" x14ac:dyDescent="0.2">
      <c r="G19051" s="64"/>
      <c r="H19051" s="64"/>
      <c r="O19051" s="87"/>
      <c r="P19051" s="127"/>
      <c r="Q19051" s="127"/>
      <c r="R19051" s="127"/>
    </row>
    <row r="19052" spans="7:18" x14ac:dyDescent="0.2">
      <c r="G19052" s="64"/>
      <c r="H19052" s="64"/>
      <c r="O19052" s="87"/>
      <c r="P19052" s="127"/>
      <c r="Q19052" s="127"/>
      <c r="R19052" s="127"/>
    </row>
    <row r="19053" spans="7:18" x14ac:dyDescent="0.2">
      <c r="G19053" s="64"/>
      <c r="H19053" s="64"/>
      <c r="O19053" s="87"/>
      <c r="P19053" s="127"/>
      <c r="Q19053" s="127"/>
      <c r="R19053" s="127"/>
    </row>
    <row r="19054" spans="7:18" x14ac:dyDescent="0.2">
      <c r="G19054" s="64"/>
      <c r="H19054" s="64"/>
      <c r="O19054" s="87"/>
      <c r="P19054" s="127"/>
      <c r="Q19054" s="127"/>
      <c r="R19054" s="127"/>
    </row>
    <row r="19055" spans="7:18" x14ac:dyDescent="0.2">
      <c r="G19055" s="64"/>
      <c r="H19055" s="64"/>
      <c r="O19055" s="87"/>
      <c r="P19055" s="127"/>
      <c r="Q19055" s="127"/>
      <c r="R19055" s="127"/>
    </row>
    <row r="19056" spans="7:18" x14ac:dyDescent="0.2">
      <c r="G19056" s="64"/>
      <c r="H19056" s="64"/>
      <c r="O19056" s="87"/>
      <c r="P19056" s="127"/>
      <c r="Q19056" s="127"/>
      <c r="R19056" s="127"/>
    </row>
    <row r="19057" spans="7:18" x14ac:dyDescent="0.2">
      <c r="G19057" s="64"/>
      <c r="H19057" s="64"/>
      <c r="O19057" s="87"/>
      <c r="P19057" s="127"/>
      <c r="Q19057" s="127"/>
      <c r="R19057" s="127"/>
    </row>
    <row r="19058" spans="7:18" x14ac:dyDescent="0.2">
      <c r="G19058" s="64"/>
      <c r="H19058" s="64"/>
      <c r="O19058" s="87"/>
      <c r="P19058" s="127"/>
      <c r="Q19058" s="127"/>
      <c r="R19058" s="127"/>
    </row>
    <row r="19059" spans="7:18" x14ac:dyDescent="0.2">
      <c r="G19059" s="64"/>
      <c r="H19059" s="64"/>
      <c r="O19059" s="87"/>
      <c r="P19059" s="127"/>
      <c r="Q19059" s="127"/>
      <c r="R19059" s="127"/>
    </row>
    <row r="19060" spans="7:18" x14ac:dyDescent="0.2">
      <c r="G19060" s="64"/>
      <c r="H19060" s="64"/>
      <c r="O19060" s="87"/>
      <c r="P19060" s="127"/>
      <c r="Q19060" s="127"/>
      <c r="R19060" s="127"/>
    </row>
    <row r="19061" spans="7:18" x14ac:dyDescent="0.2">
      <c r="G19061" s="64"/>
      <c r="H19061" s="64"/>
      <c r="O19061" s="87"/>
      <c r="P19061" s="127"/>
      <c r="Q19061" s="127"/>
      <c r="R19061" s="127"/>
    </row>
    <row r="19062" spans="7:18" x14ac:dyDescent="0.2">
      <c r="G19062" s="64"/>
      <c r="H19062" s="64"/>
      <c r="O19062" s="87"/>
      <c r="P19062" s="127"/>
      <c r="Q19062" s="127"/>
      <c r="R19062" s="127"/>
    </row>
    <row r="19063" spans="7:18" x14ac:dyDescent="0.2">
      <c r="G19063" s="64"/>
      <c r="H19063" s="64"/>
      <c r="O19063" s="87"/>
      <c r="P19063" s="127"/>
      <c r="Q19063" s="127"/>
      <c r="R19063" s="127"/>
    </row>
    <row r="19064" spans="7:18" x14ac:dyDescent="0.2">
      <c r="G19064" s="64"/>
      <c r="H19064" s="64"/>
      <c r="O19064" s="87"/>
      <c r="P19064" s="127"/>
      <c r="Q19064" s="127"/>
      <c r="R19064" s="127"/>
    </row>
    <row r="19065" spans="7:18" x14ac:dyDescent="0.2">
      <c r="G19065" s="64"/>
      <c r="H19065" s="64"/>
      <c r="O19065" s="87"/>
      <c r="P19065" s="127"/>
      <c r="Q19065" s="127"/>
      <c r="R19065" s="127"/>
    </row>
    <row r="19066" spans="7:18" x14ac:dyDescent="0.2">
      <c r="G19066" s="64"/>
      <c r="H19066" s="64"/>
      <c r="O19066" s="87"/>
      <c r="P19066" s="127"/>
      <c r="Q19066" s="127"/>
      <c r="R19066" s="127"/>
    </row>
    <row r="19067" spans="7:18" x14ac:dyDescent="0.2">
      <c r="G19067" s="64"/>
      <c r="H19067" s="64"/>
      <c r="O19067" s="87"/>
      <c r="P19067" s="127"/>
      <c r="Q19067" s="127"/>
      <c r="R19067" s="127"/>
    </row>
    <row r="19068" spans="7:18" x14ac:dyDescent="0.2">
      <c r="G19068" s="64"/>
      <c r="H19068" s="64"/>
      <c r="O19068" s="87"/>
      <c r="P19068" s="127"/>
      <c r="Q19068" s="127"/>
      <c r="R19068" s="127"/>
    </row>
    <row r="19069" spans="7:18" x14ac:dyDescent="0.2">
      <c r="G19069" s="64"/>
      <c r="H19069" s="64"/>
      <c r="O19069" s="87"/>
      <c r="P19069" s="127"/>
      <c r="Q19069" s="127"/>
      <c r="R19069" s="127"/>
    </row>
    <row r="19070" spans="7:18" x14ac:dyDescent="0.2">
      <c r="G19070" s="64"/>
      <c r="H19070" s="64"/>
      <c r="O19070" s="87"/>
      <c r="P19070" s="127"/>
      <c r="Q19070" s="127"/>
      <c r="R19070" s="127"/>
    </row>
    <row r="19071" spans="7:18" x14ac:dyDescent="0.2">
      <c r="G19071" s="64"/>
      <c r="H19071" s="64"/>
      <c r="O19071" s="87"/>
      <c r="P19071" s="127"/>
      <c r="Q19071" s="127"/>
      <c r="R19071" s="127"/>
    </row>
    <row r="19072" spans="7:18" x14ac:dyDescent="0.2">
      <c r="G19072" s="64"/>
      <c r="H19072" s="64"/>
      <c r="O19072" s="87"/>
      <c r="P19072" s="127"/>
      <c r="Q19072" s="127"/>
      <c r="R19072" s="127"/>
    </row>
    <row r="19073" spans="7:18" x14ac:dyDescent="0.2">
      <c r="G19073" s="64"/>
      <c r="H19073" s="64"/>
      <c r="O19073" s="87"/>
      <c r="P19073" s="127"/>
      <c r="Q19073" s="127"/>
      <c r="R19073" s="127"/>
    </row>
    <row r="19074" spans="7:18" x14ac:dyDescent="0.2">
      <c r="G19074" s="64"/>
      <c r="H19074" s="64"/>
      <c r="O19074" s="87"/>
      <c r="P19074" s="127"/>
      <c r="Q19074" s="127"/>
      <c r="R19074" s="127"/>
    </row>
    <row r="19075" spans="7:18" x14ac:dyDescent="0.2">
      <c r="G19075" s="64"/>
      <c r="H19075" s="64"/>
      <c r="O19075" s="87"/>
      <c r="P19075" s="127"/>
      <c r="Q19075" s="127"/>
      <c r="R19075" s="127"/>
    </row>
    <row r="19076" spans="7:18" x14ac:dyDescent="0.2">
      <c r="G19076" s="64"/>
      <c r="H19076" s="64"/>
      <c r="O19076" s="87"/>
      <c r="P19076" s="127"/>
      <c r="Q19076" s="127"/>
      <c r="R19076" s="127"/>
    </row>
    <row r="19077" spans="7:18" x14ac:dyDescent="0.2">
      <c r="G19077" s="64"/>
      <c r="H19077" s="64"/>
      <c r="O19077" s="87"/>
      <c r="P19077" s="127"/>
      <c r="Q19077" s="127"/>
      <c r="R19077" s="127"/>
    </row>
    <row r="19078" spans="7:18" x14ac:dyDescent="0.2">
      <c r="G19078" s="64"/>
      <c r="H19078" s="64"/>
      <c r="O19078" s="87"/>
      <c r="P19078" s="127"/>
      <c r="Q19078" s="127"/>
      <c r="R19078" s="127"/>
    </row>
    <row r="19079" spans="7:18" x14ac:dyDescent="0.2">
      <c r="G19079" s="64"/>
      <c r="H19079" s="64"/>
      <c r="O19079" s="87"/>
      <c r="P19079" s="127"/>
      <c r="Q19079" s="127"/>
      <c r="R19079" s="127"/>
    </row>
    <row r="19080" spans="7:18" x14ac:dyDescent="0.2">
      <c r="G19080" s="64"/>
      <c r="H19080" s="64"/>
      <c r="O19080" s="87"/>
      <c r="P19080" s="127"/>
      <c r="Q19080" s="127"/>
      <c r="R19080" s="127"/>
    </row>
    <row r="19081" spans="7:18" x14ac:dyDescent="0.2">
      <c r="G19081" s="64"/>
      <c r="H19081" s="64"/>
      <c r="O19081" s="87"/>
      <c r="P19081" s="127"/>
      <c r="Q19081" s="127"/>
      <c r="R19081" s="127"/>
    </row>
    <row r="19082" spans="7:18" x14ac:dyDescent="0.2">
      <c r="G19082" s="64"/>
      <c r="H19082" s="64"/>
      <c r="O19082" s="87"/>
      <c r="P19082" s="127"/>
      <c r="Q19082" s="127"/>
      <c r="R19082" s="127"/>
    </row>
    <row r="19083" spans="7:18" x14ac:dyDescent="0.2">
      <c r="G19083" s="64"/>
      <c r="H19083" s="64"/>
      <c r="O19083" s="87"/>
      <c r="P19083" s="127"/>
      <c r="Q19083" s="127"/>
      <c r="R19083" s="127"/>
    </row>
    <row r="19084" spans="7:18" x14ac:dyDescent="0.2">
      <c r="G19084" s="64"/>
      <c r="H19084" s="64"/>
      <c r="O19084" s="87"/>
      <c r="P19084" s="127"/>
      <c r="Q19084" s="127"/>
      <c r="R19084" s="127"/>
    </row>
    <row r="19085" spans="7:18" x14ac:dyDescent="0.2">
      <c r="G19085" s="64"/>
      <c r="H19085" s="64"/>
      <c r="O19085" s="87"/>
      <c r="P19085" s="127"/>
      <c r="Q19085" s="127"/>
      <c r="R19085" s="127"/>
    </row>
    <row r="19086" spans="7:18" x14ac:dyDescent="0.2">
      <c r="G19086" s="64"/>
      <c r="H19086" s="64"/>
      <c r="O19086" s="87"/>
      <c r="P19086" s="127"/>
      <c r="Q19086" s="127"/>
      <c r="R19086" s="127"/>
    </row>
    <row r="19087" spans="7:18" x14ac:dyDescent="0.2">
      <c r="G19087" s="64"/>
      <c r="H19087" s="64"/>
      <c r="O19087" s="87"/>
      <c r="P19087" s="127"/>
      <c r="Q19087" s="127"/>
      <c r="R19087" s="127"/>
    </row>
    <row r="19088" spans="7:18" x14ac:dyDescent="0.2">
      <c r="G19088" s="64"/>
      <c r="H19088" s="64"/>
      <c r="O19088" s="87"/>
      <c r="P19088" s="127"/>
      <c r="Q19088" s="127"/>
      <c r="R19088" s="127"/>
    </row>
    <row r="19089" spans="7:18" x14ac:dyDescent="0.2">
      <c r="G19089" s="64"/>
      <c r="H19089" s="64"/>
      <c r="O19089" s="87"/>
      <c r="P19089" s="127"/>
      <c r="Q19089" s="127"/>
      <c r="R19089" s="127"/>
    </row>
    <row r="19090" spans="7:18" x14ac:dyDescent="0.2">
      <c r="G19090" s="64"/>
      <c r="H19090" s="64"/>
      <c r="O19090" s="87"/>
      <c r="P19090" s="127"/>
      <c r="Q19090" s="127"/>
      <c r="R19090" s="127"/>
    </row>
    <row r="19091" spans="7:18" x14ac:dyDescent="0.2">
      <c r="G19091" s="64"/>
      <c r="H19091" s="64"/>
      <c r="O19091" s="87"/>
      <c r="P19091" s="127"/>
      <c r="Q19091" s="127"/>
      <c r="R19091" s="127"/>
    </row>
    <row r="19092" spans="7:18" x14ac:dyDescent="0.2">
      <c r="G19092" s="64"/>
      <c r="H19092" s="64"/>
      <c r="O19092" s="87"/>
      <c r="P19092" s="127"/>
      <c r="Q19092" s="127"/>
      <c r="R19092" s="127"/>
    </row>
    <row r="19093" spans="7:18" x14ac:dyDescent="0.2">
      <c r="G19093" s="64"/>
      <c r="H19093" s="64"/>
      <c r="O19093" s="87"/>
      <c r="P19093" s="127"/>
      <c r="Q19093" s="127"/>
      <c r="R19093" s="127"/>
    </row>
    <row r="19094" spans="7:18" x14ac:dyDescent="0.2">
      <c r="G19094" s="64"/>
      <c r="H19094" s="64"/>
      <c r="O19094" s="87"/>
      <c r="P19094" s="127"/>
      <c r="Q19094" s="127"/>
      <c r="R19094" s="127"/>
    </row>
    <row r="19095" spans="7:18" x14ac:dyDescent="0.2">
      <c r="G19095" s="64"/>
      <c r="H19095" s="64"/>
      <c r="O19095" s="87"/>
      <c r="P19095" s="127"/>
      <c r="Q19095" s="127"/>
      <c r="R19095" s="127"/>
    </row>
    <row r="19096" spans="7:18" x14ac:dyDescent="0.2">
      <c r="G19096" s="64"/>
      <c r="H19096" s="64"/>
      <c r="O19096" s="87"/>
      <c r="P19096" s="127"/>
      <c r="Q19096" s="127"/>
      <c r="R19096" s="127"/>
    </row>
    <row r="19097" spans="7:18" x14ac:dyDescent="0.2">
      <c r="G19097" s="64"/>
      <c r="H19097" s="64"/>
      <c r="O19097" s="87"/>
      <c r="P19097" s="127"/>
      <c r="Q19097" s="127"/>
      <c r="R19097" s="127"/>
    </row>
    <row r="19098" spans="7:18" x14ac:dyDescent="0.2">
      <c r="G19098" s="64"/>
      <c r="H19098" s="64"/>
      <c r="O19098" s="87"/>
      <c r="P19098" s="127"/>
      <c r="Q19098" s="127"/>
      <c r="R19098" s="127"/>
    </row>
    <row r="19099" spans="7:18" x14ac:dyDescent="0.2">
      <c r="G19099" s="64"/>
      <c r="H19099" s="64"/>
      <c r="O19099" s="87"/>
      <c r="P19099" s="127"/>
      <c r="Q19099" s="127"/>
      <c r="R19099" s="127"/>
    </row>
    <row r="19100" spans="7:18" x14ac:dyDescent="0.2">
      <c r="G19100" s="64"/>
      <c r="H19100" s="64"/>
      <c r="O19100" s="87"/>
      <c r="P19100" s="127"/>
      <c r="Q19100" s="127"/>
      <c r="R19100" s="127"/>
    </row>
    <row r="19101" spans="7:18" x14ac:dyDescent="0.2">
      <c r="G19101" s="64"/>
      <c r="H19101" s="64"/>
      <c r="O19101" s="87"/>
      <c r="P19101" s="127"/>
      <c r="Q19101" s="127"/>
      <c r="R19101" s="127"/>
    </row>
    <row r="19102" spans="7:18" x14ac:dyDescent="0.2">
      <c r="G19102" s="64"/>
      <c r="H19102" s="64"/>
      <c r="O19102" s="87"/>
      <c r="P19102" s="127"/>
      <c r="Q19102" s="127"/>
      <c r="R19102" s="127"/>
    </row>
    <row r="19103" spans="7:18" x14ac:dyDescent="0.2">
      <c r="G19103" s="64"/>
      <c r="H19103" s="64"/>
      <c r="O19103" s="87"/>
      <c r="P19103" s="127"/>
      <c r="Q19103" s="127"/>
      <c r="R19103" s="127"/>
    </row>
    <row r="19104" spans="7:18" x14ac:dyDescent="0.2">
      <c r="G19104" s="64"/>
      <c r="H19104" s="64"/>
      <c r="O19104" s="87"/>
      <c r="P19104" s="127"/>
      <c r="Q19104" s="127"/>
      <c r="R19104" s="127"/>
    </row>
    <row r="19105" spans="7:18" x14ac:dyDescent="0.2">
      <c r="G19105" s="64"/>
      <c r="H19105" s="64"/>
      <c r="O19105" s="87"/>
      <c r="P19105" s="127"/>
      <c r="Q19105" s="127"/>
      <c r="R19105" s="127"/>
    </row>
    <row r="19106" spans="7:18" x14ac:dyDescent="0.2">
      <c r="G19106" s="64"/>
      <c r="H19106" s="64"/>
      <c r="O19106" s="87"/>
      <c r="P19106" s="127"/>
      <c r="Q19106" s="127"/>
      <c r="R19106" s="127"/>
    </row>
    <row r="19107" spans="7:18" x14ac:dyDescent="0.2">
      <c r="G19107" s="64"/>
      <c r="H19107" s="64"/>
      <c r="O19107" s="87"/>
      <c r="P19107" s="127"/>
      <c r="Q19107" s="127"/>
      <c r="R19107" s="127"/>
    </row>
    <row r="19108" spans="7:18" x14ac:dyDescent="0.2">
      <c r="G19108" s="64"/>
      <c r="H19108" s="64"/>
      <c r="O19108" s="87"/>
      <c r="P19108" s="127"/>
      <c r="Q19108" s="127"/>
      <c r="R19108" s="127"/>
    </row>
    <row r="19109" spans="7:18" x14ac:dyDescent="0.2">
      <c r="G19109" s="64"/>
      <c r="H19109" s="64"/>
      <c r="O19109" s="87"/>
      <c r="P19109" s="127"/>
      <c r="Q19109" s="127"/>
      <c r="R19109" s="127"/>
    </row>
    <row r="19110" spans="7:18" x14ac:dyDescent="0.2">
      <c r="G19110" s="64"/>
      <c r="H19110" s="64"/>
      <c r="O19110" s="87"/>
      <c r="P19110" s="127"/>
      <c r="Q19110" s="127"/>
      <c r="R19110" s="127"/>
    </row>
    <row r="19111" spans="7:18" x14ac:dyDescent="0.2">
      <c r="G19111" s="64"/>
      <c r="H19111" s="64"/>
      <c r="O19111" s="87"/>
      <c r="P19111" s="127"/>
      <c r="Q19111" s="127"/>
      <c r="R19111" s="127"/>
    </row>
    <row r="19112" spans="7:18" x14ac:dyDescent="0.2">
      <c r="G19112" s="64"/>
      <c r="H19112" s="64"/>
      <c r="O19112" s="87"/>
      <c r="P19112" s="127"/>
      <c r="Q19112" s="127"/>
      <c r="R19112" s="127"/>
    </row>
    <row r="19113" spans="7:18" x14ac:dyDescent="0.2">
      <c r="G19113" s="64"/>
      <c r="H19113" s="64"/>
      <c r="O19113" s="87"/>
      <c r="P19113" s="127"/>
      <c r="Q19113" s="127"/>
      <c r="R19113" s="127"/>
    </row>
    <row r="19114" spans="7:18" x14ac:dyDescent="0.2">
      <c r="G19114" s="64"/>
      <c r="H19114" s="64"/>
      <c r="O19114" s="87"/>
      <c r="P19114" s="127"/>
      <c r="Q19114" s="127"/>
      <c r="R19114" s="127"/>
    </row>
    <row r="19115" spans="7:18" x14ac:dyDescent="0.2">
      <c r="G19115" s="64"/>
      <c r="H19115" s="64"/>
      <c r="O19115" s="87"/>
      <c r="P19115" s="127"/>
      <c r="Q19115" s="127"/>
      <c r="R19115" s="127"/>
    </row>
    <row r="19116" spans="7:18" x14ac:dyDescent="0.2">
      <c r="G19116" s="64"/>
      <c r="H19116" s="64"/>
      <c r="O19116" s="87"/>
      <c r="P19116" s="127"/>
      <c r="Q19116" s="127"/>
      <c r="R19116" s="127"/>
    </row>
    <row r="19117" spans="7:18" x14ac:dyDescent="0.2">
      <c r="G19117" s="64"/>
      <c r="H19117" s="64"/>
      <c r="O19117" s="87"/>
      <c r="P19117" s="127"/>
      <c r="Q19117" s="127"/>
      <c r="R19117" s="127"/>
    </row>
    <row r="19118" spans="7:18" x14ac:dyDescent="0.2">
      <c r="G19118" s="64"/>
      <c r="H19118" s="64"/>
      <c r="O19118" s="87"/>
      <c r="P19118" s="127"/>
      <c r="Q19118" s="127"/>
      <c r="R19118" s="127"/>
    </row>
    <row r="19119" spans="7:18" x14ac:dyDescent="0.2">
      <c r="G19119" s="64"/>
      <c r="H19119" s="64"/>
      <c r="O19119" s="87"/>
      <c r="P19119" s="127"/>
      <c r="Q19119" s="127"/>
      <c r="R19119" s="127"/>
    </row>
    <row r="19120" spans="7:18" x14ac:dyDescent="0.2">
      <c r="G19120" s="64"/>
      <c r="H19120" s="64"/>
      <c r="O19120" s="87"/>
      <c r="P19120" s="127"/>
      <c r="Q19120" s="127"/>
      <c r="R19120" s="127"/>
    </row>
    <row r="19121" spans="7:18" x14ac:dyDescent="0.2">
      <c r="G19121" s="64"/>
      <c r="H19121" s="64"/>
      <c r="O19121" s="87"/>
      <c r="P19121" s="127"/>
      <c r="Q19121" s="127"/>
      <c r="R19121" s="127"/>
    </row>
    <row r="19122" spans="7:18" x14ac:dyDescent="0.2">
      <c r="G19122" s="64"/>
      <c r="H19122" s="64"/>
      <c r="O19122" s="87"/>
      <c r="P19122" s="127"/>
      <c r="Q19122" s="127"/>
      <c r="R19122" s="127"/>
    </row>
    <row r="19123" spans="7:18" x14ac:dyDescent="0.2">
      <c r="G19123" s="64"/>
      <c r="H19123" s="64"/>
      <c r="O19123" s="87"/>
      <c r="P19123" s="127"/>
      <c r="Q19123" s="127"/>
      <c r="R19123" s="127"/>
    </row>
    <row r="19124" spans="7:18" x14ac:dyDescent="0.2">
      <c r="G19124" s="64"/>
      <c r="H19124" s="64"/>
      <c r="O19124" s="87"/>
      <c r="P19124" s="127"/>
      <c r="Q19124" s="127"/>
      <c r="R19124" s="127"/>
    </row>
    <row r="19125" spans="7:18" x14ac:dyDescent="0.2">
      <c r="G19125" s="64"/>
      <c r="H19125" s="64"/>
      <c r="O19125" s="87"/>
      <c r="P19125" s="127"/>
      <c r="Q19125" s="127"/>
      <c r="R19125" s="127"/>
    </row>
    <row r="19126" spans="7:18" x14ac:dyDescent="0.2">
      <c r="G19126" s="64"/>
      <c r="H19126" s="64"/>
      <c r="O19126" s="87"/>
      <c r="P19126" s="127"/>
      <c r="Q19126" s="127"/>
      <c r="R19126" s="127"/>
    </row>
    <row r="19127" spans="7:18" x14ac:dyDescent="0.2">
      <c r="G19127" s="64"/>
      <c r="H19127" s="64"/>
      <c r="O19127" s="87"/>
      <c r="P19127" s="127"/>
      <c r="Q19127" s="127"/>
      <c r="R19127" s="127"/>
    </row>
    <row r="19128" spans="7:18" x14ac:dyDescent="0.2">
      <c r="G19128" s="64"/>
      <c r="H19128" s="64"/>
      <c r="O19128" s="87"/>
      <c r="P19128" s="127"/>
      <c r="Q19128" s="127"/>
      <c r="R19128" s="127"/>
    </row>
    <row r="19129" spans="7:18" x14ac:dyDescent="0.2">
      <c r="G19129" s="64"/>
      <c r="H19129" s="64"/>
      <c r="O19129" s="87"/>
      <c r="P19129" s="127"/>
      <c r="Q19129" s="127"/>
      <c r="R19129" s="127"/>
    </row>
    <row r="19130" spans="7:18" x14ac:dyDescent="0.2">
      <c r="G19130" s="64"/>
      <c r="H19130" s="64"/>
      <c r="O19130" s="87"/>
      <c r="P19130" s="127"/>
      <c r="Q19130" s="127"/>
      <c r="R19130" s="127"/>
    </row>
    <row r="19131" spans="7:18" x14ac:dyDescent="0.2">
      <c r="G19131" s="64"/>
      <c r="H19131" s="64"/>
      <c r="O19131" s="87"/>
      <c r="P19131" s="127"/>
      <c r="Q19131" s="127"/>
      <c r="R19131" s="127"/>
    </row>
    <row r="19132" spans="7:18" x14ac:dyDescent="0.2">
      <c r="G19132" s="64"/>
      <c r="H19132" s="64"/>
      <c r="O19132" s="87"/>
      <c r="P19132" s="127"/>
      <c r="Q19132" s="127"/>
      <c r="R19132" s="127"/>
    </row>
    <row r="19133" spans="7:18" x14ac:dyDescent="0.2">
      <c r="G19133" s="64"/>
      <c r="H19133" s="64"/>
      <c r="O19133" s="87"/>
      <c r="P19133" s="127"/>
      <c r="Q19133" s="127"/>
      <c r="R19133" s="127"/>
    </row>
    <row r="19134" spans="7:18" x14ac:dyDescent="0.2">
      <c r="G19134" s="64"/>
      <c r="H19134" s="64"/>
      <c r="O19134" s="87"/>
      <c r="P19134" s="127"/>
      <c r="Q19134" s="127"/>
      <c r="R19134" s="127"/>
    </row>
    <row r="19135" spans="7:18" x14ac:dyDescent="0.2">
      <c r="G19135" s="64"/>
      <c r="H19135" s="64"/>
      <c r="O19135" s="87"/>
      <c r="P19135" s="127"/>
      <c r="Q19135" s="127"/>
      <c r="R19135" s="127"/>
    </row>
    <row r="19136" spans="7:18" x14ac:dyDescent="0.2">
      <c r="G19136" s="64"/>
      <c r="H19136" s="64"/>
      <c r="O19136" s="87"/>
      <c r="P19136" s="127"/>
      <c r="Q19136" s="127"/>
      <c r="R19136" s="127"/>
    </row>
    <row r="19137" spans="7:18" x14ac:dyDescent="0.2">
      <c r="G19137" s="64"/>
      <c r="H19137" s="64"/>
      <c r="O19137" s="87"/>
      <c r="P19137" s="127"/>
      <c r="Q19137" s="127"/>
      <c r="R19137" s="127"/>
    </row>
    <row r="19138" spans="7:18" x14ac:dyDescent="0.2">
      <c r="G19138" s="64"/>
      <c r="H19138" s="64"/>
      <c r="O19138" s="87"/>
      <c r="P19138" s="127"/>
      <c r="Q19138" s="127"/>
      <c r="R19138" s="127"/>
    </row>
    <row r="19139" spans="7:18" x14ac:dyDescent="0.2">
      <c r="G19139" s="64"/>
      <c r="H19139" s="64"/>
      <c r="O19139" s="87"/>
      <c r="P19139" s="127"/>
      <c r="Q19139" s="127"/>
      <c r="R19139" s="127"/>
    </row>
    <row r="19140" spans="7:18" x14ac:dyDescent="0.2">
      <c r="G19140" s="64"/>
      <c r="H19140" s="64"/>
      <c r="O19140" s="87"/>
      <c r="P19140" s="127"/>
      <c r="Q19140" s="127"/>
      <c r="R19140" s="127"/>
    </row>
    <row r="19141" spans="7:18" x14ac:dyDescent="0.2">
      <c r="G19141" s="64"/>
      <c r="H19141" s="64"/>
      <c r="O19141" s="87"/>
      <c r="P19141" s="127"/>
      <c r="Q19141" s="127"/>
      <c r="R19141" s="127"/>
    </row>
    <row r="19142" spans="7:18" x14ac:dyDescent="0.2">
      <c r="G19142" s="64"/>
      <c r="H19142" s="64"/>
      <c r="O19142" s="87"/>
      <c r="P19142" s="127"/>
      <c r="Q19142" s="127"/>
      <c r="R19142" s="127"/>
    </row>
    <row r="19143" spans="7:18" x14ac:dyDescent="0.2">
      <c r="G19143" s="64"/>
      <c r="H19143" s="64"/>
      <c r="O19143" s="87"/>
      <c r="P19143" s="127"/>
      <c r="Q19143" s="127"/>
      <c r="R19143" s="127"/>
    </row>
    <row r="19144" spans="7:18" x14ac:dyDescent="0.2">
      <c r="G19144" s="64"/>
      <c r="H19144" s="64"/>
      <c r="O19144" s="87"/>
      <c r="P19144" s="127"/>
      <c r="Q19144" s="127"/>
      <c r="R19144" s="127"/>
    </row>
    <row r="19145" spans="7:18" x14ac:dyDescent="0.2">
      <c r="G19145" s="64"/>
      <c r="H19145" s="64"/>
      <c r="O19145" s="87"/>
      <c r="P19145" s="127"/>
      <c r="Q19145" s="127"/>
      <c r="R19145" s="127"/>
    </row>
    <row r="19146" spans="7:18" x14ac:dyDescent="0.2">
      <c r="G19146" s="64"/>
      <c r="H19146" s="64"/>
      <c r="O19146" s="87"/>
      <c r="P19146" s="127"/>
      <c r="Q19146" s="127"/>
      <c r="R19146" s="127"/>
    </row>
    <row r="19147" spans="7:18" x14ac:dyDescent="0.2">
      <c r="G19147" s="64"/>
      <c r="H19147" s="64"/>
      <c r="O19147" s="87"/>
      <c r="P19147" s="127"/>
      <c r="Q19147" s="127"/>
      <c r="R19147" s="127"/>
    </row>
    <row r="19148" spans="7:18" x14ac:dyDescent="0.2">
      <c r="G19148" s="64"/>
      <c r="H19148" s="64"/>
      <c r="O19148" s="87"/>
      <c r="P19148" s="127"/>
      <c r="Q19148" s="127"/>
      <c r="R19148" s="127"/>
    </row>
    <row r="19149" spans="7:18" x14ac:dyDescent="0.2">
      <c r="G19149" s="64"/>
      <c r="H19149" s="64"/>
      <c r="O19149" s="87"/>
      <c r="P19149" s="127"/>
      <c r="Q19149" s="127"/>
      <c r="R19149" s="127"/>
    </row>
    <row r="19150" spans="7:18" x14ac:dyDescent="0.2">
      <c r="G19150" s="64"/>
      <c r="H19150" s="64"/>
      <c r="O19150" s="87"/>
      <c r="P19150" s="127"/>
      <c r="Q19150" s="127"/>
      <c r="R19150" s="127"/>
    </row>
    <row r="19151" spans="7:18" x14ac:dyDescent="0.2">
      <c r="G19151" s="64"/>
      <c r="H19151" s="64"/>
      <c r="O19151" s="87"/>
      <c r="P19151" s="127"/>
      <c r="Q19151" s="127"/>
      <c r="R19151" s="127"/>
    </row>
    <row r="19152" spans="7:18" x14ac:dyDescent="0.2">
      <c r="G19152" s="64"/>
      <c r="H19152" s="64"/>
      <c r="O19152" s="87"/>
      <c r="P19152" s="127"/>
      <c r="Q19152" s="127"/>
      <c r="R19152" s="127"/>
    </row>
    <row r="19153" spans="7:18" x14ac:dyDescent="0.2">
      <c r="G19153" s="64"/>
      <c r="H19153" s="64"/>
      <c r="O19153" s="87"/>
      <c r="P19153" s="127"/>
      <c r="Q19153" s="127"/>
      <c r="R19153" s="127"/>
    </row>
    <row r="19154" spans="7:18" x14ac:dyDescent="0.2">
      <c r="G19154" s="64"/>
      <c r="H19154" s="64"/>
      <c r="O19154" s="87"/>
      <c r="P19154" s="127"/>
      <c r="Q19154" s="127"/>
      <c r="R19154" s="127"/>
    </row>
    <row r="19155" spans="7:18" x14ac:dyDescent="0.2">
      <c r="G19155" s="64"/>
      <c r="H19155" s="64"/>
      <c r="O19155" s="87"/>
      <c r="P19155" s="127"/>
      <c r="Q19155" s="127"/>
      <c r="R19155" s="127"/>
    </row>
    <row r="19156" spans="7:18" x14ac:dyDescent="0.2">
      <c r="G19156" s="64"/>
      <c r="H19156" s="64"/>
      <c r="O19156" s="87"/>
      <c r="P19156" s="127"/>
      <c r="Q19156" s="127"/>
      <c r="R19156" s="127"/>
    </row>
    <row r="19157" spans="7:18" x14ac:dyDescent="0.2">
      <c r="G19157" s="64"/>
      <c r="H19157" s="64"/>
      <c r="O19157" s="87"/>
      <c r="P19157" s="127"/>
      <c r="Q19157" s="127"/>
      <c r="R19157" s="127"/>
    </row>
    <row r="19158" spans="7:18" x14ac:dyDescent="0.2">
      <c r="G19158" s="64"/>
      <c r="H19158" s="64"/>
      <c r="O19158" s="87"/>
      <c r="P19158" s="127"/>
      <c r="Q19158" s="127"/>
      <c r="R19158" s="127"/>
    </row>
    <row r="19159" spans="7:18" x14ac:dyDescent="0.2">
      <c r="G19159" s="64"/>
      <c r="H19159" s="64"/>
      <c r="O19159" s="87"/>
      <c r="P19159" s="127"/>
      <c r="Q19159" s="127"/>
      <c r="R19159" s="127"/>
    </row>
    <row r="19160" spans="7:18" x14ac:dyDescent="0.2">
      <c r="G19160" s="64"/>
      <c r="H19160" s="64"/>
      <c r="O19160" s="87"/>
      <c r="P19160" s="127"/>
      <c r="Q19160" s="127"/>
      <c r="R19160" s="127"/>
    </row>
    <row r="19161" spans="7:18" x14ac:dyDescent="0.2">
      <c r="G19161" s="64"/>
      <c r="H19161" s="64"/>
      <c r="O19161" s="87"/>
      <c r="P19161" s="127"/>
      <c r="Q19161" s="127"/>
      <c r="R19161" s="127"/>
    </row>
    <row r="19162" spans="7:18" x14ac:dyDescent="0.2">
      <c r="G19162" s="64"/>
      <c r="H19162" s="64"/>
      <c r="O19162" s="87"/>
      <c r="P19162" s="127"/>
      <c r="Q19162" s="127"/>
      <c r="R19162" s="127"/>
    </row>
    <row r="19163" spans="7:18" x14ac:dyDescent="0.2">
      <c r="G19163" s="64"/>
      <c r="H19163" s="64"/>
      <c r="O19163" s="87"/>
      <c r="P19163" s="127"/>
      <c r="Q19163" s="127"/>
      <c r="R19163" s="127"/>
    </row>
    <row r="19164" spans="7:18" x14ac:dyDescent="0.2">
      <c r="G19164" s="64"/>
      <c r="H19164" s="64"/>
      <c r="O19164" s="87"/>
      <c r="P19164" s="127"/>
      <c r="Q19164" s="127"/>
      <c r="R19164" s="127"/>
    </row>
    <row r="19165" spans="7:18" x14ac:dyDescent="0.2">
      <c r="G19165" s="64"/>
      <c r="H19165" s="64"/>
      <c r="O19165" s="87"/>
      <c r="P19165" s="127"/>
      <c r="Q19165" s="127"/>
      <c r="R19165" s="127"/>
    </row>
    <row r="19166" spans="7:18" x14ac:dyDescent="0.2">
      <c r="G19166" s="64"/>
      <c r="H19166" s="64"/>
      <c r="O19166" s="87"/>
      <c r="P19166" s="127"/>
      <c r="Q19166" s="127"/>
      <c r="R19166" s="127"/>
    </row>
    <row r="19167" spans="7:18" x14ac:dyDescent="0.2">
      <c r="G19167" s="64"/>
      <c r="H19167" s="64"/>
      <c r="O19167" s="87"/>
      <c r="P19167" s="127"/>
      <c r="Q19167" s="127"/>
      <c r="R19167" s="127"/>
    </row>
    <row r="19168" spans="7:18" x14ac:dyDescent="0.2">
      <c r="G19168" s="64"/>
      <c r="H19168" s="64"/>
      <c r="O19168" s="87"/>
      <c r="P19168" s="127"/>
      <c r="Q19168" s="127"/>
      <c r="R19168" s="127"/>
    </row>
    <row r="19169" spans="7:18" x14ac:dyDescent="0.2">
      <c r="G19169" s="64"/>
      <c r="H19169" s="64"/>
      <c r="O19169" s="87"/>
      <c r="P19169" s="127"/>
      <c r="Q19169" s="127"/>
      <c r="R19169" s="127"/>
    </row>
    <row r="19170" spans="7:18" x14ac:dyDescent="0.2">
      <c r="G19170" s="64"/>
      <c r="H19170" s="64"/>
      <c r="O19170" s="87"/>
      <c r="P19170" s="127"/>
      <c r="Q19170" s="127"/>
      <c r="R19170" s="127"/>
    </row>
    <row r="19171" spans="7:18" x14ac:dyDescent="0.2">
      <c r="G19171" s="64"/>
      <c r="H19171" s="64"/>
      <c r="O19171" s="87"/>
      <c r="P19171" s="127"/>
      <c r="Q19171" s="127"/>
      <c r="R19171" s="127"/>
    </row>
    <row r="19172" spans="7:18" x14ac:dyDescent="0.2">
      <c r="G19172" s="64"/>
      <c r="H19172" s="64"/>
      <c r="O19172" s="87"/>
      <c r="P19172" s="127"/>
      <c r="Q19172" s="127"/>
      <c r="R19172" s="127"/>
    </row>
    <row r="19173" spans="7:18" x14ac:dyDescent="0.2">
      <c r="G19173" s="64"/>
      <c r="H19173" s="64"/>
      <c r="O19173" s="87"/>
      <c r="P19173" s="127"/>
      <c r="Q19173" s="127"/>
      <c r="R19173" s="127"/>
    </row>
    <row r="19174" spans="7:18" x14ac:dyDescent="0.2">
      <c r="G19174" s="64"/>
      <c r="H19174" s="64"/>
      <c r="O19174" s="87"/>
      <c r="P19174" s="127"/>
      <c r="Q19174" s="127"/>
      <c r="R19174" s="127"/>
    </row>
    <row r="19175" spans="7:18" x14ac:dyDescent="0.2">
      <c r="G19175" s="64"/>
      <c r="H19175" s="64"/>
      <c r="O19175" s="87"/>
      <c r="P19175" s="127"/>
      <c r="Q19175" s="127"/>
      <c r="R19175" s="127"/>
    </row>
    <row r="19176" spans="7:18" x14ac:dyDescent="0.2">
      <c r="G19176" s="64"/>
      <c r="H19176" s="64"/>
      <c r="O19176" s="87"/>
      <c r="P19176" s="127"/>
      <c r="Q19176" s="127"/>
      <c r="R19176" s="127"/>
    </row>
    <row r="19177" spans="7:18" x14ac:dyDescent="0.2">
      <c r="G19177" s="64"/>
      <c r="H19177" s="64"/>
      <c r="O19177" s="87"/>
      <c r="P19177" s="127"/>
      <c r="Q19177" s="127"/>
      <c r="R19177" s="127"/>
    </row>
    <row r="19178" spans="7:18" x14ac:dyDescent="0.2">
      <c r="G19178" s="64"/>
      <c r="H19178" s="64"/>
      <c r="O19178" s="87"/>
      <c r="P19178" s="127"/>
      <c r="Q19178" s="127"/>
      <c r="R19178" s="127"/>
    </row>
    <row r="19179" spans="7:18" x14ac:dyDescent="0.2">
      <c r="G19179" s="64"/>
      <c r="H19179" s="64"/>
      <c r="O19179" s="87"/>
      <c r="P19179" s="127"/>
      <c r="Q19179" s="127"/>
      <c r="R19179" s="127"/>
    </row>
    <row r="19180" spans="7:18" x14ac:dyDescent="0.2">
      <c r="G19180" s="64"/>
      <c r="H19180" s="64"/>
      <c r="O19180" s="87"/>
      <c r="P19180" s="127"/>
      <c r="Q19180" s="127"/>
      <c r="R19180" s="127"/>
    </row>
    <row r="19181" spans="7:18" x14ac:dyDescent="0.2">
      <c r="G19181" s="64"/>
      <c r="H19181" s="64"/>
      <c r="O19181" s="87"/>
      <c r="P19181" s="127"/>
      <c r="Q19181" s="127"/>
      <c r="R19181" s="127"/>
    </row>
    <row r="19182" spans="7:18" x14ac:dyDescent="0.2">
      <c r="G19182" s="64"/>
      <c r="H19182" s="64"/>
      <c r="O19182" s="87"/>
      <c r="P19182" s="127"/>
      <c r="Q19182" s="127"/>
      <c r="R19182" s="127"/>
    </row>
    <row r="19183" spans="7:18" x14ac:dyDescent="0.2">
      <c r="G19183" s="64"/>
      <c r="H19183" s="64"/>
      <c r="O19183" s="87"/>
      <c r="P19183" s="127"/>
      <c r="Q19183" s="127"/>
      <c r="R19183" s="127"/>
    </row>
    <row r="19184" spans="7:18" x14ac:dyDescent="0.2">
      <c r="G19184" s="64"/>
      <c r="H19184" s="64"/>
      <c r="O19184" s="87"/>
      <c r="P19184" s="127"/>
      <c r="Q19184" s="127"/>
      <c r="R19184" s="127"/>
    </row>
    <row r="19185" spans="7:18" x14ac:dyDescent="0.2">
      <c r="G19185" s="64"/>
      <c r="H19185" s="64"/>
      <c r="O19185" s="87"/>
      <c r="P19185" s="127"/>
      <c r="Q19185" s="127"/>
      <c r="R19185" s="127"/>
    </row>
    <row r="19186" spans="7:18" x14ac:dyDescent="0.2">
      <c r="G19186" s="64"/>
      <c r="H19186" s="64"/>
      <c r="O19186" s="87"/>
      <c r="P19186" s="127"/>
      <c r="Q19186" s="127"/>
      <c r="R19186" s="127"/>
    </row>
    <row r="19187" spans="7:18" x14ac:dyDescent="0.2">
      <c r="G19187" s="64"/>
      <c r="H19187" s="64"/>
      <c r="O19187" s="87"/>
      <c r="P19187" s="127"/>
      <c r="Q19187" s="127"/>
      <c r="R19187" s="127"/>
    </row>
    <row r="19188" spans="7:18" x14ac:dyDescent="0.2">
      <c r="G19188" s="64"/>
      <c r="H19188" s="64"/>
      <c r="O19188" s="87"/>
      <c r="P19188" s="127"/>
      <c r="Q19188" s="127"/>
      <c r="R19188" s="127"/>
    </row>
    <row r="19189" spans="7:18" x14ac:dyDescent="0.2">
      <c r="G19189" s="64"/>
      <c r="H19189" s="64"/>
      <c r="O19189" s="87"/>
      <c r="P19189" s="127"/>
      <c r="Q19189" s="127"/>
      <c r="R19189" s="127"/>
    </row>
    <row r="19190" spans="7:18" x14ac:dyDescent="0.2">
      <c r="G19190" s="64"/>
      <c r="H19190" s="64"/>
      <c r="O19190" s="87"/>
      <c r="P19190" s="127"/>
      <c r="Q19190" s="127"/>
      <c r="R19190" s="127"/>
    </row>
    <row r="19191" spans="7:18" x14ac:dyDescent="0.2">
      <c r="G19191" s="64"/>
      <c r="H19191" s="64"/>
      <c r="O19191" s="87"/>
      <c r="P19191" s="127"/>
      <c r="Q19191" s="127"/>
      <c r="R19191" s="127"/>
    </row>
    <row r="19192" spans="7:18" x14ac:dyDescent="0.2">
      <c r="G19192" s="64"/>
      <c r="H19192" s="64"/>
      <c r="O19192" s="87"/>
      <c r="P19192" s="127"/>
      <c r="Q19192" s="127"/>
      <c r="R19192" s="127"/>
    </row>
    <row r="19193" spans="7:18" x14ac:dyDescent="0.2">
      <c r="G19193" s="64"/>
      <c r="H19193" s="64"/>
      <c r="O19193" s="87"/>
      <c r="P19193" s="127"/>
      <c r="Q19193" s="127"/>
      <c r="R19193" s="127"/>
    </row>
    <row r="19194" spans="7:18" x14ac:dyDescent="0.2">
      <c r="G19194" s="64"/>
      <c r="H19194" s="64"/>
      <c r="O19194" s="87"/>
      <c r="P19194" s="127"/>
      <c r="Q19194" s="127"/>
      <c r="R19194" s="127"/>
    </row>
    <row r="19195" spans="7:18" x14ac:dyDescent="0.2">
      <c r="G19195" s="64"/>
      <c r="H19195" s="64"/>
      <c r="O19195" s="87"/>
      <c r="P19195" s="127"/>
      <c r="Q19195" s="127"/>
      <c r="R19195" s="127"/>
    </row>
    <row r="19196" spans="7:18" x14ac:dyDescent="0.2">
      <c r="G19196" s="64"/>
      <c r="H19196" s="64"/>
      <c r="O19196" s="87"/>
      <c r="P19196" s="127"/>
      <c r="Q19196" s="127"/>
      <c r="R19196" s="127"/>
    </row>
    <row r="19197" spans="7:18" x14ac:dyDescent="0.2">
      <c r="G19197" s="64"/>
      <c r="H19197" s="64"/>
      <c r="O19197" s="87"/>
      <c r="P19197" s="127"/>
      <c r="Q19197" s="127"/>
      <c r="R19197" s="127"/>
    </row>
    <row r="19198" spans="7:18" x14ac:dyDescent="0.2">
      <c r="G19198" s="64"/>
      <c r="H19198" s="64"/>
      <c r="O19198" s="87"/>
      <c r="P19198" s="127"/>
      <c r="Q19198" s="127"/>
      <c r="R19198" s="127"/>
    </row>
    <row r="19199" spans="7:18" x14ac:dyDescent="0.2">
      <c r="G19199" s="64"/>
      <c r="H19199" s="64"/>
      <c r="O19199" s="87"/>
      <c r="P19199" s="127"/>
      <c r="Q19199" s="127"/>
      <c r="R19199" s="127"/>
    </row>
    <row r="19200" spans="7:18" x14ac:dyDescent="0.2">
      <c r="G19200" s="64"/>
      <c r="H19200" s="64"/>
      <c r="O19200" s="87"/>
      <c r="P19200" s="127"/>
      <c r="Q19200" s="127"/>
      <c r="R19200" s="127"/>
    </row>
    <row r="19201" spans="7:18" x14ac:dyDescent="0.2">
      <c r="G19201" s="64"/>
      <c r="H19201" s="64"/>
      <c r="O19201" s="87"/>
      <c r="P19201" s="127"/>
      <c r="Q19201" s="127"/>
      <c r="R19201" s="127"/>
    </row>
    <row r="19202" spans="7:18" x14ac:dyDescent="0.2">
      <c r="G19202" s="64"/>
      <c r="H19202" s="64"/>
      <c r="O19202" s="87"/>
      <c r="P19202" s="127"/>
      <c r="Q19202" s="127"/>
      <c r="R19202" s="127"/>
    </row>
    <row r="19203" spans="7:18" x14ac:dyDescent="0.2">
      <c r="G19203" s="64"/>
      <c r="H19203" s="64"/>
      <c r="O19203" s="87"/>
      <c r="P19203" s="127"/>
      <c r="Q19203" s="127"/>
      <c r="R19203" s="127"/>
    </row>
    <row r="19204" spans="7:18" x14ac:dyDescent="0.2">
      <c r="G19204" s="64"/>
      <c r="H19204" s="64"/>
      <c r="O19204" s="87"/>
      <c r="P19204" s="127"/>
      <c r="Q19204" s="127"/>
      <c r="R19204" s="127"/>
    </row>
    <row r="19205" spans="7:18" x14ac:dyDescent="0.2">
      <c r="G19205" s="64"/>
      <c r="H19205" s="64"/>
      <c r="O19205" s="87"/>
      <c r="P19205" s="127"/>
      <c r="Q19205" s="127"/>
      <c r="R19205" s="127"/>
    </row>
    <row r="19206" spans="7:18" x14ac:dyDescent="0.2">
      <c r="G19206" s="64"/>
      <c r="H19206" s="64"/>
      <c r="O19206" s="87"/>
      <c r="P19206" s="127"/>
      <c r="Q19206" s="127"/>
      <c r="R19206" s="127"/>
    </row>
    <row r="19207" spans="7:18" x14ac:dyDescent="0.2">
      <c r="G19207" s="64"/>
      <c r="H19207" s="64"/>
      <c r="O19207" s="87"/>
      <c r="P19207" s="127"/>
      <c r="Q19207" s="127"/>
      <c r="R19207" s="127"/>
    </row>
    <row r="19208" spans="7:18" x14ac:dyDescent="0.2">
      <c r="G19208" s="64"/>
      <c r="H19208" s="64"/>
      <c r="O19208" s="87"/>
      <c r="P19208" s="127"/>
      <c r="Q19208" s="127"/>
      <c r="R19208" s="127"/>
    </row>
    <row r="19209" spans="7:18" x14ac:dyDescent="0.2">
      <c r="G19209" s="64"/>
      <c r="H19209" s="64"/>
      <c r="O19209" s="87"/>
      <c r="P19209" s="127"/>
      <c r="Q19209" s="127"/>
      <c r="R19209" s="127"/>
    </row>
    <row r="19210" spans="7:18" x14ac:dyDescent="0.2">
      <c r="G19210" s="64"/>
      <c r="H19210" s="64"/>
      <c r="O19210" s="87"/>
      <c r="P19210" s="127"/>
      <c r="Q19210" s="127"/>
      <c r="R19210" s="127"/>
    </row>
    <row r="19211" spans="7:18" x14ac:dyDescent="0.2">
      <c r="G19211" s="64"/>
      <c r="H19211" s="64"/>
      <c r="O19211" s="87"/>
      <c r="P19211" s="127"/>
      <c r="Q19211" s="127"/>
      <c r="R19211" s="127"/>
    </row>
    <row r="19212" spans="7:18" x14ac:dyDescent="0.2">
      <c r="G19212" s="64"/>
      <c r="H19212" s="64"/>
      <c r="O19212" s="87"/>
      <c r="P19212" s="127"/>
      <c r="Q19212" s="127"/>
      <c r="R19212" s="127"/>
    </row>
    <row r="19213" spans="7:18" x14ac:dyDescent="0.2">
      <c r="G19213" s="64"/>
      <c r="H19213" s="64"/>
      <c r="O19213" s="87"/>
      <c r="P19213" s="127"/>
      <c r="Q19213" s="127"/>
      <c r="R19213" s="127"/>
    </row>
    <row r="19214" spans="7:18" x14ac:dyDescent="0.2">
      <c r="G19214" s="64"/>
      <c r="H19214" s="64"/>
      <c r="O19214" s="87"/>
      <c r="P19214" s="127"/>
      <c r="Q19214" s="127"/>
      <c r="R19214" s="127"/>
    </row>
    <row r="19215" spans="7:18" x14ac:dyDescent="0.2">
      <c r="G19215" s="64"/>
      <c r="H19215" s="64"/>
      <c r="O19215" s="87"/>
      <c r="P19215" s="127"/>
      <c r="Q19215" s="127"/>
      <c r="R19215" s="127"/>
    </row>
    <row r="19216" spans="7:18" x14ac:dyDescent="0.2">
      <c r="G19216" s="64"/>
      <c r="H19216" s="64"/>
      <c r="O19216" s="87"/>
      <c r="P19216" s="127"/>
      <c r="Q19216" s="127"/>
      <c r="R19216" s="127"/>
    </row>
    <row r="19217" spans="7:18" x14ac:dyDescent="0.2">
      <c r="G19217" s="64"/>
      <c r="H19217" s="64"/>
      <c r="O19217" s="87"/>
      <c r="P19217" s="127"/>
      <c r="Q19217" s="127"/>
      <c r="R19217" s="127"/>
    </row>
    <row r="19218" spans="7:18" x14ac:dyDescent="0.2">
      <c r="G19218" s="64"/>
      <c r="H19218" s="64"/>
      <c r="O19218" s="87"/>
      <c r="P19218" s="127"/>
      <c r="Q19218" s="127"/>
      <c r="R19218" s="127"/>
    </row>
    <row r="19219" spans="7:18" x14ac:dyDescent="0.2">
      <c r="G19219" s="64"/>
      <c r="H19219" s="64"/>
      <c r="O19219" s="87"/>
      <c r="P19219" s="127"/>
      <c r="Q19219" s="127"/>
      <c r="R19219" s="127"/>
    </row>
    <row r="19220" spans="7:18" x14ac:dyDescent="0.2">
      <c r="G19220" s="64"/>
      <c r="H19220" s="64"/>
      <c r="O19220" s="87"/>
      <c r="P19220" s="127"/>
      <c r="Q19220" s="127"/>
      <c r="R19220" s="127"/>
    </row>
    <row r="19221" spans="7:18" x14ac:dyDescent="0.2">
      <c r="G19221" s="64"/>
      <c r="H19221" s="64"/>
      <c r="O19221" s="87"/>
      <c r="P19221" s="127"/>
      <c r="Q19221" s="127"/>
      <c r="R19221" s="127"/>
    </row>
    <row r="19222" spans="7:18" x14ac:dyDescent="0.2">
      <c r="G19222" s="64"/>
      <c r="H19222" s="64"/>
      <c r="O19222" s="87"/>
      <c r="P19222" s="127"/>
      <c r="Q19222" s="127"/>
      <c r="R19222" s="127"/>
    </row>
    <row r="19223" spans="7:18" x14ac:dyDescent="0.2">
      <c r="G19223" s="64"/>
      <c r="H19223" s="64"/>
      <c r="O19223" s="87"/>
      <c r="P19223" s="127"/>
      <c r="Q19223" s="127"/>
      <c r="R19223" s="127"/>
    </row>
    <row r="19224" spans="7:18" x14ac:dyDescent="0.2">
      <c r="G19224" s="64"/>
      <c r="H19224" s="64"/>
      <c r="O19224" s="87"/>
      <c r="P19224" s="127"/>
      <c r="Q19224" s="127"/>
      <c r="R19224" s="127"/>
    </row>
    <row r="19225" spans="7:18" x14ac:dyDescent="0.2">
      <c r="G19225" s="64"/>
      <c r="H19225" s="64"/>
      <c r="O19225" s="87"/>
      <c r="P19225" s="127"/>
      <c r="Q19225" s="127"/>
      <c r="R19225" s="127"/>
    </row>
    <row r="19226" spans="7:18" x14ac:dyDescent="0.2">
      <c r="G19226" s="64"/>
      <c r="H19226" s="64"/>
      <c r="O19226" s="87"/>
      <c r="P19226" s="127"/>
      <c r="Q19226" s="127"/>
      <c r="R19226" s="127"/>
    </row>
    <row r="19227" spans="7:18" x14ac:dyDescent="0.2">
      <c r="G19227" s="64"/>
      <c r="H19227" s="64"/>
      <c r="O19227" s="87"/>
      <c r="P19227" s="127"/>
      <c r="Q19227" s="127"/>
      <c r="R19227" s="127"/>
    </row>
    <row r="19228" spans="7:18" x14ac:dyDescent="0.2">
      <c r="G19228" s="64"/>
      <c r="H19228" s="64"/>
      <c r="O19228" s="87"/>
      <c r="P19228" s="127"/>
      <c r="Q19228" s="127"/>
      <c r="R19228" s="127"/>
    </row>
    <row r="19229" spans="7:18" x14ac:dyDescent="0.2">
      <c r="G19229" s="64"/>
      <c r="H19229" s="64"/>
      <c r="O19229" s="87"/>
      <c r="P19229" s="127"/>
      <c r="Q19229" s="127"/>
      <c r="R19229" s="127"/>
    </row>
    <row r="19230" spans="7:18" x14ac:dyDescent="0.2">
      <c r="G19230" s="64"/>
      <c r="H19230" s="64"/>
      <c r="O19230" s="87"/>
      <c r="P19230" s="127"/>
      <c r="Q19230" s="127"/>
      <c r="R19230" s="127"/>
    </row>
    <row r="19231" spans="7:18" x14ac:dyDescent="0.2">
      <c r="G19231" s="64"/>
      <c r="H19231" s="64"/>
      <c r="O19231" s="87"/>
      <c r="P19231" s="127"/>
      <c r="Q19231" s="127"/>
      <c r="R19231" s="127"/>
    </row>
    <row r="19232" spans="7:18" x14ac:dyDescent="0.2">
      <c r="G19232" s="64"/>
      <c r="H19232" s="64"/>
      <c r="O19232" s="87"/>
      <c r="P19232" s="127"/>
      <c r="Q19232" s="127"/>
      <c r="R19232" s="127"/>
    </row>
    <row r="19233" spans="7:18" x14ac:dyDescent="0.2">
      <c r="G19233" s="64"/>
      <c r="H19233" s="64"/>
      <c r="O19233" s="87"/>
      <c r="P19233" s="127"/>
      <c r="Q19233" s="127"/>
      <c r="R19233" s="127"/>
    </row>
    <row r="19234" spans="7:18" x14ac:dyDescent="0.2">
      <c r="G19234" s="64"/>
      <c r="H19234" s="64"/>
      <c r="O19234" s="87"/>
      <c r="P19234" s="127"/>
      <c r="Q19234" s="127"/>
      <c r="R19234" s="127"/>
    </row>
    <row r="19235" spans="7:18" x14ac:dyDescent="0.2">
      <c r="G19235" s="64"/>
      <c r="H19235" s="64"/>
      <c r="O19235" s="87"/>
      <c r="P19235" s="127"/>
      <c r="Q19235" s="127"/>
      <c r="R19235" s="127"/>
    </row>
    <row r="19236" spans="7:18" x14ac:dyDescent="0.2">
      <c r="G19236" s="64"/>
      <c r="H19236" s="64"/>
      <c r="O19236" s="87"/>
      <c r="P19236" s="127"/>
      <c r="Q19236" s="127"/>
      <c r="R19236" s="127"/>
    </row>
    <row r="19237" spans="7:18" x14ac:dyDescent="0.2">
      <c r="G19237" s="64"/>
      <c r="H19237" s="64"/>
      <c r="O19237" s="87"/>
      <c r="P19237" s="127"/>
      <c r="Q19237" s="127"/>
      <c r="R19237" s="127"/>
    </row>
    <row r="19238" spans="7:18" x14ac:dyDescent="0.2">
      <c r="G19238" s="64"/>
      <c r="H19238" s="64"/>
      <c r="O19238" s="87"/>
      <c r="P19238" s="127"/>
      <c r="Q19238" s="127"/>
      <c r="R19238" s="127"/>
    </row>
    <row r="19239" spans="7:18" x14ac:dyDescent="0.2">
      <c r="G19239" s="64"/>
      <c r="H19239" s="64"/>
      <c r="O19239" s="87"/>
      <c r="P19239" s="127"/>
      <c r="Q19239" s="127"/>
      <c r="R19239" s="127"/>
    </row>
    <row r="19240" spans="7:18" x14ac:dyDescent="0.2">
      <c r="G19240" s="64"/>
      <c r="H19240" s="64"/>
      <c r="O19240" s="87"/>
      <c r="P19240" s="127"/>
      <c r="Q19240" s="127"/>
      <c r="R19240" s="127"/>
    </row>
    <row r="19241" spans="7:18" x14ac:dyDescent="0.2">
      <c r="G19241" s="64"/>
      <c r="H19241" s="64"/>
      <c r="O19241" s="87"/>
      <c r="P19241" s="127"/>
      <c r="Q19241" s="127"/>
      <c r="R19241" s="127"/>
    </row>
    <row r="19242" spans="7:18" x14ac:dyDescent="0.2">
      <c r="G19242" s="64"/>
      <c r="H19242" s="64"/>
      <c r="O19242" s="87"/>
      <c r="P19242" s="127"/>
      <c r="Q19242" s="127"/>
      <c r="R19242" s="127"/>
    </row>
    <row r="19243" spans="7:18" x14ac:dyDescent="0.2">
      <c r="G19243" s="64"/>
      <c r="H19243" s="64"/>
      <c r="O19243" s="87"/>
      <c r="P19243" s="127"/>
      <c r="Q19243" s="127"/>
      <c r="R19243" s="127"/>
    </row>
    <row r="19244" spans="7:18" x14ac:dyDescent="0.2">
      <c r="G19244" s="64"/>
      <c r="H19244" s="64"/>
      <c r="O19244" s="87"/>
      <c r="P19244" s="127"/>
      <c r="Q19244" s="127"/>
      <c r="R19244" s="127"/>
    </row>
    <row r="19245" spans="7:18" x14ac:dyDescent="0.2">
      <c r="G19245" s="64"/>
      <c r="H19245" s="64"/>
      <c r="O19245" s="87"/>
      <c r="P19245" s="127"/>
      <c r="Q19245" s="127"/>
      <c r="R19245" s="127"/>
    </row>
    <row r="19246" spans="7:18" x14ac:dyDescent="0.2">
      <c r="G19246" s="64"/>
      <c r="H19246" s="64"/>
      <c r="O19246" s="87"/>
      <c r="P19246" s="127"/>
      <c r="Q19246" s="127"/>
      <c r="R19246" s="127"/>
    </row>
    <row r="19247" spans="7:18" x14ac:dyDescent="0.2">
      <c r="G19247" s="64"/>
      <c r="H19247" s="64"/>
      <c r="O19247" s="87"/>
      <c r="P19247" s="127"/>
      <c r="Q19247" s="127"/>
      <c r="R19247" s="127"/>
    </row>
    <row r="19248" spans="7:18" x14ac:dyDescent="0.2">
      <c r="G19248" s="64"/>
      <c r="H19248" s="64"/>
      <c r="O19248" s="87"/>
      <c r="P19248" s="127"/>
      <c r="Q19248" s="127"/>
      <c r="R19248" s="127"/>
    </row>
    <row r="19249" spans="7:18" x14ac:dyDescent="0.2">
      <c r="G19249" s="64"/>
      <c r="H19249" s="64"/>
      <c r="O19249" s="87"/>
      <c r="P19249" s="127"/>
      <c r="Q19249" s="127"/>
      <c r="R19249" s="127"/>
    </row>
    <row r="19250" spans="7:18" x14ac:dyDescent="0.2">
      <c r="G19250" s="64"/>
      <c r="H19250" s="64"/>
      <c r="O19250" s="87"/>
      <c r="P19250" s="127"/>
      <c r="Q19250" s="127"/>
      <c r="R19250" s="127"/>
    </row>
    <row r="19251" spans="7:18" x14ac:dyDescent="0.2">
      <c r="G19251" s="64"/>
      <c r="H19251" s="64"/>
      <c r="O19251" s="87"/>
      <c r="P19251" s="127"/>
      <c r="Q19251" s="127"/>
      <c r="R19251" s="127"/>
    </row>
    <row r="19252" spans="7:18" x14ac:dyDescent="0.2">
      <c r="G19252" s="64"/>
      <c r="H19252" s="64"/>
      <c r="O19252" s="87"/>
      <c r="P19252" s="127"/>
      <c r="Q19252" s="127"/>
      <c r="R19252" s="127"/>
    </row>
    <row r="19253" spans="7:18" x14ac:dyDescent="0.2">
      <c r="G19253" s="64"/>
      <c r="H19253" s="64"/>
      <c r="O19253" s="87"/>
      <c r="P19253" s="127"/>
      <c r="Q19253" s="127"/>
      <c r="R19253" s="127"/>
    </row>
    <row r="19254" spans="7:18" x14ac:dyDescent="0.2">
      <c r="G19254" s="64"/>
      <c r="H19254" s="64"/>
      <c r="O19254" s="87"/>
      <c r="P19254" s="127"/>
      <c r="Q19254" s="127"/>
      <c r="R19254" s="127"/>
    </row>
    <row r="19255" spans="7:18" x14ac:dyDescent="0.2">
      <c r="G19255" s="64"/>
      <c r="H19255" s="64"/>
      <c r="O19255" s="87"/>
      <c r="P19255" s="127"/>
      <c r="Q19255" s="127"/>
      <c r="R19255" s="127"/>
    </row>
    <row r="19256" spans="7:18" x14ac:dyDescent="0.2">
      <c r="G19256" s="64"/>
      <c r="H19256" s="64"/>
      <c r="O19256" s="87"/>
      <c r="P19256" s="127"/>
      <c r="Q19256" s="127"/>
      <c r="R19256" s="127"/>
    </row>
    <row r="19257" spans="7:18" x14ac:dyDescent="0.2">
      <c r="G19257" s="64"/>
      <c r="H19257" s="64"/>
      <c r="O19257" s="87"/>
      <c r="P19257" s="127"/>
      <c r="Q19257" s="127"/>
      <c r="R19257" s="127"/>
    </row>
    <row r="19258" spans="7:18" x14ac:dyDescent="0.2">
      <c r="G19258" s="64"/>
      <c r="H19258" s="64"/>
      <c r="O19258" s="87"/>
      <c r="P19258" s="127"/>
      <c r="Q19258" s="127"/>
      <c r="R19258" s="127"/>
    </row>
    <row r="19259" spans="7:18" x14ac:dyDescent="0.2">
      <c r="G19259" s="64"/>
      <c r="H19259" s="64"/>
      <c r="O19259" s="87"/>
      <c r="P19259" s="127"/>
      <c r="Q19259" s="127"/>
      <c r="R19259" s="127"/>
    </row>
    <row r="19260" spans="7:18" x14ac:dyDescent="0.2">
      <c r="G19260" s="64"/>
      <c r="H19260" s="64"/>
      <c r="O19260" s="87"/>
      <c r="P19260" s="127"/>
      <c r="Q19260" s="127"/>
      <c r="R19260" s="127"/>
    </row>
    <row r="19261" spans="7:18" x14ac:dyDescent="0.2">
      <c r="G19261" s="64"/>
      <c r="H19261" s="64"/>
      <c r="O19261" s="87"/>
      <c r="P19261" s="127"/>
      <c r="Q19261" s="127"/>
      <c r="R19261" s="127"/>
    </row>
    <row r="19262" spans="7:18" x14ac:dyDescent="0.2">
      <c r="G19262" s="64"/>
      <c r="H19262" s="64"/>
      <c r="O19262" s="87"/>
      <c r="P19262" s="127"/>
      <c r="Q19262" s="127"/>
      <c r="R19262" s="127"/>
    </row>
    <row r="19263" spans="7:18" x14ac:dyDescent="0.2">
      <c r="G19263" s="64"/>
      <c r="H19263" s="64"/>
      <c r="O19263" s="87"/>
      <c r="P19263" s="127"/>
      <c r="Q19263" s="127"/>
      <c r="R19263" s="127"/>
    </row>
    <row r="19264" spans="7:18" x14ac:dyDescent="0.2">
      <c r="G19264" s="64"/>
      <c r="H19264" s="64"/>
      <c r="O19264" s="87"/>
      <c r="P19264" s="127"/>
      <c r="Q19264" s="127"/>
      <c r="R19264" s="127"/>
    </row>
    <row r="19265" spans="7:18" x14ac:dyDescent="0.2">
      <c r="G19265" s="64"/>
      <c r="H19265" s="64"/>
      <c r="O19265" s="87"/>
      <c r="P19265" s="127"/>
      <c r="Q19265" s="127"/>
      <c r="R19265" s="127"/>
    </row>
    <row r="19266" spans="7:18" x14ac:dyDescent="0.2">
      <c r="G19266" s="64"/>
      <c r="H19266" s="64"/>
      <c r="O19266" s="87"/>
      <c r="P19266" s="127"/>
      <c r="Q19266" s="127"/>
      <c r="R19266" s="127"/>
    </row>
    <row r="19267" spans="7:18" x14ac:dyDescent="0.2">
      <c r="G19267" s="64"/>
      <c r="H19267" s="64"/>
      <c r="O19267" s="87"/>
      <c r="P19267" s="127"/>
      <c r="Q19267" s="127"/>
      <c r="R19267" s="127"/>
    </row>
    <row r="19268" spans="7:18" x14ac:dyDescent="0.2">
      <c r="G19268" s="64"/>
      <c r="H19268" s="64"/>
      <c r="O19268" s="87"/>
      <c r="P19268" s="127"/>
      <c r="Q19268" s="127"/>
      <c r="R19268" s="127"/>
    </row>
    <row r="19269" spans="7:18" x14ac:dyDescent="0.2">
      <c r="G19269" s="64"/>
      <c r="H19269" s="64"/>
      <c r="O19269" s="87"/>
      <c r="P19269" s="127"/>
      <c r="Q19269" s="127"/>
      <c r="R19269" s="127"/>
    </row>
    <row r="19270" spans="7:18" x14ac:dyDescent="0.2">
      <c r="G19270" s="64"/>
      <c r="H19270" s="64"/>
      <c r="O19270" s="87"/>
      <c r="P19270" s="127"/>
      <c r="Q19270" s="127"/>
      <c r="R19270" s="127"/>
    </row>
    <row r="19271" spans="7:18" x14ac:dyDescent="0.2">
      <c r="G19271" s="64"/>
      <c r="H19271" s="64"/>
      <c r="O19271" s="87"/>
      <c r="P19271" s="127"/>
      <c r="Q19271" s="127"/>
      <c r="R19271" s="127"/>
    </row>
    <row r="19272" spans="7:18" x14ac:dyDescent="0.2">
      <c r="G19272" s="64"/>
      <c r="H19272" s="64"/>
      <c r="O19272" s="87"/>
      <c r="P19272" s="127"/>
      <c r="Q19272" s="127"/>
      <c r="R19272" s="127"/>
    </row>
    <row r="19273" spans="7:18" x14ac:dyDescent="0.2">
      <c r="G19273" s="64"/>
      <c r="H19273" s="64"/>
      <c r="O19273" s="87"/>
      <c r="P19273" s="127"/>
      <c r="Q19273" s="127"/>
      <c r="R19273" s="127"/>
    </row>
    <row r="19274" spans="7:18" x14ac:dyDescent="0.2">
      <c r="G19274" s="64"/>
      <c r="H19274" s="64"/>
      <c r="O19274" s="87"/>
      <c r="P19274" s="127"/>
      <c r="Q19274" s="127"/>
      <c r="R19274" s="127"/>
    </row>
    <row r="19275" spans="7:18" x14ac:dyDescent="0.2">
      <c r="G19275" s="64"/>
      <c r="H19275" s="64"/>
      <c r="O19275" s="87"/>
      <c r="P19275" s="127"/>
      <c r="Q19275" s="127"/>
      <c r="R19275" s="127"/>
    </row>
    <row r="19276" spans="7:18" x14ac:dyDescent="0.2">
      <c r="G19276" s="64"/>
      <c r="H19276" s="64"/>
      <c r="O19276" s="87"/>
      <c r="P19276" s="127"/>
      <c r="Q19276" s="127"/>
      <c r="R19276" s="127"/>
    </row>
    <row r="19277" spans="7:18" x14ac:dyDescent="0.2">
      <c r="G19277" s="64"/>
      <c r="H19277" s="64"/>
      <c r="O19277" s="87"/>
      <c r="P19277" s="127"/>
      <c r="Q19277" s="127"/>
      <c r="R19277" s="127"/>
    </row>
    <row r="19278" spans="7:18" x14ac:dyDescent="0.2">
      <c r="G19278" s="64"/>
      <c r="H19278" s="64"/>
      <c r="O19278" s="87"/>
      <c r="P19278" s="127"/>
      <c r="Q19278" s="127"/>
      <c r="R19278" s="127"/>
    </row>
    <row r="19279" spans="7:18" x14ac:dyDescent="0.2">
      <c r="G19279" s="64"/>
      <c r="H19279" s="64"/>
      <c r="O19279" s="87"/>
      <c r="P19279" s="127"/>
      <c r="Q19279" s="127"/>
      <c r="R19279" s="127"/>
    </row>
    <row r="19280" spans="7:18" x14ac:dyDescent="0.2">
      <c r="G19280" s="64"/>
      <c r="H19280" s="64"/>
      <c r="O19280" s="87"/>
      <c r="P19280" s="127"/>
      <c r="Q19280" s="127"/>
      <c r="R19280" s="127"/>
    </row>
    <row r="19281" spans="7:18" x14ac:dyDescent="0.2">
      <c r="G19281" s="64"/>
      <c r="H19281" s="64"/>
      <c r="O19281" s="87"/>
      <c r="P19281" s="127"/>
      <c r="Q19281" s="127"/>
      <c r="R19281" s="127"/>
    </row>
    <row r="19282" spans="7:18" x14ac:dyDescent="0.2">
      <c r="G19282" s="64"/>
      <c r="H19282" s="64"/>
      <c r="O19282" s="87"/>
      <c r="P19282" s="127"/>
      <c r="Q19282" s="127"/>
      <c r="R19282" s="127"/>
    </row>
    <row r="19283" spans="7:18" x14ac:dyDescent="0.2">
      <c r="G19283" s="64"/>
      <c r="H19283" s="64"/>
      <c r="O19283" s="87"/>
      <c r="P19283" s="127"/>
      <c r="Q19283" s="127"/>
      <c r="R19283" s="127"/>
    </row>
    <row r="19284" spans="7:18" x14ac:dyDescent="0.2">
      <c r="G19284" s="64"/>
      <c r="H19284" s="64"/>
      <c r="O19284" s="87"/>
      <c r="P19284" s="127"/>
      <c r="Q19284" s="127"/>
      <c r="R19284" s="127"/>
    </row>
    <row r="19285" spans="7:18" x14ac:dyDescent="0.2">
      <c r="G19285" s="64"/>
      <c r="H19285" s="64"/>
      <c r="O19285" s="87"/>
      <c r="P19285" s="127"/>
      <c r="Q19285" s="127"/>
      <c r="R19285" s="127"/>
    </row>
    <row r="19286" spans="7:18" x14ac:dyDescent="0.2">
      <c r="G19286" s="64"/>
      <c r="H19286" s="64"/>
      <c r="O19286" s="87"/>
      <c r="P19286" s="127"/>
      <c r="Q19286" s="127"/>
      <c r="R19286" s="127"/>
    </row>
    <row r="19287" spans="7:18" x14ac:dyDescent="0.2">
      <c r="G19287" s="64"/>
      <c r="H19287" s="64"/>
      <c r="O19287" s="87"/>
      <c r="P19287" s="127"/>
      <c r="Q19287" s="127"/>
      <c r="R19287" s="127"/>
    </row>
    <row r="19288" spans="7:18" x14ac:dyDescent="0.2">
      <c r="G19288" s="64"/>
      <c r="H19288" s="64"/>
      <c r="O19288" s="87"/>
      <c r="P19288" s="127"/>
      <c r="Q19288" s="127"/>
      <c r="R19288" s="127"/>
    </row>
    <row r="19289" spans="7:18" x14ac:dyDescent="0.2">
      <c r="G19289" s="64"/>
      <c r="H19289" s="64"/>
      <c r="O19289" s="87"/>
      <c r="P19289" s="127"/>
      <c r="Q19289" s="127"/>
      <c r="R19289" s="127"/>
    </row>
    <row r="19290" spans="7:18" x14ac:dyDescent="0.2">
      <c r="G19290" s="64"/>
      <c r="H19290" s="64"/>
      <c r="O19290" s="87"/>
      <c r="P19290" s="127"/>
      <c r="Q19290" s="127"/>
      <c r="R19290" s="127"/>
    </row>
    <row r="19291" spans="7:18" x14ac:dyDescent="0.2">
      <c r="G19291" s="64"/>
      <c r="H19291" s="64"/>
      <c r="O19291" s="87"/>
      <c r="P19291" s="127"/>
      <c r="Q19291" s="127"/>
      <c r="R19291" s="127"/>
    </row>
    <row r="19292" spans="7:18" x14ac:dyDescent="0.2">
      <c r="G19292" s="64"/>
      <c r="H19292" s="64"/>
      <c r="O19292" s="87"/>
      <c r="P19292" s="127"/>
      <c r="Q19292" s="127"/>
      <c r="R19292" s="127"/>
    </row>
    <row r="19293" spans="7:18" x14ac:dyDescent="0.2">
      <c r="G19293" s="64"/>
      <c r="H19293" s="64"/>
      <c r="O19293" s="87"/>
      <c r="P19293" s="127"/>
      <c r="Q19293" s="127"/>
      <c r="R19293" s="127"/>
    </row>
    <row r="19294" spans="7:18" x14ac:dyDescent="0.2">
      <c r="G19294" s="64"/>
      <c r="H19294" s="64"/>
      <c r="O19294" s="87"/>
      <c r="P19294" s="127"/>
      <c r="Q19294" s="127"/>
      <c r="R19294" s="127"/>
    </row>
    <row r="19295" spans="7:18" x14ac:dyDescent="0.2">
      <c r="G19295" s="64"/>
      <c r="H19295" s="64"/>
      <c r="O19295" s="87"/>
      <c r="P19295" s="127"/>
      <c r="Q19295" s="127"/>
      <c r="R19295" s="127"/>
    </row>
    <row r="19296" spans="7:18" x14ac:dyDescent="0.2">
      <c r="G19296" s="64"/>
      <c r="H19296" s="64"/>
      <c r="O19296" s="87"/>
      <c r="P19296" s="127"/>
      <c r="Q19296" s="127"/>
      <c r="R19296" s="127"/>
    </row>
    <row r="19297" spans="7:18" x14ac:dyDescent="0.2">
      <c r="G19297" s="64"/>
      <c r="H19297" s="64"/>
      <c r="O19297" s="87"/>
      <c r="P19297" s="127"/>
      <c r="Q19297" s="127"/>
      <c r="R19297" s="127"/>
    </row>
    <row r="19298" spans="7:18" x14ac:dyDescent="0.2">
      <c r="G19298" s="64"/>
      <c r="H19298" s="64"/>
      <c r="O19298" s="87"/>
      <c r="P19298" s="127"/>
      <c r="Q19298" s="127"/>
      <c r="R19298" s="127"/>
    </row>
    <row r="19299" spans="7:18" x14ac:dyDescent="0.2">
      <c r="G19299" s="64"/>
      <c r="H19299" s="64"/>
      <c r="O19299" s="87"/>
      <c r="P19299" s="127"/>
      <c r="Q19299" s="127"/>
      <c r="R19299" s="127"/>
    </row>
    <row r="19300" spans="7:18" x14ac:dyDescent="0.2">
      <c r="G19300" s="64"/>
      <c r="H19300" s="64"/>
      <c r="O19300" s="87"/>
      <c r="P19300" s="127"/>
      <c r="Q19300" s="127"/>
      <c r="R19300" s="127"/>
    </row>
    <row r="19301" spans="7:18" x14ac:dyDescent="0.2">
      <c r="G19301" s="64"/>
      <c r="H19301" s="64"/>
      <c r="O19301" s="87"/>
      <c r="P19301" s="127"/>
      <c r="Q19301" s="127"/>
      <c r="R19301" s="127"/>
    </row>
    <row r="19302" spans="7:18" x14ac:dyDescent="0.2">
      <c r="G19302" s="64"/>
      <c r="H19302" s="64"/>
      <c r="O19302" s="87"/>
      <c r="P19302" s="127"/>
      <c r="Q19302" s="127"/>
      <c r="R19302" s="127"/>
    </row>
    <row r="19303" spans="7:18" x14ac:dyDescent="0.2">
      <c r="G19303" s="64"/>
      <c r="H19303" s="64"/>
      <c r="O19303" s="87"/>
      <c r="P19303" s="127"/>
      <c r="Q19303" s="127"/>
      <c r="R19303" s="127"/>
    </row>
    <row r="19304" spans="7:18" x14ac:dyDescent="0.2">
      <c r="G19304" s="64"/>
      <c r="H19304" s="64"/>
      <c r="O19304" s="87"/>
      <c r="P19304" s="127"/>
      <c r="Q19304" s="127"/>
      <c r="R19304" s="127"/>
    </row>
    <row r="19305" spans="7:18" x14ac:dyDescent="0.2">
      <c r="G19305" s="64"/>
      <c r="H19305" s="64"/>
      <c r="O19305" s="87"/>
      <c r="P19305" s="127"/>
      <c r="Q19305" s="127"/>
      <c r="R19305" s="127"/>
    </row>
    <row r="19306" spans="7:18" x14ac:dyDescent="0.2">
      <c r="G19306" s="64"/>
      <c r="H19306" s="64"/>
      <c r="O19306" s="87"/>
      <c r="P19306" s="127"/>
      <c r="Q19306" s="127"/>
      <c r="R19306" s="127"/>
    </row>
    <row r="19307" spans="7:18" x14ac:dyDescent="0.2">
      <c r="G19307" s="64"/>
      <c r="H19307" s="64"/>
      <c r="O19307" s="87"/>
      <c r="P19307" s="127"/>
      <c r="Q19307" s="127"/>
      <c r="R19307" s="127"/>
    </row>
    <row r="19308" spans="7:18" x14ac:dyDescent="0.2">
      <c r="G19308" s="64"/>
      <c r="H19308" s="64"/>
      <c r="O19308" s="87"/>
      <c r="P19308" s="127"/>
      <c r="Q19308" s="127"/>
      <c r="R19308" s="127"/>
    </row>
    <row r="19309" spans="7:18" x14ac:dyDescent="0.2">
      <c r="G19309" s="64"/>
      <c r="H19309" s="64"/>
      <c r="O19309" s="87"/>
      <c r="P19309" s="127"/>
      <c r="Q19309" s="127"/>
      <c r="R19309" s="127"/>
    </row>
    <row r="19310" spans="7:18" x14ac:dyDescent="0.2">
      <c r="G19310" s="64"/>
      <c r="H19310" s="64"/>
      <c r="O19310" s="87"/>
      <c r="P19310" s="127"/>
      <c r="Q19310" s="127"/>
      <c r="R19310" s="127"/>
    </row>
    <row r="19311" spans="7:18" x14ac:dyDescent="0.2">
      <c r="G19311" s="64"/>
      <c r="H19311" s="64"/>
      <c r="O19311" s="87"/>
      <c r="P19311" s="127"/>
      <c r="Q19311" s="127"/>
      <c r="R19311" s="127"/>
    </row>
    <row r="19312" spans="7:18" x14ac:dyDescent="0.2">
      <c r="G19312" s="64"/>
      <c r="H19312" s="64"/>
      <c r="O19312" s="87"/>
      <c r="P19312" s="127"/>
      <c r="Q19312" s="127"/>
      <c r="R19312" s="127"/>
    </row>
    <row r="19313" spans="7:18" x14ac:dyDescent="0.2">
      <c r="G19313" s="64"/>
      <c r="H19313" s="64"/>
      <c r="O19313" s="87"/>
      <c r="P19313" s="127"/>
      <c r="Q19313" s="127"/>
      <c r="R19313" s="127"/>
    </row>
    <row r="19314" spans="7:18" x14ac:dyDescent="0.2">
      <c r="G19314" s="64"/>
      <c r="H19314" s="64"/>
      <c r="O19314" s="87"/>
      <c r="P19314" s="127"/>
      <c r="Q19314" s="127"/>
      <c r="R19314" s="127"/>
    </row>
    <row r="19315" spans="7:18" x14ac:dyDescent="0.2">
      <c r="G19315" s="64"/>
      <c r="H19315" s="64"/>
      <c r="O19315" s="87"/>
      <c r="P19315" s="127"/>
      <c r="Q19315" s="127"/>
      <c r="R19315" s="127"/>
    </row>
    <row r="19316" spans="7:18" x14ac:dyDescent="0.2">
      <c r="G19316" s="64"/>
      <c r="H19316" s="64"/>
      <c r="O19316" s="87"/>
      <c r="P19316" s="127"/>
      <c r="Q19316" s="127"/>
      <c r="R19316" s="127"/>
    </row>
    <row r="19317" spans="7:18" x14ac:dyDescent="0.2">
      <c r="G19317" s="64"/>
      <c r="H19317" s="64"/>
      <c r="O19317" s="87"/>
      <c r="P19317" s="127"/>
      <c r="Q19317" s="127"/>
      <c r="R19317" s="127"/>
    </row>
    <row r="19318" spans="7:18" x14ac:dyDescent="0.2">
      <c r="G19318" s="64"/>
      <c r="H19318" s="64"/>
      <c r="O19318" s="87"/>
      <c r="P19318" s="127"/>
      <c r="Q19318" s="127"/>
      <c r="R19318" s="127"/>
    </row>
    <row r="19319" spans="7:18" x14ac:dyDescent="0.2">
      <c r="G19319" s="64"/>
      <c r="H19319" s="64"/>
      <c r="O19319" s="87"/>
      <c r="P19319" s="127"/>
      <c r="Q19319" s="127"/>
      <c r="R19319" s="127"/>
    </row>
    <row r="19320" spans="7:18" x14ac:dyDescent="0.2">
      <c r="G19320" s="64"/>
      <c r="H19320" s="64"/>
      <c r="O19320" s="87"/>
      <c r="P19320" s="127"/>
      <c r="Q19320" s="127"/>
      <c r="R19320" s="127"/>
    </row>
    <row r="19321" spans="7:18" x14ac:dyDescent="0.2">
      <c r="G19321" s="64"/>
      <c r="H19321" s="64"/>
      <c r="O19321" s="87"/>
      <c r="P19321" s="127"/>
      <c r="Q19321" s="127"/>
      <c r="R19321" s="127"/>
    </row>
    <row r="19322" spans="7:18" x14ac:dyDescent="0.2">
      <c r="G19322" s="64"/>
      <c r="H19322" s="64"/>
      <c r="O19322" s="87"/>
      <c r="P19322" s="127"/>
      <c r="Q19322" s="127"/>
      <c r="R19322" s="127"/>
    </row>
    <row r="19323" spans="7:18" x14ac:dyDescent="0.2">
      <c r="G19323" s="64"/>
      <c r="H19323" s="64"/>
      <c r="O19323" s="87"/>
      <c r="P19323" s="127"/>
      <c r="Q19323" s="127"/>
      <c r="R19323" s="127"/>
    </row>
    <row r="19324" spans="7:18" x14ac:dyDescent="0.2">
      <c r="G19324" s="64"/>
      <c r="H19324" s="64"/>
      <c r="O19324" s="87"/>
      <c r="P19324" s="127"/>
      <c r="Q19324" s="127"/>
      <c r="R19324" s="127"/>
    </row>
    <row r="19325" spans="7:18" x14ac:dyDescent="0.2">
      <c r="G19325" s="64"/>
      <c r="H19325" s="64"/>
      <c r="O19325" s="87"/>
      <c r="P19325" s="127"/>
      <c r="Q19325" s="127"/>
      <c r="R19325" s="127"/>
    </row>
    <row r="19326" spans="7:18" x14ac:dyDescent="0.2">
      <c r="G19326" s="64"/>
      <c r="H19326" s="64"/>
      <c r="O19326" s="87"/>
      <c r="P19326" s="127"/>
      <c r="Q19326" s="127"/>
      <c r="R19326" s="127"/>
    </row>
    <row r="19327" spans="7:18" x14ac:dyDescent="0.2">
      <c r="G19327" s="64"/>
      <c r="H19327" s="64"/>
      <c r="O19327" s="87"/>
      <c r="P19327" s="127"/>
      <c r="Q19327" s="127"/>
      <c r="R19327" s="127"/>
    </row>
    <row r="19328" spans="7:18" x14ac:dyDescent="0.2">
      <c r="G19328" s="64"/>
      <c r="H19328" s="64"/>
      <c r="O19328" s="87"/>
      <c r="P19328" s="127"/>
      <c r="Q19328" s="127"/>
      <c r="R19328" s="127"/>
    </row>
    <row r="19329" spans="7:18" x14ac:dyDescent="0.2">
      <c r="G19329" s="64"/>
      <c r="H19329" s="64"/>
      <c r="O19329" s="87"/>
      <c r="P19329" s="127"/>
      <c r="Q19329" s="127"/>
      <c r="R19329" s="127"/>
    </row>
    <row r="19330" spans="7:18" x14ac:dyDescent="0.2">
      <c r="G19330" s="64"/>
      <c r="H19330" s="64"/>
      <c r="O19330" s="87"/>
      <c r="P19330" s="127"/>
      <c r="Q19330" s="127"/>
      <c r="R19330" s="127"/>
    </row>
    <row r="19331" spans="7:18" x14ac:dyDescent="0.2">
      <c r="G19331" s="64"/>
      <c r="H19331" s="64"/>
      <c r="O19331" s="87"/>
      <c r="P19331" s="127"/>
      <c r="Q19331" s="127"/>
      <c r="R19331" s="127"/>
    </row>
    <row r="19332" spans="7:18" x14ac:dyDescent="0.2">
      <c r="G19332" s="64"/>
      <c r="H19332" s="64"/>
      <c r="O19332" s="87"/>
      <c r="P19332" s="127"/>
      <c r="Q19332" s="127"/>
      <c r="R19332" s="127"/>
    </row>
    <row r="19333" spans="7:18" x14ac:dyDescent="0.2">
      <c r="G19333" s="64"/>
      <c r="H19333" s="64"/>
      <c r="O19333" s="87"/>
      <c r="P19333" s="127"/>
      <c r="Q19333" s="127"/>
      <c r="R19333" s="127"/>
    </row>
    <row r="19334" spans="7:18" x14ac:dyDescent="0.2">
      <c r="G19334" s="64"/>
      <c r="H19334" s="64"/>
      <c r="O19334" s="87"/>
      <c r="P19334" s="127"/>
      <c r="Q19334" s="127"/>
      <c r="R19334" s="127"/>
    </row>
    <row r="19335" spans="7:18" x14ac:dyDescent="0.2">
      <c r="G19335" s="64"/>
      <c r="H19335" s="64"/>
      <c r="O19335" s="87"/>
      <c r="P19335" s="127"/>
      <c r="Q19335" s="127"/>
      <c r="R19335" s="127"/>
    </row>
    <row r="19336" spans="7:18" x14ac:dyDescent="0.2">
      <c r="G19336" s="64"/>
      <c r="H19336" s="64"/>
      <c r="O19336" s="87"/>
      <c r="P19336" s="127"/>
      <c r="Q19336" s="127"/>
      <c r="R19336" s="127"/>
    </row>
    <row r="19337" spans="7:18" x14ac:dyDescent="0.2">
      <c r="G19337" s="64"/>
      <c r="H19337" s="64"/>
      <c r="O19337" s="87"/>
      <c r="P19337" s="127"/>
      <c r="Q19337" s="127"/>
      <c r="R19337" s="127"/>
    </row>
    <row r="19338" spans="7:18" x14ac:dyDescent="0.2">
      <c r="G19338" s="64"/>
      <c r="H19338" s="64"/>
      <c r="O19338" s="87"/>
      <c r="P19338" s="127"/>
      <c r="Q19338" s="127"/>
      <c r="R19338" s="127"/>
    </row>
    <row r="19339" spans="7:18" x14ac:dyDescent="0.2">
      <c r="G19339" s="64"/>
      <c r="H19339" s="64"/>
      <c r="O19339" s="87"/>
      <c r="P19339" s="127"/>
      <c r="Q19339" s="127"/>
      <c r="R19339" s="127"/>
    </row>
    <row r="19340" spans="7:18" x14ac:dyDescent="0.2">
      <c r="G19340" s="64"/>
      <c r="H19340" s="64"/>
      <c r="O19340" s="87"/>
      <c r="P19340" s="127"/>
      <c r="Q19340" s="127"/>
      <c r="R19340" s="127"/>
    </row>
    <row r="19341" spans="7:18" x14ac:dyDescent="0.2">
      <c r="G19341" s="64"/>
      <c r="H19341" s="64"/>
      <c r="O19341" s="87"/>
      <c r="P19341" s="127"/>
      <c r="Q19341" s="127"/>
      <c r="R19341" s="127"/>
    </row>
    <row r="19342" spans="7:18" x14ac:dyDescent="0.2">
      <c r="G19342" s="64"/>
      <c r="H19342" s="64"/>
      <c r="O19342" s="87"/>
      <c r="P19342" s="127"/>
      <c r="Q19342" s="127"/>
      <c r="R19342" s="127"/>
    </row>
    <row r="19343" spans="7:18" x14ac:dyDescent="0.2">
      <c r="G19343" s="64"/>
      <c r="H19343" s="64"/>
      <c r="O19343" s="87"/>
      <c r="P19343" s="127"/>
      <c r="Q19343" s="127"/>
      <c r="R19343" s="127"/>
    </row>
    <row r="19344" spans="7:18" x14ac:dyDescent="0.2">
      <c r="G19344" s="64"/>
      <c r="H19344" s="64"/>
      <c r="O19344" s="87"/>
      <c r="P19344" s="127"/>
      <c r="Q19344" s="127"/>
      <c r="R19344" s="127"/>
    </row>
    <row r="19345" spans="7:18" x14ac:dyDescent="0.2">
      <c r="G19345" s="64"/>
      <c r="H19345" s="64"/>
      <c r="O19345" s="87"/>
      <c r="P19345" s="127"/>
      <c r="Q19345" s="127"/>
      <c r="R19345" s="127"/>
    </row>
    <row r="19346" spans="7:18" x14ac:dyDescent="0.2">
      <c r="G19346" s="64"/>
      <c r="H19346" s="64"/>
      <c r="O19346" s="87"/>
      <c r="P19346" s="127"/>
      <c r="Q19346" s="127"/>
      <c r="R19346" s="127"/>
    </row>
    <row r="19347" spans="7:18" x14ac:dyDescent="0.2">
      <c r="G19347" s="64"/>
      <c r="H19347" s="64"/>
      <c r="O19347" s="87"/>
      <c r="P19347" s="127"/>
      <c r="Q19347" s="127"/>
      <c r="R19347" s="127"/>
    </row>
    <row r="19348" spans="7:18" x14ac:dyDescent="0.2">
      <c r="G19348" s="64"/>
      <c r="H19348" s="64"/>
      <c r="O19348" s="87"/>
      <c r="P19348" s="127"/>
      <c r="Q19348" s="127"/>
      <c r="R19348" s="127"/>
    </row>
    <row r="19349" spans="7:18" x14ac:dyDescent="0.2">
      <c r="G19349" s="64"/>
      <c r="H19349" s="64"/>
      <c r="O19349" s="87"/>
      <c r="P19349" s="127"/>
      <c r="Q19349" s="127"/>
      <c r="R19349" s="127"/>
    </row>
    <row r="19350" spans="7:18" x14ac:dyDescent="0.2">
      <c r="G19350" s="64"/>
      <c r="H19350" s="64"/>
      <c r="O19350" s="87"/>
      <c r="P19350" s="127"/>
      <c r="Q19350" s="127"/>
      <c r="R19350" s="127"/>
    </row>
    <row r="19351" spans="7:18" x14ac:dyDescent="0.2">
      <c r="G19351" s="64"/>
      <c r="H19351" s="64"/>
      <c r="O19351" s="87"/>
      <c r="P19351" s="127"/>
      <c r="Q19351" s="127"/>
      <c r="R19351" s="127"/>
    </row>
    <row r="19352" spans="7:18" x14ac:dyDescent="0.2">
      <c r="G19352" s="64"/>
      <c r="H19352" s="64"/>
      <c r="O19352" s="87"/>
      <c r="P19352" s="127"/>
      <c r="Q19352" s="127"/>
      <c r="R19352" s="127"/>
    </row>
    <row r="19353" spans="7:18" x14ac:dyDescent="0.2">
      <c r="G19353" s="64"/>
      <c r="H19353" s="64"/>
      <c r="O19353" s="87"/>
      <c r="P19353" s="127"/>
      <c r="Q19353" s="127"/>
      <c r="R19353" s="127"/>
    </row>
    <row r="19354" spans="7:18" x14ac:dyDescent="0.2">
      <c r="G19354" s="64"/>
      <c r="H19354" s="64"/>
      <c r="O19354" s="87"/>
      <c r="P19354" s="127"/>
      <c r="Q19354" s="127"/>
      <c r="R19354" s="127"/>
    </row>
    <row r="19355" spans="7:18" x14ac:dyDescent="0.2">
      <c r="G19355" s="64"/>
      <c r="H19355" s="64"/>
      <c r="O19355" s="87"/>
      <c r="P19355" s="127"/>
      <c r="Q19355" s="127"/>
      <c r="R19355" s="127"/>
    </row>
    <row r="19356" spans="7:18" x14ac:dyDescent="0.2">
      <c r="G19356" s="64"/>
      <c r="H19356" s="64"/>
      <c r="O19356" s="87"/>
      <c r="P19356" s="127"/>
      <c r="Q19356" s="127"/>
      <c r="R19356" s="127"/>
    </row>
    <row r="19357" spans="7:18" x14ac:dyDescent="0.2">
      <c r="G19357" s="64"/>
      <c r="H19357" s="64"/>
      <c r="O19357" s="87"/>
      <c r="P19357" s="127"/>
      <c r="Q19357" s="127"/>
      <c r="R19357" s="127"/>
    </row>
    <row r="19358" spans="7:18" x14ac:dyDescent="0.2">
      <c r="G19358" s="64"/>
      <c r="H19358" s="64"/>
      <c r="O19358" s="87"/>
      <c r="P19358" s="127"/>
      <c r="Q19358" s="127"/>
      <c r="R19358" s="127"/>
    </row>
    <row r="19359" spans="7:18" x14ac:dyDescent="0.2">
      <c r="G19359" s="64"/>
      <c r="H19359" s="64"/>
      <c r="O19359" s="87"/>
      <c r="P19359" s="127"/>
      <c r="Q19359" s="127"/>
      <c r="R19359" s="127"/>
    </row>
    <row r="19360" spans="7:18" x14ac:dyDescent="0.2">
      <c r="G19360" s="64"/>
      <c r="H19360" s="64"/>
      <c r="O19360" s="87"/>
      <c r="P19360" s="127"/>
      <c r="Q19360" s="127"/>
      <c r="R19360" s="127"/>
    </row>
    <row r="19361" spans="7:18" x14ac:dyDescent="0.2">
      <c r="G19361" s="64"/>
      <c r="H19361" s="64"/>
      <c r="O19361" s="87"/>
      <c r="P19361" s="127"/>
      <c r="Q19361" s="127"/>
      <c r="R19361" s="127"/>
    </row>
    <row r="19362" spans="7:18" x14ac:dyDescent="0.2">
      <c r="G19362" s="64"/>
      <c r="H19362" s="64"/>
      <c r="O19362" s="87"/>
      <c r="P19362" s="127"/>
      <c r="Q19362" s="127"/>
      <c r="R19362" s="127"/>
    </row>
    <row r="19363" spans="7:18" x14ac:dyDescent="0.2">
      <c r="G19363" s="64"/>
      <c r="H19363" s="64"/>
      <c r="O19363" s="87"/>
      <c r="P19363" s="127"/>
      <c r="Q19363" s="127"/>
      <c r="R19363" s="127"/>
    </row>
    <row r="19364" spans="7:18" x14ac:dyDescent="0.2">
      <c r="G19364" s="64"/>
      <c r="H19364" s="64"/>
      <c r="O19364" s="87"/>
      <c r="P19364" s="127"/>
      <c r="Q19364" s="127"/>
      <c r="R19364" s="127"/>
    </row>
    <row r="19365" spans="7:18" x14ac:dyDescent="0.2">
      <c r="G19365" s="64"/>
      <c r="H19365" s="64"/>
      <c r="O19365" s="87"/>
      <c r="P19365" s="127"/>
      <c r="Q19365" s="127"/>
      <c r="R19365" s="127"/>
    </row>
    <row r="19366" spans="7:18" x14ac:dyDescent="0.2">
      <c r="G19366" s="64"/>
      <c r="H19366" s="64"/>
      <c r="O19366" s="87"/>
      <c r="P19366" s="127"/>
      <c r="Q19366" s="127"/>
      <c r="R19366" s="127"/>
    </row>
    <row r="19367" spans="7:18" x14ac:dyDescent="0.2">
      <c r="G19367" s="64"/>
      <c r="H19367" s="64"/>
      <c r="O19367" s="87"/>
      <c r="P19367" s="127"/>
      <c r="Q19367" s="127"/>
      <c r="R19367" s="127"/>
    </row>
    <row r="19368" spans="7:18" x14ac:dyDescent="0.2">
      <c r="G19368" s="64"/>
      <c r="H19368" s="64"/>
      <c r="O19368" s="87"/>
      <c r="P19368" s="127"/>
      <c r="Q19368" s="127"/>
      <c r="R19368" s="127"/>
    </row>
    <row r="19369" spans="7:18" x14ac:dyDescent="0.2">
      <c r="G19369" s="64"/>
      <c r="H19369" s="64"/>
      <c r="O19369" s="87"/>
      <c r="P19369" s="127"/>
      <c r="Q19369" s="127"/>
      <c r="R19369" s="127"/>
    </row>
    <row r="19370" spans="7:18" x14ac:dyDescent="0.2">
      <c r="G19370" s="64"/>
      <c r="H19370" s="64"/>
      <c r="O19370" s="87"/>
      <c r="P19370" s="127"/>
      <c r="Q19370" s="127"/>
      <c r="R19370" s="127"/>
    </row>
    <row r="19371" spans="7:18" x14ac:dyDescent="0.2">
      <c r="G19371" s="64"/>
      <c r="H19371" s="64"/>
      <c r="O19371" s="87"/>
      <c r="P19371" s="127"/>
      <c r="Q19371" s="127"/>
      <c r="R19371" s="127"/>
    </row>
    <row r="19372" spans="7:18" x14ac:dyDescent="0.2">
      <c r="G19372" s="64"/>
      <c r="H19372" s="64"/>
      <c r="O19372" s="87"/>
      <c r="P19372" s="127"/>
      <c r="Q19372" s="127"/>
      <c r="R19372" s="127"/>
    </row>
    <row r="19373" spans="7:18" x14ac:dyDescent="0.2">
      <c r="G19373" s="64"/>
      <c r="H19373" s="64"/>
      <c r="O19373" s="87"/>
      <c r="P19373" s="127"/>
      <c r="Q19373" s="127"/>
      <c r="R19373" s="127"/>
    </row>
    <row r="19374" spans="7:18" x14ac:dyDescent="0.2">
      <c r="G19374" s="64"/>
      <c r="H19374" s="64"/>
      <c r="O19374" s="87"/>
      <c r="P19374" s="127"/>
      <c r="Q19374" s="127"/>
      <c r="R19374" s="127"/>
    </row>
    <row r="19375" spans="7:18" x14ac:dyDescent="0.2">
      <c r="G19375" s="64"/>
      <c r="H19375" s="64"/>
      <c r="O19375" s="87"/>
      <c r="P19375" s="127"/>
      <c r="Q19375" s="127"/>
      <c r="R19375" s="127"/>
    </row>
    <row r="19376" spans="7:18" x14ac:dyDescent="0.2">
      <c r="G19376" s="64"/>
      <c r="H19376" s="64"/>
      <c r="O19376" s="87"/>
      <c r="P19376" s="127"/>
      <c r="Q19376" s="127"/>
      <c r="R19376" s="127"/>
    </row>
    <row r="19377" spans="7:18" x14ac:dyDescent="0.2">
      <c r="G19377" s="64"/>
      <c r="H19377" s="64"/>
      <c r="O19377" s="87"/>
      <c r="P19377" s="127"/>
      <c r="Q19377" s="127"/>
      <c r="R19377" s="127"/>
    </row>
    <row r="19378" spans="7:18" x14ac:dyDescent="0.2">
      <c r="G19378" s="64"/>
      <c r="H19378" s="64"/>
      <c r="O19378" s="87"/>
      <c r="P19378" s="127"/>
      <c r="Q19378" s="127"/>
      <c r="R19378" s="127"/>
    </row>
    <row r="19379" spans="7:18" x14ac:dyDescent="0.2">
      <c r="G19379" s="64"/>
      <c r="H19379" s="64"/>
      <c r="O19379" s="87"/>
      <c r="P19379" s="127"/>
      <c r="Q19379" s="127"/>
      <c r="R19379" s="127"/>
    </row>
    <row r="19380" spans="7:18" x14ac:dyDescent="0.2">
      <c r="G19380" s="64"/>
      <c r="H19380" s="64"/>
      <c r="O19380" s="87"/>
      <c r="P19380" s="127"/>
      <c r="Q19380" s="127"/>
      <c r="R19380" s="127"/>
    </row>
    <row r="19381" spans="7:18" x14ac:dyDescent="0.2">
      <c r="G19381" s="64"/>
      <c r="H19381" s="64"/>
      <c r="O19381" s="87"/>
      <c r="P19381" s="127"/>
      <c r="Q19381" s="127"/>
      <c r="R19381" s="127"/>
    </row>
    <row r="19382" spans="7:18" x14ac:dyDescent="0.2">
      <c r="G19382" s="64"/>
      <c r="H19382" s="64"/>
      <c r="O19382" s="87"/>
      <c r="P19382" s="127"/>
      <c r="Q19382" s="127"/>
      <c r="R19382" s="127"/>
    </row>
    <row r="19383" spans="7:18" x14ac:dyDescent="0.2">
      <c r="G19383" s="64"/>
      <c r="H19383" s="64"/>
      <c r="O19383" s="87"/>
      <c r="P19383" s="127"/>
      <c r="Q19383" s="127"/>
      <c r="R19383" s="127"/>
    </row>
    <row r="19384" spans="7:18" x14ac:dyDescent="0.2">
      <c r="G19384" s="64"/>
      <c r="H19384" s="64"/>
      <c r="O19384" s="87"/>
      <c r="P19384" s="127"/>
      <c r="Q19384" s="127"/>
      <c r="R19384" s="127"/>
    </row>
    <row r="19385" spans="7:18" x14ac:dyDescent="0.2">
      <c r="G19385" s="64"/>
      <c r="H19385" s="64"/>
      <c r="O19385" s="87"/>
      <c r="P19385" s="127"/>
      <c r="Q19385" s="127"/>
      <c r="R19385" s="127"/>
    </row>
    <row r="19386" spans="7:18" x14ac:dyDescent="0.2">
      <c r="G19386" s="64"/>
      <c r="H19386" s="64"/>
      <c r="O19386" s="87"/>
      <c r="P19386" s="127"/>
      <c r="Q19386" s="127"/>
      <c r="R19386" s="127"/>
    </row>
    <row r="19387" spans="7:18" x14ac:dyDescent="0.2">
      <c r="G19387" s="64"/>
      <c r="H19387" s="64"/>
      <c r="O19387" s="87"/>
      <c r="P19387" s="127"/>
      <c r="Q19387" s="127"/>
      <c r="R19387" s="127"/>
    </row>
    <row r="19388" spans="7:18" x14ac:dyDescent="0.2">
      <c r="G19388" s="64"/>
      <c r="H19388" s="64"/>
      <c r="O19388" s="87"/>
      <c r="P19388" s="127"/>
      <c r="Q19388" s="127"/>
      <c r="R19388" s="127"/>
    </row>
    <row r="19389" spans="7:18" x14ac:dyDescent="0.2">
      <c r="G19389" s="64"/>
      <c r="H19389" s="64"/>
      <c r="O19389" s="87"/>
      <c r="P19389" s="127"/>
      <c r="Q19389" s="127"/>
      <c r="R19389" s="127"/>
    </row>
    <row r="19390" spans="7:18" x14ac:dyDescent="0.2">
      <c r="G19390" s="64"/>
      <c r="H19390" s="64"/>
      <c r="O19390" s="87"/>
      <c r="P19390" s="127"/>
      <c r="Q19390" s="127"/>
      <c r="R19390" s="127"/>
    </row>
    <row r="19391" spans="7:18" x14ac:dyDescent="0.2">
      <c r="G19391" s="64"/>
      <c r="H19391" s="64"/>
      <c r="O19391" s="87"/>
      <c r="P19391" s="127"/>
      <c r="Q19391" s="127"/>
      <c r="R19391" s="127"/>
    </row>
    <row r="19392" spans="7:18" x14ac:dyDescent="0.2">
      <c r="G19392" s="64"/>
      <c r="H19392" s="64"/>
      <c r="O19392" s="87"/>
      <c r="P19392" s="127"/>
      <c r="Q19392" s="127"/>
      <c r="R19392" s="127"/>
    </row>
    <row r="19393" spans="7:18" x14ac:dyDescent="0.2">
      <c r="G19393" s="64"/>
      <c r="H19393" s="64"/>
      <c r="O19393" s="87"/>
      <c r="P19393" s="127"/>
      <c r="Q19393" s="127"/>
      <c r="R19393" s="127"/>
    </row>
    <row r="19394" spans="7:18" x14ac:dyDescent="0.2">
      <c r="G19394" s="64"/>
      <c r="H19394" s="64"/>
      <c r="O19394" s="87"/>
      <c r="P19394" s="127"/>
      <c r="Q19394" s="127"/>
      <c r="R19394" s="127"/>
    </row>
    <row r="19395" spans="7:18" x14ac:dyDescent="0.2">
      <c r="G19395" s="64"/>
      <c r="H19395" s="64"/>
      <c r="O19395" s="87"/>
      <c r="P19395" s="127"/>
      <c r="Q19395" s="127"/>
      <c r="R19395" s="127"/>
    </row>
    <row r="19396" spans="7:18" x14ac:dyDescent="0.2">
      <c r="G19396" s="64"/>
      <c r="H19396" s="64"/>
      <c r="O19396" s="87"/>
      <c r="P19396" s="127"/>
      <c r="Q19396" s="127"/>
      <c r="R19396" s="127"/>
    </row>
    <row r="19397" spans="7:18" x14ac:dyDescent="0.2">
      <c r="G19397" s="64"/>
      <c r="H19397" s="64"/>
      <c r="O19397" s="87"/>
      <c r="P19397" s="127"/>
      <c r="Q19397" s="127"/>
      <c r="R19397" s="127"/>
    </row>
    <row r="19398" spans="7:18" x14ac:dyDescent="0.2">
      <c r="G19398" s="64"/>
      <c r="H19398" s="64"/>
      <c r="O19398" s="87"/>
      <c r="P19398" s="127"/>
      <c r="Q19398" s="127"/>
      <c r="R19398" s="127"/>
    </row>
    <row r="19399" spans="7:18" x14ac:dyDescent="0.2">
      <c r="G19399" s="64"/>
      <c r="H19399" s="64"/>
      <c r="O19399" s="87"/>
      <c r="P19399" s="127"/>
      <c r="Q19399" s="127"/>
      <c r="R19399" s="127"/>
    </row>
    <row r="19400" spans="7:18" x14ac:dyDescent="0.2">
      <c r="G19400" s="64"/>
      <c r="H19400" s="64"/>
      <c r="O19400" s="87"/>
      <c r="P19400" s="127"/>
      <c r="Q19400" s="127"/>
      <c r="R19400" s="127"/>
    </row>
    <row r="19401" spans="7:18" x14ac:dyDescent="0.2">
      <c r="G19401" s="64"/>
      <c r="H19401" s="64"/>
      <c r="O19401" s="87"/>
      <c r="P19401" s="127"/>
      <c r="Q19401" s="127"/>
      <c r="R19401" s="127"/>
    </row>
    <row r="19402" spans="7:18" x14ac:dyDescent="0.2">
      <c r="G19402" s="64"/>
      <c r="H19402" s="64"/>
      <c r="O19402" s="87"/>
      <c r="P19402" s="127"/>
      <c r="Q19402" s="127"/>
      <c r="R19402" s="127"/>
    </row>
    <row r="19403" spans="7:18" x14ac:dyDescent="0.2">
      <c r="G19403" s="64"/>
      <c r="H19403" s="64"/>
      <c r="O19403" s="87"/>
      <c r="P19403" s="127"/>
      <c r="Q19403" s="127"/>
      <c r="R19403" s="127"/>
    </row>
    <row r="19404" spans="7:18" x14ac:dyDescent="0.2">
      <c r="G19404" s="64"/>
      <c r="H19404" s="64"/>
      <c r="O19404" s="87"/>
      <c r="P19404" s="127"/>
      <c r="Q19404" s="127"/>
      <c r="R19404" s="127"/>
    </row>
    <row r="19405" spans="7:18" x14ac:dyDescent="0.2">
      <c r="G19405" s="64"/>
      <c r="H19405" s="64"/>
      <c r="O19405" s="87"/>
      <c r="P19405" s="127"/>
      <c r="Q19405" s="127"/>
      <c r="R19405" s="127"/>
    </row>
    <row r="19406" spans="7:18" x14ac:dyDescent="0.2">
      <c r="G19406" s="64"/>
      <c r="H19406" s="64"/>
      <c r="O19406" s="87"/>
      <c r="P19406" s="127"/>
      <c r="Q19406" s="127"/>
      <c r="R19406" s="127"/>
    </row>
    <row r="19407" spans="7:18" x14ac:dyDescent="0.2">
      <c r="G19407" s="64"/>
      <c r="H19407" s="64"/>
      <c r="O19407" s="87"/>
      <c r="P19407" s="127"/>
      <c r="Q19407" s="127"/>
      <c r="R19407" s="127"/>
    </row>
    <row r="19408" spans="7:18" x14ac:dyDescent="0.2">
      <c r="G19408" s="64"/>
      <c r="H19408" s="64"/>
      <c r="O19408" s="87"/>
      <c r="P19408" s="127"/>
      <c r="Q19408" s="127"/>
      <c r="R19408" s="127"/>
    </row>
    <row r="19409" spans="7:18" x14ac:dyDescent="0.2">
      <c r="G19409" s="64"/>
      <c r="H19409" s="64"/>
      <c r="O19409" s="87"/>
      <c r="P19409" s="127"/>
      <c r="Q19409" s="127"/>
      <c r="R19409" s="127"/>
    </row>
    <row r="19410" spans="7:18" x14ac:dyDescent="0.2">
      <c r="G19410" s="64"/>
      <c r="H19410" s="64"/>
      <c r="O19410" s="87"/>
      <c r="P19410" s="127"/>
      <c r="Q19410" s="127"/>
      <c r="R19410" s="127"/>
    </row>
    <row r="19411" spans="7:18" x14ac:dyDescent="0.2">
      <c r="G19411" s="64"/>
      <c r="H19411" s="64"/>
      <c r="O19411" s="87"/>
      <c r="P19411" s="127"/>
      <c r="Q19411" s="127"/>
      <c r="R19411" s="127"/>
    </row>
    <row r="19412" spans="7:18" x14ac:dyDescent="0.2">
      <c r="G19412" s="64"/>
      <c r="H19412" s="64"/>
      <c r="O19412" s="87"/>
      <c r="P19412" s="127"/>
      <c r="Q19412" s="127"/>
      <c r="R19412" s="127"/>
    </row>
    <row r="19413" spans="7:18" x14ac:dyDescent="0.2">
      <c r="G19413" s="64"/>
      <c r="H19413" s="64"/>
      <c r="O19413" s="87"/>
      <c r="P19413" s="127"/>
      <c r="Q19413" s="127"/>
      <c r="R19413" s="127"/>
    </row>
    <row r="19414" spans="7:18" x14ac:dyDescent="0.2">
      <c r="G19414" s="64"/>
      <c r="H19414" s="64"/>
      <c r="O19414" s="87"/>
      <c r="P19414" s="127"/>
      <c r="Q19414" s="127"/>
      <c r="R19414" s="127"/>
    </row>
    <row r="19415" spans="7:18" x14ac:dyDescent="0.2">
      <c r="G19415" s="64"/>
      <c r="H19415" s="64"/>
      <c r="O19415" s="87"/>
      <c r="P19415" s="127"/>
      <c r="Q19415" s="127"/>
      <c r="R19415" s="127"/>
    </row>
    <row r="19416" spans="7:18" x14ac:dyDescent="0.2">
      <c r="G19416" s="64"/>
      <c r="H19416" s="64"/>
      <c r="O19416" s="87"/>
      <c r="P19416" s="127"/>
      <c r="Q19416" s="127"/>
      <c r="R19416" s="127"/>
    </row>
    <row r="19417" spans="7:18" x14ac:dyDescent="0.2">
      <c r="G19417" s="64"/>
      <c r="H19417" s="64"/>
      <c r="O19417" s="87"/>
      <c r="P19417" s="127"/>
      <c r="Q19417" s="127"/>
      <c r="R19417" s="127"/>
    </row>
    <row r="19418" spans="7:18" x14ac:dyDescent="0.2">
      <c r="G19418" s="64"/>
      <c r="H19418" s="64"/>
      <c r="O19418" s="87"/>
      <c r="P19418" s="127"/>
      <c r="Q19418" s="127"/>
      <c r="R19418" s="127"/>
    </row>
    <row r="19419" spans="7:18" x14ac:dyDescent="0.2">
      <c r="G19419" s="64"/>
      <c r="H19419" s="64"/>
      <c r="O19419" s="87"/>
      <c r="P19419" s="127"/>
      <c r="Q19419" s="127"/>
      <c r="R19419" s="127"/>
    </row>
    <row r="19420" spans="7:18" x14ac:dyDescent="0.2">
      <c r="G19420" s="64"/>
      <c r="H19420" s="64"/>
      <c r="O19420" s="87"/>
      <c r="P19420" s="127"/>
      <c r="Q19420" s="127"/>
      <c r="R19420" s="127"/>
    </row>
    <row r="19421" spans="7:18" x14ac:dyDescent="0.2">
      <c r="G19421" s="64"/>
      <c r="H19421" s="64"/>
      <c r="O19421" s="87"/>
      <c r="P19421" s="127"/>
      <c r="Q19421" s="127"/>
      <c r="R19421" s="127"/>
    </row>
    <row r="19422" spans="7:18" x14ac:dyDescent="0.2">
      <c r="G19422" s="64"/>
      <c r="H19422" s="64"/>
      <c r="O19422" s="87"/>
      <c r="P19422" s="127"/>
      <c r="Q19422" s="127"/>
      <c r="R19422" s="127"/>
    </row>
    <row r="19423" spans="7:18" x14ac:dyDescent="0.2">
      <c r="G19423" s="64"/>
      <c r="H19423" s="64"/>
      <c r="O19423" s="87"/>
      <c r="P19423" s="127"/>
      <c r="Q19423" s="127"/>
      <c r="R19423" s="127"/>
    </row>
    <row r="19424" spans="7:18" x14ac:dyDescent="0.2">
      <c r="G19424" s="64"/>
      <c r="H19424" s="64"/>
      <c r="O19424" s="87"/>
      <c r="P19424" s="127"/>
      <c r="Q19424" s="127"/>
      <c r="R19424" s="127"/>
    </row>
    <row r="19425" spans="7:18" x14ac:dyDescent="0.2">
      <c r="G19425" s="64"/>
      <c r="H19425" s="64"/>
      <c r="O19425" s="87"/>
      <c r="P19425" s="127"/>
      <c r="Q19425" s="127"/>
      <c r="R19425" s="127"/>
    </row>
    <row r="19426" spans="7:18" x14ac:dyDescent="0.2">
      <c r="G19426" s="64"/>
      <c r="H19426" s="64"/>
      <c r="O19426" s="87"/>
      <c r="P19426" s="127"/>
      <c r="Q19426" s="127"/>
      <c r="R19426" s="127"/>
    </row>
    <row r="19427" spans="7:18" x14ac:dyDescent="0.2">
      <c r="G19427" s="64"/>
      <c r="H19427" s="64"/>
      <c r="O19427" s="87"/>
      <c r="P19427" s="127"/>
      <c r="Q19427" s="127"/>
      <c r="R19427" s="127"/>
    </row>
    <row r="19428" spans="7:18" x14ac:dyDescent="0.2">
      <c r="G19428" s="64"/>
      <c r="H19428" s="64"/>
      <c r="O19428" s="87"/>
      <c r="P19428" s="127"/>
      <c r="Q19428" s="127"/>
      <c r="R19428" s="127"/>
    </row>
    <row r="19429" spans="7:18" x14ac:dyDescent="0.2">
      <c r="G19429" s="64"/>
      <c r="H19429" s="64"/>
      <c r="O19429" s="87"/>
      <c r="P19429" s="127"/>
      <c r="Q19429" s="127"/>
      <c r="R19429" s="127"/>
    </row>
    <row r="19430" spans="7:18" x14ac:dyDescent="0.2">
      <c r="G19430" s="64"/>
      <c r="H19430" s="64"/>
      <c r="O19430" s="87"/>
      <c r="P19430" s="127"/>
      <c r="Q19430" s="127"/>
      <c r="R19430" s="127"/>
    </row>
    <row r="19431" spans="7:18" x14ac:dyDescent="0.2">
      <c r="G19431" s="64"/>
      <c r="H19431" s="64"/>
      <c r="O19431" s="87"/>
      <c r="P19431" s="127"/>
      <c r="Q19431" s="127"/>
      <c r="R19431" s="127"/>
    </row>
    <row r="19432" spans="7:18" x14ac:dyDescent="0.2">
      <c r="G19432" s="64"/>
      <c r="H19432" s="64"/>
      <c r="O19432" s="87"/>
      <c r="P19432" s="127"/>
      <c r="Q19432" s="127"/>
      <c r="R19432" s="127"/>
    </row>
    <row r="19433" spans="7:18" x14ac:dyDescent="0.2">
      <c r="G19433" s="64"/>
      <c r="H19433" s="64"/>
      <c r="O19433" s="87"/>
      <c r="P19433" s="127"/>
      <c r="Q19433" s="127"/>
      <c r="R19433" s="127"/>
    </row>
    <row r="19434" spans="7:18" x14ac:dyDescent="0.2">
      <c r="G19434" s="64"/>
      <c r="H19434" s="64"/>
      <c r="O19434" s="87"/>
      <c r="P19434" s="127"/>
      <c r="Q19434" s="127"/>
      <c r="R19434" s="127"/>
    </row>
    <row r="19435" spans="7:18" x14ac:dyDescent="0.2">
      <c r="G19435" s="64"/>
      <c r="H19435" s="64"/>
      <c r="O19435" s="87"/>
      <c r="P19435" s="127"/>
      <c r="Q19435" s="127"/>
      <c r="R19435" s="127"/>
    </row>
    <row r="19436" spans="7:18" x14ac:dyDescent="0.2">
      <c r="G19436" s="64"/>
      <c r="H19436" s="64"/>
      <c r="O19436" s="87"/>
      <c r="P19436" s="127"/>
      <c r="Q19436" s="127"/>
      <c r="R19436" s="127"/>
    </row>
    <row r="19437" spans="7:18" x14ac:dyDescent="0.2">
      <c r="G19437" s="64"/>
      <c r="H19437" s="64"/>
      <c r="O19437" s="87"/>
      <c r="P19437" s="127"/>
      <c r="Q19437" s="127"/>
      <c r="R19437" s="127"/>
    </row>
    <row r="19438" spans="7:18" x14ac:dyDescent="0.2">
      <c r="G19438" s="64"/>
      <c r="H19438" s="64"/>
      <c r="O19438" s="87"/>
      <c r="P19438" s="127"/>
      <c r="Q19438" s="127"/>
      <c r="R19438" s="127"/>
    </row>
    <row r="19439" spans="7:18" x14ac:dyDescent="0.2">
      <c r="G19439" s="64"/>
      <c r="H19439" s="64"/>
      <c r="O19439" s="87"/>
      <c r="P19439" s="127"/>
      <c r="Q19439" s="127"/>
      <c r="R19439" s="127"/>
    </row>
    <row r="19440" spans="7:18" x14ac:dyDescent="0.2">
      <c r="G19440" s="64"/>
      <c r="H19440" s="64"/>
      <c r="O19440" s="87"/>
      <c r="P19440" s="127"/>
      <c r="Q19440" s="127"/>
      <c r="R19440" s="127"/>
    </row>
    <row r="19441" spans="7:18" x14ac:dyDescent="0.2">
      <c r="G19441" s="64"/>
      <c r="H19441" s="64"/>
      <c r="O19441" s="87"/>
      <c r="P19441" s="127"/>
      <c r="Q19441" s="127"/>
      <c r="R19441" s="127"/>
    </row>
    <row r="19442" spans="7:18" x14ac:dyDescent="0.2">
      <c r="G19442" s="64"/>
      <c r="H19442" s="64"/>
      <c r="O19442" s="87"/>
      <c r="P19442" s="127"/>
      <c r="Q19442" s="127"/>
      <c r="R19442" s="127"/>
    </row>
    <row r="19443" spans="7:18" x14ac:dyDescent="0.2">
      <c r="G19443" s="64"/>
      <c r="H19443" s="64"/>
      <c r="O19443" s="87"/>
      <c r="P19443" s="127"/>
      <c r="Q19443" s="127"/>
      <c r="R19443" s="127"/>
    </row>
    <row r="19444" spans="7:18" x14ac:dyDescent="0.2">
      <c r="G19444" s="64"/>
      <c r="H19444" s="64"/>
      <c r="O19444" s="87"/>
      <c r="P19444" s="127"/>
      <c r="Q19444" s="127"/>
      <c r="R19444" s="127"/>
    </row>
    <row r="19445" spans="7:18" x14ac:dyDescent="0.2">
      <c r="G19445" s="64"/>
      <c r="H19445" s="64"/>
      <c r="O19445" s="87"/>
      <c r="P19445" s="127"/>
      <c r="Q19445" s="127"/>
      <c r="R19445" s="127"/>
    </row>
    <row r="19446" spans="7:18" x14ac:dyDescent="0.2">
      <c r="G19446" s="64"/>
      <c r="H19446" s="64"/>
      <c r="O19446" s="87"/>
      <c r="P19446" s="127"/>
      <c r="Q19446" s="127"/>
      <c r="R19446" s="127"/>
    </row>
    <row r="19447" spans="7:18" x14ac:dyDescent="0.2">
      <c r="G19447" s="64"/>
      <c r="H19447" s="64"/>
      <c r="O19447" s="87"/>
      <c r="P19447" s="127"/>
      <c r="Q19447" s="127"/>
      <c r="R19447" s="127"/>
    </row>
    <row r="19448" spans="7:18" x14ac:dyDescent="0.2">
      <c r="G19448" s="64"/>
      <c r="H19448" s="64"/>
      <c r="O19448" s="87"/>
      <c r="P19448" s="127"/>
      <c r="Q19448" s="127"/>
      <c r="R19448" s="127"/>
    </row>
    <row r="19449" spans="7:18" x14ac:dyDescent="0.2">
      <c r="G19449" s="64"/>
      <c r="H19449" s="64"/>
      <c r="O19449" s="87"/>
      <c r="P19449" s="127"/>
      <c r="Q19449" s="127"/>
      <c r="R19449" s="127"/>
    </row>
    <row r="19450" spans="7:18" x14ac:dyDescent="0.2">
      <c r="G19450" s="64"/>
      <c r="H19450" s="64"/>
      <c r="O19450" s="87"/>
      <c r="P19450" s="127"/>
      <c r="Q19450" s="127"/>
      <c r="R19450" s="127"/>
    </row>
    <row r="19451" spans="7:18" x14ac:dyDescent="0.2">
      <c r="G19451" s="64"/>
      <c r="H19451" s="64"/>
      <c r="O19451" s="87"/>
      <c r="P19451" s="127"/>
      <c r="Q19451" s="127"/>
      <c r="R19451" s="127"/>
    </row>
    <row r="19452" spans="7:18" x14ac:dyDescent="0.2">
      <c r="G19452" s="64"/>
      <c r="H19452" s="64"/>
      <c r="O19452" s="87"/>
      <c r="P19452" s="127"/>
      <c r="Q19452" s="127"/>
      <c r="R19452" s="127"/>
    </row>
    <row r="19453" spans="7:18" x14ac:dyDescent="0.2">
      <c r="G19453" s="64"/>
      <c r="H19453" s="64"/>
      <c r="O19453" s="87"/>
      <c r="P19453" s="127"/>
      <c r="Q19453" s="127"/>
      <c r="R19453" s="127"/>
    </row>
    <row r="19454" spans="7:18" x14ac:dyDescent="0.2">
      <c r="G19454" s="64"/>
      <c r="H19454" s="64"/>
      <c r="O19454" s="87"/>
      <c r="P19454" s="127"/>
      <c r="Q19454" s="127"/>
      <c r="R19454" s="127"/>
    </row>
    <row r="19455" spans="7:18" x14ac:dyDescent="0.2">
      <c r="G19455" s="64"/>
      <c r="H19455" s="64"/>
      <c r="O19455" s="87"/>
      <c r="P19455" s="127"/>
      <c r="Q19455" s="127"/>
      <c r="R19455" s="127"/>
    </row>
    <row r="19456" spans="7:18" x14ac:dyDescent="0.2">
      <c r="G19456" s="64"/>
      <c r="H19456" s="64"/>
      <c r="O19456" s="87"/>
      <c r="P19456" s="127"/>
      <c r="Q19456" s="127"/>
      <c r="R19456" s="127"/>
    </row>
    <row r="19457" spans="7:18" x14ac:dyDescent="0.2">
      <c r="G19457" s="64"/>
      <c r="H19457" s="64"/>
      <c r="O19457" s="87"/>
      <c r="P19457" s="127"/>
      <c r="Q19457" s="127"/>
      <c r="R19457" s="127"/>
    </row>
    <row r="19458" spans="7:18" x14ac:dyDescent="0.2">
      <c r="G19458" s="64"/>
      <c r="H19458" s="64"/>
      <c r="O19458" s="87"/>
      <c r="P19458" s="127"/>
      <c r="Q19458" s="127"/>
      <c r="R19458" s="127"/>
    </row>
    <row r="19459" spans="7:18" x14ac:dyDescent="0.2">
      <c r="G19459" s="64"/>
      <c r="H19459" s="64"/>
      <c r="O19459" s="87"/>
      <c r="P19459" s="127"/>
      <c r="Q19459" s="127"/>
      <c r="R19459" s="127"/>
    </row>
    <row r="19460" spans="7:18" x14ac:dyDescent="0.2">
      <c r="G19460" s="64"/>
      <c r="H19460" s="64"/>
      <c r="O19460" s="87"/>
      <c r="P19460" s="127"/>
      <c r="Q19460" s="127"/>
      <c r="R19460" s="127"/>
    </row>
    <row r="19461" spans="7:18" x14ac:dyDescent="0.2">
      <c r="G19461" s="64"/>
      <c r="H19461" s="64"/>
      <c r="O19461" s="87"/>
      <c r="P19461" s="127"/>
      <c r="Q19461" s="127"/>
      <c r="R19461" s="127"/>
    </row>
    <row r="19462" spans="7:18" x14ac:dyDescent="0.2">
      <c r="G19462" s="64"/>
      <c r="H19462" s="64"/>
      <c r="O19462" s="87"/>
      <c r="P19462" s="127"/>
      <c r="Q19462" s="127"/>
      <c r="R19462" s="127"/>
    </row>
    <row r="19463" spans="7:18" x14ac:dyDescent="0.2">
      <c r="G19463" s="64"/>
      <c r="H19463" s="64"/>
      <c r="O19463" s="87"/>
      <c r="P19463" s="127"/>
      <c r="Q19463" s="127"/>
      <c r="R19463" s="127"/>
    </row>
    <row r="19464" spans="7:18" x14ac:dyDescent="0.2">
      <c r="G19464" s="64"/>
      <c r="H19464" s="64"/>
      <c r="O19464" s="87"/>
      <c r="P19464" s="127"/>
      <c r="Q19464" s="127"/>
      <c r="R19464" s="127"/>
    </row>
    <row r="19465" spans="7:18" x14ac:dyDescent="0.2">
      <c r="G19465" s="64"/>
      <c r="H19465" s="64"/>
      <c r="O19465" s="87"/>
      <c r="P19465" s="127"/>
      <c r="Q19465" s="127"/>
      <c r="R19465" s="127"/>
    </row>
    <row r="19466" spans="7:18" x14ac:dyDescent="0.2">
      <c r="G19466" s="64"/>
      <c r="H19466" s="64"/>
      <c r="O19466" s="87"/>
      <c r="P19466" s="127"/>
      <c r="Q19466" s="127"/>
      <c r="R19466" s="127"/>
    </row>
    <row r="19467" spans="7:18" x14ac:dyDescent="0.2">
      <c r="G19467" s="64"/>
      <c r="H19467" s="64"/>
      <c r="O19467" s="87"/>
      <c r="P19467" s="127"/>
      <c r="Q19467" s="127"/>
      <c r="R19467" s="127"/>
    </row>
    <row r="19468" spans="7:18" x14ac:dyDescent="0.2">
      <c r="G19468" s="64"/>
      <c r="H19468" s="64"/>
      <c r="O19468" s="87"/>
      <c r="P19468" s="127"/>
      <c r="Q19468" s="127"/>
      <c r="R19468" s="127"/>
    </row>
    <row r="19469" spans="7:18" x14ac:dyDescent="0.2">
      <c r="G19469" s="64"/>
      <c r="H19469" s="64"/>
      <c r="O19469" s="87"/>
      <c r="P19469" s="127"/>
      <c r="Q19469" s="127"/>
      <c r="R19469" s="127"/>
    </row>
    <row r="19470" spans="7:18" x14ac:dyDescent="0.2">
      <c r="G19470" s="64"/>
      <c r="H19470" s="64"/>
      <c r="O19470" s="87"/>
      <c r="P19470" s="127"/>
      <c r="Q19470" s="127"/>
      <c r="R19470" s="127"/>
    </row>
    <row r="19471" spans="7:18" x14ac:dyDescent="0.2">
      <c r="G19471" s="64"/>
      <c r="H19471" s="64"/>
      <c r="O19471" s="87"/>
      <c r="P19471" s="127"/>
      <c r="Q19471" s="127"/>
      <c r="R19471" s="127"/>
    </row>
    <row r="19472" spans="7:18" x14ac:dyDescent="0.2">
      <c r="G19472" s="64"/>
      <c r="H19472" s="64"/>
      <c r="O19472" s="87"/>
      <c r="P19472" s="127"/>
      <c r="Q19472" s="127"/>
      <c r="R19472" s="127"/>
    </row>
    <row r="19473" spans="7:18" x14ac:dyDescent="0.2">
      <c r="G19473" s="64"/>
      <c r="H19473" s="64"/>
      <c r="O19473" s="87"/>
      <c r="P19473" s="127"/>
      <c r="Q19473" s="127"/>
      <c r="R19473" s="127"/>
    </row>
    <row r="19474" spans="7:18" x14ac:dyDescent="0.2">
      <c r="G19474" s="64"/>
      <c r="H19474" s="64"/>
      <c r="O19474" s="87"/>
      <c r="P19474" s="127"/>
      <c r="Q19474" s="127"/>
      <c r="R19474" s="127"/>
    </row>
    <row r="19475" spans="7:18" x14ac:dyDescent="0.2">
      <c r="G19475" s="64"/>
      <c r="H19475" s="64"/>
      <c r="O19475" s="87"/>
      <c r="P19475" s="127"/>
      <c r="Q19475" s="127"/>
      <c r="R19475" s="127"/>
    </row>
    <row r="19476" spans="7:18" x14ac:dyDescent="0.2">
      <c r="G19476" s="64"/>
      <c r="H19476" s="64"/>
      <c r="O19476" s="87"/>
      <c r="P19476" s="127"/>
      <c r="Q19476" s="127"/>
      <c r="R19476" s="127"/>
    </row>
    <row r="19477" spans="7:18" x14ac:dyDescent="0.2">
      <c r="G19477" s="64"/>
      <c r="H19477" s="64"/>
      <c r="O19477" s="87"/>
      <c r="P19477" s="127"/>
      <c r="Q19477" s="127"/>
      <c r="R19477" s="127"/>
    </row>
    <row r="19478" spans="7:18" x14ac:dyDescent="0.2">
      <c r="G19478" s="64"/>
      <c r="H19478" s="64"/>
      <c r="O19478" s="87"/>
      <c r="P19478" s="127"/>
      <c r="Q19478" s="127"/>
      <c r="R19478" s="127"/>
    </row>
    <row r="19479" spans="7:18" x14ac:dyDescent="0.2">
      <c r="G19479" s="64"/>
      <c r="H19479" s="64"/>
      <c r="O19479" s="87"/>
      <c r="P19479" s="127"/>
      <c r="Q19479" s="127"/>
      <c r="R19479" s="127"/>
    </row>
    <row r="19480" spans="7:18" x14ac:dyDescent="0.2">
      <c r="G19480" s="64"/>
      <c r="H19480" s="64"/>
      <c r="O19480" s="87"/>
      <c r="P19480" s="127"/>
      <c r="Q19480" s="127"/>
      <c r="R19480" s="127"/>
    </row>
    <row r="19481" spans="7:18" x14ac:dyDescent="0.2">
      <c r="G19481" s="64"/>
      <c r="H19481" s="64"/>
      <c r="O19481" s="87"/>
      <c r="P19481" s="127"/>
      <c r="Q19481" s="127"/>
      <c r="R19481" s="127"/>
    </row>
    <row r="19482" spans="7:18" x14ac:dyDescent="0.2">
      <c r="G19482" s="64"/>
      <c r="H19482" s="64"/>
      <c r="O19482" s="87"/>
      <c r="P19482" s="127"/>
      <c r="Q19482" s="127"/>
      <c r="R19482" s="127"/>
    </row>
    <row r="19483" spans="7:18" x14ac:dyDescent="0.2">
      <c r="G19483" s="64"/>
      <c r="H19483" s="64"/>
      <c r="O19483" s="87"/>
      <c r="P19483" s="127"/>
      <c r="Q19483" s="127"/>
      <c r="R19483" s="127"/>
    </row>
    <row r="19484" spans="7:18" x14ac:dyDescent="0.2">
      <c r="G19484" s="64"/>
      <c r="H19484" s="64"/>
      <c r="O19484" s="87"/>
      <c r="P19484" s="127"/>
      <c r="Q19484" s="127"/>
      <c r="R19484" s="127"/>
    </row>
    <row r="19485" spans="7:18" x14ac:dyDescent="0.2">
      <c r="G19485" s="64"/>
      <c r="H19485" s="64"/>
      <c r="O19485" s="87"/>
      <c r="P19485" s="127"/>
      <c r="Q19485" s="127"/>
      <c r="R19485" s="127"/>
    </row>
    <row r="19486" spans="7:18" x14ac:dyDescent="0.2">
      <c r="G19486" s="64"/>
      <c r="H19486" s="64"/>
      <c r="O19486" s="87"/>
      <c r="P19486" s="127"/>
      <c r="Q19486" s="127"/>
      <c r="R19486" s="127"/>
    </row>
    <row r="19487" spans="7:18" x14ac:dyDescent="0.2">
      <c r="G19487" s="64"/>
      <c r="H19487" s="64"/>
      <c r="O19487" s="87"/>
      <c r="P19487" s="127"/>
      <c r="Q19487" s="127"/>
      <c r="R19487" s="127"/>
    </row>
    <row r="19488" spans="7:18" x14ac:dyDescent="0.2">
      <c r="G19488" s="64"/>
      <c r="H19488" s="64"/>
      <c r="O19488" s="87"/>
      <c r="P19488" s="127"/>
      <c r="Q19488" s="127"/>
      <c r="R19488" s="127"/>
    </row>
    <row r="19489" spans="7:18" x14ac:dyDescent="0.2">
      <c r="G19489" s="64"/>
      <c r="H19489" s="64"/>
      <c r="O19489" s="87"/>
      <c r="P19489" s="127"/>
      <c r="Q19489" s="127"/>
      <c r="R19489" s="127"/>
    </row>
    <row r="19490" spans="7:18" x14ac:dyDescent="0.2">
      <c r="G19490" s="64"/>
      <c r="H19490" s="64"/>
      <c r="O19490" s="87"/>
      <c r="P19490" s="127"/>
      <c r="Q19490" s="127"/>
      <c r="R19490" s="127"/>
    </row>
    <row r="19491" spans="7:18" x14ac:dyDescent="0.2">
      <c r="G19491" s="64"/>
      <c r="H19491" s="64"/>
      <c r="O19491" s="87"/>
      <c r="P19491" s="127"/>
      <c r="Q19491" s="127"/>
      <c r="R19491" s="127"/>
    </row>
    <row r="19492" spans="7:18" x14ac:dyDescent="0.2">
      <c r="G19492" s="64"/>
      <c r="H19492" s="64"/>
      <c r="O19492" s="87"/>
      <c r="P19492" s="127"/>
      <c r="Q19492" s="127"/>
      <c r="R19492" s="127"/>
    </row>
    <row r="19493" spans="7:18" x14ac:dyDescent="0.2">
      <c r="G19493" s="64"/>
      <c r="H19493" s="64"/>
      <c r="O19493" s="87"/>
      <c r="P19493" s="127"/>
      <c r="Q19493" s="127"/>
      <c r="R19493" s="127"/>
    </row>
    <row r="19494" spans="7:18" x14ac:dyDescent="0.2">
      <c r="G19494" s="64"/>
      <c r="H19494" s="64"/>
      <c r="O19494" s="87"/>
      <c r="P19494" s="127"/>
      <c r="Q19494" s="127"/>
      <c r="R19494" s="127"/>
    </row>
    <row r="19495" spans="7:18" x14ac:dyDescent="0.2">
      <c r="G19495" s="64"/>
      <c r="H19495" s="64"/>
      <c r="O19495" s="87"/>
      <c r="P19495" s="127"/>
      <c r="Q19495" s="127"/>
      <c r="R19495" s="127"/>
    </row>
    <row r="19496" spans="7:18" x14ac:dyDescent="0.2">
      <c r="G19496" s="64"/>
      <c r="H19496" s="64"/>
      <c r="O19496" s="87"/>
      <c r="P19496" s="127"/>
      <c r="Q19496" s="127"/>
      <c r="R19496" s="127"/>
    </row>
    <row r="19497" spans="7:18" x14ac:dyDescent="0.2">
      <c r="G19497" s="64"/>
      <c r="H19497" s="64"/>
      <c r="O19497" s="87"/>
      <c r="P19497" s="127"/>
      <c r="Q19497" s="127"/>
      <c r="R19497" s="127"/>
    </row>
    <row r="19498" spans="7:18" x14ac:dyDescent="0.2">
      <c r="G19498" s="64"/>
      <c r="H19498" s="64"/>
      <c r="O19498" s="87"/>
      <c r="P19498" s="127"/>
      <c r="Q19498" s="127"/>
      <c r="R19498" s="127"/>
    </row>
    <row r="19499" spans="7:18" x14ac:dyDescent="0.2">
      <c r="G19499" s="64"/>
      <c r="H19499" s="64"/>
      <c r="O19499" s="87"/>
      <c r="P19499" s="127"/>
      <c r="Q19499" s="127"/>
      <c r="R19499" s="127"/>
    </row>
    <row r="19500" spans="7:18" x14ac:dyDescent="0.2">
      <c r="G19500" s="64"/>
      <c r="H19500" s="64"/>
      <c r="O19500" s="87"/>
      <c r="P19500" s="127"/>
      <c r="Q19500" s="127"/>
      <c r="R19500" s="127"/>
    </row>
    <row r="19501" spans="7:18" x14ac:dyDescent="0.2">
      <c r="G19501" s="64"/>
      <c r="H19501" s="64"/>
      <c r="O19501" s="87"/>
      <c r="P19501" s="127"/>
      <c r="Q19501" s="127"/>
      <c r="R19501" s="127"/>
    </row>
    <row r="19502" spans="7:18" x14ac:dyDescent="0.2">
      <c r="G19502" s="64"/>
      <c r="H19502" s="64"/>
      <c r="O19502" s="87"/>
      <c r="P19502" s="127"/>
      <c r="Q19502" s="127"/>
      <c r="R19502" s="127"/>
    </row>
    <row r="19503" spans="7:18" x14ac:dyDescent="0.2">
      <c r="G19503" s="64"/>
      <c r="H19503" s="64"/>
      <c r="O19503" s="87"/>
      <c r="P19503" s="127"/>
      <c r="Q19503" s="127"/>
      <c r="R19503" s="127"/>
    </row>
    <row r="19504" spans="7:18" x14ac:dyDescent="0.2">
      <c r="G19504" s="64"/>
      <c r="H19504" s="64"/>
      <c r="O19504" s="87"/>
      <c r="P19504" s="127"/>
      <c r="Q19504" s="127"/>
      <c r="R19504" s="127"/>
    </row>
    <row r="19505" spans="7:18" x14ac:dyDescent="0.2">
      <c r="G19505" s="64"/>
      <c r="H19505" s="64"/>
      <c r="O19505" s="87"/>
      <c r="P19505" s="127"/>
      <c r="Q19505" s="127"/>
      <c r="R19505" s="127"/>
    </row>
    <row r="19506" spans="7:18" x14ac:dyDescent="0.2">
      <c r="G19506" s="64"/>
      <c r="H19506" s="64"/>
      <c r="O19506" s="87"/>
      <c r="P19506" s="127"/>
      <c r="Q19506" s="127"/>
      <c r="R19506" s="127"/>
    </row>
    <row r="19507" spans="7:18" x14ac:dyDescent="0.2">
      <c r="G19507" s="64"/>
      <c r="H19507" s="64"/>
      <c r="O19507" s="87"/>
      <c r="P19507" s="127"/>
      <c r="Q19507" s="127"/>
      <c r="R19507" s="127"/>
    </row>
    <row r="19508" spans="7:18" x14ac:dyDescent="0.2">
      <c r="G19508" s="64"/>
      <c r="H19508" s="64"/>
      <c r="O19508" s="87"/>
      <c r="P19508" s="127"/>
      <c r="Q19508" s="127"/>
      <c r="R19508" s="127"/>
    </row>
    <row r="19509" spans="7:18" x14ac:dyDescent="0.2">
      <c r="G19509" s="64"/>
      <c r="H19509" s="64"/>
      <c r="O19509" s="87"/>
      <c r="P19509" s="127"/>
      <c r="Q19509" s="127"/>
      <c r="R19509" s="127"/>
    </row>
    <row r="19510" spans="7:18" x14ac:dyDescent="0.2">
      <c r="G19510" s="64"/>
      <c r="H19510" s="64"/>
      <c r="O19510" s="87"/>
      <c r="P19510" s="127"/>
      <c r="Q19510" s="127"/>
      <c r="R19510" s="127"/>
    </row>
    <row r="19511" spans="7:18" x14ac:dyDescent="0.2">
      <c r="G19511" s="64"/>
      <c r="H19511" s="64"/>
      <c r="O19511" s="87"/>
      <c r="P19511" s="127"/>
      <c r="Q19511" s="127"/>
      <c r="R19511" s="127"/>
    </row>
    <row r="19512" spans="7:18" x14ac:dyDescent="0.2">
      <c r="G19512" s="64"/>
      <c r="H19512" s="64"/>
      <c r="O19512" s="87"/>
      <c r="P19512" s="127"/>
      <c r="Q19512" s="127"/>
      <c r="R19512" s="127"/>
    </row>
    <row r="19513" spans="7:18" x14ac:dyDescent="0.2">
      <c r="G19513" s="64"/>
      <c r="H19513" s="64"/>
      <c r="O19513" s="87"/>
      <c r="P19513" s="127"/>
      <c r="Q19513" s="127"/>
      <c r="R19513" s="127"/>
    </row>
    <row r="19514" spans="7:18" x14ac:dyDescent="0.2">
      <c r="G19514" s="64"/>
      <c r="H19514" s="64"/>
      <c r="O19514" s="87"/>
      <c r="P19514" s="127"/>
      <c r="Q19514" s="127"/>
      <c r="R19514" s="127"/>
    </row>
    <row r="19515" spans="7:18" x14ac:dyDescent="0.2">
      <c r="G19515" s="64"/>
      <c r="H19515" s="64"/>
      <c r="O19515" s="87"/>
      <c r="P19515" s="127"/>
      <c r="Q19515" s="127"/>
      <c r="R19515" s="127"/>
    </row>
    <row r="19516" spans="7:18" x14ac:dyDescent="0.2">
      <c r="G19516" s="64"/>
      <c r="H19516" s="64"/>
      <c r="O19516" s="87"/>
      <c r="P19516" s="127"/>
      <c r="Q19516" s="127"/>
      <c r="R19516" s="127"/>
    </row>
    <row r="19517" spans="7:18" x14ac:dyDescent="0.2">
      <c r="G19517" s="64"/>
      <c r="H19517" s="64"/>
      <c r="O19517" s="87"/>
      <c r="P19517" s="127"/>
      <c r="Q19517" s="127"/>
      <c r="R19517" s="127"/>
    </row>
    <row r="19518" spans="7:18" x14ac:dyDescent="0.2">
      <c r="G19518" s="64"/>
      <c r="H19518" s="64"/>
      <c r="O19518" s="87"/>
      <c r="P19518" s="127"/>
      <c r="Q19518" s="127"/>
      <c r="R19518" s="127"/>
    </row>
    <row r="19519" spans="7:18" x14ac:dyDescent="0.2">
      <c r="G19519" s="64"/>
      <c r="H19519" s="64"/>
      <c r="O19519" s="87"/>
      <c r="P19519" s="127"/>
      <c r="Q19519" s="127"/>
      <c r="R19519" s="127"/>
    </row>
    <row r="19520" spans="7:18" x14ac:dyDescent="0.2">
      <c r="G19520" s="64"/>
      <c r="H19520" s="64"/>
      <c r="O19520" s="87"/>
      <c r="P19520" s="127"/>
      <c r="Q19520" s="127"/>
      <c r="R19520" s="127"/>
    </row>
    <row r="19521" spans="7:18" x14ac:dyDescent="0.2">
      <c r="G19521" s="64"/>
      <c r="H19521" s="64"/>
      <c r="O19521" s="87"/>
      <c r="P19521" s="127"/>
      <c r="Q19521" s="127"/>
      <c r="R19521" s="127"/>
    </row>
    <row r="19522" spans="7:18" x14ac:dyDescent="0.2">
      <c r="G19522" s="64"/>
      <c r="H19522" s="64"/>
      <c r="O19522" s="87"/>
      <c r="P19522" s="127"/>
      <c r="Q19522" s="127"/>
      <c r="R19522" s="127"/>
    </row>
    <row r="19523" spans="7:18" x14ac:dyDescent="0.2">
      <c r="G19523" s="64"/>
      <c r="H19523" s="64"/>
      <c r="O19523" s="87"/>
      <c r="P19523" s="127"/>
      <c r="Q19523" s="127"/>
      <c r="R19523" s="127"/>
    </row>
    <row r="19524" spans="7:18" x14ac:dyDescent="0.2">
      <c r="G19524" s="64"/>
      <c r="H19524" s="64"/>
      <c r="O19524" s="87"/>
      <c r="P19524" s="127"/>
      <c r="Q19524" s="127"/>
      <c r="R19524" s="127"/>
    </row>
    <row r="19525" spans="7:18" x14ac:dyDescent="0.2">
      <c r="G19525" s="64"/>
      <c r="H19525" s="64"/>
      <c r="O19525" s="87"/>
      <c r="P19525" s="127"/>
      <c r="Q19525" s="127"/>
      <c r="R19525" s="127"/>
    </row>
    <row r="19526" spans="7:18" x14ac:dyDescent="0.2">
      <c r="G19526" s="64"/>
      <c r="H19526" s="64"/>
      <c r="O19526" s="87"/>
      <c r="P19526" s="127"/>
      <c r="Q19526" s="127"/>
      <c r="R19526" s="127"/>
    </row>
    <row r="19527" spans="7:18" x14ac:dyDescent="0.2">
      <c r="G19527" s="64"/>
      <c r="H19527" s="64"/>
      <c r="O19527" s="87"/>
      <c r="P19527" s="127"/>
      <c r="Q19527" s="127"/>
      <c r="R19527" s="127"/>
    </row>
    <row r="19528" spans="7:18" x14ac:dyDescent="0.2">
      <c r="G19528" s="64"/>
      <c r="H19528" s="64"/>
      <c r="O19528" s="87"/>
      <c r="P19528" s="127"/>
      <c r="Q19528" s="127"/>
      <c r="R19528" s="127"/>
    </row>
    <row r="19529" spans="7:18" x14ac:dyDescent="0.2">
      <c r="G19529" s="64"/>
      <c r="H19529" s="64"/>
      <c r="O19529" s="87"/>
      <c r="P19529" s="127"/>
      <c r="Q19529" s="127"/>
      <c r="R19529" s="127"/>
    </row>
    <row r="19530" spans="7:18" x14ac:dyDescent="0.2">
      <c r="G19530" s="64"/>
      <c r="H19530" s="64"/>
      <c r="O19530" s="87"/>
      <c r="P19530" s="127"/>
      <c r="Q19530" s="127"/>
      <c r="R19530" s="127"/>
    </row>
    <row r="19531" spans="7:18" x14ac:dyDescent="0.2">
      <c r="G19531" s="64"/>
      <c r="H19531" s="64"/>
      <c r="O19531" s="87"/>
      <c r="P19531" s="127"/>
      <c r="Q19531" s="127"/>
      <c r="R19531" s="127"/>
    </row>
    <row r="19532" spans="7:18" x14ac:dyDescent="0.2">
      <c r="G19532" s="64"/>
      <c r="H19532" s="64"/>
      <c r="O19532" s="87"/>
      <c r="P19532" s="127"/>
      <c r="Q19532" s="127"/>
      <c r="R19532" s="127"/>
    </row>
    <row r="19533" spans="7:18" x14ac:dyDescent="0.2">
      <c r="G19533" s="64"/>
      <c r="H19533" s="64"/>
      <c r="O19533" s="87"/>
      <c r="P19533" s="127"/>
      <c r="Q19533" s="127"/>
      <c r="R19533" s="127"/>
    </row>
    <row r="19534" spans="7:18" x14ac:dyDescent="0.2">
      <c r="G19534" s="64"/>
      <c r="H19534" s="64"/>
      <c r="O19534" s="87"/>
      <c r="P19534" s="127"/>
      <c r="Q19534" s="127"/>
      <c r="R19534" s="127"/>
    </row>
    <row r="19535" spans="7:18" x14ac:dyDescent="0.2">
      <c r="G19535" s="64"/>
      <c r="H19535" s="64"/>
      <c r="O19535" s="87"/>
      <c r="P19535" s="127"/>
      <c r="Q19535" s="127"/>
      <c r="R19535" s="127"/>
    </row>
    <row r="19536" spans="7:18" x14ac:dyDescent="0.2">
      <c r="G19536" s="64"/>
      <c r="H19536" s="64"/>
      <c r="O19536" s="87"/>
      <c r="P19536" s="127"/>
      <c r="Q19536" s="127"/>
      <c r="R19536" s="127"/>
    </row>
    <row r="19537" spans="7:18" x14ac:dyDescent="0.2">
      <c r="G19537" s="64"/>
      <c r="H19537" s="64"/>
      <c r="O19537" s="87"/>
      <c r="P19537" s="127"/>
      <c r="Q19537" s="127"/>
      <c r="R19537" s="127"/>
    </row>
    <row r="19538" spans="7:18" x14ac:dyDescent="0.2">
      <c r="G19538" s="64"/>
      <c r="H19538" s="64"/>
      <c r="O19538" s="87"/>
      <c r="P19538" s="127"/>
      <c r="Q19538" s="127"/>
      <c r="R19538" s="127"/>
    </row>
    <row r="19539" spans="7:18" x14ac:dyDescent="0.2">
      <c r="G19539" s="64"/>
      <c r="H19539" s="64"/>
      <c r="O19539" s="87"/>
      <c r="P19539" s="127"/>
      <c r="Q19539" s="127"/>
      <c r="R19539" s="127"/>
    </row>
    <row r="19540" spans="7:18" x14ac:dyDescent="0.2">
      <c r="G19540" s="64"/>
      <c r="H19540" s="64"/>
      <c r="O19540" s="87"/>
      <c r="P19540" s="127"/>
      <c r="Q19540" s="127"/>
      <c r="R19540" s="127"/>
    </row>
    <row r="19541" spans="7:18" x14ac:dyDescent="0.2">
      <c r="G19541" s="64"/>
      <c r="H19541" s="64"/>
      <c r="O19541" s="87"/>
      <c r="P19541" s="127"/>
      <c r="Q19541" s="127"/>
      <c r="R19541" s="127"/>
    </row>
    <row r="19542" spans="7:18" x14ac:dyDescent="0.2">
      <c r="G19542" s="64"/>
      <c r="H19542" s="64"/>
      <c r="O19542" s="87"/>
      <c r="P19542" s="127"/>
      <c r="Q19542" s="127"/>
      <c r="R19542" s="127"/>
    </row>
    <row r="19543" spans="7:18" x14ac:dyDescent="0.2">
      <c r="G19543" s="64"/>
      <c r="H19543" s="64"/>
      <c r="O19543" s="87"/>
      <c r="P19543" s="127"/>
      <c r="Q19543" s="127"/>
      <c r="R19543" s="127"/>
    </row>
    <row r="19544" spans="7:18" x14ac:dyDescent="0.2">
      <c r="G19544" s="64"/>
      <c r="H19544" s="64"/>
      <c r="O19544" s="87"/>
      <c r="P19544" s="127"/>
      <c r="Q19544" s="127"/>
      <c r="R19544" s="127"/>
    </row>
    <row r="19545" spans="7:18" x14ac:dyDescent="0.2">
      <c r="G19545" s="64"/>
      <c r="H19545" s="64"/>
      <c r="O19545" s="87"/>
      <c r="P19545" s="127"/>
      <c r="Q19545" s="127"/>
      <c r="R19545" s="127"/>
    </row>
    <row r="19546" spans="7:18" x14ac:dyDescent="0.2">
      <c r="G19546" s="64"/>
      <c r="H19546" s="64"/>
      <c r="O19546" s="87"/>
      <c r="P19546" s="127"/>
      <c r="Q19546" s="127"/>
      <c r="R19546" s="127"/>
    </row>
    <row r="19547" spans="7:18" x14ac:dyDescent="0.2">
      <c r="G19547" s="64"/>
      <c r="H19547" s="64"/>
      <c r="O19547" s="87"/>
      <c r="P19547" s="127"/>
      <c r="Q19547" s="127"/>
      <c r="R19547" s="127"/>
    </row>
    <row r="19548" spans="7:18" x14ac:dyDescent="0.2">
      <c r="G19548" s="64"/>
      <c r="H19548" s="64"/>
      <c r="O19548" s="87"/>
      <c r="P19548" s="127"/>
      <c r="Q19548" s="127"/>
      <c r="R19548" s="127"/>
    </row>
    <row r="19549" spans="7:18" x14ac:dyDescent="0.2">
      <c r="G19549" s="64"/>
      <c r="H19549" s="64"/>
      <c r="O19549" s="87"/>
      <c r="P19549" s="127"/>
      <c r="Q19549" s="127"/>
      <c r="R19549" s="127"/>
    </row>
    <row r="19550" spans="7:18" x14ac:dyDescent="0.2">
      <c r="G19550" s="64"/>
      <c r="H19550" s="64"/>
      <c r="O19550" s="87"/>
      <c r="P19550" s="127"/>
      <c r="Q19550" s="127"/>
      <c r="R19550" s="127"/>
    </row>
    <row r="19551" spans="7:18" x14ac:dyDescent="0.2">
      <c r="G19551" s="64"/>
      <c r="H19551" s="64"/>
      <c r="O19551" s="87"/>
      <c r="P19551" s="127"/>
      <c r="Q19551" s="127"/>
      <c r="R19551" s="127"/>
    </row>
    <row r="19552" spans="7:18" x14ac:dyDescent="0.2">
      <c r="G19552" s="64"/>
      <c r="H19552" s="64"/>
      <c r="O19552" s="87"/>
      <c r="P19552" s="127"/>
      <c r="Q19552" s="127"/>
      <c r="R19552" s="127"/>
    </row>
    <row r="19553" spans="7:18" x14ac:dyDescent="0.2">
      <c r="G19553" s="64"/>
      <c r="H19553" s="64"/>
      <c r="O19553" s="87"/>
      <c r="P19553" s="127"/>
      <c r="Q19553" s="127"/>
      <c r="R19553" s="127"/>
    </row>
    <row r="19554" spans="7:18" x14ac:dyDescent="0.2">
      <c r="G19554" s="64"/>
      <c r="H19554" s="64"/>
      <c r="O19554" s="87"/>
      <c r="P19554" s="127"/>
      <c r="Q19554" s="127"/>
      <c r="R19554" s="127"/>
    </row>
    <row r="19555" spans="7:18" x14ac:dyDescent="0.2">
      <c r="G19555" s="64"/>
      <c r="H19555" s="64"/>
      <c r="O19555" s="87"/>
      <c r="P19555" s="127"/>
      <c r="Q19555" s="127"/>
      <c r="R19555" s="127"/>
    </row>
    <row r="19556" spans="7:18" x14ac:dyDescent="0.2">
      <c r="G19556" s="64"/>
      <c r="H19556" s="64"/>
      <c r="O19556" s="87"/>
      <c r="P19556" s="127"/>
      <c r="Q19556" s="127"/>
      <c r="R19556" s="127"/>
    </row>
    <row r="19557" spans="7:18" x14ac:dyDescent="0.2">
      <c r="G19557" s="64"/>
      <c r="H19557" s="64"/>
      <c r="O19557" s="87"/>
      <c r="P19557" s="127"/>
      <c r="Q19557" s="127"/>
      <c r="R19557" s="127"/>
    </row>
    <row r="19558" spans="7:18" x14ac:dyDescent="0.2">
      <c r="G19558" s="64"/>
      <c r="H19558" s="64"/>
      <c r="O19558" s="87"/>
      <c r="P19558" s="127"/>
      <c r="Q19558" s="127"/>
      <c r="R19558" s="127"/>
    </row>
    <row r="19559" spans="7:18" x14ac:dyDescent="0.2">
      <c r="G19559" s="64"/>
      <c r="H19559" s="64"/>
      <c r="O19559" s="87"/>
      <c r="P19559" s="127"/>
      <c r="Q19559" s="127"/>
      <c r="R19559" s="127"/>
    </row>
    <row r="19560" spans="7:18" x14ac:dyDescent="0.2">
      <c r="G19560" s="64"/>
      <c r="H19560" s="64"/>
      <c r="O19560" s="87"/>
      <c r="P19560" s="127"/>
      <c r="Q19560" s="127"/>
      <c r="R19560" s="127"/>
    </row>
    <row r="19561" spans="7:18" x14ac:dyDescent="0.2">
      <c r="G19561" s="64"/>
      <c r="H19561" s="64"/>
      <c r="O19561" s="87"/>
      <c r="P19561" s="127"/>
      <c r="Q19561" s="127"/>
      <c r="R19561" s="127"/>
    </row>
    <row r="19562" spans="7:18" x14ac:dyDescent="0.2">
      <c r="G19562" s="64"/>
      <c r="H19562" s="64"/>
      <c r="O19562" s="87"/>
      <c r="P19562" s="127"/>
      <c r="Q19562" s="127"/>
      <c r="R19562" s="127"/>
    </row>
    <row r="19563" spans="7:18" x14ac:dyDescent="0.2">
      <c r="G19563" s="64"/>
      <c r="H19563" s="64"/>
      <c r="O19563" s="87"/>
      <c r="P19563" s="127"/>
      <c r="Q19563" s="127"/>
      <c r="R19563" s="127"/>
    </row>
    <row r="19564" spans="7:18" x14ac:dyDescent="0.2">
      <c r="G19564" s="64"/>
      <c r="H19564" s="64"/>
      <c r="O19564" s="87"/>
      <c r="P19564" s="127"/>
      <c r="Q19564" s="127"/>
      <c r="R19564" s="127"/>
    </row>
    <row r="19565" spans="7:18" x14ac:dyDescent="0.2">
      <c r="G19565" s="64"/>
      <c r="H19565" s="64"/>
      <c r="O19565" s="87"/>
      <c r="P19565" s="127"/>
      <c r="Q19565" s="127"/>
      <c r="R19565" s="127"/>
    </row>
    <row r="19566" spans="7:18" x14ac:dyDescent="0.2">
      <c r="G19566" s="64"/>
      <c r="H19566" s="64"/>
      <c r="O19566" s="87"/>
      <c r="P19566" s="127"/>
      <c r="Q19566" s="127"/>
      <c r="R19566" s="127"/>
    </row>
    <row r="19567" spans="7:18" x14ac:dyDescent="0.2">
      <c r="G19567" s="64"/>
      <c r="H19567" s="64"/>
      <c r="O19567" s="87"/>
      <c r="P19567" s="127"/>
      <c r="Q19567" s="127"/>
      <c r="R19567" s="127"/>
    </row>
    <row r="19568" spans="7:18" x14ac:dyDescent="0.2">
      <c r="G19568" s="64"/>
      <c r="H19568" s="64"/>
      <c r="O19568" s="87"/>
      <c r="P19568" s="127"/>
      <c r="Q19568" s="127"/>
      <c r="R19568" s="127"/>
    </row>
    <row r="19569" spans="7:18" x14ac:dyDescent="0.2">
      <c r="G19569" s="64"/>
      <c r="H19569" s="64"/>
      <c r="O19569" s="87"/>
      <c r="P19569" s="127"/>
      <c r="Q19569" s="127"/>
      <c r="R19569" s="127"/>
    </row>
    <row r="19570" spans="7:18" x14ac:dyDescent="0.2">
      <c r="G19570" s="64"/>
      <c r="H19570" s="64"/>
      <c r="O19570" s="87"/>
      <c r="P19570" s="127"/>
      <c r="Q19570" s="127"/>
      <c r="R19570" s="127"/>
    </row>
    <row r="19571" spans="7:18" x14ac:dyDescent="0.2">
      <c r="G19571" s="64"/>
      <c r="H19571" s="64"/>
      <c r="O19571" s="87"/>
      <c r="P19571" s="127"/>
      <c r="Q19571" s="127"/>
      <c r="R19571" s="127"/>
    </row>
    <row r="19572" spans="7:18" x14ac:dyDescent="0.2">
      <c r="G19572" s="64"/>
      <c r="H19572" s="64"/>
      <c r="O19572" s="87"/>
      <c r="P19572" s="127"/>
      <c r="Q19572" s="127"/>
      <c r="R19572" s="127"/>
    </row>
    <row r="19573" spans="7:18" x14ac:dyDescent="0.2">
      <c r="G19573" s="64"/>
      <c r="H19573" s="64"/>
      <c r="O19573" s="87"/>
      <c r="P19573" s="127"/>
      <c r="Q19573" s="127"/>
      <c r="R19573" s="127"/>
    </row>
    <row r="19574" spans="7:18" x14ac:dyDescent="0.2">
      <c r="G19574" s="64"/>
      <c r="H19574" s="64"/>
      <c r="O19574" s="87"/>
      <c r="P19574" s="127"/>
      <c r="Q19574" s="127"/>
      <c r="R19574" s="127"/>
    </row>
    <row r="19575" spans="7:18" x14ac:dyDescent="0.2">
      <c r="G19575" s="64"/>
      <c r="H19575" s="64"/>
      <c r="O19575" s="87"/>
      <c r="P19575" s="127"/>
      <c r="Q19575" s="127"/>
      <c r="R19575" s="127"/>
    </row>
    <row r="19576" spans="7:18" x14ac:dyDescent="0.2">
      <c r="G19576" s="64"/>
      <c r="H19576" s="64"/>
      <c r="O19576" s="87"/>
      <c r="P19576" s="127"/>
      <c r="Q19576" s="127"/>
      <c r="R19576" s="127"/>
    </row>
    <row r="19577" spans="7:18" x14ac:dyDescent="0.2">
      <c r="G19577" s="64"/>
      <c r="H19577" s="64"/>
      <c r="O19577" s="87"/>
      <c r="P19577" s="127"/>
      <c r="Q19577" s="127"/>
      <c r="R19577" s="127"/>
    </row>
    <row r="19578" spans="7:18" x14ac:dyDescent="0.2">
      <c r="G19578" s="64"/>
      <c r="H19578" s="64"/>
      <c r="O19578" s="87"/>
      <c r="P19578" s="127"/>
      <c r="Q19578" s="127"/>
      <c r="R19578" s="127"/>
    </row>
    <row r="19579" spans="7:18" x14ac:dyDescent="0.2">
      <c r="G19579" s="64"/>
      <c r="H19579" s="64"/>
      <c r="O19579" s="87"/>
      <c r="P19579" s="127"/>
      <c r="Q19579" s="127"/>
      <c r="R19579" s="127"/>
    </row>
    <row r="19580" spans="7:18" x14ac:dyDescent="0.2">
      <c r="G19580" s="64"/>
      <c r="H19580" s="64"/>
      <c r="O19580" s="87"/>
      <c r="P19580" s="127"/>
      <c r="Q19580" s="127"/>
      <c r="R19580" s="127"/>
    </row>
    <row r="19581" spans="7:18" x14ac:dyDescent="0.2">
      <c r="G19581" s="64"/>
      <c r="H19581" s="64"/>
      <c r="O19581" s="87"/>
      <c r="P19581" s="127"/>
      <c r="Q19581" s="127"/>
      <c r="R19581" s="127"/>
    </row>
    <row r="19582" spans="7:18" x14ac:dyDescent="0.2">
      <c r="G19582" s="64"/>
      <c r="H19582" s="64"/>
      <c r="O19582" s="87"/>
      <c r="P19582" s="127"/>
      <c r="Q19582" s="127"/>
      <c r="R19582" s="127"/>
    </row>
    <row r="19583" spans="7:18" x14ac:dyDescent="0.2">
      <c r="G19583" s="64"/>
      <c r="H19583" s="64"/>
      <c r="O19583" s="87"/>
      <c r="P19583" s="127"/>
      <c r="Q19583" s="127"/>
      <c r="R19583" s="127"/>
    </row>
    <row r="19584" spans="7:18" x14ac:dyDescent="0.2">
      <c r="G19584" s="64"/>
      <c r="H19584" s="64"/>
      <c r="O19584" s="87"/>
      <c r="P19584" s="127"/>
      <c r="Q19584" s="127"/>
      <c r="R19584" s="127"/>
    </row>
    <row r="19585" spans="7:18" x14ac:dyDescent="0.2">
      <c r="G19585" s="64"/>
      <c r="H19585" s="64"/>
      <c r="O19585" s="87"/>
      <c r="P19585" s="127"/>
      <c r="Q19585" s="127"/>
      <c r="R19585" s="127"/>
    </row>
    <row r="19586" spans="7:18" x14ac:dyDescent="0.2">
      <c r="G19586" s="64"/>
      <c r="H19586" s="64"/>
      <c r="O19586" s="87"/>
      <c r="P19586" s="127"/>
      <c r="Q19586" s="127"/>
      <c r="R19586" s="127"/>
    </row>
    <row r="19587" spans="7:18" x14ac:dyDescent="0.2">
      <c r="G19587" s="64"/>
      <c r="H19587" s="64"/>
      <c r="O19587" s="87"/>
      <c r="P19587" s="127"/>
      <c r="Q19587" s="127"/>
      <c r="R19587" s="127"/>
    </row>
    <row r="19588" spans="7:18" x14ac:dyDescent="0.2">
      <c r="G19588" s="64"/>
      <c r="H19588" s="64"/>
      <c r="O19588" s="87"/>
      <c r="P19588" s="127"/>
      <c r="Q19588" s="127"/>
      <c r="R19588" s="127"/>
    </row>
    <row r="19589" spans="7:18" x14ac:dyDescent="0.2">
      <c r="G19589" s="64"/>
      <c r="H19589" s="64"/>
      <c r="O19589" s="87"/>
      <c r="P19589" s="127"/>
      <c r="Q19589" s="127"/>
      <c r="R19589" s="127"/>
    </row>
    <row r="19590" spans="7:18" x14ac:dyDescent="0.2">
      <c r="G19590" s="64"/>
      <c r="H19590" s="64"/>
      <c r="O19590" s="87"/>
      <c r="P19590" s="127"/>
      <c r="Q19590" s="127"/>
      <c r="R19590" s="127"/>
    </row>
    <row r="19591" spans="7:18" x14ac:dyDescent="0.2">
      <c r="G19591" s="64"/>
      <c r="H19591" s="64"/>
      <c r="O19591" s="87"/>
      <c r="P19591" s="127"/>
      <c r="Q19591" s="127"/>
      <c r="R19591" s="127"/>
    </row>
    <row r="19592" spans="7:18" x14ac:dyDescent="0.2">
      <c r="G19592" s="64"/>
      <c r="H19592" s="64"/>
      <c r="O19592" s="87"/>
      <c r="P19592" s="127"/>
      <c r="Q19592" s="127"/>
      <c r="R19592" s="127"/>
    </row>
    <row r="19593" spans="7:18" x14ac:dyDescent="0.2">
      <c r="G19593" s="64"/>
      <c r="H19593" s="64"/>
      <c r="O19593" s="87"/>
      <c r="P19593" s="127"/>
      <c r="Q19593" s="127"/>
      <c r="R19593" s="127"/>
    </row>
    <row r="19594" spans="7:18" x14ac:dyDescent="0.2">
      <c r="G19594" s="64"/>
      <c r="H19594" s="64"/>
      <c r="O19594" s="87"/>
      <c r="P19594" s="127"/>
      <c r="Q19594" s="127"/>
      <c r="R19594" s="127"/>
    </row>
    <row r="19595" spans="7:18" x14ac:dyDescent="0.2">
      <c r="G19595" s="64"/>
      <c r="H19595" s="64"/>
      <c r="O19595" s="87"/>
      <c r="P19595" s="127"/>
      <c r="Q19595" s="127"/>
      <c r="R19595" s="127"/>
    </row>
    <row r="19596" spans="7:18" x14ac:dyDescent="0.2">
      <c r="G19596" s="64"/>
      <c r="H19596" s="64"/>
      <c r="O19596" s="87"/>
      <c r="P19596" s="127"/>
      <c r="Q19596" s="127"/>
      <c r="R19596" s="127"/>
    </row>
    <row r="19597" spans="7:18" x14ac:dyDescent="0.2">
      <c r="G19597" s="64"/>
      <c r="H19597" s="64"/>
      <c r="O19597" s="87"/>
      <c r="P19597" s="127"/>
      <c r="Q19597" s="127"/>
      <c r="R19597" s="127"/>
    </row>
    <row r="19598" spans="7:18" x14ac:dyDescent="0.2">
      <c r="G19598" s="64"/>
      <c r="H19598" s="64"/>
      <c r="O19598" s="87"/>
      <c r="P19598" s="127"/>
      <c r="Q19598" s="127"/>
      <c r="R19598" s="127"/>
    </row>
    <row r="19599" spans="7:18" x14ac:dyDescent="0.2">
      <c r="G19599" s="64"/>
      <c r="H19599" s="64"/>
      <c r="O19599" s="87"/>
      <c r="P19599" s="127"/>
      <c r="Q19599" s="127"/>
      <c r="R19599" s="127"/>
    </row>
    <row r="19600" spans="7:18" x14ac:dyDescent="0.2">
      <c r="G19600" s="64"/>
      <c r="H19600" s="64"/>
      <c r="O19600" s="87"/>
      <c r="P19600" s="127"/>
      <c r="Q19600" s="127"/>
      <c r="R19600" s="127"/>
    </row>
    <row r="19601" spans="7:18" x14ac:dyDescent="0.2">
      <c r="G19601" s="64"/>
      <c r="H19601" s="64"/>
      <c r="O19601" s="87"/>
      <c r="P19601" s="127"/>
      <c r="Q19601" s="127"/>
      <c r="R19601" s="127"/>
    </row>
    <row r="19602" spans="7:18" x14ac:dyDescent="0.2">
      <c r="G19602" s="64"/>
      <c r="H19602" s="64"/>
      <c r="O19602" s="87"/>
      <c r="P19602" s="127"/>
      <c r="Q19602" s="127"/>
      <c r="R19602" s="127"/>
    </row>
    <row r="19603" spans="7:18" x14ac:dyDescent="0.2">
      <c r="G19603" s="64"/>
      <c r="H19603" s="64"/>
      <c r="O19603" s="87"/>
      <c r="P19603" s="127"/>
      <c r="Q19603" s="127"/>
      <c r="R19603" s="127"/>
    </row>
    <row r="19604" spans="7:18" x14ac:dyDescent="0.2">
      <c r="G19604" s="64"/>
      <c r="H19604" s="64"/>
      <c r="O19604" s="87"/>
      <c r="P19604" s="127"/>
      <c r="Q19604" s="127"/>
      <c r="R19604" s="127"/>
    </row>
    <row r="19605" spans="7:18" x14ac:dyDescent="0.2">
      <c r="G19605" s="64"/>
      <c r="H19605" s="64"/>
      <c r="O19605" s="87"/>
      <c r="P19605" s="127"/>
      <c r="Q19605" s="127"/>
      <c r="R19605" s="127"/>
    </row>
    <row r="19606" spans="7:18" x14ac:dyDescent="0.2">
      <c r="G19606" s="64"/>
      <c r="H19606" s="64"/>
      <c r="O19606" s="87"/>
      <c r="P19606" s="127"/>
      <c r="Q19606" s="127"/>
      <c r="R19606" s="127"/>
    </row>
    <row r="19607" spans="7:18" x14ac:dyDescent="0.2">
      <c r="G19607" s="64"/>
      <c r="H19607" s="64"/>
      <c r="O19607" s="87"/>
      <c r="P19607" s="127"/>
      <c r="Q19607" s="127"/>
      <c r="R19607" s="127"/>
    </row>
    <row r="19608" spans="7:18" x14ac:dyDescent="0.2">
      <c r="G19608" s="64"/>
      <c r="H19608" s="64"/>
      <c r="O19608" s="87"/>
      <c r="P19608" s="127"/>
      <c r="Q19608" s="127"/>
      <c r="R19608" s="127"/>
    </row>
    <row r="19609" spans="7:18" x14ac:dyDescent="0.2">
      <c r="G19609" s="64"/>
      <c r="H19609" s="64"/>
      <c r="O19609" s="87"/>
      <c r="P19609" s="127"/>
      <c r="Q19609" s="127"/>
      <c r="R19609" s="127"/>
    </row>
    <row r="19610" spans="7:18" x14ac:dyDescent="0.2">
      <c r="G19610" s="64"/>
      <c r="H19610" s="64"/>
      <c r="O19610" s="87"/>
      <c r="P19610" s="127"/>
      <c r="Q19610" s="127"/>
      <c r="R19610" s="127"/>
    </row>
    <row r="19611" spans="7:18" x14ac:dyDescent="0.2">
      <c r="G19611" s="64"/>
      <c r="H19611" s="64"/>
      <c r="O19611" s="87"/>
      <c r="P19611" s="127"/>
      <c r="Q19611" s="127"/>
      <c r="R19611" s="127"/>
    </row>
    <row r="19612" spans="7:18" x14ac:dyDescent="0.2">
      <c r="G19612" s="64"/>
      <c r="H19612" s="64"/>
      <c r="O19612" s="87"/>
      <c r="P19612" s="127"/>
      <c r="Q19612" s="127"/>
      <c r="R19612" s="127"/>
    </row>
    <row r="19613" spans="7:18" x14ac:dyDescent="0.2">
      <c r="G19613" s="64"/>
      <c r="H19613" s="64"/>
      <c r="O19613" s="87"/>
      <c r="P19613" s="127"/>
      <c r="Q19613" s="127"/>
      <c r="R19613" s="127"/>
    </row>
    <row r="19614" spans="7:18" x14ac:dyDescent="0.2">
      <c r="G19614" s="64"/>
      <c r="H19614" s="64"/>
      <c r="O19614" s="87"/>
      <c r="P19614" s="127"/>
      <c r="Q19614" s="127"/>
      <c r="R19614" s="127"/>
    </row>
    <row r="19615" spans="7:18" x14ac:dyDescent="0.2">
      <c r="G19615" s="64"/>
      <c r="H19615" s="64"/>
      <c r="O19615" s="87"/>
      <c r="P19615" s="127"/>
      <c r="Q19615" s="127"/>
      <c r="R19615" s="127"/>
    </row>
    <row r="19616" spans="7:18" x14ac:dyDescent="0.2">
      <c r="G19616" s="64"/>
      <c r="H19616" s="64"/>
      <c r="O19616" s="87"/>
      <c r="P19616" s="127"/>
      <c r="Q19616" s="127"/>
      <c r="R19616" s="127"/>
    </row>
    <row r="19617" spans="7:18" x14ac:dyDescent="0.2">
      <c r="G19617" s="64"/>
      <c r="H19617" s="64"/>
      <c r="O19617" s="87"/>
      <c r="P19617" s="127"/>
      <c r="Q19617" s="127"/>
      <c r="R19617" s="127"/>
    </row>
    <row r="19618" spans="7:18" x14ac:dyDescent="0.2">
      <c r="G19618" s="64"/>
      <c r="H19618" s="64"/>
      <c r="O19618" s="87"/>
      <c r="P19618" s="127"/>
      <c r="Q19618" s="127"/>
      <c r="R19618" s="127"/>
    </row>
    <row r="19619" spans="7:18" x14ac:dyDescent="0.2">
      <c r="G19619" s="64"/>
      <c r="H19619" s="64"/>
      <c r="O19619" s="87"/>
      <c r="P19619" s="127"/>
      <c r="Q19619" s="127"/>
      <c r="R19619" s="127"/>
    </row>
    <row r="19620" spans="7:18" x14ac:dyDescent="0.2">
      <c r="G19620" s="64"/>
      <c r="H19620" s="64"/>
      <c r="O19620" s="87"/>
      <c r="P19620" s="127"/>
      <c r="Q19620" s="127"/>
      <c r="R19620" s="127"/>
    </row>
    <row r="19621" spans="7:18" x14ac:dyDescent="0.2">
      <c r="G19621" s="64"/>
      <c r="H19621" s="64"/>
      <c r="O19621" s="87"/>
      <c r="P19621" s="127"/>
      <c r="Q19621" s="127"/>
      <c r="R19621" s="127"/>
    </row>
    <row r="19622" spans="7:18" x14ac:dyDescent="0.2">
      <c r="G19622" s="64"/>
      <c r="H19622" s="64"/>
      <c r="O19622" s="87"/>
      <c r="P19622" s="127"/>
      <c r="Q19622" s="127"/>
      <c r="R19622" s="127"/>
    </row>
    <row r="19623" spans="7:18" x14ac:dyDescent="0.2">
      <c r="G19623" s="64"/>
      <c r="H19623" s="64"/>
      <c r="O19623" s="87"/>
      <c r="P19623" s="127"/>
      <c r="Q19623" s="127"/>
      <c r="R19623" s="127"/>
    </row>
    <row r="19624" spans="7:18" x14ac:dyDescent="0.2">
      <c r="G19624" s="64"/>
      <c r="H19624" s="64"/>
      <c r="O19624" s="87"/>
      <c r="P19624" s="127"/>
      <c r="Q19624" s="127"/>
      <c r="R19624" s="127"/>
    </row>
    <row r="19625" spans="7:18" x14ac:dyDescent="0.2">
      <c r="G19625" s="64"/>
      <c r="H19625" s="64"/>
      <c r="O19625" s="87"/>
      <c r="P19625" s="127"/>
      <c r="Q19625" s="127"/>
      <c r="R19625" s="127"/>
    </row>
    <row r="19626" spans="7:18" x14ac:dyDescent="0.2">
      <c r="G19626" s="64"/>
      <c r="H19626" s="64"/>
      <c r="O19626" s="87"/>
      <c r="P19626" s="127"/>
      <c r="Q19626" s="127"/>
      <c r="R19626" s="127"/>
    </row>
    <row r="19627" spans="7:18" x14ac:dyDescent="0.2">
      <c r="G19627" s="64"/>
      <c r="H19627" s="64"/>
      <c r="O19627" s="87"/>
      <c r="P19627" s="127"/>
      <c r="Q19627" s="127"/>
      <c r="R19627" s="127"/>
    </row>
    <row r="19628" spans="7:18" x14ac:dyDescent="0.2">
      <c r="G19628" s="64"/>
      <c r="H19628" s="64"/>
      <c r="O19628" s="87"/>
      <c r="P19628" s="127"/>
      <c r="Q19628" s="127"/>
      <c r="R19628" s="127"/>
    </row>
    <row r="19629" spans="7:18" x14ac:dyDescent="0.2">
      <c r="G19629" s="64"/>
      <c r="H19629" s="64"/>
      <c r="O19629" s="87"/>
      <c r="P19629" s="127"/>
      <c r="Q19629" s="127"/>
      <c r="R19629" s="127"/>
    </row>
    <row r="19630" spans="7:18" x14ac:dyDescent="0.2">
      <c r="G19630" s="64"/>
      <c r="H19630" s="64"/>
      <c r="O19630" s="87"/>
      <c r="P19630" s="127"/>
      <c r="Q19630" s="127"/>
      <c r="R19630" s="127"/>
    </row>
    <row r="19631" spans="7:18" x14ac:dyDescent="0.2">
      <c r="G19631" s="64"/>
      <c r="H19631" s="64"/>
      <c r="O19631" s="87"/>
      <c r="P19631" s="127"/>
      <c r="Q19631" s="127"/>
      <c r="R19631" s="127"/>
    </row>
    <row r="19632" spans="7:18" x14ac:dyDescent="0.2">
      <c r="G19632" s="64"/>
      <c r="H19632" s="64"/>
      <c r="O19632" s="87"/>
      <c r="P19632" s="127"/>
      <c r="Q19632" s="127"/>
      <c r="R19632" s="127"/>
    </row>
    <row r="19633" spans="7:18" x14ac:dyDescent="0.2">
      <c r="G19633" s="64"/>
      <c r="H19633" s="64"/>
      <c r="O19633" s="87"/>
      <c r="P19633" s="127"/>
      <c r="Q19633" s="127"/>
      <c r="R19633" s="127"/>
    </row>
    <row r="19634" spans="7:18" x14ac:dyDescent="0.2">
      <c r="G19634" s="64"/>
      <c r="H19634" s="64"/>
      <c r="O19634" s="87"/>
      <c r="P19634" s="127"/>
      <c r="Q19634" s="127"/>
      <c r="R19634" s="127"/>
    </row>
    <row r="19635" spans="7:18" x14ac:dyDescent="0.2">
      <c r="G19635" s="64"/>
      <c r="H19635" s="64"/>
      <c r="O19635" s="87"/>
      <c r="P19635" s="127"/>
      <c r="Q19635" s="127"/>
      <c r="R19635" s="127"/>
    </row>
    <row r="19636" spans="7:18" x14ac:dyDescent="0.2">
      <c r="G19636" s="64"/>
      <c r="H19636" s="64"/>
      <c r="O19636" s="87"/>
      <c r="P19636" s="127"/>
      <c r="Q19636" s="127"/>
      <c r="R19636" s="127"/>
    </row>
    <row r="19637" spans="7:18" x14ac:dyDescent="0.2">
      <c r="G19637" s="64"/>
      <c r="H19637" s="64"/>
      <c r="O19637" s="87"/>
      <c r="P19637" s="127"/>
      <c r="Q19637" s="127"/>
      <c r="R19637" s="127"/>
    </row>
    <row r="19638" spans="7:18" x14ac:dyDescent="0.2">
      <c r="G19638" s="64"/>
      <c r="H19638" s="64"/>
      <c r="O19638" s="87"/>
      <c r="P19638" s="127"/>
      <c r="Q19638" s="127"/>
      <c r="R19638" s="127"/>
    </row>
    <row r="19639" spans="7:18" x14ac:dyDescent="0.2">
      <c r="G19639" s="64"/>
      <c r="H19639" s="64"/>
      <c r="O19639" s="87"/>
      <c r="P19639" s="127"/>
      <c r="Q19639" s="127"/>
      <c r="R19639" s="127"/>
    </row>
    <row r="19640" spans="7:18" x14ac:dyDescent="0.2">
      <c r="G19640" s="64"/>
      <c r="H19640" s="64"/>
      <c r="O19640" s="87"/>
      <c r="P19640" s="127"/>
      <c r="Q19640" s="127"/>
      <c r="R19640" s="127"/>
    </row>
    <row r="19641" spans="7:18" x14ac:dyDescent="0.2">
      <c r="G19641" s="64"/>
      <c r="H19641" s="64"/>
      <c r="O19641" s="87"/>
      <c r="P19641" s="127"/>
      <c r="Q19641" s="127"/>
      <c r="R19641" s="127"/>
    </row>
    <row r="19642" spans="7:18" x14ac:dyDescent="0.2">
      <c r="G19642" s="64"/>
      <c r="H19642" s="64"/>
      <c r="O19642" s="87"/>
      <c r="P19642" s="127"/>
      <c r="Q19642" s="127"/>
      <c r="R19642" s="127"/>
    </row>
    <row r="19643" spans="7:18" x14ac:dyDescent="0.2">
      <c r="G19643" s="64"/>
      <c r="H19643" s="64"/>
      <c r="O19643" s="87"/>
      <c r="P19643" s="127"/>
      <c r="Q19643" s="127"/>
      <c r="R19643" s="127"/>
    </row>
    <row r="19644" spans="7:18" x14ac:dyDescent="0.2">
      <c r="G19644" s="64"/>
      <c r="H19644" s="64"/>
      <c r="O19644" s="87"/>
      <c r="P19644" s="127"/>
      <c r="Q19644" s="127"/>
      <c r="R19644" s="127"/>
    </row>
    <row r="19645" spans="7:18" x14ac:dyDescent="0.2">
      <c r="G19645" s="64"/>
      <c r="H19645" s="64"/>
      <c r="O19645" s="87"/>
      <c r="P19645" s="127"/>
      <c r="Q19645" s="127"/>
      <c r="R19645" s="127"/>
    </row>
    <row r="19646" spans="7:18" x14ac:dyDescent="0.2">
      <c r="G19646" s="64"/>
      <c r="H19646" s="64"/>
      <c r="O19646" s="87"/>
      <c r="P19646" s="127"/>
      <c r="Q19646" s="127"/>
      <c r="R19646" s="127"/>
    </row>
    <row r="19647" spans="7:18" x14ac:dyDescent="0.2">
      <c r="G19647" s="64"/>
      <c r="H19647" s="64"/>
      <c r="O19647" s="87"/>
      <c r="P19647" s="127"/>
      <c r="Q19647" s="127"/>
      <c r="R19647" s="127"/>
    </row>
    <row r="19648" spans="7:18" x14ac:dyDescent="0.2">
      <c r="G19648" s="64"/>
      <c r="H19648" s="64"/>
      <c r="O19648" s="87"/>
      <c r="P19648" s="127"/>
      <c r="Q19648" s="127"/>
      <c r="R19648" s="127"/>
    </row>
    <row r="19649" spans="7:18" x14ac:dyDescent="0.2">
      <c r="G19649" s="64"/>
      <c r="H19649" s="64"/>
      <c r="O19649" s="87"/>
      <c r="P19649" s="127"/>
      <c r="Q19649" s="127"/>
      <c r="R19649" s="127"/>
    </row>
    <row r="19650" spans="7:18" x14ac:dyDescent="0.2">
      <c r="G19650" s="64"/>
      <c r="H19650" s="64"/>
      <c r="O19650" s="87"/>
      <c r="P19650" s="127"/>
      <c r="Q19650" s="127"/>
      <c r="R19650" s="127"/>
    </row>
    <row r="19651" spans="7:18" x14ac:dyDescent="0.2">
      <c r="G19651" s="64"/>
      <c r="H19651" s="64"/>
      <c r="O19651" s="87"/>
      <c r="P19651" s="127"/>
      <c r="Q19651" s="127"/>
      <c r="R19651" s="127"/>
    </row>
    <row r="19652" spans="7:18" x14ac:dyDescent="0.2">
      <c r="G19652" s="64"/>
      <c r="H19652" s="64"/>
      <c r="O19652" s="87"/>
      <c r="P19652" s="127"/>
      <c r="Q19652" s="127"/>
      <c r="R19652" s="127"/>
    </row>
    <row r="19653" spans="7:18" x14ac:dyDescent="0.2">
      <c r="G19653" s="64"/>
      <c r="H19653" s="64"/>
      <c r="O19653" s="87"/>
      <c r="P19653" s="127"/>
      <c r="Q19653" s="127"/>
      <c r="R19653" s="127"/>
    </row>
    <row r="19654" spans="7:18" x14ac:dyDescent="0.2">
      <c r="G19654" s="64"/>
      <c r="H19654" s="64"/>
      <c r="O19654" s="87"/>
      <c r="P19654" s="127"/>
      <c r="Q19654" s="127"/>
      <c r="R19654" s="127"/>
    </row>
    <row r="19655" spans="7:18" x14ac:dyDescent="0.2">
      <c r="G19655" s="64"/>
      <c r="H19655" s="64"/>
      <c r="O19655" s="87"/>
      <c r="P19655" s="127"/>
      <c r="Q19655" s="127"/>
      <c r="R19655" s="127"/>
    </row>
    <row r="19656" spans="7:18" x14ac:dyDescent="0.2">
      <c r="G19656" s="64"/>
      <c r="H19656" s="64"/>
      <c r="O19656" s="87"/>
      <c r="P19656" s="127"/>
      <c r="Q19656" s="127"/>
      <c r="R19656" s="127"/>
    </row>
    <row r="19657" spans="7:18" x14ac:dyDescent="0.2">
      <c r="G19657" s="64"/>
      <c r="H19657" s="64"/>
      <c r="O19657" s="87"/>
      <c r="P19657" s="127"/>
      <c r="Q19657" s="127"/>
      <c r="R19657" s="127"/>
    </row>
    <row r="19658" spans="7:18" x14ac:dyDescent="0.2">
      <c r="G19658" s="64"/>
      <c r="H19658" s="64"/>
      <c r="O19658" s="87"/>
      <c r="P19658" s="127"/>
      <c r="Q19658" s="127"/>
      <c r="R19658" s="127"/>
    </row>
    <row r="19659" spans="7:18" x14ac:dyDescent="0.2">
      <c r="G19659" s="64"/>
      <c r="H19659" s="64"/>
      <c r="O19659" s="87"/>
      <c r="P19659" s="127"/>
      <c r="Q19659" s="127"/>
      <c r="R19659" s="127"/>
    </row>
    <row r="19660" spans="7:18" x14ac:dyDescent="0.2">
      <c r="G19660" s="64"/>
      <c r="H19660" s="64"/>
      <c r="O19660" s="87"/>
      <c r="P19660" s="127"/>
      <c r="Q19660" s="127"/>
      <c r="R19660" s="127"/>
    </row>
    <row r="19661" spans="7:18" x14ac:dyDescent="0.2">
      <c r="G19661" s="64"/>
      <c r="H19661" s="64"/>
      <c r="O19661" s="87"/>
      <c r="P19661" s="127"/>
      <c r="Q19661" s="127"/>
      <c r="R19661" s="127"/>
    </row>
    <row r="19662" spans="7:18" x14ac:dyDescent="0.2">
      <c r="G19662" s="64"/>
      <c r="H19662" s="64"/>
      <c r="O19662" s="87"/>
      <c r="P19662" s="127"/>
      <c r="Q19662" s="127"/>
      <c r="R19662" s="127"/>
    </row>
    <row r="19663" spans="7:18" x14ac:dyDescent="0.2">
      <c r="G19663" s="64"/>
      <c r="H19663" s="64"/>
      <c r="O19663" s="87"/>
      <c r="P19663" s="127"/>
      <c r="Q19663" s="127"/>
      <c r="R19663" s="127"/>
    </row>
    <row r="19664" spans="7:18" x14ac:dyDescent="0.2">
      <c r="G19664" s="64"/>
      <c r="H19664" s="64"/>
      <c r="O19664" s="87"/>
      <c r="P19664" s="127"/>
      <c r="Q19664" s="127"/>
      <c r="R19664" s="127"/>
    </row>
    <row r="19665" spans="7:18" x14ac:dyDescent="0.2">
      <c r="G19665" s="64"/>
      <c r="H19665" s="64"/>
      <c r="O19665" s="87"/>
      <c r="P19665" s="127"/>
      <c r="Q19665" s="127"/>
      <c r="R19665" s="127"/>
    </row>
    <row r="19666" spans="7:18" x14ac:dyDescent="0.2">
      <c r="G19666" s="64"/>
      <c r="H19666" s="64"/>
      <c r="O19666" s="87"/>
      <c r="P19666" s="127"/>
      <c r="Q19666" s="127"/>
      <c r="R19666" s="127"/>
    </row>
    <row r="19667" spans="7:18" x14ac:dyDescent="0.2">
      <c r="G19667" s="64"/>
      <c r="H19667" s="64"/>
      <c r="O19667" s="87"/>
      <c r="P19667" s="127"/>
      <c r="Q19667" s="127"/>
      <c r="R19667" s="127"/>
    </row>
    <row r="19668" spans="7:18" x14ac:dyDescent="0.2">
      <c r="G19668" s="64"/>
      <c r="H19668" s="64"/>
      <c r="O19668" s="87"/>
      <c r="P19668" s="127"/>
      <c r="Q19668" s="127"/>
      <c r="R19668" s="127"/>
    </row>
    <row r="19669" spans="7:18" x14ac:dyDescent="0.2">
      <c r="G19669" s="64"/>
      <c r="H19669" s="64"/>
      <c r="O19669" s="87"/>
      <c r="P19669" s="127"/>
      <c r="Q19669" s="127"/>
      <c r="R19669" s="127"/>
    </row>
    <row r="19670" spans="7:18" x14ac:dyDescent="0.2">
      <c r="G19670" s="64"/>
      <c r="H19670" s="64"/>
      <c r="O19670" s="87"/>
      <c r="P19670" s="127"/>
      <c r="Q19670" s="127"/>
      <c r="R19670" s="127"/>
    </row>
    <row r="19671" spans="7:18" x14ac:dyDescent="0.2">
      <c r="G19671" s="64"/>
      <c r="H19671" s="64"/>
      <c r="O19671" s="87"/>
      <c r="P19671" s="127"/>
      <c r="Q19671" s="127"/>
      <c r="R19671" s="127"/>
    </row>
    <row r="19672" spans="7:18" x14ac:dyDescent="0.2">
      <c r="G19672" s="64"/>
      <c r="H19672" s="64"/>
      <c r="O19672" s="87"/>
      <c r="P19672" s="127"/>
      <c r="Q19672" s="127"/>
      <c r="R19672" s="127"/>
    </row>
    <row r="19673" spans="7:18" x14ac:dyDescent="0.2">
      <c r="G19673" s="64"/>
      <c r="H19673" s="64"/>
      <c r="O19673" s="87"/>
      <c r="P19673" s="127"/>
      <c r="Q19673" s="127"/>
      <c r="R19673" s="127"/>
    </row>
    <row r="19674" spans="7:18" x14ac:dyDescent="0.2">
      <c r="G19674" s="64"/>
      <c r="H19674" s="64"/>
      <c r="O19674" s="87"/>
      <c r="P19674" s="127"/>
      <c r="Q19674" s="127"/>
      <c r="R19674" s="127"/>
    </row>
    <row r="19675" spans="7:18" x14ac:dyDescent="0.2">
      <c r="G19675" s="64"/>
      <c r="H19675" s="64"/>
      <c r="O19675" s="87"/>
      <c r="P19675" s="127"/>
      <c r="Q19675" s="127"/>
      <c r="R19675" s="127"/>
    </row>
    <row r="19676" spans="7:18" x14ac:dyDescent="0.2">
      <c r="G19676" s="64"/>
      <c r="H19676" s="64"/>
      <c r="O19676" s="87"/>
      <c r="P19676" s="127"/>
      <c r="Q19676" s="127"/>
      <c r="R19676" s="127"/>
    </row>
    <row r="19677" spans="7:18" x14ac:dyDescent="0.2">
      <c r="G19677" s="64"/>
      <c r="H19677" s="64"/>
      <c r="O19677" s="87"/>
      <c r="P19677" s="127"/>
      <c r="Q19677" s="127"/>
      <c r="R19677" s="127"/>
    </row>
    <row r="19678" spans="7:18" x14ac:dyDescent="0.2">
      <c r="G19678" s="64"/>
      <c r="H19678" s="64"/>
      <c r="O19678" s="87"/>
      <c r="P19678" s="127"/>
      <c r="Q19678" s="127"/>
      <c r="R19678" s="127"/>
    </row>
    <row r="19679" spans="7:18" x14ac:dyDescent="0.2">
      <c r="G19679" s="64"/>
      <c r="H19679" s="64"/>
      <c r="O19679" s="87"/>
      <c r="P19679" s="127"/>
      <c r="Q19679" s="127"/>
      <c r="R19679" s="127"/>
    </row>
    <row r="19680" spans="7:18" x14ac:dyDescent="0.2">
      <c r="G19680" s="64"/>
      <c r="H19680" s="64"/>
      <c r="O19680" s="87"/>
      <c r="P19680" s="127"/>
      <c r="Q19680" s="127"/>
      <c r="R19680" s="127"/>
    </row>
    <row r="19681" spans="7:18" x14ac:dyDescent="0.2">
      <c r="G19681" s="64"/>
      <c r="H19681" s="64"/>
      <c r="O19681" s="87"/>
      <c r="P19681" s="127"/>
      <c r="Q19681" s="127"/>
      <c r="R19681" s="127"/>
    </row>
    <row r="19682" spans="7:18" x14ac:dyDescent="0.2">
      <c r="G19682" s="64"/>
      <c r="H19682" s="64"/>
      <c r="O19682" s="87"/>
      <c r="P19682" s="127"/>
      <c r="Q19682" s="127"/>
      <c r="R19682" s="127"/>
    </row>
    <row r="19683" spans="7:18" x14ac:dyDescent="0.2">
      <c r="G19683" s="64"/>
      <c r="H19683" s="64"/>
      <c r="O19683" s="87"/>
      <c r="P19683" s="127"/>
      <c r="Q19683" s="127"/>
      <c r="R19683" s="127"/>
    </row>
    <row r="19684" spans="7:18" x14ac:dyDescent="0.2">
      <c r="G19684" s="64"/>
      <c r="H19684" s="64"/>
      <c r="O19684" s="87"/>
      <c r="P19684" s="127"/>
      <c r="Q19684" s="127"/>
      <c r="R19684" s="127"/>
    </row>
    <row r="19685" spans="7:18" x14ac:dyDescent="0.2">
      <c r="G19685" s="64"/>
      <c r="H19685" s="64"/>
      <c r="O19685" s="87"/>
      <c r="P19685" s="127"/>
      <c r="Q19685" s="127"/>
      <c r="R19685" s="127"/>
    </row>
    <row r="19686" spans="7:18" x14ac:dyDescent="0.2">
      <c r="G19686" s="64"/>
      <c r="H19686" s="64"/>
      <c r="O19686" s="87"/>
      <c r="P19686" s="127"/>
      <c r="Q19686" s="127"/>
      <c r="R19686" s="127"/>
    </row>
    <row r="19687" spans="7:18" x14ac:dyDescent="0.2">
      <c r="G19687" s="64"/>
      <c r="H19687" s="64"/>
      <c r="O19687" s="87"/>
      <c r="P19687" s="127"/>
      <c r="Q19687" s="127"/>
      <c r="R19687" s="127"/>
    </row>
    <row r="19688" spans="7:18" x14ac:dyDescent="0.2">
      <c r="G19688" s="64"/>
      <c r="H19688" s="64"/>
      <c r="O19688" s="87"/>
      <c r="P19688" s="127"/>
      <c r="Q19688" s="127"/>
      <c r="R19688" s="127"/>
    </row>
    <row r="19689" spans="7:18" x14ac:dyDescent="0.2">
      <c r="G19689" s="64"/>
      <c r="H19689" s="64"/>
      <c r="O19689" s="87"/>
      <c r="P19689" s="127"/>
      <c r="Q19689" s="127"/>
      <c r="R19689" s="127"/>
    </row>
    <row r="19690" spans="7:18" x14ac:dyDescent="0.2">
      <c r="G19690" s="64"/>
      <c r="H19690" s="64"/>
      <c r="O19690" s="87"/>
      <c r="P19690" s="127"/>
      <c r="Q19690" s="127"/>
      <c r="R19690" s="127"/>
    </row>
    <row r="19691" spans="7:18" x14ac:dyDescent="0.2">
      <c r="G19691" s="64"/>
      <c r="H19691" s="64"/>
      <c r="O19691" s="87"/>
      <c r="P19691" s="127"/>
      <c r="Q19691" s="127"/>
      <c r="R19691" s="127"/>
    </row>
    <row r="19692" spans="7:18" x14ac:dyDescent="0.2">
      <c r="G19692" s="64"/>
      <c r="H19692" s="64"/>
      <c r="O19692" s="87"/>
      <c r="P19692" s="127"/>
      <c r="Q19692" s="127"/>
      <c r="R19692" s="127"/>
    </row>
    <row r="19693" spans="7:18" x14ac:dyDescent="0.2">
      <c r="G19693" s="64"/>
      <c r="H19693" s="64"/>
      <c r="O19693" s="87"/>
      <c r="P19693" s="127"/>
      <c r="Q19693" s="127"/>
      <c r="R19693" s="127"/>
    </row>
    <row r="19694" spans="7:18" x14ac:dyDescent="0.2">
      <c r="G19694" s="64"/>
      <c r="H19694" s="64"/>
      <c r="O19694" s="87"/>
      <c r="P19694" s="127"/>
      <c r="Q19694" s="127"/>
      <c r="R19694" s="127"/>
    </row>
    <row r="19695" spans="7:18" x14ac:dyDescent="0.2">
      <c r="G19695" s="64"/>
      <c r="H19695" s="64"/>
      <c r="O19695" s="87"/>
      <c r="P19695" s="127"/>
      <c r="Q19695" s="127"/>
      <c r="R19695" s="127"/>
    </row>
    <row r="19696" spans="7:18" x14ac:dyDescent="0.2">
      <c r="G19696" s="64"/>
      <c r="H19696" s="64"/>
      <c r="O19696" s="87"/>
      <c r="P19696" s="127"/>
      <c r="Q19696" s="127"/>
      <c r="R19696" s="127"/>
    </row>
    <row r="19697" spans="7:18" x14ac:dyDescent="0.2">
      <c r="G19697" s="64"/>
      <c r="H19697" s="64"/>
      <c r="O19697" s="87"/>
      <c r="P19697" s="127"/>
      <c r="Q19697" s="127"/>
      <c r="R19697" s="127"/>
    </row>
    <row r="19698" spans="7:18" x14ac:dyDescent="0.2">
      <c r="G19698" s="64"/>
      <c r="H19698" s="64"/>
      <c r="O19698" s="87"/>
      <c r="P19698" s="127"/>
      <c r="Q19698" s="127"/>
      <c r="R19698" s="127"/>
    </row>
    <row r="19699" spans="7:18" x14ac:dyDescent="0.2">
      <c r="G19699" s="64"/>
      <c r="H19699" s="64"/>
      <c r="O19699" s="87"/>
      <c r="P19699" s="127"/>
      <c r="Q19699" s="127"/>
      <c r="R19699" s="127"/>
    </row>
    <row r="19700" spans="7:18" x14ac:dyDescent="0.2">
      <c r="G19700" s="64"/>
      <c r="H19700" s="64"/>
      <c r="O19700" s="87"/>
      <c r="P19700" s="127"/>
      <c r="Q19700" s="127"/>
      <c r="R19700" s="127"/>
    </row>
    <row r="19701" spans="7:18" x14ac:dyDescent="0.2">
      <c r="G19701" s="64"/>
      <c r="H19701" s="64"/>
      <c r="O19701" s="87"/>
      <c r="P19701" s="127"/>
      <c r="Q19701" s="127"/>
      <c r="R19701" s="127"/>
    </row>
    <row r="19702" spans="7:18" x14ac:dyDescent="0.2">
      <c r="G19702" s="64"/>
      <c r="H19702" s="64"/>
      <c r="O19702" s="87"/>
      <c r="P19702" s="127"/>
      <c r="Q19702" s="127"/>
      <c r="R19702" s="127"/>
    </row>
    <row r="19703" spans="7:18" x14ac:dyDescent="0.2">
      <c r="G19703" s="64"/>
      <c r="H19703" s="64"/>
      <c r="O19703" s="87"/>
      <c r="P19703" s="127"/>
      <c r="Q19703" s="127"/>
      <c r="R19703" s="127"/>
    </row>
    <row r="19704" spans="7:18" x14ac:dyDescent="0.2">
      <c r="G19704" s="64"/>
      <c r="H19704" s="64"/>
      <c r="O19704" s="87"/>
      <c r="P19704" s="127"/>
      <c r="Q19704" s="127"/>
      <c r="R19704" s="127"/>
    </row>
    <row r="19705" spans="7:18" x14ac:dyDescent="0.2">
      <c r="G19705" s="64"/>
      <c r="H19705" s="64"/>
      <c r="O19705" s="87"/>
      <c r="P19705" s="127"/>
      <c r="Q19705" s="127"/>
      <c r="R19705" s="127"/>
    </row>
    <row r="19706" spans="7:18" x14ac:dyDescent="0.2">
      <c r="G19706" s="64"/>
      <c r="H19706" s="64"/>
      <c r="O19706" s="87"/>
      <c r="P19706" s="127"/>
      <c r="Q19706" s="127"/>
      <c r="R19706" s="127"/>
    </row>
    <row r="19707" spans="7:18" x14ac:dyDescent="0.2">
      <c r="G19707" s="64"/>
      <c r="H19707" s="64"/>
      <c r="O19707" s="87"/>
      <c r="P19707" s="127"/>
      <c r="Q19707" s="127"/>
      <c r="R19707" s="127"/>
    </row>
    <row r="19708" spans="7:18" x14ac:dyDescent="0.2">
      <c r="G19708" s="64"/>
      <c r="H19708" s="64"/>
      <c r="O19708" s="87"/>
      <c r="P19708" s="127"/>
      <c r="Q19708" s="127"/>
      <c r="R19708" s="127"/>
    </row>
    <row r="19709" spans="7:18" x14ac:dyDescent="0.2">
      <c r="G19709" s="64"/>
      <c r="H19709" s="64"/>
      <c r="O19709" s="87"/>
      <c r="P19709" s="127"/>
      <c r="Q19709" s="127"/>
      <c r="R19709" s="127"/>
    </row>
    <row r="19710" spans="7:18" x14ac:dyDescent="0.2">
      <c r="G19710" s="64"/>
      <c r="H19710" s="64"/>
      <c r="O19710" s="87"/>
      <c r="P19710" s="127"/>
      <c r="Q19710" s="127"/>
      <c r="R19710" s="127"/>
    </row>
    <row r="19711" spans="7:18" x14ac:dyDescent="0.2">
      <c r="G19711" s="64"/>
      <c r="H19711" s="64"/>
      <c r="O19711" s="87"/>
      <c r="P19711" s="127"/>
      <c r="Q19711" s="127"/>
      <c r="R19711" s="127"/>
    </row>
    <row r="19712" spans="7:18" x14ac:dyDescent="0.2">
      <c r="G19712" s="64"/>
      <c r="H19712" s="64"/>
      <c r="O19712" s="87"/>
      <c r="P19712" s="127"/>
      <c r="Q19712" s="127"/>
      <c r="R19712" s="127"/>
    </row>
    <row r="19713" spans="7:18" x14ac:dyDescent="0.2">
      <c r="G19713" s="64"/>
      <c r="H19713" s="64"/>
      <c r="O19713" s="87"/>
      <c r="P19713" s="127"/>
      <c r="Q19713" s="127"/>
      <c r="R19713" s="127"/>
    </row>
    <row r="19714" spans="7:18" x14ac:dyDescent="0.2">
      <c r="G19714" s="64"/>
      <c r="H19714" s="64"/>
      <c r="O19714" s="87"/>
      <c r="P19714" s="127"/>
      <c r="Q19714" s="127"/>
      <c r="R19714" s="127"/>
    </row>
    <row r="19715" spans="7:18" x14ac:dyDescent="0.2">
      <c r="G19715" s="64"/>
      <c r="H19715" s="64"/>
      <c r="O19715" s="87"/>
      <c r="P19715" s="127"/>
      <c r="Q19715" s="127"/>
      <c r="R19715" s="127"/>
    </row>
    <row r="19716" spans="7:18" x14ac:dyDescent="0.2">
      <c r="G19716" s="64"/>
      <c r="H19716" s="64"/>
      <c r="O19716" s="87"/>
      <c r="P19716" s="127"/>
      <c r="Q19716" s="127"/>
      <c r="R19716" s="127"/>
    </row>
    <row r="19717" spans="7:18" x14ac:dyDescent="0.2">
      <c r="G19717" s="64"/>
      <c r="H19717" s="64"/>
      <c r="O19717" s="87"/>
      <c r="P19717" s="127"/>
      <c r="Q19717" s="127"/>
      <c r="R19717" s="127"/>
    </row>
    <row r="19718" spans="7:18" x14ac:dyDescent="0.2">
      <c r="G19718" s="64"/>
      <c r="H19718" s="64"/>
      <c r="O19718" s="87"/>
      <c r="P19718" s="127"/>
      <c r="Q19718" s="127"/>
      <c r="R19718" s="127"/>
    </row>
    <row r="19719" spans="7:18" x14ac:dyDescent="0.2">
      <c r="G19719" s="64"/>
      <c r="H19719" s="64"/>
      <c r="O19719" s="87"/>
      <c r="P19719" s="127"/>
      <c r="Q19719" s="127"/>
      <c r="R19719" s="127"/>
    </row>
    <row r="19720" spans="7:18" x14ac:dyDescent="0.2">
      <c r="G19720" s="64"/>
      <c r="H19720" s="64"/>
      <c r="O19720" s="87"/>
      <c r="P19720" s="127"/>
      <c r="Q19720" s="127"/>
      <c r="R19720" s="127"/>
    </row>
    <row r="19721" spans="7:18" x14ac:dyDescent="0.2">
      <c r="G19721" s="64"/>
      <c r="H19721" s="64"/>
      <c r="O19721" s="87"/>
      <c r="P19721" s="127"/>
      <c r="Q19721" s="127"/>
      <c r="R19721" s="127"/>
    </row>
    <row r="19722" spans="7:18" x14ac:dyDescent="0.2">
      <c r="G19722" s="64"/>
      <c r="H19722" s="64"/>
      <c r="O19722" s="87"/>
      <c r="P19722" s="127"/>
      <c r="Q19722" s="127"/>
      <c r="R19722" s="127"/>
    </row>
    <row r="19723" spans="7:18" x14ac:dyDescent="0.2">
      <c r="G19723" s="64"/>
      <c r="H19723" s="64"/>
      <c r="O19723" s="87"/>
      <c r="P19723" s="127"/>
      <c r="Q19723" s="127"/>
      <c r="R19723" s="127"/>
    </row>
    <row r="19724" spans="7:18" x14ac:dyDescent="0.2">
      <c r="G19724" s="64"/>
      <c r="H19724" s="64"/>
      <c r="O19724" s="87"/>
      <c r="P19724" s="127"/>
      <c r="Q19724" s="127"/>
      <c r="R19724" s="127"/>
    </row>
    <row r="19725" spans="7:18" x14ac:dyDescent="0.2">
      <c r="G19725" s="64"/>
      <c r="H19725" s="64"/>
      <c r="O19725" s="87"/>
      <c r="P19725" s="127"/>
      <c r="Q19725" s="127"/>
      <c r="R19725" s="127"/>
    </row>
    <row r="19726" spans="7:18" x14ac:dyDescent="0.2">
      <c r="G19726" s="64"/>
      <c r="H19726" s="64"/>
      <c r="O19726" s="87"/>
      <c r="P19726" s="127"/>
      <c r="Q19726" s="127"/>
      <c r="R19726" s="127"/>
    </row>
    <row r="19727" spans="7:18" x14ac:dyDescent="0.2">
      <c r="G19727" s="64"/>
      <c r="H19727" s="64"/>
      <c r="O19727" s="87"/>
      <c r="P19727" s="127"/>
      <c r="Q19727" s="127"/>
      <c r="R19727" s="127"/>
    </row>
    <row r="19728" spans="7:18" x14ac:dyDescent="0.2">
      <c r="G19728" s="64"/>
      <c r="H19728" s="64"/>
      <c r="O19728" s="87"/>
      <c r="P19728" s="127"/>
      <c r="Q19728" s="127"/>
      <c r="R19728" s="127"/>
    </row>
    <row r="19729" spans="7:18" x14ac:dyDescent="0.2">
      <c r="G19729" s="64"/>
      <c r="H19729" s="64"/>
      <c r="O19729" s="87"/>
      <c r="P19729" s="127"/>
      <c r="Q19729" s="127"/>
      <c r="R19729" s="127"/>
    </row>
    <row r="19730" spans="7:18" x14ac:dyDescent="0.2">
      <c r="G19730" s="64"/>
      <c r="H19730" s="64"/>
      <c r="O19730" s="87"/>
      <c r="P19730" s="127"/>
      <c r="Q19730" s="127"/>
      <c r="R19730" s="127"/>
    </row>
    <row r="19731" spans="7:18" x14ac:dyDescent="0.2">
      <c r="G19731" s="64"/>
      <c r="H19731" s="64"/>
      <c r="O19731" s="87"/>
      <c r="P19731" s="127"/>
      <c r="Q19731" s="127"/>
      <c r="R19731" s="127"/>
    </row>
    <row r="19732" spans="7:18" x14ac:dyDescent="0.2">
      <c r="G19732" s="64"/>
      <c r="H19732" s="64"/>
      <c r="O19732" s="87"/>
      <c r="P19732" s="127"/>
      <c r="Q19732" s="127"/>
      <c r="R19732" s="127"/>
    </row>
    <row r="19733" spans="7:18" x14ac:dyDescent="0.2">
      <c r="G19733" s="64"/>
      <c r="H19733" s="64"/>
      <c r="O19733" s="87"/>
      <c r="P19733" s="127"/>
      <c r="Q19733" s="127"/>
      <c r="R19733" s="127"/>
    </row>
    <row r="19734" spans="7:18" x14ac:dyDescent="0.2">
      <c r="G19734" s="64"/>
      <c r="H19734" s="64"/>
      <c r="O19734" s="87"/>
      <c r="P19734" s="127"/>
      <c r="Q19734" s="127"/>
      <c r="R19734" s="127"/>
    </row>
    <row r="19735" spans="7:18" x14ac:dyDescent="0.2">
      <c r="G19735" s="64"/>
      <c r="H19735" s="64"/>
      <c r="O19735" s="87"/>
      <c r="P19735" s="127"/>
      <c r="Q19735" s="127"/>
      <c r="R19735" s="127"/>
    </row>
    <row r="19736" spans="7:18" x14ac:dyDescent="0.2">
      <c r="G19736" s="64"/>
      <c r="H19736" s="64"/>
      <c r="O19736" s="87"/>
      <c r="P19736" s="127"/>
      <c r="Q19736" s="127"/>
      <c r="R19736" s="127"/>
    </row>
    <row r="19737" spans="7:18" x14ac:dyDescent="0.2">
      <c r="G19737" s="64"/>
      <c r="H19737" s="64"/>
      <c r="O19737" s="87"/>
      <c r="P19737" s="127"/>
      <c r="Q19737" s="127"/>
      <c r="R19737" s="127"/>
    </row>
    <row r="19738" spans="7:18" x14ac:dyDescent="0.2">
      <c r="G19738" s="64"/>
      <c r="H19738" s="64"/>
      <c r="O19738" s="87"/>
      <c r="P19738" s="127"/>
      <c r="Q19738" s="127"/>
      <c r="R19738" s="127"/>
    </row>
    <row r="19739" spans="7:18" x14ac:dyDescent="0.2">
      <c r="G19739" s="64"/>
      <c r="H19739" s="64"/>
      <c r="O19739" s="87"/>
      <c r="P19739" s="127"/>
      <c r="Q19739" s="127"/>
      <c r="R19739" s="127"/>
    </row>
    <row r="19740" spans="7:18" x14ac:dyDescent="0.2">
      <c r="G19740" s="64"/>
      <c r="H19740" s="64"/>
      <c r="O19740" s="87"/>
      <c r="P19740" s="127"/>
      <c r="Q19740" s="127"/>
      <c r="R19740" s="127"/>
    </row>
    <row r="19741" spans="7:18" x14ac:dyDescent="0.2">
      <c r="G19741" s="64"/>
      <c r="H19741" s="64"/>
      <c r="O19741" s="87"/>
      <c r="P19741" s="127"/>
      <c r="Q19741" s="127"/>
      <c r="R19741" s="127"/>
    </row>
    <row r="19742" spans="7:18" x14ac:dyDescent="0.2">
      <c r="G19742" s="64"/>
      <c r="H19742" s="64"/>
      <c r="O19742" s="87"/>
      <c r="P19742" s="127"/>
      <c r="Q19742" s="127"/>
      <c r="R19742" s="127"/>
    </row>
    <row r="19743" spans="7:18" x14ac:dyDescent="0.2">
      <c r="G19743" s="64"/>
      <c r="H19743" s="64"/>
      <c r="O19743" s="87"/>
      <c r="P19743" s="127"/>
      <c r="Q19743" s="127"/>
      <c r="R19743" s="127"/>
    </row>
    <row r="19744" spans="7:18" x14ac:dyDescent="0.2">
      <c r="G19744" s="64"/>
      <c r="H19744" s="64"/>
      <c r="O19744" s="87"/>
      <c r="P19744" s="127"/>
      <c r="Q19744" s="127"/>
      <c r="R19744" s="127"/>
    </row>
    <row r="19745" spans="7:18" x14ac:dyDescent="0.2">
      <c r="G19745" s="64"/>
      <c r="H19745" s="64"/>
      <c r="O19745" s="87"/>
      <c r="P19745" s="127"/>
      <c r="Q19745" s="127"/>
      <c r="R19745" s="127"/>
    </row>
    <row r="19746" spans="7:18" x14ac:dyDescent="0.2">
      <c r="G19746" s="64"/>
      <c r="H19746" s="64"/>
      <c r="O19746" s="87"/>
      <c r="P19746" s="127"/>
      <c r="Q19746" s="127"/>
      <c r="R19746" s="127"/>
    </row>
    <row r="19747" spans="7:18" x14ac:dyDescent="0.2">
      <c r="G19747" s="64"/>
      <c r="H19747" s="64"/>
      <c r="O19747" s="87"/>
      <c r="P19747" s="127"/>
      <c r="Q19747" s="127"/>
      <c r="R19747" s="127"/>
    </row>
    <row r="19748" spans="7:18" x14ac:dyDescent="0.2">
      <c r="G19748" s="64"/>
      <c r="H19748" s="64"/>
      <c r="O19748" s="87"/>
      <c r="P19748" s="127"/>
      <c r="Q19748" s="127"/>
      <c r="R19748" s="127"/>
    </row>
    <row r="19749" spans="7:18" x14ac:dyDescent="0.2">
      <c r="G19749" s="64"/>
      <c r="H19749" s="64"/>
      <c r="O19749" s="87"/>
      <c r="P19749" s="127"/>
      <c r="Q19749" s="127"/>
      <c r="R19749" s="127"/>
    </row>
    <row r="19750" spans="7:18" x14ac:dyDescent="0.2">
      <c r="G19750" s="64"/>
      <c r="H19750" s="64"/>
      <c r="O19750" s="87"/>
      <c r="P19750" s="127"/>
      <c r="Q19750" s="127"/>
      <c r="R19750" s="127"/>
    </row>
    <row r="19751" spans="7:18" x14ac:dyDescent="0.2">
      <c r="G19751" s="64"/>
      <c r="H19751" s="64"/>
      <c r="O19751" s="87"/>
      <c r="P19751" s="127"/>
      <c r="Q19751" s="127"/>
      <c r="R19751" s="127"/>
    </row>
    <row r="19752" spans="7:18" x14ac:dyDescent="0.2">
      <c r="G19752" s="64"/>
      <c r="H19752" s="64"/>
      <c r="O19752" s="87"/>
      <c r="P19752" s="127"/>
      <c r="Q19752" s="127"/>
      <c r="R19752" s="127"/>
    </row>
    <row r="19753" spans="7:18" x14ac:dyDescent="0.2">
      <c r="G19753" s="64"/>
      <c r="H19753" s="64"/>
      <c r="O19753" s="87"/>
      <c r="P19753" s="127"/>
      <c r="Q19753" s="127"/>
      <c r="R19753" s="127"/>
    </row>
    <row r="19754" spans="7:18" x14ac:dyDescent="0.2">
      <c r="G19754" s="64"/>
      <c r="H19754" s="64"/>
      <c r="O19754" s="87"/>
      <c r="P19754" s="127"/>
      <c r="Q19754" s="127"/>
      <c r="R19754" s="127"/>
    </row>
    <row r="19755" spans="7:18" x14ac:dyDescent="0.2">
      <c r="G19755" s="64"/>
      <c r="H19755" s="64"/>
      <c r="O19755" s="87"/>
      <c r="P19755" s="127"/>
      <c r="Q19755" s="127"/>
      <c r="R19755" s="127"/>
    </row>
    <row r="19756" spans="7:18" x14ac:dyDescent="0.2">
      <c r="G19756" s="64"/>
      <c r="H19756" s="64"/>
      <c r="O19756" s="87"/>
      <c r="P19756" s="127"/>
      <c r="Q19756" s="127"/>
      <c r="R19756" s="127"/>
    </row>
    <row r="19757" spans="7:18" x14ac:dyDescent="0.2">
      <c r="G19757" s="64"/>
      <c r="H19757" s="64"/>
      <c r="O19757" s="87"/>
      <c r="P19757" s="127"/>
      <c r="Q19757" s="127"/>
      <c r="R19757" s="127"/>
    </row>
    <row r="19758" spans="7:18" x14ac:dyDescent="0.2">
      <c r="G19758" s="64"/>
      <c r="H19758" s="64"/>
      <c r="O19758" s="87"/>
      <c r="P19758" s="127"/>
      <c r="Q19758" s="127"/>
      <c r="R19758" s="127"/>
    </row>
    <row r="19759" spans="7:18" x14ac:dyDescent="0.2">
      <c r="G19759" s="64"/>
      <c r="H19759" s="64"/>
      <c r="O19759" s="87"/>
      <c r="P19759" s="127"/>
      <c r="Q19759" s="127"/>
      <c r="R19759" s="127"/>
    </row>
    <row r="19760" spans="7:18" x14ac:dyDescent="0.2">
      <c r="G19760" s="64"/>
      <c r="H19760" s="64"/>
      <c r="O19760" s="87"/>
      <c r="P19760" s="127"/>
      <c r="Q19760" s="127"/>
      <c r="R19760" s="127"/>
    </row>
    <row r="19761" spans="7:18" x14ac:dyDescent="0.2">
      <c r="G19761" s="64"/>
      <c r="H19761" s="64"/>
      <c r="O19761" s="87"/>
      <c r="P19761" s="127"/>
      <c r="Q19761" s="127"/>
      <c r="R19761" s="127"/>
    </row>
    <row r="19762" spans="7:18" x14ac:dyDescent="0.2">
      <c r="G19762" s="64"/>
      <c r="H19762" s="64"/>
      <c r="O19762" s="87"/>
      <c r="P19762" s="127"/>
      <c r="Q19762" s="127"/>
      <c r="R19762" s="127"/>
    </row>
    <row r="19763" spans="7:18" x14ac:dyDescent="0.2">
      <c r="G19763" s="64"/>
      <c r="H19763" s="64"/>
      <c r="O19763" s="87"/>
      <c r="P19763" s="127"/>
      <c r="Q19763" s="127"/>
      <c r="R19763" s="127"/>
    </row>
    <row r="19764" spans="7:18" x14ac:dyDescent="0.2">
      <c r="G19764" s="64"/>
      <c r="H19764" s="64"/>
      <c r="O19764" s="87"/>
      <c r="P19764" s="127"/>
      <c r="Q19764" s="127"/>
      <c r="R19764" s="127"/>
    </row>
    <row r="19765" spans="7:18" x14ac:dyDescent="0.2">
      <c r="G19765" s="64"/>
      <c r="H19765" s="64"/>
      <c r="O19765" s="87"/>
      <c r="P19765" s="127"/>
      <c r="Q19765" s="127"/>
      <c r="R19765" s="127"/>
    </row>
    <row r="19766" spans="7:18" x14ac:dyDescent="0.2">
      <c r="G19766" s="64"/>
      <c r="H19766" s="64"/>
      <c r="O19766" s="87"/>
      <c r="P19766" s="127"/>
      <c r="Q19766" s="127"/>
      <c r="R19766" s="127"/>
    </row>
    <row r="19767" spans="7:18" x14ac:dyDescent="0.2">
      <c r="G19767" s="64"/>
      <c r="H19767" s="64"/>
      <c r="O19767" s="87"/>
      <c r="P19767" s="127"/>
      <c r="Q19767" s="127"/>
      <c r="R19767" s="127"/>
    </row>
    <row r="19768" spans="7:18" x14ac:dyDescent="0.2">
      <c r="G19768" s="64"/>
      <c r="H19768" s="64"/>
      <c r="O19768" s="87"/>
      <c r="P19768" s="127"/>
      <c r="Q19768" s="127"/>
      <c r="R19768" s="127"/>
    </row>
    <row r="19769" spans="7:18" x14ac:dyDescent="0.2">
      <c r="G19769" s="64"/>
      <c r="H19769" s="64"/>
      <c r="O19769" s="87"/>
      <c r="P19769" s="127"/>
      <c r="Q19769" s="127"/>
      <c r="R19769" s="127"/>
    </row>
    <row r="19770" spans="7:18" x14ac:dyDescent="0.2">
      <c r="G19770" s="64"/>
      <c r="H19770" s="64"/>
      <c r="O19770" s="87"/>
      <c r="P19770" s="127"/>
      <c r="Q19770" s="127"/>
      <c r="R19770" s="127"/>
    </row>
    <row r="19771" spans="7:18" x14ac:dyDescent="0.2">
      <c r="G19771" s="64"/>
      <c r="H19771" s="64"/>
      <c r="O19771" s="87"/>
      <c r="P19771" s="127"/>
      <c r="Q19771" s="127"/>
      <c r="R19771" s="127"/>
    </row>
    <row r="19772" spans="7:18" x14ac:dyDescent="0.2">
      <c r="G19772" s="64"/>
      <c r="H19772" s="64"/>
      <c r="O19772" s="87"/>
      <c r="P19772" s="127"/>
      <c r="Q19772" s="127"/>
      <c r="R19772" s="127"/>
    </row>
    <row r="19773" spans="7:18" x14ac:dyDescent="0.2">
      <c r="G19773" s="64"/>
      <c r="H19773" s="64"/>
      <c r="O19773" s="87"/>
      <c r="P19773" s="127"/>
      <c r="Q19773" s="127"/>
      <c r="R19773" s="127"/>
    </row>
    <row r="19774" spans="7:18" x14ac:dyDescent="0.2">
      <c r="G19774" s="64"/>
      <c r="H19774" s="64"/>
      <c r="O19774" s="87"/>
      <c r="P19774" s="127"/>
      <c r="Q19774" s="127"/>
      <c r="R19774" s="127"/>
    </row>
    <row r="19775" spans="7:18" x14ac:dyDescent="0.2">
      <c r="G19775" s="64"/>
      <c r="H19775" s="64"/>
      <c r="O19775" s="87"/>
      <c r="P19775" s="127"/>
      <c r="Q19775" s="127"/>
      <c r="R19775" s="127"/>
    </row>
    <row r="19776" spans="7:18" x14ac:dyDescent="0.2">
      <c r="G19776" s="64"/>
      <c r="H19776" s="64"/>
      <c r="O19776" s="87"/>
      <c r="P19776" s="127"/>
      <c r="Q19776" s="127"/>
      <c r="R19776" s="127"/>
    </row>
    <row r="19777" spans="7:18" x14ac:dyDescent="0.2">
      <c r="G19777" s="64"/>
      <c r="H19777" s="64"/>
      <c r="O19777" s="87"/>
      <c r="P19777" s="127"/>
      <c r="Q19777" s="127"/>
      <c r="R19777" s="127"/>
    </row>
    <row r="19778" spans="7:18" x14ac:dyDescent="0.2">
      <c r="G19778" s="64"/>
      <c r="H19778" s="64"/>
      <c r="O19778" s="87"/>
      <c r="P19778" s="127"/>
      <c r="Q19778" s="127"/>
      <c r="R19778" s="127"/>
    </row>
    <row r="19779" spans="7:18" x14ac:dyDescent="0.2">
      <c r="G19779" s="64"/>
      <c r="H19779" s="64"/>
      <c r="O19779" s="87"/>
      <c r="P19779" s="127"/>
      <c r="Q19779" s="127"/>
      <c r="R19779" s="127"/>
    </row>
    <row r="19780" spans="7:18" x14ac:dyDescent="0.2">
      <c r="G19780" s="64"/>
      <c r="H19780" s="64"/>
      <c r="O19780" s="87"/>
      <c r="P19780" s="127"/>
      <c r="Q19780" s="127"/>
      <c r="R19780" s="127"/>
    </row>
    <row r="19781" spans="7:18" x14ac:dyDescent="0.2">
      <c r="G19781" s="64"/>
      <c r="H19781" s="64"/>
      <c r="O19781" s="87"/>
      <c r="P19781" s="127"/>
      <c r="Q19781" s="127"/>
      <c r="R19781" s="127"/>
    </row>
    <row r="19782" spans="7:18" x14ac:dyDescent="0.2">
      <c r="G19782" s="64"/>
      <c r="H19782" s="64"/>
      <c r="O19782" s="87"/>
      <c r="P19782" s="127"/>
      <c r="Q19782" s="127"/>
      <c r="R19782" s="127"/>
    </row>
    <row r="19783" spans="7:18" x14ac:dyDescent="0.2">
      <c r="G19783" s="64"/>
      <c r="H19783" s="64"/>
      <c r="O19783" s="87"/>
      <c r="P19783" s="127"/>
      <c r="Q19783" s="127"/>
      <c r="R19783" s="127"/>
    </row>
    <row r="19784" spans="7:18" x14ac:dyDescent="0.2">
      <c r="G19784" s="64"/>
      <c r="H19784" s="64"/>
      <c r="O19784" s="87"/>
      <c r="P19784" s="127"/>
      <c r="Q19784" s="127"/>
      <c r="R19784" s="127"/>
    </row>
    <row r="19785" spans="7:18" x14ac:dyDescent="0.2">
      <c r="G19785" s="64"/>
      <c r="H19785" s="64"/>
      <c r="O19785" s="87"/>
      <c r="P19785" s="127"/>
      <c r="Q19785" s="127"/>
      <c r="R19785" s="127"/>
    </row>
    <row r="19786" spans="7:18" x14ac:dyDescent="0.2">
      <c r="G19786" s="64"/>
      <c r="H19786" s="64"/>
      <c r="O19786" s="87"/>
      <c r="P19786" s="127"/>
      <c r="Q19786" s="127"/>
      <c r="R19786" s="127"/>
    </row>
    <row r="19787" spans="7:18" x14ac:dyDescent="0.2">
      <c r="G19787" s="64"/>
      <c r="H19787" s="64"/>
      <c r="O19787" s="87"/>
      <c r="P19787" s="127"/>
      <c r="Q19787" s="127"/>
      <c r="R19787" s="127"/>
    </row>
    <row r="19788" spans="7:18" x14ac:dyDescent="0.2">
      <c r="G19788" s="64"/>
      <c r="H19788" s="64"/>
      <c r="O19788" s="87"/>
      <c r="P19788" s="127"/>
      <c r="Q19788" s="127"/>
      <c r="R19788" s="127"/>
    </row>
    <row r="19789" spans="7:18" x14ac:dyDescent="0.2">
      <c r="G19789" s="64"/>
      <c r="H19789" s="64"/>
      <c r="O19789" s="87"/>
      <c r="P19789" s="127"/>
      <c r="Q19789" s="127"/>
      <c r="R19789" s="127"/>
    </row>
    <row r="19790" spans="7:18" x14ac:dyDescent="0.2">
      <c r="G19790" s="64"/>
      <c r="H19790" s="64"/>
      <c r="O19790" s="87"/>
      <c r="P19790" s="127"/>
      <c r="Q19790" s="127"/>
      <c r="R19790" s="127"/>
    </row>
    <row r="19791" spans="7:18" x14ac:dyDescent="0.2">
      <c r="G19791" s="64"/>
      <c r="H19791" s="64"/>
      <c r="O19791" s="87"/>
      <c r="P19791" s="127"/>
      <c r="Q19791" s="127"/>
      <c r="R19791" s="127"/>
    </row>
    <row r="19792" spans="7:18" x14ac:dyDescent="0.2">
      <c r="G19792" s="64"/>
      <c r="H19792" s="64"/>
      <c r="O19792" s="87"/>
      <c r="P19792" s="127"/>
      <c r="Q19792" s="127"/>
      <c r="R19792" s="127"/>
    </row>
    <row r="19793" spans="7:18" x14ac:dyDescent="0.2">
      <c r="G19793" s="64"/>
      <c r="H19793" s="64"/>
      <c r="O19793" s="87"/>
      <c r="P19793" s="127"/>
      <c r="Q19793" s="127"/>
      <c r="R19793" s="127"/>
    </row>
    <row r="19794" spans="7:18" x14ac:dyDescent="0.2">
      <c r="G19794" s="64"/>
      <c r="H19794" s="64"/>
      <c r="O19794" s="87"/>
      <c r="P19794" s="127"/>
      <c r="Q19794" s="127"/>
      <c r="R19794" s="127"/>
    </row>
    <row r="19795" spans="7:18" x14ac:dyDescent="0.2">
      <c r="G19795" s="64"/>
      <c r="H19795" s="64"/>
      <c r="O19795" s="87"/>
      <c r="P19795" s="127"/>
      <c r="Q19795" s="127"/>
      <c r="R19795" s="127"/>
    </row>
    <row r="19796" spans="7:18" x14ac:dyDescent="0.2">
      <c r="G19796" s="64"/>
      <c r="H19796" s="64"/>
      <c r="O19796" s="87"/>
      <c r="P19796" s="127"/>
      <c r="Q19796" s="127"/>
      <c r="R19796" s="127"/>
    </row>
    <row r="19797" spans="7:18" x14ac:dyDescent="0.2">
      <c r="G19797" s="64"/>
      <c r="H19797" s="64"/>
      <c r="O19797" s="87"/>
      <c r="P19797" s="127"/>
      <c r="Q19797" s="127"/>
      <c r="R19797" s="127"/>
    </row>
    <row r="19798" spans="7:18" x14ac:dyDescent="0.2">
      <c r="G19798" s="64"/>
      <c r="H19798" s="64"/>
      <c r="O19798" s="87"/>
      <c r="P19798" s="127"/>
      <c r="Q19798" s="127"/>
      <c r="R19798" s="127"/>
    </row>
    <row r="19799" spans="7:18" x14ac:dyDescent="0.2">
      <c r="G19799" s="64"/>
      <c r="H19799" s="64"/>
      <c r="O19799" s="87"/>
      <c r="P19799" s="127"/>
      <c r="Q19799" s="127"/>
      <c r="R19799" s="127"/>
    </row>
    <row r="19800" spans="7:18" x14ac:dyDescent="0.2">
      <c r="G19800" s="64"/>
      <c r="H19800" s="64"/>
      <c r="O19800" s="87"/>
      <c r="P19800" s="127"/>
      <c r="Q19800" s="127"/>
      <c r="R19800" s="127"/>
    </row>
    <row r="19801" spans="7:18" x14ac:dyDescent="0.2">
      <c r="G19801" s="64"/>
      <c r="H19801" s="64"/>
      <c r="O19801" s="87"/>
      <c r="P19801" s="127"/>
      <c r="Q19801" s="127"/>
      <c r="R19801" s="127"/>
    </row>
    <row r="19802" spans="7:18" x14ac:dyDescent="0.2">
      <c r="G19802" s="64"/>
      <c r="H19802" s="64"/>
      <c r="O19802" s="87"/>
      <c r="P19802" s="127"/>
      <c r="Q19802" s="127"/>
      <c r="R19802" s="127"/>
    </row>
    <row r="19803" spans="7:18" x14ac:dyDescent="0.2">
      <c r="G19803" s="64"/>
      <c r="H19803" s="64"/>
      <c r="O19803" s="87"/>
      <c r="P19803" s="127"/>
      <c r="Q19803" s="127"/>
      <c r="R19803" s="127"/>
    </row>
    <row r="19804" spans="7:18" x14ac:dyDescent="0.2">
      <c r="G19804" s="64"/>
      <c r="H19804" s="64"/>
      <c r="O19804" s="87"/>
      <c r="P19804" s="127"/>
      <c r="Q19804" s="127"/>
      <c r="R19804" s="127"/>
    </row>
    <row r="19805" spans="7:18" x14ac:dyDescent="0.2">
      <c r="G19805" s="64"/>
      <c r="H19805" s="64"/>
      <c r="O19805" s="87"/>
      <c r="P19805" s="127"/>
      <c r="Q19805" s="127"/>
      <c r="R19805" s="127"/>
    </row>
    <row r="19806" spans="7:18" x14ac:dyDescent="0.2">
      <c r="G19806" s="64"/>
      <c r="H19806" s="64"/>
      <c r="O19806" s="87"/>
      <c r="P19806" s="127"/>
      <c r="Q19806" s="127"/>
      <c r="R19806" s="127"/>
    </row>
    <row r="19807" spans="7:18" x14ac:dyDescent="0.2">
      <c r="G19807" s="64"/>
      <c r="H19807" s="64"/>
      <c r="O19807" s="87"/>
      <c r="P19807" s="127"/>
      <c r="Q19807" s="127"/>
      <c r="R19807" s="127"/>
    </row>
    <row r="19808" spans="7:18" x14ac:dyDescent="0.2">
      <c r="G19808" s="64"/>
      <c r="H19808" s="64"/>
      <c r="O19808" s="87"/>
      <c r="P19808" s="127"/>
      <c r="Q19808" s="127"/>
      <c r="R19808" s="127"/>
    </row>
    <row r="19809" spans="7:18" x14ac:dyDescent="0.2">
      <c r="G19809" s="64"/>
      <c r="H19809" s="64"/>
      <c r="O19809" s="87"/>
      <c r="P19809" s="127"/>
      <c r="Q19809" s="127"/>
      <c r="R19809" s="127"/>
    </row>
    <row r="19810" spans="7:18" x14ac:dyDescent="0.2">
      <c r="G19810" s="64"/>
      <c r="H19810" s="64"/>
      <c r="O19810" s="87"/>
      <c r="P19810" s="127"/>
      <c r="Q19810" s="127"/>
      <c r="R19810" s="127"/>
    </row>
    <row r="19811" spans="7:18" x14ac:dyDescent="0.2">
      <c r="G19811" s="64"/>
      <c r="H19811" s="64"/>
      <c r="O19811" s="87"/>
      <c r="P19811" s="127"/>
      <c r="Q19811" s="127"/>
      <c r="R19811" s="127"/>
    </row>
    <row r="19812" spans="7:18" x14ac:dyDescent="0.2">
      <c r="G19812" s="64"/>
      <c r="H19812" s="64"/>
      <c r="O19812" s="87"/>
      <c r="P19812" s="127"/>
      <c r="Q19812" s="127"/>
      <c r="R19812" s="127"/>
    </row>
    <row r="19813" spans="7:18" x14ac:dyDescent="0.2">
      <c r="G19813" s="64"/>
      <c r="H19813" s="64"/>
      <c r="O19813" s="87"/>
      <c r="P19813" s="127"/>
      <c r="Q19813" s="127"/>
      <c r="R19813" s="127"/>
    </row>
    <row r="19814" spans="7:18" x14ac:dyDescent="0.2">
      <c r="G19814" s="64"/>
      <c r="H19814" s="64"/>
      <c r="O19814" s="87"/>
      <c r="P19814" s="127"/>
      <c r="Q19814" s="127"/>
      <c r="R19814" s="127"/>
    </row>
    <row r="19815" spans="7:18" x14ac:dyDescent="0.2">
      <c r="G19815" s="64"/>
      <c r="H19815" s="64"/>
      <c r="O19815" s="87"/>
      <c r="P19815" s="127"/>
      <c r="Q19815" s="127"/>
      <c r="R19815" s="127"/>
    </row>
    <row r="19816" spans="7:18" x14ac:dyDescent="0.2">
      <c r="G19816" s="64"/>
      <c r="H19816" s="64"/>
      <c r="O19816" s="87"/>
      <c r="P19816" s="127"/>
      <c r="Q19816" s="127"/>
      <c r="R19816" s="127"/>
    </row>
    <row r="19817" spans="7:18" x14ac:dyDescent="0.2">
      <c r="G19817" s="64"/>
      <c r="H19817" s="64"/>
      <c r="O19817" s="87"/>
      <c r="P19817" s="127"/>
      <c r="Q19817" s="127"/>
      <c r="R19817" s="127"/>
    </row>
    <row r="19818" spans="7:18" x14ac:dyDescent="0.2">
      <c r="G19818" s="64"/>
      <c r="H19818" s="64"/>
      <c r="O19818" s="87"/>
      <c r="P19818" s="127"/>
      <c r="Q19818" s="127"/>
      <c r="R19818" s="127"/>
    </row>
    <row r="19819" spans="7:18" x14ac:dyDescent="0.2">
      <c r="G19819" s="64"/>
      <c r="H19819" s="64"/>
      <c r="O19819" s="87"/>
      <c r="P19819" s="127"/>
      <c r="Q19819" s="127"/>
      <c r="R19819" s="127"/>
    </row>
    <row r="19820" spans="7:18" x14ac:dyDescent="0.2">
      <c r="G19820" s="64"/>
      <c r="H19820" s="64"/>
      <c r="O19820" s="87"/>
      <c r="P19820" s="127"/>
      <c r="Q19820" s="127"/>
      <c r="R19820" s="127"/>
    </row>
    <row r="19821" spans="7:18" x14ac:dyDescent="0.2">
      <c r="G19821" s="64"/>
      <c r="H19821" s="64"/>
      <c r="O19821" s="87"/>
      <c r="P19821" s="127"/>
      <c r="Q19821" s="127"/>
      <c r="R19821" s="127"/>
    </row>
    <row r="19822" spans="7:18" x14ac:dyDescent="0.2">
      <c r="G19822" s="64"/>
      <c r="H19822" s="64"/>
      <c r="O19822" s="87"/>
      <c r="P19822" s="127"/>
      <c r="Q19822" s="127"/>
      <c r="R19822" s="127"/>
    </row>
    <row r="19823" spans="7:18" x14ac:dyDescent="0.2">
      <c r="G19823" s="64"/>
      <c r="H19823" s="64"/>
      <c r="O19823" s="87"/>
      <c r="P19823" s="127"/>
      <c r="Q19823" s="127"/>
      <c r="R19823" s="127"/>
    </row>
    <row r="19824" spans="7:18" x14ac:dyDescent="0.2">
      <c r="G19824" s="64"/>
      <c r="H19824" s="64"/>
      <c r="O19824" s="87"/>
      <c r="P19824" s="127"/>
      <c r="Q19824" s="127"/>
      <c r="R19824" s="127"/>
    </row>
    <row r="19825" spans="7:18" x14ac:dyDescent="0.2">
      <c r="G19825" s="64"/>
      <c r="H19825" s="64"/>
      <c r="O19825" s="87"/>
      <c r="P19825" s="127"/>
      <c r="Q19825" s="127"/>
      <c r="R19825" s="127"/>
    </row>
    <row r="19826" spans="7:18" x14ac:dyDescent="0.2">
      <c r="G19826" s="64"/>
      <c r="H19826" s="64"/>
      <c r="O19826" s="87"/>
      <c r="P19826" s="127"/>
      <c r="Q19826" s="127"/>
      <c r="R19826" s="127"/>
    </row>
    <row r="19827" spans="7:18" x14ac:dyDescent="0.2">
      <c r="G19827" s="64"/>
      <c r="H19827" s="64"/>
      <c r="O19827" s="87"/>
      <c r="P19827" s="127"/>
      <c r="Q19827" s="127"/>
      <c r="R19827" s="127"/>
    </row>
    <row r="19828" spans="7:18" x14ac:dyDescent="0.2">
      <c r="G19828" s="64"/>
      <c r="H19828" s="64"/>
      <c r="O19828" s="87"/>
      <c r="P19828" s="127"/>
      <c r="Q19828" s="127"/>
      <c r="R19828" s="127"/>
    </row>
    <row r="19829" spans="7:18" x14ac:dyDescent="0.2">
      <c r="G19829" s="64"/>
      <c r="H19829" s="64"/>
      <c r="O19829" s="87"/>
      <c r="P19829" s="127"/>
      <c r="Q19829" s="127"/>
      <c r="R19829" s="127"/>
    </row>
    <row r="19830" spans="7:18" x14ac:dyDescent="0.2">
      <c r="G19830" s="64"/>
      <c r="H19830" s="64"/>
      <c r="O19830" s="87"/>
      <c r="P19830" s="127"/>
      <c r="Q19830" s="127"/>
      <c r="R19830" s="127"/>
    </row>
    <row r="19831" spans="7:18" x14ac:dyDescent="0.2">
      <c r="G19831" s="64"/>
      <c r="H19831" s="64"/>
      <c r="O19831" s="87"/>
      <c r="P19831" s="127"/>
      <c r="Q19831" s="127"/>
      <c r="R19831" s="127"/>
    </row>
    <row r="19832" spans="7:18" x14ac:dyDescent="0.2">
      <c r="G19832" s="64"/>
      <c r="H19832" s="64"/>
      <c r="O19832" s="87"/>
      <c r="P19832" s="127"/>
      <c r="Q19832" s="127"/>
      <c r="R19832" s="127"/>
    </row>
    <row r="19833" spans="7:18" x14ac:dyDescent="0.2">
      <c r="G19833" s="64"/>
      <c r="H19833" s="64"/>
      <c r="O19833" s="87"/>
      <c r="P19833" s="127"/>
      <c r="Q19833" s="127"/>
      <c r="R19833" s="127"/>
    </row>
    <row r="19834" spans="7:18" x14ac:dyDescent="0.2">
      <c r="G19834" s="64"/>
      <c r="H19834" s="64"/>
      <c r="O19834" s="87"/>
      <c r="P19834" s="127"/>
      <c r="Q19834" s="127"/>
      <c r="R19834" s="127"/>
    </row>
    <row r="19835" spans="7:18" x14ac:dyDescent="0.2">
      <c r="G19835" s="64"/>
      <c r="H19835" s="64"/>
      <c r="O19835" s="87"/>
      <c r="P19835" s="127"/>
      <c r="Q19835" s="127"/>
      <c r="R19835" s="127"/>
    </row>
    <row r="19836" spans="7:18" x14ac:dyDescent="0.2">
      <c r="G19836" s="64"/>
      <c r="H19836" s="64"/>
      <c r="O19836" s="87"/>
      <c r="P19836" s="127"/>
      <c r="Q19836" s="127"/>
      <c r="R19836" s="127"/>
    </row>
    <row r="19837" spans="7:18" x14ac:dyDescent="0.2">
      <c r="G19837" s="64"/>
      <c r="H19837" s="64"/>
      <c r="O19837" s="87"/>
      <c r="P19837" s="127"/>
      <c r="Q19837" s="127"/>
      <c r="R19837" s="127"/>
    </row>
    <row r="19838" spans="7:18" x14ac:dyDescent="0.2">
      <c r="G19838" s="64"/>
      <c r="H19838" s="64"/>
      <c r="O19838" s="87"/>
      <c r="P19838" s="127"/>
      <c r="Q19838" s="127"/>
      <c r="R19838" s="127"/>
    </row>
    <row r="19839" spans="7:18" x14ac:dyDescent="0.2">
      <c r="G19839" s="64"/>
      <c r="H19839" s="64"/>
      <c r="O19839" s="87"/>
      <c r="P19839" s="127"/>
      <c r="Q19839" s="127"/>
      <c r="R19839" s="127"/>
    </row>
    <row r="19840" spans="7:18" x14ac:dyDescent="0.2">
      <c r="G19840" s="64"/>
      <c r="H19840" s="64"/>
      <c r="O19840" s="87"/>
      <c r="P19840" s="127"/>
      <c r="Q19840" s="127"/>
      <c r="R19840" s="127"/>
    </row>
    <row r="19841" spans="7:18" x14ac:dyDescent="0.2">
      <c r="G19841" s="64"/>
      <c r="H19841" s="64"/>
      <c r="O19841" s="87"/>
      <c r="P19841" s="127"/>
      <c r="Q19841" s="127"/>
      <c r="R19841" s="127"/>
    </row>
    <row r="19842" spans="7:18" x14ac:dyDescent="0.2">
      <c r="G19842" s="64"/>
      <c r="H19842" s="64"/>
      <c r="O19842" s="87"/>
      <c r="P19842" s="127"/>
      <c r="Q19842" s="127"/>
      <c r="R19842" s="127"/>
    </row>
    <row r="19843" spans="7:18" x14ac:dyDescent="0.2">
      <c r="G19843" s="64"/>
      <c r="H19843" s="64"/>
      <c r="O19843" s="87"/>
      <c r="P19843" s="127"/>
      <c r="Q19843" s="127"/>
      <c r="R19843" s="127"/>
    </row>
    <row r="19844" spans="7:18" x14ac:dyDescent="0.2">
      <c r="G19844" s="64"/>
      <c r="H19844" s="64"/>
      <c r="O19844" s="87"/>
      <c r="P19844" s="127"/>
      <c r="Q19844" s="127"/>
      <c r="R19844" s="127"/>
    </row>
    <row r="19845" spans="7:18" x14ac:dyDescent="0.2">
      <c r="G19845" s="64"/>
      <c r="H19845" s="64"/>
      <c r="O19845" s="87"/>
      <c r="P19845" s="127"/>
      <c r="Q19845" s="127"/>
      <c r="R19845" s="127"/>
    </row>
    <row r="19846" spans="7:18" x14ac:dyDescent="0.2">
      <c r="G19846" s="64"/>
      <c r="H19846" s="64"/>
      <c r="O19846" s="87"/>
      <c r="P19846" s="127"/>
      <c r="Q19846" s="127"/>
      <c r="R19846" s="127"/>
    </row>
    <row r="19847" spans="7:18" x14ac:dyDescent="0.2">
      <c r="G19847" s="64"/>
      <c r="H19847" s="64"/>
      <c r="O19847" s="87"/>
      <c r="P19847" s="127"/>
      <c r="Q19847" s="127"/>
      <c r="R19847" s="127"/>
    </row>
    <row r="19848" spans="7:18" x14ac:dyDescent="0.2">
      <c r="G19848" s="64"/>
      <c r="H19848" s="64"/>
      <c r="O19848" s="87"/>
      <c r="P19848" s="127"/>
      <c r="Q19848" s="127"/>
      <c r="R19848" s="127"/>
    </row>
    <row r="19849" spans="7:18" x14ac:dyDescent="0.2">
      <c r="G19849" s="64"/>
      <c r="H19849" s="64"/>
      <c r="O19849" s="87"/>
      <c r="P19849" s="127"/>
      <c r="Q19849" s="127"/>
      <c r="R19849" s="127"/>
    </row>
    <row r="19850" spans="7:18" x14ac:dyDescent="0.2">
      <c r="G19850" s="64"/>
      <c r="H19850" s="64"/>
      <c r="O19850" s="87"/>
      <c r="P19850" s="127"/>
      <c r="Q19850" s="127"/>
      <c r="R19850" s="127"/>
    </row>
    <row r="19851" spans="7:18" x14ac:dyDescent="0.2">
      <c r="G19851" s="64"/>
      <c r="H19851" s="64"/>
      <c r="O19851" s="87"/>
      <c r="P19851" s="127"/>
      <c r="Q19851" s="127"/>
      <c r="R19851" s="127"/>
    </row>
    <row r="19852" spans="7:18" x14ac:dyDescent="0.2">
      <c r="G19852" s="64"/>
      <c r="H19852" s="64"/>
      <c r="O19852" s="87"/>
      <c r="P19852" s="127"/>
      <c r="Q19852" s="127"/>
      <c r="R19852" s="127"/>
    </row>
    <row r="19853" spans="7:18" x14ac:dyDescent="0.2">
      <c r="G19853" s="64"/>
      <c r="H19853" s="64"/>
      <c r="O19853" s="87"/>
      <c r="P19853" s="127"/>
      <c r="Q19853" s="127"/>
      <c r="R19853" s="127"/>
    </row>
    <row r="19854" spans="7:18" x14ac:dyDescent="0.2">
      <c r="G19854" s="64"/>
      <c r="H19854" s="64"/>
      <c r="O19854" s="87"/>
      <c r="P19854" s="127"/>
      <c r="Q19854" s="127"/>
      <c r="R19854" s="127"/>
    </row>
    <row r="19855" spans="7:18" x14ac:dyDescent="0.2">
      <c r="G19855" s="64"/>
      <c r="H19855" s="64"/>
      <c r="O19855" s="87"/>
      <c r="P19855" s="127"/>
      <c r="Q19855" s="127"/>
      <c r="R19855" s="127"/>
    </row>
    <row r="19856" spans="7:18" x14ac:dyDescent="0.2">
      <c r="G19856" s="64"/>
      <c r="H19856" s="64"/>
      <c r="O19856" s="87"/>
      <c r="P19856" s="127"/>
      <c r="Q19856" s="127"/>
      <c r="R19856" s="127"/>
    </row>
    <row r="19857" spans="7:18" x14ac:dyDescent="0.2">
      <c r="G19857" s="64"/>
      <c r="H19857" s="64"/>
      <c r="O19857" s="87"/>
      <c r="P19857" s="127"/>
      <c r="Q19857" s="127"/>
      <c r="R19857" s="127"/>
    </row>
    <row r="19858" spans="7:18" x14ac:dyDescent="0.2">
      <c r="G19858" s="64"/>
      <c r="H19858" s="64"/>
      <c r="O19858" s="87"/>
      <c r="P19858" s="127"/>
      <c r="Q19858" s="127"/>
      <c r="R19858" s="127"/>
    </row>
    <row r="19859" spans="7:18" x14ac:dyDescent="0.2">
      <c r="G19859" s="64"/>
      <c r="H19859" s="64"/>
      <c r="O19859" s="87"/>
      <c r="P19859" s="127"/>
      <c r="Q19859" s="127"/>
      <c r="R19859" s="127"/>
    </row>
    <row r="19860" spans="7:18" x14ac:dyDescent="0.2">
      <c r="G19860" s="64"/>
      <c r="H19860" s="64"/>
      <c r="O19860" s="87"/>
      <c r="P19860" s="127"/>
      <c r="Q19860" s="127"/>
      <c r="R19860" s="127"/>
    </row>
    <row r="19861" spans="7:18" x14ac:dyDescent="0.2">
      <c r="G19861" s="64"/>
      <c r="H19861" s="64"/>
      <c r="O19861" s="87"/>
      <c r="P19861" s="127"/>
      <c r="Q19861" s="127"/>
      <c r="R19861" s="127"/>
    </row>
    <row r="19862" spans="7:18" x14ac:dyDescent="0.2">
      <c r="G19862" s="64"/>
      <c r="H19862" s="64"/>
      <c r="O19862" s="87"/>
      <c r="P19862" s="127"/>
      <c r="Q19862" s="127"/>
      <c r="R19862" s="127"/>
    </row>
    <row r="19863" spans="7:18" x14ac:dyDescent="0.2">
      <c r="G19863" s="64"/>
      <c r="H19863" s="64"/>
      <c r="O19863" s="87"/>
      <c r="P19863" s="127"/>
      <c r="Q19863" s="127"/>
      <c r="R19863" s="127"/>
    </row>
    <row r="19864" spans="7:18" x14ac:dyDescent="0.2">
      <c r="G19864" s="64"/>
      <c r="H19864" s="64"/>
      <c r="O19864" s="87"/>
      <c r="P19864" s="127"/>
      <c r="Q19864" s="127"/>
      <c r="R19864" s="127"/>
    </row>
    <row r="19865" spans="7:18" x14ac:dyDescent="0.2">
      <c r="G19865" s="64"/>
      <c r="H19865" s="64"/>
      <c r="O19865" s="87"/>
      <c r="P19865" s="127"/>
      <c r="Q19865" s="127"/>
      <c r="R19865" s="127"/>
    </row>
    <row r="19866" spans="7:18" x14ac:dyDescent="0.2">
      <c r="G19866" s="64"/>
      <c r="H19866" s="64"/>
      <c r="O19866" s="87"/>
      <c r="P19866" s="127"/>
      <c r="Q19866" s="127"/>
      <c r="R19866" s="127"/>
    </row>
    <row r="19867" spans="7:18" x14ac:dyDescent="0.2">
      <c r="G19867" s="64"/>
      <c r="H19867" s="64"/>
      <c r="O19867" s="87"/>
      <c r="P19867" s="127"/>
      <c r="Q19867" s="127"/>
      <c r="R19867" s="127"/>
    </row>
    <row r="19868" spans="7:18" x14ac:dyDescent="0.2">
      <c r="G19868" s="64"/>
      <c r="H19868" s="64"/>
      <c r="O19868" s="87"/>
      <c r="P19868" s="127"/>
      <c r="Q19868" s="127"/>
      <c r="R19868" s="127"/>
    </row>
    <row r="19869" spans="7:18" x14ac:dyDescent="0.2">
      <c r="G19869" s="64"/>
      <c r="H19869" s="64"/>
      <c r="O19869" s="87"/>
      <c r="P19869" s="127"/>
      <c r="Q19869" s="127"/>
      <c r="R19869" s="127"/>
    </row>
    <row r="19870" spans="7:18" x14ac:dyDescent="0.2">
      <c r="G19870" s="64"/>
      <c r="H19870" s="64"/>
      <c r="O19870" s="87"/>
      <c r="P19870" s="127"/>
      <c r="Q19870" s="127"/>
      <c r="R19870" s="127"/>
    </row>
    <row r="19871" spans="7:18" x14ac:dyDescent="0.2">
      <c r="G19871" s="64"/>
      <c r="H19871" s="64"/>
      <c r="O19871" s="87"/>
      <c r="P19871" s="127"/>
      <c r="Q19871" s="127"/>
      <c r="R19871" s="127"/>
    </row>
    <row r="19872" spans="7:18" x14ac:dyDescent="0.2">
      <c r="G19872" s="64"/>
      <c r="H19872" s="64"/>
      <c r="O19872" s="87"/>
      <c r="P19872" s="127"/>
      <c r="Q19872" s="127"/>
      <c r="R19872" s="127"/>
    </row>
    <row r="19873" spans="7:18" x14ac:dyDescent="0.2">
      <c r="G19873" s="64"/>
      <c r="H19873" s="64"/>
      <c r="O19873" s="87"/>
      <c r="P19873" s="127"/>
      <c r="Q19873" s="127"/>
      <c r="R19873" s="127"/>
    </row>
    <row r="19874" spans="7:18" x14ac:dyDescent="0.2">
      <c r="G19874" s="64"/>
      <c r="H19874" s="64"/>
      <c r="O19874" s="87"/>
      <c r="P19874" s="127"/>
      <c r="Q19874" s="127"/>
      <c r="R19874" s="127"/>
    </row>
    <row r="19875" spans="7:18" x14ac:dyDescent="0.2">
      <c r="G19875" s="64"/>
      <c r="H19875" s="64"/>
      <c r="O19875" s="87"/>
      <c r="P19875" s="127"/>
      <c r="Q19875" s="127"/>
      <c r="R19875" s="127"/>
    </row>
    <row r="19876" spans="7:18" x14ac:dyDescent="0.2">
      <c r="G19876" s="64"/>
      <c r="H19876" s="64"/>
      <c r="O19876" s="87"/>
      <c r="P19876" s="127"/>
      <c r="Q19876" s="127"/>
      <c r="R19876" s="127"/>
    </row>
    <row r="19877" spans="7:18" x14ac:dyDescent="0.2">
      <c r="G19877" s="64"/>
      <c r="H19877" s="64"/>
      <c r="O19877" s="87"/>
      <c r="P19877" s="127"/>
      <c r="Q19877" s="127"/>
      <c r="R19877" s="127"/>
    </row>
    <row r="19878" spans="7:18" x14ac:dyDescent="0.2">
      <c r="G19878" s="64"/>
      <c r="H19878" s="64"/>
      <c r="O19878" s="87"/>
      <c r="P19878" s="127"/>
      <c r="Q19878" s="127"/>
      <c r="R19878" s="127"/>
    </row>
    <row r="19879" spans="7:18" x14ac:dyDescent="0.2">
      <c r="G19879" s="64"/>
      <c r="H19879" s="64"/>
      <c r="O19879" s="87"/>
      <c r="P19879" s="127"/>
      <c r="Q19879" s="127"/>
      <c r="R19879" s="127"/>
    </row>
    <row r="19880" spans="7:18" x14ac:dyDescent="0.2">
      <c r="G19880" s="64"/>
      <c r="H19880" s="64"/>
      <c r="O19880" s="87"/>
      <c r="P19880" s="127"/>
      <c r="Q19880" s="127"/>
      <c r="R19880" s="127"/>
    </row>
    <row r="19881" spans="7:18" x14ac:dyDescent="0.2">
      <c r="G19881" s="64"/>
      <c r="H19881" s="64"/>
      <c r="O19881" s="87"/>
      <c r="P19881" s="127"/>
      <c r="Q19881" s="127"/>
      <c r="R19881" s="127"/>
    </row>
    <row r="19882" spans="7:18" x14ac:dyDescent="0.2">
      <c r="G19882" s="64"/>
      <c r="H19882" s="64"/>
      <c r="O19882" s="87"/>
      <c r="P19882" s="127"/>
      <c r="Q19882" s="127"/>
      <c r="R19882" s="127"/>
    </row>
    <row r="19883" spans="7:18" x14ac:dyDescent="0.2">
      <c r="G19883" s="64"/>
      <c r="H19883" s="64"/>
      <c r="O19883" s="87"/>
      <c r="P19883" s="127"/>
      <c r="Q19883" s="127"/>
      <c r="R19883" s="127"/>
    </row>
    <row r="19884" spans="7:18" x14ac:dyDescent="0.2">
      <c r="G19884" s="64"/>
      <c r="H19884" s="64"/>
      <c r="O19884" s="87"/>
      <c r="P19884" s="127"/>
      <c r="Q19884" s="127"/>
      <c r="R19884" s="127"/>
    </row>
    <row r="19885" spans="7:18" x14ac:dyDescent="0.2">
      <c r="G19885" s="64"/>
      <c r="H19885" s="64"/>
      <c r="O19885" s="87"/>
      <c r="P19885" s="127"/>
      <c r="Q19885" s="127"/>
      <c r="R19885" s="127"/>
    </row>
    <row r="19886" spans="7:18" x14ac:dyDescent="0.2">
      <c r="G19886" s="64"/>
      <c r="H19886" s="64"/>
      <c r="O19886" s="87"/>
      <c r="P19886" s="127"/>
      <c r="Q19886" s="127"/>
      <c r="R19886" s="127"/>
    </row>
    <row r="19887" spans="7:18" x14ac:dyDescent="0.2">
      <c r="G19887" s="64"/>
      <c r="H19887" s="64"/>
      <c r="O19887" s="87"/>
      <c r="P19887" s="127"/>
      <c r="Q19887" s="127"/>
      <c r="R19887" s="127"/>
    </row>
    <row r="19888" spans="7:18" x14ac:dyDescent="0.2">
      <c r="G19888" s="64"/>
      <c r="H19888" s="64"/>
      <c r="O19888" s="87"/>
      <c r="P19888" s="127"/>
      <c r="Q19888" s="127"/>
      <c r="R19888" s="127"/>
    </row>
    <row r="19889" spans="7:18" x14ac:dyDescent="0.2">
      <c r="G19889" s="64"/>
      <c r="H19889" s="64"/>
      <c r="O19889" s="87"/>
      <c r="P19889" s="127"/>
      <c r="Q19889" s="127"/>
      <c r="R19889" s="127"/>
    </row>
    <row r="19890" spans="7:18" x14ac:dyDescent="0.2">
      <c r="G19890" s="64"/>
      <c r="H19890" s="64"/>
      <c r="O19890" s="87"/>
      <c r="P19890" s="127"/>
      <c r="Q19890" s="127"/>
      <c r="R19890" s="127"/>
    </row>
    <row r="19891" spans="7:18" x14ac:dyDescent="0.2">
      <c r="G19891" s="64"/>
      <c r="H19891" s="64"/>
      <c r="O19891" s="87"/>
      <c r="P19891" s="127"/>
      <c r="Q19891" s="127"/>
      <c r="R19891" s="127"/>
    </row>
    <row r="19892" spans="7:18" x14ac:dyDescent="0.2">
      <c r="G19892" s="64"/>
      <c r="H19892" s="64"/>
      <c r="O19892" s="87"/>
      <c r="P19892" s="127"/>
      <c r="Q19892" s="127"/>
      <c r="R19892" s="127"/>
    </row>
    <row r="19893" spans="7:18" x14ac:dyDescent="0.2">
      <c r="G19893" s="64"/>
      <c r="H19893" s="64"/>
      <c r="O19893" s="87"/>
      <c r="P19893" s="127"/>
      <c r="Q19893" s="127"/>
      <c r="R19893" s="127"/>
    </row>
    <row r="19894" spans="7:18" x14ac:dyDescent="0.2">
      <c r="G19894" s="64"/>
      <c r="H19894" s="64"/>
      <c r="O19894" s="87"/>
      <c r="P19894" s="127"/>
      <c r="Q19894" s="127"/>
      <c r="R19894" s="127"/>
    </row>
    <row r="19895" spans="7:18" x14ac:dyDescent="0.2">
      <c r="G19895" s="64"/>
      <c r="H19895" s="64"/>
      <c r="O19895" s="87"/>
      <c r="P19895" s="127"/>
      <c r="Q19895" s="127"/>
      <c r="R19895" s="127"/>
    </row>
    <row r="19896" spans="7:18" x14ac:dyDescent="0.2">
      <c r="G19896" s="64"/>
      <c r="H19896" s="64"/>
      <c r="O19896" s="87"/>
      <c r="P19896" s="127"/>
      <c r="Q19896" s="127"/>
      <c r="R19896" s="127"/>
    </row>
    <row r="19897" spans="7:18" x14ac:dyDescent="0.2">
      <c r="G19897" s="64"/>
      <c r="H19897" s="64"/>
      <c r="O19897" s="87"/>
      <c r="P19897" s="127"/>
      <c r="Q19897" s="127"/>
      <c r="R19897" s="127"/>
    </row>
    <row r="19898" spans="7:18" x14ac:dyDescent="0.2">
      <c r="G19898" s="64"/>
      <c r="H19898" s="64"/>
      <c r="O19898" s="87"/>
      <c r="P19898" s="127"/>
      <c r="Q19898" s="127"/>
      <c r="R19898" s="127"/>
    </row>
    <row r="19899" spans="7:18" x14ac:dyDescent="0.2">
      <c r="G19899" s="64"/>
      <c r="H19899" s="64"/>
      <c r="O19899" s="87"/>
      <c r="P19899" s="127"/>
      <c r="Q19899" s="127"/>
      <c r="R19899" s="127"/>
    </row>
    <row r="19900" spans="7:18" x14ac:dyDescent="0.2">
      <c r="G19900" s="64"/>
      <c r="H19900" s="64"/>
      <c r="O19900" s="87"/>
      <c r="P19900" s="127"/>
      <c r="Q19900" s="127"/>
      <c r="R19900" s="127"/>
    </row>
    <row r="19901" spans="7:18" x14ac:dyDescent="0.2">
      <c r="G19901" s="64"/>
      <c r="H19901" s="64"/>
      <c r="O19901" s="87"/>
      <c r="P19901" s="127"/>
      <c r="Q19901" s="127"/>
      <c r="R19901" s="127"/>
    </row>
    <row r="19902" spans="7:18" x14ac:dyDescent="0.2">
      <c r="G19902" s="64"/>
      <c r="H19902" s="64"/>
      <c r="O19902" s="87"/>
      <c r="P19902" s="127"/>
      <c r="Q19902" s="127"/>
      <c r="R19902" s="127"/>
    </row>
    <row r="19903" spans="7:18" x14ac:dyDescent="0.2">
      <c r="G19903" s="64"/>
      <c r="H19903" s="64"/>
      <c r="O19903" s="87"/>
      <c r="P19903" s="127"/>
      <c r="Q19903" s="127"/>
      <c r="R19903" s="127"/>
    </row>
    <row r="19904" spans="7:18" x14ac:dyDescent="0.2">
      <c r="G19904" s="64"/>
      <c r="H19904" s="64"/>
      <c r="O19904" s="87"/>
      <c r="P19904" s="127"/>
      <c r="Q19904" s="127"/>
      <c r="R19904" s="127"/>
    </row>
    <row r="19905" spans="7:18" x14ac:dyDescent="0.2">
      <c r="G19905" s="64"/>
      <c r="H19905" s="64"/>
      <c r="O19905" s="87"/>
      <c r="P19905" s="127"/>
      <c r="Q19905" s="127"/>
      <c r="R19905" s="127"/>
    </row>
    <row r="19906" spans="7:18" x14ac:dyDescent="0.2">
      <c r="G19906" s="64"/>
      <c r="H19906" s="64"/>
      <c r="O19906" s="87"/>
      <c r="P19906" s="127"/>
      <c r="Q19906" s="127"/>
      <c r="R19906" s="127"/>
    </row>
    <row r="19907" spans="7:18" x14ac:dyDescent="0.2">
      <c r="G19907" s="64"/>
      <c r="H19907" s="64"/>
      <c r="O19907" s="87"/>
      <c r="P19907" s="127"/>
      <c r="Q19907" s="127"/>
      <c r="R19907" s="127"/>
    </row>
    <row r="19908" spans="7:18" x14ac:dyDescent="0.2">
      <c r="G19908" s="64"/>
      <c r="H19908" s="64"/>
      <c r="O19908" s="87"/>
      <c r="P19908" s="127"/>
      <c r="Q19908" s="127"/>
      <c r="R19908" s="127"/>
    </row>
    <row r="19909" spans="7:18" x14ac:dyDescent="0.2">
      <c r="G19909" s="64"/>
      <c r="H19909" s="64"/>
      <c r="O19909" s="87"/>
      <c r="P19909" s="127"/>
      <c r="Q19909" s="127"/>
      <c r="R19909" s="127"/>
    </row>
    <row r="19910" spans="7:18" x14ac:dyDescent="0.2">
      <c r="G19910" s="64"/>
      <c r="H19910" s="64"/>
      <c r="O19910" s="87"/>
      <c r="P19910" s="127"/>
      <c r="Q19910" s="127"/>
      <c r="R19910" s="127"/>
    </row>
    <row r="19911" spans="7:18" x14ac:dyDescent="0.2">
      <c r="G19911" s="64"/>
      <c r="H19911" s="64"/>
      <c r="O19911" s="87"/>
      <c r="P19911" s="127"/>
      <c r="Q19911" s="127"/>
      <c r="R19911" s="127"/>
    </row>
    <row r="19912" spans="7:18" x14ac:dyDescent="0.2">
      <c r="G19912" s="64"/>
      <c r="H19912" s="64"/>
      <c r="O19912" s="87"/>
      <c r="P19912" s="127"/>
      <c r="Q19912" s="127"/>
      <c r="R19912" s="127"/>
    </row>
    <row r="19913" spans="7:18" x14ac:dyDescent="0.2">
      <c r="G19913" s="64"/>
      <c r="H19913" s="64"/>
      <c r="O19913" s="87"/>
      <c r="P19913" s="127"/>
      <c r="Q19913" s="127"/>
      <c r="R19913" s="127"/>
    </row>
    <row r="19914" spans="7:18" x14ac:dyDescent="0.2">
      <c r="G19914" s="64"/>
      <c r="H19914" s="64"/>
      <c r="O19914" s="87"/>
      <c r="P19914" s="127"/>
      <c r="Q19914" s="127"/>
      <c r="R19914" s="127"/>
    </row>
    <row r="19915" spans="7:18" x14ac:dyDescent="0.2">
      <c r="G19915" s="64"/>
      <c r="H19915" s="64"/>
      <c r="O19915" s="87"/>
      <c r="P19915" s="127"/>
      <c r="Q19915" s="127"/>
      <c r="R19915" s="127"/>
    </row>
    <row r="19916" spans="7:18" x14ac:dyDescent="0.2">
      <c r="G19916" s="64"/>
      <c r="H19916" s="64"/>
      <c r="O19916" s="87"/>
      <c r="P19916" s="127"/>
      <c r="Q19916" s="127"/>
      <c r="R19916" s="127"/>
    </row>
    <row r="19917" spans="7:18" x14ac:dyDescent="0.2">
      <c r="G19917" s="64"/>
      <c r="H19917" s="64"/>
      <c r="O19917" s="87"/>
      <c r="P19917" s="127"/>
      <c r="Q19917" s="127"/>
      <c r="R19917" s="127"/>
    </row>
    <row r="19918" spans="7:18" x14ac:dyDescent="0.2">
      <c r="G19918" s="64"/>
      <c r="H19918" s="64"/>
      <c r="O19918" s="87"/>
      <c r="P19918" s="127"/>
      <c r="Q19918" s="127"/>
      <c r="R19918" s="127"/>
    </row>
    <row r="19919" spans="7:18" x14ac:dyDescent="0.2">
      <c r="G19919" s="64"/>
      <c r="H19919" s="64"/>
      <c r="O19919" s="87"/>
      <c r="P19919" s="127"/>
      <c r="Q19919" s="127"/>
      <c r="R19919" s="127"/>
    </row>
    <row r="19920" spans="7:18" x14ac:dyDescent="0.2">
      <c r="G19920" s="64"/>
      <c r="H19920" s="64"/>
      <c r="O19920" s="87"/>
      <c r="P19920" s="127"/>
      <c r="Q19920" s="127"/>
      <c r="R19920" s="127"/>
    </row>
    <row r="19921" spans="7:18" x14ac:dyDescent="0.2">
      <c r="G19921" s="64"/>
      <c r="H19921" s="64"/>
      <c r="O19921" s="87"/>
      <c r="P19921" s="127"/>
      <c r="Q19921" s="127"/>
      <c r="R19921" s="127"/>
    </row>
    <row r="19922" spans="7:18" x14ac:dyDescent="0.2">
      <c r="G19922" s="64"/>
      <c r="H19922" s="64"/>
      <c r="O19922" s="87"/>
      <c r="P19922" s="127"/>
      <c r="Q19922" s="127"/>
      <c r="R19922" s="127"/>
    </row>
    <row r="19923" spans="7:18" x14ac:dyDescent="0.2">
      <c r="G19923" s="64"/>
      <c r="H19923" s="64"/>
      <c r="O19923" s="87"/>
      <c r="P19923" s="127"/>
      <c r="Q19923" s="127"/>
      <c r="R19923" s="127"/>
    </row>
    <row r="19924" spans="7:18" x14ac:dyDescent="0.2">
      <c r="G19924" s="64"/>
      <c r="H19924" s="64"/>
      <c r="O19924" s="87"/>
      <c r="P19924" s="127"/>
      <c r="Q19924" s="127"/>
      <c r="R19924" s="127"/>
    </row>
    <row r="19925" spans="7:18" x14ac:dyDescent="0.2">
      <c r="G19925" s="64"/>
      <c r="H19925" s="64"/>
      <c r="O19925" s="87"/>
      <c r="P19925" s="127"/>
      <c r="Q19925" s="127"/>
      <c r="R19925" s="127"/>
    </row>
    <row r="19926" spans="7:18" x14ac:dyDescent="0.2">
      <c r="G19926" s="64"/>
      <c r="H19926" s="64"/>
      <c r="O19926" s="87"/>
      <c r="P19926" s="127"/>
      <c r="Q19926" s="127"/>
      <c r="R19926" s="127"/>
    </row>
    <row r="19927" spans="7:18" x14ac:dyDescent="0.2">
      <c r="G19927" s="64"/>
      <c r="H19927" s="64"/>
      <c r="O19927" s="87"/>
      <c r="P19927" s="127"/>
      <c r="Q19927" s="127"/>
      <c r="R19927" s="127"/>
    </row>
    <row r="19928" spans="7:18" x14ac:dyDescent="0.2">
      <c r="G19928" s="64"/>
      <c r="H19928" s="64"/>
      <c r="O19928" s="87"/>
      <c r="P19928" s="127"/>
      <c r="Q19928" s="127"/>
      <c r="R19928" s="127"/>
    </row>
    <row r="19929" spans="7:18" x14ac:dyDescent="0.2">
      <c r="G19929" s="64"/>
      <c r="H19929" s="64"/>
      <c r="O19929" s="87"/>
      <c r="P19929" s="127"/>
      <c r="Q19929" s="127"/>
      <c r="R19929" s="127"/>
    </row>
    <row r="19930" spans="7:18" x14ac:dyDescent="0.2">
      <c r="G19930" s="64"/>
      <c r="H19930" s="64"/>
      <c r="O19930" s="87"/>
      <c r="P19930" s="127"/>
      <c r="Q19930" s="127"/>
      <c r="R19930" s="127"/>
    </row>
    <row r="19931" spans="7:18" x14ac:dyDescent="0.2">
      <c r="G19931" s="64"/>
      <c r="H19931" s="64"/>
      <c r="O19931" s="87"/>
      <c r="P19931" s="127"/>
      <c r="Q19931" s="127"/>
      <c r="R19931" s="127"/>
    </row>
    <row r="19932" spans="7:18" x14ac:dyDescent="0.2">
      <c r="G19932" s="64"/>
      <c r="H19932" s="64"/>
      <c r="O19932" s="87"/>
      <c r="P19932" s="127"/>
      <c r="Q19932" s="127"/>
      <c r="R19932" s="127"/>
    </row>
    <row r="19933" spans="7:18" x14ac:dyDescent="0.2">
      <c r="G19933" s="64"/>
      <c r="H19933" s="64"/>
      <c r="O19933" s="87"/>
      <c r="P19933" s="127"/>
      <c r="Q19933" s="127"/>
      <c r="R19933" s="127"/>
    </row>
    <row r="19934" spans="7:18" x14ac:dyDescent="0.2">
      <c r="G19934" s="64"/>
      <c r="H19934" s="64"/>
      <c r="O19934" s="87"/>
      <c r="P19934" s="127"/>
      <c r="Q19934" s="127"/>
      <c r="R19934" s="127"/>
    </row>
    <row r="19935" spans="7:18" x14ac:dyDescent="0.2">
      <c r="G19935" s="64"/>
      <c r="H19935" s="64"/>
      <c r="O19935" s="87"/>
      <c r="P19935" s="127"/>
      <c r="Q19935" s="127"/>
      <c r="R19935" s="127"/>
    </row>
    <row r="19936" spans="7:18" x14ac:dyDescent="0.2">
      <c r="G19936" s="64"/>
      <c r="H19936" s="64"/>
      <c r="O19936" s="87"/>
      <c r="P19936" s="127"/>
      <c r="Q19936" s="127"/>
      <c r="R19936" s="127"/>
    </row>
    <row r="19937" spans="7:18" x14ac:dyDescent="0.2">
      <c r="G19937" s="64"/>
      <c r="H19937" s="64"/>
      <c r="O19937" s="87"/>
      <c r="P19937" s="127"/>
      <c r="Q19937" s="127"/>
      <c r="R19937" s="127"/>
    </row>
    <row r="19938" spans="7:18" x14ac:dyDescent="0.2">
      <c r="G19938" s="64"/>
      <c r="H19938" s="64"/>
      <c r="O19938" s="87"/>
      <c r="P19938" s="127"/>
      <c r="Q19938" s="127"/>
      <c r="R19938" s="127"/>
    </row>
    <row r="19939" spans="7:18" x14ac:dyDescent="0.2">
      <c r="G19939" s="64"/>
      <c r="H19939" s="64"/>
      <c r="O19939" s="87"/>
      <c r="P19939" s="127"/>
      <c r="Q19939" s="127"/>
      <c r="R19939" s="127"/>
    </row>
    <row r="19940" spans="7:18" x14ac:dyDescent="0.2">
      <c r="G19940" s="64"/>
      <c r="H19940" s="64"/>
      <c r="O19940" s="87"/>
      <c r="P19940" s="127"/>
      <c r="Q19940" s="127"/>
      <c r="R19940" s="127"/>
    </row>
    <row r="19941" spans="7:18" x14ac:dyDescent="0.2">
      <c r="G19941" s="64"/>
      <c r="H19941" s="64"/>
      <c r="O19941" s="87"/>
      <c r="P19941" s="127"/>
      <c r="Q19941" s="127"/>
      <c r="R19941" s="127"/>
    </row>
    <row r="19942" spans="7:18" x14ac:dyDescent="0.2">
      <c r="G19942" s="64"/>
      <c r="H19942" s="64"/>
      <c r="O19942" s="87"/>
      <c r="P19942" s="127"/>
      <c r="Q19942" s="127"/>
      <c r="R19942" s="127"/>
    </row>
    <row r="19943" spans="7:18" x14ac:dyDescent="0.2">
      <c r="G19943" s="64"/>
      <c r="H19943" s="64"/>
      <c r="O19943" s="87"/>
      <c r="P19943" s="127"/>
      <c r="Q19943" s="127"/>
      <c r="R19943" s="127"/>
    </row>
    <row r="19944" spans="7:18" x14ac:dyDescent="0.2">
      <c r="G19944" s="64"/>
      <c r="H19944" s="64"/>
      <c r="O19944" s="87"/>
      <c r="P19944" s="127"/>
      <c r="Q19944" s="127"/>
      <c r="R19944" s="127"/>
    </row>
    <row r="19945" spans="7:18" x14ac:dyDescent="0.2">
      <c r="G19945" s="64"/>
      <c r="H19945" s="64"/>
      <c r="O19945" s="87"/>
      <c r="P19945" s="127"/>
      <c r="Q19945" s="127"/>
      <c r="R19945" s="127"/>
    </row>
    <row r="19946" spans="7:18" x14ac:dyDescent="0.2">
      <c r="G19946" s="64"/>
      <c r="H19946" s="64"/>
      <c r="O19946" s="87"/>
      <c r="P19946" s="127"/>
      <c r="Q19946" s="127"/>
      <c r="R19946" s="127"/>
    </row>
    <row r="19947" spans="7:18" x14ac:dyDescent="0.2">
      <c r="G19947" s="64"/>
      <c r="H19947" s="64"/>
      <c r="O19947" s="87"/>
      <c r="P19947" s="127"/>
      <c r="Q19947" s="127"/>
      <c r="R19947" s="127"/>
    </row>
    <row r="19948" spans="7:18" x14ac:dyDescent="0.2">
      <c r="G19948" s="64"/>
      <c r="H19948" s="64"/>
      <c r="O19948" s="87"/>
      <c r="P19948" s="127"/>
      <c r="Q19948" s="127"/>
      <c r="R19948" s="127"/>
    </row>
    <row r="19949" spans="7:18" x14ac:dyDescent="0.2">
      <c r="G19949" s="64"/>
      <c r="H19949" s="64"/>
      <c r="O19949" s="87"/>
      <c r="P19949" s="127"/>
      <c r="Q19949" s="127"/>
      <c r="R19949" s="127"/>
    </row>
    <row r="19950" spans="7:18" x14ac:dyDescent="0.2">
      <c r="G19950" s="64"/>
      <c r="H19950" s="64"/>
      <c r="O19950" s="87"/>
      <c r="P19950" s="127"/>
      <c r="Q19950" s="127"/>
      <c r="R19950" s="127"/>
    </row>
    <row r="19951" spans="7:18" x14ac:dyDescent="0.2">
      <c r="G19951" s="64"/>
      <c r="H19951" s="64"/>
      <c r="O19951" s="87"/>
      <c r="P19951" s="127"/>
      <c r="Q19951" s="127"/>
      <c r="R19951" s="127"/>
    </row>
    <row r="19952" spans="7:18" x14ac:dyDescent="0.2">
      <c r="G19952" s="64"/>
      <c r="H19952" s="64"/>
      <c r="O19952" s="87"/>
      <c r="P19952" s="127"/>
      <c r="Q19952" s="127"/>
      <c r="R19952" s="127"/>
    </row>
    <row r="19953" spans="7:18" x14ac:dyDescent="0.2">
      <c r="G19953" s="64"/>
      <c r="H19953" s="64"/>
      <c r="O19953" s="87"/>
      <c r="P19953" s="127"/>
      <c r="Q19953" s="127"/>
      <c r="R19953" s="127"/>
    </row>
    <row r="19954" spans="7:18" x14ac:dyDescent="0.2">
      <c r="G19954" s="64"/>
      <c r="H19954" s="64"/>
      <c r="O19954" s="87"/>
      <c r="P19954" s="127"/>
      <c r="Q19954" s="127"/>
      <c r="R19954" s="127"/>
    </row>
    <row r="19955" spans="7:18" x14ac:dyDescent="0.2">
      <c r="G19955" s="64"/>
      <c r="H19955" s="64"/>
      <c r="O19955" s="87"/>
      <c r="P19955" s="127"/>
      <c r="Q19955" s="127"/>
      <c r="R19955" s="127"/>
    </row>
    <row r="19956" spans="7:18" x14ac:dyDescent="0.2">
      <c r="G19956" s="64"/>
      <c r="H19956" s="64"/>
      <c r="O19956" s="87"/>
      <c r="P19956" s="127"/>
      <c r="Q19956" s="127"/>
      <c r="R19956" s="127"/>
    </row>
    <row r="19957" spans="7:18" x14ac:dyDescent="0.2">
      <c r="G19957" s="64"/>
      <c r="H19957" s="64"/>
      <c r="O19957" s="87"/>
      <c r="P19957" s="127"/>
      <c r="Q19957" s="127"/>
      <c r="R19957" s="127"/>
    </row>
    <row r="19958" spans="7:18" x14ac:dyDescent="0.2">
      <c r="G19958" s="64"/>
      <c r="H19958" s="64"/>
      <c r="O19958" s="87"/>
      <c r="P19958" s="127"/>
      <c r="Q19958" s="127"/>
      <c r="R19958" s="127"/>
    </row>
    <row r="19959" spans="7:18" x14ac:dyDescent="0.2">
      <c r="G19959" s="64"/>
      <c r="H19959" s="64"/>
      <c r="O19959" s="87"/>
      <c r="P19959" s="127"/>
      <c r="Q19959" s="127"/>
      <c r="R19959" s="127"/>
    </row>
    <row r="19960" spans="7:18" x14ac:dyDescent="0.2">
      <c r="G19960" s="64"/>
      <c r="H19960" s="64"/>
      <c r="O19960" s="87"/>
      <c r="P19960" s="127"/>
      <c r="Q19960" s="127"/>
      <c r="R19960" s="127"/>
    </row>
    <row r="19961" spans="7:18" x14ac:dyDescent="0.2">
      <c r="G19961" s="64"/>
      <c r="H19961" s="64"/>
      <c r="O19961" s="87"/>
      <c r="P19961" s="127"/>
      <c r="Q19961" s="127"/>
      <c r="R19961" s="127"/>
    </row>
    <row r="19962" spans="7:18" x14ac:dyDescent="0.2">
      <c r="G19962" s="64"/>
      <c r="H19962" s="64"/>
      <c r="O19962" s="87"/>
      <c r="P19962" s="127"/>
      <c r="Q19962" s="127"/>
      <c r="R19962" s="127"/>
    </row>
    <row r="19963" spans="7:18" x14ac:dyDescent="0.2">
      <c r="G19963" s="64"/>
      <c r="H19963" s="64"/>
      <c r="O19963" s="87"/>
      <c r="P19963" s="127"/>
      <c r="Q19963" s="127"/>
      <c r="R19963" s="127"/>
    </row>
    <row r="19964" spans="7:18" x14ac:dyDescent="0.2">
      <c r="G19964" s="64"/>
      <c r="H19964" s="64"/>
      <c r="O19964" s="87"/>
      <c r="P19964" s="127"/>
      <c r="Q19964" s="127"/>
      <c r="R19964" s="127"/>
    </row>
    <row r="19965" spans="7:18" x14ac:dyDescent="0.2">
      <c r="G19965" s="64"/>
      <c r="H19965" s="64"/>
      <c r="O19965" s="87"/>
      <c r="P19965" s="127"/>
      <c r="Q19965" s="127"/>
      <c r="R19965" s="127"/>
    </row>
    <row r="19966" spans="7:18" x14ac:dyDescent="0.2">
      <c r="G19966" s="64"/>
      <c r="H19966" s="64"/>
      <c r="O19966" s="87"/>
      <c r="P19966" s="127"/>
      <c r="Q19966" s="127"/>
      <c r="R19966" s="127"/>
    </row>
    <row r="19967" spans="7:18" x14ac:dyDescent="0.2">
      <c r="G19967" s="64"/>
      <c r="H19967" s="64"/>
      <c r="O19967" s="87"/>
      <c r="P19967" s="127"/>
      <c r="Q19967" s="127"/>
      <c r="R19967" s="127"/>
    </row>
    <row r="19968" spans="7:18" x14ac:dyDescent="0.2">
      <c r="G19968" s="64"/>
      <c r="H19968" s="64"/>
      <c r="O19968" s="87"/>
      <c r="P19968" s="127"/>
      <c r="Q19968" s="127"/>
      <c r="R19968" s="127"/>
    </row>
    <row r="19969" spans="7:18" x14ac:dyDescent="0.2">
      <c r="G19969" s="64"/>
      <c r="H19969" s="64"/>
      <c r="O19969" s="87"/>
      <c r="P19969" s="127"/>
      <c r="Q19969" s="127"/>
      <c r="R19969" s="127"/>
    </row>
    <row r="19970" spans="7:18" x14ac:dyDescent="0.2">
      <c r="G19970" s="64"/>
      <c r="H19970" s="64"/>
      <c r="O19970" s="87"/>
      <c r="P19970" s="127"/>
      <c r="Q19970" s="127"/>
      <c r="R19970" s="127"/>
    </row>
    <row r="19971" spans="7:18" x14ac:dyDescent="0.2">
      <c r="G19971" s="64"/>
      <c r="H19971" s="64"/>
      <c r="O19971" s="87"/>
      <c r="P19971" s="127"/>
      <c r="Q19971" s="127"/>
      <c r="R19971" s="127"/>
    </row>
    <row r="19972" spans="7:18" x14ac:dyDescent="0.2">
      <c r="G19972" s="64"/>
      <c r="H19972" s="64"/>
      <c r="O19972" s="87"/>
      <c r="P19972" s="127"/>
      <c r="Q19972" s="127"/>
      <c r="R19972" s="127"/>
    </row>
    <row r="19973" spans="7:18" x14ac:dyDescent="0.2">
      <c r="G19973" s="64"/>
      <c r="H19973" s="64"/>
      <c r="O19973" s="87"/>
      <c r="P19973" s="127"/>
      <c r="Q19973" s="127"/>
      <c r="R19973" s="127"/>
    </row>
    <row r="19974" spans="7:18" x14ac:dyDescent="0.2">
      <c r="G19974" s="64"/>
      <c r="H19974" s="64"/>
      <c r="O19974" s="87"/>
      <c r="P19974" s="127"/>
      <c r="Q19974" s="127"/>
      <c r="R19974" s="127"/>
    </row>
    <row r="19975" spans="7:18" x14ac:dyDescent="0.2">
      <c r="G19975" s="64"/>
      <c r="H19975" s="64"/>
      <c r="O19975" s="87"/>
      <c r="P19975" s="127"/>
      <c r="Q19975" s="127"/>
      <c r="R19975" s="127"/>
    </row>
    <row r="19976" spans="7:18" x14ac:dyDescent="0.2">
      <c r="G19976" s="64"/>
      <c r="H19976" s="64"/>
      <c r="O19976" s="87"/>
      <c r="P19976" s="127"/>
      <c r="Q19976" s="127"/>
      <c r="R19976" s="127"/>
    </row>
    <row r="19977" spans="7:18" x14ac:dyDescent="0.2">
      <c r="G19977" s="64"/>
      <c r="H19977" s="64"/>
      <c r="O19977" s="87"/>
      <c r="P19977" s="127"/>
      <c r="Q19977" s="127"/>
      <c r="R19977" s="127"/>
    </row>
    <row r="19978" spans="7:18" x14ac:dyDescent="0.2">
      <c r="G19978" s="64"/>
      <c r="H19978" s="64"/>
      <c r="O19978" s="87"/>
      <c r="P19978" s="127"/>
      <c r="Q19978" s="127"/>
      <c r="R19978" s="127"/>
    </row>
    <row r="19979" spans="7:18" x14ac:dyDescent="0.2">
      <c r="G19979" s="64"/>
      <c r="H19979" s="64"/>
      <c r="O19979" s="87"/>
      <c r="P19979" s="127"/>
      <c r="Q19979" s="127"/>
      <c r="R19979" s="127"/>
    </row>
    <row r="19980" spans="7:18" x14ac:dyDescent="0.2">
      <c r="G19980" s="64"/>
      <c r="H19980" s="64"/>
      <c r="O19980" s="87"/>
      <c r="P19980" s="127"/>
      <c r="Q19980" s="127"/>
      <c r="R19980" s="127"/>
    </row>
    <row r="19981" spans="7:18" x14ac:dyDescent="0.2">
      <c r="G19981" s="64"/>
      <c r="H19981" s="64"/>
      <c r="O19981" s="87"/>
      <c r="P19981" s="127"/>
      <c r="Q19981" s="127"/>
      <c r="R19981" s="127"/>
    </row>
    <row r="19982" spans="7:18" x14ac:dyDescent="0.2">
      <c r="G19982" s="64"/>
      <c r="H19982" s="64"/>
      <c r="O19982" s="87"/>
      <c r="P19982" s="127"/>
      <c r="Q19982" s="127"/>
      <c r="R19982" s="127"/>
    </row>
    <row r="19983" spans="7:18" x14ac:dyDescent="0.2">
      <c r="G19983" s="64"/>
      <c r="H19983" s="64"/>
      <c r="O19983" s="87"/>
      <c r="P19983" s="127"/>
      <c r="Q19983" s="127"/>
      <c r="R19983" s="127"/>
    </row>
    <row r="19984" spans="7:18" x14ac:dyDescent="0.2">
      <c r="G19984" s="64"/>
      <c r="H19984" s="64"/>
      <c r="O19984" s="87"/>
      <c r="P19984" s="127"/>
      <c r="Q19984" s="127"/>
      <c r="R19984" s="127"/>
    </row>
    <row r="19985" spans="7:18" x14ac:dyDescent="0.2">
      <c r="G19985" s="64"/>
      <c r="H19985" s="64"/>
      <c r="O19985" s="87"/>
      <c r="P19985" s="127"/>
      <c r="Q19985" s="127"/>
      <c r="R19985" s="127"/>
    </row>
    <row r="19986" spans="7:18" x14ac:dyDescent="0.2">
      <c r="G19986" s="64"/>
      <c r="H19986" s="64"/>
      <c r="O19986" s="87"/>
      <c r="P19986" s="127"/>
      <c r="Q19986" s="127"/>
      <c r="R19986" s="127"/>
    </row>
    <row r="19987" spans="7:18" x14ac:dyDescent="0.2">
      <c r="G19987" s="64"/>
      <c r="H19987" s="64"/>
      <c r="O19987" s="87"/>
      <c r="P19987" s="127"/>
      <c r="Q19987" s="127"/>
      <c r="R19987" s="127"/>
    </row>
    <row r="19988" spans="7:18" x14ac:dyDescent="0.2">
      <c r="G19988" s="64"/>
      <c r="H19988" s="64"/>
      <c r="O19988" s="87"/>
      <c r="P19988" s="127"/>
      <c r="Q19988" s="127"/>
      <c r="R19988" s="127"/>
    </row>
    <row r="19989" spans="7:18" x14ac:dyDescent="0.2">
      <c r="G19989" s="64"/>
      <c r="H19989" s="64"/>
      <c r="O19989" s="87"/>
      <c r="P19989" s="127"/>
      <c r="Q19989" s="127"/>
      <c r="R19989" s="127"/>
    </row>
    <row r="19990" spans="7:18" x14ac:dyDescent="0.2">
      <c r="G19990" s="64"/>
      <c r="H19990" s="64"/>
      <c r="O19990" s="87"/>
      <c r="P19990" s="127"/>
      <c r="Q19990" s="127"/>
      <c r="R19990" s="127"/>
    </row>
    <row r="19991" spans="7:18" x14ac:dyDescent="0.2">
      <c r="G19991" s="64"/>
      <c r="H19991" s="64"/>
      <c r="O19991" s="87"/>
      <c r="P19991" s="127"/>
      <c r="Q19991" s="127"/>
      <c r="R19991" s="127"/>
    </row>
    <row r="19992" spans="7:18" x14ac:dyDescent="0.2">
      <c r="G19992" s="64"/>
      <c r="H19992" s="64"/>
      <c r="O19992" s="87"/>
      <c r="P19992" s="127"/>
      <c r="Q19992" s="127"/>
      <c r="R19992" s="127"/>
    </row>
    <row r="19993" spans="7:18" x14ac:dyDescent="0.2">
      <c r="G19993" s="64"/>
      <c r="H19993" s="64"/>
      <c r="O19993" s="87"/>
      <c r="P19993" s="127"/>
      <c r="Q19993" s="127"/>
      <c r="R19993" s="127"/>
    </row>
    <row r="19994" spans="7:18" x14ac:dyDescent="0.2">
      <c r="G19994" s="64"/>
      <c r="H19994" s="64"/>
      <c r="O19994" s="87"/>
      <c r="P19994" s="127"/>
      <c r="Q19994" s="127"/>
      <c r="R19994" s="127"/>
    </row>
    <row r="19995" spans="7:18" x14ac:dyDescent="0.2">
      <c r="G19995" s="64"/>
      <c r="H19995" s="64"/>
      <c r="O19995" s="87"/>
      <c r="P19995" s="127"/>
      <c r="Q19995" s="127"/>
      <c r="R19995" s="127"/>
    </row>
    <row r="19996" spans="7:18" x14ac:dyDescent="0.2">
      <c r="G19996" s="64"/>
      <c r="H19996" s="64"/>
      <c r="O19996" s="87"/>
      <c r="P19996" s="127"/>
      <c r="Q19996" s="127"/>
      <c r="R19996" s="127"/>
    </row>
    <row r="19997" spans="7:18" x14ac:dyDescent="0.2">
      <c r="G19997" s="64"/>
      <c r="H19997" s="64"/>
      <c r="O19997" s="87"/>
      <c r="P19997" s="127"/>
      <c r="Q19997" s="127"/>
      <c r="R19997" s="127"/>
    </row>
    <row r="19998" spans="7:18" x14ac:dyDescent="0.2">
      <c r="G19998" s="64"/>
      <c r="H19998" s="64"/>
      <c r="O19998" s="87"/>
      <c r="P19998" s="127"/>
      <c r="Q19998" s="127"/>
      <c r="R19998" s="127"/>
    </row>
    <row r="19999" spans="7:18" x14ac:dyDescent="0.2">
      <c r="G19999" s="64"/>
      <c r="H19999" s="64"/>
      <c r="O19999" s="87"/>
      <c r="P19999" s="127"/>
      <c r="Q19999" s="127"/>
      <c r="R19999" s="127"/>
    </row>
    <row r="20000" spans="7:18" x14ac:dyDescent="0.2">
      <c r="G20000" s="64"/>
      <c r="H20000" s="64"/>
      <c r="O20000" s="87"/>
      <c r="P20000" s="127"/>
      <c r="Q20000" s="127"/>
      <c r="R20000" s="127"/>
    </row>
    <row r="20001" spans="7:18" x14ac:dyDescent="0.2">
      <c r="G20001" s="64"/>
      <c r="H20001" s="64"/>
      <c r="O20001" s="87"/>
      <c r="P20001" s="127"/>
      <c r="Q20001" s="127"/>
      <c r="R20001" s="127"/>
    </row>
    <row r="20002" spans="7:18" x14ac:dyDescent="0.2">
      <c r="G20002" s="64"/>
      <c r="H20002" s="64"/>
      <c r="O20002" s="87"/>
      <c r="P20002" s="127"/>
      <c r="Q20002" s="127"/>
      <c r="R20002" s="127"/>
    </row>
    <row r="20003" spans="7:18" x14ac:dyDescent="0.2">
      <c r="G20003" s="64"/>
      <c r="H20003" s="64"/>
      <c r="O20003" s="87"/>
      <c r="P20003" s="127"/>
      <c r="Q20003" s="127"/>
      <c r="R20003" s="127"/>
    </row>
    <row r="20004" spans="7:18" x14ac:dyDescent="0.2">
      <c r="G20004" s="64"/>
      <c r="H20004" s="64"/>
      <c r="O20004" s="87"/>
      <c r="P20004" s="127"/>
      <c r="Q20004" s="127"/>
      <c r="R20004" s="127"/>
    </row>
    <row r="20005" spans="7:18" x14ac:dyDescent="0.2">
      <c r="G20005" s="64"/>
      <c r="H20005" s="64"/>
      <c r="O20005" s="87"/>
      <c r="P20005" s="127"/>
      <c r="Q20005" s="127"/>
      <c r="R20005" s="127"/>
    </row>
    <row r="20006" spans="7:18" x14ac:dyDescent="0.2">
      <c r="G20006" s="64"/>
      <c r="H20006" s="64"/>
      <c r="O20006" s="87"/>
      <c r="P20006" s="127"/>
      <c r="Q20006" s="127"/>
      <c r="R20006" s="127"/>
    </row>
    <row r="20007" spans="7:18" x14ac:dyDescent="0.2">
      <c r="G20007" s="64"/>
      <c r="H20007" s="64"/>
      <c r="O20007" s="87"/>
      <c r="P20007" s="127"/>
      <c r="Q20007" s="127"/>
      <c r="R20007" s="127"/>
    </row>
    <row r="20008" spans="7:18" x14ac:dyDescent="0.2">
      <c r="G20008" s="64"/>
      <c r="H20008" s="64"/>
      <c r="O20008" s="87"/>
      <c r="P20008" s="127"/>
      <c r="Q20008" s="127"/>
      <c r="R20008" s="127"/>
    </row>
    <row r="20009" spans="7:18" x14ac:dyDescent="0.2">
      <c r="G20009" s="64"/>
      <c r="H20009" s="64"/>
      <c r="O20009" s="87"/>
      <c r="P20009" s="127"/>
      <c r="Q20009" s="127"/>
      <c r="R20009" s="127"/>
    </row>
    <row r="20010" spans="7:18" x14ac:dyDescent="0.2">
      <c r="G20010" s="64"/>
      <c r="H20010" s="64"/>
      <c r="O20010" s="87"/>
      <c r="P20010" s="127"/>
      <c r="Q20010" s="127"/>
      <c r="R20010" s="127"/>
    </row>
    <row r="20011" spans="7:18" x14ac:dyDescent="0.2">
      <c r="G20011" s="64"/>
      <c r="H20011" s="64"/>
      <c r="O20011" s="87"/>
      <c r="P20011" s="127"/>
      <c r="Q20011" s="127"/>
      <c r="R20011" s="127"/>
    </row>
    <row r="20012" spans="7:18" x14ac:dyDescent="0.2">
      <c r="G20012" s="64"/>
      <c r="H20012" s="64"/>
      <c r="O20012" s="87"/>
      <c r="P20012" s="127"/>
      <c r="Q20012" s="127"/>
      <c r="R20012" s="127"/>
    </row>
    <row r="20013" spans="7:18" x14ac:dyDescent="0.2">
      <c r="G20013" s="64"/>
      <c r="H20013" s="64"/>
      <c r="O20013" s="87"/>
      <c r="P20013" s="127"/>
      <c r="Q20013" s="127"/>
      <c r="R20013" s="127"/>
    </row>
    <row r="20014" spans="7:18" x14ac:dyDescent="0.2">
      <c r="G20014" s="64"/>
      <c r="H20014" s="64"/>
      <c r="O20014" s="87"/>
      <c r="P20014" s="127"/>
      <c r="Q20014" s="127"/>
      <c r="R20014" s="127"/>
    </row>
    <row r="20015" spans="7:18" x14ac:dyDescent="0.2">
      <c r="G20015" s="64"/>
      <c r="H20015" s="64"/>
      <c r="O20015" s="87"/>
      <c r="P20015" s="127"/>
      <c r="Q20015" s="127"/>
      <c r="R20015" s="127"/>
    </row>
    <row r="20016" spans="7:18" x14ac:dyDescent="0.2">
      <c r="G20016" s="64"/>
      <c r="H20016" s="64"/>
      <c r="O20016" s="87"/>
      <c r="P20016" s="127"/>
      <c r="Q20016" s="127"/>
      <c r="R20016" s="127"/>
    </row>
    <row r="20017" spans="7:18" x14ac:dyDescent="0.2">
      <c r="G20017" s="64"/>
      <c r="H20017" s="64"/>
      <c r="O20017" s="87"/>
      <c r="P20017" s="127"/>
      <c r="Q20017" s="127"/>
      <c r="R20017" s="127"/>
    </row>
    <row r="20018" spans="7:18" x14ac:dyDescent="0.2">
      <c r="G20018" s="64"/>
      <c r="H20018" s="64"/>
      <c r="O20018" s="87"/>
      <c r="P20018" s="127"/>
      <c r="Q20018" s="127"/>
      <c r="R20018" s="127"/>
    </row>
    <row r="20019" spans="7:18" x14ac:dyDescent="0.2">
      <c r="G20019" s="64"/>
      <c r="H20019" s="64"/>
      <c r="O20019" s="87"/>
      <c r="P20019" s="127"/>
      <c r="Q20019" s="127"/>
      <c r="R20019" s="127"/>
    </row>
    <row r="20020" spans="7:18" x14ac:dyDescent="0.2">
      <c r="G20020" s="64"/>
      <c r="H20020" s="64"/>
      <c r="O20020" s="87"/>
      <c r="P20020" s="127"/>
      <c r="Q20020" s="127"/>
      <c r="R20020" s="127"/>
    </row>
    <row r="20021" spans="7:18" x14ac:dyDescent="0.2">
      <c r="G20021" s="64"/>
      <c r="H20021" s="64"/>
      <c r="O20021" s="87"/>
      <c r="P20021" s="127"/>
      <c r="Q20021" s="127"/>
      <c r="R20021" s="127"/>
    </row>
    <row r="20022" spans="7:18" x14ac:dyDescent="0.2">
      <c r="G20022" s="64"/>
      <c r="H20022" s="64"/>
      <c r="O20022" s="87"/>
      <c r="P20022" s="127"/>
      <c r="Q20022" s="127"/>
      <c r="R20022" s="127"/>
    </row>
    <row r="20023" spans="7:18" x14ac:dyDescent="0.2">
      <c r="G20023" s="64"/>
      <c r="H20023" s="64"/>
      <c r="O20023" s="87"/>
      <c r="P20023" s="127"/>
      <c r="Q20023" s="127"/>
      <c r="R20023" s="127"/>
    </row>
    <row r="20024" spans="7:18" x14ac:dyDescent="0.2">
      <c r="G20024" s="64"/>
      <c r="H20024" s="64"/>
      <c r="O20024" s="87"/>
      <c r="P20024" s="127"/>
      <c r="Q20024" s="127"/>
      <c r="R20024" s="127"/>
    </row>
    <row r="20025" spans="7:18" x14ac:dyDescent="0.2">
      <c r="G20025" s="64"/>
      <c r="H20025" s="64"/>
      <c r="O20025" s="87"/>
      <c r="P20025" s="127"/>
      <c r="Q20025" s="127"/>
      <c r="R20025" s="127"/>
    </row>
    <row r="20026" spans="7:18" x14ac:dyDescent="0.2">
      <c r="G20026" s="64"/>
      <c r="H20026" s="64"/>
      <c r="O20026" s="87"/>
      <c r="P20026" s="127"/>
      <c r="Q20026" s="127"/>
      <c r="R20026" s="127"/>
    </row>
    <row r="20027" spans="7:18" x14ac:dyDescent="0.2">
      <c r="G20027" s="64"/>
      <c r="H20027" s="64"/>
      <c r="O20027" s="87"/>
      <c r="P20027" s="127"/>
      <c r="Q20027" s="127"/>
      <c r="R20027" s="127"/>
    </row>
    <row r="20028" spans="7:18" x14ac:dyDescent="0.2">
      <c r="G20028" s="64"/>
      <c r="H20028" s="64"/>
      <c r="O20028" s="87"/>
      <c r="P20028" s="127"/>
      <c r="Q20028" s="127"/>
      <c r="R20028" s="127"/>
    </row>
    <row r="20029" spans="7:18" x14ac:dyDescent="0.2">
      <c r="G20029" s="64"/>
      <c r="H20029" s="64"/>
      <c r="O20029" s="87"/>
      <c r="P20029" s="127"/>
      <c r="Q20029" s="127"/>
      <c r="R20029" s="127"/>
    </row>
    <row r="20030" spans="7:18" x14ac:dyDescent="0.2">
      <c r="G20030" s="64"/>
      <c r="H20030" s="64"/>
      <c r="O20030" s="87"/>
      <c r="P20030" s="127"/>
      <c r="Q20030" s="127"/>
      <c r="R20030" s="127"/>
    </row>
    <row r="20031" spans="7:18" x14ac:dyDescent="0.2">
      <c r="G20031" s="64"/>
      <c r="H20031" s="64"/>
      <c r="O20031" s="87"/>
      <c r="P20031" s="127"/>
      <c r="Q20031" s="127"/>
      <c r="R20031" s="127"/>
    </row>
    <row r="20032" spans="7:18" x14ac:dyDescent="0.2">
      <c r="G20032" s="64"/>
      <c r="H20032" s="64"/>
      <c r="O20032" s="87"/>
      <c r="P20032" s="127"/>
      <c r="Q20032" s="127"/>
      <c r="R20032" s="127"/>
    </row>
    <row r="20033" spans="7:18" x14ac:dyDescent="0.2">
      <c r="G20033" s="64"/>
      <c r="H20033" s="64"/>
      <c r="O20033" s="87"/>
      <c r="P20033" s="127"/>
      <c r="Q20033" s="127"/>
      <c r="R20033" s="127"/>
    </row>
    <row r="20034" spans="7:18" x14ac:dyDescent="0.2">
      <c r="G20034" s="64"/>
      <c r="H20034" s="64"/>
      <c r="O20034" s="87"/>
      <c r="P20034" s="127"/>
      <c r="Q20034" s="127"/>
      <c r="R20034" s="127"/>
    </row>
    <row r="20035" spans="7:18" x14ac:dyDescent="0.2">
      <c r="G20035" s="64"/>
      <c r="H20035" s="64"/>
      <c r="O20035" s="87"/>
      <c r="P20035" s="127"/>
      <c r="Q20035" s="127"/>
      <c r="R20035" s="127"/>
    </row>
    <row r="20036" spans="7:18" x14ac:dyDescent="0.2">
      <c r="G20036" s="64"/>
      <c r="H20036" s="64"/>
      <c r="O20036" s="87"/>
      <c r="P20036" s="127"/>
      <c r="Q20036" s="127"/>
      <c r="R20036" s="127"/>
    </row>
    <row r="20037" spans="7:18" x14ac:dyDescent="0.2">
      <c r="G20037" s="64"/>
      <c r="H20037" s="64"/>
      <c r="O20037" s="87"/>
      <c r="P20037" s="127"/>
      <c r="Q20037" s="127"/>
      <c r="R20037" s="127"/>
    </row>
    <row r="20038" spans="7:18" x14ac:dyDescent="0.2">
      <c r="G20038" s="64"/>
      <c r="H20038" s="64"/>
      <c r="O20038" s="87"/>
      <c r="P20038" s="127"/>
      <c r="Q20038" s="127"/>
      <c r="R20038" s="127"/>
    </row>
    <row r="20039" spans="7:18" x14ac:dyDescent="0.2">
      <c r="G20039" s="64"/>
      <c r="H20039" s="64"/>
      <c r="O20039" s="87"/>
      <c r="P20039" s="127"/>
      <c r="Q20039" s="127"/>
      <c r="R20039" s="127"/>
    </row>
    <row r="20040" spans="7:18" x14ac:dyDescent="0.2">
      <c r="G20040" s="64"/>
      <c r="H20040" s="64"/>
      <c r="O20040" s="87"/>
      <c r="P20040" s="127"/>
      <c r="Q20040" s="127"/>
      <c r="R20040" s="127"/>
    </row>
    <row r="20041" spans="7:18" x14ac:dyDescent="0.2">
      <c r="G20041" s="64"/>
      <c r="H20041" s="64"/>
      <c r="O20041" s="87"/>
      <c r="P20041" s="127"/>
      <c r="Q20041" s="127"/>
      <c r="R20041" s="127"/>
    </row>
    <row r="20042" spans="7:18" x14ac:dyDescent="0.2">
      <c r="G20042" s="64"/>
      <c r="H20042" s="64"/>
      <c r="O20042" s="87"/>
      <c r="P20042" s="127"/>
      <c r="Q20042" s="127"/>
      <c r="R20042" s="127"/>
    </row>
    <row r="20043" spans="7:18" x14ac:dyDescent="0.2">
      <c r="G20043" s="64"/>
      <c r="H20043" s="64"/>
      <c r="O20043" s="87"/>
      <c r="P20043" s="127"/>
      <c r="Q20043" s="127"/>
      <c r="R20043" s="127"/>
    </row>
    <row r="20044" spans="7:18" x14ac:dyDescent="0.2">
      <c r="G20044" s="64"/>
      <c r="H20044" s="64"/>
      <c r="O20044" s="87"/>
      <c r="P20044" s="127"/>
      <c r="Q20044" s="127"/>
      <c r="R20044" s="127"/>
    </row>
    <row r="20045" spans="7:18" x14ac:dyDescent="0.2">
      <c r="G20045" s="64"/>
      <c r="H20045" s="64"/>
      <c r="O20045" s="87"/>
      <c r="P20045" s="127"/>
      <c r="Q20045" s="127"/>
      <c r="R20045" s="127"/>
    </row>
    <row r="20046" spans="7:18" x14ac:dyDescent="0.2">
      <c r="G20046" s="64"/>
      <c r="H20046" s="64"/>
      <c r="O20046" s="87"/>
      <c r="P20046" s="127"/>
      <c r="Q20046" s="127"/>
      <c r="R20046" s="127"/>
    </row>
    <row r="20047" spans="7:18" x14ac:dyDescent="0.2">
      <c r="G20047" s="64"/>
      <c r="H20047" s="64"/>
      <c r="O20047" s="87"/>
      <c r="P20047" s="127"/>
      <c r="Q20047" s="127"/>
      <c r="R20047" s="127"/>
    </row>
    <row r="20048" spans="7:18" x14ac:dyDescent="0.2">
      <c r="G20048" s="64"/>
      <c r="H20048" s="64"/>
      <c r="O20048" s="87"/>
      <c r="P20048" s="127"/>
      <c r="Q20048" s="127"/>
      <c r="R20048" s="127"/>
    </row>
    <row r="20049" spans="7:18" x14ac:dyDescent="0.2">
      <c r="G20049" s="64"/>
      <c r="H20049" s="64"/>
      <c r="O20049" s="87"/>
      <c r="P20049" s="127"/>
      <c r="Q20049" s="127"/>
      <c r="R20049" s="127"/>
    </row>
    <row r="20050" spans="7:18" x14ac:dyDescent="0.2">
      <c r="G20050" s="64"/>
      <c r="H20050" s="64"/>
      <c r="O20050" s="87"/>
      <c r="P20050" s="127"/>
      <c r="Q20050" s="127"/>
      <c r="R20050" s="127"/>
    </row>
    <row r="20051" spans="7:18" x14ac:dyDescent="0.2">
      <c r="G20051" s="64"/>
      <c r="H20051" s="64"/>
      <c r="O20051" s="87"/>
      <c r="P20051" s="127"/>
      <c r="Q20051" s="127"/>
      <c r="R20051" s="127"/>
    </row>
    <row r="20052" spans="7:18" x14ac:dyDescent="0.2">
      <c r="G20052" s="64"/>
      <c r="H20052" s="64"/>
      <c r="O20052" s="87"/>
      <c r="P20052" s="127"/>
      <c r="Q20052" s="127"/>
      <c r="R20052" s="127"/>
    </row>
    <row r="20053" spans="7:18" x14ac:dyDescent="0.2">
      <c r="G20053" s="64"/>
      <c r="H20053" s="64"/>
      <c r="O20053" s="87"/>
      <c r="P20053" s="127"/>
      <c r="Q20053" s="127"/>
      <c r="R20053" s="127"/>
    </row>
    <row r="20054" spans="7:18" x14ac:dyDescent="0.2">
      <c r="G20054" s="64"/>
      <c r="H20054" s="64"/>
      <c r="O20054" s="87"/>
      <c r="P20054" s="127"/>
      <c r="Q20054" s="127"/>
      <c r="R20054" s="127"/>
    </row>
    <row r="20055" spans="7:18" x14ac:dyDescent="0.2">
      <c r="G20055" s="64"/>
      <c r="H20055" s="64"/>
      <c r="O20055" s="87"/>
      <c r="P20055" s="127"/>
      <c r="Q20055" s="127"/>
      <c r="R20055" s="127"/>
    </row>
    <row r="20056" spans="7:18" x14ac:dyDescent="0.2">
      <c r="G20056" s="64"/>
      <c r="H20056" s="64"/>
      <c r="O20056" s="87"/>
      <c r="P20056" s="127"/>
      <c r="Q20056" s="127"/>
      <c r="R20056" s="127"/>
    </row>
    <row r="20057" spans="7:18" x14ac:dyDescent="0.2">
      <c r="G20057" s="64"/>
      <c r="H20057" s="64"/>
      <c r="O20057" s="87"/>
      <c r="P20057" s="127"/>
      <c r="Q20057" s="127"/>
      <c r="R20057" s="127"/>
    </row>
    <row r="20058" spans="7:18" x14ac:dyDescent="0.2">
      <c r="G20058" s="64"/>
      <c r="H20058" s="64"/>
      <c r="O20058" s="87"/>
      <c r="P20058" s="127"/>
      <c r="Q20058" s="127"/>
      <c r="R20058" s="127"/>
    </row>
    <row r="20059" spans="7:18" x14ac:dyDescent="0.2">
      <c r="G20059" s="64"/>
      <c r="H20059" s="64"/>
      <c r="O20059" s="87"/>
      <c r="P20059" s="127"/>
      <c r="Q20059" s="127"/>
      <c r="R20059" s="127"/>
    </row>
    <row r="20060" spans="7:18" x14ac:dyDescent="0.2">
      <c r="G20060" s="64"/>
      <c r="H20060" s="64"/>
      <c r="O20060" s="87"/>
      <c r="P20060" s="127"/>
      <c r="Q20060" s="127"/>
      <c r="R20060" s="127"/>
    </row>
    <row r="20061" spans="7:18" x14ac:dyDescent="0.2">
      <c r="G20061" s="64"/>
      <c r="H20061" s="64"/>
      <c r="O20061" s="87"/>
      <c r="P20061" s="127"/>
      <c r="Q20061" s="127"/>
      <c r="R20061" s="127"/>
    </row>
    <row r="20062" spans="7:18" x14ac:dyDescent="0.2">
      <c r="G20062" s="64"/>
      <c r="H20062" s="64"/>
      <c r="O20062" s="87"/>
      <c r="P20062" s="127"/>
      <c r="Q20062" s="127"/>
      <c r="R20062" s="127"/>
    </row>
    <row r="20063" spans="7:18" x14ac:dyDescent="0.2">
      <c r="G20063" s="64"/>
      <c r="H20063" s="64"/>
      <c r="O20063" s="87"/>
      <c r="P20063" s="127"/>
      <c r="Q20063" s="127"/>
      <c r="R20063" s="127"/>
    </row>
    <row r="20064" spans="7:18" x14ac:dyDescent="0.2">
      <c r="G20064" s="64"/>
      <c r="H20064" s="64"/>
      <c r="O20064" s="87"/>
      <c r="P20064" s="127"/>
      <c r="Q20064" s="127"/>
      <c r="R20064" s="127"/>
    </row>
    <row r="20065" spans="7:18" x14ac:dyDescent="0.2">
      <c r="G20065" s="64"/>
      <c r="H20065" s="64"/>
      <c r="O20065" s="87"/>
      <c r="P20065" s="127"/>
      <c r="Q20065" s="127"/>
      <c r="R20065" s="127"/>
    </row>
    <row r="20066" spans="7:18" x14ac:dyDescent="0.2">
      <c r="G20066" s="64"/>
      <c r="H20066" s="64"/>
      <c r="O20066" s="87"/>
      <c r="P20066" s="127"/>
      <c r="Q20066" s="127"/>
      <c r="R20066" s="127"/>
    </row>
    <row r="20067" spans="7:18" x14ac:dyDescent="0.2">
      <c r="G20067" s="64"/>
      <c r="H20067" s="64"/>
      <c r="O20067" s="87"/>
      <c r="P20067" s="127"/>
      <c r="Q20067" s="127"/>
      <c r="R20067" s="127"/>
    </row>
    <row r="20068" spans="7:18" x14ac:dyDescent="0.2">
      <c r="G20068" s="64"/>
      <c r="H20068" s="64"/>
      <c r="O20068" s="87"/>
      <c r="P20068" s="127"/>
      <c r="Q20068" s="127"/>
      <c r="R20068" s="127"/>
    </row>
    <row r="20069" spans="7:18" x14ac:dyDescent="0.2">
      <c r="G20069" s="64"/>
      <c r="H20069" s="64"/>
      <c r="O20069" s="87"/>
      <c r="P20069" s="127"/>
      <c r="Q20069" s="127"/>
      <c r="R20069" s="127"/>
    </row>
    <row r="20070" spans="7:18" x14ac:dyDescent="0.2">
      <c r="G20070" s="64"/>
      <c r="H20070" s="64"/>
      <c r="O20070" s="87"/>
      <c r="P20070" s="127"/>
      <c r="Q20070" s="127"/>
      <c r="R20070" s="127"/>
    </row>
    <row r="20071" spans="7:18" x14ac:dyDescent="0.2">
      <c r="G20071" s="64"/>
      <c r="H20071" s="64"/>
      <c r="O20071" s="87"/>
      <c r="P20071" s="127"/>
      <c r="Q20071" s="127"/>
      <c r="R20071" s="127"/>
    </row>
    <row r="20072" spans="7:18" x14ac:dyDescent="0.2">
      <c r="G20072" s="64"/>
      <c r="H20072" s="64"/>
      <c r="O20072" s="87"/>
      <c r="P20072" s="127"/>
      <c r="Q20072" s="127"/>
      <c r="R20072" s="127"/>
    </row>
    <row r="20073" spans="7:18" x14ac:dyDescent="0.2">
      <c r="G20073" s="64"/>
      <c r="H20073" s="64"/>
      <c r="O20073" s="87"/>
      <c r="P20073" s="127"/>
      <c r="Q20073" s="127"/>
      <c r="R20073" s="127"/>
    </row>
    <row r="20074" spans="7:18" x14ac:dyDescent="0.2">
      <c r="G20074" s="64"/>
      <c r="H20074" s="64"/>
      <c r="O20074" s="87"/>
      <c r="P20074" s="127"/>
      <c r="Q20074" s="127"/>
      <c r="R20074" s="127"/>
    </row>
    <row r="20075" spans="7:18" x14ac:dyDescent="0.2">
      <c r="G20075" s="64"/>
      <c r="H20075" s="64"/>
      <c r="O20075" s="87"/>
      <c r="P20075" s="127"/>
      <c r="Q20075" s="127"/>
      <c r="R20075" s="127"/>
    </row>
    <row r="20076" spans="7:18" x14ac:dyDescent="0.2">
      <c r="G20076" s="64"/>
      <c r="H20076" s="64"/>
      <c r="O20076" s="87"/>
      <c r="P20076" s="127"/>
      <c r="Q20076" s="127"/>
      <c r="R20076" s="127"/>
    </row>
    <row r="20077" spans="7:18" x14ac:dyDescent="0.2">
      <c r="G20077" s="64"/>
      <c r="H20077" s="64"/>
      <c r="O20077" s="87"/>
      <c r="P20077" s="127"/>
      <c r="Q20077" s="127"/>
      <c r="R20077" s="127"/>
    </row>
    <row r="20078" spans="7:18" x14ac:dyDescent="0.2">
      <c r="G20078" s="64"/>
      <c r="H20078" s="64"/>
      <c r="O20078" s="87"/>
      <c r="P20078" s="127"/>
      <c r="Q20078" s="127"/>
      <c r="R20078" s="127"/>
    </row>
    <row r="20079" spans="7:18" x14ac:dyDescent="0.2">
      <c r="G20079" s="64"/>
      <c r="H20079" s="64"/>
      <c r="O20079" s="87"/>
      <c r="P20079" s="127"/>
      <c r="Q20079" s="127"/>
      <c r="R20079" s="127"/>
    </row>
    <row r="20080" spans="7:18" x14ac:dyDescent="0.2">
      <c r="G20080" s="64"/>
      <c r="H20080" s="64"/>
      <c r="O20080" s="87"/>
      <c r="P20080" s="127"/>
      <c r="Q20080" s="127"/>
      <c r="R20080" s="127"/>
    </row>
    <row r="20081" spans="7:18" x14ac:dyDescent="0.2">
      <c r="G20081" s="64"/>
      <c r="H20081" s="64"/>
      <c r="O20081" s="87"/>
      <c r="P20081" s="127"/>
      <c r="Q20081" s="127"/>
      <c r="R20081" s="127"/>
    </row>
    <row r="20082" spans="7:18" x14ac:dyDescent="0.2">
      <c r="G20082" s="64"/>
      <c r="H20082" s="64"/>
      <c r="O20082" s="87"/>
      <c r="P20082" s="127"/>
      <c r="Q20082" s="127"/>
      <c r="R20082" s="127"/>
    </row>
    <row r="20083" spans="7:18" x14ac:dyDescent="0.2">
      <c r="G20083" s="64"/>
      <c r="H20083" s="64"/>
      <c r="O20083" s="87"/>
      <c r="P20083" s="127"/>
      <c r="Q20083" s="127"/>
      <c r="R20083" s="127"/>
    </row>
    <row r="20084" spans="7:18" x14ac:dyDescent="0.2">
      <c r="G20084" s="64"/>
      <c r="H20084" s="64"/>
      <c r="O20084" s="87"/>
      <c r="P20084" s="127"/>
      <c r="Q20084" s="127"/>
      <c r="R20084" s="127"/>
    </row>
    <row r="20085" spans="7:18" x14ac:dyDescent="0.2">
      <c r="G20085" s="64"/>
      <c r="H20085" s="64"/>
      <c r="O20085" s="87"/>
      <c r="P20085" s="127"/>
      <c r="Q20085" s="127"/>
      <c r="R20085" s="127"/>
    </row>
    <row r="20086" spans="7:18" x14ac:dyDescent="0.2">
      <c r="G20086" s="64"/>
      <c r="H20086" s="64"/>
      <c r="O20086" s="87"/>
      <c r="P20086" s="127"/>
      <c r="Q20086" s="127"/>
      <c r="R20086" s="127"/>
    </row>
    <row r="20087" spans="7:18" x14ac:dyDescent="0.2">
      <c r="G20087" s="64"/>
      <c r="H20087" s="64"/>
      <c r="O20087" s="87"/>
      <c r="P20087" s="127"/>
      <c r="Q20087" s="127"/>
      <c r="R20087" s="127"/>
    </row>
    <row r="20088" spans="7:18" x14ac:dyDescent="0.2">
      <c r="G20088" s="64"/>
      <c r="H20088" s="64"/>
      <c r="O20088" s="87"/>
      <c r="P20088" s="127"/>
      <c r="Q20088" s="127"/>
      <c r="R20088" s="127"/>
    </row>
    <row r="20089" spans="7:18" x14ac:dyDescent="0.2">
      <c r="G20089" s="64"/>
      <c r="H20089" s="64"/>
      <c r="O20089" s="87"/>
      <c r="P20089" s="127"/>
      <c r="Q20089" s="127"/>
      <c r="R20089" s="127"/>
    </row>
    <row r="20090" spans="7:18" x14ac:dyDescent="0.2">
      <c r="G20090" s="64"/>
      <c r="H20090" s="64"/>
      <c r="O20090" s="87"/>
      <c r="P20090" s="127"/>
      <c r="Q20090" s="127"/>
      <c r="R20090" s="127"/>
    </row>
    <row r="20091" spans="7:18" x14ac:dyDescent="0.2">
      <c r="G20091" s="64"/>
      <c r="H20091" s="64"/>
      <c r="O20091" s="87"/>
      <c r="P20091" s="127"/>
      <c r="Q20091" s="127"/>
      <c r="R20091" s="127"/>
    </row>
    <row r="20092" spans="7:18" x14ac:dyDescent="0.2">
      <c r="G20092" s="64"/>
      <c r="H20092" s="64"/>
      <c r="O20092" s="87"/>
      <c r="P20092" s="127"/>
      <c r="Q20092" s="127"/>
      <c r="R20092" s="127"/>
    </row>
    <row r="20093" spans="7:18" x14ac:dyDescent="0.2">
      <c r="G20093" s="64"/>
      <c r="H20093" s="64"/>
      <c r="O20093" s="87"/>
      <c r="P20093" s="127"/>
      <c r="Q20093" s="127"/>
      <c r="R20093" s="127"/>
    </row>
    <row r="20094" spans="7:18" x14ac:dyDescent="0.2">
      <c r="G20094" s="64"/>
      <c r="H20094" s="64"/>
      <c r="O20094" s="87"/>
      <c r="P20094" s="127"/>
      <c r="Q20094" s="127"/>
      <c r="R20094" s="127"/>
    </row>
    <row r="20095" spans="7:18" x14ac:dyDescent="0.2">
      <c r="G20095" s="64"/>
      <c r="H20095" s="64"/>
      <c r="O20095" s="87"/>
      <c r="P20095" s="127"/>
      <c r="Q20095" s="127"/>
      <c r="R20095" s="127"/>
    </row>
    <row r="20096" spans="7:18" x14ac:dyDescent="0.2">
      <c r="G20096" s="64"/>
      <c r="H20096" s="64"/>
      <c r="O20096" s="87"/>
      <c r="P20096" s="127"/>
      <c r="Q20096" s="127"/>
      <c r="R20096" s="127"/>
    </row>
    <row r="20097" spans="7:18" x14ac:dyDescent="0.2">
      <c r="G20097" s="64"/>
      <c r="H20097" s="64"/>
      <c r="O20097" s="87"/>
      <c r="P20097" s="127"/>
      <c r="Q20097" s="127"/>
      <c r="R20097" s="127"/>
    </row>
    <row r="20098" spans="7:18" x14ac:dyDescent="0.2">
      <c r="G20098" s="64"/>
      <c r="H20098" s="64"/>
      <c r="O20098" s="87"/>
      <c r="P20098" s="127"/>
      <c r="Q20098" s="127"/>
      <c r="R20098" s="127"/>
    </row>
    <row r="20099" spans="7:18" x14ac:dyDescent="0.2">
      <c r="G20099" s="64"/>
      <c r="H20099" s="64"/>
      <c r="O20099" s="87"/>
      <c r="P20099" s="127"/>
      <c r="Q20099" s="127"/>
      <c r="R20099" s="127"/>
    </row>
    <row r="20100" spans="7:18" x14ac:dyDescent="0.2">
      <c r="G20100" s="64"/>
      <c r="H20100" s="64"/>
      <c r="O20100" s="87"/>
      <c r="P20100" s="127"/>
      <c r="Q20100" s="127"/>
      <c r="R20100" s="127"/>
    </row>
    <row r="20101" spans="7:18" x14ac:dyDescent="0.2">
      <c r="G20101" s="64"/>
      <c r="H20101" s="64"/>
      <c r="O20101" s="87"/>
      <c r="P20101" s="127"/>
      <c r="Q20101" s="127"/>
      <c r="R20101" s="127"/>
    </row>
    <row r="20102" spans="7:18" x14ac:dyDescent="0.2">
      <c r="G20102" s="64"/>
      <c r="H20102" s="64"/>
      <c r="O20102" s="87"/>
      <c r="P20102" s="127"/>
      <c r="Q20102" s="127"/>
      <c r="R20102" s="127"/>
    </row>
    <row r="20103" spans="7:18" x14ac:dyDescent="0.2">
      <c r="G20103" s="64"/>
      <c r="H20103" s="64"/>
      <c r="O20103" s="87"/>
      <c r="P20103" s="127"/>
      <c r="Q20103" s="127"/>
      <c r="R20103" s="127"/>
    </row>
    <row r="20104" spans="7:18" x14ac:dyDescent="0.2">
      <c r="G20104" s="64"/>
      <c r="H20104" s="64"/>
      <c r="O20104" s="87"/>
      <c r="P20104" s="127"/>
      <c r="Q20104" s="127"/>
      <c r="R20104" s="127"/>
    </row>
    <row r="20105" spans="7:18" x14ac:dyDescent="0.2">
      <c r="G20105" s="64"/>
      <c r="H20105" s="64"/>
      <c r="O20105" s="87"/>
      <c r="P20105" s="127"/>
      <c r="Q20105" s="127"/>
      <c r="R20105" s="127"/>
    </row>
    <row r="20106" spans="7:18" x14ac:dyDescent="0.2">
      <c r="G20106" s="64"/>
      <c r="H20106" s="64"/>
      <c r="O20106" s="87"/>
      <c r="P20106" s="127"/>
      <c r="Q20106" s="127"/>
      <c r="R20106" s="127"/>
    </row>
    <row r="20107" spans="7:18" x14ac:dyDescent="0.2">
      <c r="G20107" s="64"/>
      <c r="H20107" s="64"/>
      <c r="O20107" s="87"/>
      <c r="P20107" s="127"/>
      <c r="Q20107" s="127"/>
      <c r="R20107" s="127"/>
    </row>
    <row r="20108" spans="7:18" x14ac:dyDescent="0.2">
      <c r="G20108" s="64"/>
      <c r="H20108" s="64"/>
      <c r="O20108" s="87"/>
      <c r="P20108" s="127"/>
      <c r="Q20108" s="127"/>
      <c r="R20108" s="127"/>
    </row>
    <row r="20109" spans="7:18" x14ac:dyDescent="0.2">
      <c r="G20109" s="64"/>
      <c r="H20109" s="64"/>
      <c r="O20109" s="87"/>
      <c r="P20109" s="127"/>
      <c r="Q20109" s="127"/>
      <c r="R20109" s="127"/>
    </row>
    <row r="20110" spans="7:18" x14ac:dyDescent="0.2">
      <c r="G20110" s="64"/>
      <c r="H20110" s="64"/>
      <c r="O20110" s="87"/>
      <c r="P20110" s="127"/>
      <c r="Q20110" s="127"/>
      <c r="R20110" s="127"/>
    </row>
    <row r="20111" spans="7:18" x14ac:dyDescent="0.2">
      <c r="G20111" s="64"/>
      <c r="H20111" s="64"/>
      <c r="O20111" s="87"/>
      <c r="P20111" s="127"/>
      <c r="Q20111" s="127"/>
      <c r="R20111" s="127"/>
    </row>
    <row r="20112" spans="7:18" x14ac:dyDescent="0.2">
      <c r="G20112" s="64"/>
      <c r="H20112" s="64"/>
      <c r="O20112" s="87"/>
      <c r="P20112" s="127"/>
      <c r="Q20112" s="127"/>
      <c r="R20112" s="127"/>
    </row>
    <row r="20113" spans="7:18" x14ac:dyDescent="0.2">
      <c r="G20113" s="64"/>
      <c r="H20113" s="64"/>
      <c r="O20113" s="87"/>
      <c r="P20113" s="127"/>
      <c r="Q20113" s="127"/>
      <c r="R20113" s="127"/>
    </row>
    <row r="20114" spans="7:18" x14ac:dyDescent="0.2">
      <c r="G20114" s="64"/>
      <c r="H20114" s="64"/>
      <c r="O20114" s="87"/>
      <c r="P20114" s="127"/>
      <c r="Q20114" s="127"/>
      <c r="R20114" s="127"/>
    </row>
    <row r="20115" spans="7:18" x14ac:dyDescent="0.2">
      <c r="G20115" s="64"/>
      <c r="H20115" s="64"/>
      <c r="O20115" s="87"/>
      <c r="P20115" s="127"/>
      <c r="Q20115" s="127"/>
      <c r="R20115" s="127"/>
    </row>
    <row r="20116" spans="7:18" x14ac:dyDescent="0.2">
      <c r="G20116" s="64"/>
      <c r="H20116" s="64"/>
      <c r="O20116" s="87"/>
      <c r="P20116" s="127"/>
      <c r="Q20116" s="127"/>
      <c r="R20116" s="127"/>
    </row>
    <row r="20117" spans="7:18" x14ac:dyDescent="0.2">
      <c r="G20117" s="64"/>
      <c r="H20117" s="64"/>
      <c r="O20117" s="87"/>
      <c r="P20117" s="127"/>
      <c r="Q20117" s="127"/>
      <c r="R20117" s="127"/>
    </row>
    <row r="20118" spans="7:18" x14ac:dyDescent="0.2">
      <c r="G20118" s="64"/>
      <c r="H20118" s="64"/>
      <c r="O20118" s="87"/>
      <c r="P20118" s="127"/>
      <c r="Q20118" s="127"/>
      <c r="R20118" s="127"/>
    </row>
    <row r="20119" spans="7:18" x14ac:dyDescent="0.2">
      <c r="G20119" s="64"/>
      <c r="H20119" s="64"/>
      <c r="O20119" s="87"/>
      <c r="P20119" s="127"/>
      <c r="Q20119" s="127"/>
      <c r="R20119" s="127"/>
    </row>
    <row r="20120" spans="7:18" x14ac:dyDescent="0.2">
      <c r="G20120" s="64"/>
      <c r="H20120" s="64"/>
      <c r="O20120" s="87"/>
      <c r="P20120" s="127"/>
      <c r="Q20120" s="127"/>
      <c r="R20120" s="127"/>
    </row>
    <row r="20121" spans="7:18" x14ac:dyDescent="0.2">
      <c r="G20121" s="64"/>
      <c r="H20121" s="64"/>
      <c r="O20121" s="87"/>
      <c r="P20121" s="127"/>
      <c r="Q20121" s="127"/>
      <c r="R20121" s="127"/>
    </row>
    <row r="20122" spans="7:18" x14ac:dyDescent="0.2">
      <c r="G20122" s="64"/>
      <c r="H20122" s="64"/>
      <c r="O20122" s="87"/>
      <c r="P20122" s="127"/>
      <c r="Q20122" s="127"/>
      <c r="R20122" s="127"/>
    </row>
    <row r="20123" spans="7:18" x14ac:dyDescent="0.2">
      <c r="G20123" s="64"/>
      <c r="H20123" s="64"/>
      <c r="O20123" s="87"/>
      <c r="P20123" s="127"/>
      <c r="Q20123" s="127"/>
      <c r="R20123" s="127"/>
    </row>
    <row r="20124" spans="7:18" x14ac:dyDescent="0.2">
      <c r="G20124" s="64"/>
      <c r="H20124" s="64"/>
      <c r="O20124" s="87"/>
      <c r="P20124" s="127"/>
      <c r="Q20124" s="127"/>
      <c r="R20124" s="127"/>
    </row>
    <row r="20125" spans="7:18" x14ac:dyDescent="0.2">
      <c r="G20125" s="64"/>
      <c r="H20125" s="64"/>
      <c r="O20125" s="87"/>
      <c r="P20125" s="127"/>
      <c r="Q20125" s="127"/>
      <c r="R20125" s="127"/>
    </row>
    <row r="20126" spans="7:18" x14ac:dyDescent="0.2">
      <c r="G20126" s="64"/>
      <c r="H20126" s="64"/>
      <c r="O20126" s="87"/>
      <c r="P20126" s="127"/>
      <c r="Q20126" s="127"/>
      <c r="R20126" s="127"/>
    </row>
    <row r="20127" spans="7:18" x14ac:dyDescent="0.2">
      <c r="G20127" s="64"/>
      <c r="H20127" s="64"/>
      <c r="O20127" s="87"/>
      <c r="P20127" s="127"/>
      <c r="Q20127" s="127"/>
      <c r="R20127" s="127"/>
    </row>
    <row r="20128" spans="7:18" x14ac:dyDescent="0.2">
      <c r="G20128" s="64"/>
      <c r="H20128" s="64"/>
      <c r="O20128" s="87"/>
      <c r="P20128" s="127"/>
      <c r="Q20128" s="127"/>
      <c r="R20128" s="127"/>
    </row>
    <row r="20129" spans="7:18" x14ac:dyDescent="0.2">
      <c r="G20129" s="64"/>
      <c r="H20129" s="64"/>
      <c r="O20129" s="87"/>
      <c r="P20129" s="127"/>
      <c r="Q20129" s="127"/>
      <c r="R20129" s="127"/>
    </row>
    <row r="20130" spans="7:18" x14ac:dyDescent="0.2">
      <c r="G20130" s="64"/>
      <c r="H20130" s="64"/>
      <c r="O20130" s="87"/>
      <c r="P20130" s="127"/>
      <c r="Q20130" s="127"/>
      <c r="R20130" s="127"/>
    </row>
    <row r="20131" spans="7:18" x14ac:dyDescent="0.2">
      <c r="G20131" s="64"/>
      <c r="H20131" s="64"/>
      <c r="O20131" s="87"/>
      <c r="P20131" s="127"/>
      <c r="Q20131" s="127"/>
      <c r="R20131" s="127"/>
    </row>
    <row r="20132" spans="7:18" x14ac:dyDescent="0.2">
      <c r="G20132" s="64"/>
      <c r="H20132" s="64"/>
      <c r="O20132" s="87"/>
      <c r="P20132" s="127"/>
      <c r="Q20132" s="127"/>
      <c r="R20132" s="127"/>
    </row>
    <row r="20133" spans="7:18" x14ac:dyDescent="0.2">
      <c r="G20133" s="64"/>
      <c r="H20133" s="64"/>
      <c r="O20133" s="87"/>
      <c r="P20133" s="127"/>
      <c r="Q20133" s="127"/>
      <c r="R20133" s="127"/>
    </row>
    <row r="20134" spans="7:18" x14ac:dyDescent="0.2">
      <c r="G20134" s="64"/>
      <c r="H20134" s="64"/>
      <c r="O20134" s="87"/>
      <c r="P20134" s="127"/>
      <c r="Q20134" s="127"/>
      <c r="R20134" s="127"/>
    </row>
    <row r="20135" spans="7:18" x14ac:dyDescent="0.2">
      <c r="G20135" s="64"/>
      <c r="H20135" s="64"/>
      <c r="O20135" s="87"/>
      <c r="P20135" s="127"/>
      <c r="Q20135" s="127"/>
      <c r="R20135" s="127"/>
    </row>
    <row r="20136" spans="7:18" x14ac:dyDescent="0.2">
      <c r="G20136" s="64"/>
      <c r="H20136" s="64"/>
      <c r="O20136" s="87"/>
      <c r="P20136" s="127"/>
      <c r="Q20136" s="127"/>
      <c r="R20136" s="127"/>
    </row>
    <row r="20137" spans="7:18" x14ac:dyDescent="0.2">
      <c r="G20137" s="64"/>
      <c r="H20137" s="64"/>
      <c r="O20137" s="87"/>
      <c r="P20137" s="127"/>
      <c r="Q20137" s="127"/>
      <c r="R20137" s="127"/>
    </row>
    <row r="20138" spans="7:18" x14ac:dyDescent="0.2">
      <c r="G20138" s="64"/>
      <c r="H20138" s="64"/>
      <c r="O20138" s="87"/>
      <c r="P20138" s="127"/>
      <c r="Q20138" s="127"/>
      <c r="R20138" s="127"/>
    </row>
    <row r="20139" spans="7:18" x14ac:dyDescent="0.2">
      <c r="G20139" s="64"/>
      <c r="H20139" s="64"/>
      <c r="O20139" s="87"/>
      <c r="P20139" s="127"/>
      <c r="Q20139" s="127"/>
      <c r="R20139" s="127"/>
    </row>
    <row r="20140" spans="7:18" x14ac:dyDescent="0.2">
      <c r="G20140" s="64"/>
      <c r="H20140" s="64"/>
      <c r="O20140" s="87"/>
      <c r="P20140" s="127"/>
      <c r="Q20140" s="127"/>
      <c r="R20140" s="127"/>
    </row>
    <row r="20141" spans="7:18" x14ac:dyDescent="0.2">
      <c r="G20141" s="64"/>
      <c r="H20141" s="64"/>
      <c r="O20141" s="87"/>
      <c r="P20141" s="127"/>
      <c r="Q20141" s="127"/>
      <c r="R20141" s="127"/>
    </row>
    <row r="20142" spans="7:18" x14ac:dyDescent="0.2">
      <c r="G20142" s="64"/>
      <c r="H20142" s="64"/>
      <c r="O20142" s="87"/>
      <c r="P20142" s="127"/>
      <c r="Q20142" s="127"/>
      <c r="R20142" s="127"/>
    </row>
    <row r="20143" spans="7:18" x14ac:dyDescent="0.2">
      <c r="G20143" s="64"/>
      <c r="H20143" s="64"/>
      <c r="O20143" s="87"/>
      <c r="P20143" s="127"/>
      <c r="Q20143" s="127"/>
      <c r="R20143" s="127"/>
    </row>
    <row r="20144" spans="7:18" x14ac:dyDescent="0.2">
      <c r="G20144" s="64"/>
      <c r="H20144" s="64"/>
      <c r="O20144" s="87"/>
      <c r="P20144" s="127"/>
      <c r="Q20144" s="127"/>
      <c r="R20144" s="127"/>
    </row>
    <row r="20145" spans="7:18" x14ac:dyDescent="0.2">
      <c r="G20145" s="64"/>
      <c r="H20145" s="64"/>
      <c r="O20145" s="87"/>
      <c r="P20145" s="127"/>
      <c r="Q20145" s="127"/>
      <c r="R20145" s="127"/>
    </row>
    <row r="20146" spans="7:18" x14ac:dyDescent="0.2">
      <c r="G20146" s="64"/>
      <c r="H20146" s="64"/>
      <c r="O20146" s="87"/>
      <c r="P20146" s="127"/>
      <c r="Q20146" s="127"/>
      <c r="R20146" s="127"/>
    </row>
    <row r="20147" spans="7:18" x14ac:dyDescent="0.2">
      <c r="G20147" s="64"/>
      <c r="H20147" s="64"/>
      <c r="O20147" s="87"/>
      <c r="P20147" s="127"/>
      <c r="Q20147" s="127"/>
      <c r="R20147" s="127"/>
    </row>
    <row r="20148" spans="7:18" x14ac:dyDescent="0.2">
      <c r="G20148" s="64"/>
      <c r="H20148" s="64"/>
      <c r="O20148" s="87"/>
      <c r="P20148" s="127"/>
      <c r="Q20148" s="127"/>
      <c r="R20148" s="127"/>
    </row>
    <row r="20149" spans="7:18" x14ac:dyDescent="0.2">
      <c r="G20149" s="64"/>
      <c r="H20149" s="64"/>
      <c r="O20149" s="87"/>
      <c r="P20149" s="127"/>
      <c r="Q20149" s="127"/>
      <c r="R20149" s="127"/>
    </row>
    <row r="20150" spans="7:18" x14ac:dyDescent="0.2">
      <c r="G20150" s="64"/>
      <c r="H20150" s="64"/>
      <c r="O20150" s="87"/>
      <c r="P20150" s="127"/>
      <c r="Q20150" s="127"/>
      <c r="R20150" s="127"/>
    </row>
    <row r="20151" spans="7:18" x14ac:dyDescent="0.2">
      <c r="G20151" s="64"/>
      <c r="H20151" s="64"/>
      <c r="O20151" s="87"/>
      <c r="P20151" s="127"/>
      <c r="Q20151" s="127"/>
      <c r="R20151" s="127"/>
    </row>
    <row r="20152" spans="7:18" x14ac:dyDescent="0.2">
      <c r="G20152" s="64"/>
      <c r="H20152" s="64"/>
      <c r="O20152" s="87"/>
      <c r="P20152" s="127"/>
      <c r="Q20152" s="127"/>
      <c r="R20152" s="127"/>
    </row>
    <row r="20153" spans="7:18" x14ac:dyDescent="0.2">
      <c r="G20153" s="64"/>
      <c r="H20153" s="64"/>
      <c r="O20153" s="87"/>
      <c r="P20153" s="127"/>
      <c r="Q20153" s="127"/>
      <c r="R20153" s="127"/>
    </row>
    <row r="20154" spans="7:18" x14ac:dyDescent="0.2">
      <c r="G20154" s="64"/>
      <c r="H20154" s="64"/>
      <c r="O20154" s="87"/>
      <c r="P20154" s="127"/>
      <c r="Q20154" s="127"/>
      <c r="R20154" s="127"/>
    </row>
    <row r="20155" spans="7:18" x14ac:dyDescent="0.2">
      <c r="G20155" s="64"/>
      <c r="H20155" s="64"/>
      <c r="O20155" s="87"/>
      <c r="P20155" s="127"/>
      <c r="Q20155" s="127"/>
      <c r="R20155" s="127"/>
    </row>
    <row r="20156" spans="7:18" x14ac:dyDescent="0.2">
      <c r="G20156" s="64"/>
      <c r="H20156" s="64"/>
      <c r="O20156" s="87"/>
      <c r="P20156" s="127"/>
      <c r="Q20156" s="127"/>
      <c r="R20156" s="127"/>
    </row>
    <row r="20157" spans="7:18" x14ac:dyDescent="0.2">
      <c r="G20157" s="64"/>
      <c r="H20157" s="64"/>
      <c r="O20157" s="87"/>
      <c r="P20157" s="127"/>
      <c r="Q20157" s="127"/>
      <c r="R20157" s="127"/>
    </row>
    <row r="20158" spans="7:18" x14ac:dyDescent="0.2">
      <c r="G20158" s="64"/>
      <c r="H20158" s="64"/>
      <c r="O20158" s="87"/>
      <c r="P20158" s="127"/>
      <c r="Q20158" s="127"/>
      <c r="R20158" s="127"/>
    </row>
    <row r="20159" spans="7:18" x14ac:dyDescent="0.2">
      <c r="G20159" s="64"/>
      <c r="H20159" s="64"/>
      <c r="O20159" s="87"/>
      <c r="P20159" s="127"/>
      <c r="Q20159" s="127"/>
      <c r="R20159" s="127"/>
    </row>
    <row r="20160" spans="7:18" x14ac:dyDescent="0.2">
      <c r="G20160" s="64"/>
      <c r="H20160" s="64"/>
      <c r="O20160" s="87"/>
      <c r="P20160" s="127"/>
      <c r="Q20160" s="127"/>
      <c r="R20160" s="127"/>
    </row>
    <row r="20161" spans="7:18" x14ac:dyDescent="0.2">
      <c r="G20161" s="64"/>
      <c r="H20161" s="64"/>
      <c r="O20161" s="87"/>
      <c r="P20161" s="127"/>
      <c r="Q20161" s="127"/>
      <c r="R20161" s="127"/>
    </row>
    <row r="20162" spans="7:18" x14ac:dyDescent="0.2">
      <c r="G20162" s="64"/>
      <c r="H20162" s="64"/>
      <c r="O20162" s="87"/>
      <c r="P20162" s="127"/>
      <c r="Q20162" s="127"/>
      <c r="R20162" s="127"/>
    </row>
    <row r="20163" spans="7:18" x14ac:dyDescent="0.2">
      <c r="G20163" s="64"/>
      <c r="H20163" s="64"/>
      <c r="O20163" s="87"/>
      <c r="P20163" s="127"/>
      <c r="Q20163" s="127"/>
      <c r="R20163" s="127"/>
    </row>
    <row r="20164" spans="7:18" x14ac:dyDescent="0.2">
      <c r="G20164" s="64"/>
      <c r="H20164" s="64"/>
      <c r="O20164" s="87"/>
      <c r="P20164" s="127"/>
      <c r="Q20164" s="127"/>
      <c r="R20164" s="127"/>
    </row>
    <row r="20165" spans="7:18" x14ac:dyDescent="0.2">
      <c r="G20165" s="64"/>
      <c r="H20165" s="64"/>
      <c r="O20165" s="87"/>
      <c r="P20165" s="127"/>
      <c r="Q20165" s="127"/>
      <c r="R20165" s="127"/>
    </row>
    <row r="20166" spans="7:18" x14ac:dyDescent="0.2">
      <c r="G20166" s="64"/>
      <c r="H20166" s="64"/>
      <c r="O20166" s="87"/>
      <c r="P20166" s="127"/>
      <c r="Q20166" s="127"/>
      <c r="R20166" s="127"/>
    </row>
    <row r="20167" spans="7:18" x14ac:dyDescent="0.2">
      <c r="G20167" s="64"/>
      <c r="H20167" s="64"/>
      <c r="O20167" s="87"/>
      <c r="P20167" s="127"/>
      <c r="Q20167" s="127"/>
      <c r="R20167" s="127"/>
    </row>
    <row r="20168" spans="7:18" x14ac:dyDescent="0.2">
      <c r="G20168" s="64"/>
      <c r="H20168" s="64"/>
      <c r="O20168" s="87"/>
      <c r="P20168" s="127"/>
      <c r="Q20168" s="127"/>
      <c r="R20168" s="127"/>
    </row>
    <row r="20169" spans="7:18" x14ac:dyDescent="0.2">
      <c r="G20169" s="64"/>
      <c r="H20169" s="64"/>
      <c r="O20169" s="87"/>
      <c r="P20169" s="127"/>
      <c r="Q20169" s="127"/>
      <c r="R20169" s="127"/>
    </row>
    <row r="20170" spans="7:18" x14ac:dyDescent="0.2">
      <c r="G20170" s="64"/>
      <c r="H20170" s="64"/>
      <c r="O20170" s="87"/>
      <c r="P20170" s="127"/>
      <c r="Q20170" s="127"/>
      <c r="R20170" s="127"/>
    </row>
    <row r="20171" spans="7:18" x14ac:dyDescent="0.2">
      <c r="G20171" s="64"/>
      <c r="H20171" s="64"/>
      <c r="O20171" s="87"/>
      <c r="P20171" s="127"/>
      <c r="Q20171" s="127"/>
      <c r="R20171" s="127"/>
    </row>
    <row r="20172" spans="7:18" x14ac:dyDescent="0.2">
      <c r="G20172" s="64"/>
      <c r="H20172" s="64"/>
      <c r="O20172" s="87"/>
      <c r="P20172" s="127"/>
      <c r="Q20172" s="127"/>
      <c r="R20172" s="127"/>
    </row>
    <row r="20173" spans="7:18" x14ac:dyDescent="0.2">
      <c r="G20173" s="64"/>
      <c r="H20173" s="64"/>
      <c r="O20173" s="87"/>
      <c r="P20173" s="127"/>
      <c r="Q20173" s="127"/>
      <c r="R20173" s="127"/>
    </row>
    <row r="20174" spans="7:18" x14ac:dyDescent="0.2">
      <c r="G20174" s="64"/>
      <c r="H20174" s="64"/>
      <c r="O20174" s="87"/>
      <c r="P20174" s="127"/>
      <c r="Q20174" s="127"/>
      <c r="R20174" s="127"/>
    </row>
    <row r="20175" spans="7:18" x14ac:dyDescent="0.2">
      <c r="G20175" s="64"/>
      <c r="H20175" s="64"/>
      <c r="O20175" s="87"/>
      <c r="P20175" s="127"/>
      <c r="Q20175" s="127"/>
      <c r="R20175" s="127"/>
    </row>
    <row r="20176" spans="7:18" x14ac:dyDescent="0.2">
      <c r="G20176" s="64"/>
      <c r="H20176" s="64"/>
      <c r="O20176" s="87"/>
      <c r="P20176" s="127"/>
      <c r="Q20176" s="127"/>
      <c r="R20176" s="127"/>
    </row>
    <row r="20177" spans="7:18" x14ac:dyDescent="0.2">
      <c r="G20177" s="64"/>
      <c r="H20177" s="64"/>
      <c r="O20177" s="87"/>
      <c r="P20177" s="127"/>
      <c r="Q20177" s="127"/>
      <c r="R20177" s="127"/>
    </row>
    <row r="20178" spans="7:18" x14ac:dyDescent="0.2">
      <c r="G20178" s="64"/>
      <c r="H20178" s="64"/>
      <c r="O20178" s="87"/>
      <c r="P20178" s="127"/>
      <c r="Q20178" s="127"/>
      <c r="R20178" s="127"/>
    </row>
    <row r="20179" spans="7:18" x14ac:dyDescent="0.2">
      <c r="G20179" s="64"/>
      <c r="H20179" s="64"/>
      <c r="O20179" s="87"/>
      <c r="P20179" s="127"/>
      <c r="Q20179" s="127"/>
      <c r="R20179" s="127"/>
    </row>
    <row r="20180" spans="7:18" x14ac:dyDescent="0.2">
      <c r="G20180" s="64"/>
      <c r="H20180" s="64"/>
      <c r="O20180" s="87"/>
      <c r="P20180" s="127"/>
      <c r="Q20180" s="127"/>
      <c r="R20180" s="127"/>
    </row>
    <row r="20181" spans="7:18" x14ac:dyDescent="0.2">
      <c r="G20181" s="64"/>
      <c r="H20181" s="64"/>
      <c r="O20181" s="87"/>
      <c r="P20181" s="127"/>
      <c r="Q20181" s="127"/>
      <c r="R20181" s="127"/>
    </row>
    <row r="20182" spans="7:18" x14ac:dyDescent="0.2">
      <c r="G20182" s="64"/>
      <c r="H20182" s="64"/>
      <c r="O20182" s="87"/>
      <c r="P20182" s="127"/>
      <c r="Q20182" s="127"/>
      <c r="R20182" s="127"/>
    </row>
    <row r="20183" spans="7:18" x14ac:dyDescent="0.2">
      <c r="G20183" s="64"/>
      <c r="H20183" s="64"/>
      <c r="O20183" s="87"/>
      <c r="P20183" s="127"/>
      <c r="Q20183" s="127"/>
      <c r="R20183" s="127"/>
    </row>
    <row r="20184" spans="7:18" x14ac:dyDescent="0.2">
      <c r="G20184" s="64"/>
      <c r="H20184" s="64"/>
      <c r="O20184" s="87"/>
      <c r="P20184" s="127"/>
      <c r="Q20184" s="127"/>
      <c r="R20184" s="127"/>
    </row>
    <row r="20185" spans="7:18" x14ac:dyDescent="0.2">
      <c r="G20185" s="64"/>
      <c r="H20185" s="64"/>
      <c r="O20185" s="87"/>
      <c r="P20185" s="127"/>
      <c r="Q20185" s="127"/>
      <c r="R20185" s="127"/>
    </row>
    <row r="20186" spans="7:18" x14ac:dyDescent="0.2">
      <c r="G20186" s="64"/>
      <c r="H20186" s="64"/>
      <c r="O20186" s="87"/>
      <c r="P20186" s="127"/>
      <c r="Q20186" s="127"/>
      <c r="R20186" s="127"/>
    </row>
    <row r="20187" spans="7:18" x14ac:dyDescent="0.2">
      <c r="G20187" s="64"/>
      <c r="H20187" s="64"/>
      <c r="O20187" s="87"/>
      <c r="P20187" s="127"/>
      <c r="Q20187" s="127"/>
      <c r="R20187" s="127"/>
    </row>
    <row r="20188" spans="7:18" x14ac:dyDescent="0.2">
      <c r="G20188" s="64"/>
      <c r="H20188" s="64"/>
      <c r="O20188" s="87"/>
      <c r="P20188" s="127"/>
      <c r="Q20188" s="127"/>
      <c r="R20188" s="127"/>
    </row>
    <row r="20189" spans="7:18" x14ac:dyDescent="0.2">
      <c r="G20189" s="64"/>
      <c r="H20189" s="64"/>
      <c r="O20189" s="87"/>
      <c r="P20189" s="127"/>
      <c r="Q20189" s="127"/>
      <c r="R20189" s="127"/>
    </row>
    <row r="20190" spans="7:18" x14ac:dyDescent="0.2">
      <c r="G20190" s="64"/>
      <c r="H20190" s="64"/>
      <c r="O20190" s="87"/>
      <c r="P20190" s="127"/>
      <c r="Q20190" s="127"/>
      <c r="R20190" s="127"/>
    </row>
    <row r="20191" spans="7:18" x14ac:dyDescent="0.2">
      <c r="G20191" s="64"/>
      <c r="H20191" s="64"/>
      <c r="O20191" s="87"/>
      <c r="P20191" s="127"/>
      <c r="Q20191" s="127"/>
      <c r="R20191" s="127"/>
    </row>
    <row r="20192" spans="7:18" x14ac:dyDescent="0.2">
      <c r="G20192" s="64"/>
      <c r="H20192" s="64"/>
      <c r="O20192" s="87"/>
      <c r="P20192" s="127"/>
      <c r="Q20192" s="127"/>
      <c r="R20192" s="127"/>
    </row>
    <row r="20193" spans="7:18" x14ac:dyDescent="0.2">
      <c r="G20193" s="64"/>
      <c r="H20193" s="64"/>
      <c r="O20193" s="87"/>
      <c r="P20193" s="127"/>
      <c r="Q20193" s="127"/>
      <c r="R20193" s="127"/>
    </row>
    <row r="20194" spans="7:18" x14ac:dyDescent="0.2">
      <c r="G20194" s="64"/>
      <c r="H20194" s="64"/>
      <c r="O20194" s="87"/>
      <c r="P20194" s="127"/>
      <c r="Q20194" s="127"/>
      <c r="R20194" s="127"/>
    </row>
    <row r="20195" spans="7:18" x14ac:dyDescent="0.2">
      <c r="G20195" s="64"/>
      <c r="H20195" s="64"/>
      <c r="O20195" s="87"/>
      <c r="P20195" s="127"/>
      <c r="Q20195" s="127"/>
      <c r="R20195" s="127"/>
    </row>
    <row r="20196" spans="7:18" x14ac:dyDescent="0.2">
      <c r="G20196" s="64"/>
      <c r="H20196" s="64"/>
      <c r="O20196" s="87"/>
      <c r="P20196" s="127"/>
      <c r="Q20196" s="127"/>
      <c r="R20196" s="127"/>
    </row>
    <row r="20197" spans="7:18" x14ac:dyDescent="0.2">
      <c r="G20197" s="64"/>
      <c r="H20197" s="64"/>
      <c r="O20197" s="87"/>
      <c r="P20197" s="127"/>
      <c r="Q20197" s="127"/>
      <c r="R20197" s="127"/>
    </row>
    <row r="20198" spans="7:18" x14ac:dyDescent="0.2">
      <c r="G20198" s="64"/>
      <c r="H20198" s="64"/>
      <c r="O20198" s="87"/>
      <c r="P20198" s="127"/>
      <c r="Q20198" s="127"/>
      <c r="R20198" s="127"/>
    </row>
    <row r="20199" spans="7:18" x14ac:dyDescent="0.2">
      <c r="G20199" s="64"/>
      <c r="H20199" s="64"/>
      <c r="O20199" s="87"/>
      <c r="P20199" s="127"/>
      <c r="Q20199" s="127"/>
      <c r="R20199" s="127"/>
    </row>
    <row r="20200" spans="7:18" x14ac:dyDescent="0.2">
      <c r="G20200" s="64"/>
      <c r="H20200" s="64"/>
      <c r="O20200" s="87"/>
      <c r="P20200" s="127"/>
      <c r="Q20200" s="127"/>
      <c r="R20200" s="127"/>
    </row>
    <row r="20201" spans="7:18" x14ac:dyDescent="0.2">
      <c r="G20201" s="64"/>
      <c r="H20201" s="64"/>
      <c r="O20201" s="87"/>
      <c r="P20201" s="127"/>
      <c r="Q20201" s="127"/>
      <c r="R20201" s="127"/>
    </row>
    <row r="20202" spans="7:18" x14ac:dyDescent="0.2">
      <c r="G20202" s="64"/>
      <c r="H20202" s="64"/>
      <c r="O20202" s="87"/>
      <c r="P20202" s="127"/>
      <c r="Q20202" s="127"/>
      <c r="R20202" s="127"/>
    </row>
    <row r="20203" spans="7:18" x14ac:dyDescent="0.2">
      <c r="G20203" s="64"/>
      <c r="H20203" s="64"/>
      <c r="O20203" s="87"/>
      <c r="P20203" s="127"/>
      <c r="Q20203" s="127"/>
      <c r="R20203" s="127"/>
    </row>
    <row r="20204" spans="7:18" x14ac:dyDescent="0.2">
      <c r="G20204" s="64"/>
      <c r="H20204" s="64"/>
      <c r="O20204" s="87"/>
      <c r="P20204" s="127"/>
      <c r="Q20204" s="127"/>
      <c r="R20204" s="127"/>
    </row>
    <row r="20205" spans="7:18" x14ac:dyDescent="0.2">
      <c r="G20205" s="64"/>
      <c r="H20205" s="64"/>
      <c r="O20205" s="87"/>
      <c r="P20205" s="127"/>
      <c r="Q20205" s="127"/>
      <c r="R20205" s="127"/>
    </row>
    <row r="20206" spans="7:18" x14ac:dyDescent="0.2">
      <c r="G20206" s="64"/>
      <c r="H20206" s="64"/>
      <c r="O20206" s="87"/>
      <c r="P20206" s="127"/>
      <c r="Q20206" s="127"/>
      <c r="R20206" s="127"/>
    </row>
    <row r="20207" spans="7:18" x14ac:dyDescent="0.2">
      <c r="G20207" s="64"/>
      <c r="H20207" s="64"/>
      <c r="O20207" s="87"/>
      <c r="P20207" s="127"/>
      <c r="Q20207" s="127"/>
      <c r="R20207" s="127"/>
    </row>
    <row r="20208" spans="7:18" x14ac:dyDescent="0.2">
      <c r="G20208" s="64"/>
      <c r="H20208" s="64"/>
      <c r="O20208" s="87"/>
      <c r="P20208" s="127"/>
      <c r="Q20208" s="127"/>
      <c r="R20208" s="127"/>
    </row>
    <row r="20209" spans="7:18" x14ac:dyDescent="0.2">
      <c r="G20209" s="64"/>
      <c r="H20209" s="64"/>
      <c r="O20209" s="87"/>
      <c r="P20209" s="127"/>
      <c r="Q20209" s="127"/>
      <c r="R20209" s="127"/>
    </row>
    <row r="20210" spans="7:18" x14ac:dyDescent="0.2">
      <c r="G20210" s="64"/>
      <c r="H20210" s="64"/>
      <c r="O20210" s="87"/>
      <c r="P20210" s="127"/>
      <c r="Q20210" s="127"/>
      <c r="R20210" s="127"/>
    </row>
    <row r="20211" spans="7:18" x14ac:dyDescent="0.2">
      <c r="G20211" s="64"/>
      <c r="H20211" s="64"/>
      <c r="O20211" s="87"/>
      <c r="P20211" s="127"/>
      <c r="Q20211" s="127"/>
      <c r="R20211" s="127"/>
    </row>
    <row r="20212" spans="7:18" x14ac:dyDescent="0.2">
      <c r="G20212" s="64"/>
      <c r="H20212" s="64"/>
      <c r="O20212" s="87"/>
      <c r="P20212" s="127"/>
      <c r="Q20212" s="127"/>
      <c r="R20212" s="127"/>
    </row>
    <row r="20213" spans="7:18" x14ac:dyDescent="0.2">
      <c r="G20213" s="64"/>
      <c r="H20213" s="64"/>
      <c r="O20213" s="87"/>
      <c r="P20213" s="127"/>
      <c r="Q20213" s="127"/>
      <c r="R20213" s="127"/>
    </row>
    <row r="20214" spans="7:18" x14ac:dyDescent="0.2">
      <c r="G20214" s="64"/>
      <c r="H20214" s="64"/>
      <c r="O20214" s="87"/>
      <c r="P20214" s="127"/>
      <c r="Q20214" s="127"/>
      <c r="R20214" s="127"/>
    </row>
    <row r="20215" spans="7:18" x14ac:dyDescent="0.2">
      <c r="G20215" s="64"/>
      <c r="H20215" s="64"/>
      <c r="O20215" s="87"/>
      <c r="P20215" s="127"/>
      <c r="Q20215" s="127"/>
      <c r="R20215" s="127"/>
    </row>
    <row r="20216" spans="7:18" x14ac:dyDescent="0.2">
      <c r="G20216" s="64"/>
      <c r="H20216" s="64"/>
      <c r="O20216" s="87"/>
      <c r="P20216" s="127"/>
      <c r="Q20216" s="127"/>
      <c r="R20216" s="127"/>
    </row>
    <row r="20217" spans="7:18" x14ac:dyDescent="0.2">
      <c r="G20217" s="64"/>
      <c r="H20217" s="64"/>
      <c r="O20217" s="87"/>
      <c r="P20217" s="127"/>
      <c r="Q20217" s="127"/>
      <c r="R20217" s="127"/>
    </row>
    <row r="20218" spans="7:18" x14ac:dyDescent="0.2">
      <c r="G20218" s="64"/>
      <c r="H20218" s="64"/>
      <c r="O20218" s="87"/>
      <c r="P20218" s="127"/>
      <c r="Q20218" s="127"/>
      <c r="R20218" s="127"/>
    </row>
    <row r="20219" spans="7:18" x14ac:dyDescent="0.2">
      <c r="G20219" s="64"/>
      <c r="H20219" s="64"/>
      <c r="O20219" s="87"/>
      <c r="P20219" s="127"/>
      <c r="Q20219" s="127"/>
      <c r="R20219" s="127"/>
    </row>
    <row r="20220" spans="7:18" x14ac:dyDescent="0.2">
      <c r="G20220" s="64"/>
      <c r="H20220" s="64"/>
      <c r="O20220" s="87"/>
      <c r="P20220" s="127"/>
      <c r="Q20220" s="127"/>
      <c r="R20220" s="127"/>
    </row>
    <row r="20221" spans="7:18" x14ac:dyDescent="0.2">
      <c r="G20221" s="64"/>
      <c r="H20221" s="64"/>
      <c r="O20221" s="87"/>
      <c r="P20221" s="127"/>
      <c r="Q20221" s="127"/>
      <c r="R20221" s="127"/>
    </row>
    <row r="20222" spans="7:18" x14ac:dyDescent="0.2">
      <c r="G20222" s="64"/>
      <c r="H20222" s="64"/>
      <c r="O20222" s="87"/>
      <c r="P20222" s="127"/>
      <c r="Q20222" s="127"/>
      <c r="R20222" s="127"/>
    </row>
    <row r="20223" spans="7:18" x14ac:dyDescent="0.2">
      <c r="G20223" s="64"/>
      <c r="H20223" s="64"/>
      <c r="O20223" s="87"/>
      <c r="P20223" s="127"/>
      <c r="Q20223" s="127"/>
      <c r="R20223" s="127"/>
    </row>
    <row r="20224" spans="7:18" x14ac:dyDescent="0.2">
      <c r="G20224" s="64"/>
      <c r="H20224" s="64"/>
      <c r="O20224" s="87"/>
      <c r="P20224" s="127"/>
      <c r="Q20224" s="127"/>
      <c r="R20224" s="127"/>
    </row>
    <row r="20225" spans="7:18" x14ac:dyDescent="0.2">
      <c r="G20225" s="64"/>
      <c r="H20225" s="64"/>
      <c r="O20225" s="87"/>
      <c r="P20225" s="127"/>
      <c r="Q20225" s="127"/>
      <c r="R20225" s="127"/>
    </row>
    <row r="20226" spans="7:18" x14ac:dyDescent="0.2">
      <c r="G20226" s="64"/>
      <c r="H20226" s="64"/>
      <c r="O20226" s="87"/>
      <c r="P20226" s="127"/>
      <c r="Q20226" s="127"/>
      <c r="R20226" s="127"/>
    </row>
    <row r="20227" spans="7:18" x14ac:dyDescent="0.2">
      <c r="G20227" s="64"/>
      <c r="H20227" s="64"/>
      <c r="O20227" s="87"/>
      <c r="P20227" s="127"/>
      <c r="Q20227" s="127"/>
      <c r="R20227" s="127"/>
    </row>
    <row r="20228" spans="7:18" x14ac:dyDescent="0.2">
      <c r="G20228" s="64"/>
      <c r="H20228" s="64"/>
      <c r="O20228" s="87"/>
      <c r="P20228" s="127"/>
      <c r="Q20228" s="127"/>
      <c r="R20228" s="127"/>
    </row>
    <row r="20229" spans="7:18" x14ac:dyDescent="0.2">
      <c r="G20229" s="64"/>
      <c r="H20229" s="64"/>
      <c r="O20229" s="87"/>
      <c r="P20229" s="127"/>
      <c r="Q20229" s="127"/>
      <c r="R20229" s="127"/>
    </row>
    <row r="20230" spans="7:18" x14ac:dyDescent="0.2">
      <c r="G20230" s="64"/>
      <c r="H20230" s="64"/>
      <c r="O20230" s="87"/>
      <c r="P20230" s="127"/>
      <c r="Q20230" s="127"/>
      <c r="R20230" s="127"/>
    </row>
    <row r="20231" spans="7:18" x14ac:dyDescent="0.2">
      <c r="G20231" s="64"/>
      <c r="H20231" s="64"/>
      <c r="O20231" s="87"/>
      <c r="P20231" s="127"/>
      <c r="Q20231" s="127"/>
      <c r="R20231" s="127"/>
    </row>
    <row r="20232" spans="7:18" x14ac:dyDescent="0.2">
      <c r="G20232" s="64"/>
      <c r="H20232" s="64"/>
      <c r="O20232" s="87"/>
      <c r="P20232" s="127"/>
      <c r="Q20232" s="127"/>
      <c r="R20232" s="127"/>
    </row>
    <row r="20233" spans="7:18" x14ac:dyDescent="0.2">
      <c r="G20233" s="64"/>
      <c r="H20233" s="64"/>
      <c r="O20233" s="87"/>
      <c r="P20233" s="127"/>
      <c r="Q20233" s="127"/>
      <c r="R20233" s="127"/>
    </row>
    <row r="20234" spans="7:18" x14ac:dyDescent="0.2">
      <c r="G20234" s="64"/>
      <c r="H20234" s="64"/>
      <c r="O20234" s="87"/>
      <c r="P20234" s="127"/>
      <c r="Q20234" s="127"/>
      <c r="R20234" s="127"/>
    </row>
    <row r="20235" spans="7:18" x14ac:dyDescent="0.2">
      <c r="G20235" s="64"/>
      <c r="H20235" s="64"/>
      <c r="O20235" s="87"/>
      <c r="P20235" s="127"/>
      <c r="Q20235" s="127"/>
      <c r="R20235" s="127"/>
    </row>
    <row r="20236" spans="7:18" x14ac:dyDescent="0.2">
      <c r="G20236" s="64"/>
      <c r="H20236" s="64"/>
      <c r="O20236" s="87"/>
      <c r="P20236" s="127"/>
      <c r="Q20236" s="127"/>
      <c r="R20236" s="127"/>
    </row>
    <row r="20237" spans="7:18" x14ac:dyDescent="0.2">
      <c r="G20237" s="64"/>
      <c r="H20237" s="64"/>
      <c r="O20237" s="87"/>
      <c r="P20237" s="127"/>
      <c r="Q20237" s="127"/>
      <c r="R20237" s="127"/>
    </row>
    <row r="20238" spans="7:18" x14ac:dyDescent="0.2">
      <c r="G20238" s="64"/>
      <c r="H20238" s="64"/>
      <c r="O20238" s="87"/>
      <c r="P20238" s="127"/>
      <c r="Q20238" s="127"/>
      <c r="R20238" s="127"/>
    </row>
    <row r="20239" spans="7:18" x14ac:dyDescent="0.2">
      <c r="G20239" s="64"/>
      <c r="H20239" s="64"/>
      <c r="O20239" s="87"/>
      <c r="P20239" s="127"/>
      <c r="Q20239" s="127"/>
      <c r="R20239" s="127"/>
    </row>
    <row r="20240" spans="7:18" x14ac:dyDescent="0.2">
      <c r="G20240" s="64"/>
      <c r="H20240" s="64"/>
      <c r="O20240" s="87"/>
      <c r="P20240" s="127"/>
      <c r="Q20240" s="127"/>
      <c r="R20240" s="127"/>
    </row>
    <row r="20241" spans="7:18" x14ac:dyDescent="0.2">
      <c r="G20241" s="64"/>
      <c r="H20241" s="64"/>
      <c r="O20241" s="87"/>
      <c r="P20241" s="127"/>
      <c r="Q20241" s="127"/>
      <c r="R20241" s="127"/>
    </row>
    <row r="20242" spans="7:18" x14ac:dyDescent="0.2">
      <c r="G20242" s="64"/>
      <c r="H20242" s="64"/>
      <c r="O20242" s="87"/>
      <c r="P20242" s="127"/>
      <c r="Q20242" s="127"/>
      <c r="R20242" s="127"/>
    </row>
    <row r="20243" spans="7:18" x14ac:dyDescent="0.2">
      <c r="G20243" s="64"/>
      <c r="H20243" s="64"/>
      <c r="O20243" s="87"/>
      <c r="P20243" s="127"/>
      <c r="Q20243" s="127"/>
      <c r="R20243" s="127"/>
    </row>
    <row r="20244" spans="7:18" x14ac:dyDescent="0.2">
      <c r="G20244" s="64"/>
      <c r="H20244" s="64"/>
      <c r="O20244" s="87"/>
      <c r="P20244" s="127"/>
      <c r="Q20244" s="127"/>
      <c r="R20244" s="127"/>
    </row>
    <row r="20245" spans="7:18" x14ac:dyDescent="0.2">
      <c r="G20245" s="64"/>
      <c r="H20245" s="64"/>
      <c r="O20245" s="87"/>
      <c r="P20245" s="127"/>
      <c r="Q20245" s="127"/>
      <c r="R20245" s="127"/>
    </row>
    <row r="20246" spans="7:18" x14ac:dyDescent="0.2">
      <c r="G20246" s="64"/>
      <c r="H20246" s="64"/>
      <c r="O20246" s="87"/>
      <c r="P20246" s="127"/>
      <c r="Q20246" s="127"/>
      <c r="R20246" s="127"/>
    </row>
    <row r="20247" spans="7:18" x14ac:dyDescent="0.2">
      <c r="G20247" s="64"/>
      <c r="H20247" s="64"/>
      <c r="O20247" s="87"/>
      <c r="P20247" s="127"/>
      <c r="Q20247" s="127"/>
      <c r="R20247" s="127"/>
    </row>
    <row r="20248" spans="7:18" x14ac:dyDescent="0.2">
      <c r="G20248" s="64"/>
      <c r="H20248" s="64"/>
      <c r="O20248" s="87"/>
      <c r="P20248" s="127"/>
      <c r="Q20248" s="127"/>
      <c r="R20248" s="127"/>
    </row>
    <row r="20249" spans="7:18" x14ac:dyDescent="0.2">
      <c r="G20249" s="64"/>
      <c r="H20249" s="64"/>
      <c r="O20249" s="87"/>
      <c r="P20249" s="127"/>
      <c r="Q20249" s="127"/>
      <c r="R20249" s="127"/>
    </row>
    <row r="20250" spans="7:18" x14ac:dyDescent="0.2">
      <c r="G20250" s="64"/>
      <c r="H20250" s="64"/>
      <c r="O20250" s="87"/>
      <c r="P20250" s="127"/>
      <c r="Q20250" s="127"/>
      <c r="R20250" s="127"/>
    </row>
    <row r="20251" spans="7:18" x14ac:dyDescent="0.2">
      <c r="G20251" s="64"/>
      <c r="H20251" s="64"/>
      <c r="O20251" s="87"/>
      <c r="P20251" s="127"/>
      <c r="Q20251" s="127"/>
      <c r="R20251" s="127"/>
    </row>
    <row r="20252" spans="7:18" x14ac:dyDescent="0.2">
      <c r="G20252" s="64"/>
      <c r="H20252" s="64"/>
      <c r="O20252" s="87"/>
      <c r="P20252" s="127"/>
      <c r="Q20252" s="127"/>
      <c r="R20252" s="127"/>
    </row>
    <row r="20253" spans="7:18" x14ac:dyDescent="0.2">
      <c r="G20253" s="64"/>
      <c r="H20253" s="64"/>
      <c r="O20253" s="87"/>
      <c r="P20253" s="127"/>
      <c r="Q20253" s="127"/>
      <c r="R20253" s="127"/>
    </row>
    <row r="20254" spans="7:18" x14ac:dyDescent="0.2">
      <c r="G20254" s="64"/>
      <c r="H20254" s="64"/>
      <c r="O20254" s="87"/>
      <c r="P20254" s="127"/>
      <c r="Q20254" s="127"/>
      <c r="R20254" s="127"/>
    </row>
    <row r="20255" spans="7:18" x14ac:dyDescent="0.2">
      <c r="G20255" s="64"/>
      <c r="H20255" s="64"/>
      <c r="O20255" s="87"/>
      <c r="P20255" s="127"/>
      <c r="Q20255" s="127"/>
      <c r="R20255" s="127"/>
    </row>
    <row r="20256" spans="7:18" x14ac:dyDescent="0.2">
      <c r="G20256" s="64"/>
      <c r="H20256" s="64"/>
      <c r="O20256" s="87"/>
      <c r="P20256" s="127"/>
      <c r="Q20256" s="127"/>
      <c r="R20256" s="127"/>
    </row>
    <row r="20257" spans="7:18" x14ac:dyDescent="0.2">
      <c r="G20257" s="64"/>
      <c r="H20257" s="64"/>
      <c r="O20257" s="87"/>
      <c r="P20257" s="127"/>
      <c r="Q20257" s="127"/>
      <c r="R20257" s="127"/>
    </row>
    <row r="20258" spans="7:18" x14ac:dyDescent="0.2">
      <c r="G20258" s="64"/>
      <c r="H20258" s="64"/>
      <c r="O20258" s="87"/>
      <c r="P20258" s="127"/>
      <c r="Q20258" s="127"/>
      <c r="R20258" s="127"/>
    </row>
    <row r="20259" spans="7:18" x14ac:dyDescent="0.2">
      <c r="G20259" s="64"/>
      <c r="H20259" s="64"/>
      <c r="O20259" s="87"/>
      <c r="P20259" s="127"/>
      <c r="Q20259" s="127"/>
      <c r="R20259" s="127"/>
    </row>
    <row r="20260" spans="7:18" x14ac:dyDescent="0.2">
      <c r="G20260" s="64"/>
      <c r="H20260" s="64"/>
      <c r="O20260" s="87"/>
      <c r="P20260" s="127"/>
      <c r="Q20260" s="127"/>
      <c r="R20260" s="127"/>
    </row>
    <row r="20261" spans="7:18" x14ac:dyDescent="0.2">
      <c r="G20261" s="64"/>
      <c r="H20261" s="64"/>
      <c r="O20261" s="87"/>
      <c r="P20261" s="127"/>
      <c r="Q20261" s="127"/>
      <c r="R20261" s="127"/>
    </row>
    <row r="20262" spans="7:18" x14ac:dyDescent="0.2">
      <c r="G20262" s="64"/>
      <c r="H20262" s="64"/>
      <c r="O20262" s="87"/>
      <c r="P20262" s="127"/>
      <c r="Q20262" s="127"/>
      <c r="R20262" s="127"/>
    </row>
    <row r="20263" spans="7:18" x14ac:dyDescent="0.2">
      <c r="G20263" s="64"/>
      <c r="H20263" s="64"/>
      <c r="O20263" s="87"/>
      <c r="P20263" s="127"/>
      <c r="Q20263" s="127"/>
      <c r="R20263" s="127"/>
    </row>
    <row r="20264" spans="7:18" x14ac:dyDescent="0.2">
      <c r="G20264" s="64"/>
      <c r="H20264" s="64"/>
      <c r="O20264" s="87"/>
      <c r="P20264" s="127"/>
      <c r="Q20264" s="127"/>
      <c r="R20264" s="127"/>
    </row>
    <row r="20265" spans="7:18" x14ac:dyDescent="0.2">
      <c r="G20265" s="64"/>
      <c r="H20265" s="64"/>
      <c r="O20265" s="87"/>
      <c r="P20265" s="127"/>
      <c r="Q20265" s="127"/>
      <c r="R20265" s="127"/>
    </row>
    <row r="20266" spans="7:18" x14ac:dyDescent="0.2">
      <c r="G20266" s="64"/>
      <c r="H20266" s="64"/>
      <c r="O20266" s="87"/>
      <c r="P20266" s="127"/>
      <c r="Q20266" s="127"/>
      <c r="R20266" s="127"/>
    </row>
    <row r="20267" spans="7:18" x14ac:dyDescent="0.2">
      <c r="G20267" s="64"/>
      <c r="H20267" s="64"/>
      <c r="O20267" s="87"/>
      <c r="P20267" s="127"/>
      <c r="Q20267" s="127"/>
      <c r="R20267" s="127"/>
    </row>
    <row r="20268" spans="7:18" x14ac:dyDescent="0.2">
      <c r="G20268" s="64"/>
      <c r="H20268" s="64"/>
      <c r="O20268" s="87"/>
      <c r="P20268" s="127"/>
      <c r="Q20268" s="127"/>
      <c r="R20268" s="127"/>
    </row>
    <row r="20269" spans="7:18" x14ac:dyDescent="0.2">
      <c r="G20269" s="64"/>
      <c r="H20269" s="64"/>
      <c r="O20269" s="87"/>
      <c r="P20269" s="127"/>
      <c r="Q20269" s="127"/>
      <c r="R20269" s="127"/>
    </row>
    <row r="20270" spans="7:18" x14ac:dyDescent="0.2">
      <c r="G20270" s="64"/>
      <c r="H20270" s="64"/>
      <c r="O20270" s="87"/>
      <c r="P20270" s="127"/>
      <c r="Q20270" s="127"/>
      <c r="R20270" s="127"/>
    </row>
    <row r="20271" spans="7:18" x14ac:dyDescent="0.2">
      <c r="G20271" s="64"/>
      <c r="H20271" s="64"/>
      <c r="O20271" s="87"/>
      <c r="P20271" s="127"/>
      <c r="Q20271" s="127"/>
      <c r="R20271" s="127"/>
    </row>
    <row r="20272" spans="7:18" x14ac:dyDescent="0.2">
      <c r="G20272" s="64"/>
      <c r="H20272" s="64"/>
      <c r="O20272" s="87"/>
      <c r="P20272" s="127"/>
      <c r="Q20272" s="127"/>
      <c r="R20272" s="127"/>
    </row>
    <row r="20273" spans="7:18" x14ac:dyDescent="0.2">
      <c r="G20273" s="64"/>
      <c r="H20273" s="64"/>
      <c r="O20273" s="87"/>
      <c r="P20273" s="127"/>
      <c r="Q20273" s="127"/>
      <c r="R20273" s="127"/>
    </row>
    <row r="20274" spans="7:18" x14ac:dyDescent="0.2">
      <c r="G20274" s="64"/>
      <c r="H20274" s="64"/>
      <c r="O20274" s="87"/>
      <c r="P20274" s="127"/>
      <c r="Q20274" s="127"/>
      <c r="R20274" s="127"/>
    </row>
    <row r="20275" spans="7:18" x14ac:dyDescent="0.2">
      <c r="G20275" s="64"/>
      <c r="H20275" s="64"/>
      <c r="O20275" s="87"/>
      <c r="P20275" s="127"/>
      <c r="Q20275" s="127"/>
      <c r="R20275" s="127"/>
    </row>
    <row r="20276" spans="7:18" x14ac:dyDescent="0.2">
      <c r="G20276" s="64"/>
      <c r="H20276" s="64"/>
      <c r="O20276" s="87"/>
      <c r="P20276" s="127"/>
      <c r="Q20276" s="127"/>
      <c r="R20276" s="127"/>
    </row>
    <row r="20277" spans="7:18" x14ac:dyDescent="0.2">
      <c r="G20277" s="64"/>
      <c r="H20277" s="64"/>
      <c r="O20277" s="87"/>
      <c r="P20277" s="127"/>
      <c r="Q20277" s="127"/>
      <c r="R20277" s="127"/>
    </row>
    <row r="20278" spans="7:18" x14ac:dyDescent="0.2">
      <c r="G20278" s="64"/>
      <c r="H20278" s="64"/>
      <c r="O20278" s="87"/>
      <c r="P20278" s="127"/>
      <c r="Q20278" s="127"/>
      <c r="R20278" s="127"/>
    </row>
    <row r="20279" spans="7:18" x14ac:dyDescent="0.2">
      <c r="G20279" s="64"/>
      <c r="H20279" s="64"/>
      <c r="O20279" s="87"/>
      <c r="P20279" s="127"/>
      <c r="Q20279" s="127"/>
      <c r="R20279" s="127"/>
    </row>
    <row r="20280" spans="7:18" x14ac:dyDescent="0.2">
      <c r="G20280" s="64"/>
      <c r="H20280" s="64"/>
      <c r="O20280" s="87"/>
      <c r="P20280" s="127"/>
      <c r="Q20280" s="127"/>
      <c r="R20280" s="127"/>
    </row>
    <row r="20281" spans="7:18" x14ac:dyDescent="0.2">
      <c r="G20281" s="64"/>
      <c r="H20281" s="64"/>
      <c r="O20281" s="87"/>
      <c r="P20281" s="127"/>
      <c r="Q20281" s="127"/>
      <c r="R20281" s="127"/>
    </row>
    <row r="20282" spans="7:18" x14ac:dyDescent="0.2">
      <c r="G20282" s="64"/>
      <c r="H20282" s="64"/>
      <c r="O20282" s="87"/>
      <c r="P20282" s="127"/>
      <c r="Q20282" s="127"/>
      <c r="R20282" s="127"/>
    </row>
    <row r="20283" spans="7:18" x14ac:dyDescent="0.2">
      <c r="G20283" s="64"/>
      <c r="H20283" s="64"/>
      <c r="O20283" s="87"/>
      <c r="P20283" s="127"/>
      <c r="Q20283" s="127"/>
      <c r="R20283" s="127"/>
    </row>
    <row r="20284" spans="7:18" x14ac:dyDescent="0.2">
      <c r="G20284" s="64"/>
      <c r="H20284" s="64"/>
      <c r="O20284" s="87"/>
      <c r="P20284" s="127"/>
      <c r="Q20284" s="127"/>
      <c r="R20284" s="127"/>
    </row>
    <row r="20285" spans="7:18" x14ac:dyDescent="0.2">
      <c r="G20285" s="64"/>
      <c r="H20285" s="64"/>
      <c r="O20285" s="87"/>
      <c r="P20285" s="127"/>
      <c r="Q20285" s="127"/>
      <c r="R20285" s="127"/>
    </row>
    <row r="20286" spans="7:18" x14ac:dyDescent="0.2">
      <c r="G20286" s="64"/>
      <c r="H20286" s="64"/>
      <c r="O20286" s="87"/>
      <c r="P20286" s="127"/>
      <c r="Q20286" s="127"/>
      <c r="R20286" s="127"/>
    </row>
    <row r="20287" spans="7:18" x14ac:dyDescent="0.2">
      <c r="G20287" s="64"/>
      <c r="H20287" s="64"/>
      <c r="O20287" s="87"/>
      <c r="P20287" s="127"/>
      <c r="Q20287" s="127"/>
      <c r="R20287" s="127"/>
    </row>
    <row r="20288" spans="7:18" x14ac:dyDescent="0.2">
      <c r="G20288" s="64"/>
      <c r="H20288" s="64"/>
      <c r="O20288" s="87"/>
      <c r="P20288" s="127"/>
      <c r="Q20288" s="127"/>
      <c r="R20288" s="127"/>
    </row>
    <row r="20289" spans="7:18" x14ac:dyDescent="0.2">
      <c r="G20289" s="64"/>
      <c r="H20289" s="64"/>
      <c r="O20289" s="87"/>
      <c r="P20289" s="127"/>
      <c r="Q20289" s="127"/>
      <c r="R20289" s="127"/>
    </row>
    <row r="20290" spans="7:18" x14ac:dyDescent="0.2">
      <c r="G20290" s="64"/>
      <c r="H20290" s="64"/>
      <c r="O20290" s="87"/>
      <c r="P20290" s="127"/>
      <c r="Q20290" s="127"/>
      <c r="R20290" s="127"/>
    </row>
    <row r="20291" spans="7:18" x14ac:dyDescent="0.2">
      <c r="G20291" s="64"/>
      <c r="H20291" s="64"/>
      <c r="O20291" s="87"/>
      <c r="P20291" s="127"/>
      <c r="Q20291" s="127"/>
      <c r="R20291" s="127"/>
    </row>
    <row r="20292" spans="7:18" x14ac:dyDescent="0.2">
      <c r="G20292" s="64"/>
      <c r="H20292" s="64"/>
      <c r="O20292" s="87"/>
      <c r="P20292" s="127"/>
      <c r="Q20292" s="127"/>
      <c r="R20292" s="127"/>
    </row>
    <row r="20293" spans="7:18" x14ac:dyDescent="0.2">
      <c r="G20293" s="64"/>
      <c r="H20293" s="64"/>
      <c r="O20293" s="87"/>
      <c r="P20293" s="127"/>
      <c r="Q20293" s="127"/>
      <c r="R20293" s="127"/>
    </row>
    <row r="20294" spans="7:18" x14ac:dyDescent="0.2">
      <c r="G20294" s="64"/>
      <c r="H20294" s="64"/>
      <c r="O20294" s="87"/>
      <c r="P20294" s="127"/>
      <c r="Q20294" s="127"/>
      <c r="R20294" s="127"/>
    </row>
    <row r="20295" spans="7:18" x14ac:dyDescent="0.2">
      <c r="G20295" s="64"/>
      <c r="H20295" s="64"/>
      <c r="O20295" s="87"/>
      <c r="P20295" s="127"/>
      <c r="Q20295" s="127"/>
      <c r="R20295" s="127"/>
    </row>
    <row r="20296" spans="7:18" x14ac:dyDescent="0.2">
      <c r="G20296" s="64"/>
      <c r="H20296" s="64"/>
      <c r="O20296" s="87"/>
      <c r="P20296" s="127"/>
      <c r="Q20296" s="127"/>
      <c r="R20296" s="127"/>
    </row>
    <row r="20297" spans="7:18" x14ac:dyDescent="0.2">
      <c r="G20297" s="64"/>
      <c r="H20297" s="64"/>
      <c r="O20297" s="87"/>
      <c r="P20297" s="127"/>
      <c r="Q20297" s="127"/>
      <c r="R20297" s="127"/>
    </row>
    <row r="20298" spans="7:18" x14ac:dyDescent="0.2">
      <c r="G20298" s="64"/>
      <c r="H20298" s="64"/>
      <c r="O20298" s="87"/>
      <c r="P20298" s="127"/>
      <c r="Q20298" s="127"/>
      <c r="R20298" s="127"/>
    </row>
    <row r="20299" spans="7:18" x14ac:dyDescent="0.2">
      <c r="G20299" s="64"/>
      <c r="H20299" s="64"/>
      <c r="O20299" s="87"/>
      <c r="P20299" s="127"/>
      <c r="Q20299" s="127"/>
      <c r="R20299" s="127"/>
    </row>
    <row r="20300" spans="7:18" x14ac:dyDescent="0.2">
      <c r="G20300" s="64"/>
      <c r="H20300" s="64"/>
      <c r="O20300" s="87"/>
      <c r="P20300" s="127"/>
      <c r="Q20300" s="127"/>
      <c r="R20300" s="127"/>
    </row>
    <row r="20301" spans="7:18" x14ac:dyDescent="0.2">
      <c r="G20301" s="64"/>
      <c r="H20301" s="64"/>
      <c r="O20301" s="87"/>
      <c r="P20301" s="127"/>
      <c r="Q20301" s="127"/>
      <c r="R20301" s="127"/>
    </row>
    <row r="20302" spans="7:18" x14ac:dyDescent="0.2">
      <c r="G20302" s="64"/>
      <c r="H20302" s="64"/>
      <c r="O20302" s="87"/>
      <c r="P20302" s="127"/>
      <c r="Q20302" s="127"/>
      <c r="R20302" s="127"/>
    </row>
    <row r="20303" spans="7:18" x14ac:dyDescent="0.2">
      <c r="G20303" s="64"/>
      <c r="H20303" s="64"/>
      <c r="O20303" s="87"/>
      <c r="P20303" s="127"/>
      <c r="Q20303" s="127"/>
      <c r="R20303" s="127"/>
    </row>
    <row r="20304" spans="7:18" x14ac:dyDescent="0.2">
      <c r="G20304" s="64"/>
      <c r="H20304" s="64"/>
      <c r="O20304" s="87"/>
      <c r="P20304" s="127"/>
      <c r="Q20304" s="127"/>
      <c r="R20304" s="127"/>
    </row>
    <row r="20305" spans="7:18" x14ac:dyDescent="0.2">
      <c r="G20305" s="64"/>
      <c r="H20305" s="64"/>
      <c r="O20305" s="87"/>
      <c r="P20305" s="127"/>
      <c r="Q20305" s="127"/>
      <c r="R20305" s="127"/>
    </row>
    <row r="20306" spans="7:18" x14ac:dyDescent="0.2">
      <c r="G20306" s="64"/>
      <c r="H20306" s="64"/>
      <c r="O20306" s="87"/>
      <c r="P20306" s="127"/>
      <c r="Q20306" s="127"/>
      <c r="R20306" s="127"/>
    </row>
    <row r="20307" spans="7:18" x14ac:dyDescent="0.2">
      <c r="G20307" s="64"/>
      <c r="H20307" s="64"/>
      <c r="O20307" s="87"/>
      <c r="P20307" s="127"/>
      <c r="Q20307" s="127"/>
      <c r="R20307" s="127"/>
    </row>
    <row r="20308" spans="7:18" x14ac:dyDescent="0.2">
      <c r="G20308" s="64"/>
      <c r="H20308" s="64"/>
      <c r="O20308" s="87"/>
      <c r="P20308" s="127"/>
      <c r="Q20308" s="127"/>
      <c r="R20308" s="127"/>
    </row>
    <row r="20309" spans="7:18" x14ac:dyDescent="0.2">
      <c r="G20309" s="64"/>
      <c r="H20309" s="64"/>
      <c r="O20309" s="87"/>
      <c r="P20309" s="127"/>
      <c r="Q20309" s="127"/>
      <c r="R20309" s="127"/>
    </row>
    <row r="20310" spans="7:18" x14ac:dyDescent="0.2">
      <c r="G20310" s="64"/>
      <c r="H20310" s="64"/>
      <c r="O20310" s="87"/>
      <c r="P20310" s="127"/>
      <c r="Q20310" s="127"/>
      <c r="R20310" s="127"/>
    </row>
    <row r="20311" spans="7:18" x14ac:dyDescent="0.2">
      <c r="G20311" s="64"/>
      <c r="H20311" s="64"/>
      <c r="O20311" s="87"/>
      <c r="P20311" s="127"/>
      <c r="Q20311" s="127"/>
      <c r="R20311" s="127"/>
    </row>
    <row r="20312" spans="7:18" x14ac:dyDescent="0.2">
      <c r="G20312" s="64"/>
      <c r="H20312" s="64"/>
      <c r="O20312" s="87"/>
      <c r="P20312" s="127"/>
      <c r="Q20312" s="127"/>
      <c r="R20312" s="127"/>
    </row>
    <row r="20313" spans="7:18" x14ac:dyDescent="0.2">
      <c r="G20313" s="64"/>
      <c r="H20313" s="64"/>
      <c r="O20313" s="87"/>
      <c r="P20313" s="127"/>
      <c r="Q20313" s="127"/>
      <c r="R20313" s="127"/>
    </row>
    <row r="20314" spans="7:18" x14ac:dyDescent="0.2">
      <c r="G20314" s="64"/>
      <c r="H20314" s="64"/>
      <c r="O20314" s="87"/>
      <c r="P20314" s="127"/>
      <c r="Q20314" s="127"/>
      <c r="R20314" s="127"/>
    </row>
    <row r="20315" spans="7:18" x14ac:dyDescent="0.2">
      <c r="G20315" s="64"/>
      <c r="H20315" s="64"/>
      <c r="O20315" s="87"/>
      <c r="P20315" s="127"/>
      <c r="Q20315" s="127"/>
      <c r="R20315" s="127"/>
    </row>
    <row r="20316" spans="7:18" x14ac:dyDescent="0.2">
      <c r="G20316" s="64"/>
      <c r="H20316" s="64"/>
      <c r="O20316" s="87"/>
      <c r="P20316" s="127"/>
      <c r="Q20316" s="127"/>
      <c r="R20316" s="127"/>
    </row>
    <row r="20317" spans="7:18" x14ac:dyDescent="0.2">
      <c r="G20317" s="64"/>
      <c r="H20317" s="64"/>
      <c r="O20317" s="87"/>
      <c r="P20317" s="127"/>
      <c r="Q20317" s="127"/>
      <c r="R20317" s="127"/>
    </row>
    <row r="20318" spans="7:18" x14ac:dyDescent="0.2">
      <c r="G20318" s="64"/>
      <c r="H20318" s="64"/>
      <c r="O20318" s="87"/>
      <c r="P20318" s="127"/>
      <c r="Q20318" s="127"/>
      <c r="R20318" s="127"/>
    </row>
    <row r="20319" spans="7:18" x14ac:dyDescent="0.2">
      <c r="G20319" s="64"/>
      <c r="H20319" s="64"/>
      <c r="O20319" s="87"/>
      <c r="P20319" s="127"/>
      <c r="Q20319" s="127"/>
      <c r="R20319" s="127"/>
    </row>
    <row r="20320" spans="7:18" x14ac:dyDescent="0.2">
      <c r="G20320" s="64"/>
      <c r="H20320" s="64"/>
      <c r="O20320" s="87"/>
      <c r="P20320" s="127"/>
      <c r="Q20320" s="127"/>
      <c r="R20320" s="127"/>
    </row>
    <row r="20321" spans="7:18" x14ac:dyDescent="0.2">
      <c r="G20321" s="64"/>
      <c r="H20321" s="64"/>
      <c r="O20321" s="87"/>
      <c r="P20321" s="127"/>
      <c r="Q20321" s="127"/>
      <c r="R20321" s="127"/>
    </row>
    <row r="20322" spans="7:18" x14ac:dyDescent="0.2">
      <c r="G20322" s="64"/>
      <c r="H20322" s="64"/>
      <c r="O20322" s="87"/>
      <c r="P20322" s="127"/>
      <c r="Q20322" s="127"/>
      <c r="R20322" s="127"/>
    </row>
    <row r="20323" spans="7:18" x14ac:dyDescent="0.2">
      <c r="G20323" s="64"/>
      <c r="H20323" s="64"/>
      <c r="O20323" s="87"/>
      <c r="P20323" s="127"/>
      <c r="Q20323" s="127"/>
      <c r="R20323" s="127"/>
    </row>
    <row r="20324" spans="7:18" x14ac:dyDescent="0.2">
      <c r="G20324" s="64"/>
      <c r="H20324" s="64"/>
      <c r="O20324" s="87"/>
      <c r="P20324" s="127"/>
      <c r="Q20324" s="127"/>
      <c r="R20324" s="127"/>
    </row>
    <row r="20325" spans="7:18" x14ac:dyDescent="0.2">
      <c r="G20325" s="64"/>
      <c r="H20325" s="64"/>
      <c r="O20325" s="87"/>
      <c r="P20325" s="127"/>
      <c r="Q20325" s="127"/>
      <c r="R20325" s="127"/>
    </row>
    <row r="20326" spans="7:18" x14ac:dyDescent="0.2">
      <c r="G20326" s="64"/>
      <c r="H20326" s="64"/>
      <c r="O20326" s="87"/>
      <c r="P20326" s="127"/>
      <c r="Q20326" s="127"/>
      <c r="R20326" s="127"/>
    </row>
    <row r="20327" spans="7:18" x14ac:dyDescent="0.2">
      <c r="G20327" s="64"/>
      <c r="H20327" s="64"/>
      <c r="O20327" s="87"/>
      <c r="P20327" s="127"/>
      <c r="Q20327" s="127"/>
      <c r="R20327" s="127"/>
    </row>
    <row r="20328" spans="7:18" x14ac:dyDescent="0.2">
      <c r="G20328" s="64"/>
      <c r="H20328" s="64"/>
      <c r="O20328" s="87"/>
      <c r="P20328" s="127"/>
      <c r="Q20328" s="127"/>
      <c r="R20328" s="127"/>
    </row>
    <row r="20329" spans="7:18" x14ac:dyDescent="0.2">
      <c r="G20329" s="64"/>
      <c r="H20329" s="64"/>
      <c r="O20329" s="87"/>
      <c r="P20329" s="127"/>
      <c r="Q20329" s="127"/>
      <c r="R20329" s="127"/>
    </row>
    <row r="20330" spans="7:18" x14ac:dyDescent="0.2">
      <c r="G20330" s="64"/>
      <c r="H20330" s="64"/>
      <c r="O20330" s="87"/>
      <c r="P20330" s="127"/>
      <c r="Q20330" s="127"/>
      <c r="R20330" s="127"/>
    </row>
    <row r="20331" spans="7:18" x14ac:dyDescent="0.2">
      <c r="G20331" s="64"/>
      <c r="H20331" s="64"/>
      <c r="O20331" s="87"/>
      <c r="P20331" s="127"/>
      <c r="Q20331" s="127"/>
      <c r="R20331" s="127"/>
    </row>
    <row r="20332" spans="7:18" x14ac:dyDescent="0.2">
      <c r="G20332" s="64"/>
      <c r="H20332" s="64"/>
      <c r="O20332" s="87"/>
      <c r="P20332" s="127"/>
      <c r="Q20332" s="127"/>
      <c r="R20332" s="127"/>
    </row>
    <row r="20333" spans="7:18" x14ac:dyDescent="0.2">
      <c r="G20333" s="64"/>
      <c r="H20333" s="64"/>
      <c r="O20333" s="87"/>
      <c r="P20333" s="127"/>
      <c r="Q20333" s="127"/>
      <c r="R20333" s="127"/>
    </row>
    <row r="20334" spans="7:18" x14ac:dyDescent="0.2">
      <c r="G20334" s="64"/>
      <c r="H20334" s="64"/>
      <c r="O20334" s="87"/>
      <c r="P20334" s="127"/>
      <c r="Q20334" s="127"/>
      <c r="R20334" s="127"/>
    </row>
    <row r="20335" spans="7:18" x14ac:dyDescent="0.2">
      <c r="G20335" s="64"/>
      <c r="H20335" s="64"/>
      <c r="O20335" s="87"/>
      <c r="P20335" s="127"/>
      <c r="Q20335" s="127"/>
      <c r="R20335" s="127"/>
    </row>
    <row r="20336" spans="7:18" x14ac:dyDescent="0.2">
      <c r="G20336" s="64"/>
      <c r="H20336" s="64"/>
      <c r="O20336" s="87"/>
      <c r="P20336" s="127"/>
      <c r="Q20336" s="127"/>
      <c r="R20336" s="127"/>
    </row>
    <row r="20337" spans="7:18" x14ac:dyDescent="0.2">
      <c r="G20337" s="64"/>
      <c r="H20337" s="64"/>
      <c r="O20337" s="87"/>
      <c r="P20337" s="127"/>
      <c r="Q20337" s="127"/>
      <c r="R20337" s="127"/>
    </row>
    <row r="20338" spans="7:18" x14ac:dyDescent="0.2">
      <c r="G20338" s="64"/>
      <c r="H20338" s="64"/>
      <c r="O20338" s="87"/>
      <c r="P20338" s="127"/>
      <c r="Q20338" s="127"/>
      <c r="R20338" s="127"/>
    </row>
    <row r="20339" spans="7:18" x14ac:dyDescent="0.2">
      <c r="G20339" s="64"/>
      <c r="H20339" s="64"/>
      <c r="O20339" s="87"/>
      <c r="P20339" s="127"/>
      <c r="Q20339" s="127"/>
      <c r="R20339" s="127"/>
    </row>
    <row r="20340" spans="7:18" x14ac:dyDescent="0.2">
      <c r="G20340" s="64"/>
      <c r="H20340" s="64"/>
      <c r="O20340" s="87"/>
      <c r="P20340" s="127"/>
      <c r="Q20340" s="127"/>
      <c r="R20340" s="127"/>
    </row>
    <row r="20341" spans="7:18" x14ac:dyDescent="0.2">
      <c r="G20341" s="64"/>
      <c r="H20341" s="64"/>
      <c r="O20341" s="87"/>
      <c r="P20341" s="127"/>
      <c r="Q20341" s="127"/>
      <c r="R20341" s="127"/>
    </row>
    <row r="20342" spans="7:18" x14ac:dyDescent="0.2">
      <c r="G20342" s="64"/>
      <c r="H20342" s="64"/>
      <c r="O20342" s="87"/>
      <c r="P20342" s="127"/>
      <c r="Q20342" s="127"/>
      <c r="R20342" s="127"/>
    </row>
    <row r="20343" spans="7:18" x14ac:dyDescent="0.2">
      <c r="G20343" s="64"/>
      <c r="H20343" s="64"/>
      <c r="O20343" s="87"/>
      <c r="P20343" s="127"/>
      <c r="Q20343" s="127"/>
      <c r="R20343" s="127"/>
    </row>
    <row r="20344" spans="7:18" x14ac:dyDescent="0.2">
      <c r="G20344" s="64"/>
      <c r="H20344" s="64"/>
      <c r="O20344" s="87"/>
      <c r="P20344" s="127"/>
      <c r="Q20344" s="127"/>
      <c r="R20344" s="127"/>
    </row>
    <row r="20345" spans="7:18" x14ac:dyDescent="0.2">
      <c r="G20345" s="64"/>
      <c r="H20345" s="64"/>
      <c r="O20345" s="87"/>
      <c r="P20345" s="127"/>
      <c r="Q20345" s="127"/>
      <c r="R20345" s="127"/>
    </row>
    <row r="20346" spans="7:18" x14ac:dyDescent="0.2">
      <c r="G20346" s="64"/>
      <c r="H20346" s="64"/>
      <c r="O20346" s="87"/>
      <c r="P20346" s="127"/>
      <c r="Q20346" s="127"/>
      <c r="R20346" s="127"/>
    </row>
    <row r="20347" spans="7:18" x14ac:dyDescent="0.2">
      <c r="G20347" s="64"/>
      <c r="H20347" s="64"/>
      <c r="O20347" s="87"/>
      <c r="P20347" s="127"/>
      <c r="Q20347" s="127"/>
      <c r="R20347" s="127"/>
    </row>
    <row r="20348" spans="7:18" x14ac:dyDescent="0.2">
      <c r="G20348" s="64"/>
      <c r="H20348" s="64"/>
      <c r="O20348" s="87"/>
      <c r="P20348" s="127"/>
      <c r="Q20348" s="127"/>
      <c r="R20348" s="127"/>
    </row>
    <row r="20349" spans="7:18" x14ac:dyDescent="0.2">
      <c r="G20349" s="64"/>
      <c r="H20349" s="64"/>
      <c r="O20349" s="87"/>
      <c r="P20349" s="127"/>
      <c r="Q20349" s="127"/>
      <c r="R20349" s="127"/>
    </row>
    <row r="20350" spans="7:18" x14ac:dyDescent="0.2">
      <c r="G20350" s="64"/>
      <c r="H20350" s="64"/>
      <c r="O20350" s="87"/>
      <c r="P20350" s="127"/>
      <c r="Q20350" s="127"/>
      <c r="R20350" s="127"/>
    </row>
    <row r="20351" spans="7:18" x14ac:dyDescent="0.2">
      <c r="G20351" s="64"/>
      <c r="H20351" s="64"/>
      <c r="O20351" s="87"/>
      <c r="P20351" s="127"/>
      <c r="Q20351" s="127"/>
      <c r="R20351" s="127"/>
    </row>
    <row r="20352" spans="7:18" x14ac:dyDescent="0.2">
      <c r="G20352" s="64"/>
      <c r="H20352" s="64"/>
      <c r="O20352" s="87"/>
      <c r="P20352" s="127"/>
      <c r="Q20352" s="127"/>
      <c r="R20352" s="127"/>
    </row>
    <row r="20353" spans="7:18" x14ac:dyDescent="0.2">
      <c r="G20353" s="64"/>
      <c r="H20353" s="64"/>
      <c r="O20353" s="87"/>
      <c r="P20353" s="127"/>
      <c r="Q20353" s="127"/>
      <c r="R20353" s="127"/>
    </row>
    <row r="20354" spans="7:18" x14ac:dyDescent="0.2">
      <c r="G20354" s="64"/>
      <c r="H20354" s="64"/>
      <c r="O20354" s="87"/>
      <c r="P20354" s="127"/>
      <c r="Q20354" s="127"/>
      <c r="R20354" s="127"/>
    </row>
    <row r="20355" spans="7:18" x14ac:dyDescent="0.2">
      <c r="G20355" s="64"/>
      <c r="H20355" s="64"/>
      <c r="O20355" s="87"/>
      <c r="P20355" s="127"/>
      <c r="Q20355" s="127"/>
      <c r="R20355" s="127"/>
    </row>
    <row r="20356" spans="7:18" x14ac:dyDescent="0.2">
      <c r="G20356" s="64"/>
      <c r="H20356" s="64"/>
      <c r="O20356" s="87"/>
      <c r="P20356" s="127"/>
      <c r="Q20356" s="127"/>
      <c r="R20356" s="127"/>
    </row>
    <row r="20357" spans="7:18" x14ac:dyDescent="0.2">
      <c r="G20357" s="64"/>
      <c r="H20357" s="64"/>
      <c r="O20357" s="87"/>
      <c r="P20357" s="127"/>
      <c r="Q20357" s="127"/>
      <c r="R20357" s="127"/>
    </row>
    <row r="20358" spans="7:18" x14ac:dyDescent="0.2">
      <c r="G20358" s="64"/>
      <c r="H20358" s="64"/>
      <c r="O20358" s="87"/>
      <c r="P20358" s="127"/>
      <c r="Q20358" s="127"/>
      <c r="R20358" s="127"/>
    </row>
    <row r="20359" spans="7:18" x14ac:dyDescent="0.2">
      <c r="G20359" s="64"/>
      <c r="H20359" s="64"/>
      <c r="O20359" s="87"/>
      <c r="P20359" s="127"/>
      <c r="Q20359" s="127"/>
      <c r="R20359" s="127"/>
    </row>
    <row r="20360" spans="7:18" x14ac:dyDescent="0.2">
      <c r="G20360" s="64"/>
      <c r="H20360" s="64"/>
      <c r="O20360" s="87"/>
      <c r="P20360" s="127"/>
      <c r="Q20360" s="127"/>
      <c r="R20360" s="127"/>
    </row>
    <row r="20361" spans="7:18" x14ac:dyDescent="0.2">
      <c r="G20361" s="64"/>
      <c r="H20361" s="64"/>
      <c r="O20361" s="87"/>
      <c r="P20361" s="127"/>
      <c r="Q20361" s="127"/>
      <c r="R20361" s="127"/>
    </row>
    <row r="20362" spans="7:18" x14ac:dyDescent="0.2">
      <c r="G20362" s="64"/>
      <c r="H20362" s="64"/>
      <c r="O20362" s="87"/>
      <c r="P20362" s="127"/>
      <c r="Q20362" s="127"/>
      <c r="R20362" s="127"/>
    </row>
    <row r="20363" spans="7:18" x14ac:dyDescent="0.2">
      <c r="G20363" s="64"/>
      <c r="H20363" s="64"/>
      <c r="O20363" s="87"/>
      <c r="P20363" s="127"/>
      <c r="Q20363" s="127"/>
      <c r="R20363" s="127"/>
    </row>
    <row r="20364" spans="7:18" x14ac:dyDescent="0.2">
      <c r="G20364" s="64"/>
      <c r="H20364" s="64"/>
      <c r="O20364" s="87"/>
      <c r="P20364" s="127"/>
      <c r="Q20364" s="127"/>
      <c r="R20364" s="127"/>
    </row>
    <row r="20365" spans="7:18" x14ac:dyDescent="0.2">
      <c r="G20365" s="64"/>
      <c r="H20365" s="64"/>
      <c r="O20365" s="87"/>
      <c r="P20365" s="127"/>
      <c r="Q20365" s="127"/>
      <c r="R20365" s="127"/>
    </row>
    <row r="20366" spans="7:18" x14ac:dyDescent="0.2">
      <c r="G20366" s="64"/>
      <c r="H20366" s="64"/>
      <c r="O20366" s="87"/>
      <c r="P20366" s="127"/>
      <c r="Q20366" s="127"/>
      <c r="R20366" s="127"/>
    </row>
    <row r="20367" spans="7:18" x14ac:dyDescent="0.2">
      <c r="G20367" s="64"/>
      <c r="H20367" s="64"/>
      <c r="O20367" s="87"/>
      <c r="P20367" s="127"/>
      <c r="Q20367" s="127"/>
      <c r="R20367" s="127"/>
    </row>
    <row r="20368" spans="7:18" x14ac:dyDescent="0.2">
      <c r="G20368" s="64"/>
      <c r="H20368" s="64"/>
      <c r="O20368" s="87"/>
      <c r="P20368" s="127"/>
      <c r="Q20368" s="127"/>
      <c r="R20368" s="127"/>
    </row>
    <row r="20369" spans="7:18" x14ac:dyDescent="0.2">
      <c r="G20369" s="64"/>
      <c r="H20369" s="64"/>
      <c r="O20369" s="87"/>
      <c r="P20369" s="127"/>
      <c r="Q20369" s="127"/>
      <c r="R20369" s="127"/>
    </row>
    <row r="20370" spans="7:18" x14ac:dyDescent="0.2">
      <c r="G20370" s="64"/>
      <c r="H20370" s="64"/>
      <c r="O20370" s="87"/>
      <c r="P20370" s="127"/>
      <c r="Q20370" s="127"/>
      <c r="R20370" s="127"/>
    </row>
    <row r="20371" spans="7:18" x14ac:dyDescent="0.2">
      <c r="G20371" s="64"/>
      <c r="H20371" s="64"/>
      <c r="O20371" s="87"/>
      <c r="P20371" s="127"/>
      <c r="Q20371" s="127"/>
      <c r="R20371" s="127"/>
    </row>
    <row r="20372" spans="7:18" x14ac:dyDescent="0.2">
      <c r="G20372" s="64"/>
      <c r="H20372" s="64"/>
      <c r="O20372" s="87"/>
      <c r="P20372" s="127"/>
      <c r="Q20372" s="127"/>
      <c r="R20372" s="127"/>
    </row>
    <row r="20373" spans="7:18" x14ac:dyDescent="0.2">
      <c r="G20373" s="64"/>
      <c r="H20373" s="64"/>
      <c r="O20373" s="87"/>
      <c r="P20373" s="127"/>
      <c r="Q20373" s="127"/>
      <c r="R20373" s="127"/>
    </row>
    <row r="20374" spans="7:18" x14ac:dyDescent="0.2">
      <c r="G20374" s="64"/>
      <c r="H20374" s="64"/>
      <c r="O20374" s="87"/>
      <c r="P20374" s="127"/>
      <c r="Q20374" s="127"/>
      <c r="R20374" s="127"/>
    </row>
    <row r="20375" spans="7:18" x14ac:dyDescent="0.2">
      <c r="G20375" s="64"/>
      <c r="H20375" s="64"/>
      <c r="O20375" s="87"/>
      <c r="P20375" s="127"/>
      <c r="Q20375" s="127"/>
      <c r="R20375" s="127"/>
    </row>
    <row r="20376" spans="7:18" x14ac:dyDescent="0.2">
      <c r="G20376" s="64"/>
      <c r="H20376" s="64"/>
      <c r="O20376" s="87"/>
      <c r="P20376" s="127"/>
      <c r="Q20376" s="127"/>
      <c r="R20376" s="127"/>
    </row>
    <row r="20377" spans="7:18" x14ac:dyDescent="0.2">
      <c r="G20377" s="64"/>
      <c r="H20377" s="64"/>
      <c r="O20377" s="87"/>
      <c r="P20377" s="127"/>
      <c r="Q20377" s="127"/>
      <c r="R20377" s="127"/>
    </row>
    <row r="20378" spans="7:18" x14ac:dyDescent="0.2">
      <c r="G20378" s="64"/>
      <c r="H20378" s="64"/>
      <c r="O20378" s="87"/>
      <c r="P20378" s="127"/>
      <c r="Q20378" s="127"/>
      <c r="R20378" s="127"/>
    </row>
    <row r="20379" spans="7:18" x14ac:dyDescent="0.2">
      <c r="G20379" s="64"/>
      <c r="H20379" s="64"/>
      <c r="O20379" s="87"/>
      <c r="P20379" s="127"/>
      <c r="Q20379" s="127"/>
      <c r="R20379" s="127"/>
    </row>
    <row r="20380" spans="7:18" x14ac:dyDescent="0.2">
      <c r="G20380" s="64"/>
      <c r="H20380" s="64"/>
      <c r="O20380" s="87"/>
      <c r="P20380" s="127"/>
      <c r="Q20380" s="127"/>
      <c r="R20380" s="127"/>
    </row>
    <row r="20381" spans="7:18" x14ac:dyDescent="0.2">
      <c r="G20381" s="64"/>
      <c r="H20381" s="64"/>
      <c r="O20381" s="87"/>
      <c r="P20381" s="127"/>
      <c r="Q20381" s="127"/>
      <c r="R20381" s="127"/>
    </row>
    <row r="20382" spans="7:18" x14ac:dyDescent="0.2">
      <c r="G20382" s="64"/>
      <c r="H20382" s="64"/>
      <c r="O20382" s="87"/>
      <c r="P20382" s="127"/>
      <c r="Q20382" s="127"/>
      <c r="R20382" s="127"/>
    </row>
    <row r="20383" spans="7:18" x14ac:dyDescent="0.2">
      <c r="G20383" s="64"/>
      <c r="H20383" s="64"/>
      <c r="O20383" s="87"/>
      <c r="P20383" s="127"/>
      <c r="Q20383" s="127"/>
      <c r="R20383" s="127"/>
    </row>
    <row r="20384" spans="7:18" x14ac:dyDescent="0.2">
      <c r="G20384" s="64"/>
      <c r="H20384" s="64"/>
      <c r="O20384" s="87"/>
      <c r="P20384" s="127"/>
      <c r="Q20384" s="127"/>
      <c r="R20384" s="127"/>
    </row>
    <row r="20385" spans="7:18" x14ac:dyDescent="0.2">
      <c r="G20385" s="64"/>
      <c r="H20385" s="64"/>
      <c r="O20385" s="87"/>
      <c r="P20385" s="127"/>
      <c r="Q20385" s="127"/>
      <c r="R20385" s="127"/>
    </row>
    <row r="20386" spans="7:18" x14ac:dyDescent="0.2">
      <c r="G20386" s="64"/>
      <c r="H20386" s="64"/>
      <c r="O20386" s="87"/>
      <c r="P20386" s="127"/>
      <c r="Q20386" s="127"/>
      <c r="R20386" s="127"/>
    </row>
    <row r="20387" spans="7:18" x14ac:dyDescent="0.2">
      <c r="G20387" s="64"/>
      <c r="H20387" s="64"/>
      <c r="O20387" s="87"/>
      <c r="P20387" s="127"/>
      <c r="Q20387" s="127"/>
      <c r="R20387" s="127"/>
    </row>
    <row r="20388" spans="7:18" x14ac:dyDescent="0.2">
      <c r="G20388" s="64"/>
      <c r="H20388" s="64"/>
      <c r="O20388" s="87"/>
      <c r="P20388" s="127"/>
      <c r="Q20388" s="127"/>
      <c r="R20388" s="127"/>
    </row>
    <row r="20389" spans="7:18" x14ac:dyDescent="0.2">
      <c r="G20389" s="64"/>
      <c r="H20389" s="64"/>
      <c r="O20389" s="87"/>
      <c r="P20389" s="127"/>
      <c r="Q20389" s="127"/>
      <c r="R20389" s="127"/>
    </row>
    <row r="20390" spans="7:18" x14ac:dyDescent="0.2">
      <c r="G20390" s="64"/>
      <c r="H20390" s="64"/>
      <c r="O20390" s="87"/>
      <c r="P20390" s="127"/>
      <c r="Q20390" s="127"/>
      <c r="R20390" s="127"/>
    </row>
    <row r="20391" spans="7:18" x14ac:dyDescent="0.2">
      <c r="G20391" s="64"/>
      <c r="H20391" s="64"/>
      <c r="O20391" s="87"/>
      <c r="P20391" s="127"/>
      <c r="Q20391" s="127"/>
      <c r="R20391" s="127"/>
    </row>
    <row r="20392" spans="7:18" x14ac:dyDescent="0.2">
      <c r="G20392" s="64"/>
      <c r="H20392" s="64"/>
      <c r="O20392" s="87"/>
      <c r="P20392" s="127"/>
      <c r="Q20392" s="127"/>
      <c r="R20392" s="127"/>
    </row>
    <row r="20393" spans="7:18" x14ac:dyDescent="0.2">
      <c r="G20393" s="64"/>
      <c r="H20393" s="64"/>
      <c r="O20393" s="87"/>
      <c r="P20393" s="127"/>
      <c r="Q20393" s="127"/>
      <c r="R20393" s="127"/>
    </row>
    <row r="20394" spans="7:18" x14ac:dyDescent="0.2">
      <c r="G20394" s="64"/>
      <c r="H20394" s="64"/>
      <c r="O20394" s="87"/>
      <c r="P20394" s="127"/>
      <c r="Q20394" s="127"/>
      <c r="R20394" s="127"/>
    </row>
    <row r="20395" spans="7:18" x14ac:dyDescent="0.2">
      <c r="G20395" s="64"/>
      <c r="H20395" s="64"/>
      <c r="O20395" s="87"/>
      <c r="P20395" s="127"/>
      <c r="Q20395" s="127"/>
      <c r="R20395" s="127"/>
    </row>
    <row r="20396" spans="7:18" x14ac:dyDescent="0.2">
      <c r="G20396" s="64"/>
      <c r="H20396" s="64"/>
      <c r="O20396" s="87"/>
      <c r="P20396" s="127"/>
      <c r="Q20396" s="127"/>
      <c r="R20396" s="127"/>
    </row>
    <row r="20397" spans="7:18" x14ac:dyDescent="0.2">
      <c r="G20397" s="64"/>
      <c r="H20397" s="64"/>
      <c r="O20397" s="87"/>
      <c r="P20397" s="127"/>
      <c r="Q20397" s="127"/>
      <c r="R20397" s="127"/>
    </row>
    <row r="20398" spans="7:18" x14ac:dyDescent="0.2">
      <c r="G20398" s="64"/>
      <c r="H20398" s="64"/>
      <c r="O20398" s="87"/>
      <c r="P20398" s="127"/>
      <c r="Q20398" s="127"/>
      <c r="R20398" s="127"/>
    </row>
    <row r="20399" spans="7:18" x14ac:dyDescent="0.2">
      <c r="G20399" s="64"/>
      <c r="H20399" s="64"/>
      <c r="O20399" s="87"/>
      <c r="P20399" s="127"/>
      <c r="Q20399" s="127"/>
      <c r="R20399" s="127"/>
    </row>
    <row r="20400" spans="7:18" x14ac:dyDescent="0.2">
      <c r="G20400" s="64"/>
      <c r="H20400" s="64"/>
      <c r="O20400" s="87"/>
      <c r="P20400" s="127"/>
      <c r="Q20400" s="127"/>
      <c r="R20400" s="127"/>
    </row>
    <row r="20401" spans="7:18" x14ac:dyDescent="0.2">
      <c r="G20401" s="64"/>
      <c r="H20401" s="64"/>
      <c r="O20401" s="87"/>
      <c r="P20401" s="127"/>
      <c r="Q20401" s="127"/>
      <c r="R20401" s="127"/>
    </row>
    <row r="20402" spans="7:18" x14ac:dyDescent="0.2">
      <c r="G20402" s="64"/>
      <c r="H20402" s="64"/>
      <c r="O20402" s="87"/>
      <c r="P20402" s="127"/>
      <c r="Q20402" s="127"/>
      <c r="R20402" s="127"/>
    </row>
    <row r="20403" spans="7:18" x14ac:dyDescent="0.2">
      <c r="G20403" s="64"/>
      <c r="H20403" s="64"/>
      <c r="O20403" s="87"/>
      <c r="P20403" s="127"/>
      <c r="Q20403" s="127"/>
      <c r="R20403" s="127"/>
    </row>
    <row r="20404" spans="7:18" x14ac:dyDescent="0.2">
      <c r="G20404" s="64"/>
      <c r="H20404" s="64"/>
      <c r="O20404" s="87"/>
      <c r="P20404" s="127"/>
      <c r="Q20404" s="127"/>
      <c r="R20404" s="127"/>
    </row>
    <row r="20405" spans="7:18" x14ac:dyDescent="0.2">
      <c r="G20405" s="64"/>
      <c r="H20405" s="64"/>
      <c r="O20405" s="87"/>
      <c r="P20405" s="127"/>
      <c r="Q20405" s="127"/>
      <c r="R20405" s="127"/>
    </row>
    <row r="20406" spans="7:18" x14ac:dyDescent="0.2">
      <c r="G20406" s="64"/>
      <c r="H20406" s="64"/>
      <c r="O20406" s="87"/>
      <c r="P20406" s="127"/>
      <c r="Q20406" s="127"/>
      <c r="R20406" s="127"/>
    </row>
    <row r="20407" spans="7:18" x14ac:dyDescent="0.2">
      <c r="G20407" s="64"/>
      <c r="H20407" s="64"/>
      <c r="O20407" s="87"/>
      <c r="P20407" s="127"/>
      <c r="Q20407" s="127"/>
      <c r="R20407" s="127"/>
    </row>
    <row r="20408" spans="7:18" x14ac:dyDescent="0.2">
      <c r="G20408" s="64"/>
      <c r="H20408" s="64"/>
      <c r="O20408" s="87"/>
      <c r="P20408" s="127"/>
      <c r="Q20408" s="127"/>
      <c r="R20408" s="127"/>
    </row>
    <row r="20409" spans="7:18" x14ac:dyDescent="0.2">
      <c r="G20409" s="64"/>
      <c r="H20409" s="64"/>
      <c r="O20409" s="87"/>
      <c r="P20409" s="127"/>
      <c r="Q20409" s="127"/>
      <c r="R20409" s="127"/>
    </row>
    <row r="20410" spans="7:18" x14ac:dyDescent="0.2">
      <c r="G20410" s="64"/>
      <c r="H20410" s="64"/>
      <c r="O20410" s="87"/>
      <c r="P20410" s="127"/>
      <c r="Q20410" s="127"/>
      <c r="R20410" s="127"/>
    </row>
    <row r="20411" spans="7:18" x14ac:dyDescent="0.2">
      <c r="G20411" s="64"/>
      <c r="H20411" s="64"/>
      <c r="O20411" s="87"/>
      <c r="P20411" s="127"/>
      <c r="Q20411" s="127"/>
      <c r="R20411" s="127"/>
    </row>
    <row r="20412" spans="7:18" x14ac:dyDescent="0.2">
      <c r="G20412" s="64"/>
      <c r="H20412" s="64"/>
      <c r="O20412" s="87"/>
      <c r="P20412" s="127"/>
      <c r="Q20412" s="127"/>
      <c r="R20412" s="127"/>
    </row>
    <row r="20413" spans="7:18" x14ac:dyDescent="0.2">
      <c r="G20413" s="64"/>
      <c r="H20413" s="64"/>
      <c r="O20413" s="87"/>
      <c r="P20413" s="127"/>
      <c r="Q20413" s="127"/>
      <c r="R20413" s="127"/>
    </row>
    <row r="20414" spans="7:18" x14ac:dyDescent="0.2">
      <c r="G20414" s="64"/>
      <c r="H20414" s="64"/>
      <c r="O20414" s="87"/>
      <c r="P20414" s="127"/>
      <c r="Q20414" s="127"/>
      <c r="R20414" s="127"/>
    </row>
    <row r="20415" spans="7:18" x14ac:dyDescent="0.2">
      <c r="G20415" s="64"/>
      <c r="H20415" s="64"/>
      <c r="O20415" s="87"/>
      <c r="P20415" s="127"/>
      <c r="Q20415" s="127"/>
      <c r="R20415" s="127"/>
    </row>
    <row r="20416" spans="7:18" x14ac:dyDescent="0.2">
      <c r="G20416" s="64"/>
      <c r="H20416" s="64"/>
      <c r="O20416" s="87"/>
      <c r="P20416" s="127"/>
      <c r="Q20416" s="127"/>
      <c r="R20416" s="127"/>
    </row>
    <row r="20417" spans="7:18" x14ac:dyDescent="0.2">
      <c r="G20417" s="64"/>
      <c r="H20417" s="64"/>
      <c r="O20417" s="87"/>
      <c r="P20417" s="127"/>
      <c r="Q20417" s="127"/>
      <c r="R20417" s="127"/>
    </row>
    <row r="20418" spans="7:18" x14ac:dyDescent="0.2">
      <c r="G20418" s="64"/>
      <c r="H20418" s="64"/>
      <c r="O20418" s="87"/>
      <c r="P20418" s="127"/>
      <c r="Q20418" s="127"/>
      <c r="R20418" s="127"/>
    </row>
    <row r="20419" spans="7:18" x14ac:dyDescent="0.2">
      <c r="G20419" s="64"/>
      <c r="H20419" s="64"/>
      <c r="O20419" s="87"/>
      <c r="P20419" s="127"/>
      <c r="Q20419" s="127"/>
      <c r="R20419" s="127"/>
    </row>
    <row r="20420" spans="7:18" x14ac:dyDescent="0.2">
      <c r="G20420" s="64"/>
      <c r="H20420" s="64"/>
      <c r="O20420" s="87"/>
      <c r="P20420" s="127"/>
      <c r="Q20420" s="127"/>
      <c r="R20420" s="127"/>
    </row>
    <row r="20421" spans="7:18" x14ac:dyDescent="0.2">
      <c r="G20421" s="64"/>
      <c r="H20421" s="64"/>
      <c r="O20421" s="87"/>
      <c r="P20421" s="127"/>
      <c r="Q20421" s="127"/>
      <c r="R20421" s="127"/>
    </row>
    <row r="20422" spans="7:18" x14ac:dyDescent="0.2">
      <c r="G20422" s="64"/>
      <c r="H20422" s="64"/>
      <c r="O20422" s="87"/>
      <c r="P20422" s="127"/>
      <c r="Q20422" s="127"/>
      <c r="R20422" s="127"/>
    </row>
    <row r="20423" spans="7:18" x14ac:dyDescent="0.2">
      <c r="G20423" s="64"/>
      <c r="H20423" s="64"/>
      <c r="O20423" s="87"/>
      <c r="P20423" s="127"/>
      <c r="Q20423" s="127"/>
      <c r="R20423" s="127"/>
    </row>
    <row r="20424" spans="7:18" x14ac:dyDescent="0.2">
      <c r="G20424" s="64"/>
      <c r="H20424" s="64"/>
      <c r="O20424" s="87"/>
      <c r="P20424" s="127"/>
      <c r="Q20424" s="127"/>
      <c r="R20424" s="127"/>
    </row>
    <row r="20425" spans="7:18" x14ac:dyDescent="0.2">
      <c r="G20425" s="64"/>
      <c r="H20425" s="64"/>
      <c r="O20425" s="87"/>
      <c r="P20425" s="127"/>
      <c r="Q20425" s="127"/>
      <c r="R20425" s="127"/>
    </row>
    <row r="20426" spans="7:18" x14ac:dyDescent="0.2">
      <c r="G20426" s="64"/>
      <c r="H20426" s="64"/>
      <c r="O20426" s="87"/>
      <c r="P20426" s="127"/>
      <c r="Q20426" s="127"/>
      <c r="R20426" s="127"/>
    </row>
    <row r="20427" spans="7:18" x14ac:dyDescent="0.2">
      <c r="G20427" s="64"/>
      <c r="H20427" s="64"/>
      <c r="O20427" s="87"/>
      <c r="P20427" s="127"/>
      <c r="Q20427" s="127"/>
      <c r="R20427" s="127"/>
    </row>
    <row r="20428" spans="7:18" x14ac:dyDescent="0.2">
      <c r="G20428" s="64"/>
      <c r="H20428" s="64"/>
      <c r="O20428" s="87"/>
      <c r="P20428" s="127"/>
      <c r="Q20428" s="127"/>
      <c r="R20428" s="127"/>
    </row>
    <row r="20429" spans="7:18" x14ac:dyDescent="0.2">
      <c r="G20429" s="64"/>
      <c r="H20429" s="64"/>
      <c r="O20429" s="87"/>
      <c r="P20429" s="127"/>
      <c r="Q20429" s="127"/>
      <c r="R20429" s="127"/>
    </row>
    <row r="20430" spans="7:18" x14ac:dyDescent="0.2">
      <c r="G20430" s="64"/>
      <c r="H20430" s="64"/>
      <c r="O20430" s="87"/>
      <c r="P20430" s="127"/>
      <c r="Q20430" s="127"/>
      <c r="R20430" s="127"/>
    </row>
    <row r="20431" spans="7:18" x14ac:dyDescent="0.2">
      <c r="G20431" s="64"/>
      <c r="H20431" s="64"/>
      <c r="O20431" s="87"/>
      <c r="P20431" s="127"/>
      <c r="Q20431" s="127"/>
      <c r="R20431" s="127"/>
    </row>
    <row r="20432" spans="7:18" x14ac:dyDescent="0.2">
      <c r="G20432" s="64"/>
      <c r="H20432" s="64"/>
      <c r="O20432" s="87"/>
      <c r="P20432" s="127"/>
      <c r="Q20432" s="127"/>
      <c r="R20432" s="127"/>
    </row>
    <row r="20433" spans="7:18" x14ac:dyDescent="0.2">
      <c r="G20433" s="64"/>
      <c r="H20433" s="64"/>
      <c r="O20433" s="87"/>
      <c r="P20433" s="127"/>
      <c r="Q20433" s="127"/>
      <c r="R20433" s="127"/>
    </row>
    <row r="20434" spans="7:18" x14ac:dyDescent="0.2">
      <c r="G20434" s="64"/>
      <c r="H20434" s="64"/>
      <c r="O20434" s="87"/>
      <c r="P20434" s="127"/>
      <c r="Q20434" s="127"/>
      <c r="R20434" s="127"/>
    </row>
    <row r="20435" spans="7:18" x14ac:dyDescent="0.2">
      <c r="G20435" s="64"/>
      <c r="H20435" s="64"/>
      <c r="O20435" s="87"/>
      <c r="P20435" s="127"/>
      <c r="Q20435" s="127"/>
      <c r="R20435" s="127"/>
    </row>
    <row r="20436" spans="7:18" x14ac:dyDescent="0.2">
      <c r="G20436" s="64"/>
      <c r="H20436" s="64"/>
      <c r="O20436" s="87"/>
      <c r="P20436" s="127"/>
      <c r="Q20436" s="127"/>
      <c r="R20436" s="127"/>
    </row>
    <row r="20437" spans="7:18" x14ac:dyDescent="0.2">
      <c r="G20437" s="64"/>
      <c r="H20437" s="64"/>
      <c r="O20437" s="87"/>
      <c r="P20437" s="127"/>
      <c r="Q20437" s="127"/>
      <c r="R20437" s="127"/>
    </row>
    <row r="20438" spans="7:18" x14ac:dyDescent="0.2">
      <c r="G20438" s="64"/>
      <c r="H20438" s="64"/>
      <c r="O20438" s="87"/>
      <c r="P20438" s="127"/>
      <c r="Q20438" s="127"/>
      <c r="R20438" s="127"/>
    </row>
    <row r="20439" spans="7:18" x14ac:dyDescent="0.2">
      <c r="G20439" s="64"/>
      <c r="H20439" s="64"/>
      <c r="O20439" s="87"/>
      <c r="P20439" s="127"/>
      <c r="Q20439" s="127"/>
      <c r="R20439" s="127"/>
    </row>
    <row r="20440" spans="7:18" x14ac:dyDescent="0.2">
      <c r="G20440" s="64"/>
      <c r="H20440" s="64"/>
      <c r="O20440" s="87"/>
      <c r="P20440" s="127"/>
      <c r="Q20440" s="127"/>
      <c r="R20440" s="127"/>
    </row>
    <row r="20441" spans="7:18" x14ac:dyDescent="0.2">
      <c r="G20441" s="64"/>
      <c r="H20441" s="64"/>
      <c r="O20441" s="87"/>
      <c r="P20441" s="127"/>
      <c r="Q20441" s="127"/>
      <c r="R20441" s="127"/>
    </row>
    <row r="20442" spans="7:18" x14ac:dyDescent="0.2">
      <c r="G20442" s="64"/>
      <c r="H20442" s="64"/>
      <c r="O20442" s="87"/>
      <c r="P20442" s="127"/>
      <c r="Q20442" s="127"/>
      <c r="R20442" s="127"/>
    </row>
    <row r="20443" spans="7:18" x14ac:dyDescent="0.2">
      <c r="G20443" s="64"/>
      <c r="H20443" s="64"/>
      <c r="O20443" s="87"/>
      <c r="P20443" s="127"/>
      <c r="Q20443" s="127"/>
      <c r="R20443" s="127"/>
    </row>
    <row r="20444" spans="7:18" x14ac:dyDescent="0.2">
      <c r="G20444" s="64"/>
      <c r="H20444" s="64"/>
      <c r="O20444" s="87"/>
      <c r="P20444" s="127"/>
      <c r="Q20444" s="127"/>
      <c r="R20444" s="127"/>
    </row>
    <row r="20445" spans="7:18" x14ac:dyDescent="0.2">
      <c r="G20445" s="64"/>
      <c r="H20445" s="64"/>
      <c r="O20445" s="87"/>
      <c r="P20445" s="127"/>
      <c r="Q20445" s="127"/>
      <c r="R20445" s="127"/>
    </row>
    <row r="20446" spans="7:18" x14ac:dyDescent="0.2">
      <c r="G20446" s="64"/>
      <c r="H20446" s="64"/>
      <c r="O20446" s="87"/>
      <c r="P20446" s="127"/>
      <c r="Q20446" s="127"/>
      <c r="R20446" s="127"/>
    </row>
    <row r="20447" spans="7:18" x14ac:dyDescent="0.2">
      <c r="G20447" s="64"/>
      <c r="H20447" s="64"/>
      <c r="O20447" s="87"/>
      <c r="P20447" s="127"/>
      <c r="Q20447" s="127"/>
      <c r="R20447" s="127"/>
    </row>
    <row r="20448" spans="7:18" x14ac:dyDescent="0.2">
      <c r="G20448" s="64"/>
      <c r="H20448" s="64"/>
      <c r="O20448" s="87"/>
      <c r="P20448" s="127"/>
      <c r="Q20448" s="127"/>
      <c r="R20448" s="127"/>
    </row>
    <row r="20449" spans="7:18" x14ac:dyDescent="0.2">
      <c r="G20449" s="64"/>
      <c r="H20449" s="64"/>
      <c r="O20449" s="87"/>
      <c r="P20449" s="127"/>
      <c r="Q20449" s="127"/>
      <c r="R20449" s="127"/>
    </row>
    <row r="20450" spans="7:18" x14ac:dyDescent="0.2">
      <c r="G20450" s="64"/>
      <c r="H20450" s="64"/>
      <c r="O20450" s="87"/>
      <c r="P20450" s="127"/>
      <c r="Q20450" s="127"/>
      <c r="R20450" s="127"/>
    </row>
    <row r="20451" spans="7:18" x14ac:dyDescent="0.2">
      <c r="G20451" s="64"/>
      <c r="H20451" s="64"/>
      <c r="O20451" s="87"/>
      <c r="P20451" s="127"/>
      <c r="Q20451" s="127"/>
      <c r="R20451" s="127"/>
    </row>
    <row r="20452" spans="7:18" x14ac:dyDescent="0.2">
      <c r="G20452" s="64"/>
      <c r="H20452" s="64"/>
      <c r="O20452" s="87"/>
      <c r="P20452" s="127"/>
      <c r="Q20452" s="127"/>
      <c r="R20452" s="127"/>
    </row>
    <row r="20453" spans="7:18" x14ac:dyDescent="0.2">
      <c r="G20453" s="64"/>
      <c r="H20453" s="64"/>
      <c r="O20453" s="87"/>
      <c r="P20453" s="127"/>
      <c r="Q20453" s="127"/>
      <c r="R20453" s="127"/>
    </row>
    <row r="20454" spans="7:18" x14ac:dyDescent="0.2">
      <c r="G20454" s="64"/>
      <c r="H20454" s="64"/>
      <c r="O20454" s="87"/>
      <c r="P20454" s="127"/>
      <c r="Q20454" s="127"/>
      <c r="R20454" s="127"/>
    </row>
    <row r="20455" spans="7:18" x14ac:dyDescent="0.2">
      <c r="G20455" s="64"/>
      <c r="H20455" s="64"/>
      <c r="O20455" s="87"/>
      <c r="P20455" s="127"/>
      <c r="Q20455" s="127"/>
      <c r="R20455" s="127"/>
    </row>
    <row r="20456" spans="7:18" x14ac:dyDescent="0.2">
      <c r="G20456" s="64"/>
      <c r="H20456" s="64"/>
      <c r="O20456" s="87"/>
      <c r="P20456" s="127"/>
      <c r="Q20456" s="127"/>
      <c r="R20456" s="127"/>
    </row>
    <row r="20457" spans="7:18" x14ac:dyDescent="0.2">
      <c r="G20457" s="64"/>
      <c r="H20457" s="64"/>
      <c r="O20457" s="87"/>
      <c r="P20457" s="127"/>
      <c r="Q20457" s="127"/>
      <c r="R20457" s="127"/>
    </row>
    <row r="20458" spans="7:18" x14ac:dyDescent="0.2">
      <c r="G20458" s="64"/>
      <c r="H20458" s="64"/>
      <c r="O20458" s="87"/>
      <c r="P20458" s="127"/>
      <c r="Q20458" s="127"/>
      <c r="R20458" s="127"/>
    </row>
    <row r="20459" spans="7:18" x14ac:dyDescent="0.2">
      <c r="G20459" s="64"/>
      <c r="H20459" s="64"/>
      <c r="O20459" s="87"/>
      <c r="P20459" s="127"/>
      <c r="Q20459" s="127"/>
      <c r="R20459" s="127"/>
    </row>
    <row r="20460" spans="7:18" x14ac:dyDescent="0.2">
      <c r="G20460" s="64"/>
      <c r="H20460" s="64"/>
      <c r="O20460" s="87"/>
      <c r="P20460" s="127"/>
      <c r="Q20460" s="127"/>
      <c r="R20460" s="127"/>
    </row>
    <row r="20461" spans="7:18" x14ac:dyDescent="0.2">
      <c r="G20461" s="64"/>
      <c r="H20461" s="64"/>
      <c r="O20461" s="87"/>
      <c r="P20461" s="127"/>
      <c r="Q20461" s="127"/>
      <c r="R20461" s="127"/>
    </row>
    <row r="20462" spans="7:18" x14ac:dyDescent="0.2">
      <c r="G20462" s="64"/>
      <c r="H20462" s="64"/>
      <c r="O20462" s="87"/>
      <c r="P20462" s="127"/>
      <c r="Q20462" s="127"/>
      <c r="R20462" s="127"/>
    </row>
    <row r="20463" spans="7:18" x14ac:dyDescent="0.2">
      <c r="G20463" s="64"/>
      <c r="H20463" s="64"/>
      <c r="O20463" s="87"/>
      <c r="P20463" s="127"/>
      <c r="Q20463" s="127"/>
      <c r="R20463" s="127"/>
    </row>
    <row r="20464" spans="7:18" x14ac:dyDescent="0.2">
      <c r="G20464" s="64"/>
      <c r="H20464" s="64"/>
      <c r="O20464" s="87"/>
      <c r="P20464" s="127"/>
      <c r="Q20464" s="127"/>
      <c r="R20464" s="127"/>
    </row>
    <row r="20465" spans="7:18" x14ac:dyDescent="0.2">
      <c r="G20465" s="64"/>
      <c r="H20465" s="64"/>
      <c r="O20465" s="87"/>
      <c r="P20465" s="127"/>
      <c r="Q20465" s="127"/>
      <c r="R20465" s="127"/>
    </row>
    <row r="20466" spans="7:18" x14ac:dyDescent="0.2">
      <c r="G20466" s="64"/>
      <c r="H20466" s="64"/>
      <c r="O20466" s="87"/>
      <c r="P20466" s="127"/>
      <c r="Q20466" s="127"/>
      <c r="R20466" s="127"/>
    </row>
    <row r="20467" spans="7:18" x14ac:dyDescent="0.2">
      <c r="G20467" s="64"/>
      <c r="H20467" s="64"/>
      <c r="O20467" s="87"/>
      <c r="P20467" s="127"/>
      <c r="Q20467" s="127"/>
      <c r="R20467" s="127"/>
    </row>
    <row r="20468" spans="7:18" x14ac:dyDescent="0.2">
      <c r="G20468" s="64"/>
      <c r="H20468" s="64"/>
      <c r="O20468" s="87"/>
      <c r="P20468" s="127"/>
      <c r="Q20468" s="127"/>
      <c r="R20468" s="127"/>
    </row>
    <row r="20469" spans="7:18" x14ac:dyDescent="0.2">
      <c r="G20469" s="64"/>
      <c r="H20469" s="64"/>
      <c r="O20469" s="87"/>
      <c r="P20469" s="127"/>
      <c r="Q20469" s="127"/>
      <c r="R20469" s="127"/>
    </row>
    <row r="20470" spans="7:18" x14ac:dyDescent="0.2">
      <c r="G20470" s="64"/>
      <c r="H20470" s="64"/>
      <c r="O20470" s="87"/>
      <c r="P20470" s="127"/>
      <c r="Q20470" s="127"/>
      <c r="R20470" s="127"/>
    </row>
    <row r="20471" spans="7:18" x14ac:dyDescent="0.2">
      <c r="G20471" s="64"/>
      <c r="H20471" s="64"/>
      <c r="O20471" s="87"/>
      <c r="P20471" s="127"/>
      <c r="Q20471" s="127"/>
      <c r="R20471" s="127"/>
    </row>
    <row r="20472" spans="7:18" x14ac:dyDescent="0.2">
      <c r="G20472" s="64"/>
      <c r="H20472" s="64"/>
      <c r="O20472" s="87"/>
      <c r="P20472" s="127"/>
      <c r="Q20472" s="127"/>
      <c r="R20472" s="127"/>
    </row>
    <row r="20473" spans="7:18" x14ac:dyDescent="0.2">
      <c r="G20473" s="64"/>
      <c r="H20473" s="64"/>
      <c r="O20473" s="87"/>
      <c r="P20473" s="127"/>
      <c r="Q20473" s="127"/>
      <c r="R20473" s="127"/>
    </row>
    <row r="20474" spans="7:18" x14ac:dyDescent="0.2">
      <c r="G20474" s="64"/>
      <c r="H20474" s="64"/>
      <c r="O20474" s="87"/>
      <c r="P20474" s="127"/>
      <c r="Q20474" s="127"/>
      <c r="R20474" s="127"/>
    </row>
    <row r="20475" spans="7:18" x14ac:dyDescent="0.2">
      <c r="G20475" s="64"/>
      <c r="H20475" s="64"/>
      <c r="O20475" s="87"/>
      <c r="P20475" s="127"/>
      <c r="Q20475" s="127"/>
      <c r="R20475" s="127"/>
    </row>
    <row r="20476" spans="7:18" x14ac:dyDescent="0.2">
      <c r="G20476" s="64"/>
      <c r="H20476" s="64"/>
      <c r="O20476" s="87"/>
      <c r="P20476" s="127"/>
      <c r="Q20476" s="127"/>
      <c r="R20476" s="127"/>
    </row>
    <row r="20477" spans="7:18" x14ac:dyDescent="0.2">
      <c r="G20477" s="64"/>
      <c r="H20477" s="64"/>
      <c r="O20477" s="87"/>
      <c r="P20477" s="127"/>
      <c r="Q20477" s="127"/>
      <c r="R20477" s="127"/>
    </row>
    <row r="20478" spans="7:18" x14ac:dyDescent="0.2">
      <c r="G20478" s="64"/>
      <c r="H20478" s="64"/>
      <c r="O20478" s="87"/>
      <c r="P20478" s="127"/>
      <c r="Q20478" s="127"/>
      <c r="R20478" s="127"/>
    </row>
    <row r="20479" spans="7:18" x14ac:dyDescent="0.2">
      <c r="G20479" s="64"/>
      <c r="H20479" s="64"/>
      <c r="O20479" s="87"/>
      <c r="P20479" s="127"/>
      <c r="Q20479" s="127"/>
      <c r="R20479" s="127"/>
    </row>
    <row r="20480" spans="7:18" x14ac:dyDescent="0.2">
      <c r="G20480" s="64"/>
      <c r="H20480" s="64"/>
      <c r="O20480" s="87"/>
      <c r="P20480" s="127"/>
      <c r="Q20480" s="127"/>
      <c r="R20480" s="127"/>
    </row>
    <row r="20481" spans="7:18" x14ac:dyDescent="0.2">
      <c r="G20481" s="64"/>
      <c r="H20481" s="64"/>
      <c r="O20481" s="87"/>
      <c r="P20481" s="127"/>
      <c r="Q20481" s="127"/>
      <c r="R20481" s="127"/>
    </row>
    <row r="20482" spans="7:18" x14ac:dyDescent="0.2">
      <c r="G20482" s="64"/>
      <c r="H20482" s="64"/>
      <c r="O20482" s="87"/>
      <c r="P20482" s="127"/>
      <c r="Q20482" s="127"/>
      <c r="R20482" s="127"/>
    </row>
    <row r="20483" spans="7:18" x14ac:dyDescent="0.2">
      <c r="G20483" s="64"/>
      <c r="H20483" s="64"/>
      <c r="O20483" s="87"/>
      <c r="P20483" s="127"/>
      <c r="Q20483" s="127"/>
      <c r="R20483" s="127"/>
    </row>
    <row r="20484" spans="7:18" x14ac:dyDescent="0.2">
      <c r="G20484" s="64"/>
      <c r="H20484" s="64"/>
      <c r="O20484" s="87"/>
      <c r="P20484" s="127"/>
      <c r="Q20484" s="127"/>
      <c r="R20484" s="127"/>
    </row>
    <row r="20485" spans="7:18" x14ac:dyDescent="0.2">
      <c r="G20485" s="64"/>
      <c r="H20485" s="64"/>
      <c r="O20485" s="87"/>
      <c r="P20485" s="127"/>
      <c r="Q20485" s="127"/>
      <c r="R20485" s="127"/>
    </row>
    <row r="20486" spans="7:18" x14ac:dyDescent="0.2">
      <c r="G20486" s="64"/>
      <c r="H20486" s="64"/>
      <c r="O20486" s="87"/>
      <c r="P20486" s="127"/>
      <c r="Q20486" s="127"/>
      <c r="R20486" s="127"/>
    </row>
    <row r="20487" spans="7:18" x14ac:dyDescent="0.2">
      <c r="G20487" s="64"/>
      <c r="H20487" s="64"/>
      <c r="O20487" s="87"/>
      <c r="P20487" s="127"/>
      <c r="Q20487" s="127"/>
      <c r="R20487" s="127"/>
    </row>
    <row r="20488" spans="7:18" x14ac:dyDescent="0.2">
      <c r="G20488" s="64"/>
      <c r="H20488" s="64"/>
      <c r="O20488" s="87"/>
      <c r="P20488" s="127"/>
      <c r="Q20488" s="127"/>
      <c r="R20488" s="127"/>
    </row>
    <row r="20489" spans="7:18" x14ac:dyDescent="0.2">
      <c r="G20489" s="64"/>
      <c r="H20489" s="64"/>
      <c r="O20489" s="87"/>
      <c r="P20489" s="127"/>
      <c r="Q20489" s="127"/>
      <c r="R20489" s="127"/>
    </row>
    <row r="20490" spans="7:18" x14ac:dyDescent="0.2">
      <c r="G20490" s="64"/>
      <c r="H20490" s="64"/>
      <c r="O20490" s="87"/>
      <c r="P20490" s="127"/>
      <c r="Q20490" s="127"/>
      <c r="R20490" s="127"/>
    </row>
    <row r="20491" spans="7:18" x14ac:dyDescent="0.2">
      <c r="G20491" s="64"/>
      <c r="H20491" s="64"/>
      <c r="O20491" s="87"/>
      <c r="P20491" s="127"/>
      <c r="Q20491" s="127"/>
      <c r="R20491" s="127"/>
    </row>
    <row r="20492" spans="7:18" x14ac:dyDescent="0.2">
      <c r="G20492" s="64"/>
      <c r="H20492" s="64"/>
      <c r="O20492" s="87"/>
      <c r="P20492" s="127"/>
      <c r="Q20492" s="127"/>
      <c r="R20492" s="127"/>
    </row>
    <row r="20493" spans="7:18" x14ac:dyDescent="0.2">
      <c r="G20493" s="64"/>
      <c r="H20493" s="64"/>
      <c r="O20493" s="87"/>
      <c r="P20493" s="127"/>
      <c r="Q20493" s="127"/>
      <c r="R20493" s="127"/>
    </row>
    <row r="20494" spans="7:18" x14ac:dyDescent="0.2">
      <c r="G20494" s="64"/>
      <c r="H20494" s="64"/>
      <c r="O20494" s="87"/>
      <c r="P20494" s="127"/>
      <c r="Q20494" s="127"/>
      <c r="R20494" s="127"/>
    </row>
    <row r="20495" spans="7:18" x14ac:dyDescent="0.2">
      <c r="G20495" s="64"/>
      <c r="H20495" s="64"/>
      <c r="O20495" s="87"/>
      <c r="P20495" s="127"/>
      <c r="Q20495" s="127"/>
      <c r="R20495" s="127"/>
    </row>
    <row r="20496" spans="7:18" x14ac:dyDescent="0.2">
      <c r="G20496" s="64"/>
      <c r="H20496" s="64"/>
      <c r="O20496" s="87"/>
      <c r="P20496" s="127"/>
      <c r="Q20496" s="127"/>
      <c r="R20496" s="127"/>
    </row>
    <row r="20497" spans="7:18" x14ac:dyDescent="0.2">
      <c r="G20497" s="64"/>
      <c r="H20497" s="64"/>
      <c r="O20497" s="87"/>
      <c r="P20497" s="127"/>
      <c r="Q20497" s="127"/>
      <c r="R20497" s="127"/>
    </row>
    <row r="20498" spans="7:18" x14ac:dyDescent="0.2">
      <c r="G20498" s="64"/>
      <c r="H20498" s="64"/>
      <c r="O20498" s="87"/>
      <c r="P20498" s="127"/>
      <c r="Q20498" s="127"/>
      <c r="R20498" s="127"/>
    </row>
    <row r="20499" spans="7:18" x14ac:dyDescent="0.2">
      <c r="G20499" s="64"/>
      <c r="H20499" s="64"/>
      <c r="O20499" s="87"/>
      <c r="P20499" s="127"/>
      <c r="Q20499" s="127"/>
      <c r="R20499" s="127"/>
    </row>
    <row r="20500" spans="7:18" x14ac:dyDescent="0.2">
      <c r="G20500" s="64"/>
      <c r="H20500" s="64"/>
      <c r="O20500" s="87"/>
      <c r="P20500" s="127"/>
      <c r="Q20500" s="127"/>
      <c r="R20500" s="127"/>
    </row>
    <row r="20501" spans="7:18" x14ac:dyDescent="0.2">
      <c r="G20501" s="64"/>
      <c r="H20501" s="64"/>
      <c r="O20501" s="87"/>
      <c r="P20501" s="127"/>
      <c r="Q20501" s="127"/>
      <c r="R20501" s="127"/>
    </row>
    <row r="20502" spans="7:18" x14ac:dyDescent="0.2">
      <c r="G20502" s="64"/>
      <c r="H20502" s="64"/>
      <c r="O20502" s="87"/>
      <c r="P20502" s="127"/>
      <c r="Q20502" s="127"/>
      <c r="R20502" s="127"/>
    </row>
    <row r="20503" spans="7:18" x14ac:dyDescent="0.2">
      <c r="G20503" s="64"/>
      <c r="H20503" s="64"/>
      <c r="O20503" s="87"/>
      <c r="P20503" s="127"/>
      <c r="Q20503" s="127"/>
      <c r="R20503" s="127"/>
    </row>
    <row r="20504" spans="7:18" x14ac:dyDescent="0.2">
      <c r="G20504" s="64"/>
      <c r="H20504" s="64"/>
      <c r="O20504" s="87"/>
      <c r="P20504" s="127"/>
      <c r="Q20504" s="127"/>
      <c r="R20504" s="127"/>
    </row>
    <row r="20505" spans="7:18" x14ac:dyDescent="0.2">
      <c r="G20505" s="64"/>
      <c r="H20505" s="64"/>
      <c r="O20505" s="87"/>
      <c r="P20505" s="127"/>
      <c r="Q20505" s="127"/>
      <c r="R20505" s="127"/>
    </row>
    <row r="20506" spans="7:18" x14ac:dyDescent="0.2">
      <c r="G20506" s="64"/>
      <c r="H20506" s="64"/>
      <c r="O20506" s="87"/>
      <c r="P20506" s="127"/>
      <c r="Q20506" s="127"/>
      <c r="R20506" s="127"/>
    </row>
    <row r="20507" spans="7:18" x14ac:dyDescent="0.2">
      <c r="G20507" s="64"/>
      <c r="H20507" s="64"/>
      <c r="O20507" s="87"/>
      <c r="P20507" s="127"/>
      <c r="Q20507" s="127"/>
      <c r="R20507" s="127"/>
    </row>
    <row r="20508" spans="7:18" x14ac:dyDescent="0.2">
      <c r="G20508" s="64"/>
      <c r="H20508" s="64"/>
      <c r="O20508" s="87"/>
      <c r="P20508" s="127"/>
      <c r="Q20508" s="127"/>
      <c r="R20508" s="127"/>
    </row>
    <row r="20509" spans="7:18" x14ac:dyDescent="0.2">
      <c r="G20509" s="64"/>
      <c r="H20509" s="64"/>
      <c r="O20509" s="87"/>
      <c r="P20509" s="127"/>
      <c r="Q20509" s="127"/>
      <c r="R20509" s="127"/>
    </row>
    <row r="20510" spans="7:18" x14ac:dyDescent="0.2">
      <c r="G20510" s="64"/>
      <c r="H20510" s="64"/>
      <c r="O20510" s="87"/>
      <c r="P20510" s="127"/>
      <c r="Q20510" s="127"/>
      <c r="R20510" s="127"/>
    </row>
    <row r="20511" spans="7:18" x14ac:dyDescent="0.2">
      <c r="G20511" s="64"/>
      <c r="H20511" s="64"/>
      <c r="O20511" s="87"/>
      <c r="P20511" s="127"/>
      <c r="Q20511" s="127"/>
      <c r="R20511" s="127"/>
    </row>
    <row r="20512" spans="7:18" x14ac:dyDescent="0.2">
      <c r="G20512" s="64"/>
      <c r="H20512" s="64"/>
      <c r="O20512" s="87"/>
      <c r="P20512" s="127"/>
      <c r="Q20512" s="127"/>
      <c r="R20512" s="127"/>
    </row>
    <row r="20513" spans="7:18" x14ac:dyDescent="0.2">
      <c r="G20513" s="64"/>
      <c r="H20513" s="64"/>
      <c r="O20513" s="87"/>
      <c r="P20513" s="127"/>
      <c r="Q20513" s="127"/>
      <c r="R20513" s="127"/>
    </row>
    <row r="20514" spans="7:18" x14ac:dyDescent="0.2">
      <c r="G20514" s="64"/>
      <c r="H20514" s="64"/>
      <c r="O20514" s="87"/>
      <c r="P20514" s="127"/>
      <c r="Q20514" s="127"/>
      <c r="R20514" s="127"/>
    </row>
    <row r="20515" spans="7:18" x14ac:dyDescent="0.2">
      <c r="G20515" s="64"/>
      <c r="H20515" s="64"/>
      <c r="O20515" s="87"/>
      <c r="P20515" s="127"/>
      <c r="Q20515" s="127"/>
      <c r="R20515" s="127"/>
    </row>
    <row r="20516" spans="7:18" x14ac:dyDescent="0.2">
      <c r="G20516" s="64"/>
      <c r="H20516" s="64"/>
      <c r="O20516" s="87"/>
      <c r="P20516" s="127"/>
      <c r="Q20516" s="127"/>
      <c r="R20516" s="127"/>
    </row>
    <row r="20517" spans="7:18" x14ac:dyDescent="0.2">
      <c r="G20517" s="64"/>
      <c r="H20517" s="64"/>
      <c r="O20517" s="87"/>
      <c r="P20517" s="127"/>
      <c r="Q20517" s="127"/>
      <c r="R20517" s="127"/>
    </row>
    <row r="20518" spans="7:18" x14ac:dyDescent="0.2">
      <c r="G20518" s="64"/>
      <c r="H20518" s="64"/>
      <c r="O20518" s="87"/>
      <c r="P20518" s="127"/>
      <c r="Q20518" s="127"/>
      <c r="R20518" s="127"/>
    </row>
    <row r="20519" spans="7:18" x14ac:dyDescent="0.2">
      <c r="G20519" s="64"/>
      <c r="H20519" s="64"/>
      <c r="O20519" s="87"/>
      <c r="P20519" s="127"/>
      <c r="Q20519" s="127"/>
      <c r="R20519" s="127"/>
    </row>
    <row r="20520" spans="7:18" x14ac:dyDescent="0.2">
      <c r="G20520" s="64"/>
      <c r="H20520" s="64"/>
      <c r="O20520" s="87"/>
      <c r="P20520" s="127"/>
      <c r="Q20520" s="127"/>
      <c r="R20520" s="127"/>
    </row>
    <row r="20521" spans="7:18" x14ac:dyDescent="0.2">
      <c r="G20521" s="64"/>
      <c r="H20521" s="64"/>
      <c r="O20521" s="87"/>
      <c r="P20521" s="127"/>
      <c r="Q20521" s="127"/>
      <c r="R20521" s="127"/>
    </row>
    <row r="20522" spans="7:18" x14ac:dyDescent="0.2">
      <c r="G20522" s="64"/>
      <c r="H20522" s="64"/>
      <c r="O20522" s="87"/>
      <c r="P20522" s="127"/>
      <c r="Q20522" s="127"/>
      <c r="R20522" s="127"/>
    </row>
    <row r="20523" spans="7:18" x14ac:dyDescent="0.2">
      <c r="G20523" s="64"/>
      <c r="H20523" s="64"/>
      <c r="O20523" s="87"/>
      <c r="P20523" s="127"/>
      <c r="Q20523" s="127"/>
      <c r="R20523" s="127"/>
    </row>
    <row r="20524" spans="7:18" x14ac:dyDescent="0.2">
      <c r="G20524" s="64"/>
      <c r="H20524" s="64"/>
      <c r="O20524" s="87"/>
      <c r="P20524" s="127"/>
      <c r="Q20524" s="127"/>
      <c r="R20524" s="127"/>
    </row>
    <row r="20525" spans="7:18" x14ac:dyDescent="0.2">
      <c r="G20525" s="64"/>
      <c r="H20525" s="64"/>
      <c r="O20525" s="87"/>
      <c r="P20525" s="127"/>
      <c r="Q20525" s="127"/>
      <c r="R20525" s="127"/>
    </row>
    <row r="20526" spans="7:18" x14ac:dyDescent="0.2">
      <c r="G20526" s="64"/>
      <c r="H20526" s="64"/>
      <c r="O20526" s="87"/>
      <c r="P20526" s="127"/>
      <c r="Q20526" s="127"/>
      <c r="R20526" s="127"/>
    </row>
    <row r="20527" spans="7:18" x14ac:dyDescent="0.2">
      <c r="G20527" s="64"/>
      <c r="H20527" s="64"/>
      <c r="O20527" s="87"/>
      <c r="P20527" s="127"/>
      <c r="Q20527" s="127"/>
      <c r="R20527" s="127"/>
    </row>
    <row r="20528" spans="7:18" x14ac:dyDescent="0.2">
      <c r="G20528" s="64"/>
      <c r="H20528" s="64"/>
      <c r="O20528" s="87"/>
      <c r="P20528" s="127"/>
      <c r="Q20528" s="127"/>
      <c r="R20528" s="127"/>
    </row>
    <row r="20529" spans="7:18" x14ac:dyDescent="0.2">
      <c r="G20529" s="64"/>
      <c r="H20529" s="64"/>
      <c r="O20529" s="87"/>
      <c r="P20529" s="127"/>
      <c r="Q20529" s="127"/>
      <c r="R20529" s="127"/>
    </row>
    <row r="20530" spans="7:18" x14ac:dyDescent="0.2">
      <c r="G20530" s="64"/>
      <c r="H20530" s="64"/>
      <c r="O20530" s="87"/>
      <c r="P20530" s="127"/>
      <c r="Q20530" s="127"/>
      <c r="R20530" s="127"/>
    </row>
    <row r="20531" spans="7:18" x14ac:dyDescent="0.2">
      <c r="G20531" s="64"/>
      <c r="H20531" s="64"/>
      <c r="O20531" s="87"/>
      <c r="P20531" s="127"/>
      <c r="Q20531" s="127"/>
      <c r="R20531" s="127"/>
    </row>
    <row r="20532" spans="7:18" x14ac:dyDescent="0.2">
      <c r="G20532" s="64"/>
      <c r="H20532" s="64"/>
      <c r="O20532" s="87"/>
      <c r="P20532" s="127"/>
      <c r="Q20532" s="127"/>
      <c r="R20532" s="127"/>
    </row>
    <row r="20533" spans="7:18" x14ac:dyDescent="0.2">
      <c r="G20533" s="64"/>
      <c r="H20533" s="64"/>
      <c r="O20533" s="87"/>
      <c r="P20533" s="127"/>
      <c r="Q20533" s="127"/>
      <c r="R20533" s="127"/>
    </row>
    <row r="20534" spans="7:18" x14ac:dyDescent="0.2">
      <c r="G20534" s="64"/>
      <c r="H20534" s="64"/>
      <c r="O20534" s="87"/>
      <c r="P20534" s="127"/>
      <c r="Q20534" s="127"/>
      <c r="R20534" s="127"/>
    </row>
    <row r="20535" spans="7:18" x14ac:dyDescent="0.2">
      <c r="G20535" s="64"/>
      <c r="H20535" s="64"/>
      <c r="O20535" s="87"/>
      <c r="P20535" s="127"/>
      <c r="Q20535" s="127"/>
      <c r="R20535" s="127"/>
    </row>
    <row r="20536" spans="7:18" x14ac:dyDescent="0.2">
      <c r="G20536" s="64"/>
      <c r="H20536" s="64"/>
      <c r="O20536" s="87"/>
      <c r="P20536" s="127"/>
      <c r="Q20536" s="127"/>
      <c r="R20536" s="127"/>
    </row>
    <row r="20537" spans="7:18" x14ac:dyDescent="0.2">
      <c r="G20537" s="64"/>
      <c r="H20537" s="64"/>
      <c r="O20537" s="87"/>
      <c r="P20537" s="127"/>
      <c r="Q20537" s="127"/>
      <c r="R20537" s="127"/>
    </row>
    <row r="20538" spans="7:18" x14ac:dyDescent="0.2">
      <c r="G20538" s="64"/>
      <c r="H20538" s="64"/>
      <c r="O20538" s="87"/>
      <c r="P20538" s="127"/>
      <c r="Q20538" s="127"/>
      <c r="R20538" s="127"/>
    </row>
    <row r="20539" spans="7:18" x14ac:dyDescent="0.2">
      <c r="G20539" s="64"/>
      <c r="H20539" s="64"/>
      <c r="O20539" s="87"/>
      <c r="P20539" s="127"/>
      <c r="Q20539" s="127"/>
      <c r="R20539" s="127"/>
    </row>
    <row r="20540" spans="7:18" x14ac:dyDescent="0.2">
      <c r="G20540" s="64"/>
      <c r="H20540" s="64"/>
      <c r="O20540" s="87"/>
      <c r="P20540" s="127"/>
      <c r="Q20540" s="127"/>
      <c r="R20540" s="127"/>
    </row>
    <row r="20541" spans="7:18" x14ac:dyDescent="0.2">
      <c r="G20541" s="64"/>
      <c r="H20541" s="64"/>
      <c r="O20541" s="87"/>
      <c r="P20541" s="127"/>
      <c r="Q20541" s="127"/>
      <c r="R20541" s="127"/>
    </row>
    <row r="20542" spans="7:18" x14ac:dyDescent="0.2">
      <c r="G20542" s="64"/>
      <c r="H20542" s="64"/>
      <c r="O20542" s="87"/>
      <c r="P20542" s="127"/>
      <c r="Q20542" s="127"/>
      <c r="R20542" s="127"/>
    </row>
    <row r="20543" spans="7:18" x14ac:dyDescent="0.2">
      <c r="G20543" s="64"/>
      <c r="H20543" s="64"/>
      <c r="O20543" s="87"/>
      <c r="P20543" s="127"/>
      <c r="Q20543" s="127"/>
      <c r="R20543" s="127"/>
    </row>
    <row r="20544" spans="7:18" x14ac:dyDescent="0.2">
      <c r="G20544" s="64"/>
      <c r="H20544" s="64"/>
      <c r="O20544" s="87"/>
      <c r="P20544" s="127"/>
      <c r="Q20544" s="127"/>
      <c r="R20544" s="127"/>
    </row>
    <row r="20545" spans="7:18" x14ac:dyDescent="0.2">
      <c r="G20545" s="64"/>
      <c r="H20545" s="64"/>
      <c r="O20545" s="87"/>
      <c r="P20545" s="127"/>
      <c r="Q20545" s="127"/>
      <c r="R20545" s="127"/>
    </row>
    <row r="20546" spans="7:18" x14ac:dyDescent="0.2">
      <c r="G20546" s="64"/>
      <c r="H20546" s="64"/>
      <c r="O20546" s="87"/>
      <c r="P20546" s="127"/>
      <c r="Q20546" s="127"/>
      <c r="R20546" s="127"/>
    </row>
    <row r="20547" spans="7:18" x14ac:dyDescent="0.2">
      <c r="G20547" s="64"/>
      <c r="H20547" s="64"/>
      <c r="O20547" s="87"/>
      <c r="P20547" s="127"/>
      <c r="Q20547" s="127"/>
      <c r="R20547" s="127"/>
    </row>
    <row r="20548" spans="7:18" x14ac:dyDescent="0.2">
      <c r="G20548" s="64"/>
      <c r="H20548" s="64"/>
      <c r="O20548" s="87"/>
      <c r="P20548" s="127"/>
      <c r="Q20548" s="127"/>
      <c r="R20548" s="127"/>
    </row>
    <row r="20549" spans="7:18" x14ac:dyDescent="0.2">
      <c r="G20549" s="64"/>
      <c r="H20549" s="64"/>
      <c r="O20549" s="87"/>
      <c r="P20549" s="127"/>
      <c r="Q20549" s="127"/>
      <c r="R20549" s="127"/>
    </row>
    <row r="20550" spans="7:18" x14ac:dyDescent="0.2">
      <c r="G20550" s="64"/>
      <c r="H20550" s="64"/>
      <c r="O20550" s="87"/>
      <c r="P20550" s="127"/>
      <c r="Q20550" s="127"/>
      <c r="R20550" s="127"/>
    </row>
    <row r="20551" spans="7:18" x14ac:dyDescent="0.2">
      <c r="G20551" s="64"/>
      <c r="H20551" s="64"/>
      <c r="O20551" s="87"/>
      <c r="P20551" s="127"/>
      <c r="Q20551" s="127"/>
      <c r="R20551" s="127"/>
    </row>
    <row r="20552" spans="7:18" x14ac:dyDescent="0.2">
      <c r="G20552" s="64"/>
      <c r="H20552" s="64"/>
      <c r="O20552" s="87"/>
      <c r="P20552" s="127"/>
      <c r="Q20552" s="127"/>
      <c r="R20552" s="127"/>
    </row>
    <row r="20553" spans="7:18" x14ac:dyDescent="0.2">
      <c r="G20553" s="64"/>
      <c r="H20553" s="64"/>
      <c r="O20553" s="87"/>
      <c r="P20553" s="127"/>
      <c r="Q20553" s="127"/>
      <c r="R20553" s="127"/>
    </row>
    <row r="20554" spans="7:18" x14ac:dyDescent="0.2">
      <c r="G20554" s="64"/>
      <c r="H20554" s="64"/>
      <c r="O20554" s="87"/>
      <c r="P20554" s="127"/>
      <c r="Q20554" s="127"/>
      <c r="R20554" s="127"/>
    </row>
    <row r="20555" spans="7:18" x14ac:dyDescent="0.2">
      <c r="G20555" s="64"/>
      <c r="H20555" s="64"/>
      <c r="O20555" s="87"/>
      <c r="P20555" s="127"/>
      <c r="Q20555" s="127"/>
      <c r="R20555" s="127"/>
    </row>
    <row r="20556" spans="7:18" x14ac:dyDescent="0.2">
      <c r="G20556" s="64"/>
      <c r="H20556" s="64"/>
      <c r="O20556" s="87"/>
      <c r="P20556" s="127"/>
      <c r="Q20556" s="127"/>
      <c r="R20556" s="127"/>
    </row>
    <row r="20557" spans="7:18" x14ac:dyDescent="0.2">
      <c r="G20557" s="64"/>
      <c r="H20557" s="64"/>
      <c r="O20557" s="87"/>
      <c r="P20557" s="127"/>
      <c r="Q20557" s="127"/>
      <c r="R20557" s="127"/>
    </row>
    <row r="20558" spans="7:18" x14ac:dyDescent="0.2">
      <c r="G20558" s="64"/>
      <c r="H20558" s="64"/>
      <c r="O20558" s="87"/>
      <c r="P20558" s="127"/>
      <c r="Q20558" s="127"/>
      <c r="R20558" s="127"/>
    </row>
    <row r="20559" spans="7:18" x14ac:dyDescent="0.2">
      <c r="G20559" s="64"/>
      <c r="H20559" s="64"/>
      <c r="O20559" s="87"/>
      <c r="P20559" s="127"/>
      <c r="Q20559" s="127"/>
      <c r="R20559" s="127"/>
    </row>
    <row r="20560" spans="7:18" x14ac:dyDescent="0.2">
      <c r="G20560" s="64"/>
      <c r="H20560" s="64"/>
      <c r="O20560" s="87"/>
      <c r="P20560" s="127"/>
      <c r="Q20560" s="127"/>
      <c r="R20560" s="127"/>
    </row>
    <row r="20561" spans="7:18" x14ac:dyDescent="0.2">
      <c r="G20561" s="64"/>
      <c r="H20561" s="64"/>
      <c r="O20561" s="87"/>
      <c r="P20561" s="127"/>
      <c r="Q20561" s="127"/>
      <c r="R20561" s="127"/>
    </row>
    <row r="20562" spans="7:18" x14ac:dyDescent="0.2">
      <c r="G20562" s="64"/>
      <c r="H20562" s="64"/>
      <c r="O20562" s="87"/>
      <c r="P20562" s="127"/>
      <c r="Q20562" s="127"/>
      <c r="R20562" s="127"/>
    </row>
    <row r="20563" spans="7:18" x14ac:dyDescent="0.2">
      <c r="G20563" s="64"/>
      <c r="H20563" s="64"/>
      <c r="O20563" s="87"/>
      <c r="P20563" s="127"/>
      <c r="Q20563" s="127"/>
      <c r="R20563" s="127"/>
    </row>
    <row r="20564" spans="7:18" x14ac:dyDescent="0.2">
      <c r="G20564" s="64"/>
      <c r="H20564" s="64"/>
      <c r="O20564" s="87"/>
      <c r="P20564" s="127"/>
      <c r="Q20564" s="127"/>
      <c r="R20564" s="127"/>
    </row>
    <row r="20565" spans="7:18" x14ac:dyDescent="0.2">
      <c r="G20565" s="64"/>
      <c r="H20565" s="64"/>
      <c r="O20565" s="87"/>
      <c r="P20565" s="127"/>
      <c r="Q20565" s="127"/>
      <c r="R20565" s="127"/>
    </row>
    <row r="20566" spans="7:18" x14ac:dyDescent="0.2">
      <c r="G20566" s="64"/>
      <c r="H20566" s="64"/>
      <c r="O20566" s="87"/>
      <c r="P20566" s="127"/>
      <c r="Q20566" s="127"/>
      <c r="R20566" s="127"/>
    </row>
    <row r="20567" spans="7:18" x14ac:dyDescent="0.2">
      <c r="G20567" s="64"/>
      <c r="H20567" s="64"/>
      <c r="O20567" s="87"/>
      <c r="P20567" s="127"/>
      <c r="Q20567" s="127"/>
      <c r="R20567" s="127"/>
    </row>
    <row r="20568" spans="7:18" x14ac:dyDescent="0.2">
      <c r="G20568" s="64"/>
      <c r="H20568" s="64"/>
      <c r="O20568" s="87"/>
      <c r="P20568" s="127"/>
      <c r="Q20568" s="127"/>
      <c r="R20568" s="127"/>
    </row>
    <row r="20569" spans="7:18" x14ac:dyDescent="0.2">
      <c r="G20569" s="64"/>
      <c r="H20569" s="64"/>
      <c r="O20569" s="87"/>
      <c r="P20569" s="127"/>
      <c r="Q20569" s="127"/>
      <c r="R20569" s="127"/>
    </row>
    <row r="20570" spans="7:18" x14ac:dyDescent="0.2">
      <c r="G20570" s="64"/>
      <c r="H20570" s="64"/>
      <c r="O20570" s="87"/>
      <c r="P20570" s="127"/>
      <c r="Q20570" s="127"/>
      <c r="R20570" s="127"/>
    </row>
    <row r="20571" spans="7:18" x14ac:dyDescent="0.2">
      <c r="G20571" s="64"/>
      <c r="H20571" s="64"/>
      <c r="O20571" s="87"/>
      <c r="P20571" s="127"/>
      <c r="Q20571" s="127"/>
      <c r="R20571" s="127"/>
    </row>
    <row r="20572" spans="7:18" x14ac:dyDescent="0.2">
      <c r="G20572" s="64"/>
      <c r="H20572" s="64"/>
      <c r="O20572" s="87"/>
      <c r="P20572" s="127"/>
      <c r="Q20572" s="127"/>
      <c r="R20572" s="127"/>
    </row>
    <row r="20573" spans="7:18" x14ac:dyDescent="0.2">
      <c r="G20573" s="64"/>
      <c r="H20573" s="64"/>
      <c r="O20573" s="87"/>
      <c r="P20573" s="127"/>
      <c r="Q20573" s="127"/>
      <c r="R20573" s="127"/>
    </row>
    <row r="20574" spans="7:18" x14ac:dyDescent="0.2">
      <c r="G20574" s="64"/>
      <c r="H20574" s="64"/>
      <c r="O20574" s="87"/>
      <c r="P20574" s="127"/>
      <c r="Q20574" s="127"/>
      <c r="R20574" s="127"/>
    </row>
    <row r="20575" spans="7:18" x14ac:dyDescent="0.2">
      <c r="G20575" s="64"/>
      <c r="H20575" s="64"/>
      <c r="O20575" s="87"/>
      <c r="P20575" s="127"/>
      <c r="Q20575" s="127"/>
      <c r="R20575" s="127"/>
    </row>
    <row r="20576" spans="7:18" x14ac:dyDescent="0.2">
      <c r="G20576" s="64"/>
      <c r="H20576" s="64"/>
      <c r="O20576" s="87"/>
      <c r="P20576" s="127"/>
      <c r="Q20576" s="127"/>
      <c r="R20576" s="127"/>
    </row>
    <row r="20577" spans="7:18" x14ac:dyDescent="0.2">
      <c r="G20577" s="64"/>
      <c r="H20577" s="64"/>
      <c r="O20577" s="87"/>
      <c r="P20577" s="127"/>
      <c r="Q20577" s="127"/>
      <c r="R20577" s="127"/>
    </row>
    <row r="20578" spans="7:18" x14ac:dyDescent="0.2">
      <c r="G20578" s="64"/>
      <c r="H20578" s="64"/>
      <c r="O20578" s="87"/>
      <c r="P20578" s="127"/>
      <c r="Q20578" s="127"/>
      <c r="R20578" s="127"/>
    </row>
    <row r="20579" spans="7:18" x14ac:dyDescent="0.2">
      <c r="G20579" s="64"/>
      <c r="H20579" s="64"/>
      <c r="O20579" s="87"/>
      <c r="P20579" s="127"/>
      <c r="Q20579" s="127"/>
      <c r="R20579" s="127"/>
    </row>
    <row r="20580" spans="7:18" x14ac:dyDescent="0.2">
      <c r="G20580" s="64"/>
      <c r="H20580" s="64"/>
      <c r="O20580" s="87"/>
      <c r="P20580" s="127"/>
      <c r="Q20580" s="127"/>
      <c r="R20580" s="127"/>
    </row>
    <row r="20581" spans="7:18" x14ac:dyDescent="0.2">
      <c r="G20581" s="64"/>
      <c r="H20581" s="64"/>
      <c r="O20581" s="87"/>
      <c r="P20581" s="127"/>
      <c r="Q20581" s="127"/>
      <c r="R20581" s="127"/>
    </row>
    <row r="20582" spans="7:18" x14ac:dyDescent="0.2">
      <c r="G20582" s="64"/>
      <c r="H20582" s="64"/>
      <c r="O20582" s="87"/>
      <c r="P20582" s="127"/>
      <c r="Q20582" s="127"/>
      <c r="R20582" s="127"/>
    </row>
    <row r="20583" spans="7:18" x14ac:dyDescent="0.2">
      <c r="G20583" s="64"/>
      <c r="H20583" s="64"/>
      <c r="O20583" s="87"/>
      <c r="P20583" s="127"/>
      <c r="Q20583" s="127"/>
      <c r="R20583" s="127"/>
    </row>
    <row r="20584" spans="7:18" x14ac:dyDescent="0.2">
      <c r="G20584" s="64"/>
      <c r="H20584" s="64"/>
      <c r="O20584" s="87"/>
      <c r="P20584" s="127"/>
      <c r="Q20584" s="127"/>
      <c r="R20584" s="127"/>
    </row>
    <row r="20585" spans="7:18" x14ac:dyDescent="0.2">
      <c r="G20585" s="64"/>
      <c r="H20585" s="64"/>
      <c r="O20585" s="87"/>
      <c r="P20585" s="127"/>
      <c r="Q20585" s="127"/>
      <c r="R20585" s="127"/>
    </row>
    <row r="20586" spans="7:18" x14ac:dyDescent="0.2">
      <c r="G20586" s="64"/>
      <c r="H20586" s="64"/>
      <c r="O20586" s="87"/>
      <c r="P20586" s="127"/>
      <c r="Q20586" s="127"/>
      <c r="R20586" s="127"/>
    </row>
    <row r="20587" spans="7:18" x14ac:dyDescent="0.2">
      <c r="G20587" s="64"/>
      <c r="H20587" s="64"/>
      <c r="O20587" s="87"/>
      <c r="P20587" s="127"/>
      <c r="Q20587" s="127"/>
      <c r="R20587" s="127"/>
    </row>
    <row r="20588" spans="7:18" x14ac:dyDescent="0.2">
      <c r="G20588" s="64"/>
      <c r="H20588" s="64"/>
      <c r="O20588" s="87"/>
      <c r="P20588" s="127"/>
      <c r="Q20588" s="127"/>
      <c r="R20588" s="127"/>
    </row>
    <row r="20589" spans="7:18" x14ac:dyDescent="0.2">
      <c r="G20589" s="64"/>
      <c r="H20589" s="64"/>
      <c r="O20589" s="87"/>
      <c r="P20589" s="127"/>
      <c r="Q20589" s="127"/>
      <c r="R20589" s="127"/>
    </row>
    <row r="20590" spans="7:18" x14ac:dyDescent="0.2">
      <c r="G20590" s="64"/>
      <c r="H20590" s="64"/>
      <c r="O20590" s="87"/>
      <c r="P20590" s="127"/>
      <c r="Q20590" s="127"/>
      <c r="R20590" s="127"/>
    </row>
    <row r="20591" spans="7:18" x14ac:dyDescent="0.2">
      <c r="G20591" s="64"/>
      <c r="H20591" s="64"/>
      <c r="O20591" s="87"/>
      <c r="P20591" s="127"/>
      <c r="Q20591" s="127"/>
      <c r="R20591" s="127"/>
    </row>
    <row r="20592" spans="7:18" x14ac:dyDescent="0.2">
      <c r="G20592" s="64"/>
      <c r="H20592" s="64"/>
      <c r="O20592" s="87"/>
      <c r="P20592" s="127"/>
      <c r="Q20592" s="127"/>
      <c r="R20592" s="127"/>
    </row>
    <row r="20593" spans="7:18" x14ac:dyDescent="0.2">
      <c r="G20593" s="64"/>
      <c r="H20593" s="64"/>
      <c r="O20593" s="87"/>
      <c r="P20593" s="127"/>
      <c r="Q20593" s="127"/>
      <c r="R20593" s="127"/>
    </row>
    <row r="20594" spans="7:18" x14ac:dyDescent="0.2">
      <c r="G20594" s="64"/>
      <c r="H20594" s="64"/>
      <c r="O20594" s="87"/>
      <c r="P20594" s="127"/>
      <c r="Q20594" s="127"/>
      <c r="R20594" s="127"/>
    </row>
    <row r="20595" spans="7:18" x14ac:dyDescent="0.2">
      <c r="G20595" s="64"/>
      <c r="H20595" s="64"/>
      <c r="O20595" s="87"/>
      <c r="P20595" s="127"/>
      <c r="Q20595" s="127"/>
      <c r="R20595" s="127"/>
    </row>
    <row r="20596" spans="7:18" x14ac:dyDescent="0.2">
      <c r="G20596" s="64"/>
      <c r="H20596" s="64"/>
      <c r="O20596" s="87"/>
      <c r="P20596" s="127"/>
      <c r="Q20596" s="127"/>
      <c r="R20596" s="127"/>
    </row>
    <row r="20597" spans="7:18" x14ac:dyDescent="0.2">
      <c r="G20597" s="64"/>
      <c r="H20597" s="64"/>
      <c r="O20597" s="87"/>
      <c r="P20597" s="127"/>
      <c r="Q20597" s="127"/>
      <c r="R20597" s="127"/>
    </row>
    <row r="20598" spans="7:18" x14ac:dyDescent="0.2">
      <c r="G20598" s="64"/>
      <c r="H20598" s="64"/>
      <c r="O20598" s="87"/>
      <c r="P20598" s="127"/>
      <c r="Q20598" s="127"/>
      <c r="R20598" s="127"/>
    </row>
    <row r="20599" spans="7:18" x14ac:dyDescent="0.2">
      <c r="G20599" s="64"/>
      <c r="H20599" s="64"/>
      <c r="O20599" s="87"/>
      <c r="P20599" s="127"/>
      <c r="Q20599" s="127"/>
      <c r="R20599" s="127"/>
    </row>
    <row r="20600" spans="7:18" x14ac:dyDescent="0.2">
      <c r="G20600" s="64"/>
      <c r="H20600" s="64"/>
      <c r="O20600" s="87"/>
      <c r="P20600" s="127"/>
      <c r="Q20600" s="127"/>
      <c r="R20600" s="127"/>
    </row>
    <row r="20601" spans="7:18" x14ac:dyDescent="0.2">
      <c r="G20601" s="64"/>
      <c r="H20601" s="64"/>
      <c r="O20601" s="87"/>
      <c r="P20601" s="127"/>
      <c r="Q20601" s="127"/>
      <c r="R20601" s="127"/>
    </row>
    <row r="20602" spans="7:18" x14ac:dyDescent="0.2">
      <c r="G20602" s="64"/>
      <c r="H20602" s="64"/>
      <c r="O20602" s="87"/>
      <c r="P20602" s="127"/>
      <c r="Q20602" s="127"/>
      <c r="R20602" s="127"/>
    </row>
    <row r="20603" spans="7:18" x14ac:dyDescent="0.2">
      <c r="G20603" s="64"/>
      <c r="H20603" s="64"/>
      <c r="O20603" s="87"/>
      <c r="P20603" s="127"/>
      <c r="Q20603" s="127"/>
      <c r="R20603" s="127"/>
    </row>
    <row r="20604" spans="7:18" x14ac:dyDescent="0.2">
      <c r="G20604" s="64"/>
      <c r="H20604" s="64"/>
      <c r="O20604" s="87"/>
      <c r="P20604" s="127"/>
      <c r="Q20604" s="127"/>
      <c r="R20604" s="127"/>
    </row>
    <row r="20605" spans="7:18" x14ac:dyDescent="0.2">
      <c r="G20605" s="64"/>
      <c r="H20605" s="64"/>
      <c r="O20605" s="87"/>
      <c r="P20605" s="127"/>
      <c r="Q20605" s="127"/>
      <c r="R20605" s="127"/>
    </row>
    <row r="20606" spans="7:18" x14ac:dyDescent="0.2">
      <c r="G20606" s="64"/>
      <c r="H20606" s="64"/>
      <c r="O20606" s="87"/>
      <c r="P20606" s="127"/>
      <c r="Q20606" s="127"/>
      <c r="R20606" s="127"/>
    </row>
    <row r="20607" spans="7:18" x14ac:dyDescent="0.2">
      <c r="G20607" s="64"/>
      <c r="H20607" s="64"/>
      <c r="O20607" s="87"/>
      <c r="P20607" s="127"/>
      <c r="Q20607" s="127"/>
      <c r="R20607" s="127"/>
    </row>
    <row r="20608" spans="7:18" x14ac:dyDescent="0.2">
      <c r="G20608" s="64"/>
      <c r="H20608" s="64"/>
      <c r="O20608" s="87"/>
      <c r="P20608" s="127"/>
      <c r="Q20608" s="127"/>
      <c r="R20608" s="127"/>
    </row>
    <row r="20609" spans="7:18" x14ac:dyDescent="0.2">
      <c r="G20609" s="64"/>
      <c r="H20609" s="64"/>
      <c r="O20609" s="87"/>
      <c r="P20609" s="127"/>
      <c r="Q20609" s="127"/>
      <c r="R20609" s="127"/>
    </row>
    <row r="20610" spans="7:18" x14ac:dyDescent="0.2">
      <c r="G20610" s="64"/>
      <c r="H20610" s="64"/>
      <c r="O20610" s="87"/>
      <c r="P20610" s="127"/>
      <c r="Q20610" s="127"/>
      <c r="R20610" s="127"/>
    </row>
    <row r="20611" spans="7:18" x14ac:dyDescent="0.2">
      <c r="G20611" s="64"/>
      <c r="H20611" s="64"/>
      <c r="O20611" s="87"/>
      <c r="P20611" s="127"/>
      <c r="Q20611" s="127"/>
      <c r="R20611" s="127"/>
    </row>
    <row r="20612" spans="7:18" x14ac:dyDescent="0.2">
      <c r="G20612" s="64"/>
      <c r="H20612" s="64"/>
      <c r="O20612" s="87"/>
      <c r="P20612" s="127"/>
      <c r="Q20612" s="127"/>
      <c r="R20612" s="127"/>
    </row>
    <row r="20613" spans="7:18" x14ac:dyDescent="0.2">
      <c r="G20613" s="64"/>
      <c r="H20613" s="64"/>
      <c r="O20613" s="87"/>
      <c r="P20613" s="127"/>
      <c r="Q20613" s="127"/>
      <c r="R20613" s="127"/>
    </row>
    <row r="20614" spans="7:18" x14ac:dyDescent="0.2">
      <c r="G20614" s="64"/>
      <c r="H20614" s="64"/>
      <c r="O20614" s="87"/>
      <c r="P20614" s="127"/>
      <c r="Q20614" s="127"/>
      <c r="R20614" s="127"/>
    </row>
    <row r="20615" spans="7:18" x14ac:dyDescent="0.2">
      <c r="G20615" s="64"/>
      <c r="H20615" s="64"/>
      <c r="O20615" s="87"/>
      <c r="P20615" s="127"/>
      <c r="Q20615" s="127"/>
      <c r="R20615" s="127"/>
    </row>
    <row r="20616" spans="7:18" x14ac:dyDescent="0.2">
      <c r="G20616" s="64"/>
      <c r="H20616" s="64"/>
      <c r="O20616" s="87"/>
      <c r="P20616" s="127"/>
      <c r="Q20616" s="127"/>
      <c r="R20616" s="127"/>
    </row>
    <row r="20617" spans="7:18" x14ac:dyDescent="0.2">
      <c r="G20617" s="64"/>
      <c r="H20617" s="64"/>
      <c r="O20617" s="87"/>
      <c r="P20617" s="127"/>
      <c r="Q20617" s="127"/>
      <c r="R20617" s="127"/>
    </row>
    <row r="20618" spans="7:18" x14ac:dyDescent="0.2">
      <c r="G20618" s="64"/>
      <c r="H20618" s="64"/>
      <c r="O20618" s="87"/>
      <c r="P20618" s="127"/>
      <c r="Q20618" s="127"/>
      <c r="R20618" s="127"/>
    </row>
    <row r="20619" spans="7:18" x14ac:dyDescent="0.2">
      <c r="G20619" s="64"/>
      <c r="H20619" s="64"/>
      <c r="O20619" s="87"/>
      <c r="P20619" s="127"/>
      <c r="Q20619" s="127"/>
      <c r="R20619" s="127"/>
    </row>
    <row r="20620" spans="7:18" x14ac:dyDescent="0.2">
      <c r="G20620" s="64"/>
      <c r="H20620" s="64"/>
      <c r="O20620" s="87"/>
      <c r="P20620" s="127"/>
      <c r="Q20620" s="127"/>
      <c r="R20620" s="127"/>
    </row>
    <row r="20621" spans="7:18" x14ac:dyDescent="0.2">
      <c r="G20621" s="64"/>
      <c r="H20621" s="64"/>
      <c r="O20621" s="87"/>
      <c r="P20621" s="127"/>
      <c r="Q20621" s="127"/>
      <c r="R20621" s="127"/>
    </row>
    <row r="20622" spans="7:18" x14ac:dyDescent="0.2">
      <c r="G20622" s="64"/>
      <c r="H20622" s="64"/>
      <c r="O20622" s="87"/>
      <c r="P20622" s="127"/>
      <c r="Q20622" s="127"/>
      <c r="R20622" s="127"/>
    </row>
    <row r="20623" spans="7:18" x14ac:dyDescent="0.2">
      <c r="G20623" s="64"/>
      <c r="H20623" s="64"/>
      <c r="O20623" s="87"/>
      <c r="P20623" s="127"/>
      <c r="Q20623" s="127"/>
      <c r="R20623" s="127"/>
    </row>
    <row r="20624" spans="7:18" x14ac:dyDescent="0.2">
      <c r="G20624" s="64"/>
      <c r="H20624" s="64"/>
      <c r="O20624" s="87"/>
      <c r="P20624" s="127"/>
      <c r="Q20624" s="127"/>
      <c r="R20624" s="127"/>
    </row>
    <row r="20625" spans="7:18" x14ac:dyDescent="0.2">
      <c r="G20625" s="64"/>
      <c r="H20625" s="64"/>
      <c r="O20625" s="87"/>
      <c r="P20625" s="127"/>
      <c r="Q20625" s="127"/>
      <c r="R20625" s="127"/>
    </row>
    <row r="20626" spans="7:18" x14ac:dyDescent="0.2">
      <c r="G20626" s="64"/>
      <c r="H20626" s="64"/>
      <c r="O20626" s="87"/>
      <c r="P20626" s="127"/>
      <c r="Q20626" s="127"/>
      <c r="R20626" s="127"/>
    </row>
    <row r="20627" spans="7:18" x14ac:dyDescent="0.2">
      <c r="G20627" s="64"/>
      <c r="H20627" s="64"/>
      <c r="O20627" s="87"/>
      <c r="P20627" s="127"/>
      <c r="Q20627" s="127"/>
      <c r="R20627" s="127"/>
    </row>
    <row r="20628" spans="7:18" x14ac:dyDescent="0.2">
      <c r="G20628" s="64"/>
      <c r="H20628" s="64"/>
      <c r="O20628" s="87"/>
      <c r="P20628" s="127"/>
      <c r="Q20628" s="127"/>
      <c r="R20628" s="127"/>
    </row>
    <row r="20629" spans="7:18" x14ac:dyDescent="0.2">
      <c r="G20629" s="64"/>
      <c r="H20629" s="64"/>
      <c r="O20629" s="87"/>
      <c r="P20629" s="127"/>
      <c r="Q20629" s="127"/>
      <c r="R20629" s="127"/>
    </row>
    <row r="20630" spans="7:18" x14ac:dyDescent="0.2">
      <c r="G20630" s="64"/>
      <c r="H20630" s="64"/>
      <c r="O20630" s="87"/>
      <c r="P20630" s="127"/>
      <c r="Q20630" s="127"/>
      <c r="R20630" s="127"/>
    </row>
    <row r="20631" spans="7:18" x14ac:dyDescent="0.2">
      <c r="G20631" s="64"/>
      <c r="H20631" s="64"/>
      <c r="O20631" s="87"/>
      <c r="P20631" s="127"/>
      <c r="Q20631" s="127"/>
      <c r="R20631" s="127"/>
    </row>
    <row r="20632" spans="7:18" x14ac:dyDescent="0.2">
      <c r="G20632" s="64"/>
      <c r="H20632" s="64"/>
      <c r="O20632" s="87"/>
      <c r="P20632" s="127"/>
      <c r="Q20632" s="127"/>
      <c r="R20632" s="127"/>
    </row>
    <row r="20633" spans="7:18" x14ac:dyDescent="0.2">
      <c r="G20633" s="64"/>
      <c r="H20633" s="64"/>
      <c r="O20633" s="87"/>
      <c r="P20633" s="127"/>
      <c r="Q20633" s="127"/>
      <c r="R20633" s="127"/>
    </row>
    <row r="20634" spans="7:18" x14ac:dyDescent="0.2">
      <c r="G20634" s="64"/>
      <c r="H20634" s="64"/>
      <c r="O20634" s="87"/>
      <c r="P20634" s="127"/>
      <c r="Q20634" s="127"/>
      <c r="R20634" s="127"/>
    </row>
    <row r="20635" spans="7:18" x14ac:dyDescent="0.2">
      <c r="G20635" s="64"/>
      <c r="H20635" s="64"/>
      <c r="O20635" s="87"/>
      <c r="P20635" s="127"/>
      <c r="Q20635" s="127"/>
      <c r="R20635" s="127"/>
    </row>
    <row r="20636" spans="7:18" x14ac:dyDescent="0.2">
      <c r="G20636" s="64"/>
      <c r="H20636" s="64"/>
      <c r="O20636" s="87"/>
      <c r="P20636" s="127"/>
      <c r="Q20636" s="127"/>
      <c r="R20636" s="127"/>
    </row>
    <row r="20637" spans="7:18" x14ac:dyDescent="0.2">
      <c r="G20637" s="64"/>
      <c r="H20637" s="64"/>
      <c r="O20637" s="87"/>
      <c r="P20637" s="127"/>
      <c r="Q20637" s="127"/>
      <c r="R20637" s="127"/>
    </row>
    <row r="20638" spans="7:18" x14ac:dyDescent="0.2">
      <c r="G20638" s="64"/>
      <c r="H20638" s="64"/>
      <c r="O20638" s="87"/>
      <c r="P20638" s="127"/>
      <c r="Q20638" s="127"/>
      <c r="R20638" s="127"/>
    </row>
    <row r="20639" spans="7:18" x14ac:dyDescent="0.2">
      <c r="G20639" s="64"/>
      <c r="H20639" s="64"/>
      <c r="O20639" s="87"/>
      <c r="P20639" s="127"/>
      <c r="Q20639" s="127"/>
      <c r="R20639" s="127"/>
    </row>
    <row r="20640" spans="7:18" x14ac:dyDescent="0.2">
      <c r="G20640" s="64"/>
      <c r="H20640" s="64"/>
      <c r="O20640" s="87"/>
      <c r="P20640" s="127"/>
      <c r="Q20640" s="127"/>
      <c r="R20640" s="127"/>
    </row>
    <row r="20641" spans="7:18" x14ac:dyDescent="0.2">
      <c r="G20641" s="64"/>
      <c r="H20641" s="64"/>
      <c r="O20641" s="87"/>
      <c r="P20641" s="127"/>
      <c r="Q20641" s="127"/>
      <c r="R20641" s="127"/>
    </row>
    <row r="20642" spans="7:18" x14ac:dyDescent="0.2">
      <c r="G20642" s="64"/>
      <c r="H20642" s="64"/>
      <c r="O20642" s="87"/>
      <c r="P20642" s="127"/>
      <c r="Q20642" s="127"/>
      <c r="R20642" s="127"/>
    </row>
    <row r="20643" spans="7:18" x14ac:dyDescent="0.2">
      <c r="G20643" s="64"/>
      <c r="H20643" s="64"/>
      <c r="O20643" s="87"/>
      <c r="P20643" s="127"/>
      <c r="Q20643" s="127"/>
      <c r="R20643" s="127"/>
    </row>
    <row r="20644" spans="7:18" x14ac:dyDescent="0.2">
      <c r="G20644" s="64"/>
      <c r="H20644" s="64"/>
      <c r="O20644" s="87"/>
      <c r="P20644" s="127"/>
      <c r="Q20644" s="127"/>
      <c r="R20644" s="127"/>
    </row>
    <row r="20645" spans="7:18" x14ac:dyDescent="0.2">
      <c r="G20645" s="64"/>
      <c r="H20645" s="64"/>
      <c r="O20645" s="87"/>
      <c r="P20645" s="127"/>
      <c r="Q20645" s="127"/>
      <c r="R20645" s="127"/>
    </row>
    <row r="20646" spans="7:18" x14ac:dyDescent="0.2">
      <c r="G20646" s="64"/>
      <c r="H20646" s="64"/>
      <c r="O20646" s="87"/>
      <c r="P20646" s="127"/>
      <c r="Q20646" s="127"/>
      <c r="R20646" s="127"/>
    </row>
    <row r="20647" spans="7:18" x14ac:dyDescent="0.2">
      <c r="G20647" s="64"/>
      <c r="H20647" s="64"/>
      <c r="O20647" s="87"/>
      <c r="P20647" s="127"/>
      <c r="Q20647" s="127"/>
      <c r="R20647" s="127"/>
    </row>
    <row r="20648" spans="7:18" x14ac:dyDescent="0.2">
      <c r="G20648" s="64"/>
      <c r="H20648" s="64"/>
      <c r="O20648" s="87"/>
      <c r="P20648" s="127"/>
      <c r="Q20648" s="127"/>
      <c r="R20648" s="127"/>
    </row>
    <row r="20649" spans="7:18" x14ac:dyDescent="0.2">
      <c r="G20649" s="64"/>
      <c r="H20649" s="64"/>
      <c r="O20649" s="87"/>
      <c r="P20649" s="127"/>
      <c r="Q20649" s="127"/>
      <c r="R20649" s="127"/>
    </row>
    <row r="20650" spans="7:18" x14ac:dyDescent="0.2">
      <c r="G20650" s="64"/>
      <c r="H20650" s="64"/>
      <c r="O20650" s="87"/>
      <c r="P20650" s="127"/>
      <c r="Q20650" s="127"/>
      <c r="R20650" s="127"/>
    </row>
    <row r="20651" spans="7:18" x14ac:dyDescent="0.2">
      <c r="G20651" s="64"/>
      <c r="H20651" s="64"/>
      <c r="O20651" s="87"/>
      <c r="P20651" s="127"/>
      <c r="Q20651" s="127"/>
      <c r="R20651" s="127"/>
    </row>
    <row r="20652" spans="7:18" x14ac:dyDescent="0.2">
      <c r="G20652" s="64"/>
      <c r="H20652" s="64"/>
      <c r="O20652" s="87"/>
      <c r="P20652" s="127"/>
      <c r="Q20652" s="127"/>
      <c r="R20652" s="127"/>
    </row>
    <row r="20653" spans="7:18" x14ac:dyDescent="0.2">
      <c r="G20653" s="64"/>
      <c r="H20653" s="64"/>
      <c r="O20653" s="87"/>
      <c r="P20653" s="127"/>
      <c r="Q20653" s="127"/>
      <c r="R20653" s="127"/>
    </row>
    <row r="20654" spans="7:18" x14ac:dyDescent="0.2">
      <c r="G20654" s="64"/>
      <c r="H20654" s="64"/>
      <c r="O20654" s="87"/>
      <c r="P20654" s="127"/>
      <c r="Q20654" s="127"/>
      <c r="R20654" s="127"/>
    </row>
    <row r="20655" spans="7:18" x14ac:dyDescent="0.2">
      <c r="G20655" s="64"/>
      <c r="H20655" s="64"/>
      <c r="O20655" s="87"/>
      <c r="P20655" s="127"/>
      <c r="Q20655" s="127"/>
      <c r="R20655" s="127"/>
    </row>
    <row r="20656" spans="7:18" x14ac:dyDescent="0.2">
      <c r="G20656" s="64"/>
      <c r="H20656" s="64"/>
      <c r="O20656" s="87"/>
      <c r="P20656" s="127"/>
      <c r="Q20656" s="127"/>
      <c r="R20656" s="127"/>
    </row>
    <row r="20657" spans="7:18" x14ac:dyDescent="0.2">
      <c r="G20657" s="64"/>
      <c r="H20657" s="64"/>
      <c r="O20657" s="87"/>
      <c r="P20657" s="127"/>
      <c r="Q20657" s="127"/>
      <c r="R20657" s="127"/>
    </row>
    <row r="20658" spans="7:18" x14ac:dyDescent="0.2">
      <c r="G20658" s="64"/>
      <c r="H20658" s="64"/>
      <c r="O20658" s="87"/>
      <c r="P20658" s="127"/>
      <c r="Q20658" s="127"/>
      <c r="R20658" s="127"/>
    </row>
    <row r="20659" spans="7:18" x14ac:dyDescent="0.2">
      <c r="G20659" s="64"/>
      <c r="H20659" s="64"/>
      <c r="O20659" s="87"/>
      <c r="P20659" s="127"/>
      <c r="Q20659" s="127"/>
      <c r="R20659" s="127"/>
    </row>
    <row r="20660" spans="7:18" x14ac:dyDescent="0.2">
      <c r="G20660" s="64"/>
      <c r="H20660" s="64"/>
      <c r="O20660" s="87"/>
      <c r="P20660" s="127"/>
      <c r="Q20660" s="127"/>
      <c r="R20660" s="127"/>
    </row>
    <row r="20661" spans="7:18" x14ac:dyDescent="0.2">
      <c r="G20661" s="64"/>
      <c r="H20661" s="64"/>
      <c r="O20661" s="87"/>
      <c r="P20661" s="127"/>
      <c r="Q20661" s="127"/>
      <c r="R20661" s="127"/>
    </row>
    <row r="20662" spans="7:18" x14ac:dyDescent="0.2">
      <c r="G20662" s="64"/>
      <c r="H20662" s="64"/>
      <c r="O20662" s="87"/>
      <c r="P20662" s="127"/>
      <c r="Q20662" s="127"/>
      <c r="R20662" s="127"/>
    </row>
    <row r="20663" spans="7:18" x14ac:dyDescent="0.2">
      <c r="G20663" s="64"/>
      <c r="H20663" s="64"/>
      <c r="O20663" s="87"/>
      <c r="P20663" s="127"/>
      <c r="Q20663" s="127"/>
      <c r="R20663" s="127"/>
    </row>
    <row r="20664" spans="7:18" x14ac:dyDescent="0.2">
      <c r="G20664" s="64"/>
      <c r="H20664" s="64"/>
      <c r="O20664" s="87"/>
      <c r="P20664" s="127"/>
      <c r="Q20664" s="127"/>
      <c r="R20664" s="127"/>
    </row>
    <row r="20665" spans="7:18" x14ac:dyDescent="0.2">
      <c r="G20665" s="64"/>
      <c r="H20665" s="64"/>
      <c r="O20665" s="87"/>
      <c r="P20665" s="127"/>
      <c r="Q20665" s="127"/>
      <c r="R20665" s="127"/>
    </row>
    <row r="20666" spans="7:18" x14ac:dyDescent="0.2">
      <c r="G20666" s="64"/>
      <c r="H20666" s="64"/>
      <c r="O20666" s="87"/>
      <c r="P20666" s="127"/>
      <c r="Q20666" s="127"/>
      <c r="R20666" s="127"/>
    </row>
    <row r="20667" spans="7:18" x14ac:dyDescent="0.2">
      <c r="G20667" s="64"/>
      <c r="H20667" s="64"/>
      <c r="O20667" s="87"/>
      <c r="P20667" s="127"/>
      <c r="Q20667" s="127"/>
      <c r="R20667" s="127"/>
    </row>
    <row r="20668" spans="7:18" x14ac:dyDescent="0.2">
      <c r="G20668" s="64"/>
      <c r="H20668" s="64"/>
      <c r="O20668" s="87"/>
      <c r="P20668" s="127"/>
      <c r="Q20668" s="127"/>
      <c r="R20668" s="127"/>
    </row>
    <row r="20669" spans="7:18" x14ac:dyDescent="0.2">
      <c r="G20669" s="64"/>
      <c r="H20669" s="64"/>
      <c r="O20669" s="87"/>
      <c r="P20669" s="127"/>
      <c r="Q20669" s="127"/>
      <c r="R20669" s="127"/>
    </row>
    <row r="20670" spans="7:18" x14ac:dyDescent="0.2">
      <c r="G20670" s="64"/>
      <c r="H20670" s="64"/>
      <c r="O20670" s="87"/>
      <c r="P20670" s="127"/>
      <c r="Q20670" s="127"/>
      <c r="R20670" s="127"/>
    </row>
    <row r="20671" spans="7:18" x14ac:dyDescent="0.2">
      <c r="G20671" s="64"/>
      <c r="H20671" s="64"/>
      <c r="O20671" s="87"/>
      <c r="P20671" s="127"/>
      <c r="Q20671" s="127"/>
      <c r="R20671" s="127"/>
    </row>
    <row r="20672" spans="7:18" x14ac:dyDescent="0.2">
      <c r="G20672" s="64"/>
      <c r="H20672" s="64"/>
      <c r="O20672" s="87"/>
      <c r="P20672" s="127"/>
      <c r="Q20672" s="127"/>
      <c r="R20672" s="127"/>
    </row>
    <row r="20673" spans="7:18" x14ac:dyDescent="0.2">
      <c r="G20673" s="64"/>
      <c r="H20673" s="64"/>
      <c r="O20673" s="87"/>
      <c r="P20673" s="127"/>
      <c r="Q20673" s="127"/>
      <c r="R20673" s="127"/>
    </row>
    <row r="20674" spans="7:18" x14ac:dyDescent="0.2">
      <c r="G20674" s="64"/>
      <c r="H20674" s="64"/>
      <c r="O20674" s="87"/>
      <c r="P20674" s="127"/>
      <c r="Q20674" s="127"/>
      <c r="R20674" s="127"/>
    </row>
    <row r="20675" spans="7:18" x14ac:dyDescent="0.2">
      <c r="G20675" s="64"/>
      <c r="H20675" s="64"/>
      <c r="O20675" s="87"/>
      <c r="P20675" s="127"/>
      <c r="Q20675" s="127"/>
      <c r="R20675" s="127"/>
    </row>
    <row r="20676" spans="7:18" x14ac:dyDescent="0.2">
      <c r="G20676" s="64"/>
      <c r="H20676" s="64"/>
      <c r="O20676" s="87"/>
      <c r="P20676" s="127"/>
      <c r="Q20676" s="127"/>
      <c r="R20676" s="127"/>
    </row>
    <row r="20677" spans="7:18" x14ac:dyDescent="0.2">
      <c r="G20677" s="64"/>
      <c r="H20677" s="64"/>
      <c r="O20677" s="87"/>
      <c r="P20677" s="127"/>
      <c r="Q20677" s="127"/>
      <c r="R20677" s="127"/>
    </row>
    <row r="20678" spans="7:18" x14ac:dyDescent="0.2">
      <c r="G20678" s="64"/>
      <c r="H20678" s="64"/>
      <c r="O20678" s="87"/>
      <c r="P20678" s="127"/>
      <c r="Q20678" s="127"/>
      <c r="R20678" s="127"/>
    </row>
    <row r="20679" spans="7:18" x14ac:dyDescent="0.2">
      <c r="G20679" s="64"/>
      <c r="H20679" s="64"/>
      <c r="O20679" s="87"/>
      <c r="P20679" s="127"/>
      <c r="Q20679" s="127"/>
      <c r="R20679" s="127"/>
    </row>
    <row r="20680" spans="7:18" x14ac:dyDescent="0.2">
      <c r="G20680" s="64"/>
      <c r="H20680" s="64"/>
      <c r="O20680" s="87"/>
      <c r="P20680" s="127"/>
      <c r="Q20680" s="127"/>
      <c r="R20680" s="127"/>
    </row>
    <row r="20681" spans="7:18" x14ac:dyDescent="0.2">
      <c r="G20681" s="64"/>
      <c r="H20681" s="64"/>
      <c r="O20681" s="87"/>
      <c r="P20681" s="127"/>
      <c r="Q20681" s="127"/>
      <c r="R20681" s="127"/>
    </row>
    <row r="20682" spans="7:18" x14ac:dyDescent="0.2">
      <c r="G20682" s="64"/>
      <c r="H20682" s="64"/>
      <c r="O20682" s="87"/>
      <c r="P20682" s="127"/>
      <c r="Q20682" s="127"/>
      <c r="R20682" s="127"/>
    </row>
    <row r="20683" spans="7:18" x14ac:dyDescent="0.2">
      <c r="G20683" s="64"/>
      <c r="H20683" s="64"/>
      <c r="O20683" s="87"/>
      <c r="P20683" s="127"/>
      <c r="Q20683" s="127"/>
      <c r="R20683" s="127"/>
    </row>
    <row r="20684" spans="7:18" x14ac:dyDescent="0.2">
      <c r="G20684" s="64"/>
      <c r="H20684" s="64"/>
      <c r="O20684" s="87"/>
      <c r="P20684" s="127"/>
      <c r="Q20684" s="127"/>
      <c r="R20684" s="127"/>
    </row>
    <row r="20685" spans="7:18" x14ac:dyDescent="0.2">
      <c r="G20685" s="64"/>
      <c r="H20685" s="64"/>
      <c r="O20685" s="87"/>
      <c r="P20685" s="127"/>
      <c r="Q20685" s="127"/>
      <c r="R20685" s="127"/>
    </row>
    <row r="20686" spans="7:18" x14ac:dyDescent="0.2">
      <c r="G20686" s="64"/>
      <c r="H20686" s="64"/>
      <c r="O20686" s="87"/>
      <c r="P20686" s="127"/>
      <c r="Q20686" s="127"/>
      <c r="R20686" s="127"/>
    </row>
    <row r="20687" spans="7:18" x14ac:dyDescent="0.2">
      <c r="G20687" s="64"/>
      <c r="H20687" s="64"/>
      <c r="O20687" s="87"/>
      <c r="P20687" s="127"/>
      <c r="Q20687" s="127"/>
      <c r="R20687" s="127"/>
    </row>
    <row r="20688" spans="7:18" x14ac:dyDescent="0.2">
      <c r="G20688" s="64"/>
      <c r="H20688" s="64"/>
      <c r="O20688" s="87"/>
      <c r="P20688" s="127"/>
      <c r="Q20688" s="127"/>
      <c r="R20688" s="127"/>
    </row>
    <row r="20689" spans="7:18" x14ac:dyDescent="0.2">
      <c r="G20689" s="64"/>
      <c r="H20689" s="64"/>
      <c r="O20689" s="87"/>
      <c r="P20689" s="127"/>
      <c r="Q20689" s="127"/>
      <c r="R20689" s="127"/>
    </row>
    <row r="20690" spans="7:18" x14ac:dyDescent="0.2">
      <c r="G20690" s="64"/>
      <c r="H20690" s="64"/>
      <c r="O20690" s="87"/>
      <c r="P20690" s="127"/>
      <c r="Q20690" s="127"/>
      <c r="R20690" s="127"/>
    </row>
    <row r="20691" spans="7:18" x14ac:dyDescent="0.2">
      <c r="G20691" s="64"/>
      <c r="H20691" s="64"/>
      <c r="O20691" s="87"/>
      <c r="P20691" s="127"/>
      <c r="Q20691" s="127"/>
      <c r="R20691" s="127"/>
    </row>
    <row r="20692" spans="7:18" x14ac:dyDescent="0.2">
      <c r="G20692" s="64"/>
      <c r="H20692" s="64"/>
      <c r="O20692" s="87"/>
      <c r="P20692" s="127"/>
      <c r="Q20692" s="127"/>
      <c r="R20692" s="127"/>
    </row>
    <row r="20693" spans="7:18" x14ac:dyDescent="0.2">
      <c r="G20693" s="64"/>
      <c r="H20693" s="64"/>
      <c r="O20693" s="87"/>
      <c r="P20693" s="127"/>
      <c r="Q20693" s="127"/>
      <c r="R20693" s="127"/>
    </row>
    <row r="20694" spans="7:18" x14ac:dyDescent="0.2">
      <c r="G20694" s="64"/>
      <c r="H20694" s="64"/>
      <c r="O20694" s="87"/>
      <c r="P20694" s="127"/>
      <c r="Q20694" s="127"/>
      <c r="R20694" s="127"/>
    </row>
    <row r="20695" spans="7:18" x14ac:dyDescent="0.2">
      <c r="G20695" s="64"/>
      <c r="H20695" s="64"/>
      <c r="O20695" s="87"/>
      <c r="P20695" s="127"/>
      <c r="Q20695" s="127"/>
      <c r="R20695" s="127"/>
    </row>
    <row r="20696" spans="7:18" x14ac:dyDescent="0.2">
      <c r="G20696" s="64"/>
      <c r="H20696" s="64"/>
      <c r="O20696" s="87"/>
      <c r="P20696" s="127"/>
      <c r="Q20696" s="127"/>
      <c r="R20696" s="127"/>
    </row>
    <row r="20697" spans="7:18" x14ac:dyDescent="0.2">
      <c r="G20697" s="64"/>
      <c r="H20697" s="64"/>
      <c r="O20697" s="87"/>
      <c r="P20697" s="127"/>
      <c r="Q20697" s="127"/>
      <c r="R20697" s="127"/>
    </row>
    <row r="20698" spans="7:18" x14ac:dyDescent="0.2">
      <c r="G20698" s="64"/>
      <c r="H20698" s="64"/>
      <c r="O20698" s="87"/>
      <c r="P20698" s="127"/>
      <c r="Q20698" s="127"/>
      <c r="R20698" s="127"/>
    </row>
    <row r="20699" spans="7:18" x14ac:dyDescent="0.2">
      <c r="G20699" s="64"/>
      <c r="H20699" s="64"/>
      <c r="O20699" s="87"/>
      <c r="P20699" s="127"/>
      <c r="Q20699" s="127"/>
      <c r="R20699" s="127"/>
    </row>
    <row r="20700" spans="7:18" x14ac:dyDescent="0.2">
      <c r="G20700" s="64"/>
      <c r="H20700" s="64"/>
      <c r="O20700" s="87"/>
      <c r="P20700" s="127"/>
      <c r="Q20700" s="127"/>
      <c r="R20700" s="127"/>
    </row>
    <row r="20701" spans="7:18" x14ac:dyDescent="0.2">
      <c r="G20701" s="64"/>
      <c r="H20701" s="64"/>
      <c r="O20701" s="87"/>
      <c r="P20701" s="127"/>
      <c r="Q20701" s="127"/>
      <c r="R20701" s="127"/>
    </row>
    <row r="20702" spans="7:18" x14ac:dyDescent="0.2">
      <c r="G20702" s="64"/>
      <c r="H20702" s="64"/>
      <c r="O20702" s="87"/>
      <c r="P20702" s="127"/>
      <c r="Q20702" s="127"/>
      <c r="R20702" s="127"/>
    </row>
    <row r="20703" spans="7:18" x14ac:dyDescent="0.2">
      <c r="G20703" s="64"/>
      <c r="H20703" s="64"/>
      <c r="O20703" s="87"/>
      <c r="P20703" s="127"/>
      <c r="Q20703" s="127"/>
      <c r="R20703" s="127"/>
    </row>
    <row r="20704" spans="7:18" x14ac:dyDescent="0.2">
      <c r="G20704" s="64"/>
      <c r="H20704" s="64"/>
      <c r="O20704" s="87"/>
      <c r="P20704" s="127"/>
      <c r="Q20704" s="127"/>
      <c r="R20704" s="127"/>
    </row>
    <row r="20705" spans="7:18" x14ac:dyDescent="0.2">
      <c r="G20705" s="64"/>
      <c r="H20705" s="64"/>
      <c r="O20705" s="87"/>
      <c r="P20705" s="127"/>
      <c r="Q20705" s="127"/>
      <c r="R20705" s="127"/>
    </row>
    <row r="20706" spans="7:18" x14ac:dyDescent="0.2">
      <c r="G20706" s="64"/>
      <c r="H20706" s="64"/>
      <c r="O20706" s="87"/>
      <c r="P20706" s="127"/>
      <c r="Q20706" s="127"/>
      <c r="R20706" s="127"/>
    </row>
    <row r="20707" spans="7:18" x14ac:dyDescent="0.2">
      <c r="G20707" s="64"/>
      <c r="H20707" s="64"/>
      <c r="O20707" s="87"/>
      <c r="P20707" s="127"/>
      <c r="Q20707" s="127"/>
      <c r="R20707" s="127"/>
    </row>
    <row r="20708" spans="7:18" x14ac:dyDescent="0.2">
      <c r="G20708" s="64"/>
      <c r="H20708" s="64"/>
      <c r="O20708" s="87"/>
      <c r="P20708" s="127"/>
      <c r="Q20708" s="127"/>
      <c r="R20708" s="127"/>
    </row>
    <row r="20709" spans="7:18" x14ac:dyDescent="0.2">
      <c r="G20709" s="64"/>
      <c r="H20709" s="64"/>
      <c r="O20709" s="87"/>
      <c r="P20709" s="127"/>
      <c r="Q20709" s="127"/>
      <c r="R20709" s="127"/>
    </row>
    <row r="20710" spans="7:18" x14ac:dyDescent="0.2">
      <c r="G20710" s="64"/>
      <c r="H20710" s="64"/>
      <c r="O20710" s="87"/>
      <c r="P20710" s="127"/>
      <c r="Q20710" s="127"/>
      <c r="R20710" s="127"/>
    </row>
    <row r="20711" spans="7:18" x14ac:dyDescent="0.2">
      <c r="G20711" s="64"/>
      <c r="H20711" s="64"/>
      <c r="O20711" s="87"/>
      <c r="P20711" s="127"/>
      <c r="Q20711" s="127"/>
      <c r="R20711" s="127"/>
    </row>
    <row r="20712" spans="7:18" x14ac:dyDescent="0.2">
      <c r="G20712" s="64"/>
      <c r="H20712" s="64"/>
      <c r="O20712" s="87"/>
      <c r="P20712" s="127"/>
      <c r="Q20712" s="127"/>
      <c r="R20712" s="127"/>
    </row>
    <row r="20713" spans="7:18" x14ac:dyDescent="0.2">
      <c r="G20713" s="64"/>
      <c r="H20713" s="64"/>
      <c r="O20713" s="87"/>
      <c r="P20713" s="127"/>
      <c r="Q20713" s="127"/>
      <c r="R20713" s="127"/>
    </row>
    <row r="20714" spans="7:18" x14ac:dyDescent="0.2">
      <c r="G20714" s="64"/>
      <c r="H20714" s="64"/>
      <c r="O20714" s="87"/>
      <c r="P20714" s="127"/>
      <c r="Q20714" s="127"/>
      <c r="R20714" s="127"/>
    </row>
    <row r="20715" spans="7:18" x14ac:dyDescent="0.2">
      <c r="G20715" s="64"/>
      <c r="H20715" s="64"/>
      <c r="O20715" s="87"/>
      <c r="P20715" s="127"/>
      <c r="Q20715" s="127"/>
      <c r="R20715" s="127"/>
    </row>
    <row r="20716" spans="7:18" x14ac:dyDescent="0.2">
      <c r="G20716" s="64"/>
      <c r="H20716" s="64"/>
      <c r="O20716" s="87"/>
      <c r="P20716" s="127"/>
      <c r="Q20716" s="127"/>
      <c r="R20716" s="127"/>
    </row>
    <row r="20717" spans="7:18" x14ac:dyDescent="0.2">
      <c r="G20717" s="64"/>
      <c r="H20717" s="64"/>
      <c r="O20717" s="87"/>
      <c r="P20717" s="127"/>
      <c r="Q20717" s="127"/>
      <c r="R20717" s="127"/>
    </row>
    <row r="20718" spans="7:18" x14ac:dyDescent="0.2">
      <c r="G20718" s="64"/>
      <c r="H20718" s="64"/>
      <c r="O20718" s="87"/>
      <c r="P20718" s="127"/>
      <c r="Q20718" s="127"/>
      <c r="R20718" s="127"/>
    </row>
    <row r="20719" spans="7:18" x14ac:dyDescent="0.2">
      <c r="G20719" s="64"/>
      <c r="H20719" s="64"/>
      <c r="O20719" s="87"/>
      <c r="P20719" s="127"/>
      <c r="Q20719" s="127"/>
      <c r="R20719" s="127"/>
    </row>
    <row r="20720" spans="7:18" x14ac:dyDescent="0.2">
      <c r="G20720" s="64"/>
      <c r="H20720" s="64"/>
      <c r="O20720" s="87"/>
      <c r="P20720" s="127"/>
      <c r="Q20720" s="127"/>
      <c r="R20720" s="127"/>
    </row>
    <row r="20721" spans="7:18" x14ac:dyDescent="0.2">
      <c r="G20721" s="64"/>
      <c r="H20721" s="64"/>
      <c r="O20721" s="87"/>
      <c r="P20721" s="127"/>
      <c r="Q20721" s="127"/>
      <c r="R20721" s="127"/>
    </row>
    <row r="20722" spans="7:18" x14ac:dyDescent="0.2">
      <c r="G20722" s="64"/>
      <c r="H20722" s="64"/>
      <c r="O20722" s="87"/>
      <c r="P20722" s="127"/>
      <c r="Q20722" s="127"/>
      <c r="R20722" s="127"/>
    </row>
    <row r="20723" spans="7:18" x14ac:dyDescent="0.2">
      <c r="G20723" s="64"/>
      <c r="H20723" s="64"/>
      <c r="O20723" s="87"/>
      <c r="P20723" s="127"/>
      <c r="Q20723" s="127"/>
      <c r="R20723" s="127"/>
    </row>
    <row r="20724" spans="7:18" x14ac:dyDescent="0.2">
      <c r="G20724" s="64"/>
      <c r="H20724" s="64"/>
      <c r="O20724" s="87"/>
      <c r="P20724" s="127"/>
      <c r="Q20724" s="127"/>
      <c r="R20724" s="127"/>
    </row>
    <row r="20725" spans="7:18" x14ac:dyDescent="0.2">
      <c r="G20725" s="64"/>
      <c r="H20725" s="64"/>
      <c r="O20725" s="87"/>
      <c r="P20725" s="127"/>
      <c r="Q20725" s="127"/>
      <c r="R20725" s="127"/>
    </row>
    <row r="20726" spans="7:18" x14ac:dyDescent="0.2">
      <c r="G20726" s="64"/>
      <c r="H20726" s="64"/>
      <c r="O20726" s="87"/>
      <c r="P20726" s="127"/>
      <c r="Q20726" s="127"/>
      <c r="R20726" s="127"/>
    </row>
    <row r="20727" spans="7:18" x14ac:dyDescent="0.2">
      <c r="G20727" s="64"/>
      <c r="H20727" s="64"/>
      <c r="O20727" s="87"/>
      <c r="P20727" s="127"/>
      <c r="Q20727" s="127"/>
      <c r="R20727" s="127"/>
    </row>
    <row r="20728" spans="7:18" x14ac:dyDescent="0.2">
      <c r="G20728" s="64"/>
      <c r="H20728" s="64"/>
      <c r="O20728" s="87"/>
      <c r="P20728" s="127"/>
      <c r="Q20728" s="127"/>
      <c r="R20728" s="127"/>
    </row>
    <row r="20729" spans="7:18" x14ac:dyDescent="0.2">
      <c r="G20729" s="64"/>
      <c r="H20729" s="64"/>
      <c r="O20729" s="87"/>
      <c r="P20729" s="127"/>
      <c r="Q20729" s="127"/>
      <c r="R20729" s="127"/>
    </row>
    <row r="20730" spans="7:18" x14ac:dyDescent="0.2">
      <c r="G20730" s="64"/>
      <c r="H20730" s="64"/>
      <c r="O20730" s="87"/>
      <c r="P20730" s="127"/>
      <c r="Q20730" s="127"/>
      <c r="R20730" s="127"/>
    </row>
    <row r="20731" spans="7:18" x14ac:dyDescent="0.2">
      <c r="G20731" s="64"/>
      <c r="H20731" s="64"/>
      <c r="O20731" s="87"/>
      <c r="P20731" s="127"/>
      <c r="Q20731" s="127"/>
      <c r="R20731" s="127"/>
    </row>
    <row r="20732" spans="7:18" x14ac:dyDescent="0.2">
      <c r="G20732" s="64"/>
      <c r="H20732" s="64"/>
      <c r="O20732" s="87"/>
      <c r="P20732" s="127"/>
      <c r="Q20732" s="127"/>
      <c r="R20732" s="127"/>
    </row>
    <row r="20733" spans="7:18" x14ac:dyDescent="0.2">
      <c r="G20733" s="64"/>
      <c r="H20733" s="64"/>
      <c r="O20733" s="87"/>
      <c r="P20733" s="127"/>
      <c r="Q20733" s="127"/>
      <c r="R20733" s="127"/>
    </row>
    <row r="20734" spans="7:18" x14ac:dyDescent="0.2">
      <c r="G20734" s="64"/>
      <c r="H20734" s="64"/>
      <c r="O20734" s="87"/>
      <c r="P20734" s="127"/>
      <c r="Q20734" s="127"/>
      <c r="R20734" s="127"/>
    </row>
    <row r="20735" spans="7:18" x14ac:dyDescent="0.2">
      <c r="G20735" s="64"/>
      <c r="H20735" s="64"/>
      <c r="O20735" s="87"/>
      <c r="P20735" s="127"/>
      <c r="Q20735" s="127"/>
      <c r="R20735" s="127"/>
    </row>
    <row r="20736" spans="7:18" x14ac:dyDescent="0.2">
      <c r="G20736" s="64"/>
      <c r="H20736" s="64"/>
      <c r="O20736" s="87"/>
      <c r="P20736" s="127"/>
      <c r="Q20736" s="127"/>
      <c r="R20736" s="127"/>
    </row>
    <row r="20737" spans="7:18" x14ac:dyDescent="0.2">
      <c r="G20737" s="64"/>
      <c r="H20737" s="64"/>
      <c r="O20737" s="87"/>
      <c r="P20737" s="127"/>
      <c r="Q20737" s="127"/>
      <c r="R20737" s="127"/>
    </row>
    <row r="20738" spans="7:18" x14ac:dyDescent="0.2">
      <c r="G20738" s="64"/>
      <c r="H20738" s="64"/>
      <c r="O20738" s="87"/>
      <c r="P20738" s="127"/>
      <c r="Q20738" s="127"/>
      <c r="R20738" s="127"/>
    </row>
    <row r="20739" spans="7:18" x14ac:dyDescent="0.2">
      <c r="G20739" s="64"/>
      <c r="H20739" s="64"/>
      <c r="O20739" s="87"/>
      <c r="P20739" s="127"/>
      <c r="Q20739" s="127"/>
      <c r="R20739" s="127"/>
    </row>
    <row r="20740" spans="7:18" x14ac:dyDescent="0.2">
      <c r="G20740" s="64"/>
      <c r="H20740" s="64"/>
      <c r="O20740" s="87"/>
      <c r="P20740" s="127"/>
      <c r="Q20740" s="127"/>
      <c r="R20740" s="127"/>
    </row>
    <row r="20741" spans="7:18" x14ac:dyDescent="0.2">
      <c r="G20741" s="64"/>
      <c r="H20741" s="64"/>
      <c r="O20741" s="87"/>
      <c r="P20741" s="127"/>
      <c r="Q20741" s="127"/>
      <c r="R20741" s="127"/>
    </row>
    <row r="20742" spans="7:18" x14ac:dyDescent="0.2">
      <c r="G20742" s="64"/>
      <c r="H20742" s="64"/>
      <c r="O20742" s="87"/>
      <c r="P20742" s="127"/>
      <c r="Q20742" s="127"/>
      <c r="R20742" s="127"/>
    </row>
    <row r="20743" spans="7:18" x14ac:dyDescent="0.2">
      <c r="G20743" s="64"/>
      <c r="H20743" s="64"/>
      <c r="O20743" s="87"/>
      <c r="P20743" s="127"/>
      <c r="Q20743" s="127"/>
      <c r="R20743" s="127"/>
    </row>
    <row r="20744" spans="7:18" x14ac:dyDescent="0.2">
      <c r="G20744" s="64"/>
      <c r="H20744" s="64"/>
      <c r="O20744" s="87"/>
      <c r="P20744" s="127"/>
      <c r="Q20744" s="127"/>
      <c r="R20744" s="127"/>
    </row>
    <row r="20745" spans="7:18" x14ac:dyDescent="0.2">
      <c r="G20745" s="64"/>
      <c r="H20745" s="64"/>
      <c r="O20745" s="87"/>
      <c r="P20745" s="127"/>
      <c r="Q20745" s="127"/>
      <c r="R20745" s="127"/>
    </row>
    <row r="20746" spans="7:18" x14ac:dyDescent="0.2">
      <c r="G20746" s="64"/>
      <c r="H20746" s="64"/>
      <c r="O20746" s="87"/>
      <c r="P20746" s="127"/>
      <c r="Q20746" s="127"/>
      <c r="R20746" s="127"/>
    </row>
    <row r="20747" spans="7:18" x14ac:dyDescent="0.2">
      <c r="G20747" s="64"/>
      <c r="H20747" s="64"/>
      <c r="O20747" s="87"/>
      <c r="P20747" s="127"/>
      <c r="Q20747" s="127"/>
      <c r="R20747" s="127"/>
    </row>
    <row r="20748" spans="7:18" x14ac:dyDescent="0.2">
      <c r="G20748" s="64"/>
      <c r="H20748" s="64"/>
      <c r="O20748" s="87"/>
      <c r="P20748" s="127"/>
      <c r="Q20748" s="127"/>
      <c r="R20748" s="127"/>
    </row>
    <row r="20749" spans="7:18" x14ac:dyDescent="0.2">
      <c r="G20749" s="64"/>
      <c r="H20749" s="64"/>
      <c r="O20749" s="87"/>
      <c r="P20749" s="127"/>
      <c r="Q20749" s="127"/>
      <c r="R20749" s="127"/>
    </row>
    <row r="20750" spans="7:18" x14ac:dyDescent="0.2">
      <c r="G20750" s="64"/>
      <c r="H20750" s="64"/>
      <c r="O20750" s="87"/>
      <c r="P20750" s="127"/>
      <c r="Q20750" s="127"/>
      <c r="R20750" s="127"/>
    </row>
    <row r="20751" spans="7:18" x14ac:dyDescent="0.2">
      <c r="G20751" s="64"/>
      <c r="H20751" s="64"/>
      <c r="O20751" s="87"/>
      <c r="P20751" s="127"/>
      <c r="Q20751" s="127"/>
      <c r="R20751" s="127"/>
    </row>
    <row r="20752" spans="7:18" x14ac:dyDescent="0.2">
      <c r="G20752" s="64"/>
      <c r="H20752" s="64"/>
      <c r="O20752" s="87"/>
      <c r="P20752" s="127"/>
      <c r="Q20752" s="127"/>
      <c r="R20752" s="127"/>
    </row>
    <row r="20753" spans="7:18" x14ac:dyDescent="0.2">
      <c r="G20753" s="64"/>
      <c r="H20753" s="64"/>
      <c r="O20753" s="87"/>
      <c r="P20753" s="127"/>
      <c r="Q20753" s="127"/>
      <c r="R20753" s="127"/>
    </row>
    <row r="20754" spans="7:18" x14ac:dyDescent="0.2">
      <c r="G20754" s="64"/>
      <c r="H20754" s="64"/>
      <c r="O20754" s="87"/>
      <c r="P20754" s="127"/>
      <c r="Q20754" s="127"/>
      <c r="R20754" s="127"/>
    </row>
    <row r="20755" spans="7:18" x14ac:dyDescent="0.2">
      <c r="G20755" s="64"/>
      <c r="H20755" s="64"/>
      <c r="O20755" s="87"/>
      <c r="P20755" s="127"/>
      <c r="Q20755" s="127"/>
      <c r="R20755" s="127"/>
    </row>
    <row r="20756" spans="7:18" x14ac:dyDescent="0.2">
      <c r="G20756" s="64"/>
      <c r="H20756" s="64"/>
      <c r="O20756" s="87"/>
      <c r="P20756" s="127"/>
      <c r="Q20756" s="127"/>
      <c r="R20756" s="127"/>
    </row>
    <row r="20757" spans="7:18" x14ac:dyDescent="0.2">
      <c r="G20757" s="64"/>
      <c r="H20757" s="64"/>
      <c r="O20757" s="87"/>
      <c r="P20757" s="127"/>
      <c r="Q20757" s="127"/>
      <c r="R20757" s="127"/>
    </row>
    <row r="20758" spans="7:18" x14ac:dyDescent="0.2">
      <c r="G20758" s="64"/>
      <c r="H20758" s="64"/>
      <c r="O20758" s="87"/>
      <c r="P20758" s="127"/>
      <c r="Q20758" s="127"/>
      <c r="R20758" s="127"/>
    </row>
    <row r="20759" spans="7:18" x14ac:dyDescent="0.2">
      <c r="G20759" s="64"/>
      <c r="H20759" s="64"/>
      <c r="O20759" s="87"/>
      <c r="P20759" s="127"/>
      <c r="Q20759" s="127"/>
      <c r="R20759" s="127"/>
    </row>
    <row r="20760" spans="7:18" x14ac:dyDescent="0.2">
      <c r="G20760" s="64"/>
      <c r="H20760" s="64"/>
      <c r="O20760" s="87"/>
      <c r="P20760" s="127"/>
      <c r="Q20760" s="127"/>
      <c r="R20760" s="127"/>
    </row>
    <row r="20761" spans="7:18" x14ac:dyDescent="0.2">
      <c r="G20761" s="64"/>
      <c r="H20761" s="64"/>
      <c r="O20761" s="87"/>
      <c r="P20761" s="127"/>
      <c r="Q20761" s="127"/>
      <c r="R20761" s="127"/>
    </row>
    <row r="20762" spans="7:18" x14ac:dyDescent="0.2">
      <c r="G20762" s="64"/>
      <c r="H20762" s="64"/>
      <c r="O20762" s="87"/>
      <c r="P20762" s="127"/>
      <c r="Q20762" s="127"/>
      <c r="R20762" s="127"/>
    </row>
    <row r="20763" spans="7:18" x14ac:dyDescent="0.2">
      <c r="G20763" s="64"/>
      <c r="H20763" s="64"/>
      <c r="O20763" s="87"/>
      <c r="P20763" s="127"/>
      <c r="Q20763" s="127"/>
      <c r="R20763" s="127"/>
    </row>
    <row r="20764" spans="7:18" x14ac:dyDescent="0.2">
      <c r="G20764" s="64"/>
      <c r="H20764" s="64"/>
      <c r="O20764" s="87"/>
      <c r="P20764" s="127"/>
      <c r="Q20764" s="127"/>
      <c r="R20764" s="127"/>
    </row>
    <row r="20765" spans="7:18" x14ac:dyDescent="0.2">
      <c r="G20765" s="64"/>
      <c r="H20765" s="64"/>
      <c r="O20765" s="87"/>
      <c r="P20765" s="127"/>
      <c r="Q20765" s="127"/>
      <c r="R20765" s="127"/>
    </row>
    <row r="20766" spans="7:18" x14ac:dyDescent="0.2">
      <c r="G20766" s="64"/>
      <c r="H20766" s="64"/>
      <c r="O20766" s="87"/>
      <c r="P20766" s="127"/>
      <c r="Q20766" s="127"/>
      <c r="R20766" s="127"/>
    </row>
    <row r="20767" spans="7:18" x14ac:dyDescent="0.2">
      <c r="G20767" s="64"/>
      <c r="H20767" s="64"/>
      <c r="O20767" s="87"/>
      <c r="P20767" s="127"/>
      <c r="Q20767" s="127"/>
      <c r="R20767" s="127"/>
    </row>
    <row r="20768" spans="7:18" x14ac:dyDescent="0.2">
      <c r="G20768" s="64"/>
      <c r="H20768" s="64"/>
      <c r="O20768" s="87"/>
      <c r="P20768" s="127"/>
      <c r="Q20768" s="127"/>
      <c r="R20768" s="127"/>
    </row>
    <row r="20769" spans="7:18" x14ac:dyDescent="0.2">
      <c r="G20769" s="64"/>
      <c r="H20769" s="64"/>
      <c r="O20769" s="87"/>
      <c r="P20769" s="127"/>
      <c r="Q20769" s="127"/>
      <c r="R20769" s="127"/>
    </row>
    <row r="20770" spans="7:18" x14ac:dyDescent="0.2">
      <c r="G20770" s="64"/>
      <c r="H20770" s="64"/>
      <c r="O20770" s="87"/>
      <c r="P20770" s="127"/>
      <c r="Q20770" s="127"/>
      <c r="R20770" s="127"/>
    </row>
    <row r="20771" spans="7:18" x14ac:dyDescent="0.2">
      <c r="G20771" s="64"/>
      <c r="H20771" s="64"/>
      <c r="O20771" s="87"/>
      <c r="P20771" s="127"/>
      <c r="Q20771" s="127"/>
      <c r="R20771" s="127"/>
    </row>
    <row r="20772" spans="7:18" x14ac:dyDescent="0.2">
      <c r="G20772" s="64"/>
      <c r="H20772" s="64"/>
      <c r="O20772" s="87"/>
      <c r="P20772" s="127"/>
      <c r="Q20772" s="127"/>
      <c r="R20772" s="127"/>
    </row>
    <row r="20773" spans="7:18" x14ac:dyDescent="0.2">
      <c r="G20773" s="64"/>
      <c r="H20773" s="64"/>
      <c r="O20773" s="87"/>
      <c r="P20773" s="127"/>
      <c r="Q20773" s="127"/>
      <c r="R20773" s="127"/>
    </row>
    <row r="20774" spans="7:18" x14ac:dyDescent="0.2">
      <c r="G20774" s="64"/>
      <c r="H20774" s="64"/>
      <c r="O20774" s="87"/>
      <c r="P20774" s="127"/>
      <c r="Q20774" s="127"/>
      <c r="R20774" s="127"/>
    </row>
    <row r="20775" spans="7:18" x14ac:dyDescent="0.2">
      <c r="G20775" s="64"/>
      <c r="H20775" s="64"/>
      <c r="O20775" s="87"/>
      <c r="P20775" s="127"/>
      <c r="Q20775" s="127"/>
      <c r="R20775" s="127"/>
    </row>
    <row r="20776" spans="7:18" x14ac:dyDescent="0.2">
      <c r="G20776" s="64"/>
      <c r="H20776" s="64"/>
      <c r="O20776" s="87"/>
      <c r="P20776" s="127"/>
      <c r="Q20776" s="127"/>
      <c r="R20776" s="127"/>
    </row>
    <row r="20777" spans="7:18" x14ac:dyDescent="0.2">
      <c r="G20777" s="64"/>
      <c r="H20777" s="64"/>
      <c r="O20777" s="87"/>
      <c r="P20777" s="127"/>
      <c r="Q20777" s="127"/>
      <c r="R20777" s="127"/>
    </row>
    <row r="20778" spans="7:18" x14ac:dyDescent="0.2">
      <c r="G20778" s="64"/>
      <c r="H20778" s="64"/>
      <c r="O20778" s="87"/>
      <c r="P20778" s="127"/>
      <c r="Q20778" s="127"/>
      <c r="R20778" s="127"/>
    </row>
    <row r="20779" spans="7:18" x14ac:dyDescent="0.2">
      <c r="G20779" s="64"/>
      <c r="H20779" s="64"/>
      <c r="O20779" s="87"/>
      <c r="P20779" s="127"/>
      <c r="Q20779" s="127"/>
      <c r="R20779" s="127"/>
    </row>
    <row r="20780" spans="7:18" x14ac:dyDescent="0.2">
      <c r="G20780" s="64"/>
      <c r="H20780" s="64"/>
      <c r="O20780" s="87"/>
      <c r="P20780" s="127"/>
      <c r="Q20780" s="127"/>
      <c r="R20780" s="127"/>
    </row>
    <row r="20781" spans="7:18" x14ac:dyDescent="0.2">
      <c r="G20781" s="64"/>
      <c r="H20781" s="64"/>
      <c r="O20781" s="87"/>
      <c r="P20781" s="127"/>
      <c r="Q20781" s="127"/>
      <c r="R20781" s="127"/>
    </row>
    <row r="20782" spans="7:18" x14ac:dyDescent="0.2">
      <c r="G20782" s="64"/>
      <c r="H20782" s="64"/>
      <c r="O20782" s="87"/>
      <c r="P20782" s="127"/>
      <c r="Q20782" s="127"/>
      <c r="R20782" s="127"/>
    </row>
    <row r="20783" spans="7:18" x14ac:dyDescent="0.2">
      <c r="G20783" s="64"/>
      <c r="H20783" s="64"/>
      <c r="O20783" s="87"/>
      <c r="P20783" s="127"/>
      <c r="Q20783" s="127"/>
      <c r="R20783" s="127"/>
    </row>
    <row r="20784" spans="7:18" x14ac:dyDescent="0.2">
      <c r="G20784" s="64"/>
      <c r="H20784" s="64"/>
      <c r="O20784" s="87"/>
      <c r="P20784" s="127"/>
      <c r="Q20784" s="127"/>
      <c r="R20784" s="127"/>
    </row>
    <row r="20785" spans="7:18" x14ac:dyDescent="0.2">
      <c r="G20785" s="64"/>
      <c r="H20785" s="64"/>
      <c r="O20785" s="87"/>
      <c r="P20785" s="127"/>
      <c r="Q20785" s="127"/>
      <c r="R20785" s="127"/>
    </row>
    <row r="20786" spans="7:18" x14ac:dyDescent="0.2">
      <c r="G20786" s="64"/>
      <c r="H20786" s="64"/>
      <c r="O20786" s="87"/>
      <c r="P20786" s="127"/>
      <c r="Q20786" s="127"/>
      <c r="R20786" s="127"/>
    </row>
    <row r="20787" spans="7:18" x14ac:dyDescent="0.2">
      <c r="G20787" s="64"/>
      <c r="H20787" s="64"/>
      <c r="O20787" s="87"/>
      <c r="P20787" s="127"/>
      <c r="Q20787" s="127"/>
      <c r="R20787" s="127"/>
    </row>
    <row r="20788" spans="7:18" x14ac:dyDescent="0.2">
      <c r="G20788" s="64"/>
      <c r="H20788" s="64"/>
      <c r="O20788" s="87"/>
      <c r="P20788" s="127"/>
      <c r="Q20788" s="127"/>
      <c r="R20788" s="127"/>
    </row>
    <row r="20789" spans="7:18" x14ac:dyDescent="0.2">
      <c r="G20789" s="64"/>
      <c r="H20789" s="64"/>
      <c r="O20789" s="87"/>
      <c r="P20789" s="127"/>
      <c r="Q20789" s="127"/>
      <c r="R20789" s="127"/>
    </row>
    <row r="20790" spans="7:18" x14ac:dyDescent="0.2">
      <c r="G20790" s="64"/>
      <c r="H20790" s="64"/>
      <c r="O20790" s="87"/>
      <c r="P20790" s="127"/>
      <c r="Q20790" s="127"/>
      <c r="R20790" s="127"/>
    </row>
    <row r="20791" spans="7:18" x14ac:dyDescent="0.2">
      <c r="G20791" s="64"/>
      <c r="H20791" s="64"/>
      <c r="O20791" s="87"/>
      <c r="P20791" s="127"/>
      <c r="Q20791" s="127"/>
      <c r="R20791" s="127"/>
    </row>
    <row r="20792" spans="7:18" x14ac:dyDescent="0.2">
      <c r="G20792" s="64"/>
      <c r="H20792" s="64"/>
      <c r="O20792" s="87"/>
      <c r="P20792" s="127"/>
      <c r="Q20792" s="127"/>
      <c r="R20792" s="127"/>
    </row>
    <row r="20793" spans="7:18" x14ac:dyDescent="0.2">
      <c r="G20793" s="64"/>
      <c r="H20793" s="64"/>
      <c r="O20793" s="87"/>
      <c r="P20793" s="127"/>
      <c r="Q20793" s="127"/>
      <c r="R20793" s="127"/>
    </row>
    <row r="20794" spans="7:18" x14ac:dyDescent="0.2">
      <c r="G20794" s="64"/>
      <c r="H20794" s="64"/>
      <c r="O20794" s="87"/>
      <c r="P20794" s="127"/>
      <c r="Q20794" s="127"/>
      <c r="R20794" s="127"/>
    </row>
    <row r="20795" spans="7:18" x14ac:dyDescent="0.2">
      <c r="G20795" s="64"/>
      <c r="H20795" s="64"/>
      <c r="O20795" s="87"/>
      <c r="P20795" s="127"/>
      <c r="Q20795" s="127"/>
      <c r="R20795" s="127"/>
    </row>
    <row r="20796" spans="7:18" x14ac:dyDescent="0.2">
      <c r="G20796" s="64"/>
      <c r="H20796" s="64"/>
      <c r="O20796" s="87"/>
      <c r="P20796" s="127"/>
      <c r="Q20796" s="127"/>
      <c r="R20796" s="127"/>
    </row>
    <row r="20797" spans="7:18" x14ac:dyDescent="0.2">
      <c r="G20797" s="64"/>
      <c r="H20797" s="64"/>
      <c r="O20797" s="87"/>
      <c r="P20797" s="127"/>
      <c r="Q20797" s="127"/>
      <c r="R20797" s="127"/>
    </row>
    <row r="20798" spans="7:18" x14ac:dyDescent="0.2">
      <c r="G20798" s="64"/>
      <c r="H20798" s="64"/>
      <c r="O20798" s="87"/>
      <c r="P20798" s="127"/>
      <c r="Q20798" s="127"/>
      <c r="R20798" s="127"/>
    </row>
    <row r="20799" spans="7:18" x14ac:dyDescent="0.2">
      <c r="G20799" s="64"/>
      <c r="H20799" s="64"/>
      <c r="O20799" s="87"/>
      <c r="P20799" s="127"/>
      <c r="Q20799" s="127"/>
      <c r="R20799" s="127"/>
    </row>
    <row r="20800" spans="7:18" x14ac:dyDescent="0.2">
      <c r="G20800" s="64"/>
      <c r="H20800" s="64"/>
      <c r="O20800" s="87"/>
      <c r="P20800" s="127"/>
      <c r="Q20800" s="127"/>
      <c r="R20800" s="127"/>
    </row>
    <row r="20801" spans="7:18" x14ac:dyDescent="0.2">
      <c r="G20801" s="64"/>
      <c r="H20801" s="64"/>
      <c r="O20801" s="87"/>
      <c r="P20801" s="127"/>
      <c r="Q20801" s="127"/>
      <c r="R20801" s="127"/>
    </row>
    <row r="20802" spans="7:18" x14ac:dyDescent="0.2">
      <c r="G20802" s="64"/>
      <c r="H20802" s="64"/>
      <c r="O20802" s="87"/>
      <c r="P20802" s="127"/>
      <c r="Q20802" s="127"/>
      <c r="R20802" s="127"/>
    </row>
    <row r="20803" spans="7:18" x14ac:dyDescent="0.2">
      <c r="G20803" s="64"/>
      <c r="H20803" s="64"/>
      <c r="O20803" s="87"/>
      <c r="P20803" s="127"/>
      <c r="Q20803" s="127"/>
      <c r="R20803" s="127"/>
    </row>
    <row r="20804" spans="7:18" x14ac:dyDescent="0.2">
      <c r="G20804" s="64"/>
      <c r="H20804" s="64"/>
      <c r="O20804" s="87"/>
      <c r="P20804" s="127"/>
      <c r="Q20804" s="127"/>
      <c r="R20804" s="127"/>
    </row>
    <row r="20805" spans="7:18" x14ac:dyDescent="0.2">
      <c r="G20805" s="64"/>
      <c r="H20805" s="64"/>
      <c r="O20805" s="87"/>
      <c r="P20805" s="127"/>
      <c r="Q20805" s="127"/>
      <c r="R20805" s="127"/>
    </row>
    <row r="20806" spans="7:18" x14ac:dyDescent="0.2">
      <c r="G20806" s="64"/>
      <c r="H20806" s="64"/>
      <c r="O20806" s="87"/>
      <c r="P20806" s="127"/>
      <c r="Q20806" s="127"/>
      <c r="R20806" s="127"/>
    </row>
    <row r="20807" spans="7:18" x14ac:dyDescent="0.2">
      <c r="G20807" s="64"/>
      <c r="H20807" s="64"/>
      <c r="O20807" s="87"/>
      <c r="P20807" s="127"/>
      <c r="Q20807" s="127"/>
      <c r="R20807" s="127"/>
    </row>
    <row r="20808" spans="7:18" x14ac:dyDescent="0.2">
      <c r="G20808" s="64"/>
      <c r="H20808" s="64"/>
      <c r="O20808" s="87"/>
      <c r="P20808" s="127"/>
      <c r="Q20808" s="127"/>
      <c r="R20808" s="127"/>
    </row>
    <row r="20809" spans="7:18" x14ac:dyDescent="0.2">
      <c r="G20809" s="64"/>
      <c r="H20809" s="64"/>
      <c r="O20809" s="87"/>
      <c r="P20809" s="127"/>
      <c r="Q20809" s="127"/>
      <c r="R20809" s="127"/>
    </row>
    <row r="20810" spans="7:18" x14ac:dyDescent="0.2">
      <c r="G20810" s="64"/>
      <c r="H20810" s="64"/>
      <c r="O20810" s="87"/>
      <c r="P20810" s="127"/>
      <c r="Q20810" s="127"/>
      <c r="R20810" s="127"/>
    </row>
    <row r="20811" spans="7:18" x14ac:dyDescent="0.2">
      <c r="G20811" s="64"/>
      <c r="H20811" s="64"/>
      <c r="O20811" s="87"/>
      <c r="P20811" s="127"/>
      <c r="Q20811" s="127"/>
      <c r="R20811" s="127"/>
    </row>
    <row r="20812" spans="7:18" x14ac:dyDescent="0.2">
      <c r="G20812" s="64"/>
      <c r="H20812" s="64"/>
      <c r="O20812" s="87"/>
      <c r="P20812" s="127"/>
      <c r="Q20812" s="127"/>
      <c r="R20812" s="127"/>
    </row>
    <row r="20813" spans="7:18" x14ac:dyDescent="0.2">
      <c r="G20813" s="64"/>
      <c r="H20813" s="64"/>
      <c r="O20813" s="87"/>
      <c r="P20813" s="127"/>
      <c r="Q20813" s="127"/>
      <c r="R20813" s="127"/>
    </row>
    <row r="20814" spans="7:18" x14ac:dyDescent="0.2">
      <c r="G20814" s="64"/>
      <c r="H20814" s="64"/>
      <c r="O20814" s="87"/>
      <c r="P20814" s="127"/>
      <c r="Q20814" s="127"/>
      <c r="R20814" s="127"/>
    </row>
    <row r="20815" spans="7:18" x14ac:dyDescent="0.2">
      <c r="G20815" s="64"/>
      <c r="H20815" s="64"/>
      <c r="O20815" s="87"/>
      <c r="P20815" s="127"/>
      <c r="Q20815" s="127"/>
      <c r="R20815" s="127"/>
    </row>
    <row r="20816" spans="7:18" x14ac:dyDescent="0.2">
      <c r="G20816" s="64"/>
      <c r="H20816" s="64"/>
      <c r="O20816" s="87"/>
      <c r="P20816" s="127"/>
      <c r="Q20816" s="127"/>
      <c r="R20816" s="127"/>
    </row>
    <row r="20817" spans="7:18" x14ac:dyDescent="0.2">
      <c r="G20817" s="64"/>
      <c r="H20817" s="64"/>
      <c r="O20817" s="87"/>
      <c r="P20817" s="127"/>
      <c r="Q20817" s="127"/>
      <c r="R20817" s="127"/>
    </row>
    <row r="20818" spans="7:18" x14ac:dyDescent="0.2">
      <c r="G20818" s="64"/>
      <c r="H20818" s="64"/>
      <c r="O20818" s="87"/>
      <c r="P20818" s="127"/>
      <c r="Q20818" s="127"/>
      <c r="R20818" s="127"/>
    </row>
    <row r="20819" spans="7:18" x14ac:dyDescent="0.2">
      <c r="G20819" s="64"/>
      <c r="H20819" s="64"/>
      <c r="O20819" s="87"/>
      <c r="P20819" s="127"/>
      <c r="Q20819" s="127"/>
      <c r="R20819" s="127"/>
    </row>
    <row r="20820" spans="7:18" x14ac:dyDescent="0.2">
      <c r="G20820" s="64"/>
      <c r="H20820" s="64"/>
      <c r="O20820" s="87"/>
      <c r="P20820" s="127"/>
      <c r="Q20820" s="127"/>
      <c r="R20820" s="127"/>
    </row>
    <row r="20821" spans="7:18" x14ac:dyDescent="0.2">
      <c r="G20821" s="64"/>
      <c r="H20821" s="64"/>
      <c r="O20821" s="87"/>
      <c r="P20821" s="127"/>
      <c r="Q20821" s="127"/>
      <c r="R20821" s="127"/>
    </row>
    <row r="20822" spans="7:18" x14ac:dyDescent="0.2">
      <c r="G20822" s="64"/>
      <c r="H20822" s="64"/>
      <c r="O20822" s="87"/>
      <c r="P20822" s="127"/>
      <c r="Q20822" s="127"/>
      <c r="R20822" s="127"/>
    </row>
    <row r="20823" spans="7:18" x14ac:dyDescent="0.2">
      <c r="G20823" s="64"/>
      <c r="H20823" s="64"/>
      <c r="O20823" s="87"/>
      <c r="P20823" s="127"/>
      <c r="Q20823" s="127"/>
      <c r="R20823" s="127"/>
    </row>
    <row r="20824" spans="7:18" x14ac:dyDescent="0.2">
      <c r="G20824" s="64"/>
      <c r="H20824" s="64"/>
      <c r="O20824" s="87"/>
      <c r="P20824" s="127"/>
      <c r="Q20824" s="127"/>
      <c r="R20824" s="127"/>
    </row>
    <row r="20825" spans="7:18" x14ac:dyDescent="0.2">
      <c r="G20825" s="64"/>
      <c r="H20825" s="64"/>
      <c r="O20825" s="87"/>
      <c r="P20825" s="127"/>
      <c r="Q20825" s="127"/>
      <c r="R20825" s="127"/>
    </row>
    <row r="20826" spans="7:18" x14ac:dyDescent="0.2">
      <c r="G20826" s="64"/>
      <c r="H20826" s="64"/>
      <c r="O20826" s="87"/>
      <c r="P20826" s="127"/>
      <c r="Q20826" s="127"/>
      <c r="R20826" s="127"/>
    </row>
    <row r="20827" spans="7:18" x14ac:dyDescent="0.2">
      <c r="G20827" s="64"/>
      <c r="H20827" s="64"/>
      <c r="O20827" s="87"/>
      <c r="P20827" s="127"/>
      <c r="Q20827" s="127"/>
      <c r="R20827" s="127"/>
    </row>
    <row r="20828" spans="7:18" x14ac:dyDescent="0.2">
      <c r="G20828" s="64"/>
      <c r="H20828" s="64"/>
      <c r="O20828" s="87"/>
      <c r="P20828" s="127"/>
      <c r="Q20828" s="127"/>
      <c r="R20828" s="127"/>
    </row>
    <row r="20829" spans="7:18" x14ac:dyDescent="0.2">
      <c r="G20829" s="64"/>
      <c r="H20829" s="64"/>
      <c r="O20829" s="87"/>
      <c r="P20829" s="127"/>
      <c r="Q20829" s="127"/>
      <c r="R20829" s="127"/>
    </row>
    <row r="20830" spans="7:18" x14ac:dyDescent="0.2">
      <c r="G20830" s="64"/>
      <c r="H20830" s="64"/>
      <c r="O20830" s="87"/>
      <c r="P20830" s="127"/>
      <c r="Q20830" s="127"/>
      <c r="R20830" s="127"/>
    </row>
    <row r="20831" spans="7:18" x14ac:dyDescent="0.2">
      <c r="G20831" s="64"/>
      <c r="H20831" s="64"/>
      <c r="O20831" s="87"/>
      <c r="P20831" s="127"/>
      <c r="Q20831" s="127"/>
      <c r="R20831" s="127"/>
    </row>
    <row r="20832" spans="7:18" x14ac:dyDescent="0.2">
      <c r="G20832" s="64"/>
      <c r="H20832" s="64"/>
      <c r="O20832" s="87"/>
      <c r="P20832" s="127"/>
      <c r="Q20832" s="127"/>
      <c r="R20832" s="127"/>
    </row>
    <row r="20833" spans="7:18" x14ac:dyDescent="0.2">
      <c r="G20833" s="64"/>
      <c r="H20833" s="64"/>
      <c r="O20833" s="87"/>
      <c r="P20833" s="127"/>
      <c r="Q20833" s="127"/>
      <c r="R20833" s="127"/>
    </row>
    <row r="20834" spans="7:18" x14ac:dyDescent="0.2">
      <c r="G20834" s="64"/>
      <c r="H20834" s="64"/>
      <c r="O20834" s="87"/>
      <c r="P20834" s="127"/>
      <c r="Q20834" s="127"/>
      <c r="R20834" s="127"/>
    </row>
    <row r="20835" spans="7:18" x14ac:dyDescent="0.2">
      <c r="G20835" s="64"/>
      <c r="H20835" s="64"/>
      <c r="O20835" s="87"/>
      <c r="P20835" s="127"/>
      <c r="Q20835" s="127"/>
      <c r="R20835" s="127"/>
    </row>
    <row r="20836" spans="7:18" x14ac:dyDescent="0.2">
      <c r="G20836" s="64"/>
      <c r="H20836" s="64"/>
      <c r="O20836" s="87"/>
      <c r="P20836" s="127"/>
      <c r="Q20836" s="127"/>
      <c r="R20836" s="127"/>
    </row>
    <row r="20837" spans="7:18" x14ac:dyDescent="0.2">
      <c r="G20837" s="64"/>
      <c r="H20837" s="64"/>
      <c r="O20837" s="87"/>
      <c r="P20837" s="127"/>
      <c r="Q20837" s="127"/>
      <c r="R20837" s="127"/>
    </row>
    <row r="20838" spans="7:18" x14ac:dyDescent="0.2">
      <c r="G20838" s="64"/>
      <c r="H20838" s="64"/>
      <c r="O20838" s="87"/>
      <c r="P20838" s="127"/>
      <c r="Q20838" s="127"/>
      <c r="R20838" s="127"/>
    </row>
    <row r="20839" spans="7:18" x14ac:dyDescent="0.2">
      <c r="G20839" s="64"/>
      <c r="H20839" s="64"/>
      <c r="O20839" s="87"/>
      <c r="P20839" s="127"/>
      <c r="Q20839" s="127"/>
      <c r="R20839" s="127"/>
    </row>
    <row r="20840" spans="7:18" x14ac:dyDescent="0.2">
      <c r="G20840" s="64"/>
      <c r="H20840" s="64"/>
      <c r="O20840" s="87"/>
      <c r="P20840" s="127"/>
      <c r="Q20840" s="127"/>
      <c r="R20840" s="127"/>
    </row>
    <row r="20841" spans="7:18" x14ac:dyDescent="0.2">
      <c r="G20841" s="64"/>
      <c r="H20841" s="64"/>
      <c r="O20841" s="87"/>
      <c r="P20841" s="127"/>
      <c r="Q20841" s="127"/>
      <c r="R20841" s="127"/>
    </row>
    <row r="20842" spans="7:18" x14ac:dyDescent="0.2">
      <c r="G20842" s="64"/>
      <c r="H20842" s="64"/>
      <c r="O20842" s="87"/>
      <c r="P20842" s="127"/>
      <c r="Q20842" s="127"/>
      <c r="R20842" s="127"/>
    </row>
    <row r="20843" spans="7:18" x14ac:dyDescent="0.2">
      <c r="G20843" s="64"/>
      <c r="H20843" s="64"/>
      <c r="O20843" s="87"/>
      <c r="P20843" s="127"/>
      <c r="Q20843" s="127"/>
      <c r="R20843" s="127"/>
    </row>
    <row r="20844" spans="7:18" x14ac:dyDescent="0.2">
      <c r="G20844" s="64"/>
      <c r="H20844" s="64"/>
      <c r="O20844" s="87"/>
      <c r="P20844" s="127"/>
      <c r="Q20844" s="127"/>
      <c r="R20844" s="127"/>
    </row>
    <row r="20845" spans="7:18" x14ac:dyDescent="0.2">
      <c r="G20845" s="64"/>
      <c r="H20845" s="64"/>
      <c r="O20845" s="87"/>
      <c r="P20845" s="127"/>
      <c r="Q20845" s="127"/>
      <c r="R20845" s="127"/>
    </row>
    <row r="20846" spans="7:18" x14ac:dyDescent="0.2">
      <c r="G20846" s="64"/>
      <c r="H20846" s="64"/>
      <c r="O20846" s="87"/>
      <c r="P20846" s="127"/>
      <c r="Q20846" s="127"/>
      <c r="R20846" s="127"/>
    </row>
    <row r="20847" spans="7:18" x14ac:dyDescent="0.2">
      <c r="G20847" s="64"/>
      <c r="H20847" s="64"/>
      <c r="O20847" s="87"/>
      <c r="P20847" s="127"/>
      <c r="Q20847" s="127"/>
      <c r="R20847" s="127"/>
    </row>
    <row r="20848" spans="7:18" x14ac:dyDescent="0.2">
      <c r="G20848" s="64"/>
      <c r="H20848" s="64"/>
      <c r="O20848" s="87"/>
      <c r="P20848" s="127"/>
      <c r="Q20848" s="127"/>
      <c r="R20848" s="127"/>
    </row>
    <row r="20849" spans="7:18" x14ac:dyDescent="0.2">
      <c r="G20849" s="64"/>
      <c r="H20849" s="64"/>
      <c r="O20849" s="87"/>
      <c r="P20849" s="127"/>
      <c r="Q20849" s="127"/>
      <c r="R20849" s="127"/>
    </row>
    <row r="20850" spans="7:18" x14ac:dyDescent="0.2">
      <c r="G20850" s="64"/>
      <c r="H20850" s="64"/>
      <c r="O20850" s="87"/>
      <c r="P20850" s="127"/>
      <c r="Q20850" s="127"/>
      <c r="R20850" s="127"/>
    </row>
    <row r="20851" spans="7:18" x14ac:dyDescent="0.2">
      <c r="G20851" s="64"/>
      <c r="H20851" s="64"/>
      <c r="O20851" s="87"/>
      <c r="P20851" s="127"/>
      <c r="Q20851" s="127"/>
      <c r="R20851" s="127"/>
    </row>
    <row r="20852" spans="7:18" x14ac:dyDescent="0.2">
      <c r="G20852" s="64"/>
      <c r="H20852" s="64"/>
      <c r="O20852" s="87"/>
      <c r="P20852" s="127"/>
      <c r="Q20852" s="127"/>
      <c r="R20852" s="127"/>
    </row>
    <row r="20853" spans="7:18" x14ac:dyDescent="0.2">
      <c r="G20853" s="64"/>
      <c r="H20853" s="64"/>
      <c r="O20853" s="87"/>
      <c r="P20853" s="127"/>
      <c r="Q20853" s="127"/>
      <c r="R20853" s="127"/>
    </row>
    <row r="20854" spans="7:18" x14ac:dyDescent="0.2">
      <c r="G20854" s="64"/>
      <c r="H20854" s="64"/>
      <c r="O20854" s="87"/>
      <c r="P20854" s="127"/>
      <c r="Q20854" s="127"/>
      <c r="R20854" s="127"/>
    </row>
    <row r="20855" spans="7:18" x14ac:dyDescent="0.2">
      <c r="G20855" s="64"/>
      <c r="H20855" s="64"/>
      <c r="O20855" s="87"/>
      <c r="P20855" s="127"/>
      <c r="Q20855" s="127"/>
      <c r="R20855" s="127"/>
    </row>
    <row r="20856" spans="7:18" x14ac:dyDescent="0.2">
      <c r="G20856" s="64"/>
      <c r="H20856" s="64"/>
      <c r="O20856" s="87"/>
      <c r="P20856" s="127"/>
      <c r="Q20856" s="127"/>
      <c r="R20856" s="127"/>
    </row>
    <row r="20857" spans="7:18" x14ac:dyDescent="0.2">
      <c r="G20857" s="64"/>
      <c r="H20857" s="64"/>
      <c r="O20857" s="87"/>
      <c r="P20857" s="127"/>
      <c r="Q20857" s="127"/>
      <c r="R20857" s="127"/>
    </row>
    <row r="20858" spans="7:18" x14ac:dyDescent="0.2">
      <c r="G20858" s="64"/>
      <c r="H20858" s="64"/>
      <c r="O20858" s="87"/>
      <c r="P20858" s="127"/>
      <c r="Q20858" s="127"/>
      <c r="R20858" s="127"/>
    </row>
    <row r="20859" spans="7:18" x14ac:dyDescent="0.2">
      <c r="G20859" s="64"/>
      <c r="H20859" s="64"/>
      <c r="O20859" s="87"/>
      <c r="P20859" s="127"/>
      <c r="Q20859" s="127"/>
      <c r="R20859" s="127"/>
    </row>
    <row r="20860" spans="7:18" x14ac:dyDescent="0.2">
      <c r="G20860" s="64"/>
      <c r="H20860" s="64"/>
      <c r="O20860" s="87"/>
      <c r="P20860" s="127"/>
      <c r="Q20860" s="127"/>
      <c r="R20860" s="127"/>
    </row>
    <row r="20861" spans="7:18" x14ac:dyDescent="0.2">
      <c r="G20861" s="64"/>
      <c r="H20861" s="64"/>
      <c r="O20861" s="87"/>
      <c r="P20861" s="127"/>
      <c r="Q20861" s="127"/>
      <c r="R20861" s="127"/>
    </row>
    <row r="20862" spans="7:18" x14ac:dyDescent="0.2">
      <c r="G20862" s="64"/>
      <c r="H20862" s="64"/>
      <c r="O20862" s="87"/>
      <c r="P20862" s="127"/>
      <c r="Q20862" s="127"/>
      <c r="R20862" s="127"/>
    </row>
    <row r="20863" spans="7:18" x14ac:dyDescent="0.2">
      <c r="G20863" s="64"/>
      <c r="H20863" s="64"/>
      <c r="O20863" s="87"/>
      <c r="P20863" s="127"/>
      <c r="Q20863" s="127"/>
      <c r="R20863" s="127"/>
    </row>
    <row r="20864" spans="7:18" x14ac:dyDescent="0.2">
      <c r="G20864" s="64"/>
      <c r="H20864" s="64"/>
      <c r="O20864" s="87"/>
      <c r="P20864" s="127"/>
      <c r="Q20864" s="127"/>
      <c r="R20864" s="127"/>
    </row>
    <row r="20865" spans="7:18" x14ac:dyDescent="0.2">
      <c r="G20865" s="64"/>
      <c r="H20865" s="64"/>
      <c r="O20865" s="87"/>
      <c r="P20865" s="127"/>
      <c r="Q20865" s="127"/>
      <c r="R20865" s="127"/>
    </row>
    <row r="20866" spans="7:18" x14ac:dyDescent="0.2">
      <c r="G20866" s="64"/>
      <c r="H20866" s="64"/>
      <c r="O20866" s="87"/>
      <c r="P20866" s="127"/>
      <c r="Q20866" s="127"/>
      <c r="R20866" s="127"/>
    </row>
    <row r="20867" spans="7:18" x14ac:dyDescent="0.2">
      <c r="G20867" s="64"/>
      <c r="H20867" s="64"/>
      <c r="O20867" s="87"/>
      <c r="P20867" s="127"/>
      <c r="Q20867" s="127"/>
      <c r="R20867" s="127"/>
    </row>
    <row r="20868" spans="7:18" x14ac:dyDescent="0.2">
      <c r="G20868" s="64"/>
      <c r="H20868" s="64"/>
      <c r="O20868" s="87"/>
      <c r="P20868" s="127"/>
      <c r="Q20868" s="127"/>
      <c r="R20868" s="127"/>
    </row>
    <row r="20869" spans="7:18" x14ac:dyDescent="0.2">
      <c r="G20869" s="64"/>
      <c r="H20869" s="64"/>
      <c r="O20869" s="87"/>
      <c r="P20869" s="127"/>
      <c r="Q20869" s="127"/>
      <c r="R20869" s="127"/>
    </row>
    <row r="20870" spans="7:18" x14ac:dyDescent="0.2">
      <c r="G20870" s="64"/>
      <c r="H20870" s="64"/>
      <c r="O20870" s="87"/>
      <c r="P20870" s="127"/>
      <c r="Q20870" s="127"/>
      <c r="R20870" s="127"/>
    </row>
    <row r="20871" spans="7:18" x14ac:dyDescent="0.2">
      <c r="G20871" s="64"/>
      <c r="H20871" s="64"/>
      <c r="O20871" s="87"/>
      <c r="P20871" s="127"/>
      <c r="Q20871" s="127"/>
      <c r="R20871" s="127"/>
    </row>
    <row r="20872" spans="7:18" x14ac:dyDescent="0.2">
      <c r="G20872" s="64"/>
      <c r="H20872" s="64"/>
      <c r="O20872" s="87"/>
      <c r="P20872" s="127"/>
      <c r="Q20872" s="127"/>
      <c r="R20872" s="127"/>
    </row>
    <row r="20873" spans="7:18" x14ac:dyDescent="0.2">
      <c r="G20873" s="64"/>
      <c r="H20873" s="64"/>
      <c r="O20873" s="87"/>
      <c r="P20873" s="127"/>
      <c r="Q20873" s="127"/>
      <c r="R20873" s="127"/>
    </row>
    <row r="20874" spans="7:18" x14ac:dyDescent="0.2">
      <c r="G20874" s="64"/>
      <c r="H20874" s="64"/>
      <c r="O20874" s="87"/>
      <c r="P20874" s="127"/>
      <c r="Q20874" s="127"/>
      <c r="R20874" s="127"/>
    </row>
    <row r="20875" spans="7:18" x14ac:dyDescent="0.2">
      <c r="G20875" s="64"/>
      <c r="H20875" s="64"/>
      <c r="O20875" s="87"/>
      <c r="P20875" s="127"/>
      <c r="Q20875" s="127"/>
      <c r="R20875" s="127"/>
    </row>
    <row r="20876" spans="7:18" x14ac:dyDescent="0.2">
      <c r="G20876" s="64"/>
      <c r="H20876" s="64"/>
      <c r="O20876" s="87"/>
      <c r="P20876" s="127"/>
      <c r="Q20876" s="127"/>
      <c r="R20876" s="127"/>
    </row>
    <row r="20877" spans="7:18" x14ac:dyDescent="0.2">
      <c r="G20877" s="64"/>
      <c r="H20877" s="64"/>
      <c r="O20877" s="87"/>
      <c r="P20877" s="127"/>
      <c r="Q20877" s="127"/>
      <c r="R20877" s="127"/>
    </row>
    <row r="20878" spans="7:18" x14ac:dyDescent="0.2">
      <c r="G20878" s="64"/>
      <c r="H20878" s="64"/>
      <c r="O20878" s="87"/>
      <c r="P20878" s="127"/>
      <c r="Q20878" s="127"/>
      <c r="R20878" s="127"/>
    </row>
    <row r="20879" spans="7:18" x14ac:dyDescent="0.2">
      <c r="G20879" s="64"/>
      <c r="H20879" s="64"/>
      <c r="O20879" s="87"/>
      <c r="P20879" s="127"/>
      <c r="Q20879" s="127"/>
      <c r="R20879" s="127"/>
    </row>
    <row r="20880" spans="7:18" x14ac:dyDescent="0.2">
      <c r="G20880" s="64"/>
      <c r="H20880" s="64"/>
      <c r="O20880" s="87"/>
      <c r="P20880" s="127"/>
      <c r="Q20880" s="127"/>
      <c r="R20880" s="127"/>
    </row>
    <row r="20881" spans="7:18" x14ac:dyDescent="0.2">
      <c r="G20881" s="64"/>
      <c r="H20881" s="64"/>
      <c r="O20881" s="87"/>
      <c r="P20881" s="127"/>
      <c r="Q20881" s="127"/>
      <c r="R20881" s="127"/>
    </row>
    <row r="20882" spans="7:18" x14ac:dyDescent="0.2">
      <c r="G20882" s="64"/>
      <c r="H20882" s="64"/>
      <c r="O20882" s="87"/>
      <c r="P20882" s="127"/>
      <c r="Q20882" s="127"/>
      <c r="R20882" s="127"/>
    </row>
    <row r="20883" spans="7:18" x14ac:dyDescent="0.2">
      <c r="G20883" s="64"/>
      <c r="H20883" s="64"/>
      <c r="O20883" s="87"/>
      <c r="P20883" s="127"/>
      <c r="Q20883" s="127"/>
      <c r="R20883" s="127"/>
    </row>
    <row r="20884" spans="7:18" x14ac:dyDescent="0.2">
      <c r="G20884" s="64"/>
      <c r="H20884" s="64"/>
      <c r="O20884" s="87"/>
      <c r="P20884" s="127"/>
      <c r="Q20884" s="127"/>
      <c r="R20884" s="127"/>
    </row>
    <row r="20885" spans="7:18" x14ac:dyDescent="0.2">
      <c r="G20885" s="64"/>
      <c r="H20885" s="64"/>
      <c r="O20885" s="87"/>
      <c r="P20885" s="127"/>
      <c r="Q20885" s="127"/>
      <c r="R20885" s="127"/>
    </row>
    <row r="20886" spans="7:18" x14ac:dyDescent="0.2">
      <c r="G20886" s="64"/>
      <c r="H20886" s="64"/>
      <c r="O20886" s="87"/>
      <c r="P20886" s="127"/>
      <c r="Q20886" s="127"/>
      <c r="R20886" s="127"/>
    </row>
    <row r="20887" spans="7:18" x14ac:dyDescent="0.2">
      <c r="G20887" s="64"/>
      <c r="H20887" s="64"/>
      <c r="O20887" s="87"/>
      <c r="P20887" s="127"/>
      <c r="Q20887" s="127"/>
      <c r="R20887" s="127"/>
    </row>
    <row r="20888" spans="7:18" x14ac:dyDescent="0.2">
      <c r="G20888" s="64"/>
      <c r="H20888" s="64"/>
      <c r="O20888" s="87"/>
      <c r="P20888" s="127"/>
      <c r="Q20888" s="127"/>
      <c r="R20888" s="127"/>
    </row>
    <row r="20889" spans="7:18" x14ac:dyDescent="0.2">
      <c r="G20889" s="64"/>
      <c r="H20889" s="64"/>
      <c r="O20889" s="87"/>
      <c r="P20889" s="127"/>
      <c r="Q20889" s="127"/>
      <c r="R20889" s="127"/>
    </row>
    <row r="20890" spans="7:18" x14ac:dyDescent="0.2">
      <c r="G20890" s="64"/>
      <c r="H20890" s="64"/>
      <c r="O20890" s="87"/>
      <c r="P20890" s="127"/>
      <c r="Q20890" s="127"/>
      <c r="R20890" s="127"/>
    </row>
    <row r="20891" spans="7:18" x14ac:dyDescent="0.2">
      <c r="G20891" s="64"/>
      <c r="H20891" s="64"/>
      <c r="O20891" s="87"/>
      <c r="P20891" s="127"/>
      <c r="Q20891" s="127"/>
      <c r="R20891" s="127"/>
    </row>
    <row r="20892" spans="7:18" x14ac:dyDescent="0.2">
      <c r="G20892" s="64"/>
      <c r="H20892" s="64"/>
      <c r="O20892" s="87"/>
      <c r="P20892" s="127"/>
      <c r="Q20892" s="127"/>
      <c r="R20892" s="127"/>
    </row>
    <row r="20893" spans="7:18" x14ac:dyDescent="0.2">
      <c r="G20893" s="64"/>
      <c r="H20893" s="64"/>
      <c r="O20893" s="87"/>
      <c r="P20893" s="127"/>
      <c r="Q20893" s="127"/>
      <c r="R20893" s="127"/>
    </row>
    <row r="20894" spans="7:18" x14ac:dyDescent="0.2">
      <c r="G20894" s="64"/>
      <c r="H20894" s="64"/>
      <c r="O20894" s="87"/>
      <c r="P20894" s="127"/>
      <c r="Q20894" s="127"/>
      <c r="R20894" s="127"/>
    </row>
    <row r="20895" spans="7:18" x14ac:dyDescent="0.2">
      <c r="G20895" s="64"/>
      <c r="H20895" s="64"/>
      <c r="O20895" s="87"/>
      <c r="P20895" s="127"/>
      <c r="Q20895" s="127"/>
      <c r="R20895" s="127"/>
    </row>
    <row r="20896" spans="7:18" x14ac:dyDescent="0.2">
      <c r="G20896" s="64"/>
      <c r="H20896" s="64"/>
      <c r="O20896" s="87"/>
      <c r="P20896" s="127"/>
      <c r="Q20896" s="127"/>
      <c r="R20896" s="127"/>
    </row>
    <row r="20897" spans="7:18" x14ac:dyDescent="0.2">
      <c r="G20897" s="64"/>
      <c r="H20897" s="64"/>
      <c r="O20897" s="87"/>
      <c r="P20897" s="127"/>
      <c r="Q20897" s="127"/>
      <c r="R20897" s="127"/>
    </row>
    <row r="20898" spans="7:18" x14ac:dyDescent="0.2">
      <c r="G20898" s="64"/>
      <c r="H20898" s="64"/>
      <c r="O20898" s="87"/>
      <c r="P20898" s="127"/>
      <c r="Q20898" s="127"/>
      <c r="R20898" s="127"/>
    </row>
    <row r="20899" spans="7:18" x14ac:dyDescent="0.2">
      <c r="G20899" s="64"/>
      <c r="H20899" s="64"/>
      <c r="O20899" s="87"/>
      <c r="P20899" s="127"/>
      <c r="Q20899" s="127"/>
      <c r="R20899" s="127"/>
    </row>
    <row r="20900" spans="7:18" x14ac:dyDescent="0.2">
      <c r="G20900" s="64"/>
      <c r="H20900" s="64"/>
      <c r="O20900" s="87"/>
      <c r="P20900" s="127"/>
      <c r="Q20900" s="127"/>
      <c r="R20900" s="127"/>
    </row>
    <row r="20901" spans="7:18" x14ac:dyDescent="0.2">
      <c r="G20901" s="64"/>
      <c r="H20901" s="64"/>
      <c r="O20901" s="87"/>
      <c r="P20901" s="127"/>
      <c r="Q20901" s="127"/>
      <c r="R20901" s="127"/>
    </row>
    <row r="20902" spans="7:18" x14ac:dyDescent="0.2">
      <c r="G20902" s="64"/>
      <c r="H20902" s="64"/>
      <c r="O20902" s="87"/>
      <c r="P20902" s="127"/>
      <c r="Q20902" s="127"/>
      <c r="R20902" s="127"/>
    </row>
    <row r="20903" spans="7:18" x14ac:dyDescent="0.2">
      <c r="G20903" s="64"/>
      <c r="H20903" s="64"/>
      <c r="O20903" s="87"/>
      <c r="P20903" s="127"/>
      <c r="Q20903" s="127"/>
      <c r="R20903" s="127"/>
    </row>
    <row r="20904" spans="7:18" x14ac:dyDescent="0.2">
      <c r="G20904" s="64"/>
      <c r="H20904" s="64"/>
      <c r="O20904" s="87"/>
      <c r="P20904" s="127"/>
      <c r="Q20904" s="127"/>
      <c r="R20904" s="127"/>
    </row>
    <row r="20905" spans="7:18" x14ac:dyDescent="0.2">
      <c r="G20905" s="64"/>
      <c r="H20905" s="64"/>
      <c r="O20905" s="87"/>
      <c r="P20905" s="127"/>
      <c r="Q20905" s="127"/>
      <c r="R20905" s="127"/>
    </row>
    <row r="20906" spans="7:18" x14ac:dyDescent="0.2">
      <c r="G20906" s="64"/>
      <c r="H20906" s="64"/>
      <c r="O20906" s="87"/>
      <c r="P20906" s="127"/>
      <c r="Q20906" s="127"/>
      <c r="R20906" s="127"/>
    </row>
    <row r="20907" spans="7:18" x14ac:dyDescent="0.2">
      <c r="G20907" s="64"/>
      <c r="H20907" s="64"/>
      <c r="O20907" s="87"/>
      <c r="P20907" s="127"/>
      <c r="Q20907" s="127"/>
      <c r="R20907" s="127"/>
    </row>
    <row r="20908" spans="7:18" x14ac:dyDescent="0.2">
      <c r="G20908" s="64"/>
      <c r="H20908" s="64"/>
      <c r="O20908" s="87"/>
      <c r="P20908" s="127"/>
      <c r="Q20908" s="127"/>
      <c r="R20908" s="127"/>
    </row>
    <row r="20909" spans="7:18" x14ac:dyDescent="0.2">
      <c r="G20909" s="64"/>
      <c r="H20909" s="64"/>
      <c r="O20909" s="87"/>
      <c r="P20909" s="127"/>
      <c r="Q20909" s="127"/>
      <c r="R20909" s="127"/>
    </row>
    <row r="20910" spans="7:18" x14ac:dyDescent="0.2">
      <c r="G20910" s="64"/>
      <c r="H20910" s="64"/>
      <c r="O20910" s="87"/>
      <c r="P20910" s="127"/>
      <c r="Q20910" s="127"/>
      <c r="R20910" s="127"/>
    </row>
    <row r="20911" spans="7:18" x14ac:dyDescent="0.2">
      <c r="G20911" s="64"/>
      <c r="H20911" s="64"/>
      <c r="O20911" s="87"/>
      <c r="P20911" s="127"/>
      <c r="Q20911" s="127"/>
      <c r="R20911" s="127"/>
    </row>
    <row r="20912" spans="7:18" x14ac:dyDescent="0.2">
      <c r="G20912" s="64"/>
      <c r="H20912" s="64"/>
      <c r="O20912" s="87"/>
      <c r="P20912" s="127"/>
      <c r="Q20912" s="127"/>
      <c r="R20912" s="127"/>
    </row>
    <row r="20913" spans="7:18" x14ac:dyDescent="0.2">
      <c r="G20913" s="64"/>
      <c r="H20913" s="64"/>
      <c r="O20913" s="87"/>
      <c r="P20913" s="127"/>
      <c r="Q20913" s="127"/>
      <c r="R20913" s="127"/>
    </row>
    <row r="20914" spans="7:18" x14ac:dyDescent="0.2">
      <c r="G20914" s="64"/>
      <c r="H20914" s="64"/>
      <c r="O20914" s="87"/>
      <c r="P20914" s="127"/>
      <c r="Q20914" s="127"/>
      <c r="R20914" s="127"/>
    </row>
    <row r="20915" spans="7:18" x14ac:dyDescent="0.2">
      <c r="G20915" s="64"/>
      <c r="H20915" s="64"/>
      <c r="O20915" s="87"/>
      <c r="P20915" s="127"/>
      <c r="Q20915" s="127"/>
      <c r="R20915" s="127"/>
    </row>
    <row r="20916" spans="7:18" x14ac:dyDescent="0.2">
      <c r="G20916" s="64"/>
      <c r="H20916" s="64"/>
      <c r="O20916" s="87"/>
      <c r="P20916" s="127"/>
      <c r="Q20916" s="127"/>
      <c r="R20916" s="127"/>
    </row>
    <row r="20917" spans="7:18" x14ac:dyDescent="0.2">
      <c r="G20917" s="64"/>
      <c r="H20917" s="64"/>
      <c r="O20917" s="87"/>
      <c r="P20917" s="127"/>
      <c r="Q20917" s="127"/>
      <c r="R20917" s="127"/>
    </row>
    <row r="20918" spans="7:18" x14ac:dyDescent="0.2">
      <c r="G20918" s="64"/>
      <c r="H20918" s="64"/>
      <c r="O20918" s="87"/>
      <c r="P20918" s="127"/>
      <c r="Q20918" s="127"/>
      <c r="R20918" s="127"/>
    </row>
    <row r="20919" spans="7:18" x14ac:dyDescent="0.2">
      <c r="G20919" s="64"/>
      <c r="H20919" s="64"/>
      <c r="O20919" s="87"/>
      <c r="P20919" s="127"/>
      <c r="Q20919" s="127"/>
      <c r="R20919" s="127"/>
    </row>
    <row r="20920" spans="7:18" x14ac:dyDescent="0.2">
      <c r="G20920" s="64"/>
      <c r="H20920" s="64"/>
      <c r="O20920" s="87"/>
      <c r="P20920" s="127"/>
      <c r="Q20920" s="127"/>
      <c r="R20920" s="127"/>
    </row>
    <row r="20921" spans="7:18" x14ac:dyDescent="0.2">
      <c r="G20921" s="64"/>
      <c r="H20921" s="64"/>
      <c r="O20921" s="87"/>
      <c r="P20921" s="127"/>
      <c r="Q20921" s="127"/>
      <c r="R20921" s="127"/>
    </row>
    <row r="20922" spans="7:18" x14ac:dyDescent="0.2">
      <c r="G20922" s="64"/>
      <c r="H20922" s="64"/>
      <c r="O20922" s="87"/>
      <c r="P20922" s="127"/>
      <c r="Q20922" s="127"/>
      <c r="R20922" s="127"/>
    </row>
    <row r="20923" spans="7:18" x14ac:dyDescent="0.2">
      <c r="G20923" s="64"/>
      <c r="H20923" s="64"/>
      <c r="O20923" s="87"/>
      <c r="P20923" s="127"/>
      <c r="Q20923" s="127"/>
      <c r="R20923" s="127"/>
    </row>
    <row r="20924" spans="7:18" x14ac:dyDescent="0.2">
      <c r="G20924" s="64"/>
      <c r="H20924" s="64"/>
      <c r="O20924" s="87"/>
      <c r="P20924" s="127"/>
      <c r="Q20924" s="127"/>
      <c r="R20924" s="127"/>
    </row>
    <row r="20925" spans="7:18" x14ac:dyDescent="0.2">
      <c r="G20925" s="64"/>
      <c r="H20925" s="64"/>
      <c r="O20925" s="87"/>
      <c r="P20925" s="127"/>
      <c r="Q20925" s="127"/>
      <c r="R20925" s="127"/>
    </row>
    <row r="20926" spans="7:18" x14ac:dyDescent="0.2">
      <c r="G20926" s="64"/>
      <c r="H20926" s="64"/>
      <c r="O20926" s="87"/>
      <c r="P20926" s="127"/>
      <c r="Q20926" s="127"/>
      <c r="R20926" s="127"/>
    </row>
    <row r="20927" spans="7:18" x14ac:dyDescent="0.2">
      <c r="G20927" s="64"/>
      <c r="H20927" s="64"/>
      <c r="O20927" s="87"/>
      <c r="P20927" s="127"/>
      <c r="Q20927" s="127"/>
      <c r="R20927" s="127"/>
    </row>
    <row r="20928" spans="7:18" x14ac:dyDescent="0.2">
      <c r="G20928" s="64"/>
      <c r="H20928" s="64"/>
      <c r="O20928" s="87"/>
      <c r="P20928" s="127"/>
      <c r="Q20928" s="127"/>
      <c r="R20928" s="127"/>
    </row>
    <row r="20929" spans="7:18" x14ac:dyDescent="0.2">
      <c r="G20929" s="64"/>
      <c r="H20929" s="64"/>
      <c r="O20929" s="87"/>
      <c r="P20929" s="127"/>
      <c r="Q20929" s="127"/>
      <c r="R20929" s="127"/>
    </row>
    <row r="20930" spans="7:18" x14ac:dyDescent="0.2">
      <c r="G20930" s="64"/>
      <c r="H20930" s="64"/>
      <c r="O20930" s="87"/>
      <c r="P20930" s="127"/>
      <c r="Q20930" s="127"/>
      <c r="R20930" s="127"/>
    </row>
    <row r="20931" spans="7:18" x14ac:dyDescent="0.2">
      <c r="G20931" s="64"/>
      <c r="H20931" s="64"/>
      <c r="O20931" s="87"/>
      <c r="P20931" s="127"/>
      <c r="Q20931" s="127"/>
      <c r="R20931" s="127"/>
    </row>
    <row r="20932" spans="7:18" x14ac:dyDescent="0.2">
      <c r="G20932" s="64"/>
      <c r="H20932" s="64"/>
      <c r="O20932" s="87"/>
      <c r="P20932" s="127"/>
      <c r="Q20932" s="127"/>
      <c r="R20932" s="127"/>
    </row>
    <row r="20933" spans="7:18" x14ac:dyDescent="0.2">
      <c r="G20933" s="64"/>
      <c r="H20933" s="64"/>
      <c r="O20933" s="87"/>
      <c r="P20933" s="127"/>
      <c r="Q20933" s="127"/>
      <c r="R20933" s="127"/>
    </row>
    <row r="20934" spans="7:18" x14ac:dyDescent="0.2">
      <c r="G20934" s="64"/>
      <c r="H20934" s="64"/>
      <c r="O20934" s="87"/>
      <c r="P20934" s="127"/>
      <c r="Q20934" s="127"/>
      <c r="R20934" s="127"/>
    </row>
    <row r="20935" spans="7:18" x14ac:dyDescent="0.2">
      <c r="G20935" s="64"/>
      <c r="H20935" s="64"/>
      <c r="O20935" s="87"/>
      <c r="P20935" s="127"/>
      <c r="Q20935" s="127"/>
      <c r="R20935" s="127"/>
    </row>
    <row r="20936" spans="7:18" x14ac:dyDescent="0.2">
      <c r="G20936" s="64"/>
      <c r="H20936" s="64"/>
      <c r="O20936" s="87"/>
      <c r="P20936" s="127"/>
      <c r="Q20936" s="127"/>
      <c r="R20936" s="127"/>
    </row>
    <row r="20937" spans="7:18" x14ac:dyDescent="0.2">
      <c r="G20937" s="64"/>
      <c r="H20937" s="64"/>
      <c r="O20937" s="87"/>
      <c r="P20937" s="127"/>
      <c r="Q20937" s="127"/>
      <c r="R20937" s="127"/>
    </row>
    <row r="20938" spans="7:18" x14ac:dyDescent="0.2">
      <c r="G20938" s="64"/>
      <c r="H20938" s="64"/>
      <c r="O20938" s="87"/>
      <c r="P20938" s="127"/>
      <c r="Q20938" s="127"/>
      <c r="R20938" s="127"/>
    </row>
    <row r="20939" spans="7:18" x14ac:dyDescent="0.2">
      <c r="G20939" s="64"/>
      <c r="H20939" s="64"/>
      <c r="O20939" s="87"/>
      <c r="P20939" s="127"/>
      <c r="Q20939" s="127"/>
      <c r="R20939" s="127"/>
    </row>
    <row r="20940" spans="7:18" x14ac:dyDescent="0.2">
      <c r="G20940" s="64"/>
      <c r="H20940" s="64"/>
      <c r="O20940" s="87"/>
      <c r="P20940" s="127"/>
      <c r="Q20940" s="127"/>
      <c r="R20940" s="127"/>
    </row>
    <row r="20941" spans="7:18" x14ac:dyDescent="0.2">
      <c r="G20941" s="64"/>
      <c r="H20941" s="64"/>
      <c r="O20941" s="87"/>
      <c r="P20941" s="127"/>
      <c r="Q20941" s="127"/>
      <c r="R20941" s="127"/>
    </row>
    <row r="20942" spans="7:18" x14ac:dyDescent="0.2">
      <c r="G20942" s="64"/>
      <c r="H20942" s="64"/>
      <c r="O20942" s="87"/>
      <c r="P20942" s="127"/>
      <c r="Q20942" s="127"/>
      <c r="R20942" s="127"/>
    </row>
    <row r="20943" spans="7:18" x14ac:dyDescent="0.2">
      <c r="G20943" s="64"/>
      <c r="H20943" s="64"/>
      <c r="O20943" s="87"/>
      <c r="P20943" s="127"/>
      <c r="Q20943" s="127"/>
      <c r="R20943" s="127"/>
    </row>
    <row r="20944" spans="7:18" x14ac:dyDescent="0.2">
      <c r="G20944" s="64"/>
      <c r="H20944" s="64"/>
      <c r="O20944" s="87"/>
      <c r="P20944" s="127"/>
      <c r="Q20944" s="127"/>
      <c r="R20944" s="127"/>
    </row>
    <row r="20945" spans="7:18" x14ac:dyDescent="0.2">
      <c r="G20945" s="64"/>
      <c r="H20945" s="64"/>
      <c r="O20945" s="87"/>
      <c r="P20945" s="127"/>
      <c r="Q20945" s="127"/>
      <c r="R20945" s="127"/>
    </row>
    <row r="20946" spans="7:18" x14ac:dyDescent="0.2">
      <c r="G20946" s="64"/>
      <c r="H20946" s="64"/>
      <c r="O20946" s="87"/>
      <c r="P20946" s="127"/>
      <c r="Q20946" s="127"/>
      <c r="R20946" s="127"/>
    </row>
    <row r="20947" spans="7:18" x14ac:dyDescent="0.2">
      <c r="G20947" s="64"/>
      <c r="H20947" s="64"/>
      <c r="O20947" s="87"/>
      <c r="P20947" s="127"/>
      <c r="Q20947" s="127"/>
      <c r="R20947" s="127"/>
    </row>
    <row r="20948" spans="7:18" x14ac:dyDescent="0.2">
      <c r="G20948" s="64"/>
      <c r="H20948" s="64"/>
      <c r="O20948" s="87"/>
      <c r="P20948" s="127"/>
      <c r="Q20948" s="127"/>
      <c r="R20948" s="127"/>
    </row>
    <row r="20949" spans="7:18" x14ac:dyDescent="0.2">
      <c r="G20949" s="64"/>
      <c r="H20949" s="64"/>
      <c r="O20949" s="87"/>
      <c r="P20949" s="127"/>
      <c r="Q20949" s="127"/>
      <c r="R20949" s="127"/>
    </row>
    <row r="20950" spans="7:18" x14ac:dyDescent="0.2">
      <c r="G20950" s="64"/>
      <c r="H20950" s="64"/>
      <c r="O20950" s="87"/>
      <c r="P20950" s="127"/>
      <c r="Q20950" s="127"/>
      <c r="R20950" s="127"/>
    </row>
    <row r="20951" spans="7:18" x14ac:dyDescent="0.2">
      <c r="G20951" s="64"/>
      <c r="H20951" s="64"/>
      <c r="O20951" s="87"/>
      <c r="P20951" s="127"/>
      <c r="Q20951" s="127"/>
      <c r="R20951" s="127"/>
    </row>
    <row r="20952" spans="7:18" x14ac:dyDescent="0.2">
      <c r="G20952" s="64"/>
      <c r="H20952" s="64"/>
      <c r="O20952" s="87"/>
      <c r="P20952" s="127"/>
      <c r="Q20952" s="127"/>
      <c r="R20952" s="127"/>
    </row>
    <row r="20953" spans="7:18" x14ac:dyDescent="0.2">
      <c r="G20953" s="64"/>
      <c r="H20953" s="64"/>
      <c r="O20953" s="87"/>
      <c r="P20953" s="127"/>
      <c r="Q20953" s="127"/>
      <c r="R20953" s="127"/>
    </row>
    <row r="20954" spans="7:18" x14ac:dyDescent="0.2">
      <c r="G20954" s="64"/>
      <c r="H20954" s="64"/>
      <c r="O20954" s="87"/>
      <c r="P20954" s="127"/>
      <c r="Q20954" s="127"/>
      <c r="R20954" s="127"/>
    </row>
    <row r="20955" spans="7:18" x14ac:dyDescent="0.2">
      <c r="G20955" s="64"/>
      <c r="H20955" s="64"/>
      <c r="O20955" s="87"/>
      <c r="P20955" s="127"/>
      <c r="Q20955" s="127"/>
      <c r="R20955" s="127"/>
    </row>
    <row r="20956" spans="7:18" x14ac:dyDescent="0.2">
      <c r="G20956" s="64"/>
      <c r="H20956" s="64"/>
      <c r="O20956" s="87"/>
      <c r="P20956" s="127"/>
      <c r="Q20956" s="127"/>
      <c r="R20956" s="127"/>
    </row>
    <row r="20957" spans="7:18" x14ac:dyDescent="0.2">
      <c r="G20957" s="64"/>
      <c r="H20957" s="64"/>
      <c r="O20957" s="87"/>
      <c r="P20957" s="127"/>
      <c r="Q20957" s="127"/>
      <c r="R20957" s="127"/>
    </row>
    <row r="20958" spans="7:18" x14ac:dyDescent="0.2">
      <c r="G20958" s="64"/>
      <c r="H20958" s="64"/>
      <c r="O20958" s="87"/>
      <c r="P20958" s="127"/>
      <c r="Q20958" s="127"/>
      <c r="R20958" s="127"/>
    </row>
    <row r="20959" spans="7:18" x14ac:dyDescent="0.2">
      <c r="G20959" s="64"/>
      <c r="H20959" s="64"/>
      <c r="O20959" s="87"/>
      <c r="P20959" s="127"/>
      <c r="Q20959" s="127"/>
      <c r="R20959" s="127"/>
    </row>
    <row r="20960" spans="7:18" x14ac:dyDescent="0.2">
      <c r="G20960" s="64"/>
      <c r="H20960" s="64"/>
      <c r="O20960" s="87"/>
      <c r="P20960" s="127"/>
      <c r="Q20960" s="127"/>
      <c r="R20960" s="127"/>
    </row>
    <row r="20961" spans="7:18" x14ac:dyDescent="0.2">
      <c r="G20961" s="64"/>
      <c r="H20961" s="64"/>
      <c r="O20961" s="87"/>
      <c r="P20961" s="127"/>
      <c r="Q20961" s="127"/>
      <c r="R20961" s="127"/>
    </row>
    <row r="20962" spans="7:18" x14ac:dyDescent="0.2">
      <c r="G20962" s="64"/>
      <c r="H20962" s="64"/>
      <c r="O20962" s="87"/>
      <c r="P20962" s="127"/>
      <c r="Q20962" s="127"/>
      <c r="R20962" s="127"/>
    </row>
    <row r="20963" spans="7:18" x14ac:dyDescent="0.2">
      <c r="G20963" s="64"/>
      <c r="H20963" s="64"/>
      <c r="O20963" s="87"/>
      <c r="P20963" s="127"/>
      <c r="Q20963" s="127"/>
      <c r="R20963" s="127"/>
    </row>
    <row r="20964" spans="7:18" x14ac:dyDescent="0.2">
      <c r="G20964" s="64"/>
      <c r="H20964" s="64"/>
      <c r="O20964" s="87"/>
      <c r="P20964" s="127"/>
      <c r="Q20964" s="127"/>
      <c r="R20964" s="127"/>
    </row>
    <row r="20965" spans="7:18" x14ac:dyDescent="0.2">
      <c r="G20965" s="64"/>
      <c r="H20965" s="64"/>
      <c r="O20965" s="87"/>
      <c r="P20965" s="127"/>
      <c r="Q20965" s="127"/>
      <c r="R20965" s="127"/>
    </row>
    <row r="20966" spans="7:18" x14ac:dyDescent="0.2">
      <c r="G20966" s="64"/>
      <c r="H20966" s="64"/>
      <c r="O20966" s="87"/>
      <c r="P20966" s="127"/>
      <c r="Q20966" s="127"/>
      <c r="R20966" s="127"/>
    </row>
    <row r="20967" spans="7:18" x14ac:dyDescent="0.2">
      <c r="G20967" s="64"/>
      <c r="H20967" s="64"/>
      <c r="O20967" s="87"/>
      <c r="P20967" s="127"/>
      <c r="Q20967" s="127"/>
      <c r="R20967" s="127"/>
    </row>
    <row r="20968" spans="7:18" x14ac:dyDescent="0.2">
      <c r="G20968" s="64"/>
      <c r="H20968" s="64"/>
      <c r="O20968" s="87"/>
      <c r="P20968" s="127"/>
      <c r="Q20968" s="127"/>
      <c r="R20968" s="127"/>
    </row>
    <row r="20969" spans="7:18" x14ac:dyDescent="0.2">
      <c r="G20969" s="64"/>
      <c r="H20969" s="64"/>
      <c r="O20969" s="87"/>
      <c r="P20969" s="127"/>
      <c r="Q20969" s="127"/>
      <c r="R20969" s="127"/>
    </row>
    <row r="20970" spans="7:18" x14ac:dyDescent="0.2">
      <c r="G20970" s="64"/>
      <c r="H20970" s="64"/>
      <c r="O20970" s="87"/>
      <c r="P20970" s="127"/>
      <c r="Q20970" s="127"/>
      <c r="R20970" s="127"/>
    </row>
    <row r="20971" spans="7:18" x14ac:dyDescent="0.2">
      <c r="G20971" s="64"/>
      <c r="H20971" s="64"/>
      <c r="O20971" s="87"/>
      <c r="P20971" s="127"/>
      <c r="Q20971" s="127"/>
      <c r="R20971" s="127"/>
    </row>
    <row r="20972" spans="7:18" x14ac:dyDescent="0.2">
      <c r="G20972" s="64"/>
      <c r="H20972" s="64"/>
      <c r="O20972" s="87"/>
      <c r="P20972" s="127"/>
      <c r="Q20972" s="127"/>
      <c r="R20972" s="127"/>
    </row>
    <row r="20973" spans="7:18" x14ac:dyDescent="0.2">
      <c r="G20973" s="64"/>
      <c r="H20973" s="64"/>
      <c r="O20973" s="87"/>
      <c r="P20973" s="127"/>
      <c r="Q20973" s="127"/>
      <c r="R20973" s="127"/>
    </row>
    <row r="20974" spans="7:18" x14ac:dyDescent="0.2">
      <c r="G20974" s="64"/>
      <c r="H20974" s="64"/>
      <c r="O20974" s="87"/>
      <c r="P20974" s="127"/>
      <c r="Q20974" s="127"/>
      <c r="R20974" s="127"/>
    </row>
    <row r="20975" spans="7:18" x14ac:dyDescent="0.2">
      <c r="G20975" s="64"/>
      <c r="H20975" s="64"/>
      <c r="O20975" s="87"/>
      <c r="P20975" s="127"/>
      <c r="Q20975" s="127"/>
      <c r="R20975" s="127"/>
    </row>
    <row r="20976" spans="7:18" x14ac:dyDescent="0.2">
      <c r="G20976" s="64"/>
      <c r="H20976" s="64"/>
      <c r="O20976" s="87"/>
      <c r="P20976" s="127"/>
      <c r="Q20976" s="127"/>
      <c r="R20976" s="127"/>
    </row>
    <row r="20977" spans="7:18" x14ac:dyDescent="0.2">
      <c r="G20977" s="64"/>
      <c r="H20977" s="64"/>
      <c r="O20977" s="87"/>
      <c r="P20977" s="127"/>
      <c r="Q20977" s="127"/>
      <c r="R20977" s="127"/>
    </row>
    <row r="20978" spans="7:18" x14ac:dyDescent="0.2">
      <c r="G20978" s="64"/>
      <c r="H20978" s="64"/>
      <c r="O20978" s="87"/>
      <c r="P20978" s="127"/>
      <c r="Q20978" s="127"/>
      <c r="R20978" s="127"/>
    </row>
    <row r="20979" spans="7:18" x14ac:dyDescent="0.2">
      <c r="G20979" s="64"/>
      <c r="H20979" s="64"/>
      <c r="O20979" s="87"/>
      <c r="P20979" s="127"/>
      <c r="Q20979" s="127"/>
      <c r="R20979" s="127"/>
    </row>
    <row r="20980" spans="7:18" x14ac:dyDescent="0.2">
      <c r="G20980" s="64"/>
      <c r="H20980" s="64"/>
      <c r="O20980" s="87"/>
      <c r="P20980" s="127"/>
      <c r="Q20980" s="127"/>
      <c r="R20980" s="127"/>
    </row>
    <row r="20981" spans="7:18" x14ac:dyDescent="0.2">
      <c r="G20981" s="64"/>
      <c r="H20981" s="64"/>
      <c r="O20981" s="87"/>
      <c r="P20981" s="127"/>
      <c r="Q20981" s="127"/>
      <c r="R20981" s="127"/>
    </row>
    <row r="20982" spans="7:18" x14ac:dyDescent="0.2">
      <c r="G20982" s="64"/>
      <c r="H20982" s="64"/>
      <c r="O20982" s="87"/>
      <c r="P20982" s="127"/>
      <c r="Q20982" s="127"/>
      <c r="R20982" s="127"/>
    </row>
    <row r="20983" spans="7:18" x14ac:dyDescent="0.2">
      <c r="G20983" s="64"/>
      <c r="H20983" s="64"/>
      <c r="O20983" s="87"/>
      <c r="P20983" s="127"/>
      <c r="Q20983" s="127"/>
      <c r="R20983" s="127"/>
    </row>
    <row r="20984" spans="7:18" x14ac:dyDescent="0.2">
      <c r="G20984" s="64"/>
      <c r="H20984" s="64"/>
      <c r="O20984" s="87"/>
      <c r="P20984" s="127"/>
      <c r="Q20984" s="127"/>
      <c r="R20984" s="127"/>
    </row>
    <row r="20985" spans="7:18" x14ac:dyDescent="0.2">
      <c r="G20985" s="64"/>
      <c r="H20985" s="64"/>
      <c r="O20985" s="87"/>
      <c r="P20985" s="127"/>
      <c r="Q20985" s="127"/>
      <c r="R20985" s="127"/>
    </row>
    <row r="20986" spans="7:18" x14ac:dyDescent="0.2">
      <c r="G20986" s="64"/>
      <c r="H20986" s="64"/>
      <c r="O20986" s="87"/>
      <c r="P20986" s="127"/>
      <c r="Q20986" s="127"/>
      <c r="R20986" s="127"/>
    </row>
    <row r="20987" spans="7:18" x14ac:dyDescent="0.2">
      <c r="G20987" s="64"/>
      <c r="H20987" s="64"/>
      <c r="O20987" s="87"/>
      <c r="P20987" s="127"/>
      <c r="Q20987" s="127"/>
      <c r="R20987" s="127"/>
    </row>
    <row r="20988" spans="7:18" x14ac:dyDescent="0.2">
      <c r="G20988" s="64"/>
      <c r="H20988" s="64"/>
      <c r="O20988" s="87"/>
      <c r="P20988" s="127"/>
      <c r="Q20988" s="127"/>
      <c r="R20988" s="127"/>
    </row>
    <row r="20989" spans="7:18" x14ac:dyDescent="0.2">
      <c r="G20989" s="64"/>
      <c r="H20989" s="64"/>
      <c r="O20989" s="87"/>
      <c r="P20989" s="127"/>
      <c r="Q20989" s="127"/>
      <c r="R20989" s="127"/>
    </row>
    <row r="20990" spans="7:18" x14ac:dyDescent="0.2">
      <c r="G20990" s="64"/>
      <c r="H20990" s="64"/>
      <c r="O20990" s="87"/>
      <c r="P20990" s="127"/>
      <c r="Q20990" s="127"/>
      <c r="R20990" s="127"/>
    </row>
    <row r="20991" spans="7:18" x14ac:dyDescent="0.2">
      <c r="G20991" s="64"/>
      <c r="H20991" s="64"/>
      <c r="O20991" s="87"/>
      <c r="P20991" s="127"/>
      <c r="Q20991" s="127"/>
      <c r="R20991" s="127"/>
    </row>
    <row r="20992" spans="7:18" x14ac:dyDescent="0.2">
      <c r="G20992" s="64"/>
      <c r="H20992" s="64"/>
      <c r="O20992" s="87"/>
      <c r="P20992" s="127"/>
      <c r="Q20992" s="127"/>
      <c r="R20992" s="127"/>
    </row>
    <row r="20993" spans="7:18" x14ac:dyDescent="0.2">
      <c r="G20993" s="64"/>
      <c r="H20993" s="64"/>
      <c r="O20993" s="87"/>
      <c r="P20993" s="127"/>
      <c r="Q20993" s="127"/>
      <c r="R20993" s="127"/>
    </row>
    <row r="20994" spans="7:18" x14ac:dyDescent="0.2">
      <c r="G20994" s="64"/>
      <c r="H20994" s="64"/>
      <c r="O20994" s="87"/>
      <c r="P20994" s="127"/>
      <c r="Q20994" s="127"/>
      <c r="R20994" s="127"/>
    </row>
    <row r="20995" spans="7:18" x14ac:dyDescent="0.2">
      <c r="G20995" s="64"/>
      <c r="H20995" s="64"/>
      <c r="O20995" s="87"/>
      <c r="P20995" s="127"/>
      <c r="Q20995" s="127"/>
      <c r="R20995" s="127"/>
    </row>
    <row r="20996" spans="7:18" x14ac:dyDescent="0.2">
      <c r="G20996" s="64"/>
      <c r="H20996" s="64"/>
      <c r="O20996" s="87"/>
      <c r="P20996" s="127"/>
      <c r="Q20996" s="127"/>
      <c r="R20996" s="127"/>
    </row>
    <row r="20997" spans="7:18" x14ac:dyDescent="0.2">
      <c r="G20997" s="64"/>
      <c r="H20997" s="64"/>
      <c r="O20997" s="87"/>
      <c r="P20997" s="127"/>
      <c r="Q20997" s="127"/>
      <c r="R20997" s="127"/>
    </row>
    <row r="20998" spans="7:18" x14ac:dyDescent="0.2">
      <c r="G20998" s="64"/>
      <c r="H20998" s="64"/>
      <c r="O20998" s="87"/>
      <c r="P20998" s="127"/>
      <c r="Q20998" s="127"/>
      <c r="R20998" s="127"/>
    </row>
    <row r="20999" spans="7:18" x14ac:dyDescent="0.2">
      <c r="G20999" s="64"/>
      <c r="H20999" s="64"/>
      <c r="O20999" s="87"/>
      <c r="P20999" s="127"/>
      <c r="Q20999" s="127"/>
      <c r="R20999" s="127"/>
    </row>
    <row r="21000" spans="7:18" x14ac:dyDescent="0.2">
      <c r="G21000" s="64"/>
      <c r="H21000" s="64"/>
      <c r="O21000" s="87"/>
      <c r="P21000" s="127"/>
      <c r="Q21000" s="127"/>
      <c r="R21000" s="127"/>
    </row>
    <row r="21001" spans="7:18" x14ac:dyDescent="0.2">
      <c r="G21001" s="64"/>
      <c r="H21001" s="64"/>
      <c r="O21001" s="87"/>
      <c r="P21001" s="127"/>
      <c r="Q21001" s="127"/>
      <c r="R21001" s="127"/>
    </row>
    <row r="21002" spans="7:18" x14ac:dyDescent="0.2">
      <c r="G21002" s="64"/>
      <c r="H21002" s="64"/>
      <c r="O21002" s="87"/>
      <c r="P21002" s="127"/>
      <c r="Q21002" s="127"/>
      <c r="R21002" s="127"/>
    </row>
    <row r="21003" spans="7:18" x14ac:dyDescent="0.2">
      <c r="G21003" s="64"/>
      <c r="H21003" s="64"/>
      <c r="O21003" s="87"/>
      <c r="P21003" s="127"/>
      <c r="Q21003" s="127"/>
      <c r="R21003" s="127"/>
    </row>
    <row r="21004" spans="7:18" x14ac:dyDescent="0.2">
      <c r="G21004" s="64"/>
      <c r="H21004" s="64"/>
      <c r="O21004" s="87"/>
      <c r="P21004" s="127"/>
      <c r="Q21004" s="127"/>
      <c r="R21004" s="127"/>
    </row>
    <row r="21005" spans="7:18" x14ac:dyDescent="0.2">
      <c r="G21005" s="64"/>
      <c r="H21005" s="64"/>
      <c r="O21005" s="87"/>
      <c r="P21005" s="127"/>
      <c r="Q21005" s="127"/>
      <c r="R21005" s="127"/>
    </row>
    <row r="21006" spans="7:18" x14ac:dyDescent="0.2">
      <c r="G21006" s="64"/>
      <c r="H21006" s="64"/>
      <c r="O21006" s="87"/>
      <c r="P21006" s="127"/>
      <c r="Q21006" s="127"/>
      <c r="R21006" s="127"/>
    </row>
    <row r="21007" spans="7:18" x14ac:dyDescent="0.2">
      <c r="G21007" s="64"/>
      <c r="H21007" s="64"/>
      <c r="O21007" s="87"/>
      <c r="P21007" s="127"/>
      <c r="Q21007" s="127"/>
      <c r="R21007" s="127"/>
    </row>
    <row r="21008" spans="7:18" x14ac:dyDescent="0.2">
      <c r="G21008" s="64"/>
      <c r="H21008" s="64"/>
      <c r="O21008" s="87"/>
      <c r="P21008" s="127"/>
      <c r="Q21008" s="127"/>
      <c r="R21008" s="127"/>
    </row>
    <row r="21009" spans="7:18" x14ac:dyDescent="0.2">
      <c r="G21009" s="64"/>
      <c r="H21009" s="64"/>
      <c r="O21009" s="87"/>
      <c r="P21009" s="127"/>
      <c r="Q21009" s="127"/>
      <c r="R21009" s="127"/>
    </row>
    <row r="21010" spans="7:18" x14ac:dyDescent="0.2">
      <c r="G21010" s="64"/>
      <c r="H21010" s="64"/>
      <c r="O21010" s="87"/>
      <c r="P21010" s="127"/>
      <c r="Q21010" s="127"/>
      <c r="R21010" s="127"/>
    </row>
    <row r="21011" spans="7:18" x14ac:dyDescent="0.2">
      <c r="G21011" s="64"/>
      <c r="H21011" s="64"/>
      <c r="O21011" s="87"/>
      <c r="P21011" s="127"/>
      <c r="Q21011" s="127"/>
      <c r="R21011" s="127"/>
    </row>
    <row r="21012" spans="7:18" x14ac:dyDescent="0.2">
      <c r="G21012" s="64"/>
      <c r="H21012" s="64"/>
      <c r="O21012" s="87"/>
      <c r="P21012" s="127"/>
      <c r="Q21012" s="127"/>
      <c r="R21012" s="127"/>
    </row>
    <row r="21013" spans="7:18" x14ac:dyDescent="0.2">
      <c r="G21013" s="64"/>
      <c r="H21013" s="64"/>
      <c r="O21013" s="87"/>
      <c r="P21013" s="127"/>
      <c r="Q21013" s="127"/>
      <c r="R21013" s="127"/>
    </row>
    <row r="21014" spans="7:18" x14ac:dyDescent="0.2">
      <c r="G21014" s="64"/>
      <c r="H21014" s="64"/>
      <c r="O21014" s="87"/>
      <c r="P21014" s="127"/>
      <c r="Q21014" s="127"/>
      <c r="R21014" s="127"/>
    </row>
    <row r="21015" spans="7:18" x14ac:dyDescent="0.2">
      <c r="G21015" s="64"/>
      <c r="H21015" s="64"/>
      <c r="O21015" s="87"/>
      <c r="P21015" s="127"/>
      <c r="Q21015" s="127"/>
      <c r="R21015" s="127"/>
    </row>
    <row r="21016" spans="7:18" x14ac:dyDescent="0.2">
      <c r="G21016" s="64"/>
      <c r="H21016" s="64"/>
      <c r="O21016" s="87"/>
      <c r="P21016" s="127"/>
      <c r="Q21016" s="127"/>
      <c r="R21016" s="127"/>
    </row>
    <row r="21017" spans="7:18" x14ac:dyDescent="0.2">
      <c r="G21017" s="64"/>
      <c r="H21017" s="64"/>
      <c r="O21017" s="87"/>
      <c r="P21017" s="127"/>
      <c r="Q21017" s="127"/>
      <c r="R21017" s="127"/>
    </row>
    <row r="21018" spans="7:18" x14ac:dyDescent="0.2">
      <c r="G21018" s="64"/>
      <c r="H21018" s="64"/>
      <c r="O21018" s="87"/>
      <c r="P21018" s="127"/>
      <c r="Q21018" s="127"/>
      <c r="R21018" s="127"/>
    </row>
    <row r="21019" spans="7:18" x14ac:dyDescent="0.2">
      <c r="G21019" s="64"/>
      <c r="H21019" s="64"/>
      <c r="O21019" s="87"/>
      <c r="P21019" s="127"/>
      <c r="Q21019" s="127"/>
      <c r="R21019" s="127"/>
    </row>
    <row r="21020" spans="7:18" x14ac:dyDescent="0.2">
      <c r="G21020" s="64"/>
      <c r="H21020" s="64"/>
      <c r="O21020" s="87"/>
      <c r="P21020" s="127"/>
      <c r="Q21020" s="127"/>
      <c r="R21020" s="127"/>
    </row>
    <row r="21021" spans="7:18" x14ac:dyDescent="0.2">
      <c r="G21021" s="64"/>
      <c r="H21021" s="64"/>
      <c r="O21021" s="87"/>
      <c r="P21021" s="127"/>
      <c r="Q21021" s="127"/>
      <c r="R21021" s="127"/>
    </row>
    <row r="21022" spans="7:18" x14ac:dyDescent="0.2">
      <c r="G21022" s="64"/>
      <c r="H21022" s="64"/>
      <c r="O21022" s="87"/>
      <c r="P21022" s="127"/>
      <c r="Q21022" s="127"/>
      <c r="R21022" s="127"/>
    </row>
    <row r="21023" spans="7:18" x14ac:dyDescent="0.2">
      <c r="G21023" s="64"/>
      <c r="H21023" s="64"/>
      <c r="O21023" s="87"/>
      <c r="P21023" s="127"/>
      <c r="Q21023" s="127"/>
      <c r="R21023" s="127"/>
    </row>
    <row r="21024" spans="7:18" x14ac:dyDescent="0.2">
      <c r="G21024" s="64"/>
      <c r="H21024" s="64"/>
      <c r="O21024" s="87"/>
      <c r="P21024" s="127"/>
      <c r="Q21024" s="127"/>
      <c r="R21024" s="127"/>
    </row>
    <row r="21025" spans="7:18" x14ac:dyDescent="0.2">
      <c r="G21025" s="64"/>
      <c r="H21025" s="64"/>
      <c r="O21025" s="87"/>
      <c r="P21025" s="127"/>
      <c r="Q21025" s="127"/>
      <c r="R21025" s="127"/>
    </row>
    <row r="21026" spans="7:18" x14ac:dyDescent="0.2">
      <c r="G21026" s="64"/>
      <c r="H21026" s="64"/>
      <c r="O21026" s="87"/>
      <c r="P21026" s="127"/>
      <c r="Q21026" s="127"/>
      <c r="R21026" s="127"/>
    </row>
    <row r="21027" spans="7:18" x14ac:dyDescent="0.2">
      <c r="G21027" s="64"/>
      <c r="H21027" s="64"/>
      <c r="O21027" s="87"/>
      <c r="P21027" s="127"/>
      <c r="Q21027" s="127"/>
      <c r="R21027" s="127"/>
    </row>
    <row r="21028" spans="7:18" x14ac:dyDescent="0.2">
      <c r="G21028" s="64"/>
      <c r="H21028" s="64"/>
      <c r="O21028" s="87"/>
      <c r="P21028" s="127"/>
      <c r="Q21028" s="127"/>
      <c r="R21028" s="127"/>
    </row>
    <row r="21029" spans="7:18" x14ac:dyDescent="0.2">
      <c r="G21029" s="64"/>
      <c r="H21029" s="64"/>
      <c r="O21029" s="87"/>
      <c r="P21029" s="127"/>
      <c r="Q21029" s="127"/>
      <c r="R21029" s="127"/>
    </row>
    <row r="21030" spans="7:18" x14ac:dyDescent="0.2">
      <c r="G21030" s="64"/>
      <c r="H21030" s="64"/>
      <c r="O21030" s="87"/>
      <c r="P21030" s="127"/>
      <c r="Q21030" s="127"/>
      <c r="R21030" s="127"/>
    </row>
    <row r="21031" spans="7:18" x14ac:dyDescent="0.2">
      <c r="G21031" s="64"/>
      <c r="H21031" s="64"/>
      <c r="O21031" s="87"/>
      <c r="P21031" s="127"/>
      <c r="Q21031" s="127"/>
      <c r="R21031" s="127"/>
    </row>
    <row r="21032" spans="7:18" x14ac:dyDescent="0.2">
      <c r="G21032" s="64"/>
      <c r="H21032" s="64"/>
      <c r="O21032" s="87"/>
      <c r="P21032" s="127"/>
      <c r="Q21032" s="127"/>
      <c r="R21032" s="127"/>
    </row>
    <row r="21033" spans="7:18" x14ac:dyDescent="0.2">
      <c r="G21033" s="64"/>
      <c r="H21033" s="64"/>
      <c r="O21033" s="87"/>
      <c r="P21033" s="127"/>
      <c r="Q21033" s="127"/>
      <c r="R21033" s="127"/>
    </row>
    <row r="21034" spans="7:18" x14ac:dyDescent="0.2">
      <c r="G21034" s="64"/>
      <c r="H21034" s="64"/>
      <c r="O21034" s="87"/>
      <c r="P21034" s="127"/>
      <c r="Q21034" s="127"/>
      <c r="R21034" s="127"/>
    </row>
    <row r="21035" spans="7:18" x14ac:dyDescent="0.2">
      <c r="G21035" s="64"/>
      <c r="H21035" s="64"/>
      <c r="O21035" s="87"/>
      <c r="P21035" s="127"/>
      <c r="Q21035" s="127"/>
      <c r="R21035" s="127"/>
    </row>
    <row r="21036" spans="7:18" x14ac:dyDescent="0.2">
      <c r="G21036" s="64"/>
      <c r="H21036" s="64"/>
      <c r="O21036" s="87"/>
      <c r="P21036" s="127"/>
      <c r="Q21036" s="127"/>
      <c r="R21036" s="127"/>
    </row>
    <row r="21037" spans="7:18" x14ac:dyDescent="0.2">
      <c r="G21037" s="64"/>
      <c r="H21037" s="64"/>
      <c r="O21037" s="87"/>
      <c r="P21037" s="127"/>
      <c r="Q21037" s="127"/>
      <c r="R21037" s="127"/>
    </row>
    <row r="21038" spans="7:18" x14ac:dyDescent="0.2">
      <c r="G21038" s="64"/>
      <c r="H21038" s="64"/>
      <c r="O21038" s="87"/>
      <c r="P21038" s="127"/>
      <c r="Q21038" s="127"/>
      <c r="R21038" s="127"/>
    </row>
    <row r="21039" spans="7:18" x14ac:dyDescent="0.2">
      <c r="G21039" s="64"/>
      <c r="H21039" s="64"/>
      <c r="O21039" s="87"/>
      <c r="P21039" s="127"/>
      <c r="Q21039" s="127"/>
      <c r="R21039" s="127"/>
    </row>
    <row r="21040" spans="7:18" x14ac:dyDescent="0.2">
      <c r="G21040" s="64"/>
      <c r="H21040" s="64"/>
      <c r="O21040" s="87"/>
      <c r="P21040" s="127"/>
      <c r="Q21040" s="127"/>
      <c r="R21040" s="127"/>
    </row>
    <row r="21041" spans="7:18" x14ac:dyDescent="0.2">
      <c r="G21041" s="64"/>
      <c r="H21041" s="64"/>
      <c r="O21041" s="87"/>
      <c r="P21041" s="127"/>
      <c r="Q21041" s="127"/>
      <c r="R21041" s="127"/>
    </row>
    <row r="21042" spans="7:18" x14ac:dyDescent="0.2">
      <c r="G21042" s="64"/>
      <c r="H21042" s="64"/>
      <c r="O21042" s="87"/>
      <c r="P21042" s="127"/>
      <c r="Q21042" s="127"/>
      <c r="R21042" s="127"/>
    </row>
    <row r="21043" spans="7:18" x14ac:dyDescent="0.2">
      <c r="G21043" s="64"/>
      <c r="H21043" s="64"/>
      <c r="O21043" s="87"/>
      <c r="P21043" s="127"/>
      <c r="Q21043" s="127"/>
      <c r="R21043" s="127"/>
    </row>
    <row r="21044" spans="7:18" x14ac:dyDescent="0.2">
      <c r="G21044" s="64"/>
      <c r="H21044" s="64"/>
      <c r="O21044" s="87"/>
      <c r="P21044" s="127"/>
      <c r="Q21044" s="127"/>
      <c r="R21044" s="127"/>
    </row>
    <row r="21045" spans="7:18" x14ac:dyDescent="0.2">
      <c r="G21045" s="64"/>
      <c r="H21045" s="64"/>
      <c r="O21045" s="87"/>
      <c r="P21045" s="127"/>
      <c r="Q21045" s="127"/>
      <c r="R21045" s="127"/>
    </row>
    <row r="21046" spans="7:18" x14ac:dyDescent="0.2">
      <c r="G21046" s="64"/>
      <c r="H21046" s="64"/>
      <c r="O21046" s="87"/>
      <c r="P21046" s="127"/>
      <c r="Q21046" s="127"/>
      <c r="R21046" s="127"/>
    </row>
    <row r="21047" spans="7:18" x14ac:dyDescent="0.2">
      <c r="G21047" s="64"/>
      <c r="H21047" s="64"/>
      <c r="O21047" s="87"/>
      <c r="P21047" s="127"/>
      <c r="Q21047" s="127"/>
      <c r="R21047" s="127"/>
    </row>
    <row r="21048" spans="7:18" x14ac:dyDescent="0.2">
      <c r="G21048" s="64"/>
      <c r="H21048" s="64"/>
      <c r="O21048" s="87"/>
      <c r="P21048" s="127"/>
      <c r="Q21048" s="127"/>
      <c r="R21048" s="127"/>
    </row>
    <row r="21049" spans="7:18" x14ac:dyDescent="0.2">
      <c r="G21049" s="64"/>
      <c r="H21049" s="64"/>
      <c r="O21049" s="87"/>
      <c r="P21049" s="127"/>
      <c r="Q21049" s="127"/>
      <c r="R21049" s="127"/>
    </row>
    <row r="21050" spans="7:18" x14ac:dyDescent="0.2">
      <c r="G21050" s="64"/>
      <c r="H21050" s="64"/>
      <c r="O21050" s="87"/>
      <c r="P21050" s="127"/>
      <c r="Q21050" s="127"/>
      <c r="R21050" s="127"/>
    </row>
    <row r="21051" spans="7:18" x14ac:dyDescent="0.2">
      <c r="G21051" s="64"/>
      <c r="H21051" s="64"/>
      <c r="O21051" s="87"/>
      <c r="P21051" s="127"/>
      <c r="Q21051" s="127"/>
      <c r="R21051" s="127"/>
    </row>
    <row r="21052" spans="7:18" x14ac:dyDescent="0.2">
      <c r="G21052" s="64"/>
      <c r="H21052" s="64"/>
      <c r="O21052" s="87"/>
      <c r="P21052" s="127"/>
      <c r="Q21052" s="127"/>
      <c r="R21052" s="127"/>
    </row>
    <row r="21053" spans="7:18" x14ac:dyDescent="0.2">
      <c r="G21053" s="64"/>
      <c r="H21053" s="64"/>
      <c r="O21053" s="87"/>
      <c r="P21053" s="127"/>
      <c r="Q21053" s="127"/>
      <c r="R21053" s="127"/>
    </row>
    <row r="21054" spans="7:18" x14ac:dyDescent="0.2">
      <c r="G21054" s="64"/>
      <c r="H21054" s="64"/>
      <c r="O21054" s="87"/>
      <c r="P21054" s="127"/>
      <c r="Q21054" s="127"/>
      <c r="R21054" s="127"/>
    </row>
    <row r="21055" spans="7:18" x14ac:dyDescent="0.2">
      <c r="G21055" s="64"/>
      <c r="H21055" s="64"/>
      <c r="O21055" s="87"/>
      <c r="P21055" s="127"/>
      <c r="Q21055" s="127"/>
      <c r="R21055" s="127"/>
    </row>
    <row r="21056" spans="7:18" x14ac:dyDescent="0.2">
      <c r="G21056" s="64"/>
      <c r="H21056" s="64"/>
      <c r="O21056" s="87"/>
      <c r="P21056" s="127"/>
      <c r="Q21056" s="127"/>
      <c r="R21056" s="127"/>
    </row>
    <row r="21057" spans="7:18" x14ac:dyDescent="0.2">
      <c r="G21057" s="64"/>
      <c r="H21057" s="64"/>
      <c r="O21057" s="87"/>
      <c r="P21057" s="127"/>
      <c r="Q21057" s="127"/>
      <c r="R21057" s="127"/>
    </row>
    <row r="21058" spans="7:18" x14ac:dyDescent="0.2">
      <c r="G21058" s="64"/>
      <c r="H21058" s="64"/>
      <c r="O21058" s="87"/>
      <c r="P21058" s="127"/>
      <c r="Q21058" s="127"/>
      <c r="R21058" s="127"/>
    </row>
    <row r="21059" spans="7:18" x14ac:dyDescent="0.2">
      <c r="G21059" s="64"/>
      <c r="H21059" s="64"/>
      <c r="O21059" s="87"/>
      <c r="P21059" s="127"/>
      <c r="Q21059" s="127"/>
      <c r="R21059" s="127"/>
    </row>
    <row r="21060" spans="7:18" x14ac:dyDescent="0.2">
      <c r="G21060" s="64"/>
      <c r="H21060" s="64"/>
      <c r="O21060" s="87"/>
      <c r="P21060" s="127"/>
      <c r="Q21060" s="127"/>
      <c r="R21060" s="127"/>
    </row>
    <row r="21061" spans="7:18" x14ac:dyDescent="0.2">
      <c r="G21061" s="64"/>
      <c r="H21061" s="64"/>
      <c r="O21061" s="87"/>
      <c r="P21061" s="127"/>
      <c r="Q21061" s="127"/>
      <c r="R21061" s="127"/>
    </row>
    <row r="21062" spans="7:18" x14ac:dyDescent="0.2">
      <c r="G21062" s="64"/>
      <c r="H21062" s="64"/>
      <c r="O21062" s="87"/>
      <c r="P21062" s="127"/>
      <c r="Q21062" s="127"/>
      <c r="R21062" s="127"/>
    </row>
    <row r="21063" spans="7:18" x14ac:dyDescent="0.2">
      <c r="G21063" s="64"/>
      <c r="H21063" s="64"/>
      <c r="O21063" s="87"/>
      <c r="P21063" s="127"/>
      <c r="Q21063" s="127"/>
      <c r="R21063" s="127"/>
    </row>
    <row r="21064" spans="7:18" x14ac:dyDescent="0.2">
      <c r="G21064" s="64"/>
      <c r="H21064" s="64"/>
      <c r="O21064" s="87"/>
      <c r="P21064" s="127"/>
      <c r="Q21064" s="127"/>
      <c r="R21064" s="127"/>
    </row>
    <row r="21065" spans="7:18" x14ac:dyDescent="0.2">
      <c r="G21065" s="64"/>
      <c r="H21065" s="64"/>
      <c r="O21065" s="87"/>
      <c r="P21065" s="127"/>
      <c r="Q21065" s="127"/>
      <c r="R21065" s="127"/>
    </row>
    <row r="21066" spans="7:18" x14ac:dyDescent="0.2">
      <c r="G21066" s="64"/>
      <c r="H21066" s="64"/>
      <c r="O21066" s="87"/>
      <c r="P21066" s="127"/>
      <c r="Q21066" s="127"/>
      <c r="R21066" s="127"/>
    </row>
    <row r="21067" spans="7:18" x14ac:dyDescent="0.2">
      <c r="G21067" s="64"/>
      <c r="H21067" s="64"/>
      <c r="O21067" s="87"/>
      <c r="P21067" s="127"/>
      <c r="Q21067" s="127"/>
      <c r="R21067" s="127"/>
    </row>
    <row r="21068" spans="7:18" x14ac:dyDescent="0.2">
      <c r="G21068" s="64"/>
      <c r="H21068" s="64"/>
      <c r="O21068" s="87"/>
      <c r="P21068" s="127"/>
      <c r="Q21068" s="127"/>
      <c r="R21068" s="127"/>
    </row>
    <row r="21069" spans="7:18" x14ac:dyDescent="0.2">
      <c r="G21069" s="64"/>
      <c r="H21069" s="64"/>
      <c r="O21069" s="87"/>
      <c r="P21069" s="127"/>
      <c r="Q21069" s="127"/>
      <c r="R21069" s="127"/>
    </row>
    <row r="21070" spans="7:18" x14ac:dyDescent="0.2">
      <c r="G21070" s="64"/>
      <c r="H21070" s="64"/>
      <c r="O21070" s="87"/>
      <c r="P21070" s="127"/>
      <c r="Q21070" s="127"/>
      <c r="R21070" s="127"/>
    </row>
    <row r="21071" spans="7:18" x14ac:dyDescent="0.2">
      <c r="G21071" s="64"/>
      <c r="H21071" s="64"/>
      <c r="O21071" s="87"/>
      <c r="P21071" s="127"/>
      <c r="Q21071" s="127"/>
      <c r="R21071" s="127"/>
    </row>
    <row r="21072" spans="7:18" x14ac:dyDescent="0.2">
      <c r="G21072" s="64"/>
      <c r="H21072" s="64"/>
      <c r="O21072" s="87"/>
      <c r="P21072" s="127"/>
      <c r="Q21072" s="127"/>
      <c r="R21072" s="127"/>
    </row>
    <row r="21073" spans="7:18" x14ac:dyDescent="0.2">
      <c r="G21073" s="64"/>
      <c r="H21073" s="64"/>
      <c r="O21073" s="87"/>
      <c r="P21073" s="127"/>
      <c r="Q21073" s="127"/>
      <c r="R21073" s="127"/>
    </row>
    <row r="21074" spans="7:18" x14ac:dyDescent="0.2">
      <c r="G21074" s="64"/>
      <c r="H21074" s="64"/>
      <c r="O21074" s="87"/>
      <c r="P21074" s="127"/>
      <c r="Q21074" s="127"/>
      <c r="R21074" s="127"/>
    </row>
    <row r="21075" spans="7:18" x14ac:dyDescent="0.2">
      <c r="G21075" s="64"/>
      <c r="H21075" s="64"/>
      <c r="O21075" s="87"/>
      <c r="P21075" s="127"/>
      <c r="Q21075" s="127"/>
      <c r="R21075" s="127"/>
    </row>
    <row r="21076" spans="7:18" x14ac:dyDescent="0.2">
      <c r="G21076" s="64"/>
      <c r="H21076" s="64"/>
      <c r="O21076" s="87"/>
      <c r="P21076" s="127"/>
      <c r="Q21076" s="127"/>
      <c r="R21076" s="127"/>
    </row>
    <row r="21077" spans="7:18" x14ac:dyDescent="0.2">
      <c r="G21077" s="64"/>
      <c r="H21077" s="64"/>
      <c r="O21077" s="87"/>
      <c r="P21077" s="127"/>
      <c r="Q21077" s="127"/>
      <c r="R21077" s="127"/>
    </row>
    <row r="21078" spans="7:18" x14ac:dyDescent="0.2">
      <c r="G21078" s="64"/>
      <c r="H21078" s="64"/>
      <c r="O21078" s="87"/>
      <c r="P21078" s="127"/>
      <c r="Q21078" s="127"/>
      <c r="R21078" s="127"/>
    </row>
    <row r="21079" spans="7:18" x14ac:dyDescent="0.2">
      <c r="G21079" s="64"/>
      <c r="H21079" s="64"/>
      <c r="O21079" s="87"/>
      <c r="P21079" s="127"/>
      <c r="Q21079" s="127"/>
      <c r="R21079" s="127"/>
    </row>
    <row r="21080" spans="7:18" x14ac:dyDescent="0.2">
      <c r="G21080" s="64"/>
      <c r="H21080" s="64"/>
      <c r="O21080" s="87"/>
      <c r="P21080" s="127"/>
      <c r="Q21080" s="127"/>
      <c r="R21080" s="127"/>
    </row>
    <row r="21081" spans="7:18" x14ac:dyDescent="0.2">
      <c r="G21081" s="64"/>
      <c r="H21081" s="64"/>
      <c r="O21081" s="87"/>
      <c r="P21081" s="127"/>
      <c r="Q21081" s="127"/>
      <c r="R21081" s="127"/>
    </row>
    <row r="21082" spans="7:18" x14ac:dyDescent="0.2">
      <c r="G21082" s="64"/>
      <c r="H21082" s="64"/>
      <c r="O21082" s="87"/>
      <c r="P21082" s="127"/>
      <c r="Q21082" s="127"/>
      <c r="R21082" s="127"/>
    </row>
    <row r="21083" spans="7:18" x14ac:dyDescent="0.2">
      <c r="G21083" s="64"/>
      <c r="H21083" s="64"/>
      <c r="O21083" s="87"/>
      <c r="P21083" s="127"/>
      <c r="Q21083" s="127"/>
      <c r="R21083" s="127"/>
    </row>
    <row r="21084" spans="7:18" x14ac:dyDescent="0.2">
      <c r="G21084" s="64"/>
      <c r="H21084" s="64"/>
      <c r="O21084" s="87"/>
      <c r="P21084" s="127"/>
      <c r="Q21084" s="127"/>
      <c r="R21084" s="127"/>
    </row>
    <row r="21085" spans="7:18" x14ac:dyDescent="0.2">
      <c r="G21085" s="64"/>
      <c r="H21085" s="64"/>
      <c r="O21085" s="87"/>
      <c r="P21085" s="127"/>
      <c r="Q21085" s="127"/>
      <c r="R21085" s="127"/>
    </row>
    <row r="21086" spans="7:18" x14ac:dyDescent="0.2">
      <c r="G21086" s="64"/>
      <c r="H21086" s="64"/>
      <c r="O21086" s="87"/>
      <c r="P21086" s="127"/>
      <c r="Q21086" s="127"/>
      <c r="R21086" s="127"/>
    </row>
    <row r="21087" spans="7:18" x14ac:dyDescent="0.2">
      <c r="G21087" s="64"/>
      <c r="H21087" s="64"/>
      <c r="O21087" s="87"/>
      <c r="P21087" s="127"/>
      <c r="Q21087" s="127"/>
      <c r="R21087" s="127"/>
    </row>
    <row r="21088" spans="7:18" x14ac:dyDescent="0.2">
      <c r="G21088" s="64"/>
      <c r="H21088" s="64"/>
      <c r="O21088" s="87"/>
      <c r="P21088" s="127"/>
      <c r="Q21088" s="127"/>
      <c r="R21088" s="127"/>
    </row>
    <row r="21089" spans="7:18" x14ac:dyDescent="0.2">
      <c r="G21089" s="64"/>
      <c r="H21089" s="64"/>
      <c r="O21089" s="87"/>
      <c r="P21089" s="127"/>
      <c r="Q21089" s="127"/>
      <c r="R21089" s="127"/>
    </row>
    <row r="21090" spans="7:18" x14ac:dyDescent="0.2">
      <c r="G21090" s="64"/>
      <c r="H21090" s="64"/>
      <c r="O21090" s="87"/>
      <c r="P21090" s="127"/>
      <c r="Q21090" s="127"/>
      <c r="R21090" s="127"/>
    </row>
    <row r="21091" spans="7:18" x14ac:dyDescent="0.2">
      <c r="G21091" s="64"/>
      <c r="H21091" s="64"/>
      <c r="O21091" s="87"/>
      <c r="P21091" s="127"/>
      <c r="Q21091" s="127"/>
      <c r="R21091" s="127"/>
    </row>
    <row r="21092" spans="7:18" x14ac:dyDescent="0.2">
      <c r="G21092" s="64"/>
      <c r="H21092" s="64"/>
      <c r="O21092" s="87"/>
      <c r="P21092" s="127"/>
      <c r="Q21092" s="127"/>
      <c r="R21092" s="127"/>
    </row>
    <row r="21093" spans="7:18" x14ac:dyDescent="0.2">
      <c r="G21093" s="64"/>
      <c r="H21093" s="64"/>
      <c r="O21093" s="87"/>
      <c r="P21093" s="127"/>
      <c r="Q21093" s="127"/>
      <c r="R21093" s="127"/>
    </row>
    <row r="21094" spans="7:18" x14ac:dyDescent="0.2">
      <c r="G21094" s="64"/>
      <c r="H21094" s="64"/>
      <c r="O21094" s="87"/>
      <c r="P21094" s="127"/>
      <c r="Q21094" s="127"/>
      <c r="R21094" s="127"/>
    </row>
    <row r="21095" spans="7:18" x14ac:dyDescent="0.2">
      <c r="G21095" s="64"/>
      <c r="H21095" s="64"/>
      <c r="O21095" s="87"/>
      <c r="P21095" s="127"/>
      <c r="Q21095" s="127"/>
      <c r="R21095" s="127"/>
    </row>
    <row r="21096" spans="7:18" x14ac:dyDescent="0.2">
      <c r="G21096" s="64"/>
      <c r="H21096" s="64"/>
      <c r="O21096" s="87"/>
      <c r="P21096" s="127"/>
      <c r="Q21096" s="127"/>
      <c r="R21096" s="127"/>
    </row>
    <row r="21097" spans="7:18" x14ac:dyDescent="0.2">
      <c r="G21097" s="64"/>
      <c r="H21097" s="64"/>
      <c r="O21097" s="87"/>
      <c r="P21097" s="127"/>
      <c r="Q21097" s="127"/>
      <c r="R21097" s="127"/>
    </row>
    <row r="21098" spans="7:18" x14ac:dyDescent="0.2">
      <c r="G21098" s="64"/>
      <c r="H21098" s="64"/>
      <c r="O21098" s="87"/>
      <c r="P21098" s="127"/>
      <c r="Q21098" s="127"/>
      <c r="R21098" s="127"/>
    </row>
    <row r="21099" spans="7:18" x14ac:dyDescent="0.2">
      <c r="G21099" s="64"/>
      <c r="H21099" s="64"/>
      <c r="O21099" s="87"/>
      <c r="P21099" s="127"/>
      <c r="Q21099" s="127"/>
      <c r="R21099" s="127"/>
    </row>
    <row r="21100" spans="7:18" x14ac:dyDescent="0.2">
      <c r="G21100" s="64"/>
      <c r="H21100" s="64"/>
      <c r="O21100" s="87"/>
      <c r="P21100" s="127"/>
      <c r="Q21100" s="127"/>
      <c r="R21100" s="127"/>
    </row>
    <row r="21101" spans="7:18" x14ac:dyDescent="0.2">
      <c r="G21101" s="64"/>
      <c r="H21101" s="64"/>
      <c r="O21101" s="87"/>
      <c r="P21101" s="127"/>
      <c r="Q21101" s="127"/>
      <c r="R21101" s="127"/>
    </row>
    <row r="21102" spans="7:18" x14ac:dyDescent="0.2">
      <c r="G21102" s="64"/>
      <c r="H21102" s="64"/>
      <c r="O21102" s="87"/>
      <c r="P21102" s="127"/>
      <c r="Q21102" s="127"/>
      <c r="R21102" s="127"/>
    </row>
    <row r="21103" spans="7:18" x14ac:dyDescent="0.2">
      <c r="G21103" s="64"/>
      <c r="H21103" s="64"/>
      <c r="O21103" s="87"/>
      <c r="P21103" s="127"/>
      <c r="Q21103" s="127"/>
      <c r="R21103" s="127"/>
    </row>
    <row r="21104" spans="7:18" x14ac:dyDescent="0.2">
      <c r="G21104" s="64"/>
      <c r="H21104" s="64"/>
      <c r="O21104" s="87"/>
      <c r="P21104" s="127"/>
      <c r="Q21104" s="127"/>
      <c r="R21104" s="127"/>
    </row>
    <row r="21105" spans="7:18" x14ac:dyDescent="0.2">
      <c r="G21105" s="64"/>
      <c r="H21105" s="64"/>
      <c r="O21105" s="87"/>
      <c r="P21105" s="127"/>
      <c r="Q21105" s="127"/>
      <c r="R21105" s="127"/>
    </row>
    <row r="21106" spans="7:18" x14ac:dyDescent="0.2">
      <c r="G21106" s="64"/>
      <c r="H21106" s="64"/>
      <c r="O21106" s="87"/>
      <c r="P21106" s="127"/>
      <c r="Q21106" s="127"/>
      <c r="R21106" s="127"/>
    </row>
    <row r="21107" spans="7:18" x14ac:dyDescent="0.2">
      <c r="G21107" s="64"/>
      <c r="H21107" s="64"/>
      <c r="O21107" s="87"/>
      <c r="P21107" s="127"/>
      <c r="Q21107" s="127"/>
      <c r="R21107" s="127"/>
    </row>
    <row r="21108" spans="7:18" x14ac:dyDescent="0.2">
      <c r="G21108" s="64"/>
      <c r="H21108" s="64"/>
      <c r="O21108" s="87"/>
      <c r="P21108" s="127"/>
      <c r="Q21108" s="127"/>
      <c r="R21108" s="127"/>
    </row>
    <row r="21109" spans="7:18" x14ac:dyDescent="0.2">
      <c r="G21109" s="64"/>
      <c r="H21109" s="64"/>
      <c r="O21109" s="87"/>
      <c r="P21109" s="127"/>
      <c r="Q21109" s="127"/>
      <c r="R21109" s="127"/>
    </row>
    <row r="21110" spans="7:18" x14ac:dyDescent="0.2">
      <c r="G21110" s="64"/>
      <c r="H21110" s="64"/>
      <c r="O21110" s="87"/>
      <c r="P21110" s="127"/>
      <c r="Q21110" s="127"/>
      <c r="R21110" s="127"/>
    </row>
    <row r="21111" spans="7:18" x14ac:dyDescent="0.2">
      <c r="G21111" s="64"/>
      <c r="H21111" s="64"/>
      <c r="O21111" s="87"/>
      <c r="P21111" s="127"/>
      <c r="Q21111" s="127"/>
      <c r="R21111" s="127"/>
    </row>
    <row r="21112" spans="7:18" x14ac:dyDescent="0.2">
      <c r="G21112" s="64"/>
      <c r="H21112" s="64"/>
      <c r="O21112" s="87"/>
      <c r="P21112" s="127"/>
      <c r="Q21112" s="127"/>
      <c r="R21112" s="127"/>
    </row>
    <row r="21113" spans="7:18" x14ac:dyDescent="0.2">
      <c r="G21113" s="64"/>
      <c r="H21113" s="64"/>
      <c r="O21113" s="87"/>
      <c r="P21113" s="127"/>
      <c r="Q21113" s="127"/>
      <c r="R21113" s="127"/>
    </row>
    <row r="21114" spans="7:18" x14ac:dyDescent="0.2">
      <c r="G21114" s="64"/>
      <c r="H21114" s="64"/>
      <c r="O21114" s="87"/>
      <c r="P21114" s="127"/>
      <c r="Q21114" s="127"/>
      <c r="R21114" s="127"/>
    </row>
    <row r="21115" spans="7:18" x14ac:dyDescent="0.2">
      <c r="G21115" s="64"/>
      <c r="H21115" s="64"/>
      <c r="O21115" s="87"/>
      <c r="P21115" s="127"/>
      <c r="Q21115" s="127"/>
      <c r="R21115" s="127"/>
    </row>
    <row r="21116" spans="7:18" x14ac:dyDescent="0.2">
      <c r="G21116" s="64"/>
      <c r="H21116" s="64"/>
      <c r="O21116" s="87"/>
      <c r="P21116" s="127"/>
      <c r="Q21116" s="127"/>
      <c r="R21116" s="127"/>
    </row>
    <row r="21117" spans="7:18" x14ac:dyDescent="0.2">
      <c r="G21117" s="64"/>
      <c r="H21117" s="64"/>
      <c r="O21117" s="87"/>
      <c r="P21117" s="127"/>
      <c r="Q21117" s="127"/>
      <c r="R21117" s="127"/>
    </row>
    <row r="21118" spans="7:18" x14ac:dyDescent="0.2">
      <c r="G21118" s="64"/>
      <c r="H21118" s="64"/>
      <c r="O21118" s="87"/>
      <c r="P21118" s="127"/>
      <c r="Q21118" s="127"/>
      <c r="R21118" s="127"/>
    </row>
    <row r="21119" spans="7:18" x14ac:dyDescent="0.2">
      <c r="G21119" s="64"/>
      <c r="H21119" s="64"/>
      <c r="O21119" s="87"/>
      <c r="P21119" s="127"/>
      <c r="Q21119" s="127"/>
      <c r="R21119" s="127"/>
    </row>
    <row r="21120" spans="7:18" x14ac:dyDescent="0.2">
      <c r="G21120" s="64"/>
      <c r="H21120" s="64"/>
      <c r="O21120" s="87"/>
      <c r="P21120" s="127"/>
      <c r="Q21120" s="127"/>
      <c r="R21120" s="127"/>
    </row>
    <row r="21121" spans="7:18" x14ac:dyDescent="0.2">
      <c r="G21121" s="64"/>
      <c r="H21121" s="64"/>
      <c r="O21121" s="87"/>
      <c r="P21121" s="127"/>
      <c r="Q21121" s="127"/>
      <c r="R21121" s="127"/>
    </row>
    <row r="21122" spans="7:18" x14ac:dyDescent="0.2">
      <c r="G21122" s="64"/>
      <c r="H21122" s="64"/>
      <c r="O21122" s="87"/>
      <c r="P21122" s="127"/>
      <c r="Q21122" s="127"/>
      <c r="R21122" s="127"/>
    </row>
    <row r="21123" spans="7:18" x14ac:dyDescent="0.2">
      <c r="G21123" s="64"/>
      <c r="H21123" s="64"/>
      <c r="O21123" s="87"/>
      <c r="P21123" s="127"/>
      <c r="Q21123" s="127"/>
      <c r="R21123" s="127"/>
    </row>
    <row r="21124" spans="7:18" x14ac:dyDescent="0.2">
      <c r="G21124" s="64"/>
      <c r="H21124" s="64"/>
      <c r="O21124" s="87"/>
      <c r="P21124" s="127"/>
      <c r="Q21124" s="127"/>
      <c r="R21124" s="127"/>
    </row>
    <row r="21125" spans="7:18" x14ac:dyDescent="0.2">
      <c r="G21125" s="64"/>
      <c r="H21125" s="64"/>
      <c r="O21125" s="87"/>
      <c r="P21125" s="127"/>
      <c r="Q21125" s="127"/>
      <c r="R21125" s="127"/>
    </row>
    <row r="21126" spans="7:18" x14ac:dyDescent="0.2">
      <c r="G21126" s="64"/>
      <c r="H21126" s="64"/>
      <c r="O21126" s="87"/>
      <c r="P21126" s="127"/>
      <c r="Q21126" s="127"/>
      <c r="R21126" s="127"/>
    </row>
    <row r="21127" spans="7:18" x14ac:dyDescent="0.2">
      <c r="G21127" s="64"/>
      <c r="H21127" s="64"/>
      <c r="O21127" s="87"/>
      <c r="P21127" s="127"/>
      <c r="Q21127" s="127"/>
      <c r="R21127" s="127"/>
    </row>
    <row r="21128" spans="7:18" x14ac:dyDescent="0.2">
      <c r="G21128" s="64"/>
      <c r="H21128" s="64"/>
      <c r="O21128" s="87"/>
      <c r="P21128" s="127"/>
      <c r="Q21128" s="127"/>
      <c r="R21128" s="127"/>
    </row>
    <row r="21129" spans="7:18" x14ac:dyDescent="0.2">
      <c r="G21129" s="64"/>
      <c r="H21129" s="64"/>
      <c r="O21129" s="87"/>
      <c r="P21129" s="127"/>
      <c r="Q21129" s="127"/>
      <c r="R21129" s="127"/>
    </row>
    <row r="21130" spans="7:18" x14ac:dyDescent="0.2">
      <c r="G21130" s="64"/>
      <c r="H21130" s="64"/>
      <c r="O21130" s="87"/>
      <c r="P21130" s="127"/>
      <c r="Q21130" s="127"/>
      <c r="R21130" s="127"/>
    </row>
    <row r="21131" spans="7:18" x14ac:dyDescent="0.2">
      <c r="G21131" s="64"/>
      <c r="H21131" s="64"/>
      <c r="O21131" s="87"/>
      <c r="P21131" s="127"/>
      <c r="Q21131" s="127"/>
      <c r="R21131" s="127"/>
    </row>
    <row r="21132" spans="7:18" x14ac:dyDescent="0.2">
      <c r="G21132" s="64"/>
      <c r="H21132" s="64"/>
      <c r="O21132" s="87"/>
      <c r="P21132" s="127"/>
      <c r="Q21132" s="127"/>
      <c r="R21132" s="127"/>
    </row>
    <row r="21133" spans="7:18" x14ac:dyDescent="0.2">
      <c r="G21133" s="64"/>
      <c r="H21133" s="64"/>
      <c r="O21133" s="87"/>
      <c r="P21133" s="127"/>
      <c r="Q21133" s="127"/>
      <c r="R21133" s="127"/>
    </row>
    <row r="21134" spans="7:18" x14ac:dyDescent="0.2">
      <c r="G21134" s="64"/>
      <c r="H21134" s="64"/>
      <c r="O21134" s="87"/>
      <c r="P21134" s="127"/>
      <c r="Q21134" s="127"/>
      <c r="R21134" s="127"/>
    </row>
    <row r="21135" spans="7:18" x14ac:dyDescent="0.2">
      <c r="G21135" s="64"/>
      <c r="H21135" s="64"/>
      <c r="O21135" s="87"/>
      <c r="P21135" s="127"/>
      <c r="Q21135" s="127"/>
      <c r="R21135" s="127"/>
    </row>
    <row r="21136" spans="7:18" x14ac:dyDescent="0.2">
      <c r="G21136" s="64"/>
      <c r="H21136" s="64"/>
      <c r="O21136" s="87"/>
      <c r="P21136" s="127"/>
      <c r="Q21136" s="127"/>
      <c r="R21136" s="127"/>
    </row>
    <row r="21137" spans="7:18" x14ac:dyDescent="0.2">
      <c r="G21137" s="64"/>
      <c r="H21137" s="64"/>
      <c r="O21137" s="87"/>
      <c r="P21137" s="127"/>
      <c r="Q21137" s="127"/>
      <c r="R21137" s="127"/>
    </row>
    <row r="21138" spans="7:18" x14ac:dyDescent="0.2">
      <c r="G21138" s="64"/>
      <c r="H21138" s="64"/>
      <c r="O21138" s="87"/>
      <c r="P21138" s="127"/>
      <c r="Q21138" s="127"/>
      <c r="R21138" s="127"/>
    </row>
    <row r="21139" spans="7:18" x14ac:dyDescent="0.2">
      <c r="G21139" s="64"/>
      <c r="H21139" s="64"/>
      <c r="O21139" s="87"/>
      <c r="P21139" s="127"/>
      <c r="Q21139" s="127"/>
      <c r="R21139" s="127"/>
    </row>
    <row r="21140" spans="7:18" x14ac:dyDescent="0.2">
      <c r="G21140" s="64"/>
      <c r="H21140" s="64"/>
      <c r="O21140" s="87"/>
      <c r="P21140" s="127"/>
      <c r="Q21140" s="127"/>
      <c r="R21140" s="127"/>
    </row>
    <row r="21141" spans="7:18" x14ac:dyDescent="0.2">
      <c r="G21141" s="64"/>
      <c r="H21141" s="64"/>
      <c r="O21141" s="87"/>
      <c r="P21141" s="127"/>
      <c r="Q21141" s="127"/>
      <c r="R21141" s="127"/>
    </row>
    <row r="21142" spans="7:18" x14ac:dyDescent="0.2">
      <c r="G21142" s="64"/>
      <c r="H21142" s="64"/>
      <c r="O21142" s="87"/>
      <c r="P21142" s="127"/>
      <c r="Q21142" s="127"/>
      <c r="R21142" s="127"/>
    </row>
    <row r="21143" spans="7:18" x14ac:dyDescent="0.2">
      <c r="G21143" s="64"/>
      <c r="H21143" s="64"/>
      <c r="O21143" s="87"/>
      <c r="P21143" s="127"/>
      <c r="Q21143" s="127"/>
      <c r="R21143" s="127"/>
    </row>
    <row r="21144" spans="7:18" x14ac:dyDescent="0.2">
      <c r="G21144" s="64"/>
      <c r="H21144" s="64"/>
      <c r="O21144" s="87"/>
      <c r="P21144" s="127"/>
      <c r="Q21144" s="127"/>
      <c r="R21144" s="127"/>
    </row>
    <row r="21145" spans="7:18" x14ac:dyDescent="0.2">
      <c r="G21145" s="64"/>
      <c r="H21145" s="64"/>
      <c r="O21145" s="87"/>
      <c r="P21145" s="127"/>
      <c r="Q21145" s="127"/>
      <c r="R21145" s="127"/>
    </row>
    <row r="21146" spans="7:18" x14ac:dyDescent="0.2">
      <c r="G21146" s="64"/>
      <c r="H21146" s="64"/>
      <c r="O21146" s="87"/>
      <c r="P21146" s="127"/>
      <c r="Q21146" s="127"/>
      <c r="R21146" s="127"/>
    </row>
    <row r="21147" spans="7:18" x14ac:dyDescent="0.2">
      <c r="G21147" s="64"/>
      <c r="H21147" s="64"/>
      <c r="O21147" s="87"/>
      <c r="P21147" s="127"/>
      <c r="Q21147" s="127"/>
      <c r="R21147" s="127"/>
    </row>
    <row r="21148" spans="7:18" x14ac:dyDescent="0.2">
      <c r="G21148" s="64"/>
      <c r="H21148" s="64"/>
      <c r="O21148" s="87"/>
      <c r="P21148" s="127"/>
      <c r="Q21148" s="127"/>
      <c r="R21148" s="127"/>
    </row>
    <row r="21149" spans="7:18" x14ac:dyDescent="0.2">
      <c r="G21149" s="64"/>
      <c r="H21149" s="64"/>
      <c r="O21149" s="87"/>
      <c r="P21149" s="127"/>
      <c r="Q21149" s="127"/>
      <c r="R21149" s="127"/>
    </row>
    <row r="21150" spans="7:18" x14ac:dyDescent="0.2">
      <c r="G21150" s="64"/>
      <c r="H21150" s="64"/>
      <c r="O21150" s="87"/>
      <c r="P21150" s="127"/>
      <c r="Q21150" s="127"/>
      <c r="R21150" s="127"/>
    </row>
    <row r="21151" spans="7:18" x14ac:dyDescent="0.2">
      <c r="G21151" s="64"/>
      <c r="H21151" s="64"/>
      <c r="O21151" s="87"/>
      <c r="P21151" s="127"/>
      <c r="Q21151" s="127"/>
      <c r="R21151" s="127"/>
    </row>
    <row r="21152" spans="7:18" x14ac:dyDescent="0.2">
      <c r="G21152" s="64"/>
      <c r="H21152" s="64"/>
      <c r="O21152" s="87"/>
      <c r="P21152" s="127"/>
      <c r="Q21152" s="127"/>
      <c r="R21152" s="127"/>
    </row>
    <row r="21153" spans="7:18" x14ac:dyDescent="0.2">
      <c r="G21153" s="64"/>
      <c r="H21153" s="64"/>
      <c r="O21153" s="87"/>
      <c r="P21153" s="127"/>
      <c r="Q21153" s="127"/>
      <c r="R21153" s="127"/>
    </row>
    <row r="21154" spans="7:18" x14ac:dyDescent="0.2">
      <c r="G21154" s="64"/>
      <c r="H21154" s="64"/>
      <c r="O21154" s="87"/>
      <c r="P21154" s="127"/>
      <c r="Q21154" s="127"/>
      <c r="R21154" s="127"/>
    </row>
    <row r="21155" spans="7:18" x14ac:dyDescent="0.2">
      <c r="G21155" s="64"/>
      <c r="H21155" s="64"/>
      <c r="O21155" s="87"/>
      <c r="P21155" s="127"/>
      <c r="Q21155" s="127"/>
      <c r="R21155" s="127"/>
    </row>
    <row r="21156" spans="7:18" x14ac:dyDescent="0.2">
      <c r="G21156" s="64"/>
      <c r="H21156" s="64"/>
      <c r="O21156" s="87"/>
      <c r="P21156" s="127"/>
      <c r="Q21156" s="127"/>
      <c r="R21156" s="127"/>
    </row>
    <row r="21157" spans="7:18" x14ac:dyDescent="0.2">
      <c r="G21157" s="64"/>
      <c r="H21157" s="64"/>
      <c r="O21157" s="87"/>
      <c r="P21157" s="127"/>
      <c r="Q21157" s="127"/>
      <c r="R21157" s="127"/>
    </row>
    <row r="21158" spans="7:18" x14ac:dyDescent="0.2">
      <c r="G21158" s="64"/>
      <c r="H21158" s="64"/>
      <c r="O21158" s="87"/>
      <c r="P21158" s="127"/>
      <c r="Q21158" s="127"/>
      <c r="R21158" s="127"/>
    </row>
    <row r="21159" spans="7:18" x14ac:dyDescent="0.2">
      <c r="G21159" s="64"/>
      <c r="H21159" s="64"/>
      <c r="O21159" s="87"/>
      <c r="P21159" s="127"/>
      <c r="Q21159" s="127"/>
      <c r="R21159" s="127"/>
    </row>
    <row r="21160" spans="7:18" x14ac:dyDescent="0.2">
      <c r="G21160" s="64"/>
      <c r="H21160" s="64"/>
      <c r="O21160" s="87"/>
      <c r="P21160" s="127"/>
      <c r="Q21160" s="127"/>
      <c r="R21160" s="127"/>
    </row>
    <row r="21161" spans="7:18" x14ac:dyDescent="0.2">
      <c r="G21161" s="64"/>
      <c r="H21161" s="64"/>
      <c r="O21161" s="87"/>
      <c r="P21161" s="127"/>
      <c r="Q21161" s="127"/>
      <c r="R21161" s="127"/>
    </row>
    <row r="21162" spans="7:18" x14ac:dyDescent="0.2">
      <c r="G21162" s="64"/>
      <c r="H21162" s="64"/>
      <c r="O21162" s="87"/>
      <c r="P21162" s="127"/>
      <c r="Q21162" s="127"/>
      <c r="R21162" s="127"/>
    </row>
    <row r="21163" spans="7:18" x14ac:dyDescent="0.2">
      <c r="G21163" s="64"/>
      <c r="H21163" s="64"/>
      <c r="O21163" s="87"/>
      <c r="P21163" s="127"/>
      <c r="Q21163" s="127"/>
      <c r="R21163" s="127"/>
    </row>
    <row r="21164" spans="7:18" x14ac:dyDescent="0.2">
      <c r="G21164" s="64"/>
      <c r="H21164" s="64"/>
      <c r="O21164" s="87"/>
      <c r="P21164" s="127"/>
      <c r="Q21164" s="127"/>
      <c r="R21164" s="127"/>
    </row>
    <row r="21165" spans="7:18" x14ac:dyDescent="0.2">
      <c r="G21165" s="64"/>
      <c r="H21165" s="64"/>
      <c r="O21165" s="87"/>
      <c r="P21165" s="127"/>
      <c r="Q21165" s="127"/>
      <c r="R21165" s="127"/>
    </row>
    <row r="21166" spans="7:18" x14ac:dyDescent="0.2">
      <c r="G21166" s="64"/>
      <c r="H21166" s="64"/>
      <c r="O21166" s="87"/>
      <c r="P21166" s="127"/>
      <c r="Q21166" s="127"/>
      <c r="R21166" s="127"/>
    </row>
    <row r="21167" spans="7:18" x14ac:dyDescent="0.2">
      <c r="G21167" s="64"/>
      <c r="H21167" s="64"/>
      <c r="O21167" s="87"/>
      <c r="P21167" s="127"/>
      <c r="Q21167" s="127"/>
      <c r="R21167" s="127"/>
    </row>
    <row r="21168" spans="7:18" x14ac:dyDescent="0.2">
      <c r="G21168" s="64"/>
      <c r="H21168" s="64"/>
      <c r="O21168" s="87"/>
      <c r="P21168" s="127"/>
      <c r="Q21168" s="127"/>
      <c r="R21168" s="127"/>
    </row>
    <row r="21169" spans="7:18" x14ac:dyDescent="0.2">
      <c r="G21169" s="64"/>
      <c r="H21169" s="64"/>
      <c r="O21169" s="87"/>
      <c r="P21169" s="127"/>
      <c r="Q21169" s="127"/>
      <c r="R21169" s="127"/>
    </row>
    <row r="21170" spans="7:18" x14ac:dyDescent="0.2">
      <c r="G21170" s="64"/>
      <c r="H21170" s="64"/>
      <c r="O21170" s="87"/>
      <c r="P21170" s="127"/>
      <c r="Q21170" s="127"/>
      <c r="R21170" s="127"/>
    </row>
    <row r="21171" spans="7:18" x14ac:dyDescent="0.2">
      <c r="G21171" s="64"/>
      <c r="H21171" s="64"/>
      <c r="O21171" s="87"/>
      <c r="P21171" s="127"/>
      <c r="Q21171" s="127"/>
      <c r="R21171" s="127"/>
    </row>
    <row r="21172" spans="7:18" x14ac:dyDescent="0.2">
      <c r="G21172" s="64"/>
      <c r="H21172" s="64"/>
      <c r="O21172" s="87"/>
      <c r="P21172" s="127"/>
      <c r="Q21172" s="127"/>
      <c r="R21172" s="127"/>
    </row>
    <row r="21173" spans="7:18" x14ac:dyDescent="0.2">
      <c r="G21173" s="64"/>
      <c r="H21173" s="64"/>
      <c r="O21173" s="87"/>
      <c r="P21173" s="127"/>
      <c r="Q21173" s="127"/>
      <c r="R21173" s="127"/>
    </row>
    <row r="21174" spans="7:18" x14ac:dyDescent="0.2">
      <c r="G21174" s="64"/>
      <c r="H21174" s="64"/>
      <c r="O21174" s="87"/>
      <c r="P21174" s="127"/>
      <c r="Q21174" s="127"/>
      <c r="R21174" s="127"/>
    </row>
    <row r="21175" spans="7:18" x14ac:dyDescent="0.2">
      <c r="G21175" s="64"/>
      <c r="H21175" s="64"/>
      <c r="O21175" s="87"/>
      <c r="P21175" s="127"/>
      <c r="Q21175" s="127"/>
      <c r="R21175" s="127"/>
    </row>
    <row r="21176" spans="7:18" x14ac:dyDescent="0.2">
      <c r="G21176" s="64"/>
      <c r="H21176" s="64"/>
      <c r="O21176" s="87"/>
      <c r="P21176" s="127"/>
      <c r="Q21176" s="127"/>
      <c r="R21176" s="127"/>
    </row>
    <row r="21177" spans="7:18" x14ac:dyDescent="0.2">
      <c r="G21177" s="64"/>
      <c r="H21177" s="64"/>
      <c r="O21177" s="87"/>
      <c r="P21177" s="127"/>
      <c r="Q21177" s="127"/>
      <c r="R21177" s="127"/>
    </row>
    <row r="21178" spans="7:18" x14ac:dyDescent="0.2">
      <c r="G21178" s="64"/>
      <c r="H21178" s="64"/>
      <c r="O21178" s="87"/>
      <c r="P21178" s="127"/>
      <c r="Q21178" s="127"/>
      <c r="R21178" s="127"/>
    </row>
    <row r="21179" spans="7:18" x14ac:dyDescent="0.2">
      <c r="G21179" s="64"/>
      <c r="H21179" s="64"/>
      <c r="O21179" s="87"/>
      <c r="P21179" s="127"/>
      <c r="Q21179" s="127"/>
      <c r="R21179" s="127"/>
    </row>
    <row r="21180" spans="7:18" x14ac:dyDescent="0.2">
      <c r="G21180" s="64"/>
      <c r="H21180" s="64"/>
      <c r="O21180" s="87"/>
      <c r="P21180" s="127"/>
      <c r="Q21180" s="127"/>
      <c r="R21180" s="127"/>
    </row>
    <row r="21181" spans="7:18" x14ac:dyDescent="0.2">
      <c r="G21181" s="64"/>
      <c r="H21181" s="64"/>
      <c r="O21181" s="87"/>
      <c r="P21181" s="127"/>
      <c r="Q21181" s="127"/>
      <c r="R21181" s="127"/>
    </row>
    <row r="21182" spans="7:18" x14ac:dyDescent="0.2">
      <c r="G21182" s="64"/>
      <c r="H21182" s="64"/>
      <c r="O21182" s="87"/>
      <c r="P21182" s="127"/>
      <c r="Q21182" s="127"/>
      <c r="R21182" s="127"/>
    </row>
    <row r="21183" spans="7:18" x14ac:dyDescent="0.2">
      <c r="G21183" s="64"/>
      <c r="H21183" s="64"/>
      <c r="O21183" s="87"/>
      <c r="P21183" s="127"/>
      <c r="Q21183" s="127"/>
      <c r="R21183" s="127"/>
    </row>
    <row r="21184" spans="7:18" x14ac:dyDescent="0.2">
      <c r="G21184" s="64"/>
      <c r="H21184" s="64"/>
      <c r="O21184" s="87"/>
      <c r="P21184" s="127"/>
      <c r="Q21184" s="127"/>
      <c r="R21184" s="127"/>
    </row>
    <row r="21185" spans="7:18" x14ac:dyDescent="0.2">
      <c r="G21185" s="64"/>
      <c r="H21185" s="64"/>
      <c r="O21185" s="87"/>
      <c r="P21185" s="127"/>
      <c r="Q21185" s="127"/>
      <c r="R21185" s="127"/>
    </row>
    <row r="21186" spans="7:18" x14ac:dyDescent="0.2">
      <c r="G21186" s="64"/>
      <c r="H21186" s="64"/>
      <c r="O21186" s="87"/>
      <c r="P21186" s="127"/>
      <c r="Q21186" s="127"/>
      <c r="R21186" s="127"/>
    </row>
    <row r="21187" spans="7:18" x14ac:dyDescent="0.2">
      <c r="G21187" s="64"/>
      <c r="H21187" s="64"/>
      <c r="O21187" s="87"/>
      <c r="P21187" s="127"/>
      <c r="Q21187" s="127"/>
      <c r="R21187" s="127"/>
    </row>
    <row r="21188" spans="7:18" x14ac:dyDescent="0.2">
      <c r="G21188" s="64"/>
      <c r="H21188" s="64"/>
      <c r="O21188" s="87"/>
      <c r="P21188" s="127"/>
      <c r="Q21188" s="127"/>
      <c r="R21188" s="127"/>
    </row>
    <row r="21189" spans="7:18" x14ac:dyDescent="0.2">
      <c r="G21189" s="64"/>
      <c r="H21189" s="64"/>
      <c r="O21189" s="87"/>
      <c r="P21189" s="127"/>
      <c r="Q21189" s="127"/>
      <c r="R21189" s="127"/>
    </row>
    <row r="21190" spans="7:18" x14ac:dyDescent="0.2">
      <c r="G21190" s="64"/>
      <c r="H21190" s="64"/>
      <c r="O21190" s="87"/>
      <c r="P21190" s="127"/>
      <c r="Q21190" s="127"/>
      <c r="R21190" s="127"/>
    </row>
    <row r="21191" spans="7:18" x14ac:dyDescent="0.2">
      <c r="G21191" s="64"/>
      <c r="H21191" s="64"/>
      <c r="O21191" s="87"/>
      <c r="P21191" s="127"/>
      <c r="Q21191" s="127"/>
      <c r="R21191" s="127"/>
    </row>
    <row r="21192" spans="7:18" x14ac:dyDescent="0.2">
      <c r="G21192" s="64"/>
      <c r="H21192" s="64"/>
      <c r="O21192" s="87"/>
      <c r="P21192" s="127"/>
      <c r="Q21192" s="127"/>
      <c r="R21192" s="127"/>
    </row>
    <row r="21193" spans="7:18" x14ac:dyDescent="0.2">
      <c r="G21193" s="64"/>
      <c r="H21193" s="64"/>
      <c r="O21193" s="87"/>
      <c r="P21193" s="127"/>
      <c r="Q21193" s="127"/>
      <c r="R21193" s="127"/>
    </row>
    <row r="21194" spans="7:18" x14ac:dyDescent="0.2">
      <c r="G21194" s="64"/>
      <c r="H21194" s="64"/>
      <c r="O21194" s="87"/>
      <c r="P21194" s="127"/>
      <c r="Q21194" s="127"/>
      <c r="R21194" s="127"/>
    </row>
    <row r="21195" spans="7:18" x14ac:dyDescent="0.2">
      <c r="G21195" s="64"/>
      <c r="H21195" s="64"/>
      <c r="O21195" s="87"/>
      <c r="P21195" s="127"/>
      <c r="Q21195" s="127"/>
      <c r="R21195" s="127"/>
    </row>
    <row r="21196" spans="7:18" x14ac:dyDescent="0.2">
      <c r="G21196" s="64"/>
      <c r="H21196" s="64"/>
      <c r="O21196" s="87"/>
      <c r="P21196" s="127"/>
      <c r="Q21196" s="127"/>
      <c r="R21196" s="127"/>
    </row>
    <row r="21197" spans="7:18" x14ac:dyDescent="0.2">
      <c r="G21197" s="64"/>
      <c r="H21197" s="64"/>
      <c r="O21197" s="87"/>
      <c r="P21197" s="127"/>
      <c r="Q21197" s="127"/>
      <c r="R21197" s="127"/>
    </row>
    <row r="21198" spans="7:18" x14ac:dyDescent="0.2">
      <c r="G21198" s="64"/>
      <c r="H21198" s="64"/>
      <c r="O21198" s="87"/>
      <c r="P21198" s="127"/>
      <c r="Q21198" s="127"/>
      <c r="R21198" s="127"/>
    </row>
    <row r="21199" spans="7:18" x14ac:dyDescent="0.2">
      <c r="G21199" s="64"/>
      <c r="H21199" s="64"/>
      <c r="O21199" s="87"/>
      <c r="P21199" s="127"/>
      <c r="Q21199" s="127"/>
      <c r="R21199" s="127"/>
    </row>
    <row r="21200" spans="7:18" x14ac:dyDescent="0.2">
      <c r="G21200" s="64"/>
      <c r="H21200" s="64"/>
      <c r="O21200" s="87"/>
      <c r="P21200" s="127"/>
      <c r="Q21200" s="127"/>
      <c r="R21200" s="127"/>
    </row>
    <row r="21201" spans="7:18" x14ac:dyDescent="0.2">
      <c r="G21201" s="64"/>
      <c r="H21201" s="64"/>
      <c r="O21201" s="87"/>
      <c r="P21201" s="127"/>
      <c r="Q21201" s="127"/>
      <c r="R21201" s="127"/>
    </row>
    <row r="21202" spans="7:18" x14ac:dyDescent="0.2">
      <c r="G21202" s="64"/>
      <c r="H21202" s="64"/>
      <c r="O21202" s="87"/>
      <c r="P21202" s="127"/>
      <c r="Q21202" s="127"/>
      <c r="R21202" s="127"/>
    </row>
    <row r="21203" spans="7:18" x14ac:dyDescent="0.2">
      <c r="G21203" s="64"/>
      <c r="H21203" s="64"/>
      <c r="O21203" s="87"/>
      <c r="P21203" s="127"/>
      <c r="Q21203" s="127"/>
      <c r="R21203" s="127"/>
    </row>
    <row r="21204" spans="7:18" x14ac:dyDescent="0.2">
      <c r="G21204" s="64"/>
      <c r="H21204" s="64"/>
      <c r="O21204" s="87"/>
      <c r="P21204" s="127"/>
      <c r="Q21204" s="127"/>
      <c r="R21204" s="127"/>
    </row>
    <row r="21205" spans="7:18" x14ac:dyDescent="0.2">
      <c r="G21205" s="64"/>
      <c r="H21205" s="64"/>
      <c r="O21205" s="87"/>
      <c r="P21205" s="127"/>
      <c r="Q21205" s="127"/>
      <c r="R21205" s="127"/>
    </row>
    <row r="21206" spans="7:18" x14ac:dyDescent="0.2">
      <c r="G21206" s="64"/>
      <c r="H21206" s="64"/>
      <c r="O21206" s="87"/>
      <c r="P21206" s="127"/>
      <c r="Q21206" s="127"/>
      <c r="R21206" s="127"/>
    </row>
    <row r="21207" spans="7:18" x14ac:dyDescent="0.2">
      <c r="G21207" s="64"/>
      <c r="H21207" s="64"/>
      <c r="O21207" s="87"/>
      <c r="P21207" s="127"/>
      <c r="Q21207" s="127"/>
      <c r="R21207" s="127"/>
    </row>
    <row r="21208" spans="7:18" x14ac:dyDescent="0.2">
      <c r="G21208" s="64"/>
      <c r="H21208" s="64"/>
      <c r="O21208" s="87"/>
      <c r="P21208" s="127"/>
      <c r="Q21208" s="127"/>
      <c r="R21208" s="127"/>
    </row>
    <row r="21209" spans="7:18" x14ac:dyDescent="0.2">
      <c r="G21209" s="64"/>
      <c r="H21209" s="64"/>
      <c r="O21209" s="87"/>
      <c r="P21209" s="127"/>
      <c r="Q21209" s="127"/>
      <c r="R21209" s="127"/>
    </row>
    <row r="21210" spans="7:18" x14ac:dyDescent="0.2">
      <c r="G21210" s="64"/>
      <c r="H21210" s="64"/>
      <c r="O21210" s="87"/>
      <c r="P21210" s="127"/>
      <c r="Q21210" s="127"/>
      <c r="R21210" s="127"/>
    </row>
    <row r="21211" spans="7:18" x14ac:dyDescent="0.2">
      <c r="G21211" s="64"/>
      <c r="H21211" s="64"/>
      <c r="O21211" s="87"/>
      <c r="P21211" s="127"/>
      <c r="Q21211" s="127"/>
      <c r="R21211" s="127"/>
    </row>
    <row r="21212" spans="7:18" x14ac:dyDescent="0.2">
      <c r="G21212" s="64"/>
      <c r="H21212" s="64"/>
      <c r="O21212" s="87"/>
      <c r="P21212" s="127"/>
      <c r="Q21212" s="127"/>
      <c r="R21212" s="127"/>
    </row>
    <row r="21213" spans="7:18" x14ac:dyDescent="0.2">
      <c r="G21213" s="64"/>
      <c r="H21213" s="64"/>
      <c r="O21213" s="87"/>
      <c r="P21213" s="127"/>
      <c r="Q21213" s="127"/>
      <c r="R21213" s="127"/>
    </row>
    <row r="21214" spans="7:18" x14ac:dyDescent="0.2">
      <c r="G21214" s="64"/>
      <c r="H21214" s="64"/>
      <c r="O21214" s="87"/>
      <c r="P21214" s="127"/>
      <c r="Q21214" s="127"/>
      <c r="R21214" s="127"/>
    </row>
    <row r="21215" spans="7:18" x14ac:dyDescent="0.2">
      <c r="G21215" s="64"/>
      <c r="H21215" s="64"/>
      <c r="O21215" s="87"/>
      <c r="P21215" s="127"/>
      <c r="Q21215" s="127"/>
      <c r="R21215" s="127"/>
    </row>
    <row r="21216" spans="7:18" x14ac:dyDescent="0.2">
      <c r="G21216" s="64"/>
      <c r="H21216" s="64"/>
      <c r="O21216" s="87"/>
      <c r="P21216" s="127"/>
      <c r="Q21216" s="127"/>
      <c r="R21216" s="127"/>
    </row>
    <row r="21217" spans="7:18" x14ac:dyDescent="0.2">
      <c r="G21217" s="64"/>
      <c r="H21217" s="64"/>
      <c r="O21217" s="87"/>
      <c r="P21217" s="127"/>
      <c r="Q21217" s="127"/>
      <c r="R21217" s="127"/>
    </row>
    <row r="21218" spans="7:18" x14ac:dyDescent="0.2">
      <c r="G21218" s="64"/>
      <c r="H21218" s="64"/>
      <c r="O21218" s="87"/>
      <c r="P21218" s="127"/>
      <c r="Q21218" s="127"/>
      <c r="R21218" s="127"/>
    </row>
    <row r="21219" spans="7:18" x14ac:dyDescent="0.2">
      <c r="G21219" s="64"/>
      <c r="H21219" s="64"/>
      <c r="O21219" s="87"/>
      <c r="P21219" s="127"/>
      <c r="Q21219" s="127"/>
      <c r="R21219" s="127"/>
    </row>
    <row r="21220" spans="7:18" x14ac:dyDescent="0.2">
      <c r="G21220" s="64"/>
      <c r="H21220" s="64"/>
      <c r="O21220" s="87"/>
      <c r="P21220" s="127"/>
      <c r="Q21220" s="127"/>
      <c r="R21220" s="127"/>
    </row>
    <row r="21221" spans="7:18" x14ac:dyDescent="0.2">
      <c r="G21221" s="64"/>
      <c r="H21221" s="64"/>
      <c r="O21221" s="87"/>
      <c r="P21221" s="127"/>
      <c r="Q21221" s="127"/>
      <c r="R21221" s="127"/>
    </row>
    <row r="21222" spans="7:18" x14ac:dyDescent="0.2">
      <c r="G21222" s="64"/>
      <c r="H21222" s="64"/>
      <c r="O21222" s="87"/>
      <c r="P21222" s="127"/>
      <c r="Q21222" s="127"/>
      <c r="R21222" s="127"/>
    </row>
    <row r="21223" spans="7:18" x14ac:dyDescent="0.2">
      <c r="G21223" s="64"/>
      <c r="H21223" s="64"/>
      <c r="O21223" s="87"/>
      <c r="P21223" s="127"/>
      <c r="Q21223" s="127"/>
      <c r="R21223" s="127"/>
    </row>
    <row r="21224" spans="7:18" x14ac:dyDescent="0.2">
      <c r="G21224" s="64"/>
      <c r="H21224" s="64"/>
      <c r="O21224" s="87"/>
      <c r="P21224" s="127"/>
      <c r="Q21224" s="127"/>
      <c r="R21224" s="127"/>
    </row>
    <row r="21225" spans="7:18" x14ac:dyDescent="0.2">
      <c r="G21225" s="64"/>
      <c r="H21225" s="64"/>
      <c r="O21225" s="87"/>
      <c r="P21225" s="127"/>
      <c r="Q21225" s="127"/>
      <c r="R21225" s="127"/>
    </row>
    <row r="21226" spans="7:18" x14ac:dyDescent="0.2">
      <c r="G21226" s="64"/>
      <c r="H21226" s="64"/>
      <c r="O21226" s="87"/>
      <c r="P21226" s="127"/>
      <c r="Q21226" s="127"/>
      <c r="R21226" s="127"/>
    </row>
    <row r="21227" spans="7:18" x14ac:dyDescent="0.2">
      <c r="G21227" s="64"/>
      <c r="H21227" s="64"/>
      <c r="O21227" s="87"/>
      <c r="P21227" s="127"/>
      <c r="Q21227" s="127"/>
      <c r="R21227" s="127"/>
    </row>
    <row r="21228" spans="7:18" x14ac:dyDescent="0.2">
      <c r="G21228" s="64"/>
      <c r="H21228" s="64"/>
      <c r="O21228" s="87"/>
      <c r="P21228" s="127"/>
      <c r="Q21228" s="127"/>
      <c r="R21228" s="127"/>
    </row>
    <row r="21229" spans="7:18" x14ac:dyDescent="0.2">
      <c r="G21229" s="64"/>
      <c r="H21229" s="64"/>
      <c r="O21229" s="87"/>
      <c r="P21229" s="127"/>
      <c r="Q21229" s="127"/>
      <c r="R21229" s="127"/>
    </row>
    <row r="21230" spans="7:18" x14ac:dyDescent="0.2">
      <c r="G21230" s="64"/>
      <c r="H21230" s="64"/>
      <c r="O21230" s="87"/>
      <c r="P21230" s="127"/>
      <c r="Q21230" s="127"/>
      <c r="R21230" s="127"/>
    </row>
    <row r="21231" spans="7:18" x14ac:dyDescent="0.2">
      <c r="G21231" s="64"/>
      <c r="H21231" s="64"/>
      <c r="O21231" s="87"/>
      <c r="P21231" s="127"/>
      <c r="Q21231" s="127"/>
      <c r="R21231" s="127"/>
    </row>
    <row r="21232" spans="7:18" x14ac:dyDescent="0.2">
      <c r="G21232" s="64"/>
      <c r="H21232" s="64"/>
      <c r="O21232" s="87"/>
      <c r="P21232" s="127"/>
      <c r="Q21232" s="127"/>
      <c r="R21232" s="127"/>
    </row>
    <row r="21233" spans="7:18" x14ac:dyDescent="0.2">
      <c r="G21233" s="64"/>
      <c r="H21233" s="64"/>
      <c r="O21233" s="87"/>
      <c r="P21233" s="127"/>
      <c r="Q21233" s="127"/>
      <c r="R21233" s="127"/>
    </row>
    <row r="21234" spans="7:18" x14ac:dyDescent="0.2">
      <c r="G21234" s="64"/>
      <c r="H21234" s="64"/>
      <c r="O21234" s="87"/>
      <c r="P21234" s="127"/>
      <c r="Q21234" s="127"/>
      <c r="R21234" s="127"/>
    </row>
    <row r="21235" spans="7:18" x14ac:dyDescent="0.2">
      <c r="G21235" s="64"/>
      <c r="H21235" s="64"/>
      <c r="O21235" s="87"/>
      <c r="P21235" s="127"/>
      <c r="Q21235" s="127"/>
      <c r="R21235" s="127"/>
    </row>
    <row r="21236" spans="7:18" x14ac:dyDescent="0.2">
      <c r="G21236" s="64"/>
      <c r="H21236" s="64"/>
      <c r="O21236" s="87"/>
      <c r="P21236" s="127"/>
      <c r="Q21236" s="127"/>
      <c r="R21236" s="127"/>
    </row>
    <row r="21237" spans="7:18" x14ac:dyDescent="0.2">
      <c r="G21237" s="64"/>
      <c r="H21237" s="64"/>
      <c r="O21237" s="87"/>
      <c r="P21237" s="127"/>
      <c r="Q21237" s="127"/>
      <c r="R21237" s="127"/>
    </row>
    <row r="21238" spans="7:18" x14ac:dyDescent="0.2">
      <c r="G21238" s="64"/>
      <c r="H21238" s="64"/>
      <c r="O21238" s="87"/>
      <c r="P21238" s="127"/>
      <c r="Q21238" s="127"/>
      <c r="R21238" s="127"/>
    </row>
    <row r="21239" spans="7:18" x14ac:dyDescent="0.2">
      <c r="G21239" s="64"/>
      <c r="H21239" s="64"/>
      <c r="O21239" s="87"/>
      <c r="P21239" s="127"/>
      <c r="Q21239" s="127"/>
      <c r="R21239" s="127"/>
    </row>
    <row r="21240" spans="7:18" x14ac:dyDescent="0.2">
      <c r="G21240" s="64"/>
      <c r="H21240" s="64"/>
      <c r="O21240" s="87"/>
      <c r="P21240" s="127"/>
      <c r="Q21240" s="127"/>
      <c r="R21240" s="127"/>
    </row>
    <row r="21241" spans="7:18" x14ac:dyDescent="0.2">
      <c r="G21241" s="64"/>
      <c r="H21241" s="64"/>
      <c r="O21241" s="87"/>
      <c r="P21241" s="127"/>
      <c r="Q21241" s="127"/>
      <c r="R21241" s="127"/>
    </row>
    <row r="21242" spans="7:18" x14ac:dyDescent="0.2">
      <c r="G21242" s="64"/>
      <c r="H21242" s="64"/>
      <c r="O21242" s="87"/>
      <c r="P21242" s="127"/>
      <c r="Q21242" s="127"/>
      <c r="R21242" s="127"/>
    </row>
    <row r="21243" spans="7:18" x14ac:dyDescent="0.2">
      <c r="G21243" s="64"/>
      <c r="H21243" s="64"/>
      <c r="O21243" s="87"/>
      <c r="P21243" s="127"/>
      <c r="Q21243" s="127"/>
      <c r="R21243" s="127"/>
    </row>
    <row r="21244" spans="7:18" x14ac:dyDescent="0.2">
      <c r="G21244" s="64"/>
      <c r="H21244" s="64"/>
      <c r="O21244" s="87"/>
      <c r="P21244" s="127"/>
      <c r="Q21244" s="127"/>
      <c r="R21244" s="127"/>
    </row>
    <row r="21245" spans="7:18" x14ac:dyDescent="0.2">
      <c r="G21245" s="64"/>
      <c r="H21245" s="64"/>
      <c r="O21245" s="87"/>
      <c r="P21245" s="127"/>
      <c r="Q21245" s="127"/>
      <c r="R21245" s="127"/>
    </row>
    <row r="21246" spans="7:18" x14ac:dyDescent="0.2">
      <c r="G21246" s="64"/>
      <c r="H21246" s="64"/>
      <c r="O21246" s="87"/>
      <c r="P21246" s="127"/>
      <c r="Q21246" s="127"/>
      <c r="R21246" s="127"/>
    </row>
    <row r="21247" spans="7:18" x14ac:dyDescent="0.2">
      <c r="G21247" s="64"/>
      <c r="H21247" s="64"/>
      <c r="O21247" s="87"/>
      <c r="P21247" s="127"/>
      <c r="Q21247" s="127"/>
      <c r="R21247" s="127"/>
    </row>
    <row r="21248" spans="7:18" x14ac:dyDescent="0.2">
      <c r="G21248" s="64"/>
      <c r="H21248" s="64"/>
      <c r="O21248" s="87"/>
      <c r="P21248" s="127"/>
      <c r="Q21248" s="127"/>
      <c r="R21248" s="127"/>
    </row>
    <row r="21249" spans="7:18" x14ac:dyDescent="0.2">
      <c r="G21249" s="64"/>
      <c r="H21249" s="64"/>
      <c r="O21249" s="87"/>
      <c r="P21249" s="127"/>
      <c r="Q21249" s="127"/>
      <c r="R21249" s="127"/>
    </row>
    <row r="21250" spans="7:18" x14ac:dyDescent="0.2">
      <c r="G21250" s="64"/>
      <c r="H21250" s="64"/>
      <c r="O21250" s="87"/>
      <c r="P21250" s="127"/>
      <c r="Q21250" s="127"/>
      <c r="R21250" s="127"/>
    </row>
    <row r="21251" spans="7:18" x14ac:dyDescent="0.2">
      <c r="G21251" s="64"/>
      <c r="H21251" s="64"/>
      <c r="O21251" s="87"/>
      <c r="P21251" s="127"/>
      <c r="Q21251" s="127"/>
      <c r="R21251" s="127"/>
    </row>
    <row r="21252" spans="7:18" x14ac:dyDescent="0.2">
      <c r="G21252" s="64"/>
      <c r="H21252" s="64"/>
      <c r="O21252" s="87"/>
      <c r="P21252" s="127"/>
      <c r="Q21252" s="127"/>
      <c r="R21252" s="127"/>
    </row>
    <row r="21253" spans="7:18" x14ac:dyDescent="0.2">
      <c r="G21253" s="64"/>
      <c r="H21253" s="64"/>
      <c r="O21253" s="87"/>
      <c r="P21253" s="127"/>
      <c r="Q21253" s="127"/>
      <c r="R21253" s="127"/>
    </row>
    <row r="21254" spans="7:18" x14ac:dyDescent="0.2">
      <c r="G21254" s="64"/>
      <c r="H21254" s="64"/>
      <c r="O21254" s="87"/>
      <c r="P21254" s="127"/>
      <c r="Q21254" s="127"/>
      <c r="R21254" s="127"/>
    </row>
    <row r="21255" spans="7:18" x14ac:dyDescent="0.2">
      <c r="G21255" s="64"/>
      <c r="H21255" s="64"/>
      <c r="O21255" s="87"/>
      <c r="P21255" s="127"/>
      <c r="Q21255" s="127"/>
      <c r="R21255" s="127"/>
    </row>
    <row r="21256" spans="7:18" x14ac:dyDescent="0.2">
      <c r="G21256" s="64"/>
      <c r="H21256" s="64"/>
      <c r="O21256" s="87"/>
      <c r="P21256" s="127"/>
      <c r="Q21256" s="127"/>
      <c r="R21256" s="127"/>
    </row>
    <row r="21257" spans="7:18" x14ac:dyDescent="0.2">
      <c r="G21257" s="64"/>
      <c r="H21257" s="64"/>
      <c r="O21257" s="87"/>
      <c r="P21257" s="127"/>
      <c r="Q21257" s="127"/>
      <c r="R21257" s="127"/>
    </row>
    <row r="21258" spans="7:18" x14ac:dyDescent="0.2">
      <c r="G21258" s="64"/>
      <c r="H21258" s="64"/>
      <c r="O21258" s="87"/>
      <c r="P21258" s="127"/>
      <c r="Q21258" s="127"/>
      <c r="R21258" s="127"/>
    </row>
    <row r="21259" spans="7:18" x14ac:dyDescent="0.2">
      <c r="G21259" s="64"/>
      <c r="H21259" s="64"/>
      <c r="O21259" s="87"/>
      <c r="P21259" s="127"/>
      <c r="Q21259" s="127"/>
      <c r="R21259" s="127"/>
    </row>
    <row r="21260" spans="7:18" x14ac:dyDescent="0.2">
      <c r="G21260" s="64"/>
      <c r="H21260" s="64"/>
      <c r="O21260" s="87"/>
      <c r="P21260" s="127"/>
      <c r="Q21260" s="127"/>
      <c r="R21260" s="127"/>
    </row>
    <row r="21261" spans="7:18" x14ac:dyDescent="0.2">
      <c r="G21261" s="64"/>
      <c r="H21261" s="64"/>
      <c r="O21261" s="87"/>
      <c r="P21261" s="127"/>
      <c r="Q21261" s="127"/>
      <c r="R21261" s="127"/>
    </row>
    <row r="21262" spans="7:18" x14ac:dyDescent="0.2">
      <c r="G21262" s="64"/>
      <c r="H21262" s="64"/>
      <c r="O21262" s="87"/>
      <c r="P21262" s="127"/>
      <c r="Q21262" s="127"/>
      <c r="R21262" s="127"/>
    </row>
    <row r="21263" spans="7:18" x14ac:dyDescent="0.2">
      <c r="G21263" s="64"/>
      <c r="H21263" s="64"/>
      <c r="O21263" s="87"/>
      <c r="P21263" s="127"/>
      <c r="Q21263" s="127"/>
      <c r="R21263" s="127"/>
    </row>
    <row r="21264" spans="7:18" x14ac:dyDescent="0.2">
      <c r="G21264" s="64"/>
      <c r="H21264" s="64"/>
      <c r="O21264" s="87"/>
      <c r="P21264" s="127"/>
      <c r="Q21264" s="127"/>
      <c r="R21264" s="127"/>
    </row>
    <row r="21265" spans="7:18" x14ac:dyDescent="0.2">
      <c r="G21265" s="64"/>
      <c r="H21265" s="64"/>
      <c r="O21265" s="87"/>
      <c r="P21265" s="127"/>
      <c r="Q21265" s="127"/>
      <c r="R21265" s="127"/>
    </row>
    <row r="21266" spans="7:18" x14ac:dyDescent="0.2">
      <c r="G21266" s="64"/>
      <c r="H21266" s="64"/>
      <c r="O21266" s="87"/>
      <c r="P21266" s="127"/>
      <c r="Q21266" s="127"/>
      <c r="R21266" s="127"/>
    </row>
    <row r="21267" spans="7:18" x14ac:dyDescent="0.2">
      <c r="G21267" s="64"/>
      <c r="H21267" s="64"/>
      <c r="O21267" s="87"/>
      <c r="P21267" s="127"/>
      <c r="Q21267" s="127"/>
      <c r="R21267" s="127"/>
    </row>
    <row r="21268" spans="7:18" x14ac:dyDescent="0.2">
      <c r="G21268" s="64"/>
      <c r="H21268" s="64"/>
      <c r="O21268" s="87"/>
      <c r="P21268" s="127"/>
      <c r="Q21268" s="127"/>
      <c r="R21268" s="127"/>
    </row>
    <row r="21269" spans="7:18" x14ac:dyDescent="0.2">
      <c r="G21269" s="64"/>
      <c r="H21269" s="64"/>
      <c r="O21269" s="87"/>
      <c r="P21269" s="127"/>
      <c r="Q21269" s="127"/>
      <c r="R21269" s="127"/>
    </row>
    <row r="21270" spans="7:18" x14ac:dyDescent="0.2">
      <c r="G21270" s="64"/>
      <c r="H21270" s="64"/>
      <c r="O21270" s="87"/>
      <c r="P21270" s="127"/>
      <c r="Q21270" s="127"/>
      <c r="R21270" s="127"/>
    </row>
    <row r="21271" spans="7:18" x14ac:dyDescent="0.2">
      <c r="G21271" s="64"/>
      <c r="H21271" s="64"/>
      <c r="O21271" s="87"/>
      <c r="P21271" s="127"/>
      <c r="Q21271" s="127"/>
      <c r="R21271" s="127"/>
    </row>
    <row r="21272" spans="7:18" x14ac:dyDescent="0.2">
      <c r="G21272" s="64"/>
      <c r="H21272" s="64"/>
      <c r="O21272" s="87"/>
      <c r="P21272" s="127"/>
      <c r="Q21272" s="127"/>
      <c r="R21272" s="127"/>
    </row>
    <row r="21273" spans="7:18" x14ac:dyDescent="0.2">
      <c r="G21273" s="64"/>
      <c r="H21273" s="64"/>
      <c r="O21273" s="87"/>
      <c r="P21273" s="127"/>
      <c r="Q21273" s="127"/>
      <c r="R21273" s="127"/>
    </row>
    <row r="21274" spans="7:18" x14ac:dyDescent="0.2">
      <c r="G21274" s="64"/>
      <c r="H21274" s="64"/>
      <c r="O21274" s="87"/>
      <c r="P21274" s="127"/>
      <c r="Q21274" s="127"/>
      <c r="R21274" s="127"/>
    </row>
    <row r="21275" spans="7:18" x14ac:dyDescent="0.2">
      <c r="G21275" s="64"/>
      <c r="H21275" s="64"/>
      <c r="O21275" s="87"/>
      <c r="P21275" s="127"/>
      <c r="Q21275" s="127"/>
      <c r="R21275" s="127"/>
    </row>
    <row r="21276" spans="7:18" x14ac:dyDescent="0.2">
      <c r="G21276" s="64"/>
      <c r="H21276" s="64"/>
      <c r="O21276" s="87"/>
      <c r="P21276" s="127"/>
      <c r="Q21276" s="127"/>
      <c r="R21276" s="127"/>
    </row>
    <row r="21277" spans="7:18" x14ac:dyDescent="0.2">
      <c r="G21277" s="64"/>
      <c r="H21277" s="64"/>
      <c r="O21277" s="87"/>
      <c r="P21277" s="127"/>
      <c r="Q21277" s="127"/>
      <c r="R21277" s="127"/>
    </row>
    <row r="21278" spans="7:18" x14ac:dyDescent="0.2">
      <c r="G21278" s="64"/>
      <c r="H21278" s="64"/>
      <c r="O21278" s="87"/>
      <c r="P21278" s="127"/>
      <c r="Q21278" s="127"/>
      <c r="R21278" s="127"/>
    </row>
    <row r="21279" spans="7:18" x14ac:dyDescent="0.2">
      <c r="G21279" s="64"/>
      <c r="H21279" s="64"/>
      <c r="O21279" s="87"/>
      <c r="P21279" s="127"/>
      <c r="Q21279" s="127"/>
      <c r="R21279" s="127"/>
    </row>
    <row r="21280" spans="7:18" x14ac:dyDescent="0.2">
      <c r="G21280" s="64"/>
      <c r="H21280" s="64"/>
      <c r="O21280" s="87"/>
      <c r="P21280" s="127"/>
      <c r="Q21280" s="127"/>
      <c r="R21280" s="127"/>
    </row>
    <row r="21281" spans="7:18" x14ac:dyDescent="0.2">
      <c r="G21281" s="64"/>
      <c r="H21281" s="64"/>
      <c r="O21281" s="87"/>
      <c r="P21281" s="127"/>
      <c r="Q21281" s="127"/>
      <c r="R21281" s="127"/>
    </row>
    <row r="21282" spans="7:18" x14ac:dyDescent="0.2">
      <c r="G21282" s="64"/>
      <c r="H21282" s="64"/>
      <c r="O21282" s="87"/>
      <c r="P21282" s="127"/>
      <c r="Q21282" s="127"/>
      <c r="R21282" s="127"/>
    </row>
    <row r="21283" spans="7:18" x14ac:dyDescent="0.2">
      <c r="G21283" s="64"/>
      <c r="H21283" s="64"/>
      <c r="O21283" s="87"/>
      <c r="P21283" s="127"/>
      <c r="Q21283" s="127"/>
      <c r="R21283" s="127"/>
    </row>
    <row r="21284" spans="7:18" x14ac:dyDescent="0.2">
      <c r="G21284" s="64"/>
      <c r="H21284" s="64"/>
      <c r="O21284" s="87"/>
      <c r="P21284" s="127"/>
      <c r="Q21284" s="127"/>
      <c r="R21284" s="127"/>
    </row>
    <row r="21285" spans="7:18" x14ac:dyDescent="0.2">
      <c r="G21285" s="64"/>
      <c r="H21285" s="64"/>
      <c r="O21285" s="87"/>
      <c r="P21285" s="127"/>
      <c r="Q21285" s="127"/>
      <c r="R21285" s="127"/>
    </row>
    <row r="21286" spans="7:18" x14ac:dyDescent="0.2">
      <c r="G21286" s="64"/>
      <c r="H21286" s="64"/>
      <c r="O21286" s="87"/>
      <c r="P21286" s="127"/>
      <c r="Q21286" s="127"/>
      <c r="R21286" s="127"/>
    </row>
    <row r="21287" spans="7:18" x14ac:dyDescent="0.2">
      <c r="G21287" s="64"/>
      <c r="H21287" s="64"/>
      <c r="O21287" s="87"/>
      <c r="P21287" s="127"/>
      <c r="Q21287" s="127"/>
      <c r="R21287" s="127"/>
    </row>
    <row r="21288" spans="7:18" x14ac:dyDescent="0.2">
      <c r="G21288" s="64"/>
      <c r="H21288" s="64"/>
      <c r="O21288" s="87"/>
      <c r="P21288" s="127"/>
      <c r="Q21288" s="127"/>
      <c r="R21288" s="127"/>
    </row>
    <row r="21289" spans="7:18" x14ac:dyDescent="0.2">
      <c r="G21289" s="64"/>
      <c r="H21289" s="64"/>
      <c r="O21289" s="87"/>
      <c r="P21289" s="127"/>
      <c r="Q21289" s="127"/>
      <c r="R21289" s="127"/>
    </row>
    <row r="21290" spans="7:18" x14ac:dyDescent="0.2">
      <c r="G21290" s="64"/>
      <c r="H21290" s="64"/>
      <c r="O21290" s="87"/>
      <c r="P21290" s="127"/>
      <c r="Q21290" s="127"/>
      <c r="R21290" s="127"/>
    </row>
    <row r="21291" spans="7:18" x14ac:dyDescent="0.2">
      <c r="G21291" s="64"/>
      <c r="H21291" s="64"/>
      <c r="O21291" s="87"/>
      <c r="P21291" s="127"/>
      <c r="Q21291" s="127"/>
      <c r="R21291" s="127"/>
    </row>
    <row r="21292" spans="7:18" x14ac:dyDescent="0.2">
      <c r="G21292" s="64"/>
      <c r="H21292" s="64"/>
      <c r="O21292" s="87"/>
      <c r="P21292" s="127"/>
      <c r="Q21292" s="127"/>
      <c r="R21292" s="127"/>
    </row>
    <row r="21293" spans="7:18" x14ac:dyDescent="0.2">
      <c r="G21293" s="64"/>
      <c r="H21293" s="64"/>
      <c r="O21293" s="87"/>
      <c r="P21293" s="127"/>
      <c r="Q21293" s="127"/>
      <c r="R21293" s="127"/>
    </row>
    <row r="21294" spans="7:18" x14ac:dyDescent="0.2">
      <c r="G21294" s="64"/>
      <c r="H21294" s="64"/>
      <c r="O21294" s="87"/>
      <c r="P21294" s="127"/>
      <c r="Q21294" s="127"/>
      <c r="R21294" s="127"/>
    </row>
    <row r="21295" spans="7:18" x14ac:dyDescent="0.2">
      <c r="G21295" s="64"/>
      <c r="H21295" s="64"/>
      <c r="O21295" s="87"/>
      <c r="P21295" s="127"/>
      <c r="Q21295" s="127"/>
      <c r="R21295" s="127"/>
    </row>
    <row r="21296" spans="7:18" x14ac:dyDescent="0.2">
      <c r="G21296" s="64"/>
      <c r="H21296" s="64"/>
      <c r="O21296" s="87"/>
      <c r="P21296" s="127"/>
      <c r="Q21296" s="127"/>
      <c r="R21296" s="127"/>
    </row>
    <row r="21297" spans="7:18" x14ac:dyDescent="0.2">
      <c r="G21297" s="64"/>
      <c r="H21297" s="64"/>
      <c r="O21297" s="87"/>
      <c r="P21297" s="127"/>
      <c r="Q21297" s="127"/>
      <c r="R21297" s="127"/>
    </row>
    <row r="21298" spans="7:18" x14ac:dyDescent="0.2">
      <c r="G21298" s="64"/>
      <c r="H21298" s="64"/>
      <c r="O21298" s="87"/>
      <c r="P21298" s="127"/>
      <c r="Q21298" s="127"/>
      <c r="R21298" s="127"/>
    </row>
    <row r="21299" spans="7:18" x14ac:dyDescent="0.2">
      <c r="G21299" s="64"/>
      <c r="H21299" s="64"/>
      <c r="O21299" s="87"/>
      <c r="P21299" s="127"/>
      <c r="Q21299" s="127"/>
      <c r="R21299" s="127"/>
    </row>
    <row r="21300" spans="7:18" x14ac:dyDescent="0.2">
      <c r="G21300" s="64"/>
      <c r="H21300" s="64"/>
      <c r="O21300" s="87"/>
      <c r="P21300" s="127"/>
      <c r="Q21300" s="127"/>
      <c r="R21300" s="127"/>
    </row>
    <row r="21301" spans="7:18" x14ac:dyDescent="0.2">
      <c r="G21301" s="64"/>
      <c r="H21301" s="64"/>
      <c r="O21301" s="87"/>
      <c r="P21301" s="127"/>
      <c r="Q21301" s="127"/>
      <c r="R21301" s="127"/>
    </row>
    <row r="21302" spans="7:18" x14ac:dyDescent="0.2">
      <c r="G21302" s="64"/>
      <c r="H21302" s="64"/>
      <c r="O21302" s="87"/>
      <c r="P21302" s="127"/>
      <c r="Q21302" s="127"/>
      <c r="R21302" s="127"/>
    </row>
    <row r="21303" spans="7:18" x14ac:dyDescent="0.2">
      <c r="G21303" s="64"/>
      <c r="H21303" s="64"/>
      <c r="O21303" s="87"/>
      <c r="P21303" s="127"/>
      <c r="Q21303" s="127"/>
      <c r="R21303" s="127"/>
    </row>
    <row r="21304" spans="7:18" x14ac:dyDescent="0.2">
      <c r="G21304" s="64"/>
      <c r="H21304" s="64"/>
      <c r="O21304" s="87"/>
      <c r="P21304" s="127"/>
      <c r="Q21304" s="127"/>
      <c r="R21304" s="127"/>
    </row>
    <row r="21305" spans="7:18" x14ac:dyDescent="0.2">
      <c r="G21305" s="64"/>
      <c r="H21305" s="64"/>
      <c r="O21305" s="87"/>
      <c r="P21305" s="127"/>
      <c r="Q21305" s="127"/>
      <c r="R21305" s="127"/>
    </row>
    <row r="21306" spans="7:18" x14ac:dyDescent="0.2">
      <c r="G21306" s="64"/>
      <c r="H21306" s="64"/>
      <c r="O21306" s="87"/>
      <c r="P21306" s="127"/>
      <c r="Q21306" s="127"/>
      <c r="R21306" s="127"/>
    </row>
    <row r="21307" spans="7:18" x14ac:dyDescent="0.2">
      <c r="G21307" s="64"/>
      <c r="H21307" s="64"/>
      <c r="O21307" s="87"/>
      <c r="P21307" s="127"/>
      <c r="Q21307" s="127"/>
      <c r="R21307" s="127"/>
    </row>
    <row r="21308" spans="7:18" x14ac:dyDescent="0.2">
      <c r="G21308" s="64"/>
      <c r="H21308" s="64"/>
      <c r="O21308" s="87"/>
      <c r="P21308" s="127"/>
      <c r="Q21308" s="127"/>
      <c r="R21308" s="127"/>
    </row>
    <row r="21309" spans="7:18" x14ac:dyDescent="0.2">
      <c r="G21309" s="64"/>
      <c r="H21309" s="64"/>
      <c r="O21309" s="87"/>
      <c r="P21309" s="127"/>
      <c r="Q21309" s="127"/>
      <c r="R21309" s="127"/>
    </row>
    <row r="21310" spans="7:18" x14ac:dyDescent="0.2">
      <c r="G21310" s="64"/>
      <c r="H21310" s="64"/>
      <c r="O21310" s="87"/>
      <c r="P21310" s="127"/>
      <c r="Q21310" s="127"/>
      <c r="R21310" s="127"/>
    </row>
    <row r="21311" spans="7:18" x14ac:dyDescent="0.2">
      <c r="G21311" s="64"/>
      <c r="H21311" s="64"/>
      <c r="O21311" s="87"/>
      <c r="P21311" s="127"/>
      <c r="Q21311" s="127"/>
      <c r="R21311" s="127"/>
    </row>
    <row r="21312" spans="7:18" x14ac:dyDescent="0.2">
      <c r="G21312" s="64"/>
      <c r="H21312" s="64"/>
      <c r="O21312" s="87"/>
      <c r="P21312" s="127"/>
      <c r="Q21312" s="127"/>
      <c r="R21312" s="127"/>
    </row>
    <row r="21313" spans="7:18" x14ac:dyDescent="0.2">
      <c r="G21313" s="64"/>
      <c r="H21313" s="64"/>
      <c r="O21313" s="87"/>
      <c r="P21313" s="127"/>
      <c r="Q21313" s="127"/>
      <c r="R21313" s="127"/>
    </row>
    <row r="21314" spans="7:18" x14ac:dyDescent="0.2">
      <c r="G21314" s="64"/>
      <c r="H21314" s="64"/>
      <c r="O21314" s="87"/>
      <c r="P21314" s="127"/>
      <c r="Q21314" s="127"/>
      <c r="R21314" s="127"/>
    </row>
    <row r="21315" spans="7:18" x14ac:dyDescent="0.2">
      <c r="G21315" s="64"/>
      <c r="H21315" s="64"/>
      <c r="O21315" s="87"/>
      <c r="P21315" s="127"/>
      <c r="Q21315" s="127"/>
      <c r="R21315" s="127"/>
    </row>
    <row r="21316" spans="7:18" x14ac:dyDescent="0.2">
      <c r="G21316" s="64"/>
      <c r="H21316" s="64"/>
      <c r="O21316" s="87"/>
      <c r="P21316" s="127"/>
      <c r="Q21316" s="127"/>
      <c r="R21316" s="127"/>
    </row>
    <row r="21317" spans="7:18" x14ac:dyDescent="0.2">
      <c r="G21317" s="64"/>
      <c r="H21317" s="64"/>
      <c r="O21317" s="87"/>
      <c r="P21317" s="127"/>
      <c r="Q21317" s="127"/>
      <c r="R21317" s="127"/>
    </row>
    <row r="21318" spans="7:18" x14ac:dyDescent="0.2">
      <c r="G21318" s="64"/>
      <c r="H21318" s="64"/>
      <c r="O21318" s="87"/>
      <c r="P21318" s="127"/>
      <c r="Q21318" s="127"/>
      <c r="R21318" s="127"/>
    </row>
    <row r="21319" spans="7:18" x14ac:dyDescent="0.2">
      <c r="G21319" s="64"/>
      <c r="H21319" s="64"/>
      <c r="O21319" s="87"/>
      <c r="P21319" s="127"/>
      <c r="Q21319" s="127"/>
      <c r="R21319" s="127"/>
    </row>
    <row r="21320" spans="7:18" x14ac:dyDescent="0.2">
      <c r="G21320" s="64"/>
      <c r="H21320" s="64"/>
      <c r="O21320" s="87"/>
      <c r="P21320" s="127"/>
      <c r="Q21320" s="127"/>
      <c r="R21320" s="127"/>
    </row>
    <row r="21321" spans="7:18" x14ac:dyDescent="0.2">
      <c r="G21321" s="64"/>
      <c r="H21321" s="64"/>
      <c r="O21321" s="87"/>
      <c r="P21321" s="127"/>
      <c r="Q21321" s="127"/>
      <c r="R21321" s="127"/>
    </row>
    <row r="21322" spans="7:18" x14ac:dyDescent="0.2">
      <c r="G21322" s="64"/>
      <c r="H21322" s="64"/>
      <c r="O21322" s="87"/>
      <c r="P21322" s="127"/>
      <c r="Q21322" s="127"/>
      <c r="R21322" s="127"/>
    </row>
    <row r="21323" spans="7:18" x14ac:dyDescent="0.2">
      <c r="G21323" s="64"/>
      <c r="H21323" s="64"/>
      <c r="O21323" s="87"/>
      <c r="P21323" s="127"/>
      <c r="Q21323" s="127"/>
      <c r="R21323" s="127"/>
    </row>
    <row r="21324" spans="7:18" x14ac:dyDescent="0.2">
      <c r="G21324" s="64"/>
      <c r="H21324" s="64"/>
      <c r="O21324" s="87"/>
      <c r="P21324" s="127"/>
      <c r="Q21324" s="127"/>
      <c r="R21324" s="127"/>
    </row>
    <row r="21325" spans="7:18" x14ac:dyDescent="0.2">
      <c r="G21325" s="64"/>
      <c r="H21325" s="64"/>
      <c r="O21325" s="87"/>
      <c r="P21325" s="127"/>
      <c r="Q21325" s="127"/>
      <c r="R21325" s="127"/>
    </row>
    <row r="21326" spans="7:18" x14ac:dyDescent="0.2">
      <c r="G21326" s="64"/>
      <c r="H21326" s="64"/>
      <c r="O21326" s="87"/>
      <c r="P21326" s="127"/>
      <c r="Q21326" s="127"/>
      <c r="R21326" s="127"/>
    </row>
    <row r="21327" spans="7:18" x14ac:dyDescent="0.2">
      <c r="G21327" s="64"/>
      <c r="H21327" s="64"/>
      <c r="O21327" s="87"/>
      <c r="P21327" s="127"/>
      <c r="Q21327" s="127"/>
      <c r="R21327" s="127"/>
    </row>
    <row r="21328" spans="7:18" x14ac:dyDescent="0.2">
      <c r="G21328" s="64"/>
      <c r="H21328" s="64"/>
      <c r="O21328" s="87"/>
      <c r="P21328" s="127"/>
      <c r="Q21328" s="127"/>
      <c r="R21328" s="127"/>
    </row>
    <row r="21329" spans="7:18" x14ac:dyDescent="0.2">
      <c r="G21329" s="64"/>
      <c r="H21329" s="64"/>
      <c r="O21329" s="87"/>
      <c r="P21329" s="127"/>
      <c r="Q21329" s="127"/>
      <c r="R21329" s="127"/>
    </row>
    <row r="21330" spans="7:18" x14ac:dyDescent="0.2">
      <c r="G21330" s="64"/>
      <c r="H21330" s="64"/>
      <c r="O21330" s="87"/>
      <c r="P21330" s="127"/>
      <c r="Q21330" s="127"/>
      <c r="R21330" s="127"/>
    </row>
    <row r="21331" spans="7:18" x14ac:dyDescent="0.2">
      <c r="G21331" s="64"/>
      <c r="H21331" s="64"/>
      <c r="O21331" s="87"/>
      <c r="P21331" s="127"/>
      <c r="Q21331" s="127"/>
      <c r="R21331" s="127"/>
    </row>
    <row r="21332" spans="7:18" x14ac:dyDescent="0.2">
      <c r="G21332" s="64"/>
      <c r="H21332" s="64"/>
      <c r="O21332" s="87"/>
      <c r="P21332" s="127"/>
      <c r="Q21332" s="127"/>
      <c r="R21332" s="127"/>
    </row>
    <row r="21333" spans="7:18" x14ac:dyDescent="0.2">
      <c r="G21333" s="64"/>
      <c r="H21333" s="64"/>
      <c r="O21333" s="87"/>
      <c r="P21333" s="127"/>
      <c r="Q21333" s="127"/>
      <c r="R21333" s="127"/>
    </row>
    <row r="21334" spans="7:18" x14ac:dyDescent="0.2">
      <c r="G21334" s="64"/>
      <c r="H21334" s="64"/>
      <c r="O21334" s="87"/>
      <c r="P21334" s="127"/>
      <c r="Q21334" s="127"/>
      <c r="R21334" s="127"/>
    </row>
    <row r="21335" spans="7:18" x14ac:dyDescent="0.2">
      <c r="G21335" s="64"/>
      <c r="H21335" s="64"/>
      <c r="O21335" s="87"/>
      <c r="P21335" s="127"/>
      <c r="Q21335" s="127"/>
      <c r="R21335" s="127"/>
    </row>
    <row r="21336" spans="7:18" x14ac:dyDescent="0.2">
      <c r="G21336" s="64"/>
      <c r="H21336" s="64"/>
      <c r="O21336" s="87"/>
      <c r="P21336" s="127"/>
      <c r="Q21336" s="127"/>
      <c r="R21336" s="127"/>
    </row>
    <row r="21337" spans="7:18" x14ac:dyDescent="0.2">
      <c r="G21337" s="64"/>
      <c r="H21337" s="64"/>
      <c r="O21337" s="87"/>
      <c r="P21337" s="127"/>
      <c r="Q21337" s="127"/>
      <c r="R21337" s="127"/>
    </row>
    <row r="21338" spans="7:18" x14ac:dyDescent="0.2">
      <c r="G21338" s="64"/>
      <c r="H21338" s="64"/>
      <c r="O21338" s="87"/>
      <c r="P21338" s="127"/>
      <c r="Q21338" s="127"/>
      <c r="R21338" s="127"/>
    </row>
    <row r="21339" spans="7:18" x14ac:dyDescent="0.2">
      <c r="G21339" s="64"/>
      <c r="H21339" s="64"/>
      <c r="O21339" s="87"/>
      <c r="P21339" s="127"/>
      <c r="Q21339" s="127"/>
      <c r="R21339" s="127"/>
    </row>
    <row r="21340" spans="7:18" x14ac:dyDescent="0.2">
      <c r="G21340" s="64"/>
      <c r="H21340" s="64"/>
      <c r="O21340" s="87"/>
      <c r="P21340" s="127"/>
      <c r="Q21340" s="127"/>
      <c r="R21340" s="127"/>
    </row>
    <row r="21341" spans="7:18" x14ac:dyDescent="0.2">
      <c r="G21341" s="64"/>
      <c r="H21341" s="64"/>
      <c r="O21341" s="87"/>
      <c r="P21341" s="127"/>
      <c r="Q21341" s="127"/>
      <c r="R21341" s="127"/>
    </row>
    <row r="21342" spans="7:18" x14ac:dyDescent="0.2">
      <c r="G21342" s="64"/>
      <c r="H21342" s="64"/>
      <c r="O21342" s="87"/>
      <c r="P21342" s="127"/>
      <c r="Q21342" s="127"/>
      <c r="R21342" s="127"/>
    </row>
    <row r="21343" spans="7:18" x14ac:dyDescent="0.2">
      <c r="G21343" s="64"/>
      <c r="H21343" s="64"/>
      <c r="O21343" s="87"/>
      <c r="P21343" s="127"/>
      <c r="Q21343" s="127"/>
      <c r="R21343" s="127"/>
    </row>
    <row r="21344" spans="7:18" x14ac:dyDescent="0.2">
      <c r="G21344" s="64"/>
      <c r="H21344" s="64"/>
      <c r="O21344" s="87"/>
      <c r="P21344" s="127"/>
      <c r="Q21344" s="127"/>
      <c r="R21344" s="127"/>
    </row>
    <row r="21345" spans="7:18" x14ac:dyDescent="0.2">
      <c r="G21345" s="64"/>
      <c r="H21345" s="64"/>
      <c r="O21345" s="87"/>
      <c r="P21345" s="127"/>
      <c r="Q21345" s="127"/>
      <c r="R21345" s="127"/>
    </row>
    <row r="21346" spans="7:18" x14ac:dyDescent="0.2">
      <c r="G21346" s="64"/>
      <c r="H21346" s="64"/>
      <c r="O21346" s="87"/>
      <c r="P21346" s="127"/>
      <c r="Q21346" s="127"/>
      <c r="R21346" s="127"/>
    </row>
    <row r="21347" spans="7:18" x14ac:dyDescent="0.2">
      <c r="G21347" s="64"/>
      <c r="H21347" s="64"/>
      <c r="O21347" s="87"/>
      <c r="P21347" s="127"/>
      <c r="Q21347" s="127"/>
      <c r="R21347" s="127"/>
    </row>
    <row r="21348" spans="7:18" x14ac:dyDescent="0.2">
      <c r="G21348" s="64"/>
      <c r="H21348" s="64"/>
      <c r="O21348" s="87"/>
      <c r="P21348" s="127"/>
      <c r="Q21348" s="127"/>
      <c r="R21348" s="127"/>
    </row>
    <row r="21349" spans="7:18" x14ac:dyDescent="0.2">
      <c r="G21349" s="64"/>
      <c r="H21349" s="64"/>
      <c r="O21349" s="87"/>
      <c r="P21349" s="127"/>
      <c r="Q21349" s="127"/>
      <c r="R21349" s="127"/>
    </row>
    <row r="21350" spans="7:18" x14ac:dyDescent="0.2">
      <c r="G21350" s="64"/>
      <c r="H21350" s="64"/>
      <c r="O21350" s="87"/>
      <c r="P21350" s="127"/>
      <c r="Q21350" s="127"/>
      <c r="R21350" s="127"/>
    </row>
    <row r="21351" spans="7:18" x14ac:dyDescent="0.2">
      <c r="G21351" s="64"/>
      <c r="H21351" s="64"/>
      <c r="O21351" s="87"/>
      <c r="P21351" s="127"/>
      <c r="Q21351" s="127"/>
      <c r="R21351" s="127"/>
    </row>
    <row r="21352" spans="7:18" x14ac:dyDescent="0.2">
      <c r="G21352" s="64"/>
      <c r="H21352" s="64"/>
      <c r="O21352" s="87"/>
      <c r="P21352" s="127"/>
      <c r="Q21352" s="127"/>
      <c r="R21352" s="127"/>
    </row>
    <row r="21353" spans="7:18" x14ac:dyDescent="0.2">
      <c r="G21353" s="64"/>
      <c r="H21353" s="64"/>
      <c r="O21353" s="87"/>
      <c r="P21353" s="127"/>
      <c r="Q21353" s="127"/>
      <c r="R21353" s="127"/>
    </row>
    <row r="21354" spans="7:18" x14ac:dyDescent="0.2">
      <c r="G21354" s="64"/>
      <c r="H21354" s="64"/>
      <c r="O21354" s="87"/>
      <c r="P21354" s="127"/>
      <c r="Q21354" s="127"/>
      <c r="R21354" s="127"/>
    </row>
    <row r="21355" spans="7:18" x14ac:dyDescent="0.2">
      <c r="G21355" s="64"/>
      <c r="H21355" s="64"/>
      <c r="O21355" s="87"/>
      <c r="P21355" s="127"/>
      <c r="Q21355" s="127"/>
      <c r="R21355" s="127"/>
    </row>
    <row r="21356" spans="7:18" x14ac:dyDescent="0.2">
      <c r="G21356" s="64"/>
      <c r="H21356" s="64"/>
      <c r="O21356" s="87"/>
      <c r="P21356" s="127"/>
      <c r="Q21356" s="127"/>
      <c r="R21356" s="127"/>
    </row>
    <row r="21357" spans="7:18" x14ac:dyDescent="0.2">
      <c r="G21357" s="64"/>
      <c r="H21357" s="64"/>
      <c r="O21357" s="87"/>
      <c r="P21357" s="127"/>
      <c r="Q21357" s="127"/>
      <c r="R21357" s="127"/>
    </row>
    <row r="21358" spans="7:18" x14ac:dyDescent="0.2">
      <c r="G21358" s="64"/>
      <c r="H21358" s="64"/>
      <c r="O21358" s="87"/>
      <c r="P21358" s="127"/>
      <c r="Q21358" s="127"/>
      <c r="R21358" s="127"/>
    </row>
    <row r="21359" spans="7:18" x14ac:dyDescent="0.2">
      <c r="G21359" s="64"/>
      <c r="H21359" s="64"/>
      <c r="O21359" s="87"/>
      <c r="P21359" s="127"/>
      <c r="Q21359" s="127"/>
      <c r="R21359" s="127"/>
    </row>
    <row r="21360" spans="7:18" x14ac:dyDescent="0.2">
      <c r="G21360" s="64"/>
      <c r="H21360" s="64"/>
      <c r="O21360" s="87"/>
      <c r="P21360" s="127"/>
      <c r="Q21360" s="127"/>
      <c r="R21360" s="127"/>
    </row>
    <row r="21361" spans="7:18" x14ac:dyDescent="0.2">
      <c r="G21361" s="64"/>
      <c r="H21361" s="64"/>
      <c r="O21361" s="87"/>
      <c r="P21361" s="127"/>
      <c r="Q21361" s="127"/>
      <c r="R21361" s="127"/>
    </row>
    <row r="21362" spans="7:18" x14ac:dyDescent="0.2">
      <c r="G21362" s="64"/>
      <c r="H21362" s="64"/>
      <c r="O21362" s="87"/>
      <c r="P21362" s="127"/>
      <c r="Q21362" s="127"/>
      <c r="R21362" s="127"/>
    </row>
    <row r="21363" spans="7:18" x14ac:dyDescent="0.2">
      <c r="G21363" s="64"/>
      <c r="H21363" s="64"/>
      <c r="O21363" s="87"/>
      <c r="P21363" s="127"/>
      <c r="Q21363" s="127"/>
      <c r="R21363" s="127"/>
    </row>
    <row r="21364" spans="7:18" x14ac:dyDescent="0.2">
      <c r="G21364" s="64"/>
      <c r="H21364" s="64"/>
      <c r="O21364" s="87"/>
      <c r="P21364" s="127"/>
      <c r="Q21364" s="127"/>
      <c r="R21364" s="127"/>
    </row>
    <row r="21365" spans="7:18" x14ac:dyDescent="0.2">
      <c r="G21365" s="64"/>
      <c r="H21365" s="64"/>
      <c r="O21365" s="87"/>
      <c r="P21365" s="127"/>
      <c r="Q21365" s="127"/>
      <c r="R21365" s="127"/>
    </row>
    <row r="21366" spans="7:18" x14ac:dyDescent="0.2">
      <c r="G21366" s="64"/>
      <c r="H21366" s="64"/>
      <c r="O21366" s="87"/>
      <c r="P21366" s="127"/>
      <c r="Q21366" s="127"/>
      <c r="R21366" s="127"/>
    </row>
    <row r="21367" spans="7:18" x14ac:dyDescent="0.2">
      <c r="G21367" s="64"/>
      <c r="H21367" s="64"/>
      <c r="O21367" s="87"/>
      <c r="P21367" s="127"/>
      <c r="Q21367" s="127"/>
      <c r="R21367" s="127"/>
    </row>
    <row r="21368" spans="7:18" x14ac:dyDescent="0.2">
      <c r="G21368" s="64"/>
      <c r="H21368" s="64"/>
      <c r="O21368" s="87"/>
      <c r="P21368" s="127"/>
      <c r="Q21368" s="127"/>
      <c r="R21368" s="127"/>
    </row>
    <row r="21369" spans="7:18" x14ac:dyDescent="0.2">
      <c r="G21369" s="64"/>
      <c r="H21369" s="64"/>
      <c r="O21369" s="87"/>
      <c r="P21369" s="127"/>
      <c r="Q21369" s="127"/>
      <c r="R21369" s="127"/>
    </row>
    <row r="21370" spans="7:18" x14ac:dyDescent="0.2">
      <c r="G21370" s="64"/>
      <c r="H21370" s="64"/>
      <c r="O21370" s="87"/>
      <c r="P21370" s="127"/>
      <c r="Q21370" s="127"/>
      <c r="R21370" s="127"/>
    </row>
    <row r="21371" spans="7:18" x14ac:dyDescent="0.2">
      <c r="G21371" s="64"/>
      <c r="H21371" s="64"/>
      <c r="O21371" s="87"/>
      <c r="P21371" s="127"/>
      <c r="Q21371" s="127"/>
      <c r="R21371" s="127"/>
    </row>
    <row r="21372" spans="7:18" x14ac:dyDescent="0.2">
      <c r="G21372" s="64"/>
      <c r="H21372" s="64"/>
      <c r="O21372" s="87"/>
      <c r="P21372" s="127"/>
      <c r="Q21372" s="127"/>
      <c r="R21372" s="127"/>
    </row>
    <row r="21373" spans="7:18" x14ac:dyDescent="0.2">
      <c r="G21373" s="64"/>
      <c r="H21373" s="64"/>
      <c r="O21373" s="87"/>
      <c r="P21373" s="127"/>
      <c r="Q21373" s="127"/>
      <c r="R21373" s="127"/>
    </row>
    <row r="21374" spans="7:18" x14ac:dyDescent="0.2">
      <c r="G21374" s="64"/>
      <c r="H21374" s="64"/>
      <c r="O21374" s="87"/>
      <c r="P21374" s="127"/>
      <c r="Q21374" s="127"/>
      <c r="R21374" s="127"/>
    </row>
    <row r="21375" spans="7:18" x14ac:dyDescent="0.2">
      <c r="G21375" s="64"/>
      <c r="H21375" s="64"/>
      <c r="O21375" s="87"/>
      <c r="P21375" s="127"/>
      <c r="Q21375" s="127"/>
      <c r="R21375" s="127"/>
    </row>
    <row r="21376" spans="7:18" x14ac:dyDescent="0.2">
      <c r="G21376" s="64"/>
      <c r="H21376" s="64"/>
      <c r="O21376" s="87"/>
      <c r="P21376" s="127"/>
      <c r="Q21376" s="127"/>
      <c r="R21376" s="127"/>
    </row>
    <row r="21377" spans="7:18" x14ac:dyDescent="0.2">
      <c r="G21377" s="64"/>
      <c r="H21377" s="64"/>
      <c r="O21377" s="87"/>
      <c r="P21377" s="127"/>
      <c r="Q21377" s="127"/>
      <c r="R21377" s="127"/>
    </row>
    <row r="21378" spans="7:18" x14ac:dyDescent="0.2">
      <c r="G21378" s="64"/>
      <c r="H21378" s="64"/>
      <c r="O21378" s="87"/>
      <c r="P21378" s="127"/>
      <c r="Q21378" s="127"/>
      <c r="R21378" s="127"/>
    </row>
    <row r="21379" spans="7:18" x14ac:dyDescent="0.2">
      <c r="G21379" s="64"/>
      <c r="H21379" s="64"/>
      <c r="O21379" s="87"/>
      <c r="P21379" s="127"/>
      <c r="Q21379" s="127"/>
      <c r="R21379" s="127"/>
    </row>
    <row r="21380" spans="7:18" x14ac:dyDescent="0.2">
      <c r="G21380" s="64"/>
      <c r="H21380" s="64"/>
      <c r="O21380" s="87"/>
      <c r="P21380" s="127"/>
      <c r="Q21380" s="127"/>
      <c r="R21380" s="127"/>
    </row>
    <row r="21381" spans="7:18" x14ac:dyDescent="0.2">
      <c r="G21381" s="64"/>
      <c r="H21381" s="64"/>
      <c r="O21381" s="87"/>
      <c r="P21381" s="127"/>
      <c r="Q21381" s="127"/>
      <c r="R21381" s="127"/>
    </row>
    <row r="21382" spans="7:18" x14ac:dyDescent="0.2">
      <c r="G21382" s="64"/>
      <c r="H21382" s="64"/>
      <c r="O21382" s="87"/>
      <c r="P21382" s="127"/>
      <c r="Q21382" s="127"/>
      <c r="R21382" s="127"/>
    </row>
    <row r="21383" spans="7:18" x14ac:dyDescent="0.2">
      <c r="G21383" s="64"/>
      <c r="H21383" s="64"/>
      <c r="O21383" s="87"/>
      <c r="P21383" s="127"/>
      <c r="Q21383" s="127"/>
      <c r="R21383" s="127"/>
    </row>
    <row r="21384" spans="7:18" x14ac:dyDescent="0.2">
      <c r="G21384" s="64"/>
      <c r="H21384" s="64"/>
      <c r="O21384" s="87"/>
      <c r="P21384" s="127"/>
      <c r="Q21384" s="127"/>
      <c r="R21384" s="127"/>
    </row>
    <row r="21385" spans="7:18" x14ac:dyDescent="0.2">
      <c r="G21385" s="64"/>
      <c r="H21385" s="64"/>
      <c r="O21385" s="87"/>
      <c r="P21385" s="127"/>
      <c r="Q21385" s="127"/>
      <c r="R21385" s="127"/>
    </row>
    <row r="21386" spans="7:18" x14ac:dyDescent="0.2">
      <c r="G21386" s="64"/>
      <c r="H21386" s="64"/>
      <c r="O21386" s="87"/>
      <c r="P21386" s="127"/>
      <c r="Q21386" s="127"/>
      <c r="R21386" s="127"/>
    </row>
    <row r="21387" spans="7:18" x14ac:dyDescent="0.2">
      <c r="G21387" s="64"/>
      <c r="H21387" s="64"/>
      <c r="O21387" s="87"/>
      <c r="P21387" s="127"/>
      <c r="Q21387" s="127"/>
      <c r="R21387" s="127"/>
    </row>
    <row r="21388" spans="7:18" x14ac:dyDescent="0.2">
      <c r="G21388" s="64"/>
      <c r="H21388" s="64"/>
      <c r="O21388" s="87"/>
      <c r="P21388" s="127"/>
      <c r="Q21388" s="127"/>
      <c r="R21388" s="127"/>
    </row>
    <row r="21389" spans="7:18" x14ac:dyDescent="0.2">
      <c r="G21389" s="64"/>
      <c r="H21389" s="64"/>
      <c r="O21389" s="87"/>
      <c r="P21389" s="127"/>
      <c r="Q21389" s="127"/>
      <c r="R21389" s="127"/>
    </row>
    <row r="21390" spans="7:18" x14ac:dyDescent="0.2">
      <c r="G21390" s="64"/>
      <c r="H21390" s="64"/>
      <c r="O21390" s="87"/>
      <c r="P21390" s="127"/>
      <c r="Q21390" s="127"/>
      <c r="R21390" s="127"/>
    </row>
    <row r="21391" spans="7:18" x14ac:dyDescent="0.2">
      <c r="G21391" s="64"/>
      <c r="H21391" s="64"/>
      <c r="O21391" s="87"/>
      <c r="P21391" s="127"/>
      <c r="Q21391" s="127"/>
      <c r="R21391" s="127"/>
    </row>
    <row r="21392" spans="7:18" x14ac:dyDescent="0.2">
      <c r="G21392" s="64"/>
      <c r="H21392" s="64"/>
      <c r="O21392" s="87"/>
      <c r="P21392" s="127"/>
      <c r="Q21392" s="127"/>
      <c r="R21392" s="127"/>
    </row>
    <row r="21393" spans="7:18" x14ac:dyDescent="0.2">
      <c r="G21393" s="64"/>
      <c r="H21393" s="64"/>
      <c r="O21393" s="87"/>
      <c r="P21393" s="127"/>
      <c r="Q21393" s="127"/>
      <c r="R21393" s="127"/>
    </row>
    <row r="21394" spans="7:18" x14ac:dyDescent="0.2">
      <c r="G21394" s="64"/>
      <c r="H21394" s="64"/>
      <c r="O21394" s="87"/>
      <c r="P21394" s="127"/>
      <c r="Q21394" s="127"/>
      <c r="R21394" s="127"/>
    </row>
    <row r="21395" spans="7:18" x14ac:dyDescent="0.2">
      <c r="G21395" s="64"/>
      <c r="H21395" s="64"/>
      <c r="O21395" s="87"/>
      <c r="P21395" s="127"/>
      <c r="Q21395" s="127"/>
      <c r="R21395" s="127"/>
    </row>
    <row r="21396" spans="7:18" x14ac:dyDescent="0.2">
      <c r="G21396" s="64"/>
      <c r="H21396" s="64"/>
      <c r="O21396" s="87"/>
      <c r="P21396" s="127"/>
      <c r="Q21396" s="127"/>
      <c r="R21396" s="127"/>
    </row>
    <row r="21397" spans="7:18" x14ac:dyDescent="0.2">
      <c r="G21397" s="64"/>
      <c r="H21397" s="64"/>
      <c r="O21397" s="87"/>
      <c r="P21397" s="127"/>
      <c r="Q21397" s="127"/>
      <c r="R21397" s="127"/>
    </row>
    <row r="21398" spans="7:18" x14ac:dyDescent="0.2">
      <c r="G21398" s="64"/>
      <c r="H21398" s="64"/>
      <c r="O21398" s="87"/>
      <c r="P21398" s="127"/>
      <c r="Q21398" s="127"/>
      <c r="R21398" s="127"/>
    </row>
    <row r="21399" spans="7:18" x14ac:dyDescent="0.2">
      <c r="G21399" s="64"/>
      <c r="H21399" s="64"/>
      <c r="O21399" s="87"/>
      <c r="P21399" s="127"/>
      <c r="Q21399" s="127"/>
      <c r="R21399" s="127"/>
    </row>
    <row r="21400" spans="7:18" x14ac:dyDescent="0.2">
      <c r="G21400" s="64"/>
      <c r="H21400" s="64"/>
      <c r="O21400" s="87"/>
      <c r="P21400" s="127"/>
      <c r="Q21400" s="127"/>
      <c r="R21400" s="127"/>
    </row>
    <row r="21401" spans="7:18" x14ac:dyDescent="0.2">
      <c r="G21401" s="64"/>
      <c r="H21401" s="64"/>
      <c r="O21401" s="87"/>
      <c r="P21401" s="127"/>
      <c r="Q21401" s="127"/>
      <c r="R21401" s="127"/>
    </row>
    <row r="21402" spans="7:18" x14ac:dyDescent="0.2">
      <c r="G21402" s="64"/>
      <c r="H21402" s="64"/>
      <c r="O21402" s="87"/>
      <c r="P21402" s="127"/>
      <c r="Q21402" s="127"/>
      <c r="R21402" s="127"/>
    </row>
    <row r="21403" spans="7:18" x14ac:dyDescent="0.2">
      <c r="G21403" s="64"/>
      <c r="H21403" s="64"/>
      <c r="O21403" s="87"/>
      <c r="P21403" s="127"/>
      <c r="Q21403" s="127"/>
      <c r="R21403" s="127"/>
    </row>
    <row r="21404" spans="7:18" x14ac:dyDescent="0.2">
      <c r="G21404" s="64"/>
      <c r="H21404" s="64"/>
      <c r="O21404" s="87"/>
      <c r="P21404" s="127"/>
      <c r="Q21404" s="127"/>
      <c r="R21404" s="127"/>
    </row>
    <row r="21405" spans="7:18" x14ac:dyDescent="0.2">
      <c r="G21405" s="64"/>
      <c r="H21405" s="64"/>
      <c r="O21405" s="87"/>
      <c r="P21405" s="127"/>
      <c r="Q21405" s="127"/>
      <c r="R21405" s="127"/>
    </row>
    <row r="21406" spans="7:18" x14ac:dyDescent="0.2">
      <c r="G21406" s="64"/>
      <c r="H21406" s="64"/>
      <c r="O21406" s="87"/>
      <c r="P21406" s="127"/>
      <c r="Q21406" s="127"/>
      <c r="R21406" s="127"/>
    </row>
    <row r="21407" spans="7:18" x14ac:dyDescent="0.2">
      <c r="G21407" s="64"/>
      <c r="H21407" s="64"/>
      <c r="O21407" s="87"/>
      <c r="P21407" s="127"/>
      <c r="Q21407" s="127"/>
      <c r="R21407" s="127"/>
    </row>
    <row r="21408" spans="7:18" x14ac:dyDescent="0.2">
      <c r="G21408" s="64"/>
      <c r="H21408" s="64"/>
      <c r="O21408" s="87"/>
      <c r="P21408" s="127"/>
      <c r="Q21408" s="127"/>
      <c r="R21408" s="127"/>
    </row>
    <row r="21409" spans="7:18" x14ac:dyDescent="0.2">
      <c r="G21409" s="64"/>
      <c r="H21409" s="64"/>
      <c r="O21409" s="87"/>
      <c r="P21409" s="127"/>
      <c r="Q21409" s="127"/>
      <c r="R21409" s="127"/>
    </row>
    <row r="21410" spans="7:18" x14ac:dyDescent="0.2">
      <c r="G21410" s="64"/>
      <c r="H21410" s="64"/>
      <c r="O21410" s="87"/>
      <c r="P21410" s="127"/>
      <c r="Q21410" s="127"/>
      <c r="R21410" s="127"/>
    </row>
    <row r="21411" spans="7:18" x14ac:dyDescent="0.2">
      <c r="G21411" s="64"/>
      <c r="H21411" s="64"/>
      <c r="O21411" s="87"/>
      <c r="P21411" s="127"/>
      <c r="Q21411" s="127"/>
      <c r="R21411" s="127"/>
    </row>
    <row r="21412" spans="7:18" x14ac:dyDescent="0.2">
      <c r="G21412" s="64"/>
      <c r="H21412" s="64"/>
      <c r="O21412" s="87"/>
      <c r="P21412" s="127"/>
      <c r="Q21412" s="127"/>
      <c r="R21412" s="127"/>
    </row>
    <row r="21413" spans="7:18" x14ac:dyDescent="0.2">
      <c r="G21413" s="64"/>
      <c r="H21413" s="64"/>
      <c r="O21413" s="87"/>
      <c r="P21413" s="127"/>
      <c r="Q21413" s="127"/>
      <c r="R21413" s="127"/>
    </row>
    <row r="21414" spans="7:18" x14ac:dyDescent="0.2">
      <c r="G21414" s="64"/>
      <c r="H21414" s="64"/>
      <c r="O21414" s="87"/>
      <c r="P21414" s="127"/>
      <c r="Q21414" s="127"/>
      <c r="R21414" s="127"/>
    </row>
    <row r="21415" spans="7:18" x14ac:dyDescent="0.2">
      <c r="G21415" s="64"/>
      <c r="H21415" s="64"/>
      <c r="O21415" s="87"/>
      <c r="P21415" s="127"/>
      <c r="Q21415" s="127"/>
      <c r="R21415" s="127"/>
    </row>
    <row r="21416" spans="7:18" x14ac:dyDescent="0.2">
      <c r="G21416" s="64"/>
      <c r="H21416" s="64"/>
      <c r="O21416" s="87"/>
      <c r="P21416" s="127"/>
      <c r="Q21416" s="127"/>
      <c r="R21416" s="127"/>
    </row>
    <row r="21417" spans="7:18" x14ac:dyDescent="0.2">
      <c r="G21417" s="64"/>
      <c r="H21417" s="64"/>
      <c r="O21417" s="87"/>
      <c r="P21417" s="127"/>
      <c r="Q21417" s="127"/>
      <c r="R21417" s="127"/>
    </row>
    <row r="21418" spans="7:18" x14ac:dyDescent="0.2">
      <c r="G21418" s="64"/>
      <c r="H21418" s="64"/>
      <c r="O21418" s="87"/>
      <c r="P21418" s="127"/>
      <c r="Q21418" s="127"/>
      <c r="R21418" s="127"/>
    </row>
    <row r="21419" spans="7:18" x14ac:dyDescent="0.2">
      <c r="G21419" s="64"/>
      <c r="H21419" s="64"/>
      <c r="O21419" s="87"/>
      <c r="P21419" s="127"/>
      <c r="Q21419" s="127"/>
      <c r="R21419" s="127"/>
    </row>
    <row r="21420" spans="7:18" x14ac:dyDescent="0.2">
      <c r="G21420" s="64"/>
      <c r="H21420" s="64"/>
      <c r="O21420" s="87"/>
      <c r="P21420" s="127"/>
      <c r="Q21420" s="127"/>
      <c r="R21420" s="127"/>
    </row>
    <row r="21421" spans="7:18" x14ac:dyDescent="0.2">
      <c r="G21421" s="64"/>
      <c r="H21421" s="64"/>
      <c r="O21421" s="87"/>
      <c r="P21421" s="127"/>
      <c r="Q21421" s="127"/>
      <c r="R21421" s="127"/>
    </row>
    <row r="21422" spans="7:18" x14ac:dyDescent="0.2">
      <c r="G21422" s="64"/>
      <c r="H21422" s="64"/>
      <c r="O21422" s="87"/>
      <c r="P21422" s="127"/>
      <c r="Q21422" s="127"/>
      <c r="R21422" s="127"/>
    </row>
    <row r="21423" spans="7:18" x14ac:dyDescent="0.2">
      <c r="G21423" s="64"/>
      <c r="H21423" s="64"/>
      <c r="O21423" s="87"/>
      <c r="P21423" s="127"/>
      <c r="Q21423" s="127"/>
      <c r="R21423" s="127"/>
    </row>
    <row r="21424" spans="7:18" x14ac:dyDescent="0.2">
      <c r="G21424" s="64"/>
      <c r="H21424" s="64"/>
      <c r="O21424" s="87"/>
      <c r="P21424" s="127"/>
      <c r="Q21424" s="127"/>
      <c r="R21424" s="127"/>
    </row>
    <row r="21425" spans="7:18" x14ac:dyDescent="0.2">
      <c r="G21425" s="64"/>
      <c r="H21425" s="64"/>
      <c r="O21425" s="87"/>
      <c r="P21425" s="127"/>
      <c r="Q21425" s="127"/>
      <c r="R21425" s="127"/>
    </row>
    <row r="21426" spans="7:18" x14ac:dyDescent="0.2">
      <c r="G21426" s="64"/>
      <c r="H21426" s="64"/>
      <c r="O21426" s="87"/>
      <c r="P21426" s="127"/>
      <c r="Q21426" s="127"/>
      <c r="R21426" s="127"/>
    </row>
    <row r="21427" spans="7:18" x14ac:dyDescent="0.2">
      <c r="G21427" s="64"/>
      <c r="H21427" s="64"/>
      <c r="O21427" s="87"/>
      <c r="P21427" s="127"/>
      <c r="Q21427" s="127"/>
      <c r="R21427" s="127"/>
    </row>
    <row r="21428" spans="7:18" x14ac:dyDescent="0.2">
      <c r="G21428" s="64"/>
      <c r="H21428" s="64"/>
      <c r="O21428" s="87"/>
      <c r="P21428" s="127"/>
      <c r="Q21428" s="127"/>
      <c r="R21428" s="127"/>
    </row>
    <row r="21429" spans="7:18" x14ac:dyDescent="0.2">
      <c r="G21429" s="64"/>
      <c r="H21429" s="64"/>
      <c r="O21429" s="87"/>
      <c r="P21429" s="127"/>
      <c r="Q21429" s="127"/>
      <c r="R21429" s="127"/>
    </row>
    <row r="21430" spans="7:18" x14ac:dyDescent="0.2">
      <c r="G21430" s="64"/>
      <c r="H21430" s="64"/>
      <c r="O21430" s="87"/>
      <c r="P21430" s="127"/>
      <c r="Q21430" s="127"/>
      <c r="R21430" s="127"/>
    </row>
    <row r="21431" spans="7:18" x14ac:dyDescent="0.2">
      <c r="G21431" s="64"/>
      <c r="H21431" s="64"/>
      <c r="O21431" s="87"/>
      <c r="P21431" s="127"/>
      <c r="Q21431" s="127"/>
      <c r="R21431" s="127"/>
    </row>
    <row r="21432" spans="7:18" x14ac:dyDescent="0.2">
      <c r="G21432" s="64"/>
      <c r="H21432" s="64"/>
      <c r="O21432" s="87"/>
      <c r="P21432" s="127"/>
      <c r="Q21432" s="127"/>
      <c r="R21432" s="127"/>
    </row>
    <row r="21433" spans="7:18" x14ac:dyDescent="0.2">
      <c r="G21433" s="64"/>
      <c r="H21433" s="64"/>
      <c r="O21433" s="87"/>
      <c r="P21433" s="127"/>
      <c r="Q21433" s="127"/>
      <c r="R21433" s="127"/>
    </row>
    <row r="21434" spans="7:18" x14ac:dyDescent="0.2">
      <c r="G21434" s="64"/>
      <c r="H21434" s="64"/>
      <c r="O21434" s="87"/>
      <c r="P21434" s="127"/>
      <c r="Q21434" s="127"/>
      <c r="R21434" s="127"/>
    </row>
    <row r="21435" spans="7:18" x14ac:dyDescent="0.2">
      <c r="G21435" s="64"/>
      <c r="H21435" s="64"/>
      <c r="O21435" s="87"/>
      <c r="P21435" s="127"/>
      <c r="Q21435" s="127"/>
      <c r="R21435" s="127"/>
    </row>
    <row r="21436" spans="7:18" x14ac:dyDescent="0.2">
      <c r="G21436" s="64"/>
      <c r="H21436" s="64"/>
      <c r="O21436" s="87"/>
      <c r="P21436" s="127"/>
      <c r="Q21436" s="127"/>
      <c r="R21436" s="127"/>
    </row>
    <row r="21437" spans="7:18" x14ac:dyDescent="0.2">
      <c r="G21437" s="64"/>
      <c r="H21437" s="64"/>
      <c r="O21437" s="87"/>
      <c r="P21437" s="127"/>
      <c r="Q21437" s="127"/>
      <c r="R21437" s="127"/>
    </row>
    <row r="21438" spans="7:18" x14ac:dyDescent="0.2">
      <c r="G21438" s="64"/>
      <c r="H21438" s="64"/>
      <c r="O21438" s="87"/>
      <c r="P21438" s="127"/>
      <c r="Q21438" s="127"/>
      <c r="R21438" s="127"/>
    </row>
    <row r="21439" spans="7:18" x14ac:dyDescent="0.2">
      <c r="G21439" s="64"/>
      <c r="H21439" s="64"/>
      <c r="O21439" s="87"/>
      <c r="P21439" s="127"/>
      <c r="Q21439" s="127"/>
      <c r="R21439" s="127"/>
    </row>
    <row r="21440" spans="7:18" x14ac:dyDescent="0.2">
      <c r="G21440" s="64"/>
      <c r="H21440" s="64"/>
      <c r="O21440" s="87"/>
      <c r="P21440" s="127"/>
      <c r="Q21440" s="127"/>
      <c r="R21440" s="127"/>
    </row>
    <row r="21441" spans="7:18" x14ac:dyDescent="0.2">
      <c r="G21441" s="64"/>
      <c r="H21441" s="64"/>
      <c r="O21441" s="87"/>
      <c r="P21441" s="127"/>
      <c r="Q21441" s="127"/>
      <c r="R21441" s="127"/>
    </row>
    <row r="21442" spans="7:18" x14ac:dyDescent="0.2">
      <c r="G21442" s="64"/>
      <c r="H21442" s="64"/>
      <c r="O21442" s="87"/>
      <c r="P21442" s="127"/>
      <c r="Q21442" s="127"/>
      <c r="R21442" s="127"/>
    </row>
    <row r="21443" spans="7:18" x14ac:dyDescent="0.2">
      <c r="G21443" s="64"/>
      <c r="H21443" s="64"/>
      <c r="O21443" s="87"/>
      <c r="P21443" s="127"/>
      <c r="Q21443" s="127"/>
      <c r="R21443" s="127"/>
    </row>
    <row r="21444" spans="7:18" x14ac:dyDescent="0.2">
      <c r="G21444" s="64"/>
      <c r="H21444" s="64"/>
      <c r="O21444" s="87"/>
      <c r="P21444" s="127"/>
      <c r="Q21444" s="127"/>
      <c r="R21444" s="127"/>
    </row>
    <row r="21445" spans="7:18" x14ac:dyDescent="0.2">
      <c r="G21445" s="64"/>
      <c r="H21445" s="64"/>
      <c r="O21445" s="87"/>
      <c r="P21445" s="127"/>
      <c r="Q21445" s="127"/>
      <c r="R21445" s="127"/>
    </row>
    <row r="21446" spans="7:18" x14ac:dyDescent="0.2">
      <c r="G21446" s="64"/>
      <c r="H21446" s="64"/>
      <c r="O21446" s="87"/>
      <c r="P21446" s="127"/>
      <c r="Q21446" s="127"/>
      <c r="R21446" s="127"/>
    </row>
    <row r="21447" spans="7:18" x14ac:dyDescent="0.2">
      <c r="G21447" s="64"/>
      <c r="H21447" s="64"/>
      <c r="O21447" s="87"/>
      <c r="P21447" s="127"/>
      <c r="Q21447" s="127"/>
      <c r="R21447" s="127"/>
    </row>
    <row r="21448" spans="7:18" x14ac:dyDescent="0.2">
      <c r="G21448" s="64"/>
      <c r="H21448" s="64"/>
      <c r="O21448" s="87"/>
      <c r="P21448" s="127"/>
      <c r="Q21448" s="127"/>
      <c r="R21448" s="127"/>
    </row>
    <row r="21449" spans="7:18" x14ac:dyDescent="0.2">
      <c r="G21449" s="64"/>
      <c r="H21449" s="64"/>
      <c r="O21449" s="87"/>
      <c r="P21449" s="127"/>
      <c r="Q21449" s="127"/>
      <c r="R21449" s="127"/>
    </row>
    <row r="21450" spans="7:18" x14ac:dyDescent="0.2">
      <c r="G21450" s="64"/>
      <c r="H21450" s="64"/>
      <c r="O21450" s="87"/>
      <c r="P21450" s="127"/>
      <c r="Q21450" s="127"/>
      <c r="R21450" s="127"/>
    </row>
    <row r="21451" spans="7:18" x14ac:dyDescent="0.2">
      <c r="G21451" s="64"/>
      <c r="H21451" s="64"/>
      <c r="O21451" s="87"/>
      <c r="P21451" s="127"/>
      <c r="Q21451" s="127"/>
      <c r="R21451" s="127"/>
    </row>
    <row r="21452" spans="7:18" x14ac:dyDescent="0.2">
      <c r="G21452" s="64"/>
      <c r="H21452" s="64"/>
      <c r="O21452" s="87"/>
      <c r="P21452" s="127"/>
      <c r="Q21452" s="127"/>
      <c r="R21452" s="127"/>
    </row>
    <row r="21453" spans="7:18" x14ac:dyDescent="0.2">
      <c r="G21453" s="64"/>
      <c r="H21453" s="64"/>
      <c r="O21453" s="87"/>
      <c r="P21453" s="127"/>
      <c r="Q21453" s="127"/>
      <c r="R21453" s="127"/>
    </row>
    <row r="21454" spans="7:18" x14ac:dyDescent="0.2">
      <c r="G21454" s="64"/>
      <c r="H21454" s="64"/>
      <c r="O21454" s="87"/>
      <c r="P21454" s="127"/>
      <c r="Q21454" s="127"/>
      <c r="R21454" s="127"/>
    </row>
    <row r="21455" spans="7:18" x14ac:dyDescent="0.2">
      <c r="G21455" s="64"/>
      <c r="H21455" s="64"/>
      <c r="O21455" s="87"/>
      <c r="P21455" s="127"/>
      <c r="Q21455" s="127"/>
      <c r="R21455" s="127"/>
    </row>
    <row r="21456" spans="7:18" x14ac:dyDescent="0.2">
      <c r="G21456" s="64"/>
      <c r="H21456" s="64"/>
      <c r="O21456" s="87"/>
      <c r="P21456" s="127"/>
      <c r="Q21456" s="127"/>
      <c r="R21456" s="127"/>
    </row>
    <row r="21457" spans="7:18" x14ac:dyDescent="0.2">
      <c r="G21457" s="64"/>
      <c r="H21457" s="64"/>
      <c r="O21457" s="87"/>
      <c r="P21457" s="127"/>
      <c r="Q21457" s="127"/>
      <c r="R21457" s="127"/>
    </row>
    <row r="21458" spans="7:18" x14ac:dyDescent="0.2">
      <c r="G21458" s="64"/>
      <c r="H21458" s="64"/>
      <c r="O21458" s="87"/>
      <c r="P21458" s="127"/>
      <c r="Q21458" s="127"/>
      <c r="R21458" s="127"/>
    </row>
    <row r="21459" spans="7:18" x14ac:dyDescent="0.2">
      <c r="G21459" s="64"/>
      <c r="H21459" s="64"/>
      <c r="O21459" s="87"/>
      <c r="P21459" s="127"/>
      <c r="Q21459" s="127"/>
      <c r="R21459" s="127"/>
    </row>
    <row r="21460" spans="7:18" x14ac:dyDescent="0.2">
      <c r="G21460" s="64"/>
      <c r="H21460" s="64"/>
      <c r="O21460" s="87"/>
      <c r="P21460" s="127"/>
      <c r="Q21460" s="127"/>
      <c r="R21460" s="127"/>
    </row>
    <row r="21461" spans="7:18" x14ac:dyDescent="0.2">
      <c r="G21461" s="64"/>
      <c r="H21461" s="64"/>
      <c r="O21461" s="87"/>
      <c r="P21461" s="127"/>
      <c r="Q21461" s="127"/>
      <c r="R21461" s="127"/>
    </row>
    <row r="21462" spans="7:18" x14ac:dyDescent="0.2">
      <c r="G21462" s="64"/>
      <c r="H21462" s="64"/>
      <c r="O21462" s="87"/>
      <c r="P21462" s="127"/>
      <c r="Q21462" s="127"/>
      <c r="R21462" s="127"/>
    </row>
    <row r="21463" spans="7:18" x14ac:dyDescent="0.2">
      <c r="G21463" s="64"/>
      <c r="H21463" s="64"/>
      <c r="O21463" s="87"/>
      <c r="P21463" s="127"/>
      <c r="Q21463" s="127"/>
      <c r="R21463" s="127"/>
    </row>
    <row r="21464" spans="7:18" x14ac:dyDescent="0.2">
      <c r="G21464" s="64"/>
      <c r="H21464" s="64"/>
      <c r="O21464" s="87"/>
      <c r="P21464" s="127"/>
      <c r="Q21464" s="127"/>
      <c r="R21464" s="127"/>
    </row>
    <row r="21465" spans="7:18" x14ac:dyDescent="0.2">
      <c r="G21465" s="64"/>
      <c r="H21465" s="64"/>
      <c r="O21465" s="87"/>
      <c r="P21465" s="127"/>
      <c r="Q21465" s="127"/>
      <c r="R21465" s="127"/>
    </row>
    <row r="21466" spans="7:18" x14ac:dyDescent="0.2">
      <c r="G21466" s="64"/>
      <c r="H21466" s="64"/>
      <c r="O21466" s="87"/>
      <c r="P21466" s="127"/>
      <c r="Q21466" s="127"/>
      <c r="R21466" s="127"/>
    </row>
    <row r="21467" spans="7:18" x14ac:dyDescent="0.2">
      <c r="G21467" s="64"/>
      <c r="H21467" s="64"/>
      <c r="O21467" s="87"/>
      <c r="P21467" s="127"/>
      <c r="Q21467" s="127"/>
      <c r="R21467" s="127"/>
    </row>
    <row r="21468" spans="7:18" x14ac:dyDescent="0.2">
      <c r="G21468" s="64"/>
      <c r="H21468" s="64"/>
      <c r="O21468" s="87"/>
      <c r="P21468" s="127"/>
      <c r="Q21468" s="127"/>
      <c r="R21468" s="127"/>
    </row>
    <row r="21469" spans="7:18" x14ac:dyDescent="0.2">
      <c r="G21469" s="64"/>
      <c r="H21469" s="64"/>
      <c r="O21469" s="87"/>
      <c r="P21469" s="127"/>
      <c r="Q21469" s="127"/>
      <c r="R21469" s="127"/>
    </row>
    <row r="21470" spans="7:18" x14ac:dyDescent="0.2">
      <c r="G21470" s="64"/>
      <c r="H21470" s="64"/>
      <c r="O21470" s="87"/>
      <c r="P21470" s="127"/>
      <c r="Q21470" s="127"/>
      <c r="R21470" s="127"/>
    </row>
    <row r="21471" spans="7:18" x14ac:dyDescent="0.2">
      <c r="G21471" s="64"/>
      <c r="H21471" s="64"/>
      <c r="O21471" s="87"/>
      <c r="P21471" s="127"/>
      <c r="Q21471" s="127"/>
      <c r="R21471" s="127"/>
    </row>
    <row r="21472" spans="7:18" x14ac:dyDescent="0.2">
      <c r="G21472" s="64"/>
      <c r="H21472" s="64"/>
      <c r="O21472" s="87"/>
      <c r="P21472" s="127"/>
      <c r="Q21472" s="127"/>
      <c r="R21472" s="127"/>
    </row>
    <row r="21473" spans="7:18" x14ac:dyDescent="0.2">
      <c r="G21473" s="64"/>
      <c r="H21473" s="64"/>
      <c r="O21473" s="87"/>
      <c r="P21473" s="127"/>
      <c r="Q21473" s="127"/>
      <c r="R21473" s="127"/>
    </row>
    <row r="21474" spans="7:18" x14ac:dyDescent="0.2">
      <c r="G21474" s="64"/>
      <c r="H21474" s="64"/>
      <c r="O21474" s="87"/>
      <c r="P21474" s="127"/>
      <c r="Q21474" s="127"/>
      <c r="R21474" s="127"/>
    </row>
    <row r="21475" spans="7:18" x14ac:dyDescent="0.2">
      <c r="G21475" s="64"/>
      <c r="H21475" s="64"/>
      <c r="O21475" s="87"/>
      <c r="P21475" s="127"/>
      <c r="Q21475" s="127"/>
      <c r="R21475" s="127"/>
    </row>
    <row r="21476" spans="7:18" x14ac:dyDescent="0.2">
      <c r="G21476" s="64"/>
      <c r="H21476" s="64"/>
      <c r="O21476" s="87"/>
      <c r="P21476" s="127"/>
      <c r="Q21476" s="127"/>
      <c r="R21476" s="127"/>
    </row>
    <row r="21477" spans="7:18" x14ac:dyDescent="0.2">
      <c r="G21477" s="64"/>
      <c r="H21477" s="64"/>
      <c r="O21477" s="87"/>
      <c r="P21477" s="127"/>
      <c r="Q21477" s="127"/>
      <c r="R21477" s="127"/>
    </row>
    <row r="21478" spans="7:18" x14ac:dyDescent="0.2">
      <c r="G21478" s="64"/>
      <c r="H21478" s="64"/>
      <c r="O21478" s="87"/>
      <c r="P21478" s="127"/>
      <c r="Q21478" s="127"/>
      <c r="R21478" s="127"/>
    </row>
    <row r="21479" spans="7:18" x14ac:dyDescent="0.2">
      <c r="G21479" s="64"/>
      <c r="H21479" s="64"/>
      <c r="O21479" s="87"/>
      <c r="P21479" s="127"/>
      <c r="Q21479" s="127"/>
      <c r="R21479" s="127"/>
    </row>
    <row r="21480" spans="7:18" x14ac:dyDescent="0.2">
      <c r="G21480" s="64"/>
      <c r="H21480" s="64"/>
      <c r="O21480" s="87"/>
      <c r="P21480" s="127"/>
      <c r="Q21480" s="127"/>
      <c r="R21480" s="127"/>
    </row>
    <row r="21481" spans="7:18" x14ac:dyDescent="0.2">
      <c r="G21481" s="64"/>
      <c r="H21481" s="64"/>
      <c r="O21481" s="87"/>
      <c r="P21481" s="127"/>
      <c r="Q21481" s="127"/>
      <c r="R21481" s="127"/>
    </row>
    <row r="21482" spans="7:18" x14ac:dyDescent="0.2">
      <c r="G21482" s="64"/>
      <c r="H21482" s="64"/>
      <c r="O21482" s="87"/>
      <c r="P21482" s="127"/>
      <c r="Q21482" s="127"/>
      <c r="R21482" s="127"/>
    </row>
    <row r="21483" spans="7:18" x14ac:dyDescent="0.2">
      <c r="G21483" s="64"/>
      <c r="H21483" s="64"/>
      <c r="O21483" s="87"/>
      <c r="P21483" s="127"/>
      <c r="Q21483" s="127"/>
      <c r="R21483" s="127"/>
    </row>
    <row r="21484" spans="7:18" x14ac:dyDescent="0.2">
      <c r="G21484" s="64"/>
      <c r="H21484" s="64"/>
      <c r="O21484" s="87"/>
      <c r="P21484" s="127"/>
      <c r="Q21484" s="127"/>
      <c r="R21484" s="127"/>
    </row>
    <row r="21485" spans="7:18" x14ac:dyDescent="0.2">
      <c r="G21485" s="64"/>
      <c r="H21485" s="64"/>
      <c r="O21485" s="87"/>
      <c r="P21485" s="127"/>
      <c r="Q21485" s="127"/>
      <c r="R21485" s="127"/>
    </row>
    <row r="21486" spans="7:18" x14ac:dyDescent="0.2">
      <c r="G21486" s="64"/>
      <c r="H21486" s="64"/>
      <c r="O21486" s="87"/>
      <c r="P21486" s="127"/>
      <c r="Q21486" s="127"/>
      <c r="R21486" s="127"/>
    </row>
    <row r="21487" spans="7:18" x14ac:dyDescent="0.2">
      <c r="G21487" s="64"/>
      <c r="H21487" s="64"/>
      <c r="O21487" s="87"/>
      <c r="P21487" s="127"/>
      <c r="Q21487" s="127"/>
      <c r="R21487" s="127"/>
    </row>
    <row r="21488" spans="7:18" x14ac:dyDescent="0.2">
      <c r="G21488" s="64"/>
      <c r="H21488" s="64"/>
      <c r="O21488" s="87"/>
      <c r="P21488" s="127"/>
      <c r="Q21488" s="127"/>
      <c r="R21488" s="127"/>
    </row>
    <row r="21489" spans="7:18" x14ac:dyDescent="0.2">
      <c r="G21489" s="64"/>
      <c r="H21489" s="64"/>
      <c r="O21489" s="87"/>
      <c r="P21489" s="127"/>
      <c r="Q21489" s="127"/>
      <c r="R21489" s="127"/>
    </row>
    <row r="21490" spans="7:18" x14ac:dyDescent="0.2">
      <c r="G21490" s="64"/>
      <c r="H21490" s="64"/>
      <c r="O21490" s="87"/>
      <c r="P21490" s="127"/>
      <c r="Q21490" s="127"/>
      <c r="R21490" s="127"/>
    </row>
    <row r="21491" spans="7:18" x14ac:dyDescent="0.2">
      <c r="G21491" s="64"/>
      <c r="H21491" s="64"/>
      <c r="O21491" s="87"/>
      <c r="P21491" s="127"/>
      <c r="Q21491" s="127"/>
      <c r="R21491" s="127"/>
    </row>
    <row r="21492" spans="7:18" x14ac:dyDescent="0.2">
      <c r="G21492" s="64"/>
      <c r="H21492" s="64"/>
      <c r="O21492" s="87"/>
      <c r="P21492" s="127"/>
      <c r="Q21492" s="127"/>
      <c r="R21492" s="127"/>
    </row>
    <row r="21493" spans="7:18" x14ac:dyDescent="0.2">
      <c r="G21493" s="64"/>
      <c r="H21493" s="64"/>
      <c r="O21493" s="87"/>
      <c r="P21493" s="127"/>
      <c r="Q21493" s="127"/>
      <c r="R21493" s="127"/>
    </row>
    <row r="21494" spans="7:18" x14ac:dyDescent="0.2">
      <c r="G21494" s="64"/>
      <c r="H21494" s="64"/>
      <c r="O21494" s="87"/>
      <c r="P21494" s="127"/>
      <c r="Q21494" s="127"/>
      <c r="R21494" s="127"/>
    </row>
    <row r="21495" spans="7:18" x14ac:dyDescent="0.2">
      <c r="G21495" s="64"/>
      <c r="H21495" s="64"/>
      <c r="O21495" s="87"/>
      <c r="P21495" s="127"/>
      <c r="Q21495" s="127"/>
      <c r="R21495" s="127"/>
    </row>
    <row r="21496" spans="7:18" x14ac:dyDescent="0.2">
      <c r="G21496" s="64"/>
      <c r="H21496" s="64"/>
      <c r="O21496" s="87"/>
      <c r="P21496" s="127"/>
      <c r="Q21496" s="127"/>
      <c r="R21496" s="127"/>
    </row>
    <row r="21497" spans="7:18" x14ac:dyDescent="0.2">
      <c r="G21497" s="64"/>
      <c r="H21497" s="64"/>
      <c r="O21497" s="87"/>
      <c r="P21497" s="127"/>
      <c r="Q21497" s="127"/>
      <c r="R21497" s="127"/>
    </row>
    <row r="21498" spans="7:18" x14ac:dyDescent="0.2">
      <c r="G21498" s="64"/>
      <c r="H21498" s="64"/>
      <c r="O21498" s="87"/>
      <c r="P21498" s="127"/>
      <c r="Q21498" s="127"/>
      <c r="R21498" s="127"/>
    </row>
    <row r="21499" spans="7:18" x14ac:dyDescent="0.2">
      <c r="G21499" s="64"/>
      <c r="H21499" s="64"/>
      <c r="O21499" s="87"/>
      <c r="P21499" s="127"/>
      <c r="Q21499" s="127"/>
      <c r="R21499" s="127"/>
    </row>
    <row r="21500" spans="7:18" x14ac:dyDescent="0.2">
      <c r="G21500" s="64"/>
      <c r="H21500" s="64"/>
      <c r="O21500" s="87"/>
      <c r="P21500" s="127"/>
      <c r="Q21500" s="127"/>
      <c r="R21500" s="127"/>
    </row>
    <row r="21501" spans="7:18" x14ac:dyDescent="0.2">
      <c r="G21501" s="64"/>
      <c r="H21501" s="64"/>
      <c r="O21501" s="87"/>
      <c r="P21501" s="127"/>
      <c r="Q21501" s="127"/>
      <c r="R21501" s="127"/>
    </row>
    <row r="21502" spans="7:18" x14ac:dyDescent="0.2">
      <c r="G21502" s="64"/>
      <c r="H21502" s="64"/>
      <c r="O21502" s="87"/>
      <c r="P21502" s="127"/>
      <c r="Q21502" s="127"/>
      <c r="R21502" s="127"/>
    </row>
    <row r="21503" spans="7:18" x14ac:dyDescent="0.2">
      <c r="G21503" s="64"/>
      <c r="H21503" s="64"/>
      <c r="O21503" s="87"/>
      <c r="P21503" s="127"/>
      <c r="Q21503" s="127"/>
      <c r="R21503" s="127"/>
    </row>
    <row r="21504" spans="7:18" x14ac:dyDescent="0.2">
      <c r="G21504" s="64"/>
      <c r="H21504" s="64"/>
      <c r="O21504" s="87"/>
      <c r="P21504" s="127"/>
      <c r="Q21504" s="127"/>
      <c r="R21504" s="127"/>
    </row>
    <row r="21505" spans="7:18" x14ac:dyDescent="0.2">
      <c r="G21505" s="64"/>
      <c r="H21505" s="64"/>
      <c r="O21505" s="87"/>
      <c r="P21505" s="127"/>
      <c r="Q21505" s="127"/>
      <c r="R21505" s="127"/>
    </row>
    <row r="21506" spans="7:18" x14ac:dyDescent="0.2">
      <c r="G21506" s="64"/>
      <c r="H21506" s="64"/>
      <c r="O21506" s="87"/>
      <c r="P21506" s="127"/>
      <c r="Q21506" s="127"/>
      <c r="R21506" s="127"/>
    </row>
    <row r="21507" spans="7:18" x14ac:dyDescent="0.2">
      <c r="G21507" s="64"/>
      <c r="H21507" s="64"/>
      <c r="O21507" s="87"/>
      <c r="P21507" s="127"/>
      <c r="Q21507" s="127"/>
      <c r="R21507" s="127"/>
    </row>
    <row r="21508" spans="7:18" x14ac:dyDescent="0.2">
      <c r="G21508" s="64"/>
      <c r="H21508" s="64"/>
      <c r="O21508" s="87"/>
      <c r="P21508" s="127"/>
      <c r="Q21508" s="127"/>
      <c r="R21508" s="127"/>
    </row>
    <row r="21509" spans="7:18" x14ac:dyDescent="0.2">
      <c r="G21509" s="64"/>
      <c r="H21509" s="64"/>
      <c r="O21509" s="87"/>
      <c r="P21509" s="127"/>
      <c r="Q21509" s="127"/>
      <c r="R21509" s="127"/>
    </row>
    <row r="21510" spans="7:18" x14ac:dyDescent="0.2">
      <c r="G21510" s="64"/>
      <c r="H21510" s="64"/>
      <c r="O21510" s="87"/>
      <c r="P21510" s="127"/>
      <c r="Q21510" s="127"/>
      <c r="R21510" s="127"/>
    </row>
    <row r="21511" spans="7:18" x14ac:dyDescent="0.2">
      <c r="G21511" s="64"/>
      <c r="H21511" s="64"/>
      <c r="O21511" s="87"/>
      <c r="P21511" s="127"/>
      <c r="Q21511" s="127"/>
      <c r="R21511" s="127"/>
    </row>
    <row r="21512" spans="7:18" x14ac:dyDescent="0.2">
      <c r="G21512" s="64"/>
      <c r="H21512" s="64"/>
      <c r="O21512" s="87"/>
      <c r="P21512" s="127"/>
      <c r="Q21512" s="127"/>
      <c r="R21512" s="127"/>
    </row>
    <row r="21513" spans="7:18" x14ac:dyDescent="0.2">
      <c r="G21513" s="64"/>
      <c r="H21513" s="64"/>
      <c r="O21513" s="87"/>
      <c r="P21513" s="127"/>
      <c r="Q21513" s="127"/>
      <c r="R21513" s="127"/>
    </row>
    <row r="21514" spans="7:18" x14ac:dyDescent="0.2">
      <c r="G21514" s="64"/>
      <c r="H21514" s="64"/>
      <c r="O21514" s="87"/>
      <c r="P21514" s="127"/>
      <c r="Q21514" s="127"/>
      <c r="R21514" s="127"/>
    </row>
    <row r="21515" spans="7:18" x14ac:dyDescent="0.2">
      <c r="G21515" s="64"/>
      <c r="H21515" s="64"/>
      <c r="O21515" s="87"/>
      <c r="P21515" s="127"/>
      <c r="Q21515" s="127"/>
      <c r="R21515" s="127"/>
    </row>
    <row r="21516" spans="7:18" x14ac:dyDescent="0.2">
      <c r="G21516" s="64"/>
      <c r="H21516" s="64"/>
      <c r="O21516" s="87"/>
      <c r="P21516" s="127"/>
      <c r="Q21516" s="127"/>
      <c r="R21516" s="127"/>
    </row>
    <row r="21517" spans="7:18" x14ac:dyDescent="0.2">
      <c r="G21517" s="64"/>
      <c r="H21517" s="64"/>
      <c r="O21517" s="87"/>
      <c r="P21517" s="127"/>
      <c r="Q21517" s="127"/>
      <c r="R21517" s="127"/>
    </row>
    <row r="21518" spans="7:18" x14ac:dyDescent="0.2">
      <c r="G21518" s="64"/>
      <c r="H21518" s="64"/>
      <c r="O21518" s="87"/>
      <c r="P21518" s="127"/>
      <c r="Q21518" s="127"/>
      <c r="R21518" s="127"/>
    </row>
    <row r="21519" spans="7:18" x14ac:dyDescent="0.2">
      <c r="G21519" s="64"/>
      <c r="H21519" s="64"/>
      <c r="O21519" s="87"/>
      <c r="P21519" s="127"/>
      <c r="Q21519" s="127"/>
      <c r="R21519" s="127"/>
    </row>
    <row r="21520" spans="7:18" x14ac:dyDescent="0.2">
      <c r="G21520" s="64"/>
      <c r="H21520" s="64"/>
      <c r="O21520" s="87"/>
      <c r="P21520" s="127"/>
      <c r="Q21520" s="127"/>
      <c r="R21520" s="127"/>
    </row>
    <row r="21521" spans="7:18" x14ac:dyDescent="0.2">
      <c r="G21521" s="64"/>
      <c r="H21521" s="64"/>
      <c r="O21521" s="87"/>
      <c r="P21521" s="127"/>
      <c r="Q21521" s="127"/>
      <c r="R21521" s="127"/>
    </row>
    <row r="21522" spans="7:18" x14ac:dyDescent="0.2">
      <c r="G21522" s="64"/>
      <c r="H21522" s="64"/>
      <c r="O21522" s="87"/>
      <c r="P21522" s="127"/>
      <c r="Q21522" s="127"/>
      <c r="R21522" s="127"/>
    </row>
    <row r="21523" spans="7:18" x14ac:dyDescent="0.2">
      <c r="G21523" s="64"/>
      <c r="H21523" s="64"/>
      <c r="O21523" s="87"/>
      <c r="P21523" s="127"/>
      <c r="Q21523" s="127"/>
      <c r="R21523" s="127"/>
    </row>
    <row r="21524" spans="7:18" x14ac:dyDescent="0.2">
      <c r="G21524" s="64"/>
      <c r="H21524" s="64"/>
      <c r="O21524" s="87"/>
      <c r="P21524" s="127"/>
      <c r="Q21524" s="127"/>
      <c r="R21524" s="127"/>
    </row>
    <row r="21525" spans="7:18" x14ac:dyDescent="0.2">
      <c r="G21525" s="64"/>
      <c r="H21525" s="64"/>
      <c r="O21525" s="87"/>
      <c r="P21525" s="127"/>
      <c r="Q21525" s="127"/>
      <c r="R21525" s="127"/>
    </row>
    <row r="21526" spans="7:18" x14ac:dyDescent="0.2">
      <c r="G21526" s="64"/>
      <c r="H21526" s="64"/>
      <c r="O21526" s="87"/>
      <c r="P21526" s="127"/>
      <c r="Q21526" s="127"/>
      <c r="R21526" s="127"/>
    </row>
    <row r="21527" spans="7:18" x14ac:dyDescent="0.2">
      <c r="G21527" s="64"/>
      <c r="H21527" s="64"/>
      <c r="O21527" s="87"/>
      <c r="P21527" s="127"/>
      <c r="Q21527" s="127"/>
      <c r="R21527" s="127"/>
    </row>
    <row r="21528" spans="7:18" x14ac:dyDescent="0.2">
      <c r="G21528" s="64"/>
      <c r="H21528" s="64"/>
      <c r="O21528" s="87"/>
      <c r="P21528" s="127"/>
      <c r="Q21528" s="127"/>
      <c r="R21528" s="127"/>
    </row>
    <row r="21529" spans="7:18" x14ac:dyDescent="0.2">
      <c r="G21529" s="64"/>
      <c r="H21529" s="64"/>
      <c r="O21529" s="87"/>
      <c r="P21529" s="127"/>
      <c r="Q21529" s="127"/>
      <c r="R21529" s="127"/>
    </row>
    <row r="21530" spans="7:18" x14ac:dyDescent="0.2">
      <c r="G21530" s="64"/>
      <c r="H21530" s="64"/>
      <c r="O21530" s="87"/>
      <c r="P21530" s="127"/>
      <c r="Q21530" s="127"/>
      <c r="R21530" s="127"/>
    </row>
    <row r="21531" spans="7:18" x14ac:dyDescent="0.2">
      <c r="G21531" s="64"/>
      <c r="H21531" s="64"/>
      <c r="O21531" s="87"/>
      <c r="P21531" s="127"/>
      <c r="Q21531" s="127"/>
      <c r="R21531" s="127"/>
    </row>
    <row r="21532" spans="7:18" x14ac:dyDescent="0.2">
      <c r="G21532" s="64"/>
      <c r="H21532" s="64"/>
      <c r="O21532" s="87"/>
      <c r="P21532" s="127"/>
      <c r="Q21532" s="127"/>
      <c r="R21532" s="127"/>
    </row>
    <row r="21533" spans="7:18" x14ac:dyDescent="0.2">
      <c r="G21533" s="64"/>
      <c r="H21533" s="64"/>
      <c r="O21533" s="87"/>
      <c r="P21533" s="127"/>
      <c r="Q21533" s="127"/>
      <c r="R21533" s="127"/>
    </row>
    <row r="21534" spans="7:18" x14ac:dyDescent="0.2">
      <c r="G21534" s="64"/>
      <c r="H21534" s="64"/>
      <c r="O21534" s="87"/>
      <c r="P21534" s="127"/>
      <c r="Q21534" s="127"/>
      <c r="R21534" s="127"/>
    </row>
    <row r="21535" spans="7:18" x14ac:dyDescent="0.2">
      <c r="G21535" s="64"/>
      <c r="H21535" s="64"/>
      <c r="O21535" s="87"/>
      <c r="P21535" s="127"/>
      <c r="Q21535" s="127"/>
      <c r="R21535" s="127"/>
    </row>
    <row r="21536" spans="7:18" x14ac:dyDescent="0.2">
      <c r="G21536" s="64"/>
      <c r="H21536" s="64"/>
      <c r="O21536" s="87"/>
      <c r="P21536" s="127"/>
      <c r="Q21536" s="127"/>
      <c r="R21536" s="127"/>
    </row>
    <row r="21537" spans="7:18" x14ac:dyDescent="0.2">
      <c r="G21537" s="64"/>
      <c r="H21537" s="64"/>
      <c r="O21537" s="87"/>
      <c r="P21537" s="127"/>
      <c r="Q21537" s="127"/>
      <c r="R21537" s="127"/>
    </row>
    <row r="21538" spans="7:18" x14ac:dyDescent="0.2">
      <c r="G21538" s="64"/>
      <c r="H21538" s="64"/>
      <c r="O21538" s="87"/>
      <c r="P21538" s="127"/>
      <c r="Q21538" s="127"/>
      <c r="R21538" s="127"/>
    </row>
    <row r="21539" spans="7:18" x14ac:dyDescent="0.2">
      <c r="G21539" s="64"/>
      <c r="H21539" s="64"/>
      <c r="O21539" s="87"/>
      <c r="P21539" s="127"/>
      <c r="Q21539" s="127"/>
      <c r="R21539" s="127"/>
    </row>
    <row r="21540" spans="7:18" x14ac:dyDescent="0.2">
      <c r="G21540" s="64"/>
      <c r="H21540" s="64"/>
      <c r="O21540" s="87"/>
      <c r="P21540" s="127"/>
      <c r="Q21540" s="127"/>
      <c r="R21540" s="127"/>
    </row>
    <row r="21541" spans="7:18" x14ac:dyDescent="0.2">
      <c r="G21541" s="64"/>
      <c r="H21541" s="64"/>
      <c r="O21541" s="87"/>
      <c r="P21541" s="127"/>
      <c r="Q21541" s="127"/>
      <c r="R21541" s="127"/>
    </row>
    <row r="21542" spans="7:18" x14ac:dyDescent="0.2">
      <c r="G21542" s="64"/>
      <c r="H21542" s="64"/>
      <c r="O21542" s="87"/>
      <c r="P21542" s="127"/>
      <c r="Q21542" s="127"/>
      <c r="R21542" s="127"/>
    </row>
    <row r="21543" spans="7:18" x14ac:dyDescent="0.2">
      <c r="G21543" s="64"/>
      <c r="H21543" s="64"/>
      <c r="O21543" s="87"/>
      <c r="P21543" s="127"/>
      <c r="Q21543" s="127"/>
      <c r="R21543" s="127"/>
    </row>
    <row r="21544" spans="7:18" x14ac:dyDescent="0.2">
      <c r="G21544" s="64"/>
      <c r="H21544" s="64"/>
      <c r="O21544" s="87"/>
      <c r="P21544" s="127"/>
      <c r="Q21544" s="127"/>
      <c r="R21544" s="127"/>
    </row>
    <row r="21545" spans="7:18" x14ac:dyDescent="0.2">
      <c r="G21545" s="64"/>
      <c r="H21545" s="64"/>
      <c r="O21545" s="87"/>
      <c r="P21545" s="127"/>
      <c r="Q21545" s="127"/>
      <c r="R21545" s="127"/>
    </row>
    <row r="21546" spans="7:18" x14ac:dyDescent="0.2">
      <c r="G21546" s="64"/>
      <c r="H21546" s="64"/>
      <c r="O21546" s="87"/>
      <c r="P21546" s="127"/>
      <c r="Q21546" s="127"/>
      <c r="R21546" s="127"/>
    </row>
    <row r="21547" spans="7:18" x14ac:dyDescent="0.2">
      <c r="G21547" s="64"/>
      <c r="H21547" s="64"/>
      <c r="O21547" s="87"/>
      <c r="P21547" s="127"/>
      <c r="Q21547" s="127"/>
      <c r="R21547" s="127"/>
    </row>
    <row r="21548" spans="7:18" x14ac:dyDescent="0.2">
      <c r="G21548" s="64"/>
      <c r="H21548" s="64"/>
      <c r="O21548" s="87"/>
      <c r="P21548" s="127"/>
      <c r="Q21548" s="127"/>
      <c r="R21548" s="127"/>
    </row>
    <row r="21549" spans="7:18" x14ac:dyDescent="0.2">
      <c r="G21549" s="64"/>
      <c r="H21549" s="64"/>
      <c r="O21549" s="87"/>
      <c r="P21549" s="127"/>
      <c r="Q21549" s="127"/>
      <c r="R21549" s="127"/>
    </row>
    <row r="21550" spans="7:18" x14ac:dyDescent="0.2">
      <c r="G21550" s="64"/>
      <c r="H21550" s="64"/>
      <c r="O21550" s="87"/>
      <c r="P21550" s="127"/>
      <c r="Q21550" s="127"/>
      <c r="R21550" s="127"/>
    </row>
    <row r="21551" spans="7:18" x14ac:dyDescent="0.2">
      <c r="G21551" s="64"/>
      <c r="H21551" s="64"/>
      <c r="O21551" s="87"/>
      <c r="P21551" s="127"/>
      <c r="Q21551" s="127"/>
      <c r="R21551" s="127"/>
    </row>
    <row r="21552" spans="7:18" x14ac:dyDescent="0.2">
      <c r="G21552" s="64"/>
      <c r="H21552" s="64"/>
      <c r="O21552" s="87"/>
      <c r="P21552" s="127"/>
      <c r="Q21552" s="127"/>
      <c r="R21552" s="127"/>
    </row>
    <row r="21553" spans="7:18" x14ac:dyDescent="0.2">
      <c r="G21553" s="64"/>
      <c r="H21553" s="64"/>
      <c r="O21553" s="87"/>
      <c r="P21553" s="127"/>
      <c r="Q21553" s="127"/>
      <c r="R21553" s="127"/>
    </row>
    <row r="21554" spans="7:18" x14ac:dyDescent="0.2">
      <c r="G21554" s="64"/>
      <c r="H21554" s="64"/>
      <c r="O21554" s="87"/>
      <c r="P21554" s="127"/>
      <c r="Q21554" s="127"/>
      <c r="R21554" s="127"/>
    </row>
    <row r="21555" spans="7:18" x14ac:dyDescent="0.2">
      <c r="G21555" s="64"/>
      <c r="H21555" s="64"/>
      <c r="O21555" s="87"/>
      <c r="P21555" s="127"/>
      <c r="Q21555" s="127"/>
      <c r="R21555" s="127"/>
    </row>
    <row r="21556" spans="7:18" x14ac:dyDescent="0.2">
      <c r="G21556" s="64"/>
      <c r="H21556" s="64"/>
      <c r="O21556" s="87"/>
      <c r="P21556" s="127"/>
      <c r="Q21556" s="127"/>
      <c r="R21556" s="127"/>
    </row>
    <row r="21557" spans="7:18" x14ac:dyDescent="0.2">
      <c r="G21557" s="64"/>
      <c r="H21557" s="64"/>
      <c r="O21557" s="87"/>
      <c r="P21557" s="127"/>
      <c r="Q21557" s="127"/>
      <c r="R21557" s="127"/>
    </row>
    <row r="21558" spans="7:18" x14ac:dyDescent="0.2">
      <c r="G21558" s="64"/>
      <c r="H21558" s="64"/>
      <c r="O21558" s="87"/>
      <c r="P21558" s="127"/>
      <c r="Q21558" s="127"/>
      <c r="R21558" s="127"/>
    </row>
    <row r="21559" spans="7:18" x14ac:dyDescent="0.2">
      <c r="G21559" s="64"/>
      <c r="H21559" s="64"/>
      <c r="O21559" s="87"/>
      <c r="P21559" s="127"/>
      <c r="Q21559" s="127"/>
      <c r="R21559" s="127"/>
    </row>
    <row r="21560" spans="7:18" x14ac:dyDescent="0.2">
      <c r="G21560" s="64"/>
      <c r="H21560" s="64"/>
      <c r="O21560" s="87"/>
      <c r="P21560" s="127"/>
      <c r="Q21560" s="127"/>
      <c r="R21560" s="127"/>
    </row>
    <row r="21561" spans="7:18" x14ac:dyDescent="0.2">
      <c r="G21561" s="64"/>
      <c r="H21561" s="64"/>
      <c r="O21561" s="87"/>
      <c r="P21561" s="127"/>
      <c r="Q21561" s="127"/>
      <c r="R21561" s="127"/>
    </row>
    <row r="21562" spans="7:18" x14ac:dyDescent="0.2">
      <c r="G21562" s="64"/>
      <c r="H21562" s="64"/>
      <c r="O21562" s="87"/>
      <c r="P21562" s="127"/>
      <c r="Q21562" s="127"/>
      <c r="R21562" s="127"/>
    </row>
    <row r="21563" spans="7:18" x14ac:dyDescent="0.2">
      <c r="G21563" s="64"/>
      <c r="H21563" s="64"/>
      <c r="O21563" s="87"/>
      <c r="P21563" s="127"/>
      <c r="Q21563" s="127"/>
      <c r="R21563" s="127"/>
    </row>
    <row r="21564" spans="7:18" x14ac:dyDescent="0.2">
      <c r="G21564" s="64"/>
      <c r="H21564" s="64"/>
      <c r="O21564" s="87"/>
      <c r="P21564" s="127"/>
      <c r="Q21564" s="127"/>
      <c r="R21564" s="127"/>
    </row>
    <row r="21565" spans="7:18" x14ac:dyDescent="0.2">
      <c r="G21565" s="64"/>
      <c r="H21565" s="64"/>
      <c r="O21565" s="87"/>
      <c r="P21565" s="127"/>
      <c r="Q21565" s="127"/>
      <c r="R21565" s="127"/>
    </row>
    <row r="21566" spans="7:18" x14ac:dyDescent="0.2">
      <c r="G21566" s="64"/>
      <c r="H21566" s="64"/>
      <c r="O21566" s="87"/>
      <c r="P21566" s="127"/>
      <c r="Q21566" s="127"/>
      <c r="R21566" s="127"/>
    </row>
    <row r="21567" spans="7:18" x14ac:dyDescent="0.2">
      <c r="G21567" s="64"/>
      <c r="H21567" s="64"/>
      <c r="O21567" s="87"/>
      <c r="P21567" s="127"/>
      <c r="Q21567" s="127"/>
      <c r="R21567" s="127"/>
    </row>
    <row r="21568" spans="7:18" x14ac:dyDescent="0.2">
      <c r="G21568" s="64"/>
      <c r="H21568" s="64"/>
      <c r="O21568" s="87"/>
      <c r="P21568" s="127"/>
      <c r="Q21568" s="127"/>
      <c r="R21568" s="127"/>
    </row>
    <row r="21569" spans="7:18" x14ac:dyDescent="0.2">
      <c r="G21569" s="64"/>
      <c r="H21569" s="64"/>
      <c r="O21569" s="87"/>
      <c r="P21569" s="127"/>
      <c r="Q21569" s="127"/>
      <c r="R21569" s="127"/>
    </row>
    <row r="21570" spans="7:18" x14ac:dyDescent="0.2">
      <c r="G21570" s="64"/>
      <c r="H21570" s="64"/>
      <c r="O21570" s="87"/>
      <c r="P21570" s="127"/>
      <c r="Q21570" s="127"/>
      <c r="R21570" s="127"/>
    </row>
    <row r="21571" spans="7:18" x14ac:dyDescent="0.2">
      <c r="G21571" s="64"/>
      <c r="H21571" s="64"/>
      <c r="O21571" s="87"/>
      <c r="P21571" s="127"/>
      <c r="Q21571" s="127"/>
      <c r="R21571" s="127"/>
    </row>
    <row r="21572" spans="7:18" x14ac:dyDescent="0.2">
      <c r="G21572" s="64"/>
      <c r="H21572" s="64"/>
      <c r="O21572" s="87"/>
      <c r="P21572" s="127"/>
      <c r="Q21572" s="127"/>
      <c r="R21572" s="127"/>
    </row>
    <row r="21573" spans="7:18" x14ac:dyDescent="0.2">
      <c r="G21573" s="64"/>
      <c r="H21573" s="64"/>
      <c r="O21573" s="87"/>
      <c r="P21573" s="127"/>
      <c r="Q21573" s="127"/>
      <c r="R21573" s="127"/>
    </row>
    <row r="21574" spans="7:18" x14ac:dyDescent="0.2">
      <c r="G21574" s="64"/>
      <c r="H21574" s="64"/>
      <c r="O21574" s="87"/>
      <c r="P21574" s="127"/>
      <c r="Q21574" s="127"/>
      <c r="R21574" s="127"/>
    </row>
    <row r="21575" spans="7:18" x14ac:dyDescent="0.2">
      <c r="G21575" s="64"/>
      <c r="H21575" s="64"/>
      <c r="O21575" s="87"/>
      <c r="P21575" s="127"/>
      <c r="Q21575" s="127"/>
      <c r="R21575" s="127"/>
    </row>
    <row r="21576" spans="7:18" x14ac:dyDescent="0.2">
      <c r="G21576" s="64"/>
      <c r="H21576" s="64"/>
      <c r="O21576" s="87"/>
      <c r="P21576" s="127"/>
      <c r="Q21576" s="127"/>
      <c r="R21576" s="127"/>
    </row>
    <row r="21577" spans="7:18" x14ac:dyDescent="0.2">
      <c r="G21577" s="64"/>
      <c r="H21577" s="64"/>
      <c r="O21577" s="87"/>
      <c r="P21577" s="127"/>
      <c r="Q21577" s="127"/>
      <c r="R21577" s="127"/>
    </row>
    <row r="21578" spans="7:18" x14ac:dyDescent="0.2">
      <c r="G21578" s="64"/>
      <c r="H21578" s="64"/>
      <c r="O21578" s="87"/>
      <c r="P21578" s="127"/>
      <c r="Q21578" s="127"/>
      <c r="R21578" s="127"/>
    </row>
    <row r="21579" spans="7:18" x14ac:dyDescent="0.2">
      <c r="G21579" s="64"/>
      <c r="H21579" s="64"/>
      <c r="O21579" s="87"/>
      <c r="P21579" s="127"/>
      <c r="Q21579" s="127"/>
      <c r="R21579" s="127"/>
    </row>
    <row r="21580" spans="7:18" x14ac:dyDescent="0.2">
      <c r="G21580" s="64"/>
      <c r="H21580" s="64"/>
      <c r="O21580" s="87"/>
      <c r="P21580" s="127"/>
      <c r="Q21580" s="127"/>
      <c r="R21580" s="127"/>
    </row>
    <row r="21581" spans="7:18" x14ac:dyDescent="0.2">
      <c r="G21581" s="64"/>
      <c r="H21581" s="64"/>
      <c r="O21581" s="87"/>
      <c r="P21581" s="127"/>
      <c r="Q21581" s="127"/>
      <c r="R21581" s="127"/>
    </row>
    <row r="21582" spans="7:18" x14ac:dyDescent="0.2">
      <c r="G21582" s="64"/>
      <c r="H21582" s="64"/>
      <c r="O21582" s="87"/>
      <c r="P21582" s="127"/>
      <c r="Q21582" s="127"/>
      <c r="R21582" s="127"/>
    </row>
    <row r="21583" spans="7:18" x14ac:dyDescent="0.2">
      <c r="G21583" s="64"/>
      <c r="H21583" s="64"/>
      <c r="O21583" s="87"/>
      <c r="P21583" s="127"/>
      <c r="Q21583" s="127"/>
      <c r="R21583" s="127"/>
    </row>
    <row r="21584" spans="7:18" x14ac:dyDescent="0.2">
      <c r="G21584" s="64"/>
      <c r="H21584" s="64"/>
      <c r="O21584" s="87"/>
      <c r="P21584" s="127"/>
      <c r="Q21584" s="127"/>
      <c r="R21584" s="127"/>
    </row>
    <row r="21585" spans="7:18" x14ac:dyDescent="0.2">
      <c r="G21585" s="64"/>
      <c r="H21585" s="64"/>
      <c r="O21585" s="87"/>
      <c r="P21585" s="127"/>
      <c r="Q21585" s="127"/>
      <c r="R21585" s="127"/>
    </row>
    <row r="21586" spans="7:18" x14ac:dyDescent="0.2">
      <c r="G21586" s="64"/>
      <c r="H21586" s="64"/>
      <c r="O21586" s="87"/>
      <c r="P21586" s="127"/>
      <c r="Q21586" s="127"/>
      <c r="R21586" s="127"/>
    </row>
    <row r="21587" spans="7:18" x14ac:dyDescent="0.2">
      <c r="G21587" s="64"/>
      <c r="H21587" s="64"/>
      <c r="O21587" s="87"/>
      <c r="P21587" s="127"/>
      <c r="Q21587" s="127"/>
      <c r="R21587" s="127"/>
    </row>
    <row r="21588" spans="7:18" x14ac:dyDescent="0.2">
      <c r="G21588" s="64"/>
      <c r="H21588" s="64"/>
      <c r="O21588" s="87"/>
      <c r="P21588" s="127"/>
      <c r="Q21588" s="127"/>
      <c r="R21588" s="127"/>
    </row>
    <row r="21589" spans="7:18" x14ac:dyDescent="0.2">
      <c r="G21589" s="64"/>
      <c r="H21589" s="64"/>
      <c r="O21589" s="87"/>
      <c r="P21589" s="127"/>
      <c r="Q21589" s="127"/>
      <c r="R21589" s="127"/>
    </row>
    <row r="21590" spans="7:18" x14ac:dyDescent="0.2">
      <c r="G21590" s="64"/>
      <c r="H21590" s="64"/>
      <c r="O21590" s="87"/>
      <c r="P21590" s="127"/>
      <c r="Q21590" s="127"/>
      <c r="R21590" s="127"/>
    </row>
    <row r="21591" spans="7:18" x14ac:dyDescent="0.2">
      <c r="G21591" s="64"/>
      <c r="H21591" s="64"/>
      <c r="O21591" s="87"/>
      <c r="P21591" s="127"/>
      <c r="Q21591" s="127"/>
      <c r="R21591" s="127"/>
    </row>
    <row r="21592" spans="7:18" x14ac:dyDescent="0.2">
      <c r="G21592" s="64"/>
      <c r="H21592" s="64"/>
      <c r="O21592" s="87"/>
      <c r="P21592" s="127"/>
      <c r="Q21592" s="127"/>
      <c r="R21592" s="127"/>
    </row>
    <row r="21593" spans="7:18" x14ac:dyDescent="0.2">
      <c r="G21593" s="64"/>
      <c r="H21593" s="64"/>
      <c r="O21593" s="87"/>
      <c r="P21593" s="127"/>
      <c r="Q21593" s="127"/>
      <c r="R21593" s="127"/>
    </row>
    <row r="21594" spans="7:18" x14ac:dyDescent="0.2">
      <c r="G21594" s="64"/>
      <c r="H21594" s="64"/>
      <c r="O21594" s="87"/>
      <c r="P21594" s="127"/>
      <c r="Q21594" s="127"/>
      <c r="R21594" s="127"/>
    </row>
    <row r="21595" spans="7:18" x14ac:dyDescent="0.2">
      <c r="G21595" s="64"/>
      <c r="H21595" s="64"/>
      <c r="O21595" s="87"/>
      <c r="P21595" s="127"/>
      <c r="Q21595" s="127"/>
      <c r="R21595" s="127"/>
    </row>
    <row r="21596" spans="7:18" x14ac:dyDescent="0.2">
      <c r="G21596" s="64"/>
      <c r="H21596" s="64"/>
      <c r="O21596" s="87"/>
      <c r="P21596" s="127"/>
      <c r="Q21596" s="127"/>
      <c r="R21596" s="127"/>
    </row>
    <row r="21597" spans="7:18" x14ac:dyDescent="0.2">
      <c r="G21597" s="64"/>
      <c r="H21597" s="64"/>
      <c r="O21597" s="87"/>
      <c r="P21597" s="127"/>
      <c r="Q21597" s="127"/>
      <c r="R21597" s="127"/>
    </row>
    <row r="21598" spans="7:18" x14ac:dyDescent="0.2">
      <c r="G21598" s="64"/>
      <c r="H21598" s="64"/>
      <c r="O21598" s="87"/>
      <c r="P21598" s="127"/>
      <c r="Q21598" s="127"/>
      <c r="R21598" s="127"/>
    </row>
    <row r="21599" spans="7:18" x14ac:dyDescent="0.2">
      <c r="G21599" s="64"/>
      <c r="H21599" s="64"/>
      <c r="O21599" s="87"/>
      <c r="P21599" s="127"/>
      <c r="Q21599" s="127"/>
      <c r="R21599" s="127"/>
    </row>
    <row r="21600" spans="7:18" x14ac:dyDescent="0.2">
      <c r="G21600" s="64"/>
      <c r="H21600" s="64"/>
      <c r="O21600" s="87"/>
      <c r="P21600" s="127"/>
      <c r="Q21600" s="127"/>
      <c r="R21600" s="127"/>
    </row>
    <row r="21601" spans="7:18" x14ac:dyDescent="0.2">
      <c r="G21601" s="64"/>
      <c r="H21601" s="64"/>
      <c r="O21601" s="87"/>
      <c r="P21601" s="127"/>
      <c r="Q21601" s="127"/>
      <c r="R21601" s="127"/>
    </row>
    <row r="21602" spans="7:18" x14ac:dyDescent="0.2">
      <c r="G21602" s="64"/>
      <c r="H21602" s="64"/>
      <c r="O21602" s="87"/>
      <c r="P21602" s="127"/>
      <c r="Q21602" s="127"/>
      <c r="R21602" s="127"/>
    </row>
    <row r="21603" spans="7:18" x14ac:dyDescent="0.2">
      <c r="G21603" s="64"/>
      <c r="H21603" s="64"/>
      <c r="O21603" s="87"/>
      <c r="P21603" s="127"/>
      <c r="Q21603" s="127"/>
      <c r="R21603" s="127"/>
    </row>
    <row r="21604" spans="7:18" x14ac:dyDescent="0.2">
      <c r="G21604" s="64"/>
      <c r="H21604" s="64"/>
      <c r="O21604" s="87"/>
      <c r="P21604" s="127"/>
      <c r="Q21604" s="127"/>
      <c r="R21604" s="127"/>
    </row>
    <row r="21605" spans="7:18" x14ac:dyDescent="0.2">
      <c r="G21605" s="64"/>
      <c r="H21605" s="64"/>
      <c r="O21605" s="87"/>
      <c r="P21605" s="127"/>
      <c r="Q21605" s="127"/>
      <c r="R21605" s="127"/>
    </row>
    <row r="21606" spans="7:18" x14ac:dyDescent="0.2">
      <c r="G21606" s="64"/>
      <c r="H21606" s="64"/>
      <c r="O21606" s="87"/>
      <c r="P21606" s="127"/>
      <c r="Q21606" s="127"/>
      <c r="R21606" s="127"/>
    </row>
    <row r="21607" spans="7:18" x14ac:dyDescent="0.2">
      <c r="G21607" s="64"/>
      <c r="H21607" s="64"/>
      <c r="O21607" s="87"/>
      <c r="P21607" s="127"/>
      <c r="Q21607" s="127"/>
      <c r="R21607" s="127"/>
    </row>
    <row r="21608" spans="7:18" x14ac:dyDescent="0.2">
      <c r="G21608" s="64"/>
      <c r="H21608" s="64"/>
      <c r="O21608" s="87"/>
      <c r="P21608" s="127"/>
      <c r="Q21608" s="127"/>
      <c r="R21608" s="127"/>
    </row>
    <row r="21609" spans="7:18" x14ac:dyDescent="0.2">
      <c r="G21609" s="64"/>
      <c r="H21609" s="64"/>
      <c r="O21609" s="87"/>
      <c r="P21609" s="127"/>
      <c r="Q21609" s="127"/>
      <c r="R21609" s="127"/>
    </row>
    <row r="21610" spans="7:18" x14ac:dyDescent="0.2">
      <c r="G21610" s="64"/>
      <c r="H21610" s="64"/>
      <c r="O21610" s="87"/>
      <c r="P21610" s="127"/>
      <c r="Q21610" s="127"/>
      <c r="R21610" s="127"/>
    </row>
    <row r="21611" spans="7:18" x14ac:dyDescent="0.2">
      <c r="G21611" s="64"/>
      <c r="H21611" s="64"/>
      <c r="O21611" s="87"/>
      <c r="P21611" s="127"/>
      <c r="Q21611" s="127"/>
      <c r="R21611" s="127"/>
    </row>
    <row r="21612" spans="7:18" x14ac:dyDescent="0.2">
      <c r="G21612" s="64"/>
      <c r="H21612" s="64"/>
      <c r="O21612" s="87"/>
      <c r="P21612" s="127"/>
      <c r="Q21612" s="127"/>
      <c r="R21612" s="127"/>
    </row>
    <row r="21613" spans="7:18" x14ac:dyDescent="0.2">
      <c r="G21613" s="64"/>
      <c r="H21613" s="64"/>
      <c r="O21613" s="87"/>
      <c r="P21613" s="127"/>
      <c r="Q21613" s="127"/>
      <c r="R21613" s="127"/>
    </row>
    <row r="21614" spans="7:18" x14ac:dyDescent="0.2">
      <c r="G21614" s="64"/>
      <c r="H21614" s="64"/>
      <c r="O21614" s="87"/>
      <c r="P21614" s="127"/>
      <c r="Q21614" s="127"/>
      <c r="R21614" s="127"/>
    </row>
    <row r="21615" spans="7:18" x14ac:dyDescent="0.2">
      <c r="G21615" s="64"/>
      <c r="H21615" s="64"/>
      <c r="O21615" s="87"/>
      <c r="P21615" s="127"/>
      <c r="Q21615" s="127"/>
      <c r="R21615" s="127"/>
    </row>
    <row r="21616" spans="7:18" x14ac:dyDescent="0.2">
      <c r="G21616" s="64"/>
      <c r="H21616" s="64"/>
      <c r="O21616" s="87"/>
      <c r="P21616" s="127"/>
      <c r="Q21616" s="127"/>
      <c r="R21616" s="127"/>
    </row>
    <row r="21617" spans="7:18" x14ac:dyDescent="0.2">
      <c r="G21617" s="64"/>
      <c r="H21617" s="64"/>
      <c r="O21617" s="87"/>
      <c r="P21617" s="127"/>
      <c r="Q21617" s="127"/>
      <c r="R21617" s="127"/>
    </row>
    <row r="21618" spans="7:18" x14ac:dyDescent="0.2">
      <c r="G21618" s="64"/>
      <c r="H21618" s="64"/>
      <c r="O21618" s="87"/>
      <c r="P21618" s="127"/>
      <c r="Q21618" s="127"/>
      <c r="R21618" s="127"/>
    </row>
    <row r="21619" spans="7:18" x14ac:dyDescent="0.2">
      <c r="G21619" s="64"/>
      <c r="H21619" s="64"/>
      <c r="O21619" s="87"/>
      <c r="P21619" s="127"/>
      <c r="Q21619" s="127"/>
      <c r="R21619" s="127"/>
    </row>
    <row r="21620" spans="7:18" x14ac:dyDescent="0.2">
      <c r="G21620" s="64"/>
      <c r="H21620" s="64"/>
      <c r="O21620" s="87"/>
      <c r="P21620" s="127"/>
      <c r="Q21620" s="127"/>
      <c r="R21620" s="127"/>
    </row>
    <row r="21621" spans="7:18" x14ac:dyDescent="0.2">
      <c r="G21621" s="64"/>
      <c r="H21621" s="64"/>
      <c r="O21621" s="87"/>
      <c r="P21621" s="127"/>
      <c r="Q21621" s="127"/>
      <c r="R21621" s="127"/>
    </row>
    <row r="21622" spans="7:18" x14ac:dyDescent="0.2">
      <c r="G21622" s="64"/>
      <c r="H21622" s="64"/>
      <c r="O21622" s="87"/>
      <c r="P21622" s="127"/>
      <c r="Q21622" s="127"/>
      <c r="R21622" s="127"/>
    </row>
    <row r="21623" spans="7:18" x14ac:dyDescent="0.2">
      <c r="G21623" s="64"/>
      <c r="H21623" s="64"/>
      <c r="O21623" s="87"/>
      <c r="P21623" s="127"/>
      <c r="Q21623" s="127"/>
      <c r="R21623" s="127"/>
    </row>
    <row r="21624" spans="7:18" x14ac:dyDescent="0.2">
      <c r="G21624" s="64"/>
      <c r="H21624" s="64"/>
      <c r="O21624" s="87"/>
      <c r="P21624" s="127"/>
      <c r="Q21624" s="127"/>
      <c r="R21624" s="127"/>
    </row>
    <row r="21625" spans="7:18" x14ac:dyDescent="0.2">
      <c r="G21625" s="64"/>
      <c r="H21625" s="64"/>
      <c r="O21625" s="87"/>
      <c r="P21625" s="127"/>
      <c r="Q21625" s="127"/>
      <c r="R21625" s="127"/>
    </row>
    <row r="21626" spans="7:18" x14ac:dyDescent="0.2">
      <c r="G21626" s="64"/>
      <c r="H21626" s="64"/>
      <c r="O21626" s="87"/>
      <c r="P21626" s="127"/>
      <c r="Q21626" s="127"/>
      <c r="R21626" s="127"/>
    </row>
    <row r="21627" spans="7:18" x14ac:dyDescent="0.2">
      <c r="G21627" s="64"/>
      <c r="H21627" s="64"/>
      <c r="O21627" s="87"/>
      <c r="P21627" s="127"/>
      <c r="Q21627" s="127"/>
      <c r="R21627" s="127"/>
    </row>
    <row r="21628" spans="7:18" x14ac:dyDescent="0.2">
      <c r="G21628" s="64"/>
      <c r="H21628" s="64"/>
      <c r="O21628" s="87"/>
      <c r="P21628" s="127"/>
      <c r="Q21628" s="127"/>
      <c r="R21628" s="127"/>
    </row>
    <row r="21629" spans="7:18" x14ac:dyDescent="0.2">
      <c r="G21629" s="64"/>
      <c r="H21629" s="64"/>
      <c r="O21629" s="87"/>
      <c r="P21629" s="127"/>
      <c r="Q21629" s="127"/>
      <c r="R21629" s="127"/>
    </row>
    <row r="21630" spans="7:18" x14ac:dyDescent="0.2">
      <c r="G21630" s="64"/>
      <c r="H21630" s="64"/>
      <c r="O21630" s="87"/>
      <c r="P21630" s="127"/>
      <c r="Q21630" s="127"/>
      <c r="R21630" s="127"/>
    </row>
    <row r="21631" spans="7:18" x14ac:dyDescent="0.2">
      <c r="G21631" s="64"/>
      <c r="H21631" s="64"/>
      <c r="O21631" s="87"/>
      <c r="P21631" s="127"/>
      <c r="Q21631" s="127"/>
      <c r="R21631" s="127"/>
    </row>
    <row r="21632" spans="7:18" x14ac:dyDescent="0.2">
      <c r="G21632" s="64"/>
      <c r="H21632" s="64"/>
      <c r="O21632" s="87"/>
      <c r="P21632" s="127"/>
      <c r="Q21632" s="127"/>
      <c r="R21632" s="127"/>
    </row>
    <row r="21633" spans="7:18" x14ac:dyDescent="0.2">
      <c r="G21633" s="64"/>
      <c r="H21633" s="64"/>
      <c r="O21633" s="87"/>
      <c r="P21633" s="127"/>
      <c r="Q21633" s="127"/>
      <c r="R21633" s="127"/>
    </row>
    <row r="21634" spans="7:18" x14ac:dyDescent="0.2">
      <c r="G21634" s="64"/>
      <c r="H21634" s="64"/>
      <c r="O21634" s="87"/>
      <c r="P21634" s="127"/>
      <c r="Q21634" s="127"/>
      <c r="R21634" s="127"/>
    </row>
    <row r="21635" spans="7:18" x14ac:dyDescent="0.2">
      <c r="G21635" s="64"/>
      <c r="H21635" s="64"/>
      <c r="O21635" s="87"/>
      <c r="P21635" s="127"/>
      <c r="Q21635" s="127"/>
      <c r="R21635" s="127"/>
    </row>
    <row r="21636" spans="7:18" x14ac:dyDescent="0.2">
      <c r="G21636" s="64"/>
      <c r="H21636" s="64"/>
      <c r="O21636" s="87"/>
      <c r="P21636" s="127"/>
      <c r="Q21636" s="127"/>
      <c r="R21636" s="127"/>
    </row>
    <row r="21637" spans="7:18" x14ac:dyDescent="0.2">
      <c r="G21637" s="64"/>
      <c r="H21637" s="64"/>
      <c r="O21637" s="87"/>
      <c r="P21637" s="127"/>
      <c r="Q21637" s="127"/>
      <c r="R21637" s="127"/>
    </row>
    <row r="21638" spans="7:18" x14ac:dyDescent="0.2">
      <c r="G21638" s="64"/>
      <c r="H21638" s="64"/>
      <c r="O21638" s="87"/>
      <c r="P21638" s="127"/>
      <c r="Q21638" s="127"/>
      <c r="R21638" s="127"/>
    </row>
    <row r="21639" spans="7:18" x14ac:dyDescent="0.2">
      <c r="G21639" s="64"/>
      <c r="H21639" s="64"/>
      <c r="O21639" s="87"/>
      <c r="P21639" s="127"/>
      <c r="Q21639" s="127"/>
      <c r="R21639" s="127"/>
    </row>
    <row r="21640" spans="7:18" x14ac:dyDescent="0.2">
      <c r="G21640" s="64"/>
      <c r="H21640" s="64"/>
      <c r="O21640" s="87"/>
      <c r="P21640" s="127"/>
      <c r="Q21640" s="127"/>
      <c r="R21640" s="127"/>
    </row>
    <row r="21641" spans="7:18" x14ac:dyDescent="0.2">
      <c r="G21641" s="64"/>
      <c r="H21641" s="64"/>
      <c r="O21641" s="87"/>
      <c r="P21641" s="127"/>
      <c r="Q21641" s="127"/>
      <c r="R21641" s="127"/>
    </row>
    <row r="21642" spans="7:18" x14ac:dyDescent="0.2">
      <c r="G21642" s="64"/>
      <c r="H21642" s="64"/>
      <c r="O21642" s="87"/>
      <c r="P21642" s="127"/>
      <c r="Q21642" s="127"/>
      <c r="R21642" s="127"/>
    </row>
    <row r="21643" spans="7:18" x14ac:dyDescent="0.2">
      <c r="G21643" s="64"/>
      <c r="H21643" s="64"/>
      <c r="O21643" s="87"/>
      <c r="P21643" s="127"/>
      <c r="Q21643" s="127"/>
      <c r="R21643" s="127"/>
    </row>
    <row r="21644" spans="7:18" x14ac:dyDescent="0.2">
      <c r="G21644" s="64"/>
      <c r="H21644" s="64"/>
      <c r="O21644" s="87"/>
      <c r="P21644" s="127"/>
      <c r="Q21644" s="127"/>
      <c r="R21644" s="127"/>
    </row>
    <row r="21645" spans="7:18" x14ac:dyDescent="0.2">
      <c r="G21645" s="64"/>
      <c r="H21645" s="64"/>
      <c r="O21645" s="87"/>
      <c r="P21645" s="127"/>
      <c r="Q21645" s="127"/>
      <c r="R21645" s="127"/>
    </row>
    <row r="21646" spans="7:18" x14ac:dyDescent="0.2">
      <c r="G21646" s="64"/>
      <c r="H21646" s="64"/>
      <c r="O21646" s="87"/>
      <c r="P21646" s="127"/>
      <c r="Q21646" s="127"/>
      <c r="R21646" s="127"/>
    </row>
    <row r="21647" spans="7:18" x14ac:dyDescent="0.2">
      <c r="G21647" s="64"/>
      <c r="H21647" s="64"/>
      <c r="O21647" s="87"/>
      <c r="P21647" s="127"/>
      <c r="Q21647" s="127"/>
      <c r="R21647" s="127"/>
    </row>
    <row r="21648" spans="7:18" x14ac:dyDescent="0.2">
      <c r="G21648" s="64"/>
      <c r="H21648" s="64"/>
      <c r="O21648" s="87"/>
      <c r="P21648" s="127"/>
      <c r="Q21648" s="127"/>
      <c r="R21648" s="127"/>
    </row>
    <row r="21649" spans="7:18" x14ac:dyDescent="0.2">
      <c r="G21649" s="64"/>
      <c r="H21649" s="64"/>
      <c r="O21649" s="87"/>
      <c r="P21649" s="127"/>
      <c r="Q21649" s="127"/>
      <c r="R21649" s="127"/>
    </row>
    <row r="21650" spans="7:18" x14ac:dyDescent="0.2">
      <c r="G21650" s="64"/>
      <c r="H21650" s="64"/>
      <c r="O21650" s="87"/>
      <c r="P21650" s="127"/>
      <c r="Q21650" s="127"/>
      <c r="R21650" s="127"/>
    </row>
    <row r="21651" spans="7:18" x14ac:dyDescent="0.2">
      <c r="G21651" s="64"/>
      <c r="H21651" s="64"/>
      <c r="O21651" s="87"/>
      <c r="P21651" s="127"/>
      <c r="Q21651" s="127"/>
      <c r="R21651" s="127"/>
    </row>
    <row r="21652" spans="7:18" x14ac:dyDescent="0.2">
      <c r="G21652" s="64"/>
      <c r="H21652" s="64"/>
      <c r="O21652" s="87"/>
      <c r="P21652" s="127"/>
      <c r="Q21652" s="127"/>
      <c r="R21652" s="127"/>
    </row>
    <row r="21653" spans="7:18" x14ac:dyDescent="0.2">
      <c r="G21653" s="64"/>
      <c r="H21653" s="64"/>
      <c r="O21653" s="87"/>
      <c r="P21653" s="127"/>
      <c r="Q21653" s="127"/>
      <c r="R21653" s="127"/>
    </row>
    <row r="21654" spans="7:18" x14ac:dyDescent="0.2">
      <c r="G21654" s="64"/>
      <c r="H21654" s="64"/>
      <c r="O21654" s="87"/>
      <c r="P21654" s="127"/>
      <c r="Q21654" s="127"/>
      <c r="R21654" s="127"/>
    </row>
    <row r="21655" spans="7:18" x14ac:dyDescent="0.2">
      <c r="G21655" s="64"/>
      <c r="H21655" s="64"/>
      <c r="O21655" s="87"/>
      <c r="P21655" s="127"/>
      <c r="Q21655" s="127"/>
      <c r="R21655" s="127"/>
    </row>
    <row r="21656" spans="7:18" x14ac:dyDescent="0.2">
      <c r="G21656" s="64"/>
      <c r="H21656" s="64"/>
      <c r="O21656" s="87"/>
      <c r="P21656" s="127"/>
      <c r="Q21656" s="127"/>
      <c r="R21656" s="127"/>
    </row>
    <row r="21657" spans="7:18" x14ac:dyDescent="0.2">
      <c r="G21657" s="64"/>
      <c r="H21657" s="64"/>
      <c r="O21657" s="87"/>
      <c r="P21657" s="127"/>
      <c r="Q21657" s="127"/>
      <c r="R21657" s="127"/>
    </row>
    <row r="21658" spans="7:18" x14ac:dyDescent="0.2">
      <c r="G21658" s="64"/>
      <c r="H21658" s="64"/>
      <c r="O21658" s="87"/>
      <c r="P21658" s="127"/>
      <c r="Q21658" s="127"/>
      <c r="R21658" s="127"/>
    </row>
    <row r="21659" spans="7:18" x14ac:dyDescent="0.2">
      <c r="G21659" s="64"/>
      <c r="H21659" s="64"/>
      <c r="O21659" s="87"/>
      <c r="P21659" s="127"/>
      <c r="Q21659" s="127"/>
      <c r="R21659" s="127"/>
    </row>
    <row r="21660" spans="7:18" x14ac:dyDescent="0.2">
      <c r="G21660" s="64"/>
      <c r="H21660" s="64"/>
      <c r="O21660" s="87"/>
      <c r="P21660" s="127"/>
      <c r="Q21660" s="127"/>
      <c r="R21660" s="127"/>
    </row>
    <row r="21661" spans="7:18" x14ac:dyDescent="0.2">
      <c r="G21661" s="64"/>
      <c r="H21661" s="64"/>
      <c r="O21661" s="87"/>
      <c r="P21661" s="127"/>
      <c r="Q21661" s="127"/>
      <c r="R21661" s="127"/>
    </row>
    <row r="21662" spans="7:18" x14ac:dyDescent="0.2">
      <c r="G21662" s="64"/>
      <c r="H21662" s="64"/>
      <c r="O21662" s="87"/>
      <c r="P21662" s="127"/>
      <c r="Q21662" s="127"/>
      <c r="R21662" s="127"/>
    </row>
    <row r="21663" spans="7:18" x14ac:dyDescent="0.2">
      <c r="G21663" s="64"/>
      <c r="H21663" s="64"/>
      <c r="O21663" s="87"/>
      <c r="P21663" s="127"/>
      <c r="Q21663" s="127"/>
      <c r="R21663" s="127"/>
    </row>
    <row r="21664" spans="7:18" x14ac:dyDescent="0.2">
      <c r="G21664" s="64"/>
      <c r="H21664" s="64"/>
      <c r="O21664" s="87"/>
      <c r="P21664" s="127"/>
      <c r="Q21664" s="127"/>
      <c r="R21664" s="127"/>
    </row>
    <row r="21665" spans="7:18" x14ac:dyDescent="0.2">
      <c r="G21665" s="64"/>
      <c r="H21665" s="64"/>
      <c r="O21665" s="87"/>
      <c r="P21665" s="127"/>
      <c r="Q21665" s="127"/>
      <c r="R21665" s="127"/>
    </row>
    <row r="21666" spans="7:18" x14ac:dyDescent="0.2">
      <c r="G21666" s="64"/>
      <c r="H21666" s="64"/>
      <c r="O21666" s="87"/>
      <c r="P21666" s="127"/>
      <c r="Q21666" s="127"/>
      <c r="R21666" s="127"/>
    </row>
    <row r="21667" spans="7:18" x14ac:dyDescent="0.2">
      <c r="G21667" s="64"/>
      <c r="H21667" s="64"/>
      <c r="O21667" s="87"/>
      <c r="P21667" s="127"/>
      <c r="Q21667" s="127"/>
      <c r="R21667" s="127"/>
    </row>
    <row r="21668" spans="7:18" x14ac:dyDescent="0.2">
      <c r="G21668" s="64"/>
      <c r="H21668" s="64"/>
      <c r="O21668" s="87"/>
      <c r="P21668" s="127"/>
      <c r="Q21668" s="127"/>
      <c r="R21668" s="127"/>
    </row>
    <row r="21669" spans="7:18" x14ac:dyDescent="0.2">
      <c r="G21669" s="64"/>
      <c r="H21669" s="64"/>
      <c r="O21669" s="87"/>
      <c r="P21669" s="127"/>
      <c r="Q21669" s="127"/>
      <c r="R21669" s="127"/>
    </row>
    <row r="21670" spans="7:18" x14ac:dyDescent="0.2">
      <c r="G21670" s="64"/>
      <c r="H21670" s="64"/>
      <c r="O21670" s="87"/>
      <c r="P21670" s="127"/>
      <c r="Q21670" s="127"/>
      <c r="R21670" s="127"/>
    </row>
    <row r="21671" spans="7:18" x14ac:dyDescent="0.2">
      <c r="G21671" s="64"/>
      <c r="H21671" s="64"/>
      <c r="O21671" s="87"/>
      <c r="P21671" s="127"/>
      <c r="Q21671" s="127"/>
      <c r="R21671" s="127"/>
    </row>
    <row r="21672" spans="7:18" x14ac:dyDescent="0.2">
      <c r="G21672" s="64"/>
      <c r="H21672" s="64"/>
      <c r="O21672" s="87"/>
      <c r="P21672" s="127"/>
      <c r="Q21672" s="127"/>
      <c r="R21672" s="127"/>
    </row>
    <row r="21673" spans="7:18" x14ac:dyDescent="0.2">
      <c r="G21673" s="64"/>
      <c r="H21673" s="64"/>
      <c r="O21673" s="87"/>
      <c r="P21673" s="127"/>
      <c r="Q21673" s="127"/>
      <c r="R21673" s="127"/>
    </row>
    <row r="21674" spans="7:18" x14ac:dyDescent="0.2">
      <c r="G21674" s="64"/>
      <c r="H21674" s="64"/>
      <c r="O21674" s="87"/>
      <c r="P21674" s="127"/>
      <c r="Q21674" s="127"/>
      <c r="R21674" s="127"/>
    </row>
    <row r="21675" spans="7:18" x14ac:dyDescent="0.2">
      <c r="G21675" s="64"/>
      <c r="H21675" s="64"/>
      <c r="O21675" s="87"/>
      <c r="P21675" s="127"/>
      <c r="Q21675" s="127"/>
      <c r="R21675" s="127"/>
    </row>
    <row r="21676" spans="7:18" x14ac:dyDescent="0.2">
      <c r="G21676" s="64"/>
      <c r="H21676" s="64"/>
      <c r="O21676" s="87"/>
      <c r="P21676" s="127"/>
      <c r="Q21676" s="127"/>
      <c r="R21676" s="127"/>
    </row>
    <row r="21677" spans="7:18" x14ac:dyDescent="0.2">
      <c r="G21677" s="64"/>
      <c r="H21677" s="64"/>
      <c r="O21677" s="87"/>
      <c r="P21677" s="127"/>
      <c r="Q21677" s="127"/>
      <c r="R21677" s="127"/>
    </row>
    <row r="21678" spans="7:18" x14ac:dyDescent="0.2">
      <c r="G21678" s="64"/>
      <c r="H21678" s="64"/>
      <c r="O21678" s="87"/>
      <c r="P21678" s="127"/>
      <c r="Q21678" s="127"/>
      <c r="R21678" s="127"/>
    </row>
    <row r="21679" spans="7:18" x14ac:dyDescent="0.2">
      <c r="G21679" s="64"/>
      <c r="H21679" s="64"/>
      <c r="O21679" s="87"/>
      <c r="P21679" s="127"/>
      <c r="Q21679" s="127"/>
      <c r="R21679" s="127"/>
    </row>
    <row r="21680" spans="7:18" x14ac:dyDescent="0.2">
      <c r="G21680" s="64"/>
      <c r="H21680" s="64"/>
      <c r="O21680" s="87"/>
      <c r="P21680" s="127"/>
      <c r="Q21680" s="127"/>
      <c r="R21680" s="127"/>
    </row>
    <row r="21681" spans="7:18" x14ac:dyDescent="0.2">
      <c r="G21681" s="64"/>
      <c r="H21681" s="64"/>
      <c r="O21681" s="87"/>
      <c r="P21681" s="127"/>
      <c r="Q21681" s="127"/>
      <c r="R21681" s="127"/>
    </row>
    <row r="21682" spans="7:18" x14ac:dyDescent="0.2">
      <c r="G21682" s="64"/>
      <c r="H21682" s="64"/>
      <c r="O21682" s="87"/>
      <c r="P21682" s="127"/>
      <c r="Q21682" s="127"/>
      <c r="R21682" s="127"/>
    </row>
    <row r="21683" spans="7:18" x14ac:dyDescent="0.2">
      <c r="G21683" s="64"/>
      <c r="H21683" s="64"/>
      <c r="O21683" s="87"/>
      <c r="P21683" s="127"/>
      <c r="Q21683" s="127"/>
      <c r="R21683" s="127"/>
    </row>
    <row r="21684" spans="7:18" x14ac:dyDescent="0.2">
      <c r="G21684" s="64"/>
      <c r="H21684" s="64"/>
      <c r="O21684" s="87"/>
      <c r="P21684" s="127"/>
      <c r="Q21684" s="127"/>
      <c r="R21684" s="127"/>
    </row>
    <row r="21685" spans="7:18" x14ac:dyDescent="0.2">
      <c r="G21685" s="64"/>
      <c r="H21685" s="64"/>
      <c r="O21685" s="87"/>
      <c r="P21685" s="127"/>
      <c r="Q21685" s="127"/>
      <c r="R21685" s="127"/>
    </row>
    <row r="21686" spans="7:18" x14ac:dyDescent="0.2">
      <c r="G21686" s="64"/>
      <c r="H21686" s="64"/>
      <c r="O21686" s="87"/>
      <c r="P21686" s="127"/>
      <c r="Q21686" s="127"/>
      <c r="R21686" s="127"/>
    </row>
    <row r="21687" spans="7:18" x14ac:dyDescent="0.2">
      <c r="G21687" s="64"/>
      <c r="H21687" s="64"/>
      <c r="O21687" s="87"/>
      <c r="P21687" s="127"/>
      <c r="Q21687" s="127"/>
      <c r="R21687" s="127"/>
    </row>
    <row r="21688" spans="7:18" x14ac:dyDescent="0.2">
      <c r="G21688" s="64"/>
      <c r="H21688" s="64"/>
      <c r="O21688" s="87"/>
      <c r="P21688" s="127"/>
      <c r="Q21688" s="127"/>
      <c r="R21688" s="127"/>
    </row>
    <row r="21689" spans="7:18" x14ac:dyDescent="0.2">
      <c r="G21689" s="64"/>
      <c r="H21689" s="64"/>
      <c r="O21689" s="87"/>
      <c r="P21689" s="127"/>
      <c r="Q21689" s="127"/>
      <c r="R21689" s="127"/>
    </row>
    <row r="21690" spans="7:18" x14ac:dyDescent="0.2">
      <c r="G21690" s="64"/>
      <c r="H21690" s="64"/>
      <c r="O21690" s="87"/>
      <c r="P21690" s="127"/>
      <c r="Q21690" s="127"/>
      <c r="R21690" s="127"/>
    </row>
    <row r="21691" spans="7:18" x14ac:dyDescent="0.2">
      <c r="G21691" s="64"/>
      <c r="H21691" s="64"/>
      <c r="O21691" s="87"/>
      <c r="P21691" s="127"/>
      <c r="Q21691" s="127"/>
      <c r="R21691" s="127"/>
    </row>
    <row r="21692" spans="7:18" x14ac:dyDescent="0.2">
      <c r="G21692" s="64"/>
      <c r="H21692" s="64"/>
      <c r="O21692" s="87"/>
      <c r="P21692" s="127"/>
      <c r="Q21692" s="127"/>
      <c r="R21692" s="127"/>
    </row>
    <row r="21693" spans="7:18" x14ac:dyDescent="0.2">
      <c r="G21693" s="64"/>
      <c r="H21693" s="64"/>
      <c r="O21693" s="87"/>
      <c r="P21693" s="127"/>
      <c r="Q21693" s="127"/>
      <c r="R21693" s="127"/>
    </row>
    <row r="21694" spans="7:18" x14ac:dyDescent="0.2">
      <c r="G21694" s="64"/>
      <c r="H21694" s="64"/>
      <c r="O21694" s="87"/>
      <c r="P21694" s="127"/>
      <c r="Q21694" s="127"/>
      <c r="R21694" s="127"/>
    </row>
    <row r="21695" spans="7:18" x14ac:dyDescent="0.2">
      <c r="G21695" s="64"/>
      <c r="H21695" s="64"/>
      <c r="O21695" s="87"/>
      <c r="P21695" s="127"/>
      <c r="Q21695" s="127"/>
      <c r="R21695" s="127"/>
    </row>
    <row r="21696" spans="7:18" x14ac:dyDescent="0.2">
      <c r="G21696" s="64"/>
      <c r="H21696" s="64"/>
      <c r="O21696" s="87"/>
      <c r="P21696" s="127"/>
      <c r="Q21696" s="127"/>
      <c r="R21696" s="127"/>
    </row>
    <row r="21697" spans="7:18" x14ac:dyDescent="0.2">
      <c r="G21697" s="64"/>
      <c r="H21697" s="64"/>
      <c r="O21697" s="87"/>
      <c r="P21697" s="127"/>
      <c r="Q21697" s="127"/>
      <c r="R21697" s="127"/>
    </row>
    <row r="21698" spans="7:18" x14ac:dyDescent="0.2">
      <c r="G21698" s="64"/>
      <c r="H21698" s="64"/>
      <c r="O21698" s="87"/>
      <c r="P21698" s="127"/>
      <c r="Q21698" s="127"/>
      <c r="R21698" s="127"/>
    </row>
    <row r="21699" spans="7:18" x14ac:dyDescent="0.2">
      <c r="G21699" s="64"/>
      <c r="H21699" s="64"/>
      <c r="O21699" s="87"/>
      <c r="P21699" s="127"/>
      <c r="Q21699" s="127"/>
      <c r="R21699" s="127"/>
    </row>
    <row r="21700" spans="7:18" x14ac:dyDescent="0.2">
      <c r="G21700" s="64"/>
      <c r="H21700" s="64"/>
      <c r="O21700" s="87"/>
      <c r="P21700" s="127"/>
      <c r="Q21700" s="127"/>
      <c r="R21700" s="127"/>
    </row>
    <row r="21701" spans="7:18" x14ac:dyDescent="0.2">
      <c r="G21701" s="64"/>
      <c r="H21701" s="64"/>
      <c r="O21701" s="87"/>
      <c r="P21701" s="127"/>
      <c r="Q21701" s="127"/>
      <c r="R21701" s="127"/>
    </row>
    <row r="21702" spans="7:18" x14ac:dyDescent="0.2">
      <c r="G21702" s="64"/>
      <c r="H21702" s="64"/>
      <c r="O21702" s="87"/>
      <c r="P21702" s="127"/>
      <c r="Q21702" s="127"/>
      <c r="R21702" s="127"/>
    </row>
    <row r="21703" spans="7:18" x14ac:dyDescent="0.2">
      <c r="G21703" s="64"/>
      <c r="H21703" s="64"/>
      <c r="O21703" s="87"/>
      <c r="P21703" s="127"/>
      <c r="Q21703" s="127"/>
      <c r="R21703" s="127"/>
    </row>
    <row r="21704" spans="7:18" x14ac:dyDescent="0.2">
      <c r="G21704" s="64"/>
      <c r="H21704" s="64"/>
      <c r="O21704" s="87"/>
      <c r="P21704" s="127"/>
      <c r="Q21704" s="127"/>
      <c r="R21704" s="127"/>
    </row>
    <row r="21705" spans="7:18" x14ac:dyDescent="0.2">
      <c r="G21705" s="64"/>
      <c r="H21705" s="64"/>
      <c r="O21705" s="87"/>
      <c r="P21705" s="127"/>
      <c r="Q21705" s="127"/>
      <c r="R21705" s="127"/>
    </row>
    <row r="21706" spans="7:18" x14ac:dyDescent="0.2">
      <c r="G21706" s="64"/>
      <c r="H21706" s="64"/>
      <c r="O21706" s="87"/>
      <c r="P21706" s="127"/>
      <c r="Q21706" s="127"/>
      <c r="R21706" s="127"/>
    </row>
    <row r="21707" spans="7:18" x14ac:dyDescent="0.2">
      <c r="G21707" s="64"/>
      <c r="H21707" s="64"/>
      <c r="O21707" s="87"/>
      <c r="P21707" s="127"/>
      <c r="Q21707" s="127"/>
      <c r="R21707" s="127"/>
    </row>
    <row r="21708" spans="7:18" x14ac:dyDescent="0.2">
      <c r="G21708" s="64"/>
      <c r="H21708" s="64"/>
      <c r="O21708" s="87"/>
      <c r="P21708" s="127"/>
      <c r="Q21708" s="127"/>
      <c r="R21708" s="127"/>
    </row>
    <row r="21709" spans="7:18" x14ac:dyDescent="0.2">
      <c r="G21709" s="64"/>
      <c r="H21709" s="64"/>
      <c r="O21709" s="87"/>
      <c r="P21709" s="127"/>
      <c r="Q21709" s="127"/>
      <c r="R21709" s="127"/>
    </row>
    <row r="21710" spans="7:18" x14ac:dyDescent="0.2">
      <c r="G21710" s="64"/>
      <c r="H21710" s="64"/>
      <c r="O21710" s="87"/>
      <c r="P21710" s="127"/>
      <c r="Q21710" s="127"/>
      <c r="R21710" s="127"/>
    </row>
    <row r="21711" spans="7:18" x14ac:dyDescent="0.2">
      <c r="G21711" s="64"/>
      <c r="H21711" s="64"/>
      <c r="O21711" s="87"/>
      <c r="P21711" s="127"/>
      <c r="Q21711" s="127"/>
      <c r="R21711" s="127"/>
    </row>
    <row r="21712" spans="7:18" x14ac:dyDescent="0.2">
      <c r="G21712" s="64"/>
      <c r="H21712" s="64"/>
      <c r="O21712" s="87"/>
      <c r="P21712" s="127"/>
      <c r="Q21712" s="127"/>
      <c r="R21712" s="127"/>
    </row>
    <row r="21713" spans="7:18" x14ac:dyDescent="0.2">
      <c r="G21713" s="64"/>
      <c r="H21713" s="64"/>
      <c r="O21713" s="87"/>
      <c r="P21713" s="127"/>
      <c r="Q21713" s="127"/>
      <c r="R21713" s="127"/>
    </row>
    <row r="21714" spans="7:18" x14ac:dyDescent="0.2">
      <c r="G21714" s="64"/>
      <c r="H21714" s="64"/>
      <c r="O21714" s="87"/>
      <c r="P21714" s="127"/>
      <c r="Q21714" s="127"/>
      <c r="R21714" s="127"/>
    </row>
    <row r="21715" spans="7:18" x14ac:dyDescent="0.2">
      <c r="G21715" s="64"/>
      <c r="H21715" s="64"/>
      <c r="O21715" s="87"/>
      <c r="P21715" s="127"/>
      <c r="Q21715" s="127"/>
      <c r="R21715" s="127"/>
    </row>
    <row r="21716" spans="7:18" x14ac:dyDescent="0.2">
      <c r="G21716" s="64"/>
      <c r="H21716" s="64"/>
      <c r="O21716" s="87"/>
      <c r="P21716" s="127"/>
      <c r="Q21716" s="127"/>
      <c r="R21716" s="127"/>
    </row>
    <row r="21717" spans="7:18" x14ac:dyDescent="0.2">
      <c r="G21717" s="64"/>
      <c r="H21717" s="64"/>
      <c r="O21717" s="87"/>
      <c r="P21717" s="127"/>
      <c r="Q21717" s="127"/>
      <c r="R21717" s="127"/>
    </row>
    <row r="21718" spans="7:18" x14ac:dyDescent="0.2">
      <c r="G21718" s="64"/>
      <c r="H21718" s="64"/>
      <c r="O21718" s="87"/>
      <c r="P21718" s="127"/>
      <c r="Q21718" s="127"/>
      <c r="R21718" s="127"/>
    </row>
    <row r="21719" spans="7:18" x14ac:dyDescent="0.2">
      <c r="G21719" s="64"/>
      <c r="H21719" s="64"/>
      <c r="O21719" s="87"/>
      <c r="P21719" s="127"/>
      <c r="Q21719" s="127"/>
      <c r="R21719" s="127"/>
    </row>
    <row r="21720" spans="7:18" x14ac:dyDescent="0.2">
      <c r="G21720" s="64"/>
      <c r="H21720" s="64"/>
      <c r="O21720" s="87"/>
      <c r="P21720" s="127"/>
      <c r="Q21720" s="127"/>
      <c r="R21720" s="127"/>
    </row>
    <row r="21721" spans="7:18" x14ac:dyDescent="0.2">
      <c r="G21721" s="64"/>
      <c r="H21721" s="64"/>
      <c r="O21721" s="87"/>
      <c r="P21721" s="127"/>
      <c r="Q21721" s="127"/>
      <c r="R21721" s="127"/>
    </row>
    <row r="21722" spans="7:18" x14ac:dyDescent="0.2">
      <c r="G21722" s="64"/>
      <c r="H21722" s="64"/>
      <c r="O21722" s="87"/>
      <c r="P21722" s="127"/>
      <c r="Q21722" s="127"/>
      <c r="R21722" s="127"/>
    </row>
    <row r="21723" spans="7:18" x14ac:dyDescent="0.2">
      <c r="G21723" s="64"/>
      <c r="H21723" s="64"/>
      <c r="O21723" s="87"/>
      <c r="P21723" s="127"/>
      <c r="Q21723" s="127"/>
      <c r="R21723" s="127"/>
    </row>
    <row r="21724" spans="7:18" x14ac:dyDescent="0.2">
      <c r="G21724" s="64"/>
      <c r="H21724" s="64"/>
      <c r="O21724" s="87"/>
      <c r="P21724" s="127"/>
      <c r="Q21724" s="127"/>
      <c r="R21724" s="127"/>
    </row>
    <row r="21725" spans="7:18" x14ac:dyDescent="0.2">
      <c r="G21725" s="64"/>
      <c r="H21725" s="64"/>
      <c r="O21725" s="87"/>
      <c r="P21725" s="127"/>
      <c r="Q21725" s="127"/>
      <c r="R21725" s="127"/>
    </row>
    <row r="21726" spans="7:18" x14ac:dyDescent="0.2">
      <c r="G21726" s="64"/>
      <c r="H21726" s="64"/>
      <c r="O21726" s="87"/>
      <c r="P21726" s="127"/>
      <c r="Q21726" s="127"/>
      <c r="R21726" s="127"/>
    </row>
    <row r="21727" spans="7:18" x14ac:dyDescent="0.2">
      <c r="G21727" s="64"/>
      <c r="H21727" s="64"/>
      <c r="O21727" s="87"/>
      <c r="P21727" s="127"/>
      <c r="Q21727" s="127"/>
      <c r="R21727" s="127"/>
    </row>
    <row r="21728" spans="7:18" x14ac:dyDescent="0.2">
      <c r="G21728" s="64"/>
      <c r="H21728" s="64"/>
      <c r="O21728" s="87"/>
      <c r="P21728" s="127"/>
      <c r="Q21728" s="127"/>
      <c r="R21728" s="127"/>
    </row>
    <row r="21729" spans="7:18" x14ac:dyDescent="0.2">
      <c r="G21729" s="64"/>
      <c r="H21729" s="64"/>
      <c r="O21729" s="87"/>
      <c r="P21729" s="127"/>
      <c r="Q21729" s="127"/>
      <c r="R21729" s="127"/>
    </row>
    <row r="21730" spans="7:18" x14ac:dyDescent="0.2">
      <c r="G21730" s="64"/>
      <c r="H21730" s="64"/>
      <c r="O21730" s="87"/>
      <c r="P21730" s="127"/>
      <c r="Q21730" s="127"/>
      <c r="R21730" s="127"/>
    </row>
    <row r="21731" spans="7:18" x14ac:dyDescent="0.2">
      <c r="G21731" s="64"/>
      <c r="H21731" s="64"/>
      <c r="O21731" s="87"/>
      <c r="P21731" s="127"/>
      <c r="Q21731" s="127"/>
      <c r="R21731" s="127"/>
    </row>
    <row r="21732" spans="7:18" x14ac:dyDescent="0.2">
      <c r="G21732" s="64"/>
      <c r="H21732" s="64"/>
      <c r="O21732" s="87"/>
      <c r="P21732" s="127"/>
      <c r="Q21732" s="127"/>
      <c r="R21732" s="127"/>
    </row>
    <row r="21733" spans="7:18" x14ac:dyDescent="0.2">
      <c r="G21733" s="64"/>
      <c r="H21733" s="64"/>
      <c r="O21733" s="87"/>
      <c r="P21733" s="127"/>
      <c r="Q21733" s="127"/>
      <c r="R21733" s="127"/>
    </row>
    <row r="21734" spans="7:18" x14ac:dyDescent="0.2">
      <c r="G21734" s="64"/>
      <c r="H21734" s="64"/>
      <c r="O21734" s="87"/>
      <c r="P21734" s="127"/>
      <c r="Q21734" s="127"/>
      <c r="R21734" s="127"/>
    </row>
    <row r="21735" spans="7:18" x14ac:dyDescent="0.2">
      <c r="G21735" s="64"/>
      <c r="H21735" s="64"/>
      <c r="O21735" s="87"/>
      <c r="P21735" s="127"/>
      <c r="Q21735" s="127"/>
      <c r="R21735" s="127"/>
    </row>
    <row r="21736" spans="7:18" x14ac:dyDescent="0.2">
      <c r="G21736" s="64"/>
      <c r="H21736" s="64"/>
      <c r="O21736" s="87"/>
      <c r="P21736" s="127"/>
      <c r="Q21736" s="127"/>
      <c r="R21736" s="127"/>
    </row>
    <row r="21737" spans="7:18" x14ac:dyDescent="0.2">
      <c r="G21737" s="64"/>
      <c r="H21737" s="64"/>
      <c r="O21737" s="87"/>
      <c r="P21737" s="127"/>
      <c r="Q21737" s="127"/>
      <c r="R21737" s="127"/>
    </row>
    <row r="21738" spans="7:18" x14ac:dyDescent="0.2">
      <c r="G21738" s="64"/>
      <c r="H21738" s="64"/>
      <c r="O21738" s="87"/>
      <c r="P21738" s="127"/>
      <c r="Q21738" s="127"/>
      <c r="R21738" s="127"/>
    </row>
    <row r="21739" spans="7:18" x14ac:dyDescent="0.2">
      <c r="G21739" s="64"/>
      <c r="H21739" s="64"/>
      <c r="O21739" s="87"/>
      <c r="P21739" s="127"/>
      <c r="Q21739" s="127"/>
      <c r="R21739" s="127"/>
    </row>
    <row r="21740" spans="7:18" x14ac:dyDescent="0.2">
      <c r="G21740" s="64"/>
      <c r="H21740" s="64"/>
      <c r="O21740" s="87"/>
      <c r="P21740" s="127"/>
      <c r="Q21740" s="127"/>
      <c r="R21740" s="127"/>
    </row>
    <row r="21741" spans="7:18" x14ac:dyDescent="0.2">
      <c r="G21741" s="64"/>
      <c r="H21741" s="64"/>
      <c r="O21741" s="87"/>
      <c r="P21741" s="127"/>
      <c r="Q21741" s="127"/>
      <c r="R21741" s="127"/>
    </row>
    <row r="21742" spans="7:18" x14ac:dyDescent="0.2">
      <c r="G21742" s="64"/>
      <c r="H21742" s="64"/>
      <c r="O21742" s="87"/>
      <c r="P21742" s="127"/>
      <c r="Q21742" s="127"/>
      <c r="R21742" s="127"/>
    </row>
    <row r="21743" spans="7:18" x14ac:dyDescent="0.2">
      <c r="G21743" s="64"/>
      <c r="H21743" s="64"/>
      <c r="O21743" s="87"/>
      <c r="P21743" s="127"/>
      <c r="Q21743" s="127"/>
      <c r="R21743" s="127"/>
    </row>
    <row r="21744" spans="7:18" x14ac:dyDescent="0.2">
      <c r="G21744" s="64"/>
      <c r="H21744" s="64"/>
      <c r="O21744" s="87"/>
      <c r="P21744" s="127"/>
      <c r="Q21744" s="127"/>
      <c r="R21744" s="127"/>
    </row>
    <row r="21745" spans="7:18" x14ac:dyDescent="0.2">
      <c r="G21745" s="64"/>
      <c r="H21745" s="64"/>
      <c r="O21745" s="87"/>
      <c r="P21745" s="127"/>
      <c r="Q21745" s="127"/>
      <c r="R21745" s="127"/>
    </row>
    <row r="21746" spans="7:18" x14ac:dyDescent="0.2">
      <c r="G21746" s="64"/>
      <c r="H21746" s="64"/>
      <c r="O21746" s="87"/>
      <c r="P21746" s="127"/>
      <c r="Q21746" s="127"/>
      <c r="R21746" s="127"/>
    </row>
    <row r="21747" spans="7:18" x14ac:dyDescent="0.2">
      <c r="G21747" s="64"/>
      <c r="H21747" s="64"/>
      <c r="O21747" s="87"/>
      <c r="P21747" s="127"/>
      <c r="Q21747" s="127"/>
      <c r="R21747" s="127"/>
    </row>
    <row r="21748" spans="7:18" x14ac:dyDescent="0.2">
      <c r="G21748" s="64"/>
      <c r="H21748" s="64"/>
      <c r="O21748" s="87"/>
      <c r="P21748" s="127"/>
      <c r="Q21748" s="127"/>
      <c r="R21748" s="127"/>
    </row>
    <row r="21749" spans="7:18" x14ac:dyDescent="0.2">
      <c r="G21749" s="64"/>
      <c r="H21749" s="64"/>
      <c r="O21749" s="87"/>
      <c r="P21749" s="127"/>
      <c r="Q21749" s="127"/>
      <c r="R21749" s="127"/>
    </row>
    <row r="21750" spans="7:18" x14ac:dyDescent="0.2">
      <c r="G21750" s="64"/>
      <c r="H21750" s="64"/>
      <c r="O21750" s="87"/>
      <c r="P21750" s="127"/>
      <c r="Q21750" s="127"/>
      <c r="R21750" s="127"/>
    </row>
    <row r="21751" spans="7:18" x14ac:dyDescent="0.2">
      <c r="G21751" s="64"/>
      <c r="H21751" s="64"/>
      <c r="O21751" s="87"/>
      <c r="P21751" s="127"/>
      <c r="Q21751" s="127"/>
      <c r="R21751" s="127"/>
    </row>
    <row r="21752" spans="7:18" x14ac:dyDescent="0.2">
      <c r="G21752" s="64"/>
      <c r="H21752" s="64"/>
      <c r="O21752" s="87"/>
      <c r="P21752" s="127"/>
      <c r="Q21752" s="127"/>
      <c r="R21752" s="127"/>
    </row>
    <row r="21753" spans="7:18" x14ac:dyDescent="0.2">
      <c r="G21753" s="64"/>
      <c r="H21753" s="64"/>
      <c r="O21753" s="87"/>
      <c r="P21753" s="127"/>
      <c r="Q21753" s="127"/>
      <c r="R21753" s="127"/>
    </row>
    <row r="21754" spans="7:18" x14ac:dyDescent="0.2">
      <c r="G21754" s="64"/>
      <c r="H21754" s="64"/>
      <c r="O21754" s="87"/>
      <c r="P21754" s="127"/>
      <c r="Q21754" s="127"/>
      <c r="R21754" s="127"/>
    </row>
    <row r="21755" spans="7:18" x14ac:dyDescent="0.2">
      <c r="G21755" s="64"/>
      <c r="H21755" s="64"/>
      <c r="O21755" s="87"/>
      <c r="P21755" s="127"/>
      <c r="Q21755" s="127"/>
      <c r="R21755" s="127"/>
    </row>
    <row r="21756" spans="7:18" x14ac:dyDescent="0.2">
      <c r="G21756" s="64"/>
      <c r="H21756" s="64"/>
      <c r="O21756" s="87"/>
      <c r="P21756" s="127"/>
      <c r="Q21756" s="127"/>
      <c r="R21756" s="127"/>
    </row>
    <row r="21757" spans="7:18" x14ac:dyDescent="0.2">
      <c r="G21757" s="64"/>
      <c r="H21757" s="64"/>
      <c r="O21757" s="87"/>
      <c r="P21757" s="127"/>
      <c r="Q21757" s="127"/>
      <c r="R21757" s="127"/>
    </row>
    <row r="21758" spans="7:18" x14ac:dyDescent="0.2">
      <c r="G21758" s="64"/>
      <c r="H21758" s="64"/>
      <c r="O21758" s="87"/>
      <c r="P21758" s="127"/>
      <c r="Q21758" s="127"/>
      <c r="R21758" s="127"/>
    </row>
    <row r="21759" spans="7:18" x14ac:dyDescent="0.2">
      <c r="G21759" s="64"/>
      <c r="H21759" s="64"/>
      <c r="O21759" s="87"/>
      <c r="P21759" s="127"/>
      <c r="Q21759" s="127"/>
      <c r="R21759" s="127"/>
    </row>
    <row r="21760" spans="7:18" x14ac:dyDescent="0.2">
      <c r="G21760" s="64"/>
      <c r="H21760" s="64"/>
      <c r="O21760" s="87"/>
      <c r="P21760" s="127"/>
      <c r="Q21760" s="127"/>
      <c r="R21760" s="127"/>
    </row>
    <row r="21761" spans="7:18" x14ac:dyDescent="0.2">
      <c r="G21761" s="64"/>
      <c r="H21761" s="64"/>
      <c r="O21761" s="87"/>
      <c r="P21761" s="127"/>
      <c r="Q21761" s="127"/>
      <c r="R21761" s="127"/>
    </row>
    <row r="21762" spans="7:18" x14ac:dyDescent="0.2">
      <c r="G21762" s="64"/>
      <c r="H21762" s="64"/>
      <c r="O21762" s="87"/>
      <c r="P21762" s="127"/>
      <c r="Q21762" s="127"/>
      <c r="R21762" s="127"/>
    </row>
    <row r="21763" spans="7:18" x14ac:dyDescent="0.2">
      <c r="G21763" s="64"/>
      <c r="H21763" s="64"/>
      <c r="O21763" s="87"/>
      <c r="P21763" s="127"/>
      <c r="Q21763" s="127"/>
      <c r="R21763" s="127"/>
    </row>
    <row r="21764" spans="7:18" x14ac:dyDescent="0.2">
      <c r="G21764" s="64"/>
      <c r="H21764" s="64"/>
      <c r="O21764" s="87"/>
      <c r="P21764" s="127"/>
      <c r="Q21764" s="127"/>
      <c r="R21764" s="127"/>
    </row>
    <row r="21765" spans="7:18" x14ac:dyDescent="0.2">
      <c r="G21765" s="64"/>
      <c r="H21765" s="64"/>
      <c r="O21765" s="87"/>
      <c r="P21765" s="127"/>
      <c r="Q21765" s="127"/>
      <c r="R21765" s="127"/>
    </row>
    <row r="21766" spans="7:18" x14ac:dyDescent="0.2">
      <c r="G21766" s="64"/>
      <c r="H21766" s="64"/>
      <c r="O21766" s="87"/>
      <c r="P21766" s="127"/>
      <c r="Q21766" s="127"/>
      <c r="R21766" s="127"/>
    </row>
    <row r="21767" spans="7:18" x14ac:dyDescent="0.2">
      <c r="G21767" s="64"/>
      <c r="H21767" s="64"/>
      <c r="O21767" s="87"/>
      <c r="P21767" s="127"/>
      <c r="Q21767" s="127"/>
      <c r="R21767" s="127"/>
    </row>
    <row r="21768" spans="7:18" x14ac:dyDescent="0.2">
      <c r="G21768" s="64"/>
      <c r="H21768" s="64"/>
      <c r="O21768" s="87"/>
      <c r="P21768" s="127"/>
      <c r="Q21768" s="127"/>
      <c r="R21768" s="127"/>
    </row>
    <row r="21769" spans="7:18" x14ac:dyDescent="0.2">
      <c r="G21769" s="64"/>
      <c r="H21769" s="64"/>
      <c r="O21769" s="87"/>
      <c r="P21769" s="127"/>
      <c r="Q21769" s="127"/>
      <c r="R21769" s="127"/>
    </row>
    <row r="21770" spans="7:18" x14ac:dyDescent="0.2">
      <c r="G21770" s="64"/>
      <c r="H21770" s="64"/>
      <c r="O21770" s="87"/>
      <c r="P21770" s="127"/>
      <c r="Q21770" s="127"/>
      <c r="R21770" s="127"/>
    </row>
    <row r="21771" spans="7:18" x14ac:dyDescent="0.2">
      <c r="G21771" s="64"/>
      <c r="H21771" s="64"/>
      <c r="O21771" s="87"/>
      <c r="P21771" s="127"/>
      <c r="Q21771" s="127"/>
      <c r="R21771" s="127"/>
    </row>
    <row r="21772" spans="7:18" x14ac:dyDescent="0.2">
      <c r="G21772" s="64"/>
      <c r="H21772" s="64"/>
      <c r="O21772" s="87"/>
      <c r="P21772" s="127"/>
      <c r="Q21772" s="127"/>
      <c r="R21772" s="127"/>
    </row>
    <row r="21773" spans="7:18" x14ac:dyDescent="0.2">
      <c r="G21773" s="64"/>
      <c r="H21773" s="64"/>
      <c r="O21773" s="87"/>
      <c r="P21773" s="127"/>
      <c r="Q21773" s="127"/>
      <c r="R21773" s="127"/>
    </row>
    <row r="21774" spans="7:18" x14ac:dyDescent="0.2">
      <c r="G21774" s="64"/>
      <c r="H21774" s="64"/>
      <c r="O21774" s="87"/>
      <c r="P21774" s="127"/>
      <c r="Q21774" s="127"/>
      <c r="R21774" s="127"/>
    </row>
    <row r="21775" spans="7:18" x14ac:dyDescent="0.2">
      <c r="G21775" s="64"/>
      <c r="H21775" s="64"/>
      <c r="O21775" s="87"/>
      <c r="P21775" s="127"/>
      <c r="Q21775" s="127"/>
      <c r="R21775" s="127"/>
    </row>
    <row r="21776" spans="7:18" x14ac:dyDescent="0.2">
      <c r="G21776" s="64"/>
      <c r="H21776" s="64"/>
      <c r="O21776" s="87"/>
      <c r="P21776" s="127"/>
      <c r="Q21776" s="127"/>
      <c r="R21776" s="127"/>
    </row>
    <row r="21777" spans="7:18" x14ac:dyDescent="0.2">
      <c r="G21777" s="64"/>
      <c r="H21777" s="64"/>
      <c r="O21777" s="87"/>
      <c r="P21777" s="127"/>
      <c r="Q21777" s="127"/>
      <c r="R21777" s="127"/>
    </row>
    <row r="21778" spans="7:18" x14ac:dyDescent="0.2">
      <c r="G21778" s="64"/>
      <c r="H21778" s="64"/>
      <c r="O21778" s="87"/>
      <c r="P21778" s="127"/>
      <c r="Q21778" s="127"/>
      <c r="R21778" s="127"/>
    </row>
    <row r="21779" spans="7:18" x14ac:dyDescent="0.2">
      <c r="G21779" s="64"/>
      <c r="H21779" s="64"/>
      <c r="O21779" s="87"/>
      <c r="P21779" s="127"/>
      <c r="Q21779" s="127"/>
      <c r="R21779" s="127"/>
    </row>
    <row r="21780" spans="7:18" x14ac:dyDescent="0.2">
      <c r="G21780" s="64"/>
      <c r="H21780" s="64"/>
      <c r="O21780" s="87"/>
      <c r="P21780" s="127"/>
      <c r="Q21780" s="127"/>
      <c r="R21780" s="127"/>
    </row>
    <row r="21781" spans="7:18" x14ac:dyDescent="0.2">
      <c r="G21781" s="64"/>
      <c r="H21781" s="64"/>
      <c r="O21781" s="87"/>
      <c r="P21781" s="127"/>
      <c r="Q21781" s="127"/>
      <c r="R21781" s="127"/>
    </row>
    <row r="21782" spans="7:18" x14ac:dyDescent="0.2">
      <c r="G21782" s="64"/>
      <c r="H21782" s="64"/>
      <c r="O21782" s="87"/>
      <c r="P21782" s="127"/>
      <c r="Q21782" s="127"/>
      <c r="R21782" s="127"/>
    </row>
    <row r="21783" spans="7:18" x14ac:dyDescent="0.2">
      <c r="G21783" s="64"/>
      <c r="H21783" s="64"/>
      <c r="O21783" s="87"/>
      <c r="P21783" s="127"/>
      <c r="Q21783" s="127"/>
      <c r="R21783" s="127"/>
    </row>
    <row r="21784" spans="7:18" x14ac:dyDescent="0.2">
      <c r="G21784" s="64"/>
      <c r="H21784" s="64"/>
      <c r="O21784" s="87"/>
      <c r="P21784" s="127"/>
      <c r="Q21784" s="127"/>
      <c r="R21784" s="127"/>
    </row>
    <row r="21785" spans="7:18" x14ac:dyDescent="0.2">
      <c r="G21785" s="64"/>
      <c r="H21785" s="64"/>
      <c r="O21785" s="87"/>
      <c r="P21785" s="127"/>
      <c r="Q21785" s="127"/>
      <c r="R21785" s="127"/>
    </row>
    <row r="21786" spans="7:18" x14ac:dyDescent="0.2">
      <c r="G21786" s="64"/>
      <c r="H21786" s="64"/>
      <c r="O21786" s="87"/>
      <c r="P21786" s="127"/>
      <c r="Q21786" s="127"/>
      <c r="R21786" s="127"/>
    </row>
    <row r="21787" spans="7:18" x14ac:dyDescent="0.2">
      <c r="G21787" s="64"/>
      <c r="H21787" s="64"/>
      <c r="O21787" s="87"/>
      <c r="P21787" s="127"/>
      <c r="Q21787" s="127"/>
      <c r="R21787" s="127"/>
    </row>
    <row r="21788" spans="7:18" x14ac:dyDescent="0.2">
      <c r="G21788" s="64"/>
      <c r="H21788" s="64"/>
      <c r="O21788" s="87"/>
      <c r="P21788" s="127"/>
      <c r="Q21788" s="127"/>
      <c r="R21788" s="127"/>
    </row>
    <row r="21789" spans="7:18" x14ac:dyDescent="0.2">
      <c r="G21789" s="64"/>
      <c r="H21789" s="64"/>
      <c r="O21789" s="87"/>
      <c r="P21789" s="127"/>
      <c r="Q21789" s="127"/>
      <c r="R21789" s="127"/>
    </row>
    <row r="21790" spans="7:18" x14ac:dyDescent="0.2">
      <c r="G21790" s="64"/>
      <c r="H21790" s="64"/>
      <c r="O21790" s="87"/>
      <c r="P21790" s="127"/>
      <c r="Q21790" s="127"/>
      <c r="R21790" s="127"/>
    </row>
    <row r="21791" spans="7:18" x14ac:dyDescent="0.2">
      <c r="G21791" s="64"/>
      <c r="H21791" s="64"/>
      <c r="O21791" s="87"/>
      <c r="P21791" s="127"/>
      <c r="Q21791" s="127"/>
      <c r="R21791" s="127"/>
    </row>
    <row r="21792" spans="7:18" x14ac:dyDescent="0.2">
      <c r="G21792" s="64"/>
      <c r="H21792" s="64"/>
      <c r="O21792" s="87"/>
      <c r="P21792" s="127"/>
      <c r="Q21792" s="127"/>
      <c r="R21792" s="127"/>
    </row>
    <row r="21793" spans="7:18" x14ac:dyDescent="0.2">
      <c r="G21793" s="64"/>
      <c r="H21793" s="64"/>
      <c r="O21793" s="87"/>
      <c r="P21793" s="127"/>
      <c r="Q21793" s="127"/>
      <c r="R21793" s="127"/>
    </row>
    <row r="21794" spans="7:18" x14ac:dyDescent="0.2">
      <c r="G21794" s="64"/>
      <c r="H21794" s="64"/>
      <c r="O21794" s="87"/>
      <c r="P21794" s="127"/>
      <c r="Q21794" s="127"/>
      <c r="R21794" s="127"/>
    </row>
    <row r="21795" spans="7:18" x14ac:dyDescent="0.2">
      <c r="G21795" s="64"/>
      <c r="H21795" s="64"/>
      <c r="O21795" s="87"/>
      <c r="P21795" s="127"/>
      <c r="Q21795" s="127"/>
      <c r="R21795" s="127"/>
    </row>
    <row r="21796" spans="7:18" x14ac:dyDescent="0.2">
      <c r="G21796" s="64"/>
      <c r="H21796" s="64"/>
      <c r="O21796" s="87"/>
      <c r="P21796" s="127"/>
      <c r="Q21796" s="127"/>
      <c r="R21796" s="127"/>
    </row>
    <row r="21797" spans="7:18" x14ac:dyDescent="0.2">
      <c r="G21797" s="64"/>
      <c r="H21797" s="64"/>
      <c r="O21797" s="87"/>
      <c r="P21797" s="127"/>
      <c r="Q21797" s="127"/>
      <c r="R21797" s="127"/>
    </row>
    <row r="21798" spans="7:18" x14ac:dyDescent="0.2">
      <c r="G21798" s="64"/>
      <c r="H21798" s="64"/>
      <c r="O21798" s="87"/>
      <c r="P21798" s="127"/>
      <c r="Q21798" s="127"/>
      <c r="R21798" s="127"/>
    </row>
    <row r="21799" spans="7:18" x14ac:dyDescent="0.2">
      <c r="G21799" s="64"/>
      <c r="H21799" s="64"/>
      <c r="O21799" s="87"/>
      <c r="P21799" s="127"/>
      <c r="Q21799" s="127"/>
      <c r="R21799" s="127"/>
    </row>
    <row r="21800" spans="7:18" x14ac:dyDescent="0.2">
      <c r="G21800" s="64"/>
      <c r="H21800" s="64"/>
      <c r="O21800" s="87"/>
      <c r="P21800" s="127"/>
      <c r="Q21800" s="127"/>
      <c r="R21800" s="127"/>
    </row>
    <row r="21801" spans="7:18" x14ac:dyDescent="0.2">
      <c r="G21801" s="64"/>
      <c r="H21801" s="64"/>
      <c r="O21801" s="87"/>
      <c r="P21801" s="127"/>
      <c r="Q21801" s="127"/>
      <c r="R21801" s="127"/>
    </row>
    <row r="21802" spans="7:18" x14ac:dyDescent="0.2">
      <c r="G21802" s="64"/>
      <c r="H21802" s="64"/>
      <c r="O21802" s="87"/>
      <c r="P21802" s="127"/>
      <c r="Q21802" s="127"/>
      <c r="R21802" s="127"/>
    </row>
    <row r="21803" spans="7:18" x14ac:dyDescent="0.2">
      <c r="G21803" s="64"/>
      <c r="H21803" s="64"/>
      <c r="O21803" s="87"/>
      <c r="P21803" s="127"/>
      <c r="Q21803" s="127"/>
      <c r="R21803" s="127"/>
    </row>
    <row r="21804" spans="7:18" x14ac:dyDescent="0.2">
      <c r="G21804" s="64"/>
      <c r="H21804" s="64"/>
      <c r="O21804" s="87"/>
      <c r="P21804" s="127"/>
      <c r="Q21804" s="127"/>
      <c r="R21804" s="127"/>
    </row>
    <row r="21805" spans="7:18" x14ac:dyDescent="0.2">
      <c r="G21805" s="64"/>
      <c r="H21805" s="64"/>
      <c r="O21805" s="87"/>
      <c r="P21805" s="127"/>
      <c r="Q21805" s="127"/>
      <c r="R21805" s="127"/>
    </row>
    <row r="21806" spans="7:18" x14ac:dyDescent="0.2">
      <c r="G21806" s="64"/>
      <c r="H21806" s="64"/>
      <c r="O21806" s="87"/>
      <c r="P21806" s="127"/>
      <c r="Q21806" s="127"/>
      <c r="R21806" s="127"/>
    </row>
    <row r="21807" spans="7:18" x14ac:dyDescent="0.2">
      <c r="G21807" s="64"/>
      <c r="H21807" s="64"/>
      <c r="O21807" s="87"/>
      <c r="P21807" s="127"/>
      <c r="Q21807" s="127"/>
      <c r="R21807" s="127"/>
    </row>
    <row r="21808" spans="7:18" x14ac:dyDescent="0.2">
      <c r="G21808" s="64"/>
      <c r="H21808" s="64"/>
      <c r="O21808" s="87"/>
      <c r="P21808" s="127"/>
      <c r="Q21808" s="127"/>
      <c r="R21808" s="127"/>
    </row>
    <row r="21809" spans="7:18" x14ac:dyDescent="0.2">
      <c r="G21809" s="64"/>
      <c r="H21809" s="64"/>
      <c r="O21809" s="87"/>
      <c r="P21809" s="127"/>
      <c r="Q21809" s="127"/>
      <c r="R21809" s="127"/>
    </row>
    <row r="21810" spans="7:18" x14ac:dyDescent="0.2">
      <c r="G21810" s="64"/>
      <c r="H21810" s="64"/>
      <c r="O21810" s="87"/>
      <c r="P21810" s="127"/>
      <c r="Q21810" s="127"/>
      <c r="R21810" s="127"/>
    </row>
    <row r="21811" spans="7:18" x14ac:dyDescent="0.2">
      <c r="G21811" s="64"/>
      <c r="H21811" s="64"/>
      <c r="O21811" s="87"/>
      <c r="P21811" s="127"/>
      <c r="Q21811" s="127"/>
      <c r="R21811" s="127"/>
    </row>
    <row r="21812" spans="7:18" x14ac:dyDescent="0.2">
      <c r="G21812" s="64"/>
      <c r="H21812" s="64"/>
      <c r="O21812" s="87"/>
      <c r="P21812" s="127"/>
      <c r="Q21812" s="127"/>
      <c r="R21812" s="127"/>
    </row>
    <row r="21813" spans="7:18" x14ac:dyDescent="0.2">
      <c r="G21813" s="64"/>
      <c r="H21813" s="64"/>
      <c r="O21813" s="87"/>
      <c r="P21813" s="127"/>
      <c r="Q21813" s="127"/>
      <c r="R21813" s="127"/>
    </row>
    <row r="21814" spans="7:18" x14ac:dyDescent="0.2">
      <c r="G21814" s="64"/>
      <c r="H21814" s="64"/>
      <c r="O21814" s="87"/>
      <c r="P21814" s="127"/>
      <c r="Q21814" s="127"/>
      <c r="R21814" s="127"/>
    </row>
    <row r="21815" spans="7:18" x14ac:dyDescent="0.2">
      <c r="G21815" s="64"/>
      <c r="H21815" s="64"/>
      <c r="O21815" s="87"/>
      <c r="P21815" s="127"/>
      <c r="Q21815" s="127"/>
      <c r="R21815" s="127"/>
    </row>
    <row r="21816" spans="7:18" x14ac:dyDescent="0.2">
      <c r="G21816" s="64"/>
      <c r="H21816" s="64"/>
      <c r="O21816" s="87"/>
      <c r="P21816" s="127"/>
      <c r="Q21816" s="127"/>
      <c r="R21816" s="127"/>
    </row>
    <row r="21817" spans="7:18" x14ac:dyDescent="0.2">
      <c r="G21817" s="64"/>
      <c r="H21817" s="64"/>
      <c r="O21817" s="87"/>
      <c r="P21817" s="127"/>
      <c r="Q21817" s="127"/>
      <c r="R21817" s="127"/>
    </row>
    <row r="21818" spans="7:18" x14ac:dyDescent="0.2">
      <c r="G21818" s="64"/>
      <c r="H21818" s="64"/>
      <c r="O21818" s="87"/>
      <c r="P21818" s="127"/>
      <c r="Q21818" s="127"/>
      <c r="R21818" s="127"/>
    </row>
    <row r="21819" spans="7:18" x14ac:dyDescent="0.2">
      <c r="G21819" s="64"/>
      <c r="H21819" s="64"/>
      <c r="O21819" s="87"/>
      <c r="P21819" s="127"/>
      <c r="Q21819" s="127"/>
      <c r="R21819" s="127"/>
    </row>
    <row r="21820" spans="7:18" x14ac:dyDescent="0.2">
      <c r="G21820" s="64"/>
      <c r="H21820" s="64"/>
      <c r="O21820" s="87"/>
      <c r="P21820" s="127"/>
      <c r="Q21820" s="127"/>
      <c r="R21820" s="127"/>
    </row>
    <row r="21821" spans="7:18" x14ac:dyDescent="0.2">
      <c r="G21821" s="64"/>
      <c r="H21821" s="64"/>
      <c r="O21821" s="87"/>
      <c r="P21821" s="127"/>
      <c r="Q21821" s="127"/>
      <c r="R21821" s="127"/>
    </row>
    <row r="21822" spans="7:18" x14ac:dyDescent="0.2">
      <c r="G21822" s="64"/>
      <c r="H21822" s="64"/>
      <c r="O21822" s="87"/>
      <c r="P21822" s="127"/>
      <c r="Q21822" s="127"/>
      <c r="R21822" s="127"/>
    </row>
    <row r="21823" spans="7:18" x14ac:dyDescent="0.2">
      <c r="G21823" s="64"/>
      <c r="H21823" s="64"/>
      <c r="O21823" s="87"/>
      <c r="P21823" s="127"/>
      <c r="Q21823" s="127"/>
      <c r="R21823" s="127"/>
    </row>
    <row r="21824" spans="7:18" x14ac:dyDescent="0.2">
      <c r="G21824" s="64"/>
      <c r="H21824" s="64"/>
      <c r="O21824" s="87"/>
      <c r="P21824" s="127"/>
      <c r="Q21824" s="127"/>
      <c r="R21824" s="127"/>
    </row>
    <row r="21825" spans="7:18" x14ac:dyDescent="0.2">
      <c r="G21825" s="64"/>
      <c r="H21825" s="64"/>
      <c r="O21825" s="87"/>
      <c r="P21825" s="127"/>
      <c r="Q21825" s="127"/>
      <c r="R21825" s="127"/>
    </row>
    <row r="21826" spans="7:18" x14ac:dyDescent="0.2">
      <c r="G21826" s="64"/>
      <c r="H21826" s="64"/>
      <c r="O21826" s="87"/>
      <c r="P21826" s="127"/>
      <c r="Q21826" s="127"/>
      <c r="R21826" s="127"/>
    </row>
    <row r="21827" spans="7:18" x14ac:dyDescent="0.2">
      <c r="G21827" s="64"/>
      <c r="H21827" s="64"/>
      <c r="O21827" s="87"/>
      <c r="P21827" s="127"/>
      <c r="Q21827" s="127"/>
      <c r="R21827" s="127"/>
    </row>
    <row r="21828" spans="7:18" x14ac:dyDescent="0.2">
      <c r="G21828" s="64"/>
      <c r="H21828" s="64"/>
      <c r="O21828" s="87"/>
      <c r="P21828" s="127"/>
      <c r="Q21828" s="127"/>
      <c r="R21828" s="127"/>
    </row>
    <row r="21829" spans="7:18" x14ac:dyDescent="0.2">
      <c r="G21829" s="64"/>
      <c r="H21829" s="64"/>
      <c r="O21829" s="87"/>
      <c r="P21829" s="127"/>
      <c r="Q21829" s="127"/>
      <c r="R21829" s="127"/>
    </row>
    <row r="21830" spans="7:18" x14ac:dyDescent="0.2">
      <c r="G21830" s="64"/>
      <c r="H21830" s="64"/>
      <c r="O21830" s="87"/>
      <c r="P21830" s="127"/>
      <c r="Q21830" s="127"/>
      <c r="R21830" s="127"/>
    </row>
    <row r="21831" spans="7:18" x14ac:dyDescent="0.2">
      <c r="G21831" s="64"/>
      <c r="H21831" s="64"/>
      <c r="O21831" s="87"/>
      <c r="P21831" s="127"/>
      <c r="Q21831" s="127"/>
      <c r="R21831" s="127"/>
    </row>
    <row r="21832" spans="7:18" x14ac:dyDescent="0.2">
      <c r="G21832" s="64"/>
      <c r="H21832" s="64"/>
      <c r="O21832" s="87"/>
      <c r="P21832" s="127"/>
      <c r="Q21832" s="127"/>
      <c r="R21832" s="127"/>
    </row>
    <row r="21833" spans="7:18" x14ac:dyDescent="0.2">
      <c r="G21833" s="64"/>
      <c r="H21833" s="64"/>
      <c r="O21833" s="87"/>
      <c r="P21833" s="127"/>
      <c r="Q21833" s="127"/>
      <c r="R21833" s="127"/>
    </row>
    <row r="21834" spans="7:18" x14ac:dyDescent="0.2">
      <c r="G21834" s="64"/>
      <c r="H21834" s="64"/>
      <c r="O21834" s="87"/>
      <c r="P21834" s="127"/>
      <c r="Q21834" s="127"/>
      <c r="R21834" s="127"/>
    </row>
    <row r="21835" spans="7:18" x14ac:dyDescent="0.2">
      <c r="G21835" s="64"/>
      <c r="H21835" s="64"/>
      <c r="O21835" s="87"/>
      <c r="P21835" s="127"/>
      <c r="Q21835" s="127"/>
      <c r="R21835" s="127"/>
    </row>
    <row r="21836" spans="7:18" x14ac:dyDescent="0.2">
      <c r="G21836" s="64"/>
      <c r="H21836" s="64"/>
      <c r="O21836" s="87"/>
      <c r="P21836" s="127"/>
      <c r="Q21836" s="127"/>
      <c r="R21836" s="127"/>
    </row>
    <row r="21837" spans="7:18" x14ac:dyDescent="0.2">
      <c r="G21837" s="64"/>
      <c r="H21837" s="64"/>
      <c r="O21837" s="87"/>
      <c r="P21837" s="127"/>
      <c r="Q21837" s="127"/>
      <c r="R21837" s="127"/>
    </row>
    <row r="21838" spans="7:18" x14ac:dyDescent="0.2">
      <c r="G21838" s="64"/>
      <c r="H21838" s="64"/>
      <c r="O21838" s="87"/>
      <c r="P21838" s="127"/>
      <c r="Q21838" s="127"/>
      <c r="R21838" s="127"/>
    </row>
    <row r="21839" spans="7:18" x14ac:dyDescent="0.2">
      <c r="G21839" s="64"/>
      <c r="H21839" s="64"/>
      <c r="O21839" s="87"/>
      <c r="P21839" s="127"/>
      <c r="Q21839" s="127"/>
      <c r="R21839" s="127"/>
    </row>
    <row r="21840" spans="7:18" x14ac:dyDescent="0.2">
      <c r="G21840" s="64"/>
      <c r="H21840" s="64"/>
      <c r="O21840" s="87"/>
      <c r="P21840" s="127"/>
      <c r="Q21840" s="127"/>
      <c r="R21840" s="127"/>
    </row>
    <row r="21841" spans="7:18" x14ac:dyDescent="0.2">
      <c r="G21841" s="64"/>
      <c r="H21841" s="64"/>
      <c r="O21841" s="87"/>
      <c r="P21841" s="127"/>
      <c r="Q21841" s="127"/>
      <c r="R21841" s="127"/>
    </row>
    <row r="21842" spans="7:18" x14ac:dyDescent="0.2">
      <c r="G21842" s="64"/>
      <c r="H21842" s="64"/>
      <c r="O21842" s="87"/>
      <c r="P21842" s="127"/>
      <c r="Q21842" s="127"/>
      <c r="R21842" s="127"/>
    </row>
    <row r="21843" spans="7:18" x14ac:dyDescent="0.2">
      <c r="G21843" s="64"/>
      <c r="H21843" s="64"/>
      <c r="O21843" s="87"/>
      <c r="P21843" s="127"/>
      <c r="Q21843" s="127"/>
      <c r="R21843" s="127"/>
    </row>
    <row r="21844" spans="7:18" x14ac:dyDescent="0.2">
      <c r="G21844" s="64"/>
      <c r="H21844" s="64"/>
      <c r="O21844" s="87"/>
      <c r="P21844" s="127"/>
      <c r="Q21844" s="127"/>
      <c r="R21844" s="127"/>
    </row>
    <row r="21845" spans="7:18" x14ac:dyDescent="0.2">
      <c r="G21845" s="64"/>
      <c r="H21845" s="64"/>
      <c r="O21845" s="87"/>
      <c r="P21845" s="127"/>
      <c r="Q21845" s="127"/>
      <c r="R21845" s="127"/>
    </row>
    <row r="21846" spans="7:18" x14ac:dyDescent="0.2">
      <c r="G21846" s="64"/>
      <c r="H21846" s="64"/>
      <c r="O21846" s="87"/>
      <c r="P21846" s="127"/>
      <c r="Q21846" s="127"/>
      <c r="R21846" s="127"/>
    </row>
    <row r="21847" spans="7:18" x14ac:dyDescent="0.2">
      <c r="G21847" s="64"/>
      <c r="H21847" s="64"/>
      <c r="O21847" s="87"/>
      <c r="P21847" s="127"/>
      <c r="Q21847" s="127"/>
      <c r="R21847" s="127"/>
    </row>
    <row r="21848" spans="7:18" x14ac:dyDescent="0.2">
      <c r="G21848" s="64"/>
      <c r="H21848" s="64"/>
      <c r="O21848" s="87"/>
      <c r="P21848" s="127"/>
      <c r="Q21848" s="127"/>
      <c r="R21848" s="127"/>
    </row>
    <row r="21849" spans="7:18" x14ac:dyDescent="0.2">
      <c r="G21849" s="64"/>
      <c r="H21849" s="64"/>
      <c r="O21849" s="87"/>
      <c r="P21849" s="127"/>
      <c r="Q21849" s="127"/>
      <c r="R21849" s="127"/>
    </row>
    <row r="21850" spans="7:18" x14ac:dyDescent="0.2">
      <c r="G21850" s="64"/>
      <c r="H21850" s="64"/>
      <c r="O21850" s="87"/>
      <c r="P21850" s="127"/>
      <c r="Q21850" s="127"/>
      <c r="R21850" s="127"/>
    </row>
    <row r="21851" spans="7:18" x14ac:dyDescent="0.2">
      <c r="G21851" s="64"/>
      <c r="H21851" s="64"/>
      <c r="O21851" s="87"/>
      <c r="P21851" s="127"/>
      <c r="Q21851" s="127"/>
      <c r="R21851" s="127"/>
    </row>
    <row r="21852" spans="7:18" x14ac:dyDescent="0.2">
      <c r="G21852" s="64"/>
      <c r="H21852" s="64"/>
      <c r="O21852" s="87"/>
      <c r="P21852" s="127"/>
      <c r="Q21852" s="127"/>
      <c r="R21852" s="127"/>
    </row>
    <row r="21853" spans="7:18" x14ac:dyDescent="0.2">
      <c r="G21853" s="64"/>
      <c r="H21853" s="64"/>
      <c r="O21853" s="87"/>
      <c r="P21853" s="127"/>
      <c r="Q21853" s="127"/>
      <c r="R21853" s="127"/>
    </row>
    <row r="21854" spans="7:18" x14ac:dyDescent="0.2">
      <c r="G21854" s="64"/>
      <c r="H21854" s="64"/>
      <c r="O21854" s="87"/>
      <c r="P21854" s="127"/>
      <c r="Q21854" s="127"/>
      <c r="R21854" s="127"/>
    </row>
    <row r="21855" spans="7:18" x14ac:dyDescent="0.2">
      <c r="G21855" s="64"/>
      <c r="H21855" s="64"/>
      <c r="O21855" s="87"/>
      <c r="P21855" s="127"/>
      <c r="Q21855" s="127"/>
      <c r="R21855" s="127"/>
    </row>
    <row r="21856" spans="7:18" x14ac:dyDescent="0.2">
      <c r="G21856" s="64"/>
      <c r="H21856" s="64"/>
      <c r="O21856" s="87"/>
      <c r="P21856" s="127"/>
      <c r="Q21856" s="127"/>
      <c r="R21856" s="127"/>
    </row>
    <row r="21857" spans="7:18" x14ac:dyDescent="0.2">
      <c r="G21857" s="64"/>
      <c r="H21857" s="64"/>
      <c r="O21857" s="87"/>
      <c r="P21857" s="127"/>
      <c r="Q21857" s="127"/>
      <c r="R21857" s="127"/>
    </row>
    <row r="21858" spans="7:18" x14ac:dyDescent="0.2">
      <c r="G21858" s="64"/>
      <c r="H21858" s="64"/>
      <c r="O21858" s="87"/>
      <c r="P21858" s="127"/>
      <c r="Q21858" s="127"/>
      <c r="R21858" s="127"/>
    </row>
    <row r="21859" spans="7:18" x14ac:dyDescent="0.2">
      <c r="G21859" s="64"/>
      <c r="H21859" s="64"/>
      <c r="O21859" s="87"/>
      <c r="P21859" s="127"/>
      <c r="Q21859" s="127"/>
      <c r="R21859" s="127"/>
    </row>
    <row r="21860" spans="7:18" x14ac:dyDescent="0.2">
      <c r="G21860" s="64"/>
      <c r="H21860" s="64"/>
      <c r="O21860" s="87"/>
      <c r="P21860" s="127"/>
      <c r="Q21860" s="127"/>
      <c r="R21860" s="127"/>
    </row>
    <row r="21861" spans="7:18" x14ac:dyDescent="0.2">
      <c r="G21861" s="64"/>
      <c r="H21861" s="64"/>
      <c r="O21861" s="87"/>
      <c r="P21861" s="127"/>
      <c r="Q21861" s="127"/>
      <c r="R21861" s="127"/>
    </row>
    <row r="21862" spans="7:18" x14ac:dyDescent="0.2">
      <c r="G21862" s="64"/>
      <c r="H21862" s="64"/>
      <c r="O21862" s="87"/>
      <c r="P21862" s="127"/>
      <c r="Q21862" s="127"/>
      <c r="R21862" s="127"/>
    </row>
    <row r="21863" spans="7:18" x14ac:dyDescent="0.2">
      <c r="G21863" s="64"/>
      <c r="H21863" s="64"/>
      <c r="O21863" s="87"/>
      <c r="P21863" s="127"/>
      <c r="Q21863" s="127"/>
      <c r="R21863" s="127"/>
    </row>
    <row r="21864" spans="7:18" x14ac:dyDescent="0.2">
      <c r="G21864" s="64"/>
      <c r="H21864" s="64"/>
      <c r="O21864" s="87"/>
      <c r="P21864" s="127"/>
      <c r="Q21864" s="127"/>
      <c r="R21864" s="127"/>
    </row>
    <row r="21865" spans="7:18" x14ac:dyDescent="0.2">
      <c r="G21865" s="64"/>
      <c r="H21865" s="64"/>
      <c r="O21865" s="87"/>
      <c r="P21865" s="127"/>
      <c r="Q21865" s="127"/>
      <c r="R21865" s="127"/>
    </row>
    <row r="21866" spans="7:18" x14ac:dyDescent="0.2">
      <c r="G21866" s="64"/>
      <c r="H21866" s="64"/>
      <c r="O21866" s="87"/>
      <c r="P21866" s="127"/>
      <c r="Q21866" s="127"/>
      <c r="R21866" s="127"/>
    </row>
    <row r="21867" spans="7:18" x14ac:dyDescent="0.2">
      <c r="G21867" s="64"/>
      <c r="H21867" s="64"/>
      <c r="O21867" s="87"/>
      <c r="P21867" s="127"/>
      <c r="Q21867" s="127"/>
      <c r="R21867" s="127"/>
    </row>
    <row r="21868" spans="7:18" x14ac:dyDescent="0.2">
      <c r="G21868" s="64"/>
      <c r="H21868" s="64"/>
      <c r="O21868" s="87"/>
      <c r="P21868" s="127"/>
      <c r="Q21868" s="127"/>
      <c r="R21868" s="127"/>
    </row>
    <row r="21869" spans="7:18" x14ac:dyDescent="0.2">
      <c r="G21869" s="64"/>
      <c r="H21869" s="64"/>
      <c r="O21869" s="87"/>
      <c r="P21869" s="127"/>
      <c r="Q21869" s="127"/>
      <c r="R21869" s="127"/>
    </row>
    <row r="21870" spans="7:18" x14ac:dyDescent="0.2">
      <c r="G21870" s="64"/>
      <c r="H21870" s="64"/>
      <c r="O21870" s="87"/>
      <c r="P21870" s="127"/>
      <c r="Q21870" s="127"/>
      <c r="R21870" s="127"/>
    </row>
    <row r="21871" spans="7:18" x14ac:dyDescent="0.2">
      <c r="G21871" s="64"/>
      <c r="H21871" s="64"/>
      <c r="O21871" s="87"/>
      <c r="P21871" s="127"/>
      <c r="Q21871" s="127"/>
      <c r="R21871" s="127"/>
    </row>
    <row r="21872" spans="7:18" x14ac:dyDescent="0.2">
      <c r="G21872" s="64"/>
      <c r="H21872" s="64"/>
      <c r="O21872" s="87"/>
      <c r="P21872" s="127"/>
      <c r="Q21872" s="127"/>
      <c r="R21872" s="127"/>
    </row>
    <row r="21873" spans="7:18" x14ac:dyDescent="0.2">
      <c r="G21873" s="64"/>
      <c r="H21873" s="64"/>
      <c r="O21873" s="87"/>
      <c r="P21873" s="127"/>
      <c r="Q21873" s="127"/>
      <c r="R21873" s="127"/>
    </row>
    <row r="21874" spans="7:18" x14ac:dyDescent="0.2">
      <c r="G21874" s="64"/>
      <c r="H21874" s="64"/>
      <c r="O21874" s="87"/>
      <c r="P21874" s="127"/>
      <c r="Q21874" s="127"/>
      <c r="R21874" s="127"/>
    </row>
    <row r="21875" spans="7:18" x14ac:dyDescent="0.2">
      <c r="G21875" s="64"/>
      <c r="H21875" s="64"/>
      <c r="O21875" s="87"/>
      <c r="P21875" s="127"/>
      <c r="Q21875" s="127"/>
      <c r="R21875" s="127"/>
    </row>
    <row r="21876" spans="7:18" x14ac:dyDescent="0.2">
      <c r="G21876" s="64"/>
      <c r="H21876" s="64"/>
      <c r="O21876" s="87"/>
      <c r="P21876" s="127"/>
      <c r="Q21876" s="127"/>
      <c r="R21876" s="127"/>
    </row>
    <row r="21877" spans="7:18" x14ac:dyDescent="0.2">
      <c r="G21877" s="64"/>
      <c r="H21877" s="64"/>
      <c r="O21877" s="87"/>
      <c r="P21877" s="127"/>
      <c r="Q21877" s="127"/>
      <c r="R21877" s="127"/>
    </row>
    <row r="21878" spans="7:18" x14ac:dyDescent="0.2">
      <c r="G21878" s="64"/>
      <c r="H21878" s="64"/>
      <c r="O21878" s="87"/>
      <c r="P21878" s="127"/>
      <c r="Q21878" s="127"/>
      <c r="R21878" s="127"/>
    </row>
    <row r="21879" spans="7:18" x14ac:dyDescent="0.2">
      <c r="G21879" s="64"/>
      <c r="H21879" s="64"/>
      <c r="O21879" s="87"/>
      <c r="P21879" s="127"/>
      <c r="Q21879" s="127"/>
      <c r="R21879" s="127"/>
    </row>
    <row r="21880" spans="7:18" x14ac:dyDescent="0.2">
      <c r="G21880" s="64"/>
      <c r="H21880" s="64"/>
      <c r="O21880" s="87"/>
      <c r="P21880" s="127"/>
      <c r="Q21880" s="127"/>
      <c r="R21880" s="127"/>
    </row>
    <row r="21881" spans="7:18" x14ac:dyDescent="0.2">
      <c r="G21881" s="64"/>
      <c r="H21881" s="64"/>
      <c r="O21881" s="87"/>
      <c r="P21881" s="127"/>
      <c r="Q21881" s="127"/>
      <c r="R21881" s="127"/>
    </row>
    <row r="21882" spans="7:18" x14ac:dyDescent="0.2">
      <c r="G21882" s="64"/>
      <c r="H21882" s="64"/>
      <c r="O21882" s="87"/>
      <c r="P21882" s="127"/>
      <c r="Q21882" s="127"/>
      <c r="R21882" s="127"/>
    </row>
    <row r="21883" spans="7:18" x14ac:dyDescent="0.2">
      <c r="G21883" s="64"/>
      <c r="H21883" s="64"/>
      <c r="O21883" s="87"/>
      <c r="P21883" s="127"/>
      <c r="Q21883" s="127"/>
      <c r="R21883" s="127"/>
    </row>
    <row r="21884" spans="7:18" x14ac:dyDescent="0.2">
      <c r="G21884" s="64"/>
      <c r="H21884" s="64"/>
      <c r="O21884" s="87"/>
      <c r="P21884" s="127"/>
      <c r="Q21884" s="127"/>
      <c r="R21884" s="127"/>
    </row>
    <row r="21885" spans="7:18" x14ac:dyDescent="0.2">
      <c r="G21885" s="64"/>
      <c r="H21885" s="64"/>
      <c r="O21885" s="87"/>
      <c r="P21885" s="127"/>
      <c r="Q21885" s="127"/>
      <c r="R21885" s="127"/>
    </row>
    <row r="21886" spans="7:18" x14ac:dyDescent="0.2">
      <c r="G21886" s="64"/>
      <c r="H21886" s="64"/>
      <c r="O21886" s="87"/>
      <c r="P21886" s="127"/>
      <c r="Q21886" s="127"/>
      <c r="R21886" s="127"/>
    </row>
    <row r="21887" spans="7:18" x14ac:dyDescent="0.2">
      <c r="G21887" s="64"/>
      <c r="H21887" s="64"/>
      <c r="O21887" s="87"/>
      <c r="P21887" s="127"/>
      <c r="Q21887" s="127"/>
      <c r="R21887" s="127"/>
    </row>
    <row r="21888" spans="7:18" x14ac:dyDescent="0.2">
      <c r="G21888" s="64"/>
      <c r="H21888" s="64"/>
      <c r="O21888" s="87"/>
      <c r="P21888" s="127"/>
      <c r="Q21888" s="127"/>
      <c r="R21888" s="127"/>
    </row>
    <row r="21889" spans="7:18" x14ac:dyDescent="0.2">
      <c r="G21889" s="64"/>
      <c r="H21889" s="64"/>
      <c r="O21889" s="87"/>
      <c r="P21889" s="127"/>
      <c r="Q21889" s="127"/>
      <c r="R21889" s="127"/>
    </row>
    <row r="21890" spans="7:18" x14ac:dyDescent="0.2">
      <c r="G21890" s="64"/>
      <c r="H21890" s="64"/>
      <c r="O21890" s="87"/>
      <c r="P21890" s="127"/>
      <c r="Q21890" s="127"/>
      <c r="R21890" s="127"/>
    </row>
    <row r="21891" spans="7:18" x14ac:dyDescent="0.2">
      <c r="G21891" s="64"/>
      <c r="H21891" s="64"/>
      <c r="O21891" s="87"/>
      <c r="P21891" s="127"/>
      <c r="Q21891" s="127"/>
      <c r="R21891" s="127"/>
    </row>
    <row r="21892" spans="7:18" x14ac:dyDescent="0.2">
      <c r="G21892" s="64"/>
      <c r="H21892" s="64"/>
      <c r="O21892" s="87"/>
      <c r="P21892" s="127"/>
      <c r="Q21892" s="127"/>
      <c r="R21892" s="127"/>
    </row>
    <row r="21893" spans="7:18" x14ac:dyDescent="0.2">
      <c r="G21893" s="64"/>
      <c r="H21893" s="64"/>
      <c r="O21893" s="87"/>
      <c r="P21893" s="127"/>
      <c r="Q21893" s="127"/>
      <c r="R21893" s="127"/>
    </row>
    <row r="21894" spans="7:18" x14ac:dyDescent="0.2">
      <c r="G21894" s="64"/>
      <c r="H21894" s="64"/>
      <c r="O21894" s="87"/>
      <c r="P21894" s="127"/>
      <c r="Q21894" s="127"/>
      <c r="R21894" s="127"/>
    </row>
    <row r="21895" spans="7:18" x14ac:dyDescent="0.2">
      <c r="G21895" s="64"/>
      <c r="H21895" s="64"/>
      <c r="O21895" s="87"/>
      <c r="P21895" s="127"/>
      <c r="Q21895" s="127"/>
      <c r="R21895" s="127"/>
    </row>
    <row r="21896" spans="7:18" x14ac:dyDescent="0.2">
      <c r="G21896" s="64"/>
      <c r="H21896" s="64"/>
      <c r="O21896" s="87"/>
      <c r="P21896" s="127"/>
      <c r="Q21896" s="127"/>
      <c r="R21896" s="127"/>
    </row>
    <row r="21897" spans="7:18" x14ac:dyDescent="0.2">
      <c r="G21897" s="64"/>
      <c r="H21897" s="64"/>
      <c r="O21897" s="87"/>
      <c r="P21897" s="127"/>
      <c r="Q21897" s="127"/>
      <c r="R21897" s="127"/>
    </row>
    <row r="21898" spans="7:18" x14ac:dyDescent="0.2">
      <c r="G21898" s="64"/>
      <c r="H21898" s="64"/>
      <c r="O21898" s="87"/>
      <c r="P21898" s="127"/>
      <c r="Q21898" s="127"/>
      <c r="R21898" s="127"/>
    </row>
    <row r="21899" spans="7:18" x14ac:dyDescent="0.2">
      <c r="G21899" s="64"/>
      <c r="H21899" s="64"/>
      <c r="O21899" s="87"/>
      <c r="P21899" s="127"/>
      <c r="Q21899" s="127"/>
      <c r="R21899" s="127"/>
    </row>
    <row r="21900" spans="7:18" x14ac:dyDescent="0.2">
      <c r="G21900" s="64"/>
      <c r="H21900" s="64"/>
      <c r="O21900" s="87"/>
      <c r="P21900" s="127"/>
      <c r="Q21900" s="127"/>
      <c r="R21900" s="127"/>
    </row>
    <row r="21901" spans="7:18" x14ac:dyDescent="0.2">
      <c r="G21901" s="64"/>
      <c r="H21901" s="64"/>
      <c r="O21901" s="87"/>
      <c r="P21901" s="127"/>
      <c r="Q21901" s="127"/>
      <c r="R21901" s="127"/>
    </row>
    <row r="21902" spans="7:18" x14ac:dyDescent="0.2">
      <c r="G21902" s="64"/>
      <c r="H21902" s="64"/>
      <c r="O21902" s="87"/>
      <c r="P21902" s="127"/>
      <c r="Q21902" s="127"/>
      <c r="R21902" s="127"/>
    </row>
    <row r="21903" spans="7:18" x14ac:dyDescent="0.2">
      <c r="G21903" s="64"/>
      <c r="H21903" s="64"/>
      <c r="O21903" s="87"/>
      <c r="P21903" s="127"/>
      <c r="Q21903" s="127"/>
      <c r="R21903" s="127"/>
    </row>
    <row r="21904" spans="7:18" x14ac:dyDescent="0.2">
      <c r="G21904" s="64"/>
      <c r="H21904" s="64"/>
      <c r="O21904" s="87"/>
      <c r="P21904" s="127"/>
      <c r="Q21904" s="127"/>
      <c r="R21904" s="127"/>
    </row>
    <row r="21905" spans="7:18" x14ac:dyDescent="0.2">
      <c r="G21905" s="64"/>
      <c r="H21905" s="64"/>
      <c r="O21905" s="87"/>
      <c r="P21905" s="127"/>
      <c r="Q21905" s="127"/>
      <c r="R21905" s="127"/>
    </row>
    <row r="21906" spans="7:18" x14ac:dyDescent="0.2">
      <c r="G21906" s="64"/>
      <c r="H21906" s="64"/>
      <c r="O21906" s="87"/>
      <c r="P21906" s="127"/>
      <c r="Q21906" s="127"/>
      <c r="R21906" s="127"/>
    </row>
    <row r="21907" spans="7:18" x14ac:dyDescent="0.2">
      <c r="G21907" s="64"/>
      <c r="H21907" s="64"/>
      <c r="O21907" s="87"/>
      <c r="P21907" s="127"/>
      <c r="Q21907" s="127"/>
      <c r="R21907" s="127"/>
    </row>
    <row r="21908" spans="7:18" x14ac:dyDescent="0.2">
      <c r="G21908" s="64"/>
      <c r="H21908" s="64"/>
      <c r="O21908" s="87"/>
      <c r="P21908" s="127"/>
      <c r="Q21908" s="127"/>
      <c r="R21908" s="127"/>
    </row>
    <row r="21909" spans="7:18" x14ac:dyDescent="0.2">
      <c r="G21909" s="64"/>
      <c r="H21909" s="64"/>
      <c r="O21909" s="87"/>
      <c r="P21909" s="127"/>
      <c r="Q21909" s="127"/>
      <c r="R21909" s="127"/>
    </row>
    <row r="21910" spans="7:18" x14ac:dyDescent="0.2">
      <c r="G21910" s="64"/>
      <c r="H21910" s="64"/>
      <c r="O21910" s="87"/>
      <c r="P21910" s="127"/>
      <c r="Q21910" s="127"/>
      <c r="R21910" s="127"/>
    </row>
    <row r="21911" spans="7:18" x14ac:dyDescent="0.2">
      <c r="G21911" s="64"/>
      <c r="H21911" s="64"/>
      <c r="O21911" s="87"/>
      <c r="P21911" s="127"/>
      <c r="Q21911" s="127"/>
      <c r="R21911" s="127"/>
    </row>
    <row r="21912" spans="7:18" x14ac:dyDescent="0.2">
      <c r="G21912" s="64"/>
      <c r="H21912" s="64"/>
      <c r="O21912" s="87"/>
      <c r="P21912" s="127"/>
      <c r="Q21912" s="127"/>
      <c r="R21912" s="127"/>
    </row>
    <row r="21913" spans="7:18" x14ac:dyDescent="0.2">
      <c r="G21913" s="64"/>
      <c r="H21913" s="64"/>
      <c r="O21913" s="87"/>
      <c r="P21913" s="127"/>
      <c r="Q21913" s="127"/>
      <c r="R21913" s="127"/>
    </row>
    <row r="21914" spans="7:18" x14ac:dyDescent="0.2">
      <c r="G21914" s="64"/>
      <c r="H21914" s="64"/>
      <c r="O21914" s="87"/>
      <c r="P21914" s="127"/>
      <c r="Q21914" s="127"/>
      <c r="R21914" s="127"/>
    </row>
    <row r="21915" spans="7:18" x14ac:dyDescent="0.2">
      <c r="G21915" s="64"/>
      <c r="H21915" s="64"/>
      <c r="O21915" s="87"/>
      <c r="P21915" s="127"/>
      <c r="Q21915" s="127"/>
      <c r="R21915" s="127"/>
    </row>
    <row r="21916" spans="7:18" x14ac:dyDescent="0.2">
      <c r="G21916" s="64"/>
      <c r="H21916" s="64"/>
      <c r="O21916" s="87"/>
      <c r="P21916" s="127"/>
      <c r="Q21916" s="127"/>
      <c r="R21916" s="127"/>
    </row>
    <row r="21917" spans="7:18" x14ac:dyDescent="0.2">
      <c r="G21917" s="64"/>
      <c r="H21917" s="64"/>
      <c r="O21917" s="87"/>
      <c r="P21917" s="127"/>
      <c r="Q21917" s="127"/>
      <c r="R21917" s="127"/>
    </row>
    <row r="21918" spans="7:18" x14ac:dyDescent="0.2">
      <c r="G21918" s="64"/>
      <c r="H21918" s="64"/>
      <c r="O21918" s="87"/>
      <c r="P21918" s="127"/>
      <c r="Q21918" s="127"/>
      <c r="R21918" s="127"/>
    </row>
    <row r="21919" spans="7:18" x14ac:dyDescent="0.2">
      <c r="G21919" s="64"/>
      <c r="H21919" s="64"/>
      <c r="O21919" s="87"/>
      <c r="P21919" s="127"/>
      <c r="Q21919" s="127"/>
      <c r="R21919" s="127"/>
    </row>
    <row r="21920" spans="7:18" x14ac:dyDescent="0.2">
      <c r="G21920" s="64"/>
      <c r="H21920" s="64"/>
      <c r="O21920" s="87"/>
      <c r="P21920" s="127"/>
      <c r="Q21920" s="127"/>
      <c r="R21920" s="127"/>
    </row>
    <row r="21921" spans="7:18" x14ac:dyDescent="0.2">
      <c r="G21921" s="64"/>
      <c r="H21921" s="64"/>
      <c r="O21921" s="87"/>
      <c r="P21921" s="127"/>
      <c r="Q21921" s="127"/>
      <c r="R21921" s="127"/>
    </row>
    <row r="21922" spans="7:18" x14ac:dyDescent="0.2">
      <c r="G21922" s="64"/>
      <c r="H21922" s="64"/>
      <c r="O21922" s="87"/>
      <c r="P21922" s="127"/>
      <c r="Q21922" s="127"/>
      <c r="R21922" s="127"/>
    </row>
    <row r="21923" spans="7:18" x14ac:dyDescent="0.2">
      <c r="G21923" s="64"/>
      <c r="H21923" s="64"/>
      <c r="O21923" s="87"/>
      <c r="P21923" s="127"/>
      <c r="Q21923" s="127"/>
      <c r="R21923" s="127"/>
    </row>
    <row r="21924" spans="7:18" x14ac:dyDescent="0.2">
      <c r="G21924" s="64"/>
      <c r="H21924" s="64"/>
      <c r="O21924" s="87"/>
      <c r="P21924" s="127"/>
      <c r="Q21924" s="127"/>
      <c r="R21924" s="127"/>
    </row>
    <row r="21925" spans="7:18" x14ac:dyDescent="0.2">
      <c r="G21925" s="64"/>
      <c r="H21925" s="64"/>
      <c r="O21925" s="87"/>
      <c r="P21925" s="127"/>
      <c r="Q21925" s="127"/>
      <c r="R21925" s="127"/>
    </row>
    <row r="21926" spans="7:18" x14ac:dyDescent="0.2">
      <c r="G21926" s="64"/>
      <c r="H21926" s="64"/>
      <c r="O21926" s="87"/>
      <c r="P21926" s="127"/>
      <c r="Q21926" s="127"/>
      <c r="R21926" s="127"/>
    </row>
    <row r="21927" spans="7:18" x14ac:dyDescent="0.2">
      <c r="G21927" s="64"/>
      <c r="H21927" s="64"/>
      <c r="O21927" s="87"/>
      <c r="P21927" s="127"/>
      <c r="Q21927" s="127"/>
      <c r="R21927" s="127"/>
    </row>
    <row r="21928" spans="7:18" x14ac:dyDescent="0.2">
      <c r="G21928" s="64"/>
      <c r="H21928" s="64"/>
      <c r="O21928" s="87"/>
      <c r="P21928" s="127"/>
      <c r="Q21928" s="127"/>
      <c r="R21928" s="127"/>
    </row>
    <row r="21929" spans="7:18" x14ac:dyDescent="0.2">
      <c r="G21929" s="64"/>
      <c r="H21929" s="64"/>
      <c r="O21929" s="87"/>
      <c r="P21929" s="127"/>
      <c r="Q21929" s="127"/>
      <c r="R21929" s="127"/>
    </row>
    <row r="21930" spans="7:18" x14ac:dyDescent="0.2">
      <c r="G21930" s="64"/>
      <c r="H21930" s="64"/>
      <c r="O21930" s="87"/>
      <c r="P21930" s="127"/>
      <c r="Q21930" s="127"/>
      <c r="R21930" s="127"/>
    </row>
    <row r="21931" spans="7:18" x14ac:dyDescent="0.2">
      <c r="G21931" s="64"/>
      <c r="H21931" s="64"/>
      <c r="O21931" s="87"/>
      <c r="P21931" s="127"/>
      <c r="Q21931" s="127"/>
      <c r="R21931" s="127"/>
    </row>
    <row r="21932" spans="7:18" x14ac:dyDescent="0.2">
      <c r="G21932" s="64"/>
      <c r="H21932" s="64"/>
      <c r="O21932" s="87"/>
      <c r="P21932" s="127"/>
      <c r="Q21932" s="127"/>
      <c r="R21932" s="127"/>
    </row>
    <row r="21933" spans="7:18" x14ac:dyDescent="0.2">
      <c r="G21933" s="64"/>
      <c r="H21933" s="64"/>
      <c r="O21933" s="87"/>
      <c r="P21933" s="127"/>
      <c r="Q21933" s="127"/>
      <c r="R21933" s="127"/>
    </row>
    <row r="21934" spans="7:18" x14ac:dyDescent="0.2">
      <c r="G21934" s="64"/>
      <c r="H21934" s="64"/>
      <c r="O21934" s="87"/>
      <c r="P21934" s="127"/>
      <c r="Q21934" s="127"/>
      <c r="R21934" s="127"/>
    </row>
    <row r="21935" spans="7:18" x14ac:dyDescent="0.2">
      <c r="G21935" s="64"/>
      <c r="H21935" s="64"/>
      <c r="O21935" s="87"/>
      <c r="P21935" s="127"/>
      <c r="Q21935" s="127"/>
      <c r="R21935" s="127"/>
    </row>
    <row r="21936" spans="7:18" x14ac:dyDescent="0.2">
      <c r="G21936" s="64"/>
      <c r="H21936" s="64"/>
      <c r="O21936" s="87"/>
      <c r="P21936" s="127"/>
      <c r="Q21936" s="127"/>
      <c r="R21936" s="127"/>
    </row>
    <row r="21937" spans="7:18" x14ac:dyDescent="0.2">
      <c r="G21937" s="64"/>
      <c r="H21937" s="64"/>
      <c r="O21937" s="87"/>
      <c r="P21937" s="127"/>
      <c r="Q21937" s="127"/>
      <c r="R21937" s="127"/>
    </row>
    <row r="21938" spans="7:18" x14ac:dyDescent="0.2">
      <c r="G21938" s="64"/>
      <c r="H21938" s="64"/>
      <c r="O21938" s="87"/>
      <c r="P21938" s="127"/>
      <c r="Q21938" s="127"/>
      <c r="R21938" s="127"/>
    </row>
    <row r="21939" spans="7:18" x14ac:dyDescent="0.2">
      <c r="G21939" s="64"/>
      <c r="H21939" s="64"/>
      <c r="O21939" s="87"/>
      <c r="P21939" s="127"/>
      <c r="Q21939" s="127"/>
      <c r="R21939" s="127"/>
    </row>
    <row r="21940" spans="7:18" x14ac:dyDescent="0.2">
      <c r="G21940" s="64"/>
      <c r="H21940" s="64"/>
      <c r="O21940" s="87"/>
      <c r="P21940" s="127"/>
      <c r="Q21940" s="127"/>
      <c r="R21940" s="127"/>
    </row>
    <row r="21941" spans="7:18" x14ac:dyDescent="0.2">
      <c r="G21941" s="64"/>
      <c r="H21941" s="64"/>
      <c r="O21941" s="87"/>
      <c r="P21941" s="127"/>
      <c r="Q21941" s="127"/>
      <c r="R21941" s="127"/>
    </row>
    <row r="21942" spans="7:18" x14ac:dyDescent="0.2">
      <c r="G21942" s="64"/>
      <c r="H21942" s="64"/>
      <c r="O21942" s="87"/>
      <c r="P21942" s="127"/>
      <c r="Q21942" s="127"/>
      <c r="R21942" s="127"/>
    </row>
    <row r="21943" spans="7:18" x14ac:dyDescent="0.2">
      <c r="G21943" s="64"/>
      <c r="H21943" s="64"/>
      <c r="O21943" s="87"/>
      <c r="P21943" s="127"/>
      <c r="Q21943" s="127"/>
      <c r="R21943" s="127"/>
    </row>
    <row r="21944" spans="7:18" x14ac:dyDescent="0.2">
      <c r="G21944" s="64"/>
      <c r="H21944" s="64"/>
      <c r="O21944" s="87"/>
      <c r="P21944" s="127"/>
      <c r="Q21944" s="127"/>
      <c r="R21944" s="127"/>
    </row>
    <row r="21945" spans="7:18" x14ac:dyDescent="0.2">
      <c r="G21945" s="64"/>
      <c r="H21945" s="64"/>
      <c r="O21945" s="87"/>
      <c r="P21945" s="127"/>
      <c r="Q21945" s="127"/>
      <c r="R21945" s="127"/>
    </row>
    <row r="21946" spans="7:18" x14ac:dyDescent="0.2">
      <c r="G21946" s="64"/>
      <c r="H21946" s="64"/>
      <c r="O21946" s="87"/>
      <c r="P21946" s="127"/>
      <c r="Q21946" s="127"/>
      <c r="R21946" s="127"/>
    </row>
    <row r="21947" spans="7:18" x14ac:dyDescent="0.2">
      <c r="G21947" s="64"/>
      <c r="H21947" s="64"/>
      <c r="O21947" s="87"/>
      <c r="P21947" s="127"/>
      <c r="Q21947" s="127"/>
      <c r="R21947" s="127"/>
    </row>
    <row r="21948" spans="7:18" x14ac:dyDescent="0.2">
      <c r="G21948" s="64"/>
      <c r="H21948" s="64"/>
      <c r="O21948" s="87"/>
      <c r="P21948" s="127"/>
      <c r="Q21948" s="127"/>
      <c r="R21948" s="127"/>
    </row>
    <row r="21949" spans="7:18" x14ac:dyDescent="0.2">
      <c r="G21949" s="64"/>
      <c r="H21949" s="64"/>
      <c r="O21949" s="87"/>
      <c r="P21949" s="127"/>
      <c r="Q21949" s="127"/>
      <c r="R21949" s="127"/>
    </row>
    <row r="21950" spans="7:18" x14ac:dyDescent="0.2">
      <c r="G21950" s="64"/>
      <c r="H21950" s="64"/>
      <c r="O21950" s="87"/>
      <c r="P21950" s="127"/>
      <c r="Q21950" s="127"/>
      <c r="R21950" s="127"/>
    </row>
    <row r="21951" spans="7:18" x14ac:dyDescent="0.2">
      <c r="G21951" s="64"/>
      <c r="H21951" s="64"/>
      <c r="O21951" s="87"/>
      <c r="P21951" s="127"/>
      <c r="Q21951" s="127"/>
      <c r="R21951" s="127"/>
    </row>
    <row r="21952" spans="7:18" x14ac:dyDescent="0.2">
      <c r="G21952" s="64"/>
      <c r="H21952" s="64"/>
      <c r="O21952" s="87"/>
      <c r="P21952" s="127"/>
      <c r="Q21952" s="127"/>
      <c r="R21952" s="127"/>
    </row>
    <row r="21953" spans="7:18" x14ac:dyDescent="0.2">
      <c r="G21953" s="64"/>
      <c r="H21953" s="64"/>
      <c r="O21953" s="87"/>
      <c r="P21953" s="127"/>
      <c r="Q21953" s="127"/>
      <c r="R21953" s="127"/>
    </row>
    <row r="21954" spans="7:18" x14ac:dyDescent="0.2">
      <c r="G21954" s="64"/>
      <c r="H21954" s="64"/>
      <c r="O21954" s="87"/>
      <c r="P21954" s="127"/>
      <c r="Q21954" s="127"/>
      <c r="R21954" s="127"/>
    </row>
    <row r="21955" spans="7:18" x14ac:dyDescent="0.2">
      <c r="G21955" s="64"/>
      <c r="H21955" s="64"/>
      <c r="O21955" s="87"/>
      <c r="P21955" s="127"/>
      <c r="Q21955" s="127"/>
      <c r="R21955" s="127"/>
    </row>
    <row r="21956" spans="7:18" x14ac:dyDescent="0.2">
      <c r="G21956" s="64"/>
      <c r="H21956" s="64"/>
      <c r="O21956" s="87"/>
      <c r="P21956" s="127"/>
      <c r="Q21956" s="127"/>
      <c r="R21956" s="127"/>
    </row>
    <row r="21957" spans="7:18" x14ac:dyDescent="0.2">
      <c r="G21957" s="64"/>
      <c r="H21957" s="64"/>
      <c r="O21957" s="87"/>
      <c r="P21957" s="127"/>
      <c r="Q21957" s="127"/>
      <c r="R21957" s="127"/>
    </row>
    <row r="21958" spans="7:18" x14ac:dyDescent="0.2">
      <c r="G21958" s="64"/>
      <c r="H21958" s="64"/>
      <c r="O21958" s="87"/>
      <c r="P21958" s="127"/>
      <c r="Q21958" s="127"/>
      <c r="R21958" s="127"/>
    </row>
    <row r="21959" spans="7:18" x14ac:dyDescent="0.2">
      <c r="G21959" s="64"/>
      <c r="H21959" s="64"/>
      <c r="O21959" s="87"/>
      <c r="P21959" s="127"/>
      <c r="Q21959" s="127"/>
      <c r="R21959" s="127"/>
    </row>
    <row r="21960" spans="7:18" x14ac:dyDescent="0.2">
      <c r="G21960" s="64"/>
      <c r="H21960" s="64"/>
      <c r="O21960" s="87"/>
      <c r="P21960" s="127"/>
      <c r="Q21960" s="127"/>
      <c r="R21960" s="127"/>
    </row>
    <row r="21961" spans="7:18" x14ac:dyDescent="0.2">
      <c r="G21961" s="64"/>
      <c r="H21961" s="64"/>
      <c r="O21961" s="87"/>
      <c r="P21961" s="127"/>
      <c r="Q21961" s="127"/>
      <c r="R21961" s="127"/>
    </row>
    <row r="21962" spans="7:18" x14ac:dyDescent="0.2">
      <c r="G21962" s="64"/>
      <c r="H21962" s="64"/>
      <c r="O21962" s="87"/>
      <c r="P21962" s="127"/>
      <c r="Q21962" s="127"/>
      <c r="R21962" s="127"/>
    </row>
    <row r="21963" spans="7:18" x14ac:dyDescent="0.2">
      <c r="G21963" s="64"/>
      <c r="H21963" s="64"/>
      <c r="O21963" s="87"/>
      <c r="P21963" s="127"/>
      <c r="Q21963" s="127"/>
      <c r="R21963" s="127"/>
    </row>
    <row r="21964" spans="7:18" x14ac:dyDescent="0.2">
      <c r="G21964" s="64"/>
      <c r="H21964" s="64"/>
      <c r="O21964" s="87"/>
      <c r="P21964" s="127"/>
      <c r="Q21964" s="127"/>
      <c r="R21964" s="127"/>
    </row>
    <row r="21965" spans="7:18" x14ac:dyDescent="0.2">
      <c r="G21965" s="64"/>
      <c r="H21965" s="64"/>
      <c r="O21965" s="87"/>
      <c r="P21965" s="127"/>
      <c r="Q21965" s="127"/>
      <c r="R21965" s="127"/>
    </row>
    <row r="21966" spans="7:18" x14ac:dyDescent="0.2">
      <c r="G21966" s="64"/>
      <c r="H21966" s="64"/>
      <c r="O21966" s="87"/>
      <c r="P21966" s="127"/>
      <c r="Q21966" s="127"/>
      <c r="R21966" s="127"/>
    </row>
    <row r="21967" spans="7:18" x14ac:dyDescent="0.2">
      <c r="G21967" s="64"/>
      <c r="H21967" s="64"/>
      <c r="O21967" s="87"/>
      <c r="P21967" s="127"/>
      <c r="Q21967" s="127"/>
      <c r="R21967" s="127"/>
    </row>
    <row r="21968" spans="7:18" x14ac:dyDescent="0.2">
      <c r="G21968" s="64"/>
      <c r="H21968" s="64"/>
      <c r="O21968" s="87"/>
      <c r="P21968" s="127"/>
      <c r="Q21968" s="127"/>
      <c r="R21968" s="127"/>
    </row>
    <row r="21969" spans="7:18" x14ac:dyDescent="0.2">
      <c r="G21969" s="64"/>
      <c r="H21969" s="64"/>
      <c r="O21969" s="87"/>
      <c r="P21969" s="127"/>
      <c r="Q21969" s="127"/>
      <c r="R21969" s="127"/>
    </row>
    <row r="21970" spans="7:18" x14ac:dyDescent="0.2">
      <c r="G21970" s="64"/>
      <c r="H21970" s="64"/>
      <c r="O21970" s="87"/>
      <c r="P21970" s="127"/>
      <c r="Q21970" s="127"/>
      <c r="R21970" s="127"/>
    </row>
    <row r="21971" spans="7:18" x14ac:dyDescent="0.2">
      <c r="G21971" s="64"/>
      <c r="H21971" s="64"/>
      <c r="O21971" s="87"/>
      <c r="P21971" s="127"/>
      <c r="Q21971" s="127"/>
      <c r="R21971" s="127"/>
    </row>
    <row r="21972" spans="7:18" x14ac:dyDescent="0.2">
      <c r="G21972" s="64"/>
      <c r="H21972" s="64"/>
      <c r="O21972" s="87"/>
      <c r="P21972" s="127"/>
      <c r="Q21972" s="127"/>
      <c r="R21972" s="127"/>
    </row>
    <row r="21973" spans="7:18" x14ac:dyDescent="0.2">
      <c r="G21973" s="64"/>
      <c r="H21973" s="64"/>
      <c r="O21973" s="87"/>
      <c r="P21973" s="127"/>
      <c r="Q21973" s="127"/>
      <c r="R21973" s="127"/>
    </row>
    <row r="21974" spans="7:18" x14ac:dyDescent="0.2">
      <c r="G21974" s="64"/>
      <c r="H21974" s="64"/>
      <c r="O21974" s="87"/>
      <c r="P21974" s="127"/>
      <c r="Q21974" s="127"/>
      <c r="R21974" s="127"/>
    </row>
    <row r="21975" spans="7:18" x14ac:dyDescent="0.2">
      <c r="G21975" s="64"/>
      <c r="H21975" s="64"/>
      <c r="O21975" s="87"/>
      <c r="P21975" s="127"/>
      <c r="Q21975" s="127"/>
      <c r="R21975" s="127"/>
    </row>
    <row r="21976" spans="7:18" x14ac:dyDescent="0.2">
      <c r="G21976" s="64"/>
      <c r="H21976" s="64"/>
      <c r="O21976" s="87"/>
      <c r="P21976" s="127"/>
      <c r="Q21976" s="127"/>
      <c r="R21976" s="127"/>
    </row>
    <row r="21977" spans="7:18" x14ac:dyDescent="0.2">
      <c r="G21977" s="64"/>
      <c r="H21977" s="64"/>
      <c r="O21977" s="87"/>
      <c r="P21977" s="127"/>
      <c r="Q21977" s="127"/>
      <c r="R21977" s="127"/>
    </row>
    <row r="21978" spans="7:18" x14ac:dyDescent="0.2">
      <c r="G21978" s="64"/>
      <c r="H21978" s="64"/>
      <c r="O21978" s="87"/>
      <c r="P21978" s="127"/>
      <c r="Q21978" s="127"/>
      <c r="R21978" s="127"/>
    </row>
    <row r="21979" spans="7:18" x14ac:dyDescent="0.2">
      <c r="G21979" s="64"/>
      <c r="H21979" s="64"/>
      <c r="O21979" s="87"/>
      <c r="P21979" s="127"/>
      <c r="Q21979" s="127"/>
      <c r="R21979" s="127"/>
    </row>
    <row r="21980" spans="7:18" x14ac:dyDescent="0.2">
      <c r="G21980" s="64"/>
      <c r="H21980" s="64"/>
      <c r="O21980" s="87"/>
      <c r="P21980" s="127"/>
      <c r="Q21980" s="127"/>
      <c r="R21980" s="127"/>
    </row>
    <row r="21981" spans="7:18" x14ac:dyDescent="0.2">
      <c r="G21981" s="64"/>
      <c r="H21981" s="64"/>
      <c r="O21981" s="87"/>
      <c r="P21981" s="127"/>
      <c r="Q21981" s="127"/>
      <c r="R21981" s="127"/>
    </row>
    <row r="21982" spans="7:18" x14ac:dyDescent="0.2">
      <c r="G21982" s="64"/>
      <c r="H21982" s="64"/>
      <c r="O21982" s="87"/>
      <c r="P21982" s="127"/>
      <c r="Q21982" s="127"/>
      <c r="R21982" s="127"/>
    </row>
    <row r="21983" spans="7:18" x14ac:dyDescent="0.2">
      <c r="G21983" s="64"/>
      <c r="H21983" s="64"/>
      <c r="O21983" s="87"/>
      <c r="P21983" s="127"/>
      <c r="Q21983" s="127"/>
      <c r="R21983" s="127"/>
    </row>
    <row r="21984" spans="7:18" x14ac:dyDescent="0.2">
      <c r="G21984" s="64"/>
      <c r="H21984" s="64"/>
      <c r="O21984" s="87"/>
      <c r="P21984" s="127"/>
      <c r="Q21984" s="127"/>
      <c r="R21984" s="127"/>
    </row>
    <row r="21985" spans="7:18" x14ac:dyDescent="0.2">
      <c r="G21985" s="64"/>
      <c r="H21985" s="64"/>
      <c r="O21985" s="87"/>
      <c r="P21985" s="127"/>
      <c r="Q21985" s="127"/>
      <c r="R21985" s="127"/>
    </row>
    <row r="21986" spans="7:18" x14ac:dyDescent="0.2">
      <c r="G21986" s="64"/>
      <c r="H21986" s="64"/>
      <c r="O21986" s="87"/>
      <c r="P21986" s="127"/>
      <c r="Q21986" s="127"/>
      <c r="R21986" s="127"/>
    </row>
    <row r="21987" spans="7:18" x14ac:dyDescent="0.2">
      <c r="G21987" s="64"/>
      <c r="H21987" s="64"/>
      <c r="O21987" s="87"/>
      <c r="P21987" s="127"/>
      <c r="Q21987" s="127"/>
      <c r="R21987" s="127"/>
    </row>
    <row r="21988" spans="7:18" x14ac:dyDescent="0.2">
      <c r="G21988" s="64"/>
      <c r="H21988" s="64"/>
      <c r="O21988" s="87"/>
      <c r="P21988" s="127"/>
      <c r="Q21988" s="127"/>
      <c r="R21988" s="127"/>
    </row>
    <row r="21989" spans="7:18" x14ac:dyDescent="0.2">
      <c r="G21989" s="64"/>
      <c r="H21989" s="64"/>
      <c r="O21989" s="87"/>
      <c r="P21989" s="127"/>
      <c r="Q21989" s="127"/>
      <c r="R21989" s="127"/>
    </row>
    <row r="21990" spans="7:18" x14ac:dyDescent="0.2">
      <c r="G21990" s="64"/>
      <c r="H21990" s="64"/>
      <c r="O21990" s="87"/>
      <c r="P21990" s="127"/>
      <c r="Q21990" s="127"/>
      <c r="R21990" s="127"/>
    </row>
    <row r="21991" spans="7:18" x14ac:dyDescent="0.2">
      <c r="G21991" s="64"/>
      <c r="H21991" s="64"/>
      <c r="O21991" s="87"/>
      <c r="P21991" s="127"/>
      <c r="Q21991" s="127"/>
      <c r="R21991" s="127"/>
    </row>
    <row r="21992" spans="7:18" x14ac:dyDescent="0.2">
      <c r="G21992" s="64"/>
      <c r="H21992" s="64"/>
      <c r="O21992" s="87"/>
      <c r="P21992" s="127"/>
      <c r="Q21992" s="127"/>
      <c r="R21992" s="127"/>
    </row>
    <row r="21993" spans="7:18" x14ac:dyDescent="0.2">
      <c r="G21993" s="64"/>
      <c r="H21993" s="64"/>
      <c r="O21993" s="87"/>
      <c r="P21993" s="127"/>
      <c r="Q21993" s="127"/>
      <c r="R21993" s="127"/>
    </row>
    <row r="21994" spans="7:18" x14ac:dyDescent="0.2">
      <c r="G21994" s="64"/>
      <c r="H21994" s="64"/>
      <c r="O21994" s="87"/>
      <c r="P21994" s="127"/>
      <c r="Q21994" s="127"/>
      <c r="R21994" s="127"/>
    </row>
    <row r="21995" spans="7:18" x14ac:dyDescent="0.2">
      <c r="G21995" s="64"/>
      <c r="H21995" s="64"/>
      <c r="O21995" s="87"/>
      <c r="P21995" s="127"/>
      <c r="Q21995" s="127"/>
      <c r="R21995" s="127"/>
    </row>
    <row r="21996" spans="7:18" x14ac:dyDescent="0.2">
      <c r="G21996" s="64"/>
      <c r="H21996" s="64"/>
      <c r="O21996" s="87"/>
      <c r="P21996" s="127"/>
      <c r="Q21996" s="127"/>
      <c r="R21996" s="127"/>
    </row>
    <row r="21997" spans="7:18" x14ac:dyDescent="0.2">
      <c r="G21997" s="64"/>
      <c r="H21997" s="64"/>
      <c r="O21997" s="87"/>
      <c r="P21997" s="127"/>
      <c r="Q21997" s="127"/>
      <c r="R21997" s="127"/>
    </row>
    <row r="21998" spans="7:18" x14ac:dyDescent="0.2">
      <c r="G21998" s="64"/>
      <c r="H21998" s="64"/>
      <c r="O21998" s="87"/>
      <c r="P21998" s="127"/>
      <c r="Q21998" s="127"/>
      <c r="R21998" s="127"/>
    </row>
    <row r="21999" spans="7:18" x14ac:dyDescent="0.2">
      <c r="G21999" s="64"/>
      <c r="H21999" s="64"/>
      <c r="O21999" s="87"/>
      <c r="P21999" s="127"/>
      <c r="Q21999" s="127"/>
      <c r="R21999" s="127"/>
    </row>
    <row r="22000" spans="7:18" x14ac:dyDescent="0.2">
      <c r="G22000" s="64"/>
      <c r="H22000" s="64"/>
      <c r="O22000" s="87"/>
      <c r="P22000" s="127"/>
      <c r="Q22000" s="127"/>
      <c r="R22000" s="127"/>
    </row>
    <row r="22001" spans="7:18" x14ac:dyDescent="0.2">
      <c r="G22001" s="64"/>
      <c r="H22001" s="64"/>
      <c r="O22001" s="87"/>
      <c r="P22001" s="127"/>
      <c r="Q22001" s="127"/>
      <c r="R22001" s="127"/>
    </row>
    <row r="22002" spans="7:18" x14ac:dyDescent="0.2">
      <c r="G22002" s="64"/>
      <c r="H22002" s="64"/>
      <c r="O22002" s="87"/>
      <c r="P22002" s="127"/>
      <c r="Q22002" s="127"/>
      <c r="R22002" s="127"/>
    </row>
    <row r="22003" spans="7:18" x14ac:dyDescent="0.2">
      <c r="G22003" s="64"/>
      <c r="H22003" s="64"/>
      <c r="O22003" s="87"/>
      <c r="P22003" s="127"/>
      <c r="Q22003" s="127"/>
      <c r="R22003" s="127"/>
    </row>
    <row r="22004" spans="7:18" x14ac:dyDescent="0.2">
      <c r="G22004" s="64"/>
      <c r="H22004" s="64"/>
      <c r="O22004" s="87"/>
      <c r="P22004" s="127"/>
      <c r="Q22004" s="127"/>
      <c r="R22004" s="127"/>
    </row>
    <row r="22005" spans="7:18" x14ac:dyDescent="0.2">
      <c r="G22005" s="64"/>
      <c r="H22005" s="64"/>
      <c r="O22005" s="87"/>
      <c r="P22005" s="127"/>
      <c r="Q22005" s="127"/>
      <c r="R22005" s="127"/>
    </row>
    <row r="22006" spans="7:18" x14ac:dyDescent="0.2">
      <c r="G22006" s="64"/>
      <c r="H22006" s="64"/>
      <c r="O22006" s="87"/>
      <c r="P22006" s="127"/>
      <c r="Q22006" s="127"/>
      <c r="R22006" s="127"/>
    </row>
    <row r="22007" spans="7:18" x14ac:dyDescent="0.2">
      <c r="G22007" s="64"/>
      <c r="H22007" s="64"/>
      <c r="O22007" s="87"/>
      <c r="P22007" s="127"/>
      <c r="Q22007" s="127"/>
      <c r="R22007" s="127"/>
    </row>
    <row r="22008" spans="7:18" x14ac:dyDescent="0.2">
      <c r="G22008" s="64"/>
      <c r="H22008" s="64"/>
      <c r="O22008" s="87"/>
      <c r="P22008" s="127"/>
      <c r="Q22008" s="127"/>
      <c r="R22008" s="127"/>
    </row>
    <row r="22009" spans="7:18" x14ac:dyDescent="0.2">
      <c r="G22009" s="64"/>
      <c r="H22009" s="64"/>
      <c r="O22009" s="87"/>
      <c r="P22009" s="127"/>
      <c r="Q22009" s="127"/>
      <c r="R22009" s="127"/>
    </row>
    <row r="22010" spans="7:18" x14ac:dyDescent="0.2">
      <c r="G22010" s="64"/>
      <c r="H22010" s="64"/>
      <c r="O22010" s="87"/>
      <c r="P22010" s="127"/>
      <c r="Q22010" s="127"/>
      <c r="R22010" s="127"/>
    </row>
    <row r="22011" spans="7:18" x14ac:dyDescent="0.2">
      <c r="G22011" s="64"/>
      <c r="H22011" s="64"/>
      <c r="O22011" s="87"/>
      <c r="P22011" s="127"/>
      <c r="Q22011" s="127"/>
      <c r="R22011" s="127"/>
    </row>
    <row r="22012" spans="7:18" x14ac:dyDescent="0.2">
      <c r="G22012" s="64"/>
      <c r="H22012" s="64"/>
      <c r="O22012" s="87"/>
      <c r="P22012" s="127"/>
      <c r="Q22012" s="127"/>
      <c r="R22012" s="127"/>
    </row>
    <row r="22013" spans="7:18" x14ac:dyDescent="0.2">
      <c r="G22013" s="64"/>
      <c r="H22013" s="64"/>
      <c r="O22013" s="87"/>
      <c r="P22013" s="127"/>
      <c r="Q22013" s="127"/>
      <c r="R22013" s="127"/>
    </row>
    <row r="22014" spans="7:18" x14ac:dyDescent="0.2">
      <c r="G22014" s="64"/>
      <c r="H22014" s="64"/>
      <c r="O22014" s="87"/>
      <c r="P22014" s="127"/>
      <c r="Q22014" s="127"/>
      <c r="R22014" s="127"/>
    </row>
    <row r="22015" spans="7:18" x14ac:dyDescent="0.2">
      <c r="G22015" s="64"/>
      <c r="H22015" s="64"/>
      <c r="O22015" s="87"/>
      <c r="P22015" s="127"/>
      <c r="Q22015" s="127"/>
      <c r="R22015" s="127"/>
    </row>
    <row r="22016" spans="7:18" x14ac:dyDescent="0.2">
      <c r="G22016" s="64"/>
      <c r="H22016" s="64"/>
      <c r="O22016" s="87"/>
      <c r="P22016" s="127"/>
      <c r="Q22016" s="127"/>
      <c r="R22016" s="127"/>
    </row>
    <row r="22017" spans="7:18" x14ac:dyDescent="0.2">
      <c r="G22017" s="64"/>
      <c r="H22017" s="64"/>
      <c r="O22017" s="87"/>
      <c r="P22017" s="127"/>
      <c r="Q22017" s="127"/>
      <c r="R22017" s="127"/>
    </row>
    <row r="22018" spans="7:18" x14ac:dyDescent="0.2">
      <c r="G22018" s="64"/>
      <c r="H22018" s="64"/>
      <c r="O22018" s="87"/>
      <c r="P22018" s="127"/>
      <c r="Q22018" s="127"/>
      <c r="R22018" s="127"/>
    </row>
    <row r="22019" spans="7:18" x14ac:dyDescent="0.2">
      <c r="G22019" s="64"/>
      <c r="H22019" s="64"/>
      <c r="O22019" s="87"/>
      <c r="P22019" s="127"/>
      <c r="Q22019" s="127"/>
      <c r="R22019" s="127"/>
    </row>
    <row r="22020" spans="7:18" x14ac:dyDescent="0.2">
      <c r="G22020" s="64"/>
      <c r="H22020" s="64"/>
      <c r="O22020" s="87"/>
      <c r="P22020" s="127"/>
      <c r="Q22020" s="127"/>
      <c r="R22020" s="127"/>
    </row>
    <row r="22021" spans="7:18" x14ac:dyDescent="0.2">
      <c r="G22021" s="64"/>
      <c r="H22021" s="64"/>
      <c r="O22021" s="87"/>
      <c r="P22021" s="127"/>
      <c r="Q22021" s="127"/>
      <c r="R22021" s="127"/>
    </row>
    <row r="22022" spans="7:18" x14ac:dyDescent="0.2">
      <c r="G22022" s="64"/>
      <c r="H22022" s="64"/>
      <c r="O22022" s="87"/>
      <c r="P22022" s="127"/>
      <c r="Q22022" s="127"/>
      <c r="R22022" s="127"/>
    </row>
    <row r="22023" spans="7:18" x14ac:dyDescent="0.2">
      <c r="G22023" s="64"/>
      <c r="H22023" s="64"/>
      <c r="O22023" s="87"/>
      <c r="P22023" s="127"/>
      <c r="Q22023" s="127"/>
      <c r="R22023" s="127"/>
    </row>
    <row r="22024" spans="7:18" x14ac:dyDescent="0.2">
      <c r="G22024" s="64"/>
      <c r="H22024" s="64"/>
      <c r="O22024" s="87"/>
      <c r="P22024" s="127"/>
      <c r="Q22024" s="127"/>
      <c r="R22024" s="127"/>
    </row>
    <row r="22025" spans="7:18" x14ac:dyDescent="0.2">
      <c r="G22025" s="64"/>
      <c r="H22025" s="64"/>
      <c r="O22025" s="87"/>
      <c r="P22025" s="127"/>
      <c r="Q22025" s="127"/>
      <c r="R22025" s="127"/>
    </row>
    <row r="22026" spans="7:18" x14ac:dyDescent="0.2">
      <c r="G22026" s="64"/>
      <c r="H22026" s="64"/>
      <c r="O22026" s="87"/>
      <c r="P22026" s="127"/>
      <c r="Q22026" s="127"/>
      <c r="R22026" s="127"/>
    </row>
    <row r="22027" spans="7:18" x14ac:dyDescent="0.2">
      <c r="G22027" s="64"/>
      <c r="H22027" s="64"/>
      <c r="O22027" s="87"/>
      <c r="P22027" s="127"/>
      <c r="Q22027" s="127"/>
      <c r="R22027" s="127"/>
    </row>
    <row r="22028" spans="7:18" x14ac:dyDescent="0.2">
      <c r="G22028" s="64"/>
      <c r="H22028" s="64"/>
      <c r="O22028" s="87"/>
      <c r="P22028" s="127"/>
      <c r="Q22028" s="127"/>
      <c r="R22028" s="127"/>
    </row>
    <row r="22029" spans="7:18" x14ac:dyDescent="0.2">
      <c r="G22029" s="64"/>
      <c r="H22029" s="64"/>
      <c r="O22029" s="87"/>
      <c r="P22029" s="127"/>
      <c r="Q22029" s="127"/>
      <c r="R22029" s="127"/>
    </row>
    <row r="22030" spans="7:18" x14ac:dyDescent="0.2">
      <c r="G22030" s="64"/>
      <c r="H22030" s="64"/>
      <c r="O22030" s="87"/>
      <c r="P22030" s="127"/>
      <c r="Q22030" s="127"/>
      <c r="R22030" s="127"/>
    </row>
    <row r="22031" spans="7:18" x14ac:dyDescent="0.2">
      <c r="G22031" s="64"/>
      <c r="H22031" s="64"/>
      <c r="O22031" s="87"/>
      <c r="P22031" s="127"/>
      <c r="Q22031" s="127"/>
      <c r="R22031" s="127"/>
    </row>
    <row r="22032" spans="7:18" x14ac:dyDescent="0.2">
      <c r="G22032" s="64"/>
      <c r="H22032" s="64"/>
      <c r="O22032" s="87"/>
      <c r="P22032" s="127"/>
      <c r="Q22032" s="127"/>
      <c r="R22032" s="127"/>
    </row>
    <row r="22033" spans="7:18" x14ac:dyDescent="0.2">
      <c r="G22033" s="64"/>
      <c r="H22033" s="64"/>
      <c r="O22033" s="87"/>
      <c r="P22033" s="127"/>
      <c r="Q22033" s="127"/>
      <c r="R22033" s="127"/>
    </row>
    <row r="22034" spans="7:18" x14ac:dyDescent="0.2">
      <c r="G22034" s="64"/>
      <c r="H22034" s="64"/>
      <c r="O22034" s="87"/>
      <c r="P22034" s="127"/>
      <c r="Q22034" s="127"/>
      <c r="R22034" s="127"/>
    </row>
    <row r="22035" spans="7:18" x14ac:dyDescent="0.2">
      <c r="G22035" s="64"/>
      <c r="H22035" s="64"/>
      <c r="O22035" s="87"/>
      <c r="P22035" s="127"/>
      <c r="Q22035" s="127"/>
      <c r="R22035" s="127"/>
    </row>
    <row r="22036" spans="7:18" x14ac:dyDescent="0.2">
      <c r="G22036" s="64"/>
      <c r="H22036" s="64"/>
      <c r="O22036" s="87"/>
      <c r="P22036" s="127"/>
      <c r="Q22036" s="127"/>
      <c r="R22036" s="127"/>
    </row>
    <row r="22037" spans="7:18" x14ac:dyDescent="0.2">
      <c r="G22037" s="64"/>
      <c r="H22037" s="64"/>
      <c r="O22037" s="87"/>
      <c r="P22037" s="127"/>
      <c r="Q22037" s="127"/>
      <c r="R22037" s="127"/>
    </row>
    <row r="22038" spans="7:18" x14ac:dyDescent="0.2">
      <c r="G22038" s="64"/>
      <c r="H22038" s="64"/>
      <c r="O22038" s="87"/>
      <c r="P22038" s="127"/>
      <c r="Q22038" s="127"/>
      <c r="R22038" s="127"/>
    </row>
    <row r="22039" spans="7:18" x14ac:dyDescent="0.2">
      <c r="G22039" s="64"/>
      <c r="H22039" s="64"/>
      <c r="O22039" s="87"/>
      <c r="P22039" s="127"/>
      <c r="Q22039" s="127"/>
      <c r="R22039" s="127"/>
    </row>
    <row r="22040" spans="7:18" x14ac:dyDescent="0.2">
      <c r="G22040" s="64"/>
      <c r="H22040" s="64"/>
      <c r="O22040" s="87"/>
      <c r="P22040" s="127"/>
      <c r="Q22040" s="127"/>
      <c r="R22040" s="127"/>
    </row>
    <row r="22041" spans="7:18" x14ac:dyDescent="0.2">
      <c r="G22041" s="64"/>
      <c r="H22041" s="64"/>
      <c r="O22041" s="87"/>
      <c r="P22041" s="127"/>
      <c r="Q22041" s="127"/>
      <c r="R22041" s="127"/>
    </row>
    <row r="22042" spans="7:18" x14ac:dyDescent="0.2">
      <c r="G22042" s="64"/>
      <c r="H22042" s="64"/>
      <c r="O22042" s="87"/>
      <c r="P22042" s="127"/>
      <c r="Q22042" s="127"/>
      <c r="R22042" s="127"/>
    </row>
    <row r="22043" spans="7:18" x14ac:dyDescent="0.2">
      <c r="G22043" s="64"/>
      <c r="H22043" s="64"/>
      <c r="O22043" s="87"/>
      <c r="P22043" s="127"/>
      <c r="Q22043" s="127"/>
      <c r="R22043" s="127"/>
    </row>
    <row r="22044" spans="7:18" x14ac:dyDescent="0.2">
      <c r="G22044" s="64"/>
      <c r="H22044" s="64"/>
      <c r="O22044" s="87"/>
      <c r="P22044" s="127"/>
      <c r="Q22044" s="127"/>
      <c r="R22044" s="127"/>
    </row>
    <row r="22045" spans="7:18" x14ac:dyDescent="0.2">
      <c r="G22045" s="64"/>
      <c r="H22045" s="64"/>
      <c r="O22045" s="87"/>
      <c r="P22045" s="127"/>
      <c r="Q22045" s="127"/>
      <c r="R22045" s="127"/>
    </row>
    <row r="22046" spans="7:18" x14ac:dyDescent="0.2">
      <c r="G22046" s="64"/>
      <c r="H22046" s="64"/>
      <c r="O22046" s="87"/>
      <c r="P22046" s="127"/>
      <c r="Q22046" s="127"/>
      <c r="R22046" s="127"/>
    </row>
    <row r="22047" spans="7:18" x14ac:dyDescent="0.2">
      <c r="G22047" s="64"/>
      <c r="H22047" s="64"/>
      <c r="O22047" s="87"/>
      <c r="P22047" s="127"/>
      <c r="Q22047" s="127"/>
      <c r="R22047" s="127"/>
    </row>
    <row r="22048" spans="7:18" x14ac:dyDescent="0.2">
      <c r="G22048" s="64"/>
      <c r="H22048" s="64"/>
      <c r="O22048" s="87"/>
      <c r="P22048" s="127"/>
      <c r="Q22048" s="127"/>
      <c r="R22048" s="127"/>
    </row>
    <row r="22049" spans="7:18" x14ac:dyDescent="0.2">
      <c r="G22049" s="64"/>
      <c r="H22049" s="64"/>
      <c r="O22049" s="87"/>
      <c r="P22049" s="127"/>
      <c r="Q22049" s="127"/>
      <c r="R22049" s="127"/>
    </row>
    <row r="22050" spans="7:18" x14ac:dyDescent="0.2">
      <c r="G22050" s="64"/>
      <c r="H22050" s="64"/>
      <c r="O22050" s="87"/>
      <c r="P22050" s="127"/>
      <c r="Q22050" s="127"/>
      <c r="R22050" s="127"/>
    </row>
    <row r="22051" spans="7:18" x14ac:dyDescent="0.2">
      <c r="G22051" s="64"/>
      <c r="H22051" s="64"/>
      <c r="O22051" s="87"/>
      <c r="P22051" s="127"/>
      <c r="Q22051" s="127"/>
      <c r="R22051" s="127"/>
    </row>
    <row r="22052" spans="7:18" x14ac:dyDescent="0.2">
      <c r="G22052" s="64"/>
      <c r="H22052" s="64"/>
      <c r="O22052" s="87"/>
      <c r="P22052" s="127"/>
      <c r="Q22052" s="127"/>
      <c r="R22052" s="127"/>
    </row>
    <row r="22053" spans="7:18" x14ac:dyDescent="0.2">
      <c r="G22053" s="64"/>
      <c r="H22053" s="64"/>
      <c r="O22053" s="87"/>
      <c r="P22053" s="127"/>
      <c r="Q22053" s="127"/>
      <c r="R22053" s="127"/>
    </row>
    <row r="22054" spans="7:18" x14ac:dyDescent="0.2">
      <c r="G22054" s="64"/>
      <c r="H22054" s="64"/>
      <c r="O22054" s="87"/>
      <c r="P22054" s="127"/>
      <c r="Q22054" s="127"/>
      <c r="R22054" s="127"/>
    </row>
    <row r="22055" spans="7:18" x14ac:dyDescent="0.2">
      <c r="G22055" s="64"/>
      <c r="H22055" s="64"/>
      <c r="O22055" s="87"/>
      <c r="P22055" s="127"/>
      <c r="Q22055" s="127"/>
      <c r="R22055" s="127"/>
    </row>
    <row r="22056" spans="7:18" x14ac:dyDescent="0.2">
      <c r="G22056" s="64"/>
      <c r="H22056" s="64"/>
      <c r="O22056" s="87"/>
      <c r="P22056" s="127"/>
      <c r="Q22056" s="127"/>
      <c r="R22056" s="127"/>
    </row>
    <row r="22057" spans="7:18" x14ac:dyDescent="0.2">
      <c r="G22057" s="64"/>
      <c r="H22057" s="64"/>
      <c r="O22057" s="87"/>
      <c r="P22057" s="127"/>
      <c r="Q22057" s="127"/>
      <c r="R22057" s="127"/>
    </row>
    <row r="22058" spans="7:18" x14ac:dyDescent="0.2">
      <c r="G22058" s="64"/>
      <c r="H22058" s="64"/>
      <c r="O22058" s="87"/>
      <c r="P22058" s="127"/>
      <c r="Q22058" s="127"/>
      <c r="R22058" s="127"/>
    </row>
    <row r="22059" spans="7:18" x14ac:dyDescent="0.2">
      <c r="G22059" s="64"/>
      <c r="H22059" s="64"/>
      <c r="O22059" s="87"/>
      <c r="P22059" s="127"/>
      <c r="Q22059" s="127"/>
      <c r="R22059" s="127"/>
    </row>
    <row r="22060" spans="7:18" x14ac:dyDescent="0.2">
      <c r="G22060" s="64"/>
      <c r="H22060" s="64"/>
      <c r="O22060" s="87"/>
      <c r="P22060" s="127"/>
      <c r="Q22060" s="127"/>
      <c r="R22060" s="127"/>
    </row>
    <row r="22061" spans="7:18" x14ac:dyDescent="0.2">
      <c r="G22061" s="64"/>
      <c r="H22061" s="64"/>
      <c r="O22061" s="87"/>
      <c r="P22061" s="127"/>
      <c r="Q22061" s="127"/>
      <c r="R22061" s="127"/>
    </row>
    <row r="22062" spans="7:18" x14ac:dyDescent="0.2">
      <c r="G22062" s="64"/>
      <c r="H22062" s="64"/>
      <c r="O22062" s="87"/>
      <c r="P22062" s="127"/>
      <c r="Q22062" s="127"/>
      <c r="R22062" s="127"/>
    </row>
    <row r="22063" spans="7:18" x14ac:dyDescent="0.2">
      <c r="G22063" s="64"/>
      <c r="H22063" s="64"/>
      <c r="O22063" s="87"/>
      <c r="P22063" s="127"/>
      <c r="Q22063" s="127"/>
      <c r="R22063" s="127"/>
    </row>
    <row r="22064" spans="7:18" x14ac:dyDescent="0.2">
      <c r="G22064" s="64"/>
      <c r="H22064" s="64"/>
      <c r="O22064" s="87"/>
      <c r="P22064" s="127"/>
      <c r="Q22064" s="127"/>
      <c r="R22064" s="127"/>
    </row>
    <row r="22065" spans="7:18" x14ac:dyDescent="0.2">
      <c r="G22065" s="64"/>
      <c r="H22065" s="64"/>
      <c r="O22065" s="87"/>
      <c r="P22065" s="127"/>
      <c r="Q22065" s="127"/>
      <c r="R22065" s="127"/>
    </row>
    <row r="22066" spans="7:18" x14ac:dyDescent="0.2">
      <c r="G22066" s="64"/>
      <c r="H22066" s="64"/>
      <c r="O22066" s="87"/>
      <c r="P22066" s="127"/>
      <c r="Q22066" s="127"/>
      <c r="R22066" s="127"/>
    </row>
    <row r="22067" spans="7:18" x14ac:dyDescent="0.2">
      <c r="G22067" s="64"/>
      <c r="H22067" s="64"/>
      <c r="O22067" s="87"/>
      <c r="P22067" s="127"/>
      <c r="Q22067" s="127"/>
      <c r="R22067" s="127"/>
    </row>
    <row r="22068" spans="7:18" x14ac:dyDescent="0.2">
      <c r="G22068" s="64"/>
      <c r="H22068" s="64"/>
      <c r="O22068" s="87"/>
      <c r="P22068" s="127"/>
      <c r="Q22068" s="127"/>
      <c r="R22068" s="127"/>
    </row>
    <row r="22069" spans="7:18" x14ac:dyDescent="0.2">
      <c r="G22069" s="64"/>
      <c r="H22069" s="64"/>
      <c r="O22069" s="87"/>
      <c r="P22069" s="127"/>
      <c r="Q22069" s="127"/>
      <c r="R22069" s="127"/>
    </row>
    <row r="22070" spans="7:18" x14ac:dyDescent="0.2">
      <c r="G22070" s="64"/>
      <c r="H22070" s="64"/>
      <c r="O22070" s="87"/>
      <c r="P22070" s="127"/>
      <c r="Q22070" s="127"/>
      <c r="R22070" s="127"/>
    </row>
    <row r="22071" spans="7:18" x14ac:dyDescent="0.2">
      <c r="G22071" s="64"/>
      <c r="H22071" s="64"/>
      <c r="O22071" s="87"/>
      <c r="P22071" s="127"/>
      <c r="Q22071" s="127"/>
      <c r="R22071" s="127"/>
    </row>
    <row r="22072" spans="7:18" x14ac:dyDescent="0.2">
      <c r="G22072" s="64"/>
      <c r="H22072" s="64"/>
      <c r="O22072" s="87"/>
      <c r="P22072" s="127"/>
      <c r="Q22072" s="127"/>
      <c r="R22072" s="127"/>
    </row>
    <row r="22073" spans="7:18" x14ac:dyDescent="0.2">
      <c r="G22073" s="64"/>
      <c r="H22073" s="64"/>
      <c r="O22073" s="87"/>
      <c r="P22073" s="127"/>
      <c r="Q22073" s="127"/>
      <c r="R22073" s="127"/>
    </row>
    <row r="22074" spans="7:18" x14ac:dyDescent="0.2">
      <c r="G22074" s="64"/>
      <c r="H22074" s="64"/>
      <c r="O22074" s="87"/>
      <c r="P22074" s="127"/>
      <c r="Q22074" s="127"/>
      <c r="R22074" s="127"/>
    </row>
    <row r="22075" spans="7:18" x14ac:dyDescent="0.2">
      <c r="G22075" s="64"/>
      <c r="H22075" s="64"/>
      <c r="O22075" s="87"/>
      <c r="P22075" s="127"/>
      <c r="Q22075" s="127"/>
      <c r="R22075" s="127"/>
    </row>
    <row r="22076" spans="7:18" x14ac:dyDescent="0.2">
      <c r="G22076" s="64"/>
      <c r="H22076" s="64"/>
      <c r="O22076" s="87"/>
      <c r="P22076" s="127"/>
      <c r="Q22076" s="127"/>
      <c r="R22076" s="127"/>
    </row>
    <row r="22077" spans="7:18" x14ac:dyDescent="0.2">
      <c r="G22077" s="64"/>
      <c r="H22077" s="64"/>
      <c r="O22077" s="87"/>
      <c r="P22077" s="127"/>
      <c r="Q22077" s="127"/>
      <c r="R22077" s="127"/>
    </row>
    <row r="22078" spans="7:18" x14ac:dyDescent="0.2">
      <c r="G22078" s="64"/>
      <c r="H22078" s="64"/>
      <c r="O22078" s="87"/>
      <c r="P22078" s="127"/>
      <c r="Q22078" s="127"/>
      <c r="R22078" s="127"/>
    </row>
    <row r="22079" spans="7:18" x14ac:dyDescent="0.2">
      <c r="G22079" s="64"/>
      <c r="H22079" s="64"/>
      <c r="O22079" s="87"/>
      <c r="P22079" s="127"/>
      <c r="Q22079" s="127"/>
      <c r="R22079" s="127"/>
    </row>
    <row r="22080" spans="7:18" x14ac:dyDescent="0.2">
      <c r="G22080" s="64"/>
      <c r="H22080" s="64"/>
      <c r="O22080" s="87"/>
      <c r="P22080" s="127"/>
      <c r="Q22080" s="127"/>
      <c r="R22080" s="127"/>
    </row>
    <row r="22081" spans="7:18" x14ac:dyDescent="0.2">
      <c r="G22081" s="64"/>
      <c r="H22081" s="64"/>
      <c r="O22081" s="87"/>
      <c r="P22081" s="127"/>
      <c r="Q22081" s="127"/>
      <c r="R22081" s="127"/>
    </row>
    <row r="22082" spans="7:18" x14ac:dyDescent="0.2">
      <c r="G22082" s="64"/>
      <c r="H22082" s="64"/>
      <c r="O22082" s="87"/>
      <c r="P22082" s="127"/>
      <c r="Q22082" s="127"/>
      <c r="R22082" s="127"/>
    </row>
    <row r="22083" spans="7:18" x14ac:dyDescent="0.2">
      <c r="G22083" s="64"/>
      <c r="H22083" s="64"/>
      <c r="O22083" s="87"/>
      <c r="P22083" s="127"/>
      <c r="Q22083" s="127"/>
      <c r="R22083" s="127"/>
    </row>
    <row r="22084" spans="7:18" x14ac:dyDescent="0.2">
      <c r="G22084" s="64"/>
      <c r="H22084" s="64"/>
      <c r="O22084" s="87"/>
      <c r="P22084" s="127"/>
      <c r="Q22084" s="127"/>
      <c r="R22084" s="127"/>
    </row>
    <row r="22085" spans="7:18" x14ac:dyDescent="0.2">
      <c r="G22085" s="64"/>
      <c r="H22085" s="64"/>
      <c r="O22085" s="87"/>
      <c r="P22085" s="127"/>
      <c r="Q22085" s="127"/>
      <c r="R22085" s="127"/>
    </row>
    <row r="22086" spans="7:18" x14ac:dyDescent="0.2">
      <c r="G22086" s="64"/>
      <c r="H22086" s="64"/>
      <c r="O22086" s="87"/>
      <c r="P22086" s="127"/>
      <c r="Q22086" s="127"/>
      <c r="R22086" s="127"/>
    </row>
    <row r="22087" spans="7:18" x14ac:dyDescent="0.2">
      <c r="G22087" s="64"/>
      <c r="H22087" s="64"/>
      <c r="O22087" s="87"/>
      <c r="P22087" s="127"/>
      <c r="Q22087" s="127"/>
      <c r="R22087" s="127"/>
    </row>
    <row r="22088" spans="7:18" x14ac:dyDescent="0.2">
      <c r="G22088" s="64"/>
      <c r="H22088" s="64"/>
      <c r="O22088" s="87"/>
      <c r="P22088" s="127"/>
      <c r="Q22088" s="127"/>
      <c r="R22088" s="127"/>
    </row>
    <row r="22089" spans="7:18" x14ac:dyDescent="0.2">
      <c r="G22089" s="64"/>
      <c r="H22089" s="64"/>
      <c r="O22089" s="87"/>
      <c r="P22089" s="127"/>
      <c r="Q22089" s="127"/>
      <c r="R22089" s="127"/>
    </row>
    <row r="22090" spans="7:18" x14ac:dyDescent="0.2">
      <c r="G22090" s="64"/>
      <c r="H22090" s="64"/>
      <c r="O22090" s="87"/>
      <c r="P22090" s="127"/>
      <c r="Q22090" s="127"/>
      <c r="R22090" s="127"/>
    </row>
    <row r="22091" spans="7:18" x14ac:dyDescent="0.2">
      <c r="G22091" s="64"/>
      <c r="H22091" s="64"/>
      <c r="O22091" s="87"/>
      <c r="P22091" s="127"/>
      <c r="Q22091" s="127"/>
      <c r="R22091" s="127"/>
    </row>
    <row r="22092" spans="7:18" x14ac:dyDescent="0.2">
      <c r="G22092" s="64"/>
      <c r="H22092" s="64"/>
      <c r="O22092" s="87"/>
      <c r="P22092" s="127"/>
      <c r="Q22092" s="127"/>
      <c r="R22092" s="127"/>
    </row>
    <row r="22093" spans="7:18" x14ac:dyDescent="0.2">
      <c r="G22093" s="64"/>
      <c r="H22093" s="64"/>
      <c r="O22093" s="87"/>
      <c r="P22093" s="127"/>
      <c r="Q22093" s="127"/>
      <c r="R22093" s="127"/>
    </row>
    <row r="22094" spans="7:18" x14ac:dyDescent="0.2">
      <c r="G22094" s="64"/>
      <c r="H22094" s="64"/>
      <c r="O22094" s="87"/>
      <c r="P22094" s="127"/>
      <c r="Q22094" s="127"/>
      <c r="R22094" s="127"/>
    </row>
    <row r="22095" spans="7:18" x14ac:dyDescent="0.2">
      <c r="G22095" s="64"/>
      <c r="H22095" s="64"/>
      <c r="O22095" s="87"/>
      <c r="P22095" s="127"/>
      <c r="Q22095" s="127"/>
      <c r="R22095" s="127"/>
    </row>
    <row r="22096" spans="7:18" x14ac:dyDescent="0.2">
      <c r="G22096" s="64"/>
      <c r="H22096" s="64"/>
      <c r="O22096" s="87"/>
      <c r="P22096" s="127"/>
      <c r="Q22096" s="127"/>
      <c r="R22096" s="127"/>
    </row>
    <row r="22097" spans="7:18" x14ac:dyDescent="0.2">
      <c r="G22097" s="64"/>
      <c r="H22097" s="64"/>
      <c r="O22097" s="87"/>
      <c r="P22097" s="127"/>
      <c r="Q22097" s="127"/>
      <c r="R22097" s="127"/>
    </row>
    <row r="22098" spans="7:18" x14ac:dyDescent="0.2">
      <c r="G22098" s="64"/>
      <c r="H22098" s="64"/>
      <c r="O22098" s="87"/>
      <c r="P22098" s="127"/>
      <c r="Q22098" s="127"/>
      <c r="R22098" s="127"/>
    </row>
    <row r="22099" spans="7:18" x14ac:dyDescent="0.2">
      <c r="G22099" s="64"/>
      <c r="H22099" s="64"/>
      <c r="O22099" s="87"/>
      <c r="P22099" s="127"/>
      <c r="Q22099" s="127"/>
      <c r="R22099" s="127"/>
    </row>
    <row r="22100" spans="7:18" x14ac:dyDescent="0.2">
      <c r="G22100" s="64"/>
      <c r="H22100" s="64"/>
      <c r="O22100" s="87"/>
      <c r="P22100" s="127"/>
      <c r="Q22100" s="127"/>
      <c r="R22100" s="127"/>
    </row>
    <row r="22101" spans="7:18" x14ac:dyDescent="0.2">
      <c r="G22101" s="64"/>
      <c r="H22101" s="64"/>
      <c r="O22101" s="87"/>
      <c r="P22101" s="127"/>
      <c r="Q22101" s="127"/>
      <c r="R22101" s="127"/>
    </row>
    <row r="22102" spans="7:18" x14ac:dyDescent="0.2">
      <c r="G22102" s="64"/>
      <c r="H22102" s="64"/>
      <c r="O22102" s="87"/>
      <c r="P22102" s="127"/>
      <c r="Q22102" s="127"/>
      <c r="R22102" s="127"/>
    </row>
    <row r="22103" spans="7:18" x14ac:dyDescent="0.2">
      <c r="G22103" s="64"/>
      <c r="H22103" s="64"/>
      <c r="O22103" s="87"/>
      <c r="P22103" s="127"/>
      <c r="Q22103" s="127"/>
      <c r="R22103" s="127"/>
    </row>
    <row r="22104" spans="7:18" x14ac:dyDescent="0.2">
      <c r="G22104" s="64"/>
      <c r="H22104" s="64"/>
      <c r="O22104" s="87"/>
      <c r="P22104" s="127"/>
      <c r="Q22104" s="127"/>
      <c r="R22104" s="127"/>
    </row>
    <row r="22105" spans="7:18" x14ac:dyDescent="0.2">
      <c r="G22105" s="64"/>
      <c r="H22105" s="64"/>
      <c r="O22105" s="87"/>
      <c r="P22105" s="127"/>
      <c r="Q22105" s="127"/>
      <c r="R22105" s="127"/>
    </row>
    <row r="22106" spans="7:18" x14ac:dyDescent="0.2">
      <c r="G22106" s="64"/>
      <c r="H22106" s="64"/>
      <c r="O22106" s="87"/>
      <c r="P22106" s="127"/>
      <c r="Q22106" s="127"/>
      <c r="R22106" s="127"/>
    </row>
    <row r="22107" spans="7:18" x14ac:dyDescent="0.2">
      <c r="G22107" s="64"/>
      <c r="H22107" s="64"/>
      <c r="O22107" s="87"/>
      <c r="P22107" s="127"/>
      <c r="Q22107" s="127"/>
      <c r="R22107" s="127"/>
    </row>
    <row r="22108" spans="7:18" x14ac:dyDescent="0.2">
      <c r="G22108" s="64"/>
      <c r="H22108" s="64"/>
      <c r="O22108" s="87"/>
      <c r="P22108" s="127"/>
      <c r="Q22108" s="127"/>
      <c r="R22108" s="127"/>
    </row>
    <row r="22109" spans="7:18" x14ac:dyDescent="0.2">
      <c r="G22109" s="64"/>
      <c r="H22109" s="64"/>
      <c r="O22109" s="87"/>
      <c r="P22109" s="127"/>
      <c r="Q22109" s="127"/>
      <c r="R22109" s="127"/>
    </row>
    <row r="22110" spans="7:18" x14ac:dyDescent="0.2">
      <c r="G22110" s="64"/>
      <c r="H22110" s="64"/>
      <c r="O22110" s="87"/>
      <c r="P22110" s="127"/>
      <c r="Q22110" s="127"/>
      <c r="R22110" s="127"/>
    </row>
    <row r="22111" spans="7:18" x14ac:dyDescent="0.2">
      <c r="G22111" s="64"/>
      <c r="H22111" s="64"/>
      <c r="O22111" s="87"/>
      <c r="P22111" s="127"/>
      <c r="Q22111" s="127"/>
      <c r="R22111" s="127"/>
    </row>
    <row r="22112" spans="7:18" x14ac:dyDescent="0.2">
      <c r="G22112" s="64"/>
      <c r="H22112" s="64"/>
      <c r="O22112" s="87"/>
      <c r="P22112" s="127"/>
      <c r="Q22112" s="127"/>
      <c r="R22112" s="127"/>
    </row>
    <row r="22113" spans="7:18" x14ac:dyDescent="0.2">
      <c r="G22113" s="64"/>
      <c r="H22113" s="64"/>
      <c r="O22113" s="87"/>
      <c r="P22113" s="127"/>
      <c r="Q22113" s="127"/>
      <c r="R22113" s="127"/>
    </row>
    <row r="22114" spans="7:18" x14ac:dyDescent="0.2">
      <c r="G22114" s="64"/>
      <c r="H22114" s="64"/>
      <c r="O22114" s="87"/>
      <c r="P22114" s="127"/>
      <c r="Q22114" s="127"/>
      <c r="R22114" s="127"/>
    </row>
    <row r="22115" spans="7:18" x14ac:dyDescent="0.2">
      <c r="G22115" s="64"/>
      <c r="H22115" s="64"/>
      <c r="O22115" s="87"/>
      <c r="P22115" s="127"/>
      <c r="Q22115" s="127"/>
      <c r="R22115" s="127"/>
    </row>
    <row r="22116" spans="7:18" x14ac:dyDescent="0.2">
      <c r="G22116" s="64"/>
      <c r="H22116" s="64"/>
      <c r="O22116" s="87"/>
      <c r="P22116" s="127"/>
      <c r="Q22116" s="127"/>
      <c r="R22116" s="127"/>
    </row>
    <row r="22117" spans="7:18" x14ac:dyDescent="0.2">
      <c r="G22117" s="64"/>
      <c r="H22117" s="64"/>
      <c r="O22117" s="87"/>
      <c r="P22117" s="127"/>
      <c r="Q22117" s="127"/>
      <c r="R22117" s="127"/>
    </row>
    <row r="22118" spans="7:18" x14ac:dyDescent="0.2">
      <c r="G22118" s="64"/>
      <c r="H22118" s="64"/>
      <c r="O22118" s="87"/>
      <c r="P22118" s="127"/>
      <c r="Q22118" s="127"/>
      <c r="R22118" s="127"/>
    </row>
    <row r="22119" spans="7:18" x14ac:dyDescent="0.2">
      <c r="G22119" s="64"/>
      <c r="H22119" s="64"/>
      <c r="O22119" s="87"/>
      <c r="P22119" s="127"/>
      <c r="Q22119" s="127"/>
      <c r="R22119" s="127"/>
    </row>
    <row r="22120" spans="7:18" x14ac:dyDescent="0.2">
      <c r="G22120" s="64"/>
      <c r="H22120" s="64"/>
      <c r="O22120" s="87"/>
      <c r="P22120" s="127"/>
      <c r="Q22120" s="127"/>
      <c r="R22120" s="127"/>
    </row>
    <row r="22121" spans="7:18" x14ac:dyDescent="0.2">
      <c r="G22121" s="64"/>
      <c r="H22121" s="64"/>
      <c r="O22121" s="87"/>
      <c r="P22121" s="127"/>
      <c r="Q22121" s="127"/>
      <c r="R22121" s="127"/>
    </row>
    <row r="22122" spans="7:18" x14ac:dyDescent="0.2">
      <c r="G22122" s="64"/>
      <c r="H22122" s="64"/>
      <c r="O22122" s="87"/>
      <c r="P22122" s="127"/>
      <c r="Q22122" s="127"/>
      <c r="R22122" s="127"/>
    </row>
    <row r="22123" spans="7:18" x14ac:dyDescent="0.2">
      <c r="G22123" s="64"/>
      <c r="H22123" s="64"/>
      <c r="O22123" s="87"/>
      <c r="P22123" s="127"/>
      <c r="Q22123" s="127"/>
      <c r="R22123" s="127"/>
    </row>
    <row r="22124" spans="7:18" x14ac:dyDescent="0.2">
      <c r="G22124" s="64"/>
      <c r="H22124" s="64"/>
      <c r="O22124" s="87"/>
      <c r="P22124" s="127"/>
      <c r="Q22124" s="127"/>
      <c r="R22124" s="127"/>
    </row>
    <row r="22125" spans="7:18" x14ac:dyDescent="0.2">
      <c r="G22125" s="64"/>
      <c r="H22125" s="64"/>
      <c r="O22125" s="87"/>
      <c r="P22125" s="127"/>
      <c r="Q22125" s="127"/>
      <c r="R22125" s="127"/>
    </row>
    <row r="22126" spans="7:18" x14ac:dyDescent="0.2">
      <c r="G22126" s="64"/>
      <c r="H22126" s="64"/>
      <c r="O22126" s="87"/>
      <c r="P22126" s="127"/>
      <c r="Q22126" s="127"/>
      <c r="R22126" s="127"/>
    </row>
    <row r="22127" spans="7:18" x14ac:dyDescent="0.2">
      <c r="G22127" s="64"/>
      <c r="H22127" s="64"/>
      <c r="O22127" s="87"/>
      <c r="P22127" s="127"/>
      <c r="Q22127" s="127"/>
      <c r="R22127" s="127"/>
    </row>
    <row r="22128" spans="7:18" x14ac:dyDescent="0.2">
      <c r="G22128" s="64"/>
      <c r="H22128" s="64"/>
      <c r="O22128" s="87"/>
      <c r="P22128" s="127"/>
      <c r="Q22128" s="127"/>
      <c r="R22128" s="127"/>
    </row>
    <row r="22129" spans="7:18" x14ac:dyDescent="0.2">
      <c r="G22129" s="64"/>
      <c r="H22129" s="64"/>
      <c r="O22129" s="87"/>
      <c r="P22129" s="127"/>
      <c r="Q22129" s="127"/>
      <c r="R22129" s="127"/>
    </row>
    <row r="22130" spans="7:18" x14ac:dyDescent="0.2">
      <c r="G22130" s="64"/>
      <c r="H22130" s="64"/>
      <c r="O22130" s="87"/>
      <c r="P22130" s="127"/>
      <c r="Q22130" s="127"/>
      <c r="R22130" s="127"/>
    </row>
    <row r="22131" spans="7:18" x14ac:dyDescent="0.2">
      <c r="G22131" s="64"/>
      <c r="H22131" s="64"/>
      <c r="O22131" s="87"/>
      <c r="P22131" s="127"/>
      <c r="Q22131" s="127"/>
      <c r="R22131" s="127"/>
    </row>
    <row r="22132" spans="7:18" x14ac:dyDescent="0.2">
      <c r="G22132" s="64"/>
      <c r="H22132" s="64"/>
      <c r="O22132" s="87"/>
      <c r="P22132" s="127"/>
      <c r="Q22132" s="127"/>
      <c r="R22132" s="127"/>
    </row>
    <row r="22133" spans="7:18" x14ac:dyDescent="0.2">
      <c r="G22133" s="64"/>
      <c r="H22133" s="64"/>
      <c r="O22133" s="87"/>
      <c r="P22133" s="127"/>
      <c r="Q22133" s="127"/>
      <c r="R22133" s="127"/>
    </row>
    <row r="22134" spans="7:18" x14ac:dyDescent="0.2">
      <c r="G22134" s="64"/>
      <c r="H22134" s="64"/>
      <c r="O22134" s="87"/>
      <c r="P22134" s="127"/>
      <c r="Q22134" s="127"/>
      <c r="R22134" s="127"/>
    </row>
    <row r="22135" spans="7:18" x14ac:dyDescent="0.2">
      <c r="G22135" s="64"/>
      <c r="H22135" s="64"/>
      <c r="O22135" s="87"/>
      <c r="P22135" s="127"/>
      <c r="Q22135" s="127"/>
      <c r="R22135" s="127"/>
    </row>
    <row r="22136" spans="7:18" x14ac:dyDescent="0.2">
      <c r="G22136" s="64"/>
      <c r="H22136" s="64"/>
      <c r="O22136" s="87"/>
      <c r="P22136" s="127"/>
      <c r="Q22136" s="127"/>
      <c r="R22136" s="127"/>
    </row>
    <row r="22137" spans="7:18" x14ac:dyDescent="0.2">
      <c r="G22137" s="64"/>
      <c r="H22137" s="64"/>
      <c r="O22137" s="87"/>
      <c r="P22137" s="127"/>
      <c r="Q22137" s="127"/>
      <c r="R22137" s="127"/>
    </row>
    <row r="22138" spans="7:18" x14ac:dyDescent="0.2">
      <c r="G22138" s="64"/>
      <c r="H22138" s="64"/>
      <c r="O22138" s="87"/>
      <c r="P22138" s="127"/>
      <c r="Q22138" s="127"/>
      <c r="R22138" s="127"/>
    </row>
    <row r="22139" spans="7:18" x14ac:dyDescent="0.2">
      <c r="G22139" s="64"/>
      <c r="H22139" s="64"/>
      <c r="O22139" s="87"/>
      <c r="P22139" s="127"/>
      <c r="Q22139" s="127"/>
      <c r="R22139" s="127"/>
    </row>
    <row r="22140" spans="7:18" x14ac:dyDescent="0.2">
      <c r="G22140" s="64"/>
      <c r="H22140" s="64"/>
      <c r="O22140" s="87"/>
      <c r="P22140" s="127"/>
      <c r="Q22140" s="127"/>
      <c r="R22140" s="127"/>
    </row>
    <row r="22141" spans="7:18" x14ac:dyDescent="0.2">
      <c r="G22141" s="64"/>
      <c r="H22141" s="64"/>
      <c r="O22141" s="87"/>
      <c r="P22141" s="127"/>
      <c r="Q22141" s="127"/>
      <c r="R22141" s="127"/>
    </row>
    <row r="22142" spans="7:18" x14ac:dyDescent="0.2">
      <c r="G22142" s="64"/>
      <c r="H22142" s="64"/>
      <c r="O22142" s="87"/>
      <c r="P22142" s="127"/>
      <c r="Q22142" s="127"/>
      <c r="R22142" s="127"/>
    </row>
    <row r="22143" spans="7:18" x14ac:dyDescent="0.2">
      <c r="G22143" s="64"/>
      <c r="H22143" s="64"/>
      <c r="O22143" s="87"/>
      <c r="P22143" s="127"/>
      <c r="Q22143" s="127"/>
      <c r="R22143" s="127"/>
    </row>
    <row r="22144" spans="7:18" x14ac:dyDescent="0.2">
      <c r="G22144" s="64"/>
      <c r="H22144" s="64"/>
      <c r="O22144" s="87"/>
      <c r="P22144" s="127"/>
      <c r="Q22144" s="127"/>
      <c r="R22144" s="127"/>
    </row>
    <row r="22145" spans="7:18" x14ac:dyDescent="0.2">
      <c r="G22145" s="64"/>
      <c r="H22145" s="64"/>
      <c r="O22145" s="87"/>
      <c r="P22145" s="127"/>
      <c r="Q22145" s="127"/>
      <c r="R22145" s="127"/>
    </row>
    <row r="22146" spans="7:18" x14ac:dyDescent="0.2">
      <c r="G22146" s="64"/>
      <c r="H22146" s="64"/>
      <c r="O22146" s="87"/>
      <c r="P22146" s="127"/>
      <c r="Q22146" s="127"/>
      <c r="R22146" s="127"/>
    </row>
    <row r="22147" spans="7:18" x14ac:dyDescent="0.2">
      <c r="G22147" s="64"/>
      <c r="H22147" s="64"/>
      <c r="O22147" s="87"/>
      <c r="P22147" s="127"/>
      <c r="Q22147" s="127"/>
      <c r="R22147" s="127"/>
    </row>
    <row r="22148" spans="7:18" x14ac:dyDescent="0.2">
      <c r="G22148" s="64"/>
      <c r="H22148" s="64"/>
      <c r="O22148" s="87"/>
      <c r="P22148" s="127"/>
      <c r="Q22148" s="127"/>
      <c r="R22148" s="127"/>
    </row>
    <row r="22149" spans="7:18" x14ac:dyDescent="0.2">
      <c r="G22149" s="64"/>
      <c r="H22149" s="64"/>
      <c r="O22149" s="87"/>
      <c r="P22149" s="127"/>
      <c r="Q22149" s="127"/>
      <c r="R22149" s="127"/>
    </row>
    <row r="22150" spans="7:18" x14ac:dyDescent="0.2">
      <c r="G22150" s="64"/>
      <c r="H22150" s="64"/>
      <c r="O22150" s="87"/>
      <c r="P22150" s="127"/>
      <c r="Q22150" s="127"/>
      <c r="R22150" s="127"/>
    </row>
    <row r="22151" spans="7:18" x14ac:dyDescent="0.2">
      <c r="G22151" s="64"/>
      <c r="H22151" s="64"/>
      <c r="O22151" s="87"/>
      <c r="P22151" s="127"/>
      <c r="Q22151" s="127"/>
      <c r="R22151" s="127"/>
    </row>
    <row r="22152" spans="7:18" x14ac:dyDescent="0.2">
      <c r="G22152" s="64"/>
      <c r="H22152" s="64"/>
      <c r="O22152" s="87"/>
      <c r="P22152" s="127"/>
      <c r="Q22152" s="127"/>
      <c r="R22152" s="127"/>
    </row>
    <row r="22153" spans="7:18" x14ac:dyDescent="0.2">
      <c r="G22153" s="64"/>
      <c r="H22153" s="64"/>
      <c r="O22153" s="87"/>
      <c r="P22153" s="127"/>
      <c r="Q22153" s="127"/>
      <c r="R22153" s="127"/>
    </row>
    <row r="22154" spans="7:18" x14ac:dyDescent="0.2">
      <c r="G22154" s="64"/>
      <c r="H22154" s="64"/>
      <c r="O22154" s="87"/>
      <c r="P22154" s="127"/>
      <c r="Q22154" s="127"/>
      <c r="R22154" s="127"/>
    </row>
    <row r="22155" spans="7:18" x14ac:dyDescent="0.2">
      <c r="G22155" s="64"/>
      <c r="H22155" s="64"/>
      <c r="O22155" s="87"/>
      <c r="P22155" s="127"/>
      <c r="Q22155" s="127"/>
      <c r="R22155" s="127"/>
    </row>
    <row r="22156" spans="7:18" x14ac:dyDescent="0.2">
      <c r="G22156" s="64"/>
      <c r="H22156" s="64"/>
      <c r="O22156" s="87"/>
      <c r="P22156" s="127"/>
      <c r="Q22156" s="127"/>
      <c r="R22156" s="127"/>
    </row>
    <row r="22157" spans="7:18" x14ac:dyDescent="0.2">
      <c r="G22157" s="64"/>
      <c r="H22157" s="64"/>
      <c r="O22157" s="87"/>
      <c r="P22157" s="127"/>
      <c r="Q22157" s="127"/>
      <c r="R22157" s="127"/>
    </row>
    <row r="22158" spans="7:18" x14ac:dyDescent="0.2">
      <c r="G22158" s="64"/>
      <c r="H22158" s="64"/>
      <c r="O22158" s="87"/>
      <c r="P22158" s="127"/>
      <c r="Q22158" s="127"/>
      <c r="R22158" s="127"/>
    </row>
    <row r="22159" spans="7:18" x14ac:dyDescent="0.2">
      <c r="G22159" s="64"/>
      <c r="H22159" s="64"/>
      <c r="O22159" s="87"/>
      <c r="P22159" s="127"/>
      <c r="Q22159" s="127"/>
      <c r="R22159" s="127"/>
    </row>
    <row r="22160" spans="7:18" x14ac:dyDescent="0.2">
      <c r="G22160" s="64"/>
      <c r="H22160" s="64"/>
      <c r="O22160" s="87"/>
      <c r="P22160" s="127"/>
      <c r="Q22160" s="127"/>
      <c r="R22160" s="127"/>
    </row>
    <row r="22161" spans="7:18" x14ac:dyDescent="0.2">
      <c r="G22161" s="64"/>
      <c r="H22161" s="64"/>
      <c r="O22161" s="87"/>
      <c r="P22161" s="127"/>
      <c r="Q22161" s="127"/>
      <c r="R22161" s="127"/>
    </row>
    <row r="22162" spans="7:18" x14ac:dyDescent="0.2">
      <c r="G22162" s="64"/>
      <c r="H22162" s="64"/>
      <c r="O22162" s="87"/>
      <c r="P22162" s="127"/>
      <c r="Q22162" s="127"/>
      <c r="R22162" s="127"/>
    </row>
    <row r="22163" spans="7:18" x14ac:dyDescent="0.2">
      <c r="G22163" s="64"/>
      <c r="H22163" s="64"/>
      <c r="O22163" s="87"/>
      <c r="P22163" s="127"/>
      <c r="Q22163" s="127"/>
      <c r="R22163" s="127"/>
    </row>
    <row r="22164" spans="7:18" x14ac:dyDescent="0.2">
      <c r="G22164" s="64"/>
      <c r="H22164" s="64"/>
      <c r="O22164" s="87"/>
      <c r="P22164" s="127"/>
      <c r="Q22164" s="127"/>
      <c r="R22164" s="127"/>
    </row>
    <row r="22165" spans="7:18" x14ac:dyDescent="0.2">
      <c r="G22165" s="64"/>
      <c r="H22165" s="64"/>
      <c r="O22165" s="87"/>
      <c r="P22165" s="127"/>
      <c r="Q22165" s="127"/>
      <c r="R22165" s="127"/>
    </row>
    <row r="22166" spans="7:18" x14ac:dyDescent="0.2">
      <c r="G22166" s="64"/>
      <c r="H22166" s="64"/>
      <c r="O22166" s="87"/>
      <c r="P22166" s="127"/>
      <c r="Q22166" s="127"/>
      <c r="R22166" s="127"/>
    </row>
    <row r="22167" spans="7:18" x14ac:dyDescent="0.2">
      <c r="G22167" s="64"/>
      <c r="H22167" s="64"/>
      <c r="O22167" s="87"/>
      <c r="P22167" s="127"/>
      <c r="Q22167" s="127"/>
      <c r="R22167" s="127"/>
    </row>
    <row r="22168" spans="7:18" x14ac:dyDescent="0.2">
      <c r="G22168" s="64"/>
      <c r="H22168" s="64"/>
      <c r="O22168" s="87"/>
      <c r="P22168" s="127"/>
      <c r="Q22168" s="127"/>
      <c r="R22168" s="127"/>
    </row>
    <row r="22169" spans="7:18" x14ac:dyDescent="0.2">
      <c r="G22169" s="64"/>
      <c r="H22169" s="64"/>
      <c r="O22169" s="87"/>
      <c r="P22169" s="127"/>
      <c r="Q22169" s="127"/>
      <c r="R22169" s="127"/>
    </row>
    <row r="22170" spans="7:18" x14ac:dyDescent="0.2">
      <c r="G22170" s="64"/>
      <c r="H22170" s="64"/>
      <c r="O22170" s="87"/>
      <c r="P22170" s="127"/>
      <c r="Q22170" s="127"/>
      <c r="R22170" s="127"/>
    </row>
    <row r="22171" spans="7:18" x14ac:dyDescent="0.2">
      <c r="G22171" s="64"/>
      <c r="H22171" s="64"/>
      <c r="O22171" s="87"/>
      <c r="P22171" s="127"/>
      <c r="Q22171" s="127"/>
      <c r="R22171" s="127"/>
    </row>
    <row r="22172" spans="7:18" x14ac:dyDescent="0.2">
      <c r="G22172" s="64"/>
      <c r="H22172" s="64"/>
      <c r="O22172" s="87"/>
      <c r="P22172" s="127"/>
      <c r="Q22172" s="127"/>
      <c r="R22172" s="127"/>
    </row>
    <row r="22173" spans="7:18" x14ac:dyDescent="0.2">
      <c r="G22173" s="64"/>
      <c r="H22173" s="64"/>
      <c r="O22173" s="87"/>
      <c r="P22173" s="127"/>
      <c r="Q22173" s="127"/>
      <c r="R22173" s="127"/>
    </row>
    <row r="22174" spans="7:18" x14ac:dyDescent="0.2">
      <c r="G22174" s="64"/>
      <c r="H22174" s="64"/>
      <c r="O22174" s="87"/>
      <c r="P22174" s="127"/>
      <c r="Q22174" s="127"/>
      <c r="R22174" s="127"/>
    </row>
    <row r="22175" spans="7:18" x14ac:dyDescent="0.2">
      <c r="G22175" s="64"/>
      <c r="H22175" s="64"/>
      <c r="O22175" s="87"/>
      <c r="P22175" s="127"/>
      <c r="Q22175" s="127"/>
      <c r="R22175" s="127"/>
    </row>
    <row r="22176" spans="7:18" x14ac:dyDescent="0.2">
      <c r="G22176" s="64"/>
      <c r="H22176" s="64"/>
      <c r="O22176" s="87"/>
      <c r="P22176" s="127"/>
      <c r="Q22176" s="127"/>
      <c r="R22176" s="127"/>
    </row>
    <row r="22177" spans="7:18" x14ac:dyDescent="0.2">
      <c r="G22177" s="64"/>
      <c r="H22177" s="64"/>
      <c r="O22177" s="87"/>
      <c r="P22177" s="127"/>
      <c r="Q22177" s="127"/>
      <c r="R22177" s="127"/>
    </row>
    <row r="22178" spans="7:18" x14ac:dyDescent="0.2">
      <c r="G22178" s="64"/>
      <c r="H22178" s="64"/>
      <c r="O22178" s="87"/>
      <c r="P22178" s="127"/>
      <c r="Q22178" s="127"/>
      <c r="R22178" s="127"/>
    </row>
    <row r="22179" spans="7:18" x14ac:dyDescent="0.2">
      <c r="G22179" s="64"/>
      <c r="H22179" s="64"/>
      <c r="O22179" s="87"/>
      <c r="P22179" s="127"/>
      <c r="Q22179" s="127"/>
      <c r="R22179" s="127"/>
    </row>
    <row r="22180" spans="7:18" x14ac:dyDescent="0.2">
      <c r="G22180" s="64"/>
      <c r="H22180" s="64"/>
      <c r="O22180" s="87"/>
      <c r="P22180" s="127"/>
      <c r="Q22180" s="127"/>
      <c r="R22180" s="127"/>
    </row>
    <row r="22181" spans="7:18" x14ac:dyDescent="0.2">
      <c r="G22181" s="64"/>
      <c r="H22181" s="64"/>
      <c r="O22181" s="87"/>
      <c r="P22181" s="127"/>
      <c r="Q22181" s="127"/>
      <c r="R22181" s="127"/>
    </row>
    <row r="22182" spans="7:18" x14ac:dyDescent="0.2">
      <c r="G22182" s="64"/>
      <c r="H22182" s="64"/>
      <c r="O22182" s="87"/>
      <c r="P22182" s="127"/>
      <c r="Q22182" s="127"/>
      <c r="R22182" s="127"/>
    </row>
    <row r="22183" spans="7:18" x14ac:dyDescent="0.2">
      <c r="G22183" s="64"/>
      <c r="H22183" s="64"/>
      <c r="O22183" s="87"/>
      <c r="P22183" s="127"/>
      <c r="Q22183" s="127"/>
      <c r="R22183" s="127"/>
    </row>
    <row r="22184" spans="7:18" x14ac:dyDescent="0.2">
      <c r="G22184" s="64"/>
      <c r="H22184" s="64"/>
      <c r="O22184" s="87"/>
      <c r="P22184" s="127"/>
      <c r="Q22184" s="127"/>
      <c r="R22184" s="127"/>
    </row>
    <row r="22185" spans="7:18" x14ac:dyDescent="0.2">
      <c r="G22185" s="64"/>
      <c r="H22185" s="64"/>
      <c r="O22185" s="87"/>
      <c r="P22185" s="127"/>
      <c r="Q22185" s="127"/>
      <c r="R22185" s="127"/>
    </row>
    <row r="22186" spans="7:18" x14ac:dyDescent="0.2">
      <c r="G22186" s="64"/>
      <c r="H22186" s="64"/>
      <c r="O22186" s="87"/>
      <c r="P22186" s="127"/>
      <c r="Q22186" s="127"/>
      <c r="R22186" s="127"/>
    </row>
    <row r="22187" spans="7:18" x14ac:dyDescent="0.2">
      <c r="G22187" s="64"/>
      <c r="H22187" s="64"/>
      <c r="O22187" s="87"/>
      <c r="P22187" s="127"/>
      <c r="Q22187" s="127"/>
      <c r="R22187" s="127"/>
    </row>
    <row r="22188" spans="7:18" x14ac:dyDescent="0.2">
      <c r="G22188" s="64"/>
      <c r="H22188" s="64"/>
      <c r="O22188" s="87"/>
      <c r="P22188" s="127"/>
      <c r="Q22188" s="127"/>
      <c r="R22188" s="127"/>
    </row>
    <row r="22189" spans="7:18" x14ac:dyDescent="0.2">
      <c r="G22189" s="64"/>
      <c r="H22189" s="64"/>
      <c r="O22189" s="87"/>
      <c r="P22189" s="127"/>
      <c r="Q22189" s="127"/>
      <c r="R22189" s="127"/>
    </row>
    <row r="22190" spans="7:18" x14ac:dyDescent="0.2">
      <c r="G22190" s="64"/>
      <c r="H22190" s="64"/>
      <c r="O22190" s="87"/>
      <c r="P22190" s="127"/>
      <c r="Q22190" s="127"/>
      <c r="R22190" s="127"/>
    </row>
    <row r="22191" spans="7:18" x14ac:dyDescent="0.2">
      <c r="G22191" s="64"/>
      <c r="H22191" s="64"/>
      <c r="O22191" s="87"/>
      <c r="P22191" s="127"/>
      <c r="Q22191" s="127"/>
      <c r="R22191" s="127"/>
    </row>
    <row r="22192" spans="7:18" x14ac:dyDescent="0.2">
      <c r="G22192" s="64"/>
      <c r="H22192" s="64"/>
      <c r="O22192" s="87"/>
      <c r="P22192" s="127"/>
      <c r="Q22192" s="127"/>
      <c r="R22192" s="127"/>
    </row>
    <row r="22193" spans="7:18" x14ac:dyDescent="0.2">
      <c r="G22193" s="64"/>
      <c r="H22193" s="64"/>
      <c r="O22193" s="87"/>
      <c r="P22193" s="127"/>
      <c r="Q22193" s="127"/>
      <c r="R22193" s="127"/>
    </row>
    <row r="22194" spans="7:18" x14ac:dyDescent="0.2">
      <c r="G22194" s="64"/>
      <c r="H22194" s="64"/>
      <c r="O22194" s="87"/>
      <c r="P22194" s="127"/>
      <c r="Q22194" s="127"/>
      <c r="R22194" s="127"/>
    </row>
    <row r="22195" spans="7:18" x14ac:dyDescent="0.2">
      <c r="G22195" s="64"/>
      <c r="H22195" s="64"/>
      <c r="O22195" s="87"/>
      <c r="P22195" s="127"/>
      <c r="Q22195" s="127"/>
      <c r="R22195" s="127"/>
    </row>
    <row r="22196" spans="7:18" x14ac:dyDescent="0.2">
      <c r="G22196" s="64"/>
      <c r="H22196" s="64"/>
      <c r="O22196" s="87"/>
      <c r="P22196" s="127"/>
      <c r="Q22196" s="127"/>
      <c r="R22196" s="127"/>
    </row>
    <row r="22197" spans="7:18" x14ac:dyDescent="0.2">
      <c r="G22197" s="64"/>
      <c r="H22197" s="64"/>
      <c r="O22197" s="87"/>
      <c r="P22197" s="127"/>
      <c r="Q22197" s="127"/>
      <c r="R22197" s="127"/>
    </row>
    <row r="22198" spans="7:18" x14ac:dyDescent="0.2">
      <c r="G22198" s="64"/>
      <c r="H22198" s="64"/>
      <c r="O22198" s="87"/>
      <c r="P22198" s="127"/>
      <c r="Q22198" s="127"/>
      <c r="R22198" s="127"/>
    </row>
    <row r="22199" spans="7:18" x14ac:dyDescent="0.2">
      <c r="G22199" s="64"/>
      <c r="H22199" s="64"/>
      <c r="O22199" s="87"/>
      <c r="P22199" s="127"/>
      <c r="Q22199" s="127"/>
      <c r="R22199" s="127"/>
    </row>
    <row r="22200" spans="7:18" x14ac:dyDescent="0.2">
      <c r="G22200" s="64"/>
      <c r="H22200" s="64"/>
      <c r="O22200" s="87"/>
      <c r="P22200" s="127"/>
      <c r="Q22200" s="127"/>
      <c r="R22200" s="127"/>
    </row>
    <row r="22201" spans="7:18" x14ac:dyDescent="0.2">
      <c r="G22201" s="64"/>
      <c r="H22201" s="64"/>
      <c r="O22201" s="87"/>
      <c r="P22201" s="127"/>
      <c r="Q22201" s="127"/>
      <c r="R22201" s="127"/>
    </row>
    <row r="22202" spans="7:18" x14ac:dyDescent="0.2">
      <c r="G22202" s="64"/>
      <c r="H22202" s="64"/>
      <c r="O22202" s="87"/>
      <c r="P22202" s="127"/>
      <c r="Q22202" s="127"/>
      <c r="R22202" s="127"/>
    </row>
    <row r="22203" spans="7:18" x14ac:dyDescent="0.2">
      <c r="G22203" s="64"/>
      <c r="H22203" s="64"/>
      <c r="O22203" s="87"/>
      <c r="P22203" s="127"/>
      <c r="Q22203" s="127"/>
      <c r="R22203" s="127"/>
    </row>
    <row r="22204" spans="7:18" x14ac:dyDescent="0.2">
      <c r="G22204" s="64"/>
      <c r="H22204" s="64"/>
      <c r="O22204" s="87"/>
      <c r="P22204" s="127"/>
      <c r="Q22204" s="127"/>
      <c r="R22204" s="127"/>
    </row>
    <row r="22205" spans="7:18" x14ac:dyDescent="0.2">
      <c r="G22205" s="64"/>
      <c r="H22205" s="64"/>
      <c r="O22205" s="87"/>
      <c r="P22205" s="127"/>
      <c r="Q22205" s="127"/>
      <c r="R22205" s="127"/>
    </row>
    <row r="22206" spans="7:18" x14ac:dyDescent="0.2">
      <c r="G22206" s="64"/>
      <c r="H22206" s="64"/>
      <c r="O22206" s="87"/>
      <c r="P22206" s="127"/>
      <c r="Q22206" s="127"/>
      <c r="R22206" s="127"/>
    </row>
    <row r="22207" spans="7:18" x14ac:dyDescent="0.2">
      <c r="G22207" s="64"/>
      <c r="H22207" s="64"/>
      <c r="O22207" s="87"/>
      <c r="P22207" s="127"/>
      <c r="Q22207" s="127"/>
      <c r="R22207" s="127"/>
    </row>
    <row r="22208" spans="7:18" x14ac:dyDescent="0.2">
      <c r="G22208" s="64"/>
      <c r="H22208" s="64"/>
      <c r="O22208" s="87"/>
      <c r="P22208" s="127"/>
      <c r="Q22208" s="127"/>
      <c r="R22208" s="127"/>
    </row>
    <row r="22209" spans="7:18" x14ac:dyDescent="0.2">
      <c r="G22209" s="64"/>
      <c r="H22209" s="64"/>
      <c r="O22209" s="87"/>
      <c r="P22209" s="127"/>
      <c r="Q22209" s="127"/>
      <c r="R22209" s="127"/>
    </row>
    <row r="22210" spans="7:18" x14ac:dyDescent="0.2">
      <c r="G22210" s="64"/>
      <c r="H22210" s="64"/>
      <c r="O22210" s="87"/>
      <c r="P22210" s="127"/>
      <c r="Q22210" s="127"/>
      <c r="R22210" s="127"/>
    </row>
    <row r="22211" spans="7:18" x14ac:dyDescent="0.2">
      <c r="G22211" s="64"/>
      <c r="H22211" s="64"/>
      <c r="O22211" s="87"/>
      <c r="P22211" s="127"/>
      <c r="Q22211" s="127"/>
      <c r="R22211" s="127"/>
    </row>
    <row r="22212" spans="7:18" x14ac:dyDescent="0.2">
      <c r="G22212" s="64"/>
      <c r="H22212" s="64"/>
      <c r="O22212" s="87"/>
      <c r="P22212" s="127"/>
      <c r="Q22212" s="127"/>
      <c r="R22212" s="127"/>
    </row>
    <row r="22213" spans="7:18" x14ac:dyDescent="0.2">
      <c r="G22213" s="64"/>
      <c r="H22213" s="64"/>
      <c r="O22213" s="87"/>
      <c r="P22213" s="127"/>
      <c r="Q22213" s="127"/>
      <c r="R22213" s="127"/>
    </row>
    <row r="22214" spans="7:18" x14ac:dyDescent="0.2">
      <c r="G22214" s="64"/>
      <c r="H22214" s="64"/>
      <c r="O22214" s="87"/>
      <c r="P22214" s="127"/>
      <c r="Q22214" s="127"/>
      <c r="R22214" s="127"/>
    </row>
    <row r="22215" spans="7:18" x14ac:dyDescent="0.2">
      <c r="G22215" s="64"/>
      <c r="H22215" s="64"/>
      <c r="O22215" s="87"/>
      <c r="P22215" s="127"/>
      <c r="Q22215" s="127"/>
      <c r="R22215" s="127"/>
    </row>
    <row r="22216" spans="7:18" x14ac:dyDescent="0.2">
      <c r="G22216" s="64"/>
      <c r="H22216" s="64"/>
      <c r="O22216" s="87"/>
      <c r="P22216" s="127"/>
      <c r="Q22216" s="127"/>
      <c r="R22216" s="127"/>
    </row>
    <row r="22217" spans="7:18" x14ac:dyDescent="0.2">
      <c r="G22217" s="64"/>
      <c r="H22217" s="64"/>
      <c r="O22217" s="87"/>
      <c r="P22217" s="127"/>
      <c r="Q22217" s="127"/>
      <c r="R22217" s="127"/>
    </row>
    <row r="22218" spans="7:18" x14ac:dyDescent="0.2">
      <c r="G22218" s="64"/>
      <c r="H22218" s="64"/>
      <c r="O22218" s="87"/>
      <c r="P22218" s="127"/>
      <c r="Q22218" s="127"/>
      <c r="R22218" s="127"/>
    </row>
    <row r="22219" spans="7:18" x14ac:dyDescent="0.2">
      <c r="G22219" s="64"/>
      <c r="H22219" s="64"/>
      <c r="O22219" s="87"/>
      <c r="P22219" s="127"/>
      <c r="Q22219" s="127"/>
      <c r="R22219" s="127"/>
    </row>
    <row r="22220" spans="7:18" x14ac:dyDescent="0.2">
      <c r="G22220" s="64"/>
      <c r="H22220" s="64"/>
      <c r="O22220" s="87"/>
      <c r="P22220" s="127"/>
      <c r="Q22220" s="127"/>
      <c r="R22220" s="127"/>
    </row>
    <row r="22221" spans="7:18" x14ac:dyDescent="0.2">
      <c r="G22221" s="64"/>
      <c r="H22221" s="64"/>
      <c r="O22221" s="87"/>
      <c r="P22221" s="127"/>
      <c r="Q22221" s="127"/>
      <c r="R22221" s="127"/>
    </row>
    <row r="22222" spans="7:18" x14ac:dyDescent="0.2">
      <c r="G22222" s="64"/>
      <c r="H22222" s="64"/>
      <c r="O22222" s="87"/>
      <c r="P22222" s="127"/>
      <c r="Q22222" s="127"/>
      <c r="R22222" s="127"/>
    </row>
    <row r="22223" spans="7:18" x14ac:dyDescent="0.2">
      <c r="G22223" s="64"/>
      <c r="H22223" s="64"/>
      <c r="O22223" s="87"/>
      <c r="P22223" s="127"/>
      <c r="Q22223" s="127"/>
      <c r="R22223" s="127"/>
    </row>
    <row r="22224" spans="7:18" x14ac:dyDescent="0.2">
      <c r="G22224" s="64"/>
      <c r="H22224" s="64"/>
      <c r="O22224" s="87"/>
      <c r="P22224" s="127"/>
      <c r="Q22224" s="127"/>
      <c r="R22224" s="127"/>
    </row>
    <row r="22225" spans="7:18" x14ac:dyDescent="0.2">
      <c r="G22225" s="64"/>
      <c r="H22225" s="64"/>
      <c r="O22225" s="87"/>
      <c r="P22225" s="127"/>
      <c r="Q22225" s="127"/>
      <c r="R22225" s="127"/>
    </row>
    <row r="22226" spans="7:18" x14ac:dyDescent="0.2">
      <c r="G22226" s="64"/>
      <c r="H22226" s="64"/>
      <c r="O22226" s="87"/>
      <c r="P22226" s="127"/>
      <c r="Q22226" s="127"/>
      <c r="R22226" s="127"/>
    </row>
    <row r="22227" spans="7:18" x14ac:dyDescent="0.2">
      <c r="G22227" s="64"/>
      <c r="H22227" s="64"/>
      <c r="O22227" s="87"/>
      <c r="P22227" s="127"/>
      <c r="Q22227" s="127"/>
      <c r="R22227" s="127"/>
    </row>
    <row r="22228" spans="7:18" x14ac:dyDescent="0.2">
      <c r="G22228" s="64"/>
      <c r="H22228" s="64"/>
      <c r="O22228" s="87"/>
      <c r="P22228" s="127"/>
      <c r="Q22228" s="127"/>
      <c r="R22228" s="127"/>
    </row>
    <row r="22229" spans="7:18" x14ac:dyDescent="0.2">
      <c r="G22229" s="64"/>
      <c r="H22229" s="64"/>
      <c r="O22229" s="87"/>
      <c r="P22229" s="127"/>
      <c r="Q22229" s="127"/>
      <c r="R22229" s="127"/>
    </row>
    <row r="22230" spans="7:18" x14ac:dyDescent="0.2">
      <c r="G22230" s="64"/>
      <c r="H22230" s="64"/>
      <c r="O22230" s="87"/>
      <c r="P22230" s="127"/>
      <c r="Q22230" s="127"/>
      <c r="R22230" s="127"/>
    </row>
    <row r="22231" spans="7:18" x14ac:dyDescent="0.2">
      <c r="G22231" s="64"/>
      <c r="H22231" s="64"/>
      <c r="O22231" s="87"/>
      <c r="P22231" s="127"/>
      <c r="Q22231" s="127"/>
      <c r="R22231" s="127"/>
    </row>
    <row r="22232" spans="7:18" x14ac:dyDescent="0.2">
      <c r="G22232" s="64"/>
      <c r="H22232" s="64"/>
      <c r="O22232" s="87"/>
      <c r="P22232" s="127"/>
      <c r="Q22232" s="127"/>
      <c r="R22232" s="127"/>
    </row>
    <row r="22233" spans="7:18" x14ac:dyDescent="0.2">
      <c r="G22233" s="64"/>
      <c r="H22233" s="64"/>
      <c r="O22233" s="87"/>
      <c r="P22233" s="127"/>
      <c r="Q22233" s="127"/>
      <c r="R22233" s="127"/>
    </row>
    <row r="22234" spans="7:18" x14ac:dyDescent="0.2">
      <c r="G22234" s="64"/>
      <c r="H22234" s="64"/>
      <c r="O22234" s="87"/>
      <c r="P22234" s="127"/>
      <c r="Q22234" s="127"/>
      <c r="R22234" s="127"/>
    </row>
    <row r="22235" spans="7:18" x14ac:dyDescent="0.2">
      <c r="G22235" s="64"/>
      <c r="H22235" s="64"/>
      <c r="O22235" s="87"/>
      <c r="P22235" s="127"/>
      <c r="Q22235" s="127"/>
      <c r="R22235" s="127"/>
    </row>
    <row r="22236" spans="7:18" x14ac:dyDescent="0.2">
      <c r="G22236" s="64"/>
      <c r="H22236" s="64"/>
      <c r="O22236" s="87"/>
      <c r="P22236" s="127"/>
      <c r="Q22236" s="127"/>
      <c r="R22236" s="127"/>
    </row>
    <row r="22237" spans="7:18" x14ac:dyDescent="0.2">
      <c r="G22237" s="64"/>
      <c r="H22237" s="64"/>
      <c r="O22237" s="87"/>
      <c r="P22237" s="127"/>
      <c r="Q22237" s="127"/>
      <c r="R22237" s="127"/>
    </row>
    <row r="22238" spans="7:18" x14ac:dyDescent="0.2">
      <c r="G22238" s="64"/>
      <c r="H22238" s="64"/>
      <c r="O22238" s="87"/>
      <c r="P22238" s="127"/>
      <c r="Q22238" s="127"/>
      <c r="R22238" s="127"/>
    </row>
    <row r="22239" spans="7:18" x14ac:dyDescent="0.2">
      <c r="G22239" s="64"/>
      <c r="H22239" s="64"/>
      <c r="O22239" s="87"/>
      <c r="P22239" s="127"/>
      <c r="Q22239" s="127"/>
      <c r="R22239" s="127"/>
    </row>
    <row r="22240" spans="7:18" x14ac:dyDescent="0.2">
      <c r="G22240" s="64"/>
      <c r="H22240" s="64"/>
      <c r="O22240" s="87"/>
      <c r="P22240" s="127"/>
      <c r="Q22240" s="127"/>
      <c r="R22240" s="127"/>
    </row>
    <row r="22241" spans="7:18" x14ac:dyDescent="0.2">
      <c r="G22241" s="64"/>
      <c r="H22241" s="64"/>
      <c r="O22241" s="87"/>
      <c r="P22241" s="127"/>
      <c r="Q22241" s="127"/>
      <c r="R22241" s="127"/>
    </row>
    <row r="22242" spans="7:18" x14ac:dyDescent="0.2">
      <c r="G22242" s="64"/>
      <c r="H22242" s="64"/>
      <c r="O22242" s="87"/>
      <c r="P22242" s="127"/>
      <c r="Q22242" s="127"/>
      <c r="R22242" s="127"/>
    </row>
    <row r="22243" spans="7:18" x14ac:dyDescent="0.2">
      <c r="G22243" s="64"/>
      <c r="H22243" s="64"/>
      <c r="O22243" s="87"/>
      <c r="P22243" s="127"/>
      <c r="Q22243" s="127"/>
      <c r="R22243" s="127"/>
    </row>
    <row r="22244" spans="7:18" x14ac:dyDescent="0.2">
      <c r="G22244" s="64"/>
      <c r="H22244" s="64"/>
      <c r="O22244" s="87"/>
      <c r="P22244" s="127"/>
      <c r="Q22244" s="127"/>
      <c r="R22244" s="127"/>
    </row>
    <row r="22245" spans="7:18" x14ac:dyDescent="0.2">
      <c r="G22245" s="64"/>
      <c r="H22245" s="64"/>
      <c r="O22245" s="87"/>
      <c r="P22245" s="127"/>
      <c r="Q22245" s="127"/>
      <c r="R22245" s="127"/>
    </row>
    <row r="22246" spans="7:18" x14ac:dyDescent="0.2">
      <c r="G22246" s="64"/>
      <c r="H22246" s="64"/>
      <c r="O22246" s="87"/>
      <c r="P22246" s="127"/>
      <c r="Q22246" s="127"/>
      <c r="R22246" s="127"/>
    </row>
    <row r="22247" spans="7:18" x14ac:dyDescent="0.2">
      <c r="G22247" s="64"/>
      <c r="H22247" s="64"/>
      <c r="O22247" s="87"/>
      <c r="P22247" s="127"/>
      <c r="Q22247" s="127"/>
      <c r="R22247" s="127"/>
    </row>
    <row r="22248" spans="7:18" x14ac:dyDescent="0.2">
      <c r="G22248" s="64"/>
      <c r="H22248" s="64"/>
      <c r="O22248" s="87"/>
      <c r="P22248" s="127"/>
      <c r="Q22248" s="127"/>
      <c r="R22248" s="127"/>
    </row>
    <row r="22249" spans="7:18" x14ac:dyDescent="0.2">
      <c r="G22249" s="64"/>
      <c r="H22249" s="64"/>
      <c r="O22249" s="87"/>
      <c r="P22249" s="127"/>
      <c r="Q22249" s="127"/>
      <c r="R22249" s="127"/>
    </row>
    <row r="22250" spans="7:18" x14ac:dyDescent="0.2">
      <c r="G22250" s="64"/>
      <c r="H22250" s="64"/>
      <c r="O22250" s="87"/>
      <c r="P22250" s="127"/>
      <c r="Q22250" s="127"/>
      <c r="R22250" s="127"/>
    </row>
    <row r="22251" spans="7:18" x14ac:dyDescent="0.2">
      <c r="G22251" s="64"/>
      <c r="H22251" s="64"/>
      <c r="O22251" s="87"/>
      <c r="P22251" s="127"/>
      <c r="Q22251" s="127"/>
      <c r="R22251" s="127"/>
    </row>
    <row r="22252" spans="7:18" x14ac:dyDescent="0.2">
      <c r="G22252" s="64"/>
      <c r="H22252" s="64"/>
      <c r="O22252" s="87"/>
      <c r="P22252" s="127"/>
      <c r="Q22252" s="127"/>
      <c r="R22252" s="127"/>
    </row>
    <row r="22253" spans="7:18" x14ac:dyDescent="0.2">
      <c r="G22253" s="64"/>
      <c r="H22253" s="64"/>
      <c r="O22253" s="87"/>
      <c r="P22253" s="127"/>
      <c r="Q22253" s="127"/>
      <c r="R22253" s="127"/>
    </row>
    <row r="22254" spans="7:18" x14ac:dyDescent="0.2">
      <c r="G22254" s="64"/>
      <c r="H22254" s="64"/>
      <c r="O22254" s="87"/>
      <c r="P22254" s="127"/>
      <c r="Q22254" s="127"/>
      <c r="R22254" s="127"/>
    </row>
    <row r="22255" spans="7:18" x14ac:dyDescent="0.2">
      <c r="G22255" s="64"/>
      <c r="H22255" s="64"/>
      <c r="O22255" s="87"/>
      <c r="P22255" s="127"/>
      <c r="Q22255" s="127"/>
      <c r="R22255" s="127"/>
    </row>
    <row r="22256" spans="7:18" x14ac:dyDescent="0.2">
      <c r="G22256" s="64"/>
      <c r="H22256" s="64"/>
      <c r="O22256" s="87"/>
      <c r="P22256" s="127"/>
      <c r="Q22256" s="127"/>
      <c r="R22256" s="127"/>
    </row>
    <row r="22257" spans="7:18" x14ac:dyDescent="0.2">
      <c r="G22257" s="64"/>
      <c r="H22257" s="64"/>
      <c r="O22257" s="87"/>
      <c r="P22257" s="127"/>
      <c r="Q22257" s="127"/>
      <c r="R22257" s="127"/>
    </row>
    <row r="22258" spans="7:18" x14ac:dyDescent="0.2">
      <c r="G22258" s="64"/>
      <c r="H22258" s="64"/>
      <c r="O22258" s="87"/>
      <c r="P22258" s="127"/>
      <c r="Q22258" s="127"/>
      <c r="R22258" s="127"/>
    </row>
    <row r="22259" spans="7:18" x14ac:dyDescent="0.2">
      <c r="G22259" s="64"/>
      <c r="H22259" s="64"/>
      <c r="O22259" s="87"/>
      <c r="P22259" s="127"/>
      <c r="Q22259" s="127"/>
      <c r="R22259" s="127"/>
    </row>
    <row r="22260" spans="7:18" x14ac:dyDescent="0.2">
      <c r="G22260" s="64"/>
      <c r="H22260" s="64"/>
      <c r="O22260" s="87"/>
      <c r="P22260" s="127"/>
      <c r="Q22260" s="127"/>
      <c r="R22260" s="127"/>
    </row>
    <row r="22261" spans="7:18" x14ac:dyDescent="0.2">
      <c r="G22261" s="64"/>
      <c r="H22261" s="64"/>
      <c r="O22261" s="87"/>
      <c r="P22261" s="127"/>
      <c r="Q22261" s="127"/>
      <c r="R22261" s="127"/>
    </row>
    <row r="22262" spans="7:18" x14ac:dyDescent="0.2">
      <c r="G22262" s="64"/>
      <c r="H22262" s="64"/>
      <c r="O22262" s="87"/>
      <c r="P22262" s="127"/>
      <c r="Q22262" s="127"/>
      <c r="R22262" s="127"/>
    </row>
    <row r="22263" spans="7:18" x14ac:dyDescent="0.2">
      <c r="G22263" s="64"/>
      <c r="H22263" s="64"/>
      <c r="O22263" s="87"/>
      <c r="P22263" s="127"/>
      <c r="Q22263" s="127"/>
      <c r="R22263" s="127"/>
    </row>
    <row r="22264" spans="7:18" x14ac:dyDescent="0.2">
      <c r="G22264" s="64"/>
      <c r="H22264" s="64"/>
      <c r="O22264" s="87"/>
      <c r="P22264" s="127"/>
      <c r="Q22264" s="127"/>
      <c r="R22264" s="127"/>
    </row>
    <row r="22265" spans="7:18" x14ac:dyDescent="0.2">
      <c r="G22265" s="64"/>
      <c r="H22265" s="64"/>
      <c r="O22265" s="87"/>
      <c r="P22265" s="127"/>
      <c r="Q22265" s="127"/>
      <c r="R22265" s="127"/>
    </row>
    <row r="22266" spans="7:18" x14ac:dyDescent="0.2">
      <c r="G22266" s="64"/>
      <c r="H22266" s="64"/>
      <c r="O22266" s="87"/>
      <c r="P22266" s="127"/>
      <c r="Q22266" s="127"/>
      <c r="R22266" s="127"/>
    </row>
    <row r="22267" spans="7:18" x14ac:dyDescent="0.2">
      <c r="G22267" s="64"/>
      <c r="H22267" s="64"/>
      <c r="O22267" s="87"/>
      <c r="P22267" s="127"/>
      <c r="Q22267" s="127"/>
      <c r="R22267" s="127"/>
    </row>
    <row r="22268" spans="7:18" x14ac:dyDescent="0.2">
      <c r="G22268" s="64"/>
      <c r="H22268" s="64"/>
      <c r="O22268" s="87"/>
      <c r="P22268" s="127"/>
      <c r="Q22268" s="127"/>
      <c r="R22268" s="127"/>
    </row>
    <row r="22269" spans="7:18" x14ac:dyDescent="0.2">
      <c r="G22269" s="64"/>
      <c r="H22269" s="64"/>
      <c r="O22269" s="87"/>
      <c r="P22269" s="127"/>
      <c r="Q22269" s="127"/>
      <c r="R22269" s="127"/>
    </row>
    <row r="22270" spans="7:18" x14ac:dyDescent="0.2">
      <c r="G22270" s="64"/>
      <c r="H22270" s="64"/>
      <c r="O22270" s="87"/>
      <c r="P22270" s="127"/>
      <c r="Q22270" s="127"/>
      <c r="R22270" s="127"/>
    </row>
    <row r="22271" spans="7:18" x14ac:dyDescent="0.2">
      <c r="G22271" s="64"/>
      <c r="H22271" s="64"/>
      <c r="O22271" s="87"/>
      <c r="P22271" s="127"/>
      <c r="Q22271" s="127"/>
      <c r="R22271" s="127"/>
    </row>
    <row r="22272" spans="7:18" x14ac:dyDescent="0.2">
      <c r="G22272" s="64"/>
      <c r="H22272" s="64"/>
      <c r="O22272" s="87"/>
      <c r="P22272" s="127"/>
      <c r="Q22272" s="127"/>
      <c r="R22272" s="127"/>
    </row>
    <row r="22273" spans="7:18" x14ac:dyDescent="0.2">
      <c r="G22273" s="64"/>
      <c r="H22273" s="64"/>
      <c r="O22273" s="87"/>
      <c r="P22273" s="127"/>
      <c r="Q22273" s="127"/>
      <c r="R22273" s="127"/>
    </row>
    <row r="22274" spans="7:18" x14ac:dyDescent="0.2">
      <c r="G22274" s="64"/>
      <c r="H22274" s="64"/>
      <c r="O22274" s="87"/>
      <c r="P22274" s="127"/>
      <c r="Q22274" s="127"/>
      <c r="R22274" s="127"/>
    </row>
    <row r="22275" spans="7:18" x14ac:dyDescent="0.2">
      <c r="G22275" s="64"/>
      <c r="H22275" s="64"/>
      <c r="O22275" s="87"/>
      <c r="P22275" s="127"/>
      <c r="Q22275" s="127"/>
      <c r="R22275" s="127"/>
    </row>
    <row r="22276" spans="7:18" x14ac:dyDescent="0.2">
      <c r="G22276" s="64"/>
      <c r="H22276" s="64"/>
      <c r="O22276" s="87"/>
      <c r="P22276" s="127"/>
      <c r="Q22276" s="127"/>
      <c r="R22276" s="127"/>
    </row>
    <row r="22277" spans="7:18" x14ac:dyDescent="0.2">
      <c r="G22277" s="64"/>
      <c r="H22277" s="64"/>
      <c r="O22277" s="87"/>
      <c r="P22277" s="127"/>
      <c r="Q22277" s="127"/>
      <c r="R22277" s="127"/>
    </row>
    <row r="22278" spans="7:18" x14ac:dyDescent="0.2">
      <c r="G22278" s="64"/>
      <c r="H22278" s="64"/>
      <c r="O22278" s="87"/>
      <c r="P22278" s="127"/>
      <c r="Q22278" s="127"/>
      <c r="R22278" s="127"/>
    </row>
    <row r="22279" spans="7:18" x14ac:dyDescent="0.2">
      <c r="G22279" s="64"/>
      <c r="H22279" s="64"/>
      <c r="O22279" s="87"/>
      <c r="P22279" s="127"/>
      <c r="Q22279" s="127"/>
      <c r="R22279" s="127"/>
    </row>
    <row r="22280" spans="7:18" x14ac:dyDescent="0.2">
      <c r="G22280" s="64"/>
      <c r="H22280" s="64"/>
      <c r="O22280" s="87"/>
      <c r="P22280" s="127"/>
      <c r="Q22280" s="127"/>
      <c r="R22280" s="127"/>
    </row>
    <row r="22281" spans="7:18" x14ac:dyDescent="0.2">
      <c r="G22281" s="64"/>
      <c r="H22281" s="64"/>
      <c r="O22281" s="87"/>
      <c r="P22281" s="127"/>
      <c r="Q22281" s="127"/>
      <c r="R22281" s="127"/>
    </row>
    <row r="22282" spans="7:18" x14ac:dyDescent="0.2">
      <c r="G22282" s="64"/>
      <c r="H22282" s="64"/>
      <c r="O22282" s="87"/>
      <c r="P22282" s="127"/>
      <c r="Q22282" s="127"/>
      <c r="R22282" s="127"/>
    </row>
    <row r="22283" spans="7:18" x14ac:dyDescent="0.2">
      <c r="G22283" s="64"/>
      <c r="H22283" s="64"/>
      <c r="O22283" s="87"/>
      <c r="P22283" s="127"/>
      <c r="Q22283" s="127"/>
      <c r="R22283" s="127"/>
    </row>
    <row r="22284" spans="7:18" x14ac:dyDescent="0.2">
      <c r="G22284" s="64"/>
      <c r="H22284" s="64"/>
      <c r="O22284" s="87"/>
      <c r="P22284" s="127"/>
      <c r="Q22284" s="127"/>
      <c r="R22284" s="127"/>
    </row>
    <row r="22285" spans="7:18" x14ac:dyDescent="0.2">
      <c r="G22285" s="64"/>
      <c r="H22285" s="64"/>
      <c r="O22285" s="87"/>
      <c r="P22285" s="127"/>
      <c r="Q22285" s="127"/>
      <c r="R22285" s="127"/>
    </row>
    <row r="22286" spans="7:18" x14ac:dyDescent="0.2">
      <c r="G22286" s="64"/>
      <c r="H22286" s="64"/>
      <c r="O22286" s="87"/>
      <c r="P22286" s="127"/>
      <c r="Q22286" s="127"/>
      <c r="R22286" s="127"/>
    </row>
    <row r="22287" spans="7:18" x14ac:dyDescent="0.2">
      <c r="G22287" s="64"/>
      <c r="H22287" s="64"/>
      <c r="O22287" s="87"/>
      <c r="P22287" s="127"/>
      <c r="Q22287" s="127"/>
      <c r="R22287" s="127"/>
    </row>
    <row r="22288" spans="7:18" x14ac:dyDescent="0.2">
      <c r="G22288" s="64"/>
      <c r="H22288" s="64"/>
      <c r="O22288" s="87"/>
      <c r="P22288" s="127"/>
      <c r="Q22288" s="127"/>
      <c r="R22288" s="127"/>
    </row>
    <row r="22289" spans="7:18" x14ac:dyDescent="0.2">
      <c r="G22289" s="64"/>
      <c r="H22289" s="64"/>
      <c r="O22289" s="87"/>
      <c r="P22289" s="127"/>
      <c r="Q22289" s="127"/>
      <c r="R22289" s="127"/>
    </row>
    <row r="22290" spans="7:18" x14ac:dyDescent="0.2">
      <c r="G22290" s="64"/>
      <c r="H22290" s="64"/>
      <c r="O22290" s="87"/>
      <c r="P22290" s="127"/>
      <c r="Q22290" s="127"/>
      <c r="R22290" s="127"/>
    </row>
    <row r="22291" spans="7:18" x14ac:dyDescent="0.2">
      <c r="G22291" s="64"/>
      <c r="H22291" s="64"/>
      <c r="O22291" s="87"/>
      <c r="P22291" s="127"/>
      <c r="Q22291" s="127"/>
      <c r="R22291" s="127"/>
    </row>
    <row r="22292" spans="7:18" x14ac:dyDescent="0.2">
      <c r="G22292" s="64"/>
      <c r="H22292" s="64"/>
      <c r="O22292" s="87"/>
      <c r="P22292" s="127"/>
      <c r="Q22292" s="127"/>
      <c r="R22292" s="127"/>
    </row>
    <row r="22293" spans="7:18" x14ac:dyDescent="0.2">
      <c r="G22293" s="64"/>
      <c r="H22293" s="64"/>
      <c r="O22293" s="87"/>
      <c r="P22293" s="127"/>
      <c r="Q22293" s="127"/>
      <c r="R22293" s="127"/>
    </row>
    <row r="22294" spans="7:18" x14ac:dyDescent="0.2">
      <c r="G22294" s="64"/>
      <c r="H22294" s="64"/>
      <c r="O22294" s="87"/>
      <c r="P22294" s="127"/>
      <c r="Q22294" s="127"/>
      <c r="R22294" s="127"/>
    </row>
    <row r="22295" spans="7:18" x14ac:dyDescent="0.2">
      <c r="G22295" s="64"/>
      <c r="H22295" s="64"/>
      <c r="O22295" s="87"/>
      <c r="P22295" s="127"/>
      <c r="Q22295" s="127"/>
      <c r="R22295" s="127"/>
    </row>
    <row r="22296" spans="7:18" x14ac:dyDescent="0.2">
      <c r="G22296" s="64"/>
      <c r="H22296" s="64"/>
      <c r="O22296" s="87"/>
      <c r="P22296" s="127"/>
      <c r="Q22296" s="127"/>
      <c r="R22296" s="127"/>
    </row>
    <row r="22297" spans="7:18" x14ac:dyDescent="0.2">
      <c r="G22297" s="64"/>
      <c r="H22297" s="64"/>
      <c r="O22297" s="87"/>
      <c r="P22297" s="127"/>
      <c r="Q22297" s="127"/>
      <c r="R22297" s="127"/>
    </row>
    <row r="22298" spans="7:18" x14ac:dyDescent="0.2">
      <c r="G22298" s="64"/>
      <c r="H22298" s="64"/>
      <c r="O22298" s="87"/>
      <c r="P22298" s="127"/>
      <c r="Q22298" s="127"/>
      <c r="R22298" s="127"/>
    </row>
    <row r="22299" spans="7:18" x14ac:dyDescent="0.2">
      <c r="G22299" s="64"/>
      <c r="H22299" s="64"/>
      <c r="O22299" s="87"/>
      <c r="P22299" s="127"/>
      <c r="Q22299" s="127"/>
      <c r="R22299" s="127"/>
    </row>
    <row r="22300" spans="7:18" x14ac:dyDescent="0.2">
      <c r="G22300" s="64"/>
      <c r="H22300" s="64"/>
      <c r="O22300" s="87"/>
      <c r="P22300" s="127"/>
      <c r="Q22300" s="127"/>
      <c r="R22300" s="127"/>
    </row>
    <row r="22301" spans="7:18" x14ac:dyDescent="0.2">
      <c r="G22301" s="64"/>
      <c r="H22301" s="64"/>
      <c r="O22301" s="87"/>
      <c r="P22301" s="127"/>
      <c r="Q22301" s="127"/>
      <c r="R22301" s="127"/>
    </row>
    <row r="22302" spans="7:18" x14ac:dyDescent="0.2">
      <c r="G22302" s="64"/>
      <c r="H22302" s="64"/>
      <c r="O22302" s="87"/>
      <c r="P22302" s="127"/>
      <c r="Q22302" s="127"/>
      <c r="R22302" s="127"/>
    </row>
    <row r="22303" spans="7:18" x14ac:dyDescent="0.2">
      <c r="G22303" s="64"/>
      <c r="H22303" s="64"/>
      <c r="O22303" s="87"/>
      <c r="P22303" s="127"/>
      <c r="Q22303" s="127"/>
      <c r="R22303" s="127"/>
    </row>
    <row r="22304" spans="7:18" x14ac:dyDescent="0.2">
      <c r="G22304" s="64"/>
      <c r="H22304" s="64"/>
      <c r="O22304" s="87"/>
      <c r="P22304" s="127"/>
      <c r="Q22304" s="127"/>
      <c r="R22304" s="127"/>
    </row>
    <row r="22305" spans="7:18" x14ac:dyDescent="0.2">
      <c r="G22305" s="64"/>
      <c r="H22305" s="64"/>
      <c r="O22305" s="87"/>
      <c r="P22305" s="127"/>
      <c r="Q22305" s="127"/>
      <c r="R22305" s="127"/>
    </row>
    <row r="22306" spans="7:18" x14ac:dyDescent="0.2">
      <c r="G22306" s="64"/>
      <c r="H22306" s="64"/>
      <c r="O22306" s="87"/>
      <c r="P22306" s="127"/>
      <c r="Q22306" s="127"/>
      <c r="R22306" s="127"/>
    </row>
    <row r="22307" spans="7:18" x14ac:dyDescent="0.2">
      <c r="G22307" s="64"/>
      <c r="H22307" s="64"/>
      <c r="O22307" s="87"/>
      <c r="P22307" s="127"/>
      <c r="Q22307" s="127"/>
      <c r="R22307" s="127"/>
    </row>
    <row r="22308" spans="7:18" x14ac:dyDescent="0.2">
      <c r="G22308" s="64"/>
      <c r="H22308" s="64"/>
      <c r="O22308" s="87"/>
      <c r="P22308" s="127"/>
      <c r="Q22308" s="127"/>
      <c r="R22308" s="127"/>
    </row>
    <row r="22309" spans="7:18" x14ac:dyDescent="0.2">
      <c r="G22309" s="64"/>
      <c r="H22309" s="64"/>
      <c r="O22309" s="87"/>
      <c r="P22309" s="127"/>
      <c r="Q22309" s="127"/>
      <c r="R22309" s="127"/>
    </row>
    <row r="22310" spans="7:18" x14ac:dyDescent="0.2">
      <c r="G22310" s="64"/>
      <c r="H22310" s="64"/>
      <c r="O22310" s="87"/>
      <c r="P22310" s="127"/>
      <c r="Q22310" s="127"/>
      <c r="R22310" s="127"/>
    </row>
    <row r="22311" spans="7:18" x14ac:dyDescent="0.2">
      <c r="G22311" s="64"/>
      <c r="H22311" s="64"/>
      <c r="O22311" s="87"/>
      <c r="P22311" s="127"/>
      <c r="Q22311" s="127"/>
      <c r="R22311" s="127"/>
    </row>
    <row r="22312" spans="7:18" x14ac:dyDescent="0.2">
      <c r="G22312" s="64"/>
      <c r="H22312" s="64"/>
      <c r="O22312" s="87"/>
      <c r="P22312" s="127"/>
      <c r="Q22312" s="127"/>
      <c r="R22312" s="127"/>
    </row>
    <row r="22313" spans="7:18" x14ac:dyDescent="0.2">
      <c r="G22313" s="64"/>
      <c r="H22313" s="64"/>
      <c r="O22313" s="87"/>
      <c r="P22313" s="127"/>
      <c r="Q22313" s="127"/>
      <c r="R22313" s="127"/>
    </row>
    <row r="22314" spans="7:18" x14ac:dyDescent="0.2">
      <c r="G22314" s="64"/>
      <c r="H22314" s="64"/>
      <c r="O22314" s="87"/>
      <c r="P22314" s="127"/>
      <c r="Q22314" s="127"/>
      <c r="R22314" s="127"/>
    </row>
    <row r="22315" spans="7:18" x14ac:dyDescent="0.2">
      <c r="G22315" s="64"/>
      <c r="H22315" s="64"/>
      <c r="O22315" s="87"/>
      <c r="P22315" s="127"/>
      <c r="Q22315" s="127"/>
      <c r="R22315" s="127"/>
    </row>
    <row r="22316" spans="7:18" x14ac:dyDescent="0.2">
      <c r="G22316" s="64"/>
      <c r="H22316" s="64"/>
      <c r="O22316" s="87"/>
      <c r="P22316" s="127"/>
      <c r="Q22316" s="127"/>
      <c r="R22316" s="127"/>
    </row>
    <row r="22317" spans="7:18" x14ac:dyDescent="0.2">
      <c r="G22317" s="64"/>
      <c r="H22317" s="64"/>
      <c r="O22317" s="87"/>
      <c r="P22317" s="127"/>
      <c r="Q22317" s="127"/>
      <c r="R22317" s="127"/>
    </row>
    <row r="22318" spans="7:18" x14ac:dyDescent="0.2">
      <c r="G22318" s="64"/>
      <c r="H22318" s="64"/>
      <c r="O22318" s="87"/>
      <c r="P22318" s="127"/>
      <c r="Q22318" s="127"/>
      <c r="R22318" s="127"/>
    </row>
    <row r="22319" spans="7:18" x14ac:dyDescent="0.2">
      <c r="G22319" s="64"/>
      <c r="H22319" s="64"/>
      <c r="O22319" s="87"/>
      <c r="P22319" s="127"/>
      <c r="Q22319" s="127"/>
      <c r="R22319" s="127"/>
    </row>
    <row r="22320" spans="7:18" x14ac:dyDescent="0.2">
      <c r="G22320" s="64"/>
      <c r="H22320" s="64"/>
      <c r="O22320" s="87"/>
      <c r="P22320" s="127"/>
      <c r="Q22320" s="127"/>
      <c r="R22320" s="127"/>
    </row>
    <row r="22321" spans="7:18" x14ac:dyDescent="0.2">
      <c r="G22321" s="64"/>
      <c r="H22321" s="64"/>
      <c r="O22321" s="87"/>
      <c r="P22321" s="127"/>
      <c r="Q22321" s="127"/>
      <c r="R22321" s="127"/>
    </row>
    <row r="22322" spans="7:18" x14ac:dyDescent="0.2">
      <c r="G22322" s="64"/>
      <c r="H22322" s="64"/>
      <c r="O22322" s="87"/>
      <c r="P22322" s="127"/>
      <c r="Q22322" s="127"/>
      <c r="R22322" s="127"/>
    </row>
    <row r="22323" spans="7:18" x14ac:dyDescent="0.2">
      <c r="G22323" s="64"/>
      <c r="H22323" s="64"/>
      <c r="O22323" s="87"/>
      <c r="P22323" s="127"/>
      <c r="Q22323" s="127"/>
      <c r="R22323" s="127"/>
    </row>
    <row r="22324" spans="7:18" x14ac:dyDescent="0.2">
      <c r="G22324" s="64"/>
      <c r="H22324" s="64"/>
      <c r="O22324" s="87"/>
      <c r="P22324" s="127"/>
      <c r="Q22324" s="127"/>
      <c r="R22324" s="127"/>
    </row>
    <row r="22325" spans="7:18" x14ac:dyDescent="0.2">
      <c r="G22325" s="64"/>
      <c r="H22325" s="64"/>
      <c r="O22325" s="87"/>
      <c r="P22325" s="127"/>
      <c r="Q22325" s="127"/>
      <c r="R22325" s="127"/>
    </row>
    <row r="22326" spans="7:18" x14ac:dyDescent="0.2">
      <c r="G22326" s="64"/>
      <c r="H22326" s="64"/>
      <c r="O22326" s="87"/>
      <c r="P22326" s="127"/>
      <c r="Q22326" s="127"/>
      <c r="R22326" s="127"/>
    </row>
    <row r="22327" spans="7:18" x14ac:dyDescent="0.2">
      <c r="G22327" s="64"/>
      <c r="H22327" s="64"/>
      <c r="O22327" s="87"/>
      <c r="P22327" s="127"/>
      <c r="Q22327" s="127"/>
      <c r="R22327" s="127"/>
    </row>
    <row r="22328" spans="7:18" x14ac:dyDescent="0.2">
      <c r="G22328" s="64"/>
      <c r="H22328" s="64"/>
      <c r="O22328" s="87"/>
      <c r="P22328" s="127"/>
      <c r="Q22328" s="127"/>
      <c r="R22328" s="127"/>
    </row>
    <row r="22329" spans="7:18" x14ac:dyDescent="0.2">
      <c r="G22329" s="64"/>
      <c r="H22329" s="64"/>
      <c r="O22329" s="87"/>
      <c r="P22329" s="127"/>
      <c r="Q22329" s="127"/>
      <c r="R22329" s="127"/>
    </row>
    <row r="22330" spans="7:18" x14ac:dyDescent="0.2">
      <c r="G22330" s="64"/>
      <c r="H22330" s="64"/>
      <c r="O22330" s="87"/>
      <c r="P22330" s="127"/>
      <c r="Q22330" s="127"/>
      <c r="R22330" s="127"/>
    </row>
    <row r="22331" spans="7:18" x14ac:dyDescent="0.2">
      <c r="G22331" s="64"/>
      <c r="H22331" s="64"/>
      <c r="O22331" s="87"/>
      <c r="P22331" s="127"/>
      <c r="Q22331" s="127"/>
      <c r="R22331" s="127"/>
    </row>
    <row r="22332" spans="7:18" x14ac:dyDescent="0.2">
      <c r="G22332" s="64"/>
      <c r="H22332" s="64"/>
      <c r="O22332" s="87"/>
      <c r="P22332" s="127"/>
      <c r="Q22332" s="127"/>
      <c r="R22332" s="127"/>
    </row>
    <row r="22333" spans="7:18" x14ac:dyDescent="0.2">
      <c r="G22333" s="64"/>
      <c r="H22333" s="64"/>
      <c r="O22333" s="87"/>
      <c r="P22333" s="127"/>
      <c r="Q22333" s="127"/>
      <c r="R22333" s="127"/>
    </row>
    <row r="22334" spans="7:18" x14ac:dyDescent="0.2">
      <c r="G22334" s="64"/>
      <c r="H22334" s="64"/>
      <c r="O22334" s="87"/>
      <c r="P22334" s="127"/>
      <c r="Q22334" s="127"/>
      <c r="R22334" s="127"/>
    </row>
    <row r="22335" spans="7:18" x14ac:dyDescent="0.2">
      <c r="G22335" s="64"/>
      <c r="H22335" s="64"/>
      <c r="O22335" s="87"/>
      <c r="P22335" s="127"/>
      <c r="Q22335" s="127"/>
      <c r="R22335" s="127"/>
    </row>
    <row r="22336" spans="7:18" x14ac:dyDescent="0.2">
      <c r="G22336" s="64"/>
      <c r="H22336" s="64"/>
      <c r="O22336" s="87"/>
      <c r="P22336" s="127"/>
      <c r="Q22336" s="127"/>
      <c r="R22336" s="127"/>
    </row>
    <row r="22337" spans="7:18" x14ac:dyDescent="0.2">
      <c r="G22337" s="64"/>
      <c r="H22337" s="64"/>
      <c r="O22337" s="87"/>
      <c r="P22337" s="127"/>
      <c r="Q22337" s="127"/>
      <c r="R22337" s="127"/>
    </row>
    <row r="22338" spans="7:18" x14ac:dyDescent="0.2">
      <c r="G22338" s="64"/>
      <c r="H22338" s="64"/>
      <c r="O22338" s="87"/>
      <c r="P22338" s="127"/>
      <c r="Q22338" s="127"/>
      <c r="R22338" s="127"/>
    </row>
    <row r="22339" spans="7:18" x14ac:dyDescent="0.2">
      <c r="G22339" s="64"/>
      <c r="H22339" s="64"/>
      <c r="O22339" s="87"/>
      <c r="P22339" s="127"/>
      <c r="Q22339" s="127"/>
      <c r="R22339" s="127"/>
    </row>
    <row r="22340" spans="7:18" x14ac:dyDescent="0.2">
      <c r="G22340" s="64"/>
      <c r="H22340" s="64"/>
      <c r="O22340" s="87"/>
      <c r="P22340" s="127"/>
      <c r="Q22340" s="127"/>
      <c r="R22340" s="127"/>
    </row>
    <row r="22341" spans="7:18" x14ac:dyDescent="0.2">
      <c r="G22341" s="64"/>
      <c r="H22341" s="64"/>
      <c r="O22341" s="87"/>
      <c r="P22341" s="127"/>
      <c r="Q22341" s="127"/>
      <c r="R22341" s="127"/>
    </row>
    <row r="22342" spans="7:18" x14ac:dyDescent="0.2">
      <c r="G22342" s="64"/>
      <c r="H22342" s="64"/>
      <c r="O22342" s="87"/>
      <c r="P22342" s="127"/>
      <c r="Q22342" s="127"/>
      <c r="R22342" s="127"/>
    </row>
    <row r="22343" spans="7:18" x14ac:dyDescent="0.2">
      <c r="G22343" s="64"/>
      <c r="H22343" s="64"/>
      <c r="O22343" s="87"/>
      <c r="P22343" s="127"/>
      <c r="Q22343" s="127"/>
      <c r="R22343" s="127"/>
    </row>
    <row r="22344" spans="7:18" x14ac:dyDescent="0.2">
      <c r="G22344" s="64"/>
      <c r="H22344" s="64"/>
      <c r="O22344" s="87"/>
      <c r="P22344" s="127"/>
      <c r="Q22344" s="127"/>
      <c r="R22344" s="127"/>
    </row>
    <row r="22345" spans="7:18" x14ac:dyDescent="0.2">
      <c r="G22345" s="64"/>
      <c r="H22345" s="64"/>
      <c r="O22345" s="87"/>
      <c r="P22345" s="127"/>
      <c r="Q22345" s="127"/>
      <c r="R22345" s="127"/>
    </row>
    <row r="22346" spans="7:18" x14ac:dyDescent="0.2">
      <c r="G22346" s="64"/>
      <c r="H22346" s="64"/>
      <c r="O22346" s="87"/>
      <c r="P22346" s="127"/>
      <c r="Q22346" s="127"/>
      <c r="R22346" s="127"/>
    </row>
    <row r="22347" spans="7:18" x14ac:dyDescent="0.2">
      <c r="G22347" s="64"/>
      <c r="H22347" s="64"/>
      <c r="O22347" s="87"/>
      <c r="P22347" s="127"/>
      <c r="Q22347" s="127"/>
      <c r="R22347" s="127"/>
    </row>
    <row r="22348" spans="7:18" x14ac:dyDescent="0.2">
      <c r="G22348" s="64"/>
      <c r="H22348" s="64"/>
      <c r="O22348" s="87"/>
      <c r="P22348" s="127"/>
      <c r="Q22348" s="127"/>
      <c r="R22348" s="127"/>
    </row>
    <row r="22349" spans="7:18" x14ac:dyDescent="0.2">
      <c r="G22349" s="64"/>
      <c r="H22349" s="64"/>
      <c r="O22349" s="87"/>
      <c r="P22349" s="127"/>
      <c r="Q22349" s="127"/>
      <c r="R22349" s="127"/>
    </row>
    <row r="22350" spans="7:18" x14ac:dyDescent="0.2">
      <c r="G22350" s="64"/>
      <c r="H22350" s="64"/>
      <c r="O22350" s="87"/>
      <c r="P22350" s="127"/>
      <c r="Q22350" s="127"/>
      <c r="R22350" s="127"/>
    </row>
    <row r="22351" spans="7:18" x14ac:dyDescent="0.2">
      <c r="G22351" s="64"/>
      <c r="H22351" s="64"/>
      <c r="O22351" s="87"/>
      <c r="P22351" s="127"/>
      <c r="Q22351" s="127"/>
      <c r="R22351" s="127"/>
    </row>
    <row r="22352" spans="7:18" x14ac:dyDescent="0.2">
      <c r="G22352" s="64"/>
      <c r="H22352" s="64"/>
      <c r="O22352" s="87"/>
      <c r="P22352" s="127"/>
      <c r="Q22352" s="127"/>
      <c r="R22352" s="127"/>
    </row>
    <row r="22353" spans="7:18" x14ac:dyDescent="0.2">
      <c r="G22353" s="64"/>
      <c r="H22353" s="64"/>
      <c r="O22353" s="87"/>
      <c r="P22353" s="127"/>
      <c r="Q22353" s="127"/>
      <c r="R22353" s="127"/>
    </row>
    <row r="22354" spans="7:18" x14ac:dyDescent="0.2">
      <c r="G22354" s="64"/>
      <c r="H22354" s="64"/>
      <c r="O22354" s="87"/>
      <c r="P22354" s="127"/>
      <c r="Q22354" s="127"/>
      <c r="R22354" s="127"/>
    </row>
    <row r="22355" spans="7:18" x14ac:dyDescent="0.2">
      <c r="G22355" s="64"/>
      <c r="H22355" s="64"/>
      <c r="O22355" s="87"/>
      <c r="P22355" s="127"/>
      <c r="Q22355" s="127"/>
      <c r="R22355" s="127"/>
    </row>
    <row r="22356" spans="7:18" x14ac:dyDescent="0.2">
      <c r="G22356" s="64"/>
      <c r="H22356" s="64"/>
      <c r="O22356" s="87"/>
      <c r="P22356" s="127"/>
      <c r="Q22356" s="127"/>
      <c r="R22356" s="127"/>
    </row>
    <row r="22357" spans="7:18" x14ac:dyDescent="0.2">
      <c r="G22357" s="64"/>
      <c r="H22357" s="64"/>
      <c r="O22357" s="87"/>
      <c r="P22357" s="127"/>
      <c r="Q22357" s="127"/>
      <c r="R22357" s="127"/>
    </row>
    <row r="22358" spans="7:18" x14ac:dyDescent="0.2">
      <c r="G22358" s="64"/>
      <c r="H22358" s="64"/>
      <c r="O22358" s="87"/>
      <c r="P22358" s="127"/>
      <c r="Q22358" s="127"/>
      <c r="R22358" s="127"/>
    </row>
    <row r="22359" spans="7:18" x14ac:dyDescent="0.2">
      <c r="G22359" s="64"/>
      <c r="H22359" s="64"/>
      <c r="O22359" s="87"/>
      <c r="P22359" s="127"/>
      <c r="Q22359" s="127"/>
      <c r="R22359" s="127"/>
    </row>
    <row r="22360" spans="7:18" x14ac:dyDescent="0.2">
      <c r="G22360" s="64"/>
      <c r="H22360" s="64"/>
      <c r="O22360" s="87"/>
      <c r="P22360" s="127"/>
      <c r="Q22360" s="127"/>
      <c r="R22360" s="127"/>
    </row>
    <row r="22361" spans="7:18" x14ac:dyDescent="0.2">
      <c r="G22361" s="64"/>
      <c r="H22361" s="64"/>
      <c r="O22361" s="87"/>
      <c r="P22361" s="127"/>
      <c r="Q22361" s="127"/>
      <c r="R22361" s="127"/>
    </row>
    <row r="22362" spans="7:18" x14ac:dyDescent="0.2">
      <c r="G22362" s="64"/>
      <c r="H22362" s="64"/>
      <c r="O22362" s="87"/>
      <c r="P22362" s="127"/>
      <c r="Q22362" s="127"/>
      <c r="R22362" s="127"/>
    </row>
    <row r="22363" spans="7:18" x14ac:dyDescent="0.2">
      <c r="G22363" s="64"/>
      <c r="H22363" s="64"/>
      <c r="O22363" s="87"/>
      <c r="P22363" s="127"/>
      <c r="Q22363" s="127"/>
      <c r="R22363" s="127"/>
    </row>
    <row r="22364" spans="7:18" x14ac:dyDescent="0.2">
      <c r="G22364" s="64"/>
      <c r="H22364" s="64"/>
      <c r="O22364" s="87"/>
      <c r="P22364" s="127"/>
      <c r="Q22364" s="127"/>
      <c r="R22364" s="127"/>
    </row>
    <row r="22365" spans="7:18" x14ac:dyDescent="0.2">
      <c r="G22365" s="64"/>
      <c r="H22365" s="64"/>
      <c r="O22365" s="87"/>
      <c r="P22365" s="127"/>
      <c r="Q22365" s="127"/>
      <c r="R22365" s="127"/>
    </row>
    <row r="22366" spans="7:18" x14ac:dyDescent="0.2">
      <c r="G22366" s="64"/>
      <c r="H22366" s="64"/>
      <c r="O22366" s="87"/>
      <c r="P22366" s="127"/>
      <c r="Q22366" s="127"/>
      <c r="R22366" s="127"/>
    </row>
    <row r="22367" spans="7:18" x14ac:dyDescent="0.2">
      <c r="G22367" s="64"/>
      <c r="H22367" s="64"/>
      <c r="O22367" s="87"/>
      <c r="P22367" s="127"/>
      <c r="Q22367" s="127"/>
      <c r="R22367" s="127"/>
    </row>
    <row r="22368" spans="7:18" x14ac:dyDescent="0.2">
      <c r="G22368" s="64"/>
      <c r="H22368" s="64"/>
      <c r="O22368" s="87"/>
      <c r="P22368" s="127"/>
      <c r="Q22368" s="127"/>
      <c r="R22368" s="127"/>
    </row>
    <row r="22369" spans="7:18" x14ac:dyDescent="0.2">
      <c r="G22369" s="64"/>
      <c r="H22369" s="64"/>
      <c r="O22369" s="87"/>
      <c r="P22369" s="127"/>
      <c r="Q22369" s="127"/>
      <c r="R22369" s="127"/>
    </row>
    <row r="22370" spans="7:18" x14ac:dyDescent="0.2">
      <c r="G22370" s="64"/>
      <c r="H22370" s="64"/>
      <c r="O22370" s="87"/>
      <c r="P22370" s="127"/>
      <c r="Q22370" s="127"/>
      <c r="R22370" s="127"/>
    </row>
    <row r="22371" spans="7:18" x14ac:dyDescent="0.2">
      <c r="G22371" s="64"/>
      <c r="H22371" s="64"/>
      <c r="O22371" s="87"/>
      <c r="P22371" s="127"/>
      <c r="Q22371" s="127"/>
      <c r="R22371" s="127"/>
    </row>
    <row r="22372" spans="7:18" x14ac:dyDescent="0.2">
      <c r="G22372" s="64"/>
      <c r="H22372" s="64"/>
      <c r="O22372" s="87"/>
      <c r="P22372" s="127"/>
      <c r="Q22372" s="127"/>
      <c r="R22372" s="127"/>
    </row>
    <row r="22373" spans="7:18" x14ac:dyDescent="0.2">
      <c r="G22373" s="64"/>
      <c r="H22373" s="64"/>
      <c r="O22373" s="87"/>
      <c r="P22373" s="127"/>
      <c r="Q22373" s="127"/>
      <c r="R22373" s="127"/>
    </row>
    <row r="22374" spans="7:18" x14ac:dyDescent="0.2">
      <c r="G22374" s="64"/>
      <c r="H22374" s="64"/>
      <c r="O22374" s="87"/>
      <c r="P22374" s="127"/>
      <c r="Q22374" s="127"/>
      <c r="R22374" s="127"/>
    </row>
    <row r="22375" spans="7:18" x14ac:dyDescent="0.2">
      <c r="G22375" s="64"/>
      <c r="H22375" s="64"/>
      <c r="O22375" s="87"/>
      <c r="P22375" s="127"/>
      <c r="Q22375" s="127"/>
      <c r="R22375" s="127"/>
    </row>
    <row r="22376" spans="7:18" x14ac:dyDescent="0.2">
      <c r="G22376" s="64"/>
      <c r="H22376" s="64"/>
      <c r="O22376" s="87"/>
      <c r="P22376" s="127"/>
      <c r="Q22376" s="127"/>
      <c r="R22376" s="127"/>
    </row>
    <row r="22377" spans="7:18" x14ac:dyDescent="0.2">
      <c r="G22377" s="64"/>
      <c r="H22377" s="64"/>
      <c r="O22377" s="87"/>
      <c r="P22377" s="127"/>
      <c r="Q22377" s="127"/>
      <c r="R22377" s="127"/>
    </row>
    <row r="22378" spans="7:18" x14ac:dyDescent="0.2">
      <c r="G22378" s="64"/>
      <c r="H22378" s="64"/>
      <c r="O22378" s="87"/>
      <c r="P22378" s="127"/>
      <c r="Q22378" s="127"/>
      <c r="R22378" s="127"/>
    </row>
    <row r="22379" spans="7:18" x14ac:dyDescent="0.2">
      <c r="G22379" s="64"/>
      <c r="H22379" s="64"/>
      <c r="O22379" s="87"/>
      <c r="P22379" s="127"/>
      <c r="Q22379" s="127"/>
      <c r="R22379" s="127"/>
    </row>
    <row r="22380" spans="7:18" x14ac:dyDescent="0.2">
      <c r="G22380" s="64"/>
      <c r="H22380" s="64"/>
      <c r="O22380" s="87"/>
      <c r="P22380" s="127"/>
      <c r="Q22380" s="127"/>
      <c r="R22380" s="127"/>
    </row>
    <row r="22381" spans="7:18" x14ac:dyDescent="0.2">
      <c r="G22381" s="64"/>
      <c r="H22381" s="64"/>
      <c r="O22381" s="87"/>
      <c r="P22381" s="127"/>
      <c r="Q22381" s="127"/>
      <c r="R22381" s="127"/>
    </row>
    <row r="22382" spans="7:18" x14ac:dyDescent="0.2">
      <c r="G22382" s="64"/>
      <c r="H22382" s="64"/>
      <c r="O22382" s="87"/>
      <c r="P22382" s="127"/>
      <c r="Q22382" s="127"/>
      <c r="R22382" s="127"/>
    </row>
    <row r="22383" spans="7:18" x14ac:dyDescent="0.2">
      <c r="G22383" s="64"/>
      <c r="H22383" s="64"/>
      <c r="O22383" s="87"/>
      <c r="P22383" s="127"/>
      <c r="Q22383" s="127"/>
      <c r="R22383" s="127"/>
    </row>
    <row r="22384" spans="7:18" x14ac:dyDescent="0.2">
      <c r="G22384" s="64"/>
      <c r="H22384" s="64"/>
      <c r="O22384" s="87"/>
      <c r="P22384" s="127"/>
      <c r="Q22384" s="127"/>
      <c r="R22384" s="127"/>
    </row>
    <row r="22385" spans="7:18" x14ac:dyDescent="0.2">
      <c r="G22385" s="64"/>
      <c r="H22385" s="64"/>
      <c r="O22385" s="87"/>
      <c r="P22385" s="127"/>
      <c r="Q22385" s="127"/>
      <c r="R22385" s="127"/>
    </row>
    <row r="22386" spans="7:18" x14ac:dyDescent="0.2">
      <c r="G22386" s="64"/>
      <c r="H22386" s="64"/>
      <c r="O22386" s="87"/>
      <c r="P22386" s="127"/>
      <c r="Q22386" s="127"/>
      <c r="R22386" s="127"/>
    </row>
    <row r="22387" spans="7:18" x14ac:dyDescent="0.2">
      <c r="G22387" s="64"/>
      <c r="H22387" s="64"/>
      <c r="O22387" s="87"/>
      <c r="P22387" s="127"/>
      <c r="Q22387" s="127"/>
      <c r="R22387" s="127"/>
    </row>
    <row r="22388" spans="7:18" x14ac:dyDescent="0.2">
      <c r="G22388" s="64"/>
      <c r="H22388" s="64"/>
      <c r="O22388" s="87"/>
      <c r="P22388" s="127"/>
      <c r="Q22388" s="127"/>
      <c r="R22388" s="127"/>
    </row>
    <row r="22389" spans="7:18" x14ac:dyDescent="0.2">
      <c r="G22389" s="64"/>
      <c r="H22389" s="64"/>
      <c r="O22389" s="87"/>
      <c r="P22389" s="127"/>
      <c r="Q22389" s="127"/>
      <c r="R22389" s="127"/>
    </row>
    <row r="22390" spans="7:18" x14ac:dyDescent="0.2">
      <c r="G22390" s="64"/>
      <c r="H22390" s="64"/>
      <c r="O22390" s="87"/>
      <c r="P22390" s="127"/>
      <c r="Q22390" s="127"/>
      <c r="R22390" s="127"/>
    </row>
    <row r="22391" spans="7:18" x14ac:dyDescent="0.2">
      <c r="G22391" s="64"/>
      <c r="H22391" s="64"/>
      <c r="O22391" s="87"/>
      <c r="P22391" s="127"/>
      <c r="Q22391" s="127"/>
      <c r="R22391" s="127"/>
    </row>
    <row r="22392" spans="7:18" x14ac:dyDescent="0.2">
      <c r="G22392" s="64"/>
      <c r="H22392" s="64"/>
      <c r="O22392" s="87"/>
      <c r="P22392" s="127"/>
      <c r="Q22392" s="127"/>
      <c r="R22392" s="127"/>
    </row>
    <row r="22393" spans="7:18" x14ac:dyDescent="0.2">
      <c r="G22393" s="64"/>
      <c r="H22393" s="64"/>
      <c r="O22393" s="87"/>
      <c r="P22393" s="127"/>
      <c r="Q22393" s="127"/>
      <c r="R22393" s="127"/>
    </row>
    <row r="22394" spans="7:18" x14ac:dyDescent="0.2">
      <c r="G22394" s="64"/>
      <c r="H22394" s="64"/>
      <c r="O22394" s="87"/>
      <c r="P22394" s="127"/>
      <c r="Q22394" s="127"/>
      <c r="R22394" s="127"/>
    </row>
    <row r="22395" spans="7:18" x14ac:dyDescent="0.2">
      <c r="G22395" s="64"/>
      <c r="H22395" s="64"/>
      <c r="O22395" s="87"/>
      <c r="P22395" s="127"/>
      <c r="Q22395" s="127"/>
      <c r="R22395" s="127"/>
    </row>
    <row r="22396" spans="7:18" x14ac:dyDescent="0.2">
      <c r="G22396" s="64"/>
      <c r="H22396" s="64"/>
      <c r="O22396" s="87"/>
      <c r="P22396" s="127"/>
      <c r="Q22396" s="127"/>
      <c r="R22396" s="127"/>
    </row>
    <row r="22397" spans="7:18" x14ac:dyDescent="0.2">
      <c r="G22397" s="64"/>
      <c r="H22397" s="64"/>
      <c r="O22397" s="87"/>
      <c r="P22397" s="127"/>
      <c r="Q22397" s="127"/>
      <c r="R22397" s="127"/>
    </row>
    <row r="22398" spans="7:18" x14ac:dyDescent="0.2">
      <c r="G22398" s="64"/>
      <c r="H22398" s="64"/>
      <c r="O22398" s="87"/>
      <c r="P22398" s="127"/>
      <c r="Q22398" s="127"/>
      <c r="R22398" s="127"/>
    </row>
    <row r="22399" spans="7:18" x14ac:dyDescent="0.2">
      <c r="G22399" s="64"/>
      <c r="H22399" s="64"/>
      <c r="O22399" s="87"/>
      <c r="P22399" s="127"/>
      <c r="Q22399" s="127"/>
      <c r="R22399" s="127"/>
    </row>
    <row r="22400" spans="7:18" x14ac:dyDescent="0.2">
      <c r="G22400" s="64"/>
      <c r="H22400" s="64"/>
      <c r="O22400" s="87"/>
      <c r="P22400" s="127"/>
      <c r="Q22400" s="127"/>
      <c r="R22400" s="127"/>
    </row>
    <row r="22401" spans="7:18" x14ac:dyDescent="0.2">
      <c r="G22401" s="64"/>
      <c r="H22401" s="64"/>
      <c r="O22401" s="87"/>
      <c r="P22401" s="127"/>
      <c r="Q22401" s="127"/>
      <c r="R22401" s="127"/>
    </row>
    <row r="22402" spans="7:18" x14ac:dyDescent="0.2">
      <c r="G22402" s="64"/>
      <c r="H22402" s="64"/>
      <c r="O22402" s="87"/>
      <c r="P22402" s="127"/>
      <c r="Q22402" s="127"/>
      <c r="R22402" s="127"/>
    </row>
    <row r="22403" spans="7:18" x14ac:dyDescent="0.2">
      <c r="G22403" s="64"/>
      <c r="H22403" s="64"/>
      <c r="O22403" s="87"/>
      <c r="P22403" s="127"/>
      <c r="Q22403" s="127"/>
      <c r="R22403" s="127"/>
    </row>
    <row r="22404" spans="7:18" x14ac:dyDescent="0.2">
      <c r="G22404" s="64"/>
      <c r="H22404" s="64"/>
      <c r="O22404" s="87"/>
      <c r="P22404" s="127"/>
      <c r="Q22404" s="127"/>
      <c r="R22404" s="127"/>
    </row>
    <row r="22405" spans="7:18" x14ac:dyDescent="0.2">
      <c r="G22405" s="64"/>
      <c r="H22405" s="64"/>
      <c r="O22405" s="87"/>
      <c r="P22405" s="127"/>
      <c r="Q22405" s="127"/>
      <c r="R22405" s="127"/>
    </row>
    <row r="22406" spans="7:18" x14ac:dyDescent="0.2">
      <c r="G22406" s="64"/>
      <c r="H22406" s="64"/>
      <c r="O22406" s="87"/>
      <c r="P22406" s="127"/>
      <c r="Q22406" s="127"/>
      <c r="R22406" s="127"/>
    </row>
    <row r="22407" spans="7:18" x14ac:dyDescent="0.2">
      <c r="G22407" s="64"/>
      <c r="H22407" s="64"/>
      <c r="O22407" s="87"/>
      <c r="P22407" s="127"/>
      <c r="Q22407" s="127"/>
      <c r="R22407" s="127"/>
    </row>
    <row r="22408" spans="7:18" x14ac:dyDescent="0.2">
      <c r="G22408" s="64"/>
      <c r="H22408" s="64"/>
      <c r="O22408" s="87"/>
      <c r="P22408" s="127"/>
      <c r="Q22408" s="127"/>
      <c r="R22408" s="127"/>
    </row>
    <row r="22409" spans="7:18" x14ac:dyDescent="0.2">
      <c r="G22409" s="64"/>
      <c r="H22409" s="64"/>
      <c r="O22409" s="87"/>
      <c r="P22409" s="127"/>
      <c r="Q22409" s="127"/>
      <c r="R22409" s="127"/>
    </row>
    <row r="22410" spans="7:18" x14ac:dyDescent="0.2">
      <c r="G22410" s="64"/>
      <c r="H22410" s="64"/>
      <c r="O22410" s="87"/>
      <c r="P22410" s="127"/>
      <c r="Q22410" s="127"/>
      <c r="R22410" s="127"/>
    </row>
    <row r="22411" spans="7:18" x14ac:dyDescent="0.2">
      <c r="G22411" s="64"/>
      <c r="H22411" s="64"/>
      <c r="O22411" s="87"/>
      <c r="P22411" s="127"/>
      <c r="Q22411" s="127"/>
      <c r="R22411" s="127"/>
    </row>
    <row r="22412" spans="7:18" x14ac:dyDescent="0.2">
      <c r="G22412" s="64"/>
      <c r="H22412" s="64"/>
      <c r="O22412" s="87"/>
      <c r="P22412" s="127"/>
      <c r="Q22412" s="127"/>
      <c r="R22412" s="127"/>
    </row>
    <row r="22413" spans="7:18" x14ac:dyDescent="0.2">
      <c r="G22413" s="64"/>
      <c r="H22413" s="64"/>
      <c r="O22413" s="87"/>
      <c r="P22413" s="127"/>
      <c r="Q22413" s="127"/>
      <c r="R22413" s="127"/>
    </row>
    <row r="22414" spans="7:18" x14ac:dyDescent="0.2">
      <c r="G22414" s="64"/>
      <c r="H22414" s="64"/>
      <c r="O22414" s="87"/>
      <c r="P22414" s="127"/>
      <c r="Q22414" s="127"/>
      <c r="R22414" s="127"/>
    </row>
    <row r="22415" spans="7:18" x14ac:dyDescent="0.2">
      <c r="G22415" s="64"/>
      <c r="H22415" s="64"/>
      <c r="O22415" s="87"/>
      <c r="P22415" s="127"/>
      <c r="Q22415" s="127"/>
      <c r="R22415" s="127"/>
    </row>
    <row r="22416" spans="7:18" x14ac:dyDescent="0.2">
      <c r="G22416" s="64"/>
      <c r="H22416" s="64"/>
      <c r="O22416" s="87"/>
      <c r="P22416" s="127"/>
      <c r="Q22416" s="127"/>
      <c r="R22416" s="127"/>
    </row>
    <row r="22417" spans="7:18" x14ac:dyDescent="0.2">
      <c r="G22417" s="64"/>
      <c r="H22417" s="64"/>
      <c r="O22417" s="87"/>
      <c r="P22417" s="127"/>
      <c r="Q22417" s="127"/>
      <c r="R22417" s="127"/>
    </row>
    <row r="22418" spans="7:18" x14ac:dyDescent="0.2">
      <c r="G22418" s="64"/>
      <c r="H22418" s="64"/>
      <c r="O22418" s="87"/>
      <c r="P22418" s="127"/>
      <c r="Q22418" s="127"/>
      <c r="R22418" s="127"/>
    </row>
    <row r="22419" spans="7:18" x14ac:dyDescent="0.2">
      <c r="G22419" s="64"/>
      <c r="H22419" s="64"/>
      <c r="O22419" s="87"/>
      <c r="P22419" s="127"/>
      <c r="Q22419" s="127"/>
      <c r="R22419" s="127"/>
    </row>
    <row r="22420" spans="7:18" x14ac:dyDescent="0.2">
      <c r="G22420" s="64"/>
      <c r="H22420" s="64"/>
      <c r="O22420" s="87"/>
      <c r="P22420" s="127"/>
      <c r="Q22420" s="127"/>
      <c r="R22420" s="127"/>
    </row>
    <row r="22421" spans="7:18" x14ac:dyDescent="0.2">
      <c r="G22421" s="64"/>
      <c r="H22421" s="64"/>
      <c r="O22421" s="87"/>
      <c r="P22421" s="127"/>
      <c r="Q22421" s="127"/>
      <c r="R22421" s="127"/>
    </row>
    <row r="22422" spans="7:18" x14ac:dyDescent="0.2">
      <c r="G22422" s="64"/>
      <c r="H22422" s="64"/>
      <c r="O22422" s="87"/>
      <c r="P22422" s="127"/>
      <c r="Q22422" s="127"/>
      <c r="R22422" s="127"/>
    </row>
    <row r="22423" spans="7:18" x14ac:dyDescent="0.2">
      <c r="G22423" s="64"/>
      <c r="H22423" s="64"/>
      <c r="O22423" s="87"/>
      <c r="P22423" s="127"/>
      <c r="Q22423" s="127"/>
      <c r="R22423" s="127"/>
    </row>
    <row r="22424" spans="7:18" x14ac:dyDescent="0.2">
      <c r="G22424" s="64"/>
      <c r="H22424" s="64"/>
      <c r="O22424" s="87"/>
      <c r="P22424" s="127"/>
      <c r="Q22424" s="127"/>
      <c r="R22424" s="127"/>
    </row>
    <row r="22425" spans="7:18" x14ac:dyDescent="0.2">
      <c r="G22425" s="64"/>
      <c r="H22425" s="64"/>
      <c r="O22425" s="87"/>
      <c r="P22425" s="127"/>
      <c r="Q22425" s="127"/>
      <c r="R22425" s="127"/>
    </row>
    <row r="22426" spans="7:18" x14ac:dyDescent="0.2">
      <c r="G22426" s="64"/>
      <c r="H22426" s="64"/>
      <c r="O22426" s="87"/>
      <c r="P22426" s="127"/>
      <c r="Q22426" s="127"/>
      <c r="R22426" s="127"/>
    </row>
    <row r="22427" spans="7:18" x14ac:dyDescent="0.2">
      <c r="G22427" s="64"/>
      <c r="H22427" s="64"/>
      <c r="O22427" s="87"/>
      <c r="P22427" s="127"/>
      <c r="Q22427" s="127"/>
      <c r="R22427" s="127"/>
    </row>
    <row r="22428" spans="7:18" x14ac:dyDescent="0.2">
      <c r="G22428" s="64"/>
      <c r="H22428" s="64"/>
      <c r="O22428" s="87"/>
      <c r="P22428" s="127"/>
      <c r="Q22428" s="127"/>
      <c r="R22428" s="127"/>
    </row>
    <row r="22429" spans="7:18" x14ac:dyDescent="0.2">
      <c r="G22429" s="64"/>
      <c r="H22429" s="64"/>
      <c r="O22429" s="87"/>
      <c r="P22429" s="127"/>
      <c r="Q22429" s="127"/>
      <c r="R22429" s="127"/>
    </row>
    <row r="22430" spans="7:18" x14ac:dyDescent="0.2">
      <c r="G22430" s="64"/>
      <c r="H22430" s="64"/>
      <c r="O22430" s="87"/>
      <c r="P22430" s="127"/>
      <c r="Q22430" s="127"/>
      <c r="R22430" s="127"/>
    </row>
    <row r="22431" spans="7:18" x14ac:dyDescent="0.2">
      <c r="G22431" s="64"/>
      <c r="H22431" s="64"/>
      <c r="O22431" s="87"/>
      <c r="P22431" s="127"/>
      <c r="Q22431" s="127"/>
      <c r="R22431" s="127"/>
    </row>
    <row r="22432" spans="7:18" x14ac:dyDescent="0.2">
      <c r="G22432" s="64"/>
      <c r="H22432" s="64"/>
      <c r="O22432" s="87"/>
      <c r="P22432" s="127"/>
      <c r="Q22432" s="127"/>
      <c r="R22432" s="127"/>
    </row>
    <row r="22433" spans="7:18" x14ac:dyDescent="0.2">
      <c r="G22433" s="64"/>
      <c r="H22433" s="64"/>
      <c r="O22433" s="87"/>
      <c r="P22433" s="127"/>
      <c r="Q22433" s="127"/>
      <c r="R22433" s="127"/>
    </row>
    <row r="22434" spans="7:18" x14ac:dyDescent="0.2">
      <c r="G22434" s="64"/>
      <c r="H22434" s="64"/>
      <c r="O22434" s="87"/>
      <c r="P22434" s="127"/>
      <c r="Q22434" s="127"/>
      <c r="R22434" s="127"/>
    </row>
    <row r="22435" spans="7:18" x14ac:dyDescent="0.2">
      <c r="G22435" s="64"/>
      <c r="H22435" s="64"/>
      <c r="O22435" s="87"/>
      <c r="P22435" s="127"/>
      <c r="Q22435" s="127"/>
      <c r="R22435" s="127"/>
    </row>
    <row r="22436" spans="7:18" x14ac:dyDescent="0.2">
      <c r="G22436" s="64"/>
      <c r="H22436" s="64"/>
      <c r="O22436" s="87"/>
      <c r="P22436" s="127"/>
      <c r="Q22436" s="127"/>
      <c r="R22436" s="127"/>
    </row>
    <row r="22437" spans="7:18" x14ac:dyDescent="0.2">
      <c r="G22437" s="64"/>
      <c r="H22437" s="64"/>
      <c r="O22437" s="87"/>
      <c r="P22437" s="127"/>
      <c r="Q22437" s="127"/>
      <c r="R22437" s="127"/>
    </row>
    <row r="22438" spans="7:18" x14ac:dyDescent="0.2">
      <c r="G22438" s="64"/>
      <c r="H22438" s="64"/>
      <c r="O22438" s="87"/>
      <c r="P22438" s="127"/>
      <c r="Q22438" s="127"/>
      <c r="R22438" s="127"/>
    </row>
    <row r="22439" spans="7:18" x14ac:dyDescent="0.2">
      <c r="G22439" s="64"/>
      <c r="H22439" s="64"/>
      <c r="O22439" s="87"/>
      <c r="P22439" s="127"/>
      <c r="Q22439" s="127"/>
      <c r="R22439" s="127"/>
    </row>
    <row r="22440" spans="7:18" x14ac:dyDescent="0.2">
      <c r="G22440" s="64"/>
      <c r="H22440" s="64"/>
      <c r="O22440" s="87"/>
      <c r="P22440" s="127"/>
      <c r="Q22440" s="127"/>
      <c r="R22440" s="127"/>
    </row>
    <row r="22441" spans="7:18" x14ac:dyDescent="0.2">
      <c r="G22441" s="64"/>
      <c r="H22441" s="64"/>
      <c r="O22441" s="87"/>
      <c r="P22441" s="127"/>
      <c r="Q22441" s="127"/>
      <c r="R22441" s="127"/>
    </row>
    <row r="22442" spans="7:18" x14ac:dyDescent="0.2">
      <c r="G22442" s="64"/>
      <c r="H22442" s="64"/>
      <c r="O22442" s="87"/>
      <c r="P22442" s="127"/>
      <c r="Q22442" s="127"/>
      <c r="R22442" s="127"/>
    </row>
    <row r="22443" spans="7:18" x14ac:dyDescent="0.2">
      <c r="G22443" s="64"/>
      <c r="H22443" s="64"/>
      <c r="O22443" s="87"/>
      <c r="P22443" s="127"/>
      <c r="Q22443" s="127"/>
      <c r="R22443" s="127"/>
    </row>
    <row r="22444" spans="7:18" x14ac:dyDescent="0.2">
      <c r="G22444" s="64"/>
      <c r="H22444" s="64"/>
      <c r="O22444" s="87"/>
      <c r="P22444" s="127"/>
      <c r="Q22444" s="127"/>
      <c r="R22444" s="127"/>
    </row>
    <row r="22445" spans="7:18" x14ac:dyDescent="0.2">
      <c r="G22445" s="64"/>
      <c r="H22445" s="64"/>
      <c r="O22445" s="87"/>
      <c r="P22445" s="127"/>
      <c r="Q22445" s="127"/>
      <c r="R22445" s="127"/>
    </row>
    <row r="22446" spans="7:18" x14ac:dyDescent="0.2">
      <c r="G22446" s="64"/>
      <c r="H22446" s="64"/>
      <c r="O22446" s="87"/>
      <c r="P22446" s="127"/>
      <c r="Q22446" s="127"/>
      <c r="R22446" s="127"/>
    </row>
    <row r="22447" spans="7:18" x14ac:dyDescent="0.2">
      <c r="G22447" s="64"/>
      <c r="H22447" s="64"/>
      <c r="O22447" s="87"/>
      <c r="P22447" s="127"/>
      <c r="Q22447" s="127"/>
      <c r="R22447" s="127"/>
    </row>
    <row r="22448" spans="7:18" x14ac:dyDescent="0.2">
      <c r="G22448" s="64"/>
      <c r="H22448" s="64"/>
      <c r="O22448" s="87"/>
      <c r="P22448" s="127"/>
      <c r="Q22448" s="127"/>
      <c r="R22448" s="127"/>
    </row>
    <row r="22449" spans="7:18" x14ac:dyDescent="0.2">
      <c r="G22449" s="64"/>
      <c r="H22449" s="64"/>
      <c r="O22449" s="87"/>
      <c r="P22449" s="127"/>
      <c r="Q22449" s="127"/>
      <c r="R22449" s="127"/>
    </row>
    <row r="22450" spans="7:18" x14ac:dyDescent="0.2">
      <c r="G22450" s="64"/>
      <c r="H22450" s="64"/>
      <c r="O22450" s="87"/>
      <c r="P22450" s="127"/>
      <c r="Q22450" s="127"/>
      <c r="R22450" s="127"/>
    </row>
    <row r="22451" spans="7:18" x14ac:dyDescent="0.2">
      <c r="G22451" s="64"/>
      <c r="H22451" s="64"/>
      <c r="O22451" s="87"/>
      <c r="P22451" s="127"/>
      <c r="Q22451" s="127"/>
      <c r="R22451" s="127"/>
    </row>
    <row r="22452" spans="7:18" x14ac:dyDescent="0.2">
      <c r="G22452" s="64"/>
      <c r="H22452" s="64"/>
      <c r="O22452" s="87"/>
      <c r="P22452" s="127"/>
      <c r="Q22452" s="127"/>
      <c r="R22452" s="127"/>
    </row>
    <row r="22453" spans="7:18" x14ac:dyDescent="0.2">
      <c r="G22453" s="64"/>
      <c r="H22453" s="64"/>
      <c r="O22453" s="87"/>
      <c r="P22453" s="127"/>
      <c r="Q22453" s="127"/>
      <c r="R22453" s="127"/>
    </row>
    <row r="22454" spans="7:18" x14ac:dyDescent="0.2">
      <c r="G22454" s="64"/>
      <c r="H22454" s="64"/>
      <c r="O22454" s="87"/>
      <c r="P22454" s="127"/>
      <c r="Q22454" s="127"/>
      <c r="R22454" s="127"/>
    </row>
    <row r="22455" spans="7:18" x14ac:dyDescent="0.2">
      <c r="G22455" s="64"/>
      <c r="H22455" s="64"/>
      <c r="O22455" s="87"/>
      <c r="P22455" s="127"/>
      <c r="Q22455" s="127"/>
      <c r="R22455" s="127"/>
    </row>
    <row r="22456" spans="7:18" x14ac:dyDescent="0.2">
      <c r="G22456" s="64"/>
      <c r="H22456" s="64"/>
      <c r="O22456" s="87"/>
      <c r="P22456" s="127"/>
      <c r="Q22456" s="127"/>
      <c r="R22456" s="127"/>
    </row>
    <row r="22457" spans="7:18" x14ac:dyDescent="0.2">
      <c r="G22457" s="64"/>
      <c r="H22457" s="64"/>
      <c r="O22457" s="87"/>
      <c r="P22457" s="127"/>
      <c r="Q22457" s="127"/>
      <c r="R22457" s="127"/>
    </row>
    <row r="22458" spans="7:18" x14ac:dyDescent="0.2">
      <c r="G22458" s="64"/>
      <c r="H22458" s="64"/>
      <c r="O22458" s="87"/>
      <c r="P22458" s="127"/>
      <c r="Q22458" s="127"/>
      <c r="R22458" s="127"/>
    </row>
    <row r="22459" spans="7:18" x14ac:dyDescent="0.2">
      <c r="G22459" s="64"/>
      <c r="H22459" s="64"/>
      <c r="O22459" s="87"/>
      <c r="P22459" s="127"/>
      <c r="Q22459" s="127"/>
      <c r="R22459" s="127"/>
    </row>
    <row r="22460" spans="7:18" x14ac:dyDescent="0.2">
      <c r="G22460" s="64"/>
      <c r="H22460" s="64"/>
      <c r="O22460" s="87"/>
      <c r="P22460" s="127"/>
      <c r="Q22460" s="127"/>
      <c r="R22460" s="127"/>
    </row>
    <row r="22461" spans="7:18" x14ac:dyDescent="0.2">
      <c r="G22461" s="64"/>
      <c r="H22461" s="64"/>
      <c r="O22461" s="87"/>
      <c r="P22461" s="127"/>
      <c r="Q22461" s="127"/>
      <c r="R22461" s="127"/>
    </row>
    <row r="22462" spans="7:18" x14ac:dyDescent="0.2">
      <c r="G22462" s="64"/>
      <c r="H22462" s="64"/>
      <c r="O22462" s="87"/>
      <c r="P22462" s="127"/>
      <c r="Q22462" s="127"/>
      <c r="R22462" s="127"/>
    </row>
    <row r="22463" spans="7:18" x14ac:dyDescent="0.2">
      <c r="G22463" s="64"/>
      <c r="H22463" s="64"/>
      <c r="O22463" s="87"/>
      <c r="P22463" s="127"/>
      <c r="Q22463" s="127"/>
      <c r="R22463" s="127"/>
    </row>
    <row r="22464" spans="7:18" x14ac:dyDescent="0.2">
      <c r="G22464" s="64"/>
      <c r="H22464" s="64"/>
      <c r="O22464" s="87"/>
      <c r="P22464" s="127"/>
      <c r="Q22464" s="127"/>
      <c r="R22464" s="127"/>
    </row>
    <row r="22465" spans="7:18" x14ac:dyDescent="0.2">
      <c r="G22465" s="64"/>
      <c r="H22465" s="64"/>
      <c r="O22465" s="87"/>
      <c r="P22465" s="127"/>
      <c r="Q22465" s="127"/>
      <c r="R22465" s="127"/>
    </row>
    <row r="22466" spans="7:18" x14ac:dyDescent="0.2">
      <c r="G22466" s="64"/>
      <c r="H22466" s="64"/>
      <c r="O22466" s="87"/>
      <c r="P22466" s="127"/>
      <c r="Q22466" s="127"/>
      <c r="R22466" s="127"/>
    </row>
    <row r="22467" spans="7:18" x14ac:dyDescent="0.2">
      <c r="G22467" s="64"/>
      <c r="H22467" s="64"/>
      <c r="O22467" s="87"/>
      <c r="P22467" s="127"/>
      <c r="Q22467" s="127"/>
      <c r="R22467" s="127"/>
    </row>
    <row r="22468" spans="7:18" x14ac:dyDescent="0.2">
      <c r="G22468" s="64"/>
      <c r="H22468" s="64"/>
      <c r="O22468" s="87"/>
      <c r="P22468" s="127"/>
      <c r="Q22468" s="127"/>
      <c r="R22468" s="127"/>
    </row>
    <row r="22469" spans="7:18" x14ac:dyDescent="0.2">
      <c r="G22469" s="64"/>
      <c r="H22469" s="64"/>
      <c r="O22469" s="87"/>
      <c r="P22469" s="127"/>
      <c r="Q22469" s="127"/>
      <c r="R22469" s="127"/>
    </row>
    <row r="22470" spans="7:18" x14ac:dyDescent="0.2">
      <c r="G22470" s="64"/>
      <c r="H22470" s="64"/>
      <c r="O22470" s="87"/>
      <c r="P22470" s="127"/>
      <c r="Q22470" s="127"/>
      <c r="R22470" s="127"/>
    </row>
    <row r="22471" spans="7:18" x14ac:dyDescent="0.2">
      <c r="G22471" s="64"/>
      <c r="H22471" s="64"/>
      <c r="O22471" s="87"/>
      <c r="P22471" s="127"/>
      <c r="Q22471" s="127"/>
      <c r="R22471" s="127"/>
    </row>
    <row r="22472" spans="7:18" x14ac:dyDescent="0.2">
      <c r="G22472" s="64"/>
      <c r="H22472" s="64"/>
      <c r="O22472" s="87"/>
      <c r="P22472" s="127"/>
      <c r="Q22472" s="127"/>
      <c r="R22472" s="127"/>
    </row>
    <row r="22473" spans="7:18" x14ac:dyDescent="0.2">
      <c r="G22473" s="64"/>
      <c r="H22473" s="64"/>
      <c r="O22473" s="87"/>
      <c r="P22473" s="127"/>
      <c r="Q22473" s="127"/>
      <c r="R22473" s="127"/>
    </row>
    <row r="22474" spans="7:18" x14ac:dyDescent="0.2">
      <c r="G22474" s="64"/>
      <c r="H22474" s="64"/>
      <c r="O22474" s="87"/>
      <c r="P22474" s="127"/>
      <c r="Q22474" s="127"/>
      <c r="R22474" s="127"/>
    </row>
    <row r="22475" spans="7:18" x14ac:dyDescent="0.2">
      <c r="G22475" s="64"/>
      <c r="H22475" s="64"/>
      <c r="O22475" s="87"/>
      <c r="P22475" s="127"/>
      <c r="Q22475" s="127"/>
      <c r="R22475" s="127"/>
    </row>
    <row r="22476" spans="7:18" x14ac:dyDescent="0.2">
      <c r="G22476" s="64"/>
      <c r="H22476" s="64"/>
      <c r="O22476" s="87"/>
      <c r="P22476" s="127"/>
      <c r="Q22476" s="127"/>
      <c r="R22476" s="127"/>
    </row>
    <row r="22477" spans="7:18" x14ac:dyDescent="0.2">
      <c r="G22477" s="64"/>
      <c r="H22477" s="64"/>
      <c r="O22477" s="87"/>
      <c r="P22477" s="127"/>
      <c r="Q22477" s="127"/>
      <c r="R22477" s="127"/>
    </row>
    <row r="22478" spans="7:18" x14ac:dyDescent="0.2">
      <c r="G22478" s="64"/>
      <c r="H22478" s="64"/>
      <c r="O22478" s="87"/>
      <c r="P22478" s="127"/>
      <c r="Q22478" s="127"/>
      <c r="R22478" s="127"/>
    </row>
    <row r="22479" spans="7:18" x14ac:dyDescent="0.2">
      <c r="G22479" s="64"/>
      <c r="H22479" s="64"/>
      <c r="O22479" s="87"/>
      <c r="P22479" s="127"/>
      <c r="Q22479" s="127"/>
      <c r="R22479" s="127"/>
    </row>
    <row r="22480" spans="7:18" x14ac:dyDescent="0.2">
      <c r="G22480" s="64"/>
      <c r="H22480" s="64"/>
      <c r="O22480" s="87"/>
      <c r="P22480" s="127"/>
      <c r="Q22480" s="127"/>
      <c r="R22480" s="127"/>
    </row>
    <row r="22481" spans="7:18" x14ac:dyDescent="0.2">
      <c r="G22481" s="64"/>
      <c r="H22481" s="64"/>
      <c r="O22481" s="87"/>
      <c r="P22481" s="127"/>
      <c r="Q22481" s="127"/>
      <c r="R22481" s="127"/>
    </row>
    <row r="22482" spans="7:18" x14ac:dyDescent="0.2">
      <c r="G22482" s="64"/>
      <c r="H22482" s="64"/>
      <c r="O22482" s="87"/>
      <c r="P22482" s="127"/>
      <c r="Q22482" s="127"/>
      <c r="R22482" s="127"/>
    </row>
    <row r="22483" spans="7:18" x14ac:dyDescent="0.2">
      <c r="G22483" s="64"/>
      <c r="H22483" s="64"/>
      <c r="O22483" s="87"/>
      <c r="P22483" s="127"/>
      <c r="Q22483" s="127"/>
      <c r="R22483" s="127"/>
    </row>
    <row r="22484" spans="7:18" x14ac:dyDescent="0.2">
      <c r="G22484" s="64"/>
      <c r="H22484" s="64"/>
      <c r="O22484" s="87"/>
      <c r="P22484" s="127"/>
      <c r="Q22484" s="127"/>
      <c r="R22484" s="127"/>
    </row>
    <row r="22485" spans="7:18" x14ac:dyDescent="0.2">
      <c r="G22485" s="64"/>
      <c r="H22485" s="64"/>
      <c r="O22485" s="87"/>
      <c r="P22485" s="127"/>
      <c r="Q22485" s="127"/>
      <c r="R22485" s="127"/>
    </row>
    <row r="22486" spans="7:18" x14ac:dyDescent="0.2">
      <c r="G22486" s="64"/>
      <c r="H22486" s="64"/>
      <c r="O22486" s="87"/>
      <c r="P22486" s="127"/>
      <c r="Q22486" s="127"/>
      <c r="R22486" s="127"/>
    </row>
    <row r="22487" spans="7:18" x14ac:dyDescent="0.2">
      <c r="G22487" s="64"/>
      <c r="H22487" s="64"/>
      <c r="O22487" s="87"/>
      <c r="P22487" s="127"/>
      <c r="Q22487" s="127"/>
      <c r="R22487" s="127"/>
    </row>
    <row r="22488" spans="7:18" x14ac:dyDescent="0.2">
      <c r="G22488" s="64"/>
      <c r="H22488" s="64"/>
      <c r="O22488" s="87"/>
      <c r="P22488" s="127"/>
      <c r="Q22488" s="127"/>
      <c r="R22488" s="127"/>
    </row>
    <row r="22489" spans="7:18" x14ac:dyDescent="0.2">
      <c r="G22489" s="64"/>
      <c r="H22489" s="64"/>
      <c r="O22489" s="87"/>
      <c r="P22489" s="127"/>
      <c r="Q22489" s="127"/>
      <c r="R22489" s="127"/>
    </row>
    <row r="22490" spans="7:18" x14ac:dyDescent="0.2">
      <c r="G22490" s="64"/>
      <c r="H22490" s="64"/>
      <c r="O22490" s="87"/>
      <c r="P22490" s="127"/>
      <c r="Q22490" s="127"/>
      <c r="R22490" s="127"/>
    </row>
    <row r="22491" spans="7:18" x14ac:dyDescent="0.2">
      <c r="G22491" s="64"/>
      <c r="H22491" s="64"/>
      <c r="O22491" s="87"/>
      <c r="P22491" s="127"/>
      <c r="Q22491" s="127"/>
      <c r="R22491" s="127"/>
    </row>
    <row r="22492" spans="7:18" x14ac:dyDescent="0.2">
      <c r="G22492" s="64"/>
      <c r="H22492" s="64"/>
      <c r="O22492" s="87"/>
      <c r="P22492" s="127"/>
      <c r="Q22492" s="127"/>
      <c r="R22492" s="127"/>
    </row>
    <row r="22493" spans="7:18" x14ac:dyDescent="0.2">
      <c r="G22493" s="64"/>
      <c r="H22493" s="64"/>
      <c r="O22493" s="87"/>
      <c r="P22493" s="127"/>
      <c r="Q22493" s="127"/>
      <c r="R22493" s="127"/>
    </row>
    <row r="22494" spans="7:18" x14ac:dyDescent="0.2">
      <c r="G22494" s="64"/>
      <c r="H22494" s="64"/>
      <c r="O22494" s="87"/>
      <c r="P22494" s="127"/>
      <c r="Q22494" s="127"/>
      <c r="R22494" s="127"/>
    </row>
    <row r="22495" spans="7:18" x14ac:dyDescent="0.2">
      <c r="G22495" s="64"/>
      <c r="H22495" s="64"/>
      <c r="O22495" s="87"/>
      <c r="P22495" s="127"/>
      <c r="Q22495" s="127"/>
      <c r="R22495" s="127"/>
    </row>
    <row r="22496" spans="7:18" x14ac:dyDescent="0.2">
      <c r="G22496" s="64"/>
      <c r="H22496" s="64"/>
      <c r="O22496" s="87"/>
      <c r="P22496" s="127"/>
      <c r="Q22496" s="127"/>
      <c r="R22496" s="127"/>
    </row>
    <row r="22497" spans="7:18" x14ac:dyDescent="0.2">
      <c r="G22497" s="64"/>
      <c r="H22497" s="64"/>
      <c r="O22497" s="87"/>
      <c r="P22497" s="127"/>
      <c r="Q22497" s="127"/>
      <c r="R22497" s="127"/>
    </row>
    <row r="22498" spans="7:18" x14ac:dyDescent="0.2">
      <c r="G22498" s="64"/>
      <c r="H22498" s="64"/>
      <c r="O22498" s="87"/>
      <c r="P22498" s="127"/>
      <c r="Q22498" s="127"/>
      <c r="R22498" s="127"/>
    </row>
    <row r="22499" spans="7:18" x14ac:dyDescent="0.2">
      <c r="G22499" s="64"/>
      <c r="H22499" s="64"/>
      <c r="O22499" s="87"/>
      <c r="P22499" s="127"/>
      <c r="Q22499" s="127"/>
      <c r="R22499" s="127"/>
    </row>
    <row r="22500" spans="7:18" x14ac:dyDescent="0.2">
      <c r="G22500" s="64"/>
      <c r="H22500" s="64"/>
      <c r="O22500" s="87"/>
      <c r="P22500" s="127"/>
      <c r="Q22500" s="127"/>
      <c r="R22500" s="127"/>
    </row>
    <row r="22501" spans="7:18" x14ac:dyDescent="0.2">
      <c r="G22501" s="64"/>
      <c r="H22501" s="64"/>
      <c r="O22501" s="87"/>
      <c r="P22501" s="127"/>
      <c r="Q22501" s="127"/>
      <c r="R22501" s="127"/>
    </row>
    <row r="22502" spans="7:18" x14ac:dyDescent="0.2">
      <c r="G22502" s="64"/>
      <c r="H22502" s="64"/>
      <c r="O22502" s="87"/>
      <c r="P22502" s="127"/>
      <c r="Q22502" s="127"/>
      <c r="R22502" s="127"/>
    </row>
    <row r="22503" spans="7:18" x14ac:dyDescent="0.2">
      <c r="G22503" s="64"/>
      <c r="H22503" s="64"/>
      <c r="O22503" s="87"/>
      <c r="P22503" s="127"/>
      <c r="Q22503" s="127"/>
      <c r="R22503" s="127"/>
    </row>
    <row r="22504" spans="7:18" x14ac:dyDescent="0.2">
      <c r="G22504" s="64"/>
      <c r="H22504" s="64"/>
      <c r="O22504" s="87"/>
      <c r="P22504" s="127"/>
      <c r="Q22504" s="127"/>
      <c r="R22504" s="127"/>
    </row>
    <row r="22505" spans="7:18" x14ac:dyDescent="0.2">
      <c r="G22505" s="64"/>
      <c r="H22505" s="64"/>
      <c r="O22505" s="87"/>
      <c r="P22505" s="127"/>
      <c r="Q22505" s="127"/>
      <c r="R22505" s="127"/>
    </row>
    <row r="22506" spans="7:18" x14ac:dyDescent="0.2">
      <c r="G22506" s="64"/>
      <c r="H22506" s="64"/>
      <c r="O22506" s="87"/>
      <c r="P22506" s="127"/>
      <c r="Q22506" s="127"/>
      <c r="R22506" s="127"/>
    </row>
    <row r="22507" spans="7:18" x14ac:dyDescent="0.2">
      <c r="G22507" s="64"/>
      <c r="H22507" s="64"/>
      <c r="O22507" s="87"/>
      <c r="P22507" s="127"/>
      <c r="Q22507" s="127"/>
      <c r="R22507" s="127"/>
    </row>
    <row r="22508" spans="7:18" x14ac:dyDescent="0.2">
      <c r="G22508" s="64"/>
      <c r="H22508" s="64"/>
      <c r="O22508" s="87"/>
      <c r="P22508" s="127"/>
      <c r="Q22508" s="127"/>
      <c r="R22508" s="127"/>
    </row>
    <row r="22509" spans="7:18" x14ac:dyDescent="0.2">
      <c r="G22509" s="64"/>
      <c r="H22509" s="64"/>
      <c r="O22509" s="87"/>
      <c r="P22509" s="127"/>
      <c r="Q22509" s="127"/>
      <c r="R22509" s="127"/>
    </row>
    <row r="22510" spans="7:18" x14ac:dyDescent="0.2">
      <c r="G22510" s="64"/>
      <c r="H22510" s="64"/>
      <c r="O22510" s="87"/>
      <c r="P22510" s="127"/>
      <c r="Q22510" s="127"/>
      <c r="R22510" s="127"/>
    </row>
    <row r="22511" spans="7:18" x14ac:dyDescent="0.2">
      <c r="G22511" s="64"/>
      <c r="H22511" s="64"/>
      <c r="O22511" s="87"/>
      <c r="P22511" s="127"/>
      <c r="Q22511" s="127"/>
      <c r="R22511" s="127"/>
    </row>
    <row r="22512" spans="7:18" x14ac:dyDescent="0.2">
      <c r="G22512" s="64"/>
      <c r="H22512" s="64"/>
      <c r="O22512" s="87"/>
      <c r="P22512" s="127"/>
      <c r="Q22512" s="127"/>
      <c r="R22512" s="127"/>
    </row>
    <row r="22513" spans="7:18" x14ac:dyDescent="0.2">
      <c r="G22513" s="64"/>
      <c r="H22513" s="64"/>
      <c r="O22513" s="87"/>
      <c r="P22513" s="127"/>
      <c r="Q22513" s="127"/>
      <c r="R22513" s="127"/>
    </row>
    <row r="22514" spans="7:18" x14ac:dyDescent="0.2">
      <c r="G22514" s="64"/>
      <c r="H22514" s="64"/>
      <c r="O22514" s="87"/>
      <c r="P22514" s="127"/>
      <c r="Q22514" s="127"/>
      <c r="R22514" s="127"/>
    </row>
    <row r="22515" spans="7:18" x14ac:dyDescent="0.2">
      <c r="G22515" s="64"/>
      <c r="H22515" s="64"/>
      <c r="O22515" s="87"/>
      <c r="P22515" s="127"/>
      <c r="Q22515" s="127"/>
      <c r="R22515" s="127"/>
    </row>
    <row r="22516" spans="7:18" x14ac:dyDescent="0.2">
      <c r="G22516" s="64"/>
      <c r="H22516" s="64"/>
      <c r="O22516" s="87"/>
      <c r="P22516" s="127"/>
      <c r="Q22516" s="127"/>
      <c r="R22516" s="127"/>
    </row>
    <row r="22517" spans="7:18" x14ac:dyDescent="0.2">
      <c r="G22517" s="64"/>
      <c r="H22517" s="64"/>
      <c r="O22517" s="87"/>
      <c r="P22517" s="127"/>
      <c r="Q22517" s="127"/>
      <c r="R22517" s="127"/>
    </row>
    <row r="22518" spans="7:18" x14ac:dyDescent="0.2">
      <c r="G22518" s="64"/>
      <c r="H22518" s="64"/>
      <c r="O22518" s="87"/>
      <c r="P22518" s="127"/>
      <c r="Q22518" s="127"/>
      <c r="R22518" s="127"/>
    </row>
    <row r="22519" spans="7:18" x14ac:dyDescent="0.2">
      <c r="G22519" s="64"/>
      <c r="H22519" s="64"/>
      <c r="O22519" s="87"/>
      <c r="P22519" s="127"/>
      <c r="Q22519" s="127"/>
      <c r="R22519" s="127"/>
    </row>
    <row r="22520" spans="7:18" x14ac:dyDescent="0.2">
      <c r="G22520" s="64"/>
      <c r="H22520" s="64"/>
      <c r="O22520" s="87"/>
      <c r="P22520" s="127"/>
      <c r="Q22520" s="127"/>
      <c r="R22520" s="127"/>
    </row>
    <row r="22521" spans="7:18" x14ac:dyDescent="0.2">
      <c r="G22521" s="64"/>
      <c r="H22521" s="64"/>
      <c r="O22521" s="87"/>
      <c r="P22521" s="127"/>
      <c r="Q22521" s="127"/>
      <c r="R22521" s="127"/>
    </row>
    <row r="22522" spans="7:18" x14ac:dyDescent="0.2">
      <c r="G22522" s="64"/>
      <c r="H22522" s="64"/>
      <c r="O22522" s="87"/>
      <c r="P22522" s="127"/>
      <c r="Q22522" s="127"/>
      <c r="R22522" s="127"/>
    </row>
    <row r="22523" spans="7:18" x14ac:dyDescent="0.2">
      <c r="G22523" s="64"/>
      <c r="H22523" s="64"/>
      <c r="O22523" s="87"/>
      <c r="P22523" s="127"/>
      <c r="Q22523" s="127"/>
      <c r="R22523" s="127"/>
    </row>
    <row r="22524" spans="7:18" x14ac:dyDescent="0.2">
      <c r="G22524" s="64"/>
      <c r="H22524" s="64"/>
      <c r="O22524" s="87"/>
      <c r="P22524" s="127"/>
      <c r="Q22524" s="127"/>
      <c r="R22524" s="127"/>
    </row>
    <row r="22525" spans="7:18" x14ac:dyDescent="0.2">
      <c r="G22525" s="64"/>
      <c r="H22525" s="64"/>
      <c r="O22525" s="87"/>
      <c r="P22525" s="127"/>
      <c r="Q22525" s="127"/>
      <c r="R22525" s="127"/>
    </row>
    <row r="22526" spans="7:18" x14ac:dyDescent="0.2">
      <c r="G22526" s="64"/>
      <c r="H22526" s="64"/>
      <c r="O22526" s="87"/>
      <c r="P22526" s="127"/>
      <c r="Q22526" s="127"/>
      <c r="R22526" s="127"/>
    </row>
    <row r="22527" spans="7:18" x14ac:dyDescent="0.2">
      <c r="G22527" s="64"/>
      <c r="H22527" s="64"/>
      <c r="O22527" s="87"/>
      <c r="P22527" s="127"/>
      <c r="Q22527" s="127"/>
      <c r="R22527" s="127"/>
    </row>
    <row r="22528" spans="7:18" x14ac:dyDescent="0.2">
      <c r="G22528" s="64"/>
      <c r="H22528" s="64"/>
      <c r="O22528" s="87"/>
      <c r="P22528" s="127"/>
      <c r="Q22528" s="127"/>
      <c r="R22528" s="127"/>
    </row>
    <row r="22529" spans="7:18" x14ac:dyDescent="0.2">
      <c r="G22529" s="64"/>
      <c r="H22529" s="64"/>
      <c r="O22529" s="87"/>
      <c r="P22529" s="127"/>
      <c r="Q22529" s="127"/>
      <c r="R22529" s="127"/>
    </row>
    <row r="22530" spans="7:18" x14ac:dyDescent="0.2">
      <c r="G22530" s="64"/>
      <c r="H22530" s="64"/>
      <c r="O22530" s="87"/>
      <c r="P22530" s="127"/>
      <c r="Q22530" s="127"/>
      <c r="R22530" s="127"/>
    </row>
    <row r="22531" spans="7:18" x14ac:dyDescent="0.2">
      <c r="G22531" s="64"/>
      <c r="H22531" s="64"/>
      <c r="O22531" s="87"/>
      <c r="P22531" s="127"/>
      <c r="Q22531" s="127"/>
      <c r="R22531" s="127"/>
    </row>
    <row r="22532" spans="7:18" x14ac:dyDescent="0.2">
      <c r="G22532" s="64"/>
      <c r="H22532" s="64"/>
      <c r="O22532" s="87"/>
      <c r="P22532" s="127"/>
      <c r="Q22532" s="127"/>
      <c r="R22532" s="127"/>
    </row>
    <row r="22533" spans="7:18" x14ac:dyDescent="0.2">
      <c r="G22533" s="64"/>
      <c r="H22533" s="64"/>
      <c r="O22533" s="87"/>
      <c r="P22533" s="127"/>
      <c r="Q22533" s="127"/>
      <c r="R22533" s="127"/>
    </row>
    <row r="22534" spans="7:18" x14ac:dyDescent="0.2">
      <c r="G22534" s="64"/>
      <c r="H22534" s="64"/>
      <c r="O22534" s="87"/>
      <c r="P22534" s="127"/>
      <c r="Q22534" s="127"/>
      <c r="R22534" s="127"/>
    </row>
    <row r="22535" spans="7:18" x14ac:dyDescent="0.2">
      <c r="G22535" s="64"/>
      <c r="H22535" s="64"/>
      <c r="O22535" s="87"/>
      <c r="P22535" s="127"/>
      <c r="Q22535" s="127"/>
      <c r="R22535" s="127"/>
    </row>
    <row r="22536" spans="7:18" x14ac:dyDescent="0.2">
      <c r="G22536" s="64"/>
      <c r="H22536" s="64"/>
      <c r="O22536" s="87"/>
      <c r="P22536" s="127"/>
      <c r="Q22536" s="127"/>
      <c r="R22536" s="127"/>
    </row>
    <row r="22537" spans="7:18" x14ac:dyDescent="0.2">
      <c r="G22537" s="64"/>
      <c r="H22537" s="64"/>
      <c r="O22537" s="87"/>
      <c r="P22537" s="127"/>
      <c r="Q22537" s="127"/>
      <c r="R22537" s="127"/>
    </row>
    <row r="22538" spans="7:18" x14ac:dyDescent="0.2">
      <c r="G22538" s="64"/>
      <c r="H22538" s="64"/>
      <c r="O22538" s="87"/>
      <c r="P22538" s="127"/>
      <c r="Q22538" s="127"/>
      <c r="R22538" s="127"/>
    </row>
    <row r="22539" spans="7:18" x14ac:dyDescent="0.2">
      <c r="G22539" s="64"/>
      <c r="H22539" s="64"/>
      <c r="O22539" s="87"/>
      <c r="P22539" s="127"/>
      <c r="Q22539" s="127"/>
      <c r="R22539" s="127"/>
    </row>
    <row r="22540" spans="7:18" x14ac:dyDescent="0.2">
      <c r="G22540" s="64"/>
      <c r="H22540" s="64"/>
      <c r="O22540" s="87"/>
      <c r="P22540" s="127"/>
      <c r="Q22540" s="127"/>
      <c r="R22540" s="127"/>
    </row>
    <row r="22541" spans="7:18" x14ac:dyDescent="0.2">
      <c r="G22541" s="64"/>
      <c r="H22541" s="64"/>
      <c r="O22541" s="87"/>
      <c r="P22541" s="127"/>
      <c r="Q22541" s="127"/>
      <c r="R22541" s="127"/>
    </row>
    <row r="22542" spans="7:18" x14ac:dyDescent="0.2">
      <c r="G22542" s="64"/>
      <c r="H22542" s="64"/>
      <c r="O22542" s="87"/>
      <c r="P22542" s="127"/>
      <c r="Q22542" s="127"/>
      <c r="R22542" s="127"/>
    </row>
    <row r="22543" spans="7:18" x14ac:dyDescent="0.2">
      <c r="G22543" s="64"/>
      <c r="H22543" s="64"/>
      <c r="O22543" s="87"/>
      <c r="P22543" s="127"/>
      <c r="Q22543" s="127"/>
      <c r="R22543" s="127"/>
    </row>
    <row r="22544" spans="7:18" x14ac:dyDescent="0.2">
      <c r="G22544" s="64"/>
      <c r="H22544" s="64"/>
      <c r="O22544" s="87"/>
      <c r="P22544" s="127"/>
      <c r="Q22544" s="127"/>
      <c r="R22544" s="127"/>
    </row>
    <row r="22545" spans="7:18" x14ac:dyDescent="0.2">
      <c r="G22545" s="64"/>
      <c r="H22545" s="64"/>
      <c r="O22545" s="87"/>
      <c r="P22545" s="127"/>
      <c r="Q22545" s="127"/>
      <c r="R22545" s="127"/>
    </row>
    <row r="22546" spans="7:18" x14ac:dyDescent="0.2">
      <c r="G22546" s="64"/>
      <c r="H22546" s="64"/>
      <c r="O22546" s="87"/>
      <c r="P22546" s="127"/>
      <c r="Q22546" s="127"/>
      <c r="R22546" s="127"/>
    </row>
    <row r="22547" spans="7:18" x14ac:dyDescent="0.2">
      <c r="G22547" s="64"/>
      <c r="H22547" s="64"/>
      <c r="O22547" s="87"/>
      <c r="P22547" s="127"/>
      <c r="Q22547" s="127"/>
      <c r="R22547" s="127"/>
    </row>
    <row r="22548" spans="7:18" x14ac:dyDescent="0.2">
      <c r="G22548" s="64"/>
      <c r="H22548" s="64"/>
      <c r="O22548" s="87"/>
      <c r="P22548" s="127"/>
      <c r="Q22548" s="127"/>
      <c r="R22548" s="127"/>
    </row>
    <row r="22549" spans="7:18" x14ac:dyDescent="0.2">
      <c r="G22549" s="64"/>
      <c r="H22549" s="64"/>
      <c r="O22549" s="87"/>
      <c r="P22549" s="127"/>
      <c r="Q22549" s="127"/>
      <c r="R22549" s="127"/>
    </row>
    <row r="22550" spans="7:18" x14ac:dyDescent="0.2">
      <c r="G22550" s="64"/>
      <c r="H22550" s="64"/>
      <c r="O22550" s="87"/>
      <c r="P22550" s="127"/>
      <c r="Q22550" s="127"/>
      <c r="R22550" s="127"/>
    </row>
    <row r="22551" spans="7:18" x14ac:dyDescent="0.2">
      <c r="G22551" s="64"/>
      <c r="H22551" s="64"/>
      <c r="O22551" s="87"/>
      <c r="P22551" s="127"/>
      <c r="Q22551" s="127"/>
      <c r="R22551" s="127"/>
    </row>
    <row r="22552" spans="7:18" x14ac:dyDescent="0.2">
      <c r="G22552" s="64"/>
      <c r="H22552" s="64"/>
      <c r="O22552" s="87"/>
      <c r="P22552" s="127"/>
      <c r="Q22552" s="127"/>
      <c r="R22552" s="127"/>
    </row>
    <row r="22553" spans="7:18" x14ac:dyDescent="0.2">
      <c r="G22553" s="64"/>
      <c r="H22553" s="64"/>
      <c r="O22553" s="87"/>
      <c r="P22553" s="127"/>
      <c r="Q22553" s="127"/>
      <c r="R22553" s="127"/>
    </row>
    <row r="22554" spans="7:18" x14ac:dyDescent="0.2">
      <c r="G22554" s="64"/>
      <c r="H22554" s="64"/>
      <c r="O22554" s="87"/>
      <c r="P22554" s="127"/>
      <c r="Q22554" s="127"/>
      <c r="R22554" s="127"/>
    </row>
    <row r="22555" spans="7:18" x14ac:dyDescent="0.2">
      <c r="G22555" s="64"/>
      <c r="H22555" s="64"/>
      <c r="O22555" s="87"/>
      <c r="P22555" s="127"/>
      <c r="Q22555" s="127"/>
      <c r="R22555" s="127"/>
    </row>
    <row r="22556" spans="7:18" x14ac:dyDescent="0.2">
      <c r="G22556" s="64"/>
      <c r="H22556" s="64"/>
      <c r="O22556" s="87"/>
      <c r="P22556" s="127"/>
      <c r="Q22556" s="127"/>
      <c r="R22556" s="127"/>
    </row>
    <row r="22557" spans="7:18" x14ac:dyDescent="0.2">
      <c r="G22557" s="64"/>
      <c r="H22557" s="64"/>
      <c r="O22557" s="87"/>
      <c r="P22557" s="127"/>
      <c r="Q22557" s="127"/>
      <c r="R22557" s="127"/>
    </row>
    <row r="22558" spans="7:18" x14ac:dyDescent="0.2">
      <c r="G22558" s="64"/>
      <c r="H22558" s="64"/>
      <c r="O22558" s="87"/>
      <c r="P22558" s="127"/>
      <c r="Q22558" s="127"/>
      <c r="R22558" s="127"/>
    </row>
    <row r="22559" spans="7:18" x14ac:dyDescent="0.2">
      <c r="G22559" s="64"/>
      <c r="H22559" s="64"/>
      <c r="O22559" s="87"/>
      <c r="P22559" s="127"/>
      <c r="Q22559" s="127"/>
      <c r="R22559" s="127"/>
    </row>
    <row r="22560" spans="7:18" x14ac:dyDescent="0.2">
      <c r="G22560" s="64"/>
      <c r="H22560" s="64"/>
      <c r="O22560" s="87"/>
      <c r="P22560" s="127"/>
      <c r="Q22560" s="127"/>
      <c r="R22560" s="127"/>
    </row>
    <row r="22561" spans="7:18" x14ac:dyDescent="0.2">
      <c r="G22561" s="64"/>
      <c r="H22561" s="64"/>
      <c r="O22561" s="87"/>
      <c r="P22561" s="127"/>
      <c r="Q22561" s="127"/>
      <c r="R22561" s="127"/>
    </row>
    <row r="22562" spans="7:18" x14ac:dyDescent="0.2">
      <c r="G22562" s="64"/>
      <c r="H22562" s="64"/>
      <c r="O22562" s="87"/>
      <c r="P22562" s="127"/>
      <c r="Q22562" s="127"/>
      <c r="R22562" s="127"/>
    </row>
    <row r="22563" spans="7:18" x14ac:dyDescent="0.2">
      <c r="G22563" s="64"/>
      <c r="H22563" s="64"/>
      <c r="O22563" s="87"/>
      <c r="P22563" s="127"/>
      <c r="Q22563" s="127"/>
      <c r="R22563" s="127"/>
    </row>
    <row r="22564" spans="7:18" x14ac:dyDescent="0.2">
      <c r="G22564" s="64"/>
      <c r="H22564" s="64"/>
      <c r="O22564" s="87"/>
      <c r="P22564" s="127"/>
      <c r="Q22564" s="127"/>
      <c r="R22564" s="127"/>
    </row>
    <row r="22565" spans="7:18" x14ac:dyDescent="0.2">
      <c r="G22565" s="64"/>
      <c r="H22565" s="64"/>
      <c r="O22565" s="87"/>
      <c r="P22565" s="127"/>
      <c r="Q22565" s="127"/>
      <c r="R22565" s="127"/>
    </row>
    <row r="22566" spans="7:18" x14ac:dyDescent="0.2">
      <c r="G22566" s="64"/>
      <c r="H22566" s="64"/>
      <c r="O22566" s="87"/>
      <c r="P22566" s="127"/>
      <c r="Q22566" s="127"/>
      <c r="R22566" s="127"/>
    </row>
    <row r="22567" spans="7:18" x14ac:dyDescent="0.2">
      <c r="G22567" s="64"/>
      <c r="H22567" s="64"/>
      <c r="O22567" s="87"/>
      <c r="P22567" s="127"/>
      <c r="Q22567" s="127"/>
      <c r="R22567" s="127"/>
    </row>
    <row r="22568" spans="7:18" x14ac:dyDescent="0.2">
      <c r="G22568" s="64"/>
      <c r="H22568" s="64"/>
      <c r="O22568" s="87"/>
      <c r="P22568" s="127"/>
      <c r="Q22568" s="127"/>
      <c r="R22568" s="127"/>
    </row>
    <row r="22569" spans="7:18" x14ac:dyDescent="0.2">
      <c r="G22569" s="64"/>
      <c r="H22569" s="64"/>
      <c r="O22569" s="87"/>
      <c r="P22569" s="127"/>
      <c r="Q22569" s="127"/>
      <c r="R22569" s="127"/>
    </row>
    <row r="22570" spans="7:18" x14ac:dyDescent="0.2">
      <c r="G22570" s="64"/>
      <c r="H22570" s="64"/>
      <c r="O22570" s="87"/>
      <c r="P22570" s="127"/>
      <c r="Q22570" s="127"/>
      <c r="R22570" s="127"/>
    </row>
    <row r="22571" spans="7:18" x14ac:dyDescent="0.2">
      <c r="G22571" s="64"/>
      <c r="H22571" s="64"/>
      <c r="O22571" s="87"/>
      <c r="P22571" s="127"/>
      <c r="Q22571" s="127"/>
      <c r="R22571" s="127"/>
    </row>
    <row r="22572" spans="7:18" x14ac:dyDescent="0.2">
      <c r="G22572" s="64"/>
      <c r="H22572" s="64"/>
      <c r="O22572" s="87"/>
      <c r="P22572" s="127"/>
      <c r="Q22572" s="127"/>
      <c r="R22572" s="127"/>
    </row>
    <row r="22573" spans="7:18" x14ac:dyDescent="0.2">
      <c r="G22573" s="64"/>
      <c r="H22573" s="64"/>
      <c r="O22573" s="87"/>
      <c r="P22573" s="127"/>
      <c r="Q22573" s="127"/>
      <c r="R22573" s="127"/>
    </row>
    <row r="22574" spans="7:18" x14ac:dyDescent="0.2">
      <c r="G22574" s="64"/>
      <c r="H22574" s="64"/>
      <c r="O22574" s="87"/>
      <c r="P22574" s="127"/>
      <c r="Q22574" s="127"/>
      <c r="R22574" s="127"/>
    </row>
    <row r="22575" spans="7:18" x14ac:dyDescent="0.2">
      <c r="G22575" s="64"/>
      <c r="H22575" s="64"/>
      <c r="O22575" s="87"/>
      <c r="P22575" s="127"/>
      <c r="Q22575" s="127"/>
      <c r="R22575" s="127"/>
    </row>
    <row r="22576" spans="7:18" x14ac:dyDescent="0.2">
      <c r="G22576" s="64"/>
      <c r="H22576" s="64"/>
      <c r="O22576" s="87"/>
      <c r="P22576" s="127"/>
      <c r="Q22576" s="127"/>
      <c r="R22576" s="127"/>
    </row>
    <row r="22577" spans="7:18" x14ac:dyDescent="0.2">
      <c r="G22577" s="64"/>
      <c r="H22577" s="64"/>
      <c r="O22577" s="87"/>
      <c r="P22577" s="127"/>
      <c r="Q22577" s="127"/>
      <c r="R22577" s="127"/>
    </row>
    <row r="22578" spans="7:18" x14ac:dyDescent="0.2">
      <c r="G22578" s="64"/>
      <c r="H22578" s="64"/>
      <c r="O22578" s="87"/>
      <c r="P22578" s="127"/>
      <c r="Q22578" s="127"/>
      <c r="R22578" s="127"/>
    </row>
    <row r="22579" spans="7:18" x14ac:dyDescent="0.2">
      <c r="G22579" s="64"/>
      <c r="H22579" s="64"/>
      <c r="O22579" s="87"/>
      <c r="P22579" s="127"/>
      <c r="Q22579" s="127"/>
      <c r="R22579" s="127"/>
    </row>
    <row r="22580" spans="7:18" x14ac:dyDescent="0.2">
      <c r="G22580" s="64"/>
      <c r="H22580" s="64"/>
      <c r="O22580" s="87"/>
      <c r="P22580" s="127"/>
      <c r="Q22580" s="127"/>
      <c r="R22580" s="127"/>
    </row>
    <row r="22581" spans="7:18" x14ac:dyDescent="0.2">
      <c r="G22581" s="64"/>
      <c r="H22581" s="64"/>
      <c r="O22581" s="87"/>
      <c r="P22581" s="127"/>
      <c r="Q22581" s="127"/>
      <c r="R22581" s="127"/>
    </row>
    <row r="22582" spans="7:18" x14ac:dyDescent="0.2">
      <c r="G22582" s="64"/>
      <c r="H22582" s="64"/>
      <c r="O22582" s="87"/>
      <c r="P22582" s="127"/>
      <c r="Q22582" s="127"/>
      <c r="R22582" s="127"/>
    </row>
    <row r="22583" spans="7:18" x14ac:dyDescent="0.2">
      <c r="G22583" s="64"/>
      <c r="H22583" s="64"/>
      <c r="O22583" s="87"/>
      <c r="P22583" s="127"/>
      <c r="Q22583" s="127"/>
      <c r="R22583" s="127"/>
    </row>
    <row r="22584" spans="7:18" x14ac:dyDescent="0.2">
      <c r="G22584" s="64"/>
      <c r="H22584" s="64"/>
      <c r="O22584" s="87"/>
      <c r="P22584" s="127"/>
      <c r="Q22584" s="127"/>
      <c r="R22584" s="127"/>
    </row>
    <row r="22585" spans="7:18" x14ac:dyDescent="0.2">
      <c r="G22585" s="64"/>
      <c r="H22585" s="64"/>
      <c r="O22585" s="87"/>
      <c r="P22585" s="127"/>
      <c r="Q22585" s="127"/>
      <c r="R22585" s="127"/>
    </row>
    <row r="22586" spans="7:18" x14ac:dyDescent="0.2">
      <c r="G22586" s="64"/>
      <c r="H22586" s="64"/>
      <c r="O22586" s="87"/>
      <c r="P22586" s="127"/>
      <c r="Q22586" s="127"/>
      <c r="R22586" s="127"/>
    </row>
    <row r="22587" spans="7:18" x14ac:dyDescent="0.2">
      <c r="G22587" s="64"/>
      <c r="H22587" s="64"/>
      <c r="O22587" s="87"/>
      <c r="P22587" s="127"/>
      <c r="Q22587" s="127"/>
      <c r="R22587" s="127"/>
    </row>
    <row r="22588" spans="7:18" x14ac:dyDescent="0.2">
      <c r="G22588" s="64"/>
      <c r="H22588" s="64"/>
      <c r="O22588" s="87"/>
      <c r="P22588" s="127"/>
      <c r="Q22588" s="127"/>
      <c r="R22588" s="127"/>
    </row>
    <row r="22589" spans="7:18" x14ac:dyDescent="0.2">
      <c r="G22589" s="64"/>
      <c r="H22589" s="64"/>
      <c r="O22589" s="87"/>
      <c r="P22589" s="127"/>
      <c r="Q22589" s="127"/>
      <c r="R22589" s="127"/>
    </row>
    <row r="22590" spans="7:18" x14ac:dyDescent="0.2">
      <c r="G22590" s="64"/>
      <c r="H22590" s="64"/>
      <c r="O22590" s="87"/>
      <c r="P22590" s="127"/>
      <c r="Q22590" s="127"/>
      <c r="R22590" s="127"/>
    </row>
    <row r="22591" spans="7:18" x14ac:dyDescent="0.2">
      <c r="G22591" s="64"/>
      <c r="H22591" s="64"/>
      <c r="O22591" s="87"/>
      <c r="P22591" s="127"/>
      <c r="Q22591" s="127"/>
      <c r="R22591" s="127"/>
    </row>
    <row r="22592" spans="7:18" x14ac:dyDescent="0.2">
      <c r="G22592" s="64"/>
      <c r="H22592" s="64"/>
      <c r="O22592" s="87"/>
      <c r="P22592" s="127"/>
      <c r="Q22592" s="127"/>
      <c r="R22592" s="127"/>
    </row>
    <row r="22593" spans="7:18" x14ac:dyDescent="0.2">
      <c r="G22593" s="64"/>
      <c r="H22593" s="64"/>
      <c r="O22593" s="87"/>
      <c r="P22593" s="127"/>
      <c r="Q22593" s="127"/>
      <c r="R22593" s="127"/>
    </row>
    <row r="22594" spans="7:18" x14ac:dyDescent="0.2">
      <c r="G22594" s="64"/>
      <c r="H22594" s="64"/>
      <c r="O22594" s="87"/>
      <c r="P22594" s="127"/>
      <c r="Q22594" s="127"/>
      <c r="R22594" s="127"/>
    </row>
    <row r="22595" spans="7:18" x14ac:dyDescent="0.2">
      <c r="G22595" s="64"/>
      <c r="H22595" s="64"/>
      <c r="O22595" s="87"/>
      <c r="P22595" s="127"/>
      <c r="Q22595" s="127"/>
      <c r="R22595" s="127"/>
    </row>
    <row r="22596" spans="7:18" x14ac:dyDescent="0.2">
      <c r="G22596" s="64"/>
      <c r="H22596" s="64"/>
      <c r="O22596" s="87"/>
      <c r="P22596" s="127"/>
      <c r="Q22596" s="127"/>
      <c r="R22596" s="127"/>
    </row>
    <row r="22597" spans="7:18" x14ac:dyDescent="0.2">
      <c r="G22597" s="64"/>
      <c r="H22597" s="64"/>
      <c r="O22597" s="87"/>
      <c r="P22597" s="127"/>
      <c r="Q22597" s="127"/>
      <c r="R22597" s="127"/>
    </row>
    <row r="22598" spans="7:18" x14ac:dyDescent="0.2">
      <c r="G22598" s="64"/>
      <c r="H22598" s="64"/>
      <c r="O22598" s="87"/>
      <c r="P22598" s="127"/>
      <c r="Q22598" s="127"/>
      <c r="R22598" s="127"/>
    </row>
    <row r="22599" spans="7:18" x14ac:dyDescent="0.2">
      <c r="G22599" s="64"/>
      <c r="H22599" s="64"/>
      <c r="O22599" s="87"/>
      <c r="P22599" s="127"/>
      <c r="Q22599" s="127"/>
      <c r="R22599" s="127"/>
    </row>
    <row r="22600" spans="7:18" x14ac:dyDescent="0.2">
      <c r="G22600" s="64"/>
      <c r="H22600" s="64"/>
      <c r="O22600" s="87"/>
      <c r="P22600" s="127"/>
      <c r="Q22600" s="127"/>
      <c r="R22600" s="127"/>
    </row>
    <row r="22601" spans="7:18" x14ac:dyDescent="0.2">
      <c r="G22601" s="64"/>
      <c r="H22601" s="64"/>
      <c r="O22601" s="87"/>
      <c r="P22601" s="127"/>
      <c r="Q22601" s="127"/>
      <c r="R22601" s="127"/>
    </row>
    <row r="22602" spans="7:18" x14ac:dyDescent="0.2">
      <c r="G22602" s="64"/>
      <c r="H22602" s="64"/>
      <c r="O22602" s="87"/>
      <c r="P22602" s="127"/>
      <c r="Q22602" s="127"/>
      <c r="R22602" s="127"/>
    </row>
    <row r="22603" spans="7:18" x14ac:dyDescent="0.2">
      <c r="G22603" s="64"/>
      <c r="H22603" s="64"/>
      <c r="O22603" s="87"/>
      <c r="P22603" s="127"/>
      <c r="Q22603" s="127"/>
      <c r="R22603" s="127"/>
    </row>
    <row r="22604" spans="7:18" x14ac:dyDescent="0.2">
      <c r="G22604" s="64"/>
      <c r="H22604" s="64"/>
      <c r="O22604" s="87"/>
      <c r="P22604" s="127"/>
      <c r="Q22604" s="127"/>
      <c r="R22604" s="127"/>
    </row>
    <row r="22605" spans="7:18" x14ac:dyDescent="0.2">
      <c r="G22605" s="64"/>
      <c r="H22605" s="64"/>
      <c r="O22605" s="87"/>
      <c r="P22605" s="127"/>
      <c r="Q22605" s="127"/>
      <c r="R22605" s="127"/>
    </row>
    <row r="22606" spans="7:18" x14ac:dyDescent="0.2">
      <c r="G22606" s="64"/>
      <c r="H22606" s="64"/>
      <c r="O22606" s="87"/>
      <c r="P22606" s="127"/>
      <c r="Q22606" s="127"/>
      <c r="R22606" s="127"/>
    </row>
    <row r="22607" spans="7:18" x14ac:dyDescent="0.2">
      <c r="G22607" s="64"/>
      <c r="H22607" s="64"/>
      <c r="O22607" s="87"/>
      <c r="P22607" s="127"/>
      <c r="Q22607" s="127"/>
      <c r="R22607" s="127"/>
    </row>
    <row r="22608" spans="7:18" x14ac:dyDescent="0.2">
      <c r="G22608" s="64"/>
      <c r="H22608" s="64"/>
      <c r="O22608" s="87"/>
      <c r="P22608" s="127"/>
      <c r="Q22608" s="127"/>
      <c r="R22608" s="127"/>
    </row>
    <row r="22609" spans="7:18" x14ac:dyDescent="0.2">
      <c r="G22609" s="64"/>
      <c r="H22609" s="64"/>
      <c r="O22609" s="87"/>
      <c r="P22609" s="127"/>
      <c r="Q22609" s="127"/>
      <c r="R22609" s="127"/>
    </row>
    <row r="22610" spans="7:18" x14ac:dyDescent="0.2">
      <c r="G22610" s="64"/>
      <c r="H22610" s="64"/>
      <c r="O22610" s="87"/>
      <c r="P22610" s="127"/>
      <c r="Q22610" s="127"/>
      <c r="R22610" s="127"/>
    </row>
    <row r="22611" spans="7:18" x14ac:dyDescent="0.2">
      <c r="G22611" s="64"/>
      <c r="H22611" s="64"/>
      <c r="O22611" s="87"/>
      <c r="P22611" s="127"/>
      <c r="Q22611" s="127"/>
      <c r="R22611" s="127"/>
    </row>
    <row r="22612" spans="7:18" x14ac:dyDescent="0.2">
      <c r="G22612" s="64"/>
      <c r="H22612" s="64"/>
      <c r="O22612" s="87"/>
      <c r="P22612" s="127"/>
      <c r="Q22612" s="127"/>
      <c r="R22612" s="127"/>
    </row>
    <row r="22613" spans="7:18" x14ac:dyDescent="0.2">
      <c r="G22613" s="64"/>
      <c r="H22613" s="64"/>
      <c r="O22613" s="87"/>
      <c r="P22613" s="127"/>
      <c r="Q22613" s="127"/>
      <c r="R22613" s="127"/>
    </row>
    <row r="22614" spans="7:18" x14ac:dyDescent="0.2">
      <c r="G22614" s="64"/>
      <c r="H22614" s="64"/>
      <c r="O22614" s="87"/>
      <c r="P22614" s="127"/>
      <c r="Q22614" s="127"/>
      <c r="R22614" s="127"/>
    </row>
    <row r="22615" spans="7:18" x14ac:dyDescent="0.2">
      <c r="G22615" s="64"/>
      <c r="H22615" s="64"/>
      <c r="O22615" s="87"/>
      <c r="P22615" s="127"/>
      <c r="Q22615" s="127"/>
      <c r="R22615" s="127"/>
    </row>
    <row r="22616" spans="7:18" x14ac:dyDescent="0.2">
      <c r="G22616" s="64"/>
      <c r="H22616" s="64"/>
      <c r="O22616" s="87"/>
      <c r="P22616" s="127"/>
      <c r="Q22616" s="127"/>
      <c r="R22616" s="127"/>
    </row>
    <row r="22617" spans="7:18" x14ac:dyDescent="0.2">
      <c r="G22617" s="64"/>
      <c r="H22617" s="64"/>
      <c r="O22617" s="87"/>
      <c r="P22617" s="127"/>
      <c r="Q22617" s="127"/>
      <c r="R22617" s="127"/>
    </row>
    <row r="22618" spans="7:18" x14ac:dyDescent="0.2">
      <c r="G22618" s="64"/>
      <c r="H22618" s="64"/>
      <c r="O22618" s="87"/>
      <c r="P22618" s="127"/>
      <c r="Q22618" s="127"/>
      <c r="R22618" s="127"/>
    </row>
    <row r="22619" spans="7:18" x14ac:dyDescent="0.2">
      <c r="G22619" s="64"/>
      <c r="H22619" s="64"/>
      <c r="O22619" s="87"/>
      <c r="P22619" s="127"/>
      <c r="Q22619" s="127"/>
      <c r="R22619" s="127"/>
    </row>
    <row r="22620" spans="7:18" x14ac:dyDescent="0.2">
      <c r="G22620" s="64"/>
      <c r="H22620" s="64"/>
      <c r="O22620" s="87"/>
      <c r="P22620" s="127"/>
      <c r="Q22620" s="127"/>
      <c r="R22620" s="127"/>
    </row>
    <row r="22621" spans="7:18" x14ac:dyDescent="0.2">
      <c r="G22621" s="64"/>
      <c r="H22621" s="64"/>
      <c r="O22621" s="87"/>
      <c r="P22621" s="127"/>
      <c r="Q22621" s="127"/>
      <c r="R22621" s="127"/>
    </row>
    <row r="22622" spans="7:18" x14ac:dyDescent="0.2">
      <c r="G22622" s="64"/>
      <c r="H22622" s="64"/>
      <c r="O22622" s="87"/>
      <c r="P22622" s="127"/>
      <c r="Q22622" s="127"/>
      <c r="R22622" s="127"/>
    </row>
    <row r="22623" spans="7:18" x14ac:dyDescent="0.2">
      <c r="G22623" s="64"/>
      <c r="H22623" s="64"/>
      <c r="O22623" s="87"/>
      <c r="P22623" s="127"/>
      <c r="Q22623" s="127"/>
      <c r="R22623" s="127"/>
    </row>
    <row r="22624" spans="7:18" x14ac:dyDescent="0.2">
      <c r="G22624" s="64"/>
      <c r="H22624" s="64"/>
      <c r="O22624" s="87"/>
      <c r="P22624" s="127"/>
      <c r="Q22624" s="127"/>
      <c r="R22624" s="127"/>
    </row>
    <row r="22625" spans="7:18" x14ac:dyDescent="0.2">
      <c r="G22625" s="64"/>
      <c r="H22625" s="64"/>
      <c r="O22625" s="87"/>
      <c r="P22625" s="127"/>
      <c r="Q22625" s="127"/>
      <c r="R22625" s="127"/>
    </row>
    <row r="22626" spans="7:18" x14ac:dyDescent="0.2">
      <c r="G22626" s="64"/>
      <c r="H22626" s="64"/>
      <c r="O22626" s="87"/>
      <c r="P22626" s="127"/>
      <c r="Q22626" s="127"/>
      <c r="R22626" s="127"/>
    </row>
    <row r="22627" spans="7:18" x14ac:dyDescent="0.2">
      <c r="G22627" s="64"/>
      <c r="H22627" s="64"/>
      <c r="O22627" s="87"/>
      <c r="P22627" s="127"/>
      <c r="Q22627" s="127"/>
      <c r="R22627" s="127"/>
    </row>
    <row r="22628" spans="7:18" x14ac:dyDescent="0.2">
      <c r="G22628" s="64"/>
      <c r="H22628" s="64"/>
      <c r="O22628" s="87"/>
      <c r="P22628" s="127"/>
      <c r="Q22628" s="127"/>
      <c r="R22628" s="127"/>
    </row>
    <row r="22629" spans="7:18" x14ac:dyDescent="0.2">
      <c r="G22629" s="64"/>
      <c r="H22629" s="64"/>
      <c r="O22629" s="87"/>
      <c r="P22629" s="127"/>
      <c r="Q22629" s="127"/>
      <c r="R22629" s="127"/>
    </row>
    <row r="22630" spans="7:18" x14ac:dyDescent="0.2">
      <c r="G22630" s="64"/>
      <c r="H22630" s="64"/>
      <c r="O22630" s="87"/>
      <c r="P22630" s="127"/>
      <c r="Q22630" s="127"/>
      <c r="R22630" s="127"/>
    </row>
    <row r="22631" spans="7:18" x14ac:dyDescent="0.2">
      <c r="G22631" s="64"/>
      <c r="H22631" s="64"/>
      <c r="O22631" s="87"/>
      <c r="P22631" s="127"/>
      <c r="Q22631" s="127"/>
      <c r="R22631" s="127"/>
    </row>
    <row r="22632" spans="7:18" x14ac:dyDescent="0.2">
      <c r="G22632" s="64"/>
      <c r="H22632" s="64"/>
      <c r="O22632" s="87"/>
      <c r="P22632" s="127"/>
      <c r="Q22632" s="127"/>
      <c r="R22632" s="127"/>
    </row>
    <row r="22633" spans="7:18" x14ac:dyDescent="0.2">
      <c r="G22633" s="64"/>
      <c r="H22633" s="64"/>
      <c r="O22633" s="87"/>
      <c r="P22633" s="127"/>
      <c r="Q22633" s="127"/>
      <c r="R22633" s="127"/>
    </row>
    <row r="22634" spans="7:18" x14ac:dyDescent="0.2">
      <c r="G22634" s="64"/>
      <c r="H22634" s="64"/>
      <c r="O22634" s="87"/>
      <c r="P22634" s="127"/>
      <c r="Q22634" s="127"/>
      <c r="R22634" s="127"/>
    </row>
    <row r="22635" spans="7:18" x14ac:dyDescent="0.2">
      <c r="G22635" s="64"/>
      <c r="H22635" s="64"/>
      <c r="O22635" s="87"/>
      <c r="P22635" s="127"/>
      <c r="Q22635" s="127"/>
      <c r="R22635" s="127"/>
    </row>
    <row r="22636" spans="7:18" x14ac:dyDescent="0.2">
      <c r="G22636" s="64"/>
      <c r="H22636" s="64"/>
      <c r="O22636" s="87"/>
      <c r="P22636" s="127"/>
      <c r="Q22636" s="127"/>
      <c r="R22636" s="127"/>
    </row>
    <row r="22637" spans="7:18" x14ac:dyDescent="0.2">
      <c r="G22637" s="64"/>
      <c r="H22637" s="64"/>
      <c r="O22637" s="87"/>
      <c r="P22637" s="127"/>
      <c r="Q22637" s="127"/>
      <c r="R22637" s="127"/>
    </row>
    <row r="22638" spans="7:18" x14ac:dyDescent="0.2">
      <c r="G22638" s="64"/>
      <c r="H22638" s="64"/>
      <c r="O22638" s="87"/>
      <c r="P22638" s="127"/>
      <c r="Q22638" s="127"/>
      <c r="R22638" s="127"/>
    </row>
    <row r="22639" spans="7:18" x14ac:dyDescent="0.2">
      <c r="G22639" s="64"/>
      <c r="H22639" s="64"/>
      <c r="O22639" s="87"/>
      <c r="P22639" s="127"/>
      <c r="Q22639" s="127"/>
      <c r="R22639" s="127"/>
    </row>
    <row r="22640" spans="7:18" x14ac:dyDescent="0.2">
      <c r="G22640" s="64"/>
      <c r="H22640" s="64"/>
      <c r="O22640" s="87"/>
      <c r="P22640" s="127"/>
      <c r="Q22640" s="127"/>
      <c r="R22640" s="127"/>
    </row>
    <row r="22641" spans="7:18" x14ac:dyDescent="0.2">
      <c r="G22641" s="64"/>
      <c r="H22641" s="64"/>
      <c r="O22641" s="87"/>
      <c r="P22641" s="127"/>
      <c r="Q22641" s="127"/>
      <c r="R22641" s="127"/>
    </row>
    <row r="22642" spans="7:18" x14ac:dyDescent="0.2">
      <c r="G22642" s="64"/>
      <c r="H22642" s="64"/>
      <c r="O22642" s="87"/>
      <c r="P22642" s="127"/>
      <c r="Q22642" s="127"/>
      <c r="R22642" s="127"/>
    </row>
    <row r="22643" spans="7:18" x14ac:dyDescent="0.2">
      <c r="G22643" s="64"/>
      <c r="H22643" s="64"/>
      <c r="O22643" s="87"/>
      <c r="P22643" s="127"/>
      <c r="Q22643" s="127"/>
      <c r="R22643" s="127"/>
    </row>
    <row r="22644" spans="7:18" x14ac:dyDescent="0.2">
      <c r="G22644" s="64"/>
      <c r="H22644" s="64"/>
      <c r="O22644" s="87"/>
      <c r="P22644" s="127"/>
      <c r="Q22644" s="127"/>
      <c r="R22644" s="127"/>
    </row>
    <row r="22645" spans="7:18" x14ac:dyDescent="0.2">
      <c r="G22645" s="64"/>
      <c r="H22645" s="64"/>
      <c r="O22645" s="87"/>
      <c r="P22645" s="127"/>
      <c r="Q22645" s="127"/>
      <c r="R22645" s="127"/>
    </row>
    <row r="22646" spans="7:18" x14ac:dyDescent="0.2">
      <c r="G22646" s="64"/>
      <c r="H22646" s="64"/>
      <c r="O22646" s="87"/>
      <c r="P22646" s="127"/>
      <c r="Q22646" s="127"/>
      <c r="R22646" s="127"/>
    </row>
    <row r="22647" spans="7:18" x14ac:dyDescent="0.2">
      <c r="G22647" s="64"/>
      <c r="H22647" s="64"/>
      <c r="O22647" s="87"/>
      <c r="P22647" s="127"/>
      <c r="Q22647" s="127"/>
      <c r="R22647" s="127"/>
    </row>
    <row r="22648" spans="7:18" x14ac:dyDescent="0.2">
      <c r="G22648" s="64"/>
      <c r="H22648" s="64"/>
      <c r="O22648" s="87"/>
      <c r="P22648" s="127"/>
      <c r="Q22648" s="127"/>
      <c r="R22648" s="127"/>
    </row>
    <row r="22649" spans="7:18" x14ac:dyDescent="0.2">
      <c r="G22649" s="64"/>
      <c r="H22649" s="64"/>
      <c r="O22649" s="87"/>
      <c r="P22649" s="127"/>
      <c r="Q22649" s="127"/>
      <c r="R22649" s="127"/>
    </row>
    <row r="22650" spans="7:18" x14ac:dyDescent="0.2">
      <c r="G22650" s="64"/>
      <c r="H22650" s="64"/>
      <c r="O22650" s="87"/>
      <c r="P22650" s="127"/>
      <c r="Q22650" s="127"/>
      <c r="R22650" s="127"/>
    </row>
    <row r="22651" spans="7:18" x14ac:dyDescent="0.2">
      <c r="G22651" s="64"/>
      <c r="H22651" s="64"/>
      <c r="O22651" s="87"/>
      <c r="P22651" s="127"/>
      <c r="Q22651" s="127"/>
      <c r="R22651" s="127"/>
    </row>
    <row r="22652" spans="7:18" x14ac:dyDescent="0.2">
      <c r="G22652" s="64"/>
      <c r="H22652" s="64"/>
      <c r="O22652" s="87"/>
      <c r="P22652" s="127"/>
      <c r="Q22652" s="127"/>
      <c r="R22652" s="127"/>
    </row>
    <row r="22653" spans="7:18" x14ac:dyDescent="0.2">
      <c r="G22653" s="64"/>
      <c r="H22653" s="64"/>
      <c r="O22653" s="87"/>
      <c r="P22653" s="127"/>
      <c r="Q22653" s="127"/>
      <c r="R22653" s="127"/>
    </row>
    <row r="22654" spans="7:18" x14ac:dyDescent="0.2">
      <c r="G22654" s="64"/>
      <c r="H22654" s="64"/>
      <c r="O22654" s="87"/>
      <c r="P22654" s="127"/>
      <c r="Q22654" s="127"/>
      <c r="R22654" s="127"/>
    </row>
    <row r="22655" spans="7:18" x14ac:dyDescent="0.2">
      <c r="G22655" s="64"/>
      <c r="H22655" s="64"/>
      <c r="O22655" s="87"/>
      <c r="P22655" s="127"/>
      <c r="Q22655" s="127"/>
      <c r="R22655" s="127"/>
    </row>
    <row r="22656" spans="7:18" x14ac:dyDescent="0.2">
      <c r="G22656" s="64"/>
      <c r="H22656" s="64"/>
      <c r="O22656" s="87"/>
      <c r="P22656" s="127"/>
      <c r="Q22656" s="127"/>
      <c r="R22656" s="127"/>
    </row>
    <row r="22657" spans="7:18" x14ac:dyDescent="0.2">
      <c r="G22657" s="64"/>
      <c r="H22657" s="64"/>
      <c r="O22657" s="87"/>
      <c r="P22657" s="127"/>
      <c r="Q22657" s="127"/>
      <c r="R22657" s="127"/>
    </row>
    <row r="22658" spans="7:18" x14ac:dyDescent="0.2">
      <c r="G22658" s="64"/>
      <c r="H22658" s="64"/>
      <c r="O22658" s="87"/>
      <c r="P22658" s="127"/>
      <c r="Q22658" s="127"/>
      <c r="R22658" s="127"/>
    </row>
    <row r="22659" spans="7:18" x14ac:dyDescent="0.2">
      <c r="G22659" s="64"/>
      <c r="H22659" s="64"/>
      <c r="O22659" s="87"/>
      <c r="P22659" s="127"/>
      <c r="Q22659" s="127"/>
      <c r="R22659" s="127"/>
    </row>
    <row r="22660" spans="7:18" x14ac:dyDescent="0.2">
      <c r="G22660" s="64"/>
      <c r="H22660" s="64"/>
      <c r="O22660" s="87"/>
      <c r="P22660" s="127"/>
      <c r="Q22660" s="127"/>
      <c r="R22660" s="127"/>
    </row>
    <row r="22661" spans="7:18" x14ac:dyDescent="0.2">
      <c r="G22661" s="64"/>
      <c r="H22661" s="64"/>
      <c r="O22661" s="87"/>
      <c r="P22661" s="127"/>
      <c r="Q22661" s="127"/>
      <c r="R22661" s="127"/>
    </row>
    <row r="22662" spans="7:18" x14ac:dyDescent="0.2">
      <c r="G22662" s="64"/>
      <c r="H22662" s="64"/>
      <c r="O22662" s="87"/>
      <c r="P22662" s="127"/>
      <c r="Q22662" s="127"/>
      <c r="R22662" s="127"/>
    </row>
    <row r="22663" spans="7:18" x14ac:dyDescent="0.2">
      <c r="G22663" s="64"/>
      <c r="H22663" s="64"/>
      <c r="O22663" s="87"/>
      <c r="P22663" s="127"/>
      <c r="Q22663" s="127"/>
      <c r="R22663" s="127"/>
    </row>
    <row r="22664" spans="7:18" x14ac:dyDescent="0.2">
      <c r="G22664" s="64"/>
      <c r="H22664" s="64"/>
      <c r="O22664" s="87"/>
      <c r="P22664" s="127"/>
      <c r="Q22664" s="127"/>
      <c r="R22664" s="127"/>
    </row>
    <row r="22665" spans="7:18" x14ac:dyDescent="0.2">
      <c r="G22665" s="64"/>
      <c r="H22665" s="64"/>
      <c r="O22665" s="87"/>
      <c r="P22665" s="127"/>
      <c r="Q22665" s="127"/>
      <c r="R22665" s="127"/>
    </row>
    <row r="22666" spans="7:18" x14ac:dyDescent="0.2">
      <c r="G22666" s="64"/>
      <c r="H22666" s="64"/>
      <c r="O22666" s="87"/>
      <c r="P22666" s="127"/>
      <c r="Q22666" s="127"/>
      <c r="R22666" s="127"/>
    </row>
    <row r="22667" spans="7:18" x14ac:dyDescent="0.2">
      <c r="G22667" s="64"/>
      <c r="H22667" s="64"/>
      <c r="O22667" s="87"/>
      <c r="P22667" s="127"/>
      <c r="Q22667" s="127"/>
      <c r="R22667" s="127"/>
    </row>
    <row r="22668" spans="7:18" x14ac:dyDescent="0.2">
      <c r="G22668" s="64"/>
      <c r="H22668" s="64"/>
      <c r="O22668" s="87"/>
      <c r="P22668" s="127"/>
      <c r="Q22668" s="127"/>
      <c r="R22668" s="127"/>
    </row>
    <row r="22669" spans="7:18" x14ac:dyDescent="0.2">
      <c r="G22669" s="64"/>
      <c r="H22669" s="64"/>
      <c r="O22669" s="87"/>
      <c r="P22669" s="127"/>
      <c r="Q22669" s="127"/>
      <c r="R22669" s="127"/>
    </row>
    <row r="22670" spans="7:18" x14ac:dyDescent="0.2">
      <c r="G22670" s="64"/>
      <c r="H22670" s="64"/>
      <c r="O22670" s="87"/>
      <c r="P22670" s="127"/>
      <c r="Q22670" s="127"/>
      <c r="R22670" s="127"/>
    </row>
    <row r="22671" spans="7:18" x14ac:dyDescent="0.2">
      <c r="G22671" s="64"/>
      <c r="H22671" s="64"/>
      <c r="O22671" s="87"/>
      <c r="P22671" s="127"/>
      <c r="Q22671" s="127"/>
      <c r="R22671" s="127"/>
    </row>
    <row r="22672" spans="7:18" x14ac:dyDescent="0.2">
      <c r="G22672" s="64"/>
      <c r="H22672" s="64"/>
      <c r="O22672" s="87"/>
      <c r="P22672" s="127"/>
      <c r="Q22672" s="127"/>
      <c r="R22672" s="127"/>
    </row>
    <row r="22673" spans="7:18" x14ac:dyDescent="0.2">
      <c r="G22673" s="64"/>
      <c r="H22673" s="64"/>
      <c r="O22673" s="87"/>
      <c r="P22673" s="127"/>
      <c r="Q22673" s="127"/>
      <c r="R22673" s="127"/>
    </row>
    <row r="22674" spans="7:18" x14ac:dyDescent="0.2">
      <c r="G22674" s="64"/>
      <c r="H22674" s="64"/>
      <c r="O22674" s="87"/>
      <c r="P22674" s="127"/>
      <c r="Q22674" s="127"/>
      <c r="R22674" s="127"/>
    </row>
    <row r="22675" spans="7:18" x14ac:dyDescent="0.2">
      <c r="G22675" s="64"/>
      <c r="H22675" s="64"/>
      <c r="O22675" s="87"/>
      <c r="P22675" s="127"/>
      <c r="Q22675" s="127"/>
      <c r="R22675" s="127"/>
    </row>
    <row r="22676" spans="7:18" x14ac:dyDescent="0.2">
      <c r="G22676" s="64"/>
      <c r="H22676" s="64"/>
      <c r="O22676" s="87"/>
      <c r="P22676" s="127"/>
      <c r="Q22676" s="127"/>
      <c r="R22676" s="127"/>
    </row>
    <row r="22677" spans="7:18" x14ac:dyDescent="0.2">
      <c r="G22677" s="64"/>
      <c r="H22677" s="64"/>
      <c r="O22677" s="87"/>
      <c r="P22677" s="127"/>
      <c r="Q22677" s="127"/>
      <c r="R22677" s="127"/>
    </row>
    <row r="22678" spans="7:18" x14ac:dyDescent="0.2">
      <c r="G22678" s="64"/>
      <c r="H22678" s="64"/>
      <c r="O22678" s="87"/>
      <c r="P22678" s="127"/>
      <c r="Q22678" s="127"/>
      <c r="R22678" s="127"/>
    </row>
    <row r="22679" spans="7:18" x14ac:dyDescent="0.2">
      <c r="G22679" s="64"/>
      <c r="H22679" s="64"/>
      <c r="O22679" s="87"/>
      <c r="P22679" s="127"/>
      <c r="Q22679" s="127"/>
      <c r="R22679" s="127"/>
    </row>
    <row r="22680" spans="7:18" x14ac:dyDescent="0.2">
      <c r="G22680" s="64"/>
      <c r="H22680" s="64"/>
      <c r="O22680" s="87"/>
      <c r="P22680" s="127"/>
      <c r="Q22680" s="127"/>
      <c r="R22680" s="127"/>
    </row>
    <row r="22681" spans="7:18" x14ac:dyDescent="0.2">
      <c r="G22681" s="64"/>
      <c r="H22681" s="64"/>
      <c r="O22681" s="87"/>
      <c r="P22681" s="127"/>
      <c r="Q22681" s="127"/>
      <c r="R22681" s="127"/>
    </row>
    <row r="22682" spans="7:18" x14ac:dyDescent="0.2">
      <c r="G22682" s="64"/>
      <c r="H22682" s="64"/>
      <c r="O22682" s="87"/>
      <c r="P22682" s="127"/>
      <c r="Q22682" s="127"/>
      <c r="R22682" s="127"/>
    </row>
    <row r="22683" spans="7:18" x14ac:dyDescent="0.2">
      <c r="G22683" s="64"/>
      <c r="H22683" s="64"/>
      <c r="O22683" s="87"/>
      <c r="P22683" s="127"/>
      <c r="Q22683" s="127"/>
      <c r="R22683" s="127"/>
    </row>
    <row r="22684" spans="7:18" x14ac:dyDescent="0.2">
      <c r="G22684" s="64"/>
      <c r="H22684" s="64"/>
      <c r="O22684" s="87"/>
      <c r="P22684" s="127"/>
      <c r="Q22684" s="127"/>
      <c r="R22684" s="127"/>
    </row>
    <row r="22685" spans="7:18" x14ac:dyDescent="0.2">
      <c r="G22685" s="64"/>
      <c r="H22685" s="64"/>
      <c r="O22685" s="87"/>
      <c r="P22685" s="127"/>
      <c r="Q22685" s="127"/>
      <c r="R22685" s="127"/>
    </row>
    <row r="22686" spans="7:18" x14ac:dyDescent="0.2">
      <c r="G22686" s="64"/>
      <c r="H22686" s="64"/>
      <c r="O22686" s="87"/>
      <c r="P22686" s="127"/>
      <c r="Q22686" s="127"/>
      <c r="R22686" s="127"/>
    </row>
    <row r="22687" spans="7:18" x14ac:dyDescent="0.2">
      <c r="G22687" s="64"/>
      <c r="H22687" s="64"/>
      <c r="O22687" s="87"/>
      <c r="P22687" s="127"/>
      <c r="Q22687" s="127"/>
      <c r="R22687" s="127"/>
    </row>
    <row r="22688" spans="7:18" x14ac:dyDescent="0.2">
      <c r="G22688" s="64"/>
      <c r="H22688" s="64"/>
      <c r="O22688" s="87"/>
      <c r="P22688" s="127"/>
      <c r="Q22688" s="127"/>
      <c r="R22688" s="127"/>
    </row>
    <row r="22689" spans="7:18" x14ac:dyDescent="0.2">
      <c r="G22689" s="64"/>
      <c r="H22689" s="64"/>
      <c r="O22689" s="87"/>
      <c r="P22689" s="127"/>
      <c r="Q22689" s="127"/>
      <c r="R22689" s="127"/>
    </row>
    <row r="22690" spans="7:18" x14ac:dyDescent="0.2">
      <c r="G22690" s="64"/>
      <c r="H22690" s="64"/>
      <c r="O22690" s="87"/>
      <c r="P22690" s="127"/>
      <c r="Q22690" s="127"/>
      <c r="R22690" s="127"/>
    </row>
    <row r="22691" spans="7:18" x14ac:dyDescent="0.2">
      <c r="G22691" s="64"/>
      <c r="H22691" s="64"/>
      <c r="O22691" s="87"/>
      <c r="P22691" s="127"/>
      <c r="Q22691" s="127"/>
      <c r="R22691" s="127"/>
    </row>
    <row r="22692" spans="7:18" x14ac:dyDescent="0.2">
      <c r="G22692" s="64"/>
      <c r="H22692" s="64"/>
      <c r="O22692" s="87"/>
      <c r="P22692" s="127"/>
      <c r="Q22692" s="127"/>
      <c r="R22692" s="127"/>
    </row>
    <row r="22693" spans="7:18" x14ac:dyDescent="0.2">
      <c r="G22693" s="64"/>
      <c r="H22693" s="64"/>
      <c r="O22693" s="87"/>
      <c r="P22693" s="127"/>
      <c r="Q22693" s="127"/>
      <c r="R22693" s="127"/>
    </row>
    <row r="22694" spans="7:18" x14ac:dyDescent="0.2">
      <c r="G22694" s="64"/>
      <c r="H22694" s="64"/>
      <c r="O22694" s="87"/>
      <c r="P22694" s="127"/>
      <c r="Q22694" s="127"/>
      <c r="R22694" s="127"/>
    </row>
    <row r="22695" spans="7:18" x14ac:dyDescent="0.2">
      <c r="G22695" s="64"/>
      <c r="H22695" s="64"/>
      <c r="O22695" s="87"/>
      <c r="P22695" s="127"/>
      <c r="Q22695" s="127"/>
      <c r="R22695" s="127"/>
    </row>
    <row r="22696" spans="7:18" x14ac:dyDescent="0.2">
      <c r="G22696" s="64"/>
      <c r="H22696" s="64"/>
      <c r="O22696" s="87"/>
      <c r="P22696" s="127"/>
      <c r="Q22696" s="127"/>
      <c r="R22696" s="127"/>
    </row>
    <row r="22697" spans="7:18" x14ac:dyDescent="0.2">
      <c r="G22697" s="64"/>
      <c r="H22697" s="64"/>
      <c r="O22697" s="87"/>
      <c r="P22697" s="127"/>
      <c r="Q22697" s="127"/>
      <c r="R22697" s="127"/>
    </row>
    <row r="22698" spans="7:18" x14ac:dyDescent="0.2">
      <c r="G22698" s="64"/>
      <c r="H22698" s="64"/>
      <c r="O22698" s="87"/>
      <c r="P22698" s="127"/>
      <c r="Q22698" s="127"/>
      <c r="R22698" s="127"/>
    </row>
    <row r="22699" spans="7:18" x14ac:dyDescent="0.2">
      <c r="G22699" s="64"/>
      <c r="H22699" s="64"/>
      <c r="O22699" s="87"/>
      <c r="P22699" s="127"/>
      <c r="Q22699" s="127"/>
      <c r="R22699" s="127"/>
    </row>
    <row r="22700" spans="7:18" x14ac:dyDescent="0.2">
      <c r="G22700" s="64"/>
      <c r="H22700" s="64"/>
      <c r="O22700" s="87"/>
      <c r="P22700" s="127"/>
      <c r="Q22700" s="127"/>
      <c r="R22700" s="127"/>
    </row>
    <row r="22701" spans="7:18" x14ac:dyDescent="0.2">
      <c r="G22701" s="64"/>
      <c r="H22701" s="64"/>
      <c r="O22701" s="87"/>
      <c r="P22701" s="127"/>
      <c r="Q22701" s="127"/>
      <c r="R22701" s="127"/>
    </row>
    <row r="22702" spans="7:18" x14ac:dyDescent="0.2">
      <c r="G22702" s="64"/>
      <c r="H22702" s="64"/>
      <c r="O22702" s="87"/>
      <c r="P22702" s="127"/>
      <c r="Q22702" s="127"/>
      <c r="R22702" s="127"/>
    </row>
    <row r="22703" spans="7:18" x14ac:dyDescent="0.2">
      <c r="G22703" s="64"/>
      <c r="H22703" s="64"/>
      <c r="O22703" s="87"/>
      <c r="P22703" s="127"/>
      <c r="Q22703" s="127"/>
      <c r="R22703" s="127"/>
    </row>
    <row r="22704" spans="7:18" x14ac:dyDescent="0.2">
      <c r="G22704" s="64"/>
      <c r="H22704" s="64"/>
      <c r="O22704" s="87"/>
      <c r="P22704" s="127"/>
      <c r="Q22704" s="127"/>
      <c r="R22704" s="127"/>
    </row>
    <row r="22705" spans="7:18" x14ac:dyDescent="0.2">
      <c r="G22705" s="64"/>
      <c r="H22705" s="64"/>
      <c r="O22705" s="87"/>
      <c r="P22705" s="127"/>
      <c r="Q22705" s="127"/>
      <c r="R22705" s="127"/>
    </row>
    <row r="22706" spans="7:18" x14ac:dyDescent="0.2">
      <c r="G22706" s="64"/>
      <c r="H22706" s="64"/>
      <c r="O22706" s="87"/>
      <c r="P22706" s="127"/>
      <c r="Q22706" s="127"/>
      <c r="R22706" s="127"/>
    </row>
    <row r="22707" spans="7:18" x14ac:dyDescent="0.2">
      <c r="G22707" s="64"/>
      <c r="H22707" s="64"/>
      <c r="O22707" s="87"/>
      <c r="P22707" s="127"/>
      <c r="Q22707" s="127"/>
      <c r="R22707" s="127"/>
    </row>
    <row r="22708" spans="7:18" x14ac:dyDescent="0.2">
      <c r="G22708" s="64"/>
      <c r="H22708" s="64"/>
      <c r="O22708" s="87"/>
      <c r="P22708" s="127"/>
      <c r="Q22708" s="127"/>
      <c r="R22708" s="127"/>
    </row>
    <row r="22709" spans="7:18" x14ac:dyDescent="0.2">
      <c r="G22709" s="64"/>
      <c r="H22709" s="64"/>
      <c r="O22709" s="87"/>
      <c r="P22709" s="127"/>
      <c r="Q22709" s="127"/>
      <c r="R22709" s="127"/>
    </row>
    <row r="22710" spans="7:18" x14ac:dyDescent="0.2">
      <c r="G22710" s="64"/>
      <c r="H22710" s="64"/>
      <c r="O22710" s="87"/>
      <c r="P22710" s="127"/>
      <c r="Q22710" s="127"/>
      <c r="R22710" s="127"/>
    </row>
    <row r="22711" spans="7:18" x14ac:dyDescent="0.2">
      <c r="G22711" s="64"/>
      <c r="H22711" s="64"/>
      <c r="O22711" s="87"/>
      <c r="P22711" s="127"/>
      <c r="Q22711" s="127"/>
      <c r="R22711" s="127"/>
    </row>
    <row r="22712" spans="7:18" x14ac:dyDescent="0.2">
      <c r="G22712" s="64"/>
      <c r="H22712" s="64"/>
      <c r="O22712" s="87"/>
      <c r="P22712" s="127"/>
      <c r="Q22712" s="127"/>
      <c r="R22712" s="127"/>
    </row>
    <row r="22713" spans="7:18" x14ac:dyDescent="0.2">
      <c r="G22713" s="64"/>
      <c r="H22713" s="64"/>
      <c r="O22713" s="87"/>
      <c r="P22713" s="127"/>
      <c r="Q22713" s="127"/>
      <c r="R22713" s="127"/>
    </row>
    <row r="22714" spans="7:18" x14ac:dyDescent="0.2">
      <c r="G22714" s="64"/>
      <c r="H22714" s="64"/>
      <c r="O22714" s="87"/>
      <c r="P22714" s="127"/>
      <c r="Q22714" s="127"/>
      <c r="R22714" s="127"/>
    </row>
    <row r="22715" spans="7:18" x14ac:dyDescent="0.2">
      <c r="G22715" s="64"/>
      <c r="H22715" s="64"/>
      <c r="O22715" s="87"/>
      <c r="P22715" s="127"/>
      <c r="Q22715" s="127"/>
      <c r="R22715" s="127"/>
    </row>
    <row r="22716" spans="7:18" x14ac:dyDescent="0.2">
      <c r="G22716" s="64"/>
      <c r="H22716" s="64"/>
      <c r="O22716" s="87"/>
      <c r="P22716" s="127"/>
      <c r="Q22716" s="127"/>
      <c r="R22716" s="127"/>
    </row>
    <row r="22717" spans="7:18" x14ac:dyDescent="0.2">
      <c r="G22717" s="64"/>
      <c r="H22717" s="64"/>
      <c r="O22717" s="87"/>
      <c r="P22717" s="127"/>
      <c r="Q22717" s="127"/>
      <c r="R22717" s="127"/>
    </row>
    <row r="22718" spans="7:18" x14ac:dyDescent="0.2">
      <c r="G22718" s="64"/>
      <c r="H22718" s="64"/>
      <c r="O22718" s="87"/>
      <c r="P22718" s="127"/>
      <c r="Q22718" s="127"/>
      <c r="R22718" s="127"/>
    </row>
    <row r="22719" spans="7:18" x14ac:dyDescent="0.2">
      <c r="G22719" s="64"/>
      <c r="H22719" s="64"/>
      <c r="O22719" s="87"/>
      <c r="P22719" s="127"/>
      <c r="Q22719" s="127"/>
      <c r="R22719" s="127"/>
    </row>
    <row r="22720" spans="7:18" x14ac:dyDescent="0.2">
      <c r="G22720" s="64"/>
      <c r="H22720" s="64"/>
      <c r="O22720" s="87"/>
      <c r="P22720" s="127"/>
      <c r="Q22720" s="127"/>
      <c r="R22720" s="127"/>
    </row>
    <row r="22721" spans="7:18" x14ac:dyDescent="0.2">
      <c r="G22721" s="64"/>
      <c r="H22721" s="64"/>
      <c r="O22721" s="87"/>
      <c r="P22721" s="127"/>
      <c r="Q22721" s="127"/>
      <c r="R22721" s="127"/>
    </row>
    <row r="22722" spans="7:18" x14ac:dyDescent="0.2">
      <c r="G22722" s="64"/>
      <c r="H22722" s="64"/>
      <c r="O22722" s="87"/>
      <c r="P22722" s="127"/>
      <c r="Q22722" s="127"/>
      <c r="R22722" s="127"/>
    </row>
    <row r="22723" spans="7:18" x14ac:dyDescent="0.2">
      <c r="G22723" s="64"/>
      <c r="H22723" s="64"/>
      <c r="O22723" s="87"/>
      <c r="P22723" s="127"/>
      <c r="Q22723" s="127"/>
      <c r="R22723" s="127"/>
    </row>
    <row r="22724" spans="7:18" x14ac:dyDescent="0.2">
      <c r="G22724" s="64"/>
      <c r="H22724" s="64"/>
      <c r="O22724" s="87"/>
      <c r="P22724" s="127"/>
      <c r="Q22724" s="127"/>
      <c r="R22724" s="127"/>
    </row>
    <row r="22725" spans="7:18" x14ac:dyDescent="0.2">
      <c r="G22725" s="64"/>
      <c r="H22725" s="64"/>
      <c r="O22725" s="87"/>
      <c r="P22725" s="127"/>
      <c r="Q22725" s="127"/>
      <c r="R22725" s="127"/>
    </row>
    <row r="22726" spans="7:18" x14ac:dyDescent="0.2">
      <c r="G22726" s="64"/>
      <c r="H22726" s="64"/>
      <c r="O22726" s="87"/>
      <c r="P22726" s="127"/>
      <c r="Q22726" s="127"/>
      <c r="R22726" s="127"/>
    </row>
    <row r="22727" spans="7:18" x14ac:dyDescent="0.2">
      <c r="G22727" s="64"/>
      <c r="H22727" s="64"/>
      <c r="O22727" s="87"/>
      <c r="P22727" s="127"/>
      <c r="Q22727" s="127"/>
      <c r="R22727" s="127"/>
    </row>
    <row r="22728" spans="7:18" x14ac:dyDescent="0.2">
      <c r="G22728" s="64"/>
      <c r="H22728" s="64"/>
      <c r="O22728" s="87"/>
      <c r="P22728" s="127"/>
      <c r="Q22728" s="127"/>
      <c r="R22728" s="127"/>
    </row>
    <row r="22729" spans="7:18" x14ac:dyDescent="0.2">
      <c r="G22729" s="64"/>
      <c r="H22729" s="64"/>
      <c r="O22729" s="87"/>
      <c r="P22729" s="127"/>
      <c r="Q22729" s="127"/>
      <c r="R22729" s="127"/>
    </row>
    <row r="22730" spans="7:18" x14ac:dyDescent="0.2">
      <c r="G22730" s="64"/>
      <c r="H22730" s="64"/>
      <c r="O22730" s="87"/>
      <c r="P22730" s="127"/>
      <c r="Q22730" s="127"/>
      <c r="R22730" s="127"/>
    </row>
    <row r="22731" spans="7:18" x14ac:dyDescent="0.2">
      <c r="G22731" s="64"/>
      <c r="H22731" s="64"/>
      <c r="O22731" s="87"/>
      <c r="P22731" s="127"/>
      <c r="Q22731" s="127"/>
      <c r="R22731" s="127"/>
    </row>
    <row r="22732" spans="7:18" x14ac:dyDescent="0.2">
      <c r="G22732" s="64"/>
      <c r="H22732" s="64"/>
      <c r="O22732" s="87"/>
      <c r="P22732" s="127"/>
      <c r="Q22732" s="127"/>
      <c r="R22732" s="127"/>
    </row>
    <row r="22733" spans="7:18" x14ac:dyDescent="0.2">
      <c r="G22733" s="64"/>
      <c r="H22733" s="64"/>
      <c r="O22733" s="87"/>
      <c r="P22733" s="127"/>
      <c r="Q22733" s="127"/>
      <c r="R22733" s="127"/>
    </row>
    <row r="22734" spans="7:18" x14ac:dyDescent="0.2">
      <c r="G22734" s="64"/>
      <c r="H22734" s="64"/>
      <c r="O22734" s="87"/>
      <c r="P22734" s="127"/>
      <c r="Q22734" s="127"/>
      <c r="R22734" s="127"/>
    </row>
    <row r="22735" spans="7:18" x14ac:dyDescent="0.2">
      <c r="G22735" s="64"/>
      <c r="H22735" s="64"/>
      <c r="O22735" s="87"/>
      <c r="P22735" s="127"/>
      <c r="Q22735" s="127"/>
      <c r="R22735" s="127"/>
    </row>
    <row r="22736" spans="7:18" x14ac:dyDescent="0.2">
      <c r="G22736" s="64"/>
      <c r="H22736" s="64"/>
      <c r="O22736" s="87"/>
      <c r="P22736" s="127"/>
      <c r="Q22736" s="127"/>
      <c r="R22736" s="127"/>
    </row>
    <row r="22737" spans="7:18" x14ac:dyDescent="0.2">
      <c r="G22737" s="64"/>
      <c r="H22737" s="64"/>
      <c r="O22737" s="87"/>
      <c r="P22737" s="127"/>
      <c r="Q22737" s="127"/>
      <c r="R22737" s="127"/>
    </row>
    <row r="22738" spans="7:18" x14ac:dyDescent="0.2">
      <c r="G22738" s="64"/>
      <c r="H22738" s="64"/>
      <c r="O22738" s="87"/>
      <c r="P22738" s="127"/>
      <c r="Q22738" s="127"/>
      <c r="R22738" s="127"/>
    </row>
    <row r="22739" spans="7:18" x14ac:dyDescent="0.2">
      <c r="G22739" s="64"/>
      <c r="H22739" s="64"/>
      <c r="O22739" s="87"/>
      <c r="P22739" s="127"/>
      <c r="Q22739" s="127"/>
      <c r="R22739" s="127"/>
    </row>
    <row r="22740" spans="7:18" x14ac:dyDescent="0.2">
      <c r="G22740" s="64"/>
      <c r="H22740" s="64"/>
      <c r="O22740" s="87"/>
      <c r="P22740" s="127"/>
      <c r="Q22740" s="127"/>
      <c r="R22740" s="127"/>
    </row>
    <row r="22741" spans="7:18" x14ac:dyDescent="0.2">
      <c r="G22741" s="64"/>
      <c r="H22741" s="64"/>
      <c r="O22741" s="87"/>
      <c r="P22741" s="127"/>
      <c r="Q22741" s="127"/>
      <c r="R22741" s="127"/>
    </row>
    <row r="22742" spans="7:18" x14ac:dyDescent="0.2">
      <c r="G22742" s="64"/>
      <c r="H22742" s="64"/>
      <c r="O22742" s="87"/>
      <c r="P22742" s="127"/>
      <c r="Q22742" s="127"/>
      <c r="R22742" s="127"/>
    </row>
    <row r="22743" spans="7:18" x14ac:dyDescent="0.2">
      <c r="G22743" s="64"/>
      <c r="H22743" s="64"/>
      <c r="O22743" s="87"/>
      <c r="P22743" s="127"/>
      <c r="Q22743" s="127"/>
      <c r="R22743" s="127"/>
    </row>
    <row r="22744" spans="7:18" x14ac:dyDescent="0.2">
      <c r="G22744" s="64"/>
      <c r="H22744" s="64"/>
      <c r="O22744" s="87"/>
      <c r="P22744" s="127"/>
      <c r="Q22744" s="127"/>
      <c r="R22744" s="127"/>
    </row>
    <row r="22745" spans="7:18" x14ac:dyDescent="0.2">
      <c r="G22745" s="64"/>
      <c r="H22745" s="64"/>
      <c r="O22745" s="87"/>
      <c r="P22745" s="127"/>
      <c r="Q22745" s="127"/>
      <c r="R22745" s="127"/>
    </row>
    <row r="22746" spans="7:18" x14ac:dyDescent="0.2">
      <c r="G22746" s="64"/>
      <c r="H22746" s="64"/>
      <c r="O22746" s="87"/>
      <c r="P22746" s="127"/>
      <c r="Q22746" s="127"/>
      <c r="R22746" s="127"/>
    </row>
    <row r="22747" spans="7:18" x14ac:dyDescent="0.2">
      <c r="G22747" s="64"/>
      <c r="H22747" s="64"/>
      <c r="O22747" s="87"/>
      <c r="P22747" s="127"/>
      <c r="Q22747" s="127"/>
      <c r="R22747" s="127"/>
    </row>
    <row r="22748" spans="7:18" x14ac:dyDescent="0.2">
      <c r="G22748" s="64"/>
      <c r="H22748" s="64"/>
      <c r="O22748" s="87"/>
      <c r="P22748" s="127"/>
      <c r="Q22748" s="127"/>
      <c r="R22748" s="127"/>
    </row>
    <row r="22749" spans="7:18" x14ac:dyDescent="0.2">
      <c r="G22749" s="64"/>
      <c r="H22749" s="64"/>
      <c r="O22749" s="87"/>
      <c r="P22749" s="127"/>
      <c r="Q22749" s="127"/>
      <c r="R22749" s="127"/>
    </row>
    <row r="22750" spans="7:18" x14ac:dyDescent="0.2">
      <c r="G22750" s="64"/>
      <c r="H22750" s="64"/>
      <c r="O22750" s="87"/>
      <c r="P22750" s="127"/>
      <c r="Q22750" s="127"/>
      <c r="R22750" s="127"/>
    </row>
    <row r="22751" spans="7:18" x14ac:dyDescent="0.2">
      <c r="G22751" s="64"/>
      <c r="H22751" s="64"/>
      <c r="O22751" s="87"/>
      <c r="P22751" s="127"/>
      <c r="Q22751" s="127"/>
      <c r="R22751" s="127"/>
    </row>
    <row r="22752" spans="7:18" x14ac:dyDescent="0.2">
      <c r="G22752" s="64"/>
      <c r="H22752" s="64"/>
      <c r="O22752" s="87"/>
      <c r="P22752" s="127"/>
      <c r="Q22752" s="127"/>
      <c r="R22752" s="127"/>
    </row>
    <row r="22753" spans="7:18" x14ac:dyDescent="0.2">
      <c r="G22753" s="64"/>
      <c r="H22753" s="64"/>
      <c r="O22753" s="87"/>
      <c r="P22753" s="127"/>
      <c r="Q22753" s="127"/>
      <c r="R22753" s="127"/>
    </row>
    <row r="22754" spans="7:18" x14ac:dyDescent="0.2">
      <c r="G22754" s="64"/>
      <c r="H22754" s="64"/>
      <c r="O22754" s="87"/>
      <c r="P22754" s="127"/>
      <c r="Q22754" s="127"/>
      <c r="R22754" s="127"/>
    </row>
    <row r="22755" spans="7:18" x14ac:dyDescent="0.2">
      <c r="G22755" s="64"/>
      <c r="H22755" s="64"/>
      <c r="O22755" s="87"/>
      <c r="P22755" s="127"/>
      <c r="Q22755" s="127"/>
      <c r="R22755" s="127"/>
    </row>
    <row r="22756" spans="7:18" x14ac:dyDescent="0.2">
      <c r="G22756" s="64"/>
      <c r="H22756" s="64"/>
      <c r="O22756" s="87"/>
      <c r="P22756" s="127"/>
      <c r="Q22756" s="127"/>
      <c r="R22756" s="127"/>
    </row>
    <row r="22757" spans="7:18" x14ac:dyDescent="0.2">
      <c r="G22757" s="64"/>
      <c r="H22757" s="64"/>
      <c r="O22757" s="87"/>
      <c r="P22757" s="127"/>
      <c r="Q22757" s="127"/>
      <c r="R22757" s="127"/>
    </row>
    <row r="22758" spans="7:18" x14ac:dyDescent="0.2">
      <c r="G22758" s="64"/>
      <c r="H22758" s="64"/>
      <c r="O22758" s="87"/>
      <c r="P22758" s="127"/>
      <c r="Q22758" s="127"/>
      <c r="R22758" s="127"/>
    </row>
    <row r="22759" spans="7:18" x14ac:dyDescent="0.2">
      <c r="G22759" s="64"/>
      <c r="H22759" s="64"/>
      <c r="O22759" s="87"/>
      <c r="P22759" s="127"/>
      <c r="Q22759" s="127"/>
      <c r="R22759" s="127"/>
    </row>
    <row r="22760" spans="7:18" x14ac:dyDescent="0.2">
      <c r="G22760" s="64"/>
      <c r="H22760" s="64"/>
      <c r="O22760" s="87"/>
      <c r="P22760" s="127"/>
      <c r="Q22760" s="127"/>
      <c r="R22760" s="127"/>
    </row>
    <row r="22761" spans="7:18" x14ac:dyDescent="0.2">
      <c r="G22761" s="64"/>
      <c r="H22761" s="64"/>
      <c r="O22761" s="87"/>
      <c r="P22761" s="127"/>
      <c r="Q22761" s="127"/>
      <c r="R22761" s="127"/>
    </row>
    <row r="22762" spans="7:18" x14ac:dyDescent="0.2">
      <c r="G22762" s="64"/>
      <c r="H22762" s="64"/>
      <c r="O22762" s="87"/>
      <c r="P22762" s="127"/>
      <c r="Q22762" s="127"/>
      <c r="R22762" s="127"/>
    </row>
    <row r="22763" spans="7:18" x14ac:dyDescent="0.2">
      <c r="G22763" s="64"/>
      <c r="H22763" s="64"/>
      <c r="O22763" s="87"/>
      <c r="P22763" s="127"/>
      <c r="Q22763" s="127"/>
      <c r="R22763" s="127"/>
    </row>
    <row r="22764" spans="7:18" x14ac:dyDescent="0.2">
      <c r="G22764" s="64"/>
      <c r="H22764" s="64"/>
      <c r="O22764" s="87"/>
      <c r="P22764" s="127"/>
      <c r="Q22764" s="127"/>
      <c r="R22764" s="127"/>
    </row>
    <row r="22765" spans="7:18" x14ac:dyDescent="0.2">
      <c r="G22765" s="64"/>
      <c r="H22765" s="64"/>
      <c r="O22765" s="87"/>
      <c r="P22765" s="127"/>
      <c r="Q22765" s="127"/>
      <c r="R22765" s="127"/>
    </row>
    <row r="22766" spans="7:18" x14ac:dyDescent="0.2">
      <c r="G22766" s="64"/>
      <c r="H22766" s="64"/>
      <c r="O22766" s="87"/>
      <c r="P22766" s="127"/>
      <c r="Q22766" s="127"/>
      <c r="R22766" s="127"/>
    </row>
    <row r="22767" spans="7:18" x14ac:dyDescent="0.2">
      <c r="G22767" s="64"/>
      <c r="H22767" s="64"/>
      <c r="O22767" s="87"/>
      <c r="P22767" s="127"/>
      <c r="Q22767" s="127"/>
      <c r="R22767" s="127"/>
    </row>
    <row r="22768" spans="7:18" x14ac:dyDescent="0.2">
      <c r="G22768" s="64"/>
      <c r="H22768" s="64"/>
      <c r="O22768" s="87"/>
      <c r="P22768" s="127"/>
      <c r="Q22768" s="127"/>
      <c r="R22768" s="127"/>
    </row>
    <row r="22769" spans="7:18" x14ac:dyDescent="0.2">
      <c r="G22769" s="64"/>
      <c r="H22769" s="64"/>
      <c r="O22769" s="87"/>
      <c r="P22769" s="127"/>
      <c r="Q22769" s="127"/>
      <c r="R22769" s="127"/>
    </row>
    <row r="22770" spans="7:18" x14ac:dyDescent="0.2">
      <c r="G22770" s="64"/>
      <c r="H22770" s="64"/>
      <c r="O22770" s="87"/>
      <c r="P22770" s="127"/>
      <c r="Q22770" s="127"/>
      <c r="R22770" s="127"/>
    </row>
    <row r="22771" spans="7:18" x14ac:dyDescent="0.2">
      <c r="G22771" s="64"/>
      <c r="H22771" s="64"/>
      <c r="O22771" s="87"/>
      <c r="P22771" s="127"/>
      <c r="Q22771" s="127"/>
      <c r="R22771" s="127"/>
    </row>
    <row r="22772" spans="7:18" x14ac:dyDescent="0.2">
      <c r="G22772" s="64"/>
      <c r="H22772" s="64"/>
      <c r="O22772" s="87"/>
      <c r="P22772" s="127"/>
      <c r="Q22772" s="127"/>
      <c r="R22772" s="127"/>
    </row>
    <row r="22773" spans="7:18" x14ac:dyDescent="0.2">
      <c r="G22773" s="64"/>
      <c r="H22773" s="64"/>
      <c r="O22773" s="87"/>
      <c r="P22773" s="127"/>
      <c r="Q22773" s="127"/>
      <c r="R22773" s="127"/>
    </row>
    <row r="22774" spans="7:18" x14ac:dyDescent="0.2">
      <c r="G22774" s="64"/>
      <c r="H22774" s="64"/>
      <c r="O22774" s="87"/>
      <c r="P22774" s="127"/>
      <c r="Q22774" s="127"/>
      <c r="R22774" s="127"/>
    </row>
    <row r="22775" spans="7:18" x14ac:dyDescent="0.2">
      <c r="G22775" s="64"/>
      <c r="H22775" s="64"/>
      <c r="O22775" s="87"/>
      <c r="P22775" s="127"/>
      <c r="Q22775" s="127"/>
      <c r="R22775" s="127"/>
    </row>
    <row r="22776" spans="7:18" x14ac:dyDescent="0.2">
      <c r="G22776" s="64"/>
      <c r="H22776" s="64"/>
      <c r="O22776" s="87"/>
      <c r="P22776" s="127"/>
      <c r="Q22776" s="127"/>
      <c r="R22776" s="127"/>
    </row>
    <row r="22777" spans="7:18" x14ac:dyDescent="0.2">
      <c r="G22777" s="64"/>
      <c r="H22777" s="64"/>
      <c r="O22777" s="87"/>
      <c r="P22777" s="127"/>
      <c r="Q22777" s="127"/>
      <c r="R22777" s="127"/>
    </row>
    <row r="22778" spans="7:18" x14ac:dyDescent="0.2">
      <c r="G22778" s="64"/>
      <c r="H22778" s="64"/>
      <c r="O22778" s="87"/>
      <c r="P22778" s="127"/>
      <c r="Q22778" s="127"/>
      <c r="R22778" s="127"/>
    </row>
    <row r="22779" spans="7:18" x14ac:dyDescent="0.2">
      <c r="G22779" s="64"/>
      <c r="H22779" s="64"/>
      <c r="O22779" s="87"/>
      <c r="P22779" s="127"/>
      <c r="Q22779" s="127"/>
      <c r="R22779" s="127"/>
    </row>
    <row r="22780" spans="7:18" x14ac:dyDescent="0.2">
      <c r="G22780" s="64"/>
      <c r="H22780" s="64"/>
      <c r="O22780" s="87"/>
      <c r="P22780" s="127"/>
      <c r="Q22780" s="127"/>
      <c r="R22780" s="127"/>
    </row>
    <row r="22781" spans="7:18" x14ac:dyDescent="0.2">
      <c r="G22781" s="64"/>
      <c r="H22781" s="64"/>
      <c r="O22781" s="87"/>
      <c r="P22781" s="127"/>
      <c r="Q22781" s="127"/>
      <c r="R22781" s="127"/>
    </row>
    <row r="22782" spans="7:18" x14ac:dyDescent="0.2">
      <c r="G22782" s="64"/>
      <c r="H22782" s="64"/>
      <c r="O22782" s="87"/>
      <c r="P22782" s="127"/>
      <c r="Q22782" s="127"/>
      <c r="R22782" s="127"/>
    </row>
    <row r="22783" spans="7:18" x14ac:dyDescent="0.2">
      <c r="G22783" s="64"/>
      <c r="H22783" s="64"/>
      <c r="O22783" s="87"/>
      <c r="P22783" s="127"/>
      <c r="Q22783" s="127"/>
      <c r="R22783" s="127"/>
    </row>
    <row r="22784" spans="7:18" x14ac:dyDescent="0.2">
      <c r="G22784" s="64"/>
      <c r="H22784" s="64"/>
      <c r="O22784" s="87"/>
      <c r="P22784" s="127"/>
      <c r="Q22784" s="127"/>
      <c r="R22784" s="127"/>
    </row>
    <row r="22785" spans="7:18" x14ac:dyDescent="0.2">
      <c r="G22785" s="64"/>
      <c r="H22785" s="64"/>
      <c r="O22785" s="87"/>
      <c r="P22785" s="127"/>
      <c r="Q22785" s="127"/>
      <c r="R22785" s="127"/>
    </row>
    <row r="22786" spans="7:18" x14ac:dyDescent="0.2">
      <c r="G22786" s="64"/>
      <c r="H22786" s="64"/>
      <c r="O22786" s="87"/>
      <c r="P22786" s="127"/>
      <c r="Q22786" s="127"/>
      <c r="R22786" s="127"/>
    </row>
    <row r="22787" spans="7:18" x14ac:dyDescent="0.2">
      <c r="G22787" s="64"/>
      <c r="H22787" s="64"/>
      <c r="O22787" s="87"/>
      <c r="P22787" s="127"/>
      <c r="Q22787" s="127"/>
      <c r="R22787" s="127"/>
    </row>
    <row r="22788" spans="7:18" x14ac:dyDescent="0.2">
      <c r="G22788" s="64"/>
      <c r="H22788" s="64"/>
      <c r="O22788" s="87"/>
      <c r="P22788" s="127"/>
      <c r="Q22788" s="127"/>
      <c r="R22788" s="127"/>
    </row>
    <row r="22789" spans="7:18" x14ac:dyDescent="0.2">
      <c r="G22789" s="64"/>
      <c r="H22789" s="64"/>
      <c r="O22789" s="87"/>
      <c r="P22789" s="127"/>
      <c r="Q22789" s="127"/>
      <c r="R22789" s="127"/>
    </row>
    <row r="22790" spans="7:18" x14ac:dyDescent="0.2">
      <c r="G22790" s="64"/>
      <c r="H22790" s="64"/>
      <c r="O22790" s="87"/>
      <c r="P22790" s="127"/>
      <c r="Q22790" s="127"/>
      <c r="R22790" s="127"/>
    </row>
    <row r="22791" spans="7:18" x14ac:dyDescent="0.2">
      <c r="G22791" s="64"/>
      <c r="H22791" s="64"/>
      <c r="O22791" s="87"/>
      <c r="P22791" s="127"/>
      <c r="Q22791" s="127"/>
      <c r="R22791" s="127"/>
    </row>
    <row r="22792" spans="7:18" x14ac:dyDescent="0.2">
      <c r="G22792" s="64"/>
      <c r="H22792" s="64"/>
      <c r="O22792" s="87"/>
      <c r="P22792" s="127"/>
      <c r="Q22792" s="127"/>
      <c r="R22792" s="127"/>
    </row>
    <row r="22793" spans="7:18" x14ac:dyDescent="0.2">
      <c r="G22793" s="64"/>
      <c r="H22793" s="64"/>
      <c r="O22793" s="87"/>
      <c r="P22793" s="127"/>
      <c r="Q22793" s="127"/>
      <c r="R22793" s="127"/>
    </row>
    <row r="22794" spans="7:18" x14ac:dyDescent="0.2">
      <c r="G22794" s="64"/>
      <c r="H22794" s="64"/>
      <c r="O22794" s="87"/>
      <c r="P22794" s="127"/>
      <c r="Q22794" s="127"/>
      <c r="R22794" s="127"/>
    </row>
    <row r="22795" spans="7:18" x14ac:dyDescent="0.2">
      <c r="G22795" s="64"/>
      <c r="H22795" s="64"/>
      <c r="O22795" s="87"/>
      <c r="P22795" s="127"/>
      <c r="Q22795" s="127"/>
      <c r="R22795" s="127"/>
    </row>
    <row r="22796" spans="7:18" x14ac:dyDescent="0.2">
      <c r="G22796" s="64"/>
      <c r="H22796" s="64"/>
      <c r="O22796" s="87"/>
      <c r="P22796" s="127"/>
      <c r="Q22796" s="127"/>
      <c r="R22796" s="127"/>
    </row>
    <row r="22797" spans="7:18" x14ac:dyDescent="0.2">
      <c r="G22797" s="64"/>
      <c r="H22797" s="64"/>
      <c r="O22797" s="87"/>
      <c r="P22797" s="127"/>
      <c r="Q22797" s="127"/>
      <c r="R22797" s="127"/>
    </row>
    <row r="22798" spans="7:18" x14ac:dyDescent="0.2">
      <c r="G22798" s="64"/>
      <c r="H22798" s="64"/>
      <c r="O22798" s="87"/>
      <c r="P22798" s="127"/>
      <c r="Q22798" s="127"/>
      <c r="R22798" s="127"/>
    </row>
    <row r="22799" spans="7:18" x14ac:dyDescent="0.2">
      <c r="G22799" s="64"/>
      <c r="H22799" s="64"/>
      <c r="O22799" s="87"/>
      <c r="P22799" s="127"/>
      <c r="Q22799" s="127"/>
      <c r="R22799" s="127"/>
    </row>
    <row r="22800" spans="7:18" x14ac:dyDescent="0.2">
      <c r="G22800" s="64"/>
      <c r="H22800" s="64"/>
      <c r="O22800" s="87"/>
      <c r="P22800" s="127"/>
      <c r="Q22800" s="127"/>
      <c r="R22800" s="127"/>
    </row>
    <row r="22801" spans="7:18" x14ac:dyDescent="0.2">
      <c r="G22801" s="64"/>
      <c r="H22801" s="64"/>
      <c r="O22801" s="87"/>
      <c r="P22801" s="127"/>
      <c r="Q22801" s="127"/>
      <c r="R22801" s="127"/>
    </row>
    <row r="22802" spans="7:18" x14ac:dyDescent="0.2">
      <c r="G22802" s="64"/>
      <c r="H22802" s="64"/>
      <c r="O22802" s="87"/>
      <c r="P22802" s="127"/>
      <c r="Q22802" s="127"/>
      <c r="R22802" s="127"/>
    </row>
    <row r="22803" spans="7:18" x14ac:dyDescent="0.2">
      <c r="G22803" s="64"/>
      <c r="H22803" s="64"/>
      <c r="O22803" s="87"/>
      <c r="P22803" s="127"/>
      <c r="Q22803" s="127"/>
      <c r="R22803" s="127"/>
    </row>
    <row r="22804" spans="7:18" x14ac:dyDescent="0.2">
      <c r="G22804" s="64"/>
      <c r="H22804" s="64"/>
      <c r="O22804" s="87"/>
      <c r="P22804" s="127"/>
      <c r="Q22804" s="127"/>
      <c r="R22804" s="127"/>
    </row>
    <row r="22805" spans="7:18" x14ac:dyDescent="0.2">
      <c r="G22805" s="64"/>
      <c r="H22805" s="64"/>
      <c r="O22805" s="87"/>
      <c r="P22805" s="127"/>
      <c r="Q22805" s="127"/>
      <c r="R22805" s="127"/>
    </row>
    <row r="22806" spans="7:18" x14ac:dyDescent="0.2">
      <c r="G22806" s="64"/>
      <c r="H22806" s="64"/>
      <c r="O22806" s="87"/>
      <c r="P22806" s="127"/>
      <c r="Q22806" s="127"/>
      <c r="R22806" s="127"/>
    </row>
    <row r="22807" spans="7:18" x14ac:dyDescent="0.2">
      <c r="G22807" s="64"/>
      <c r="H22807" s="64"/>
      <c r="O22807" s="87"/>
      <c r="P22807" s="127"/>
      <c r="Q22807" s="127"/>
      <c r="R22807" s="127"/>
    </row>
    <row r="22808" spans="7:18" x14ac:dyDescent="0.2">
      <c r="G22808" s="64"/>
      <c r="H22808" s="64"/>
      <c r="O22808" s="87"/>
      <c r="P22808" s="127"/>
      <c r="Q22808" s="127"/>
      <c r="R22808" s="127"/>
    </row>
    <row r="22809" spans="7:18" x14ac:dyDescent="0.2">
      <c r="G22809" s="64"/>
      <c r="H22809" s="64"/>
      <c r="O22809" s="87"/>
      <c r="P22809" s="127"/>
      <c r="Q22809" s="127"/>
      <c r="R22809" s="127"/>
    </row>
    <row r="22810" spans="7:18" x14ac:dyDescent="0.2">
      <c r="G22810" s="64"/>
      <c r="H22810" s="64"/>
      <c r="O22810" s="87"/>
      <c r="P22810" s="127"/>
      <c r="Q22810" s="127"/>
      <c r="R22810" s="127"/>
    </row>
    <row r="22811" spans="7:18" x14ac:dyDescent="0.2">
      <c r="G22811" s="64"/>
      <c r="H22811" s="64"/>
      <c r="O22811" s="87"/>
      <c r="P22811" s="127"/>
      <c r="Q22811" s="127"/>
      <c r="R22811" s="127"/>
    </row>
    <row r="22812" spans="7:18" x14ac:dyDescent="0.2">
      <c r="G22812" s="64"/>
      <c r="H22812" s="64"/>
      <c r="O22812" s="87"/>
      <c r="P22812" s="127"/>
      <c r="Q22812" s="127"/>
      <c r="R22812" s="127"/>
    </row>
    <row r="22813" spans="7:18" x14ac:dyDescent="0.2">
      <c r="G22813" s="64"/>
      <c r="H22813" s="64"/>
      <c r="O22813" s="87"/>
      <c r="P22813" s="127"/>
      <c r="Q22813" s="127"/>
      <c r="R22813" s="127"/>
    </row>
    <row r="22814" spans="7:18" x14ac:dyDescent="0.2">
      <c r="G22814" s="64"/>
      <c r="H22814" s="64"/>
      <c r="O22814" s="87"/>
      <c r="P22814" s="127"/>
      <c r="Q22814" s="127"/>
      <c r="R22814" s="127"/>
    </row>
    <row r="22815" spans="7:18" x14ac:dyDescent="0.2">
      <c r="G22815" s="64"/>
      <c r="H22815" s="64"/>
      <c r="O22815" s="87"/>
      <c r="P22815" s="127"/>
      <c r="Q22815" s="127"/>
      <c r="R22815" s="127"/>
    </row>
    <row r="22816" spans="7:18" x14ac:dyDescent="0.2">
      <c r="G22816" s="64"/>
      <c r="H22816" s="64"/>
      <c r="O22816" s="87"/>
      <c r="P22816" s="127"/>
      <c r="Q22816" s="127"/>
      <c r="R22816" s="127"/>
    </row>
    <row r="22817" spans="7:18" x14ac:dyDescent="0.2">
      <c r="G22817" s="64"/>
      <c r="H22817" s="64"/>
      <c r="O22817" s="87"/>
      <c r="P22817" s="127"/>
      <c r="Q22817" s="127"/>
      <c r="R22817" s="127"/>
    </row>
    <row r="22818" spans="7:18" x14ac:dyDescent="0.2">
      <c r="G22818" s="64"/>
      <c r="H22818" s="64"/>
      <c r="O22818" s="87"/>
      <c r="P22818" s="127"/>
      <c r="Q22818" s="127"/>
      <c r="R22818" s="127"/>
    </row>
    <row r="22819" spans="7:18" x14ac:dyDescent="0.2">
      <c r="G22819" s="64"/>
      <c r="H22819" s="64"/>
      <c r="O22819" s="87"/>
      <c r="P22819" s="127"/>
      <c r="Q22819" s="127"/>
      <c r="R22819" s="127"/>
    </row>
    <row r="22820" spans="7:18" x14ac:dyDescent="0.2">
      <c r="G22820" s="64"/>
      <c r="H22820" s="64"/>
      <c r="O22820" s="87"/>
      <c r="P22820" s="127"/>
      <c r="Q22820" s="127"/>
      <c r="R22820" s="127"/>
    </row>
    <row r="22821" spans="7:18" x14ac:dyDescent="0.2">
      <c r="G22821" s="64"/>
      <c r="H22821" s="64"/>
      <c r="O22821" s="87"/>
      <c r="P22821" s="127"/>
      <c r="Q22821" s="127"/>
      <c r="R22821" s="127"/>
    </row>
    <row r="22822" spans="7:18" x14ac:dyDescent="0.2">
      <c r="G22822" s="64"/>
      <c r="H22822" s="64"/>
      <c r="O22822" s="87"/>
      <c r="P22822" s="127"/>
      <c r="Q22822" s="127"/>
      <c r="R22822" s="127"/>
    </row>
    <row r="22823" spans="7:18" x14ac:dyDescent="0.2">
      <c r="G22823" s="64"/>
      <c r="H22823" s="64"/>
      <c r="O22823" s="87"/>
      <c r="P22823" s="127"/>
      <c r="Q22823" s="127"/>
      <c r="R22823" s="127"/>
    </row>
    <row r="22824" spans="7:18" x14ac:dyDescent="0.2">
      <c r="G22824" s="64"/>
      <c r="H22824" s="64"/>
      <c r="O22824" s="87"/>
      <c r="P22824" s="127"/>
      <c r="Q22824" s="127"/>
      <c r="R22824" s="127"/>
    </row>
    <row r="22825" spans="7:18" x14ac:dyDescent="0.2">
      <c r="G22825" s="64"/>
      <c r="H22825" s="64"/>
      <c r="O22825" s="87"/>
      <c r="P22825" s="127"/>
      <c r="Q22825" s="127"/>
      <c r="R22825" s="127"/>
    </row>
    <row r="22826" spans="7:18" x14ac:dyDescent="0.2">
      <c r="G22826" s="64"/>
      <c r="H22826" s="64"/>
      <c r="O22826" s="87"/>
      <c r="P22826" s="127"/>
      <c r="Q22826" s="127"/>
      <c r="R22826" s="127"/>
    </row>
    <row r="22827" spans="7:18" x14ac:dyDescent="0.2">
      <c r="G22827" s="64"/>
      <c r="H22827" s="64"/>
      <c r="O22827" s="87"/>
      <c r="P22827" s="127"/>
      <c r="Q22827" s="127"/>
      <c r="R22827" s="127"/>
    </row>
    <row r="22828" spans="7:18" x14ac:dyDescent="0.2">
      <c r="G22828" s="64"/>
      <c r="H22828" s="64"/>
      <c r="O22828" s="87"/>
      <c r="P22828" s="127"/>
      <c r="Q22828" s="127"/>
      <c r="R22828" s="127"/>
    </row>
    <row r="22829" spans="7:18" x14ac:dyDescent="0.2">
      <c r="G22829" s="64"/>
      <c r="H22829" s="64"/>
      <c r="O22829" s="87"/>
      <c r="P22829" s="127"/>
      <c r="Q22829" s="127"/>
      <c r="R22829" s="127"/>
    </row>
    <row r="22830" spans="7:18" x14ac:dyDescent="0.2">
      <c r="G22830" s="64"/>
      <c r="H22830" s="64"/>
      <c r="O22830" s="87"/>
      <c r="P22830" s="127"/>
      <c r="Q22830" s="127"/>
      <c r="R22830" s="127"/>
    </row>
    <row r="22831" spans="7:18" x14ac:dyDescent="0.2">
      <c r="G22831" s="64"/>
      <c r="H22831" s="64"/>
      <c r="O22831" s="87"/>
      <c r="P22831" s="127"/>
      <c r="Q22831" s="127"/>
      <c r="R22831" s="127"/>
    </row>
    <row r="22832" spans="7:18" x14ac:dyDescent="0.2">
      <c r="G22832" s="64"/>
      <c r="H22832" s="64"/>
      <c r="O22832" s="87"/>
      <c r="P22832" s="127"/>
      <c r="Q22832" s="127"/>
      <c r="R22832" s="127"/>
    </row>
    <row r="22833" spans="7:18" x14ac:dyDescent="0.2">
      <c r="G22833" s="64"/>
      <c r="H22833" s="64"/>
      <c r="O22833" s="87"/>
      <c r="P22833" s="127"/>
      <c r="Q22833" s="127"/>
      <c r="R22833" s="127"/>
    </row>
    <row r="22834" spans="7:18" x14ac:dyDescent="0.2">
      <c r="G22834" s="64"/>
      <c r="H22834" s="64"/>
      <c r="O22834" s="87"/>
      <c r="P22834" s="127"/>
      <c r="Q22834" s="127"/>
      <c r="R22834" s="127"/>
    </row>
    <row r="22835" spans="7:18" x14ac:dyDescent="0.2">
      <c r="G22835" s="64"/>
      <c r="H22835" s="64"/>
      <c r="O22835" s="87"/>
      <c r="P22835" s="127"/>
      <c r="Q22835" s="127"/>
      <c r="R22835" s="127"/>
    </row>
    <row r="22836" spans="7:18" x14ac:dyDescent="0.2">
      <c r="G22836" s="64"/>
      <c r="H22836" s="64"/>
      <c r="O22836" s="87"/>
      <c r="P22836" s="127"/>
      <c r="Q22836" s="127"/>
      <c r="R22836" s="127"/>
    </row>
    <row r="22837" spans="7:18" x14ac:dyDescent="0.2">
      <c r="G22837" s="64"/>
      <c r="H22837" s="64"/>
      <c r="O22837" s="87"/>
      <c r="P22837" s="127"/>
      <c r="Q22837" s="127"/>
      <c r="R22837" s="127"/>
    </row>
    <row r="22838" spans="7:18" x14ac:dyDescent="0.2">
      <c r="G22838" s="64"/>
      <c r="H22838" s="64"/>
      <c r="O22838" s="87"/>
      <c r="P22838" s="127"/>
      <c r="Q22838" s="127"/>
      <c r="R22838" s="127"/>
    </row>
    <row r="22839" spans="7:18" x14ac:dyDescent="0.2">
      <c r="G22839" s="64"/>
      <c r="H22839" s="64"/>
      <c r="O22839" s="87"/>
      <c r="P22839" s="127"/>
      <c r="Q22839" s="127"/>
      <c r="R22839" s="127"/>
    </row>
    <row r="22840" spans="7:18" x14ac:dyDescent="0.2">
      <c r="G22840" s="64"/>
      <c r="H22840" s="64"/>
      <c r="O22840" s="87"/>
      <c r="P22840" s="127"/>
      <c r="Q22840" s="127"/>
      <c r="R22840" s="127"/>
    </row>
    <row r="22841" spans="7:18" x14ac:dyDescent="0.2">
      <c r="G22841" s="64"/>
      <c r="H22841" s="64"/>
      <c r="O22841" s="87"/>
      <c r="P22841" s="127"/>
      <c r="Q22841" s="127"/>
      <c r="R22841" s="127"/>
    </row>
    <row r="22842" spans="7:18" x14ac:dyDescent="0.2">
      <c r="G22842" s="64"/>
      <c r="H22842" s="64"/>
      <c r="O22842" s="87"/>
      <c r="P22842" s="127"/>
      <c r="Q22842" s="127"/>
      <c r="R22842" s="127"/>
    </row>
    <row r="22843" spans="7:18" x14ac:dyDescent="0.2">
      <c r="G22843" s="64"/>
      <c r="H22843" s="64"/>
      <c r="O22843" s="87"/>
      <c r="P22843" s="127"/>
      <c r="Q22843" s="127"/>
      <c r="R22843" s="127"/>
    </row>
    <row r="22844" spans="7:18" x14ac:dyDescent="0.2">
      <c r="G22844" s="64"/>
      <c r="H22844" s="64"/>
      <c r="O22844" s="87"/>
      <c r="P22844" s="127"/>
      <c r="Q22844" s="127"/>
      <c r="R22844" s="127"/>
    </row>
    <row r="22845" spans="7:18" x14ac:dyDescent="0.2">
      <c r="G22845" s="64"/>
      <c r="H22845" s="64"/>
      <c r="O22845" s="87"/>
      <c r="P22845" s="127"/>
      <c r="Q22845" s="127"/>
      <c r="R22845" s="127"/>
    </row>
    <row r="22846" spans="7:18" x14ac:dyDescent="0.2">
      <c r="G22846" s="64"/>
      <c r="H22846" s="64"/>
      <c r="O22846" s="87"/>
      <c r="P22846" s="127"/>
      <c r="Q22846" s="127"/>
      <c r="R22846" s="127"/>
    </row>
    <row r="22847" spans="7:18" x14ac:dyDescent="0.2">
      <c r="G22847" s="64"/>
      <c r="H22847" s="64"/>
      <c r="O22847" s="87"/>
      <c r="P22847" s="127"/>
      <c r="Q22847" s="127"/>
      <c r="R22847" s="127"/>
    </row>
    <row r="22848" spans="7:18" x14ac:dyDescent="0.2">
      <c r="G22848" s="64"/>
      <c r="H22848" s="64"/>
      <c r="O22848" s="87"/>
      <c r="P22848" s="127"/>
      <c r="Q22848" s="127"/>
      <c r="R22848" s="127"/>
    </row>
    <row r="22849" spans="7:18" x14ac:dyDescent="0.2">
      <c r="G22849" s="64"/>
      <c r="H22849" s="64"/>
      <c r="O22849" s="87"/>
      <c r="P22849" s="127"/>
      <c r="Q22849" s="127"/>
      <c r="R22849" s="127"/>
    </row>
    <row r="22850" spans="7:18" x14ac:dyDescent="0.2">
      <c r="G22850" s="64"/>
      <c r="H22850" s="64"/>
      <c r="O22850" s="87"/>
      <c r="P22850" s="127"/>
      <c r="Q22850" s="127"/>
      <c r="R22850" s="127"/>
    </row>
    <row r="22851" spans="7:18" x14ac:dyDescent="0.2">
      <c r="G22851" s="64"/>
      <c r="H22851" s="64"/>
      <c r="O22851" s="87"/>
      <c r="P22851" s="127"/>
      <c r="Q22851" s="127"/>
      <c r="R22851" s="127"/>
    </row>
    <row r="22852" spans="7:18" x14ac:dyDescent="0.2">
      <c r="G22852" s="64"/>
      <c r="H22852" s="64"/>
      <c r="O22852" s="87"/>
      <c r="P22852" s="127"/>
      <c r="Q22852" s="127"/>
      <c r="R22852" s="127"/>
    </row>
    <row r="22853" spans="7:18" x14ac:dyDescent="0.2">
      <c r="G22853" s="64"/>
      <c r="H22853" s="64"/>
      <c r="O22853" s="87"/>
      <c r="P22853" s="127"/>
      <c r="Q22853" s="127"/>
      <c r="R22853" s="127"/>
    </row>
    <row r="22854" spans="7:18" x14ac:dyDescent="0.2">
      <c r="G22854" s="64"/>
      <c r="H22854" s="64"/>
      <c r="O22854" s="87"/>
      <c r="P22854" s="127"/>
      <c r="Q22854" s="127"/>
      <c r="R22854" s="127"/>
    </row>
    <row r="22855" spans="7:18" x14ac:dyDescent="0.2">
      <c r="G22855" s="64"/>
      <c r="H22855" s="64"/>
      <c r="O22855" s="87"/>
      <c r="P22855" s="127"/>
      <c r="Q22855" s="127"/>
      <c r="R22855" s="127"/>
    </row>
    <row r="22856" spans="7:18" x14ac:dyDescent="0.2">
      <c r="G22856" s="64"/>
      <c r="H22856" s="64"/>
      <c r="O22856" s="87"/>
      <c r="P22856" s="127"/>
      <c r="Q22856" s="127"/>
      <c r="R22856" s="127"/>
    </row>
    <row r="22857" spans="7:18" x14ac:dyDescent="0.2">
      <c r="G22857" s="64"/>
      <c r="H22857" s="64"/>
      <c r="O22857" s="87"/>
      <c r="P22857" s="127"/>
      <c r="Q22857" s="127"/>
      <c r="R22857" s="127"/>
    </row>
    <row r="22858" spans="7:18" x14ac:dyDescent="0.2">
      <c r="G22858" s="64"/>
      <c r="H22858" s="64"/>
      <c r="O22858" s="87"/>
      <c r="P22858" s="127"/>
      <c r="Q22858" s="127"/>
      <c r="R22858" s="127"/>
    </row>
    <row r="22859" spans="7:18" x14ac:dyDescent="0.2">
      <c r="G22859" s="64"/>
      <c r="H22859" s="64"/>
      <c r="O22859" s="87"/>
      <c r="P22859" s="127"/>
      <c r="Q22859" s="127"/>
      <c r="R22859" s="127"/>
    </row>
    <row r="22860" spans="7:18" x14ac:dyDescent="0.2">
      <c r="G22860" s="64"/>
      <c r="H22860" s="64"/>
      <c r="O22860" s="87"/>
      <c r="P22860" s="127"/>
      <c r="Q22860" s="127"/>
      <c r="R22860" s="127"/>
    </row>
    <row r="22861" spans="7:18" x14ac:dyDescent="0.2">
      <c r="G22861" s="64"/>
      <c r="H22861" s="64"/>
      <c r="O22861" s="87"/>
      <c r="P22861" s="127"/>
      <c r="Q22861" s="127"/>
      <c r="R22861" s="127"/>
    </row>
    <row r="22862" spans="7:18" x14ac:dyDescent="0.2">
      <c r="G22862" s="64"/>
      <c r="H22862" s="64"/>
      <c r="O22862" s="87"/>
      <c r="P22862" s="127"/>
      <c r="Q22862" s="127"/>
      <c r="R22862" s="127"/>
    </row>
    <row r="22863" spans="7:18" x14ac:dyDescent="0.2">
      <c r="G22863" s="64"/>
      <c r="H22863" s="64"/>
      <c r="O22863" s="87"/>
      <c r="P22863" s="127"/>
      <c r="Q22863" s="127"/>
      <c r="R22863" s="127"/>
    </row>
    <row r="22864" spans="7:18" x14ac:dyDescent="0.2">
      <c r="G22864" s="64"/>
      <c r="H22864" s="64"/>
      <c r="O22864" s="87"/>
      <c r="P22864" s="127"/>
      <c r="Q22864" s="127"/>
      <c r="R22864" s="127"/>
    </row>
    <row r="22865" spans="7:18" x14ac:dyDescent="0.2">
      <c r="G22865" s="64"/>
      <c r="H22865" s="64"/>
      <c r="O22865" s="87"/>
      <c r="P22865" s="127"/>
      <c r="Q22865" s="127"/>
      <c r="R22865" s="127"/>
    </row>
    <row r="22866" spans="7:18" x14ac:dyDescent="0.2">
      <c r="G22866" s="64"/>
      <c r="H22866" s="64"/>
      <c r="O22866" s="87"/>
      <c r="P22866" s="127"/>
      <c r="Q22866" s="127"/>
      <c r="R22866" s="127"/>
    </row>
    <row r="22867" spans="7:18" x14ac:dyDescent="0.2">
      <c r="G22867" s="64"/>
      <c r="H22867" s="64"/>
      <c r="O22867" s="87"/>
      <c r="P22867" s="127"/>
      <c r="Q22867" s="127"/>
      <c r="R22867" s="127"/>
    </row>
    <row r="22868" spans="7:18" x14ac:dyDescent="0.2">
      <c r="G22868" s="64"/>
      <c r="H22868" s="64"/>
      <c r="O22868" s="87"/>
      <c r="P22868" s="127"/>
      <c r="Q22868" s="127"/>
      <c r="R22868" s="127"/>
    </row>
    <row r="22869" spans="7:18" x14ac:dyDescent="0.2">
      <c r="G22869" s="64"/>
      <c r="H22869" s="64"/>
      <c r="O22869" s="87"/>
      <c r="P22869" s="127"/>
      <c r="Q22869" s="127"/>
      <c r="R22869" s="127"/>
    </row>
    <row r="22870" spans="7:18" x14ac:dyDescent="0.2">
      <c r="G22870" s="64"/>
      <c r="H22870" s="64"/>
      <c r="O22870" s="87"/>
      <c r="P22870" s="127"/>
      <c r="Q22870" s="127"/>
      <c r="R22870" s="127"/>
    </row>
    <row r="22871" spans="7:18" x14ac:dyDescent="0.2">
      <c r="G22871" s="64"/>
      <c r="H22871" s="64"/>
      <c r="O22871" s="87"/>
      <c r="P22871" s="127"/>
      <c r="Q22871" s="127"/>
      <c r="R22871" s="127"/>
    </row>
    <row r="22872" spans="7:18" x14ac:dyDescent="0.2">
      <c r="G22872" s="64"/>
      <c r="H22872" s="64"/>
      <c r="O22872" s="87"/>
      <c r="P22872" s="127"/>
      <c r="Q22872" s="127"/>
      <c r="R22872" s="127"/>
    </row>
    <row r="22873" spans="7:18" x14ac:dyDescent="0.2">
      <c r="G22873" s="64"/>
      <c r="H22873" s="64"/>
      <c r="O22873" s="87"/>
      <c r="P22873" s="127"/>
      <c r="Q22873" s="127"/>
      <c r="R22873" s="127"/>
    </row>
    <row r="22874" spans="7:18" x14ac:dyDescent="0.2">
      <c r="G22874" s="64"/>
      <c r="H22874" s="64"/>
      <c r="O22874" s="87"/>
      <c r="P22874" s="127"/>
      <c r="Q22874" s="127"/>
      <c r="R22874" s="127"/>
    </row>
    <row r="22875" spans="7:18" x14ac:dyDescent="0.2">
      <c r="G22875" s="64"/>
      <c r="H22875" s="64"/>
      <c r="O22875" s="87"/>
      <c r="P22875" s="127"/>
      <c r="Q22875" s="127"/>
      <c r="R22875" s="127"/>
    </row>
    <row r="22876" spans="7:18" x14ac:dyDescent="0.2">
      <c r="G22876" s="64"/>
      <c r="H22876" s="64"/>
      <c r="O22876" s="87"/>
      <c r="P22876" s="127"/>
      <c r="Q22876" s="127"/>
      <c r="R22876" s="127"/>
    </row>
    <row r="22877" spans="7:18" x14ac:dyDescent="0.2">
      <c r="G22877" s="64"/>
      <c r="H22877" s="64"/>
      <c r="O22877" s="87"/>
      <c r="P22877" s="127"/>
      <c r="Q22877" s="127"/>
      <c r="R22877" s="127"/>
    </row>
    <row r="22878" spans="7:18" x14ac:dyDescent="0.2">
      <c r="G22878" s="64"/>
      <c r="H22878" s="64"/>
      <c r="O22878" s="87"/>
      <c r="P22878" s="127"/>
      <c r="Q22878" s="127"/>
      <c r="R22878" s="127"/>
    </row>
    <row r="22879" spans="7:18" x14ac:dyDescent="0.2">
      <c r="G22879" s="64"/>
      <c r="H22879" s="64"/>
      <c r="O22879" s="87"/>
      <c r="P22879" s="127"/>
      <c r="Q22879" s="127"/>
      <c r="R22879" s="127"/>
    </row>
    <row r="22880" spans="7:18" x14ac:dyDescent="0.2">
      <c r="G22880" s="64"/>
      <c r="H22880" s="64"/>
      <c r="O22880" s="87"/>
      <c r="P22880" s="127"/>
      <c r="Q22880" s="127"/>
      <c r="R22880" s="127"/>
    </row>
    <row r="22881" spans="7:18" x14ac:dyDescent="0.2">
      <c r="G22881" s="64"/>
      <c r="H22881" s="64"/>
      <c r="O22881" s="87"/>
      <c r="P22881" s="127"/>
      <c r="Q22881" s="127"/>
      <c r="R22881" s="127"/>
    </row>
    <row r="22882" spans="7:18" x14ac:dyDescent="0.2">
      <c r="G22882" s="64"/>
      <c r="H22882" s="64"/>
      <c r="O22882" s="87"/>
      <c r="P22882" s="127"/>
      <c r="Q22882" s="127"/>
      <c r="R22882" s="127"/>
    </row>
    <row r="22883" spans="7:18" x14ac:dyDescent="0.2">
      <c r="G22883" s="64"/>
      <c r="H22883" s="64"/>
      <c r="O22883" s="87"/>
      <c r="P22883" s="127"/>
      <c r="Q22883" s="127"/>
      <c r="R22883" s="127"/>
    </row>
    <row r="22884" spans="7:18" x14ac:dyDescent="0.2">
      <c r="G22884" s="64"/>
      <c r="H22884" s="64"/>
      <c r="O22884" s="87"/>
      <c r="P22884" s="127"/>
      <c r="Q22884" s="127"/>
      <c r="R22884" s="127"/>
    </row>
    <row r="22885" spans="7:18" x14ac:dyDescent="0.2">
      <c r="G22885" s="64"/>
      <c r="H22885" s="64"/>
      <c r="O22885" s="87"/>
      <c r="P22885" s="127"/>
      <c r="Q22885" s="127"/>
      <c r="R22885" s="127"/>
    </row>
    <row r="22886" spans="7:18" x14ac:dyDescent="0.2">
      <c r="G22886" s="64"/>
      <c r="H22886" s="64"/>
      <c r="O22886" s="87"/>
      <c r="P22886" s="127"/>
      <c r="Q22886" s="127"/>
      <c r="R22886" s="127"/>
    </row>
    <row r="22887" spans="7:18" x14ac:dyDescent="0.2">
      <c r="G22887" s="64"/>
      <c r="H22887" s="64"/>
      <c r="O22887" s="87"/>
      <c r="P22887" s="127"/>
      <c r="Q22887" s="127"/>
      <c r="R22887" s="127"/>
    </row>
    <row r="22888" spans="7:18" x14ac:dyDescent="0.2">
      <c r="G22888" s="64"/>
      <c r="H22888" s="64"/>
      <c r="O22888" s="87"/>
      <c r="P22888" s="127"/>
      <c r="Q22888" s="127"/>
      <c r="R22888" s="127"/>
    </row>
    <row r="22889" spans="7:18" x14ac:dyDescent="0.2">
      <c r="G22889" s="64"/>
      <c r="H22889" s="64"/>
      <c r="O22889" s="87"/>
      <c r="P22889" s="127"/>
      <c r="Q22889" s="127"/>
      <c r="R22889" s="127"/>
    </row>
    <row r="22890" spans="7:18" x14ac:dyDescent="0.2">
      <c r="G22890" s="64"/>
      <c r="H22890" s="64"/>
      <c r="O22890" s="87"/>
      <c r="P22890" s="127"/>
      <c r="Q22890" s="127"/>
      <c r="R22890" s="127"/>
    </row>
    <row r="22891" spans="7:18" x14ac:dyDescent="0.2">
      <c r="G22891" s="64"/>
      <c r="H22891" s="64"/>
      <c r="O22891" s="87"/>
      <c r="P22891" s="127"/>
      <c r="Q22891" s="127"/>
      <c r="R22891" s="127"/>
    </row>
    <row r="22892" spans="7:18" x14ac:dyDescent="0.2">
      <c r="G22892" s="64"/>
      <c r="H22892" s="64"/>
      <c r="O22892" s="87"/>
      <c r="P22892" s="127"/>
      <c r="Q22892" s="127"/>
      <c r="R22892" s="127"/>
    </row>
    <row r="22893" spans="7:18" x14ac:dyDescent="0.2">
      <c r="G22893" s="64"/>
      <c r="H22893" s="64"/>
      <c r="O22893" s="87"/>
      <c r="P22893" s="127"/>
      <c r="Q22893" s="127"/>
      <c r="R22893" s="127"/>
    </row>
    <row r="22894" spans="7:18" x14ac:dyDescent="0.2">
      <c r="G22894" s="64"/>
      <c r="H22894" s="64"/>
      <c r="O22894" s="87"/>
      <c r="P22894" s="127"/>
      <c r="Q22894" s="127"/>
      <c r="R22894" s="127"/>
    </row>
    <row r="22895" spans="7:18" x14ac:dyDescent="0.2">
      <c r="G22895" s="64"/>
      <c r="H22895" s="64"/>
      <c r="O22895" s="87"/>
      <c r="P22895" s="127"/>
      <c r="Q22895" s="127"/>
      <c r="R22895" s="127"/>
    </row>
    <row r="22896" spans="7:18" x14ac:dyDescent="0.2">
      <c r="G22896" s="64"/>
      <c r="H22896" s="64"/>
      <c r="O22896" s="87"/>
      <c r="P22896" s="127"/>
      <c r="Q22896" s="127"/>
      <c r="R22896" s="127"/>
    </row>
    <row r="22897" spans="7:18" x14ac:dyDescent="0.2">
      <c r="G22897" s="64"/>
      <c r="H22897" s="64"/>
      <c r="O22897" s="87"/>
      <c r="P22897" s="127"/>
      <c r="Q22897" s="127"/>
      <c r="R22897" s="127"/>
    </row>
    <row r="22898" spans="7:18" x14ac:dyDescent="0.2">
      <c r="G22898" s="64"/>
      <c r="H22898" s="64"/>
      <c r="O22898" s="87"/>
      <c r="P22898" s="127"/>
      <c r="Q22898" s="127"/>
      <c r="R22898" s="127"/>
    </row>
    <row r="22899" spans="7:18" x14ac:dyDescent="0.2">
      <c r="G22899" s="64"/>
      <c r="H22899" s="64"/>
      <c r="O22899" s="87"/>
      <c r="P22899" s="127"/>
      <c r="Q22899" s="127"/>
      <c r="R22899" s="127"/>
    </row>
    <row r="22900" spans="7:18" x14ac:dyDescent="0.2">
      <c r="G22900" s="64"/>
      <c r="H22900" s="64"/>
      <c r="O22900" s="87"/>
      <c r="P22900" s="127"/>
      <c r="Q22900" s="127"/>
      <c r="R22900" s="127"/>
    </row>
    <row r="22901" spans="7:18" x14ac:dyDescent="0.2">
      <c r="G22901" s="64"/>
      <c r="H22901" s="64"/>
      <c r="O22901" s="87"/>
      <c r="P22901" s="127"/>
      <c r="Q22901" s="127"/>
      <c r="R22901" s="127"/>
    </row>
    <row r="22902" spans="7:18" x14ac:dyDescent="0.2">
      <c r="G22902" s="64"/>
      <c r="H22902" s="64"/>
      <c r="O22902" s="87"/>
      <c r="P22902" s="127"/>
      <c r="Q22902" s="127"/>
      <c r="R22902" s="127"/>
    </row>
    <row r="22903" spans="7:18" x14ac:dyDescent="0.2">
      <c r="G22903" s="64"/>
      <c r="H22903" s="64"/>
      <c r="O22903" s="87"/>
      <c r="P22903" s="127"/>
      <c r="Q22903" s="127"/>
      <c r="R22903" s="127"/>
    </row>
    <row r="22904" spans="7:18" x14ac:dyDescent="0.2">
      <c r="G22904" s="64"/>
      <c r="H22904" s="64"/>
      <c r="O22904" s="87"/>
      <c r="P22904" s="127"/>
      <c r="Q22904" s="127"/>
      <c r="R22904" s="127"/>
    </row>
    <row r="22905" spans="7:18" x14ac:dyDescent="0.2">
      <c r="G22905" s="64"/>
      <c r="H22905" s="64"/>
      <c r="O22905" s="87"/>
      <c r="P22905" s="127"/>
      <c r="Q22905" s="127"/>
      <c r="R22905" s="127"/>
    </row>
    <row r="22906" spans="7:18" x14ac:dyDescent="0.2">
      <c r="G22906" s="64"/>
      <c r="H22906" s="64"/>
      <c r="O22906" s="87"/>
      <c r="P22906" s="127"/>
      <c r="Q22906" s="127"/>
      <c r="R22906" s="127"/>
    </row>
    <row r="22907" spans="7:18" x14ac:dyDescent="0.2">
      <c r="G22907" s="64"/>
      <c r="H22907" s="64"/>
      <c r="O22907" s="87"/>
      <c r="P22907" s="127"/>
      <c r="Q22907" s="127"/>
      <c r="R22907" s="127"/>
    </row>
    <row r="22908" spans="7:18" x14ac:dyDescent="0.2">
      <c r="G22908" s="64"/>
      <c r="H22908" s="64"/>
      <c r="O22908" s="87"/>
      <c r="P22908" s="127"/>
      <c r="Q22908" s="127"/>
      <c r="R22908" s="127"/>
    </row>
    <row r="22909" spans="7:18" x14ac:dyDescent="0.2">
      <c r="G22909" s="64"/>
      <c r="H22909" s="64"/>
      <c r="O22909" s="87"/>
      <c r="P22909" s="127"/>
      <c r="Q22909" s="127"/>
      <c r="R22909" s="127"/>
    </row>
    <row r="22910" spans="7:18" x14ac:dyDescent="0.2">
      <c r="G22910" s="64"/>
      <c r="H22910" s="64"/>
      <c r="O22910" s="87"/>
      <c r="P22910" s="127"/>
      <c r="Q22910" s="127"/>
      <c r="R22910" s="127"/>
    </row>
    <row r="22911" spans="7:18" x14ac:dyDescent="0.2">
      <c r="G22911" s="64"/>
      <c r="H22911" s="64"/>
      <c r="O22911" s="87"/>
      <c r="P22911" s="127"/>
      <c r="Q22911" s="127"/>
      <c r="R22911" s="127"/>
    </row>
    <row r="22912" spans="7:18" x14ac:dyDescent="0.2">
      <c r="G22912" s="64"/>
      <c r="H22912" s="64"/>
      <c r="O22912" s="87"/>
      <c r="P22912" s="127"/>
      <c r="Q22912" s="127"/>
      <c r="R22912" s="127"/>
    </row>
    <row r="22913" spans="7:18" x14ac:dyDescent="0.2">
      <c r="G22913" s="64"/>
      <c r="H22913" s="64"/>
      <c r="O22913" s="87"/>
      <c r="P22913" s="127"/>
      <c r="Q22913" s="127"/>
      <c r="R22913" s="127"/>
    </row>
    <row r="22914" spans="7:18" x14ac:dyDescent="0.2">
      <c r="G22914" s="64"/>
      <c r="H22914" s="64"/>
      <c r="O22914" s="87"/>
      <c r="P22914" s="127"/>
      <c r="Q22914" s="127"/>
      <c r="R22914" s="127"/>
    </row>
    <row r="22915" spans="7:18" x14ac:dyDescent="0.2">
      <c r="G22915" s="64"/>
      <c r="H22915" s="64"/>
      <c r="O22915" s="87"/>
      <c r="P22915" s="127"/>
      <c r="Q22915" s="127"/>
      <c r="R22915" s="127"/>
    </row>
    <row r="22916" spans="7:18" x14ac:dyDescent="0.2">
      <c r="G22916" s="64"/>
      <c r="H22916" s="64"/>
      <c r="O22916" s="87"/>
      <c r="P22916" s="127"/>
      <c r="Q22916" s="127"/>
      <c r="R22916" s="127"/>
    </row>
    <row r="22917" spans="7:18" x14ac:dyDescent="0.2">
      <c r="G22917" s="64"/>
      <c r="H22917" s="64"/>
      <c r="O22917" s="87"/>
      <c r="P22917" s="127"/>
      <c r="Q22917" s="127"/>
      <c r="R22917" s="127"/>
    </row>
    <row r="22918" spans="7:18" x14ac:dyDescent="0.2">
      <c r="G22918" s="64"/>
      <c r="H22918" s="64"/>
      <c r="O22918" s="87"/>
      <c r="P22918" s="127"/>
      <c r="Q22918" s="127"/>
      <c r="R22918" s="127"/>
    </row>
    <row r="22919" spans="7:18" x14ac:dyDescent="0.2">
      <c r="G22919" s="64"/>
      <c r="H22919" s="64"/>
      <c r="O22919" s="87"/>
      <c r="P22919" s="127"/>
      <c r="Q22919" s="127"/>
      <c r="R22919" s="127"/>
    </row>
    <row r="22920" spans="7:18" x14ac:dyDescent="0.2">
      <c r="G22920" s="64"/>
      <c r="H22920" s="64"/>
      <c r="O22920" s="87"/>
      <c r="P22920" s="127"/>
      <c r="Q22920" s="127"/>
      <c r="R22920" s="127"/>
    </row>
    <row r="22921" spans="7:18" x14ac:dyDescent="0.2">
      <c r="G22921" s="64"/>
      <c r="H22921" s="64"/>
      <c r="O22921" s="87"/>
      <c r="P22921" s="127"/>
      <c r="Q22921" s="127"/>
      <c r="R22921" s="127"/>
    </row>
    <row r="22922" spans="7:18" x14ac:dyDescent="0.2">
      <c r="G22922" s="64"/>
      <c r="H22922" s="64"/>
      <c r="O22922" s="87"/>
      <c r="P22922" s="127"/>
      <c r="Q22922" s="127"/>
      <c r="R22922" s="127"/>
    </row>
    <row r="22923" spans="7:18" x14ac:dyDescent="0.2">
      <c r="G22923" s="64"/>
      <c r="H22923" s="64"/>
      <c r="O22923" s="87"/>
      <c r="P22923" s="127"/>
      <c r="Q22923" s="127"/>
      <c r="R22923" s="127"/>
    </row>
    <row r="22924" spans="7:18" x14ac:dyDescent="0.2">
      <c r="G22924" s="64"/>
      <c r="H22924" s="64"/>
      <c r="O22924" s="87"/>
      <c r="P22924" s="127"/>
      <c r="Q22924" s="127"/>
      <c r="R22924" s="127"/>
    </row>
    <row r="22925" spans="7:18" x14ac:dyDescent="0.2">
      <c r="G22925" s="64"/>
      <c r="H22925" s="64"/>
      <c r="O22925" s="87"/>
      <c r="P22925" s="127"/>
      <c r="Q22925" s="127"/>
      <c r="R22925" s="127"/>
    </row>
    <row r="22926" spans="7:18" x14ac:dyDescent="0.2">
      <c r="G22926" s="64"/>
      <c r="H22926" s="64"/>
      <c r="O22926" s="87"/>
      <c r="P22926" s="127"/>
      <c r="Q22926" s="127"/>
      <c r="R22926" s="127"/>
    </row>
    <row r="22927" spans="7:18" x14ac:dyDescent="0.2">
      <c r="G22927" s="64"/>
      <c r="H22927" s="64"/>
      <c r="O22927" s="87"/>
      <c r="P22927" s="127"/>
      <c r="Q22927" s="127"/>
      <c r="R22927" s="127"/>
    </row>
    <row r="22928" spans="7:18" x14ac:dyDescent="0.2">
      <c r="G22928" s="64"/>
      <c r="H22928" s="64"/>
      <c r="O22928" s="87"/>
      <c r="P22928" s="127"/>
      <c r="Q22928" s="127"/>
      <c r="R22928" s="127"/>
    </row>
    <row r="22929" spans="7:18" x14ac:dyDescent="0.2">
      <c r="G22929" s="64"/>
      <c r="H22929" s="64"/>
      <c r="O22929" s="87"/>
      <c r="P22929" s="127"/>
      <c r="Q22929" s="127"/>
      <c r="R22929" s="127"/>
    </row>
    <row r="22930" spans="7:18" x14ac:dyDescent="0.2">
      <c r="G22930" s="64"/>
      <c r="H22930" s="64"/>
      <c r="O22930" s="87"/>
      <c r="P22930" s="127"/>
      <c r="Q22930" s="127"/>
      <c r="R22930" s="127"/>
    </row>
    <row r="22931" spans="7:18" x14ac:dyDescent="0.2">
      <c r="G22931" s="64"/>
      <c r="H22931" s="64"/>
      <c r="O22931" s="87"/>
      <c r="P22931" s="127"/>
      <c r="Q22931" s="127"/>
      <c r="R22931" s="127"/>
    </row>
    <row r="22932" spans="7:18" x14ac:dyDescent="0.2">
      <c r="G22932" s="64"/>
      <c r="H22932" s="64"/>
      <c r="O22932" s="87"/>
      <c r="P22932" s="127"/>
      <c r="Q22932" s="127"/>
      <c r="R22932" s="127"/>
    </row>
    <row r="22933" spans="7:18" x14ac:dyDescent="0.2">
      <c r="G22933" s="64"/>
      <c r="H22933" s="64"/>
      <c r="O22933" s="87"/>
      <c r="P22933" s="127"/>
      <c r="Q22933" s="127"/>
      <c r="R22933" s="127"/>
    </row>
    <row r="22934" spans="7:18" x14ac:dyDescent="0.2">
      <c r="G22934" s="64"/>
      <c r="H22934" s="64"/>
      <c r="O22934" s="87"/>
      <c r="P22934" s="127"/>
      <c r="Q22934" s="127"/>
      <c r="R22934" s="127"/>
    </row>
    <row r="22935" spans="7:18" x14ac:dyDescent="0.2">
      <c r="G22935" s="64"/>
      <c r="H22935" s="64"/>
      <c r="O22935" s="87"/>
      <c r="P22935" s="127"/>
      <c r="Q22935" s="127"/>
      <c r="R22935" s="127"/>
    </row>
    <row r="22936" spans="7:18" x14ac:dyDescent="0.2">
      <c r="G22936" s="64"/>
      <c r="H22936" s="64"/>
      <c r="O22936" s="87"/>
      <c r="P22936" s="127"/>
      <c r="Q22936" s="127"/>
      <c r="R22936" s="127"/>
    </row>
    <row r="22937" spans="7:18" x14ac:dyDescent="0.2">
      <c r="G22937" s="64"/>
      <c r="H22937" s="64"/>
      <c r="O22937" s="87"/>
      <c r="P22937" s="127"/>
      <c r="Q22937" s="127"/>
      <c r="R22937" s="127"/>
    </row>
    <row r="22938" spans="7:18" x14ac:dyDescent="0.2">
      <c r="G22938" s="64"/>
      <c r="H22938" s="64"/>
      <c r="O22938" s="87"/>
      <c r="P22938" s="127"/>
      <c r="Q22938" s="127"/>
      <c r="R22938" s="127"/>
    </row>
    <row r="22939" spans="7:18" x14ac:dyDescent="0.2">
      <c r="G22939" s="64"/>
      <c r="H22939" s="64"/>
      <c r="O22939" s="87"/>
      <c r="P22939" s="127"/>
      <c r="Q22939" s="127"/>
      <c r="R22939" s="127"/>
    </row>
    <row r="22940" spans="7:18" x14ac:dyDescent="0.2">
      <c r="G22940" s="64"/>
      <c r="H22940" s="64"/>
      <c r="O22940" s="87"/>
      <c r="P22940" s="127"/>
      <c r="Q22940" s="127"/>
      <c r="R22940" s="127"/>
    </row>
    <row r="22941" spans="7:18" x14ac:dyDescent="0.2">
      <c r="G22941" s="64"/>
      <c r="H22941" s="64"/>
      <c r="O22941" s="87"/>
      <c r="P22941" s="127"/>
      <c r="Q22941" s="127"/>
      <c r="R22941" s="127"/>
    </row>
    <row r="22942" spans="7:18" x14ac:dyDescent="0.2">
      <c r="G22942" s="64"/>
      <c r="H22942" s="64"/>
      <c r="O22942" s="87"/>
      <c r="P22942" s="127"/>
      <c r="Q22942" s="127"/>
      <c r="R22942" s="127"/>
    </row>
    <row r="22943" spans="7:18" x14ac:dyDescent="0.2">
      <c r="G22943" s="64"/>
      <c r="H22943" s="64"/>
      <c r="O22943" s="87"/>
      <c r="P22943" s="127"/>
      <c r="Q22943" s="127"/>
      <c r="R22943" s="127"/>
    </row>
    <row r="22944" spans="7:18" x14ac:dyDescent="0.2">
      <c r="G22944" s="64"/>
      <c r="H22944" s="64"/>
      <c r="O22944" s="87"/>
      <c r="P22944" s="127"/>
      <c r="Q22944" s="127"/>
      <c r="R22944" s="127"/>
    </row>
    <row r="22945" spans="7:18" x14ac:dyDescent="0.2">
      <c r="G22945" s="64"/>
      <c r="H22945" s="64"/>
      <c r="O22945" s="87"/>
      <c r="P22945" s="127"/>
      <c r="Q22945" s="127"/>
      <c r="R22945" s="127"/>
    </row>
    <row r="22946" spans="7:18" x14ac:dyDescent="0.2">
      <c r="G22946" s="64"/>
      <c r="H22946" s="64"/>
      <c r="O22946" s="87"/>
      <c r="P22946" s="127"/>
      <c r="Q22946" s="127"/>
      <c r="R22946" s="127"/>
    </row>
    <row r="22947" spans="7:18" x14ac:dyDescent="0.2">
      <c r="G22947" s="64"/>
      <c r="H22947" s="64"/>
      <c r="O22947" s="87"/>
      <c r="P22947" s="127"/>
      <c r="Q22947" s="127"/>
      <c r="R22947" s="127"/>
    </row>
    <row r="22948" spans="7:18" x14ac:dyDescent="0.2">
      <c r="G22948" s="64"/>
      <c r="H22948" s="64"/>
      <c r="O22948" s="87"/>
      <c r="P22948" s="127"/>
      <c r="Q22948" s="127"/>
      <c r="R22948" s="127"/>
    </row>
    <row r="22949" spans="7:18" x14ac:dyDescent="0.2">
      <c r="G22949" s="64"/>
      <c r="H22949" s="64"/>
      <c r="O22949" s="87"/>
      <c r="P22949" s="127"/>
      <c r="Q22949" s="127"/>
      <c r="R22949" s="127"/>
    </row>
    <row r="22950" spans="7:18" x14ac:dyDescent="0.2">
      <c r="G22950" s="64"/>
      <c r="H22950" s="64"/>
      <c r="O22950" s="87"/>
      <c r="P22950" s="127"/>
      <c r="Q22950" s="127"/>
      <c r="R22950" s="127"/>
    </row>
    <row r="22951" spans="7:18" x14ac:dyDescent="0.2">
      <c r="G22951" s="64"/>
      <c r="H22951" s="64"/>
      <c r="O22951" s="87"/>
      <c r="P22951" s="127"/>
      <c r="Q22951" s="127"/>
      <c r="R22951" s="127"/>
    </row>
    <row r="22952" spans="7:18" x14ac:dyDescent="0.2">
      <c r="G22952" s="64"/>
      <c r="H22952" s="64"/>
      <c r="O22952" s="87"/>
      <c r="P22952" s="127"/>
      <c r="Q22952" s="127"/>
      <c r="R22952" s="127"/>
    </row>
    <row r="22953" spans="7:18" x14ac:dyDescent="0.2">
      <c r="G22953" s="64"/>
      <c r="H22953" s="64"/>
      <c r="O22953" s="87"/>
      <c r="P22953" s="127"/>
      <c r="Q22953" s="127"/>
      <c r="R22953" s="127"/>
    </row>
    <row r="22954" spans="7:18" x14ac:dyDescent="0.2">
      <c r="G22954" s="64"/>
      <c r="H22954" s="64"/>
      <c r="O22954" s="87"/>
      <c r="P22954" s="127"/>
      <c r="Q22954" s="127"/>
      <c r="R22954" s="127"/>
    </row>
    <row r="22955" spans="7:18" x14ac:dyDescent="0.2">
      <c r="G22955" s="64"/>
      <c r="H22955" s="64"/>
      <c r="O22955" s="87"/>
      <c r="P22955" s="127"/>
      <c r="Q22955" s="127"/>
      <c r="R22955" s="127"/>
    </row>
    <row r="22956" spans="7:18" x14ac:dyDescent="0.2">
      <c r="G22956" s="64"/>
      <c r="H22956" s="64"/>
      <c r="O22956" s="87"/>
      <c r="P22956" s="127"/>
      <c r="Q22956" s="127"/>
      <c r="R22956" s="127"/>
    </row>
    <row r="22957" spans="7:18" x14ac:dyDescent="0.2">
      <c r="G22957" s="64"/>
      <c r="H22957" s="64"/>
      <c r="O22957" s="87"/>
      <c r="P22957" s="127"/>
      <c r="Q22957" s="127"/>
      <c r="R22957" s="127"/>
    </row>
    <row r="22958" spans="7:18" x14ac:dyDescent="0.2">
      <c r="G22958" s="64"/>
      <c r="H22958" s="64"/>
      <c r="O22958" s="87"/>
      <c r="P22958" s="127"/>
      <c r="Q22958" s="127"/>
      <c r="R22958" s="127"/>
    </row>
    <row r="22959" spans="7:18" x14ac:dyDescent="0.2">
      <c r="G22959" s="64"/>
      <c r="H22959" s="64"/>
      <c r="O22959" s="87"/>
      <c r="P22959" s="127"/>
      <c r="Q22959" s="127"/>
      <c r="R22959" s="127"/>
    </row>
    <row r="22960" spans="7:18" x14ac:dyDescent="0.2">
      <c r="G22960" s="64"/>
      <c r="H22960" s="64"/>
      <c r="O22960" s="87"/>
      <c r="P22960" s="127"/>
      <c r="Q22960" s="127"/>
      <c r="R22960" s="127"/>
    </row>
    <row r="22961" spans="7:18" x14ac:dyDescent="0.2">
      <c r="G22961" s="64"/>
      <c r="H22961" s="64"/>
      <c r="O22961" s="87"/>
      <c r="P22961" s="127"/>
      <c r="Q22961" s="127"/>
      <c r="R22961" s="127"/>
    </row>
    <row r="22962" spans="7:18" x14ac:dyDescent="0.2">
      <c r="G22962" s="64"/>
      <c r="H22962" s="64"/>
      <c r="O22962" s="87"/>
      <c r="P22962" s="127"/>
      <c r="Q22962" s="127"/>
      <c r="R22962" s="127"/>
    </row>
    <row r="22963" spans="7:18" x14ac:dyDescent="0.2">
      <c r="G22963" s="64"/>
      <c r="H22963" s="64"/>
      <c r="O22963" s="87"/>
      <c r="P22963" s="127"/>
      <c r="Q22963" s="127"/>
      <c r="R22963" s="127"/>
    </row>
    <row r="22964" spans="7:18" x14ac:dyDescent="0.2">
      <c r="G22964" s="64"/>
      <c r="H22964" s="64"/>
      <c r="O22964" s="87"/>
      <c r="P22964" s="127"/>
      <c r="Q22964" s="127"/>
      <c r="R22964" s="127"/>
    </row>
    <row r="22965" spans="7:18" x14ac:dyDescent="0.2">
      <c r="G22965" s="64"/>
      <c r="H22965" s="64"/>
      <c r="O22965" s="87"/>
      <c r="P22965" s="127"/>
      <c r="Q22965" s="127"/>
      <c r="R22965" s="127"/>
    </row>
    <row r="22966" spans="7:18" x14ac:dyDescent="0.2">
      <c r="G22966" s="64"/>
      <c r="H22966" s="64"/>
      <c r="O22966" s="87"/>
      <c r="P22966" s="127"/>
      <c r="Q22966" s="127"/>
      <c r="R22966" s="127"/>
    </row>
    <row r="22967" spans="7:18" x14ac:dyDescent="0.2">
      <c r="G22967" s="64"/>
      <c r="H22967" s="64"/>
      <c r="O22967" s="87"/>
      <c r="P22967" s="127"/>
      <c r="Q22967" s="127"/>
      <c r="R22967" s="127"/>
    </row>
    <row r="22968" spans="7:18" x14ac:dyDescent="0.2">
      <c r="G22968" s="64"/>
      <c r="H22968" s="64"/>
      <c r="O22968" s="87"/>
      <c r="P22968" s="127"/>
      <c r="Q22968" s="127"/>
      <c r="R22968" s="127"/>
    </row>
    <row r="22969" spans="7:18" x14ac:dyDescent="0.2">
      <c r="G22969" s="64"/>
      <c r="H22969" s="64"/>
      <c r="O22969" s="87"/>
      <c r="P22969" s="127"/>
      <c r="Q22969" s="127"/>
      <c r="R22969" s="127"/>
    </row>
    <row r="22970" spans="7:18" x14ac:dyDescent="0.2">
      <c r="G22970" s="64"/>
      <c r="H22970" s="64"/>
      <c r="O22970" s="87"/>
      <c r="P22970" s="127"/>
      <c r="Q22970" s="127"/>
      <c r="R22970" s="127"/>
    </row>
    <row r="22971" spans="7:18" x14ac:dyDescent="0.2">
      <c r="G22971" s="64"/>
      <c r="H22971" s="64"/>
      <c r="O22971" s="87"/>
      <c r="P22971" s="127"/>
      <c r="Q22971" s="127"/>
      <c r="R22971" s="127"/>
    </row>
    <row r="22972" spans="7:18" x14ac:dyDescent="0.2">
      <c r="G22972" s="64"/>
      <c r="H22972" s="64"/>
      <c r="O22972" s="87"/>
      <c r="P22972" s="127"/>
      <c r="Q22972" s="127"/>
      <c r="R22972" s="127"/>
    </row>
    <row r="22973" spans="7:18" x14ac:dyDescent="0.2">
      <c r="G22973" s="64"/>
      <c r="H22973" s="64"/>
      <c r="O22973" s="87"/>
      <c r="P22973" s="127"/>
      <c r="Q22973" s="127"/>
      <c r="R22973" s="127"/>
    </row>
    <row r="22974" spans="7:18" x14ac:dyDescent="0.2">
      <c r="G22974" s="64"/>
      <c r="H22974" s="64"/>
      <c r="O22974" s="87"/>
      <c r="P22974" s="127"/>
      <c r="Q22974" s="127"/>
      <c r="R22974" s="127"/>
    </row>
    <row r="22975" spans="7:18" x14ac:dyDescent="0.2">
      <c r="G22975" s="64"/>
      <c r="H22975" s="64"/>
      <c r="O22975" s="87"/>
      <c r="P22975" s="127"/>
      <c r="Q22975" s="127"/>
      <c r="R22975" s="127"/>
    </row>
    <row r="22976" spans="7:18" x14ac:dyDescent="0.2">
      <c r="G22976" s="64"/>
      <c r="H22976" s="64"/>
      <c r="O22976" s="87"/>
      <c r="P22976" s="127"/>
      <c r="Q22976" s="127"/>
      <c r="R22976" s="127"/>
    </row>
    <row r="22977" spans="7:18" x14ac:dyDescent="0.2">
      <c r="G22977" s="64"/>
      <c r="H22977" s="64"/>
      <c r="O22977" s="87"/>
      <c r="P22977" s="127"/>
      <c r="Q22977" s="127"/>
      <c r="R22977" s="127"/>
    </row>
    <row r="22978" spans="7:18" x14ac:dyDescent="0.2">
      <c r="G22978" s="64"/>
      <c r="H22978" s="64"/>
      <c r="O22978" s="87"/>
      <c r="P22978" s="127"/>
      <c r="Q22978" s="127"/>
      <c r="R22978" s="127"/>
    </row>
    <row r="22979" spans="7:18" x14ac:dyDescent="0.2">
      <c r="G22979" s="64"/>
      <c r="H22979" s="64"/>
      <c r="O22979" s="87"/>
      <c r="P22979" s="127"/>
      <c r="Q22979" s="127"/>
      <c r="R22979" s="127"/>
    </row>
    <row r="22980" spans="7:18" x14ac:dyDescent="0.2">
      <c r="G22980" s="64"/>
      <c r="H22980" s="64"/>
      <c r="O22980" s="87"/>
      <c r="P22980" s="127"/>
      <c r="Q22980" s="127"/>
      <c r="R22980" s="127"/>
    </row>
    <row r="22981" spans="7:18" x14ac:dyDescent="0.2">
      <c r="G22981" s="64"/>
      <c r="H22981" s="64"/>
      <c r="O22981" s="87"/>
      <c r="P22981" s="127"/>
      <c r="Q22981" s="127"/>
      <c r="R22981" s="127"/>
    </row>
    <row r="22982" spans="7:18" x14ac:dyDescent="0.2">
      <c r="G22982" s="64"/>
      <c r="H22982" s="64"/>
      <c r="O22982" s="87"/>
      <c r="P22982" s="127"/>
      <c r="Q22982" s="127"/>
      <c r="R22982" s="127"/>
    </row>
    <row r="22983" spans="7:18" x14ac:dyDescent="0.2">
      <c r="G22983" s="64"/>
      <c r="H22983" s="64"/>
      <c r="O22983" s="87"/>
      <c r="P22983" s="127"/>
      <c r="Q22983" s="127"/>
      <c r="R22983" s="127"/>
    </row>
    <row r="22984" spans="7:18" x14ac:dyDescent="0.2">
      <c r="G22984" s="64"/>
      <c r="H22984" s="64"/>
      <c r="O22984" s="87"/>
      <c r="P22984" s="127"/>
      <c r="Q22984" s="127"/>
      <c r="R22984" s="127"/>
    </row>
    <row r="22985" spans="7:18" x14ac:dyDescent="0.2">
      <c r="G22985" s="64"/>
      <c r="H22985" s="64"/>
      <c r="O22985" s="87"/>
      <c r="P22985" s="127"/>
      <c r="Q22985" s="127"/>
      <c r="R22985" s="127"/>
    </row>
    <row r="22986" spans="7:18" x14ac:dyDescent="0.2">
      <c r="G22986" s="64"/>
      <c r="H22986" s="64"/>
      <c r="O22986" s="87"/>
      <c r="P22986" s="127"/>
      <c r="Q22986" s="127"/>
      <c r="R22986" s="127"/>
    </row>
    <row r="22987" spans="7:18" x14ac:dyDescent="0.2">
      <c r="G22987" s="64"/>
      <c r="H22987" s="64"/>
      <c r="O22987" s="87"/>
      <c r="P22987" s="127"/>
      <c r="Q22987" s="127"/>
      <c r="R22987" s="127"/>
    </row>
    <row r="22988" spans="7:18" x14ac:dyDescent="0.2">
      <c r="G22988" s="64"/>
      <c r="H22988" s="64"/>
      <c r="O22988" s="87"/>
      <c r="P22988" s="127"/>
      <c r="Q22988" s="127"/>
      <c r="R22988" s="127"/>
    </row>
    <row r="22989" spans="7:18" x14ac:dyDescent="0.2">
      <c r="G22989" s="64"/>
      <c r="H22989" s="64"/>
      <c r="O22989" s="87"/>
      <c r="P22989" s="127"/>
      <c r="Q22989" s="127"/>
      <c r="R22989" s="127"/>
    </row>
    <row r="22990" spans="7:18" x14ac:dyDescent="0.2">
      <c r="G22990" s="64"/>
      <c r="H22990" s="64"/>
      <c r="O22990" s="87"/>
      <c r="P22990" s="127"/>
      <c r="Q22990" s="127"/>
      <c r="R22990" s="127"/>
    </row>
    <row r="22991" spans="7:18" x14ac:dyDescent="0.2">
      <c r="G22991" s="64"/>
      <c r="H22991" s="64"/>
      <c r="O22991" s="87"/>
      <c r="P22991" s="127"/>
      <c r="Q22991" s="127"/>
      <c r="R22991" s="127"/>
    </row>
    <row r="22992" spans="7:18" x14ac:dyDescent="0.2">
      <c r="G22992" s="64"/>
      <c r="H22992" s="64"/>
      <c r="O22992" s="87"/>
      <c r="P22992" s="127"/>
      <c r="Q22992" s="127"/>
      <c r="R22992" s="127"/>
    </row>
    <row r="22993" spans="7:18" x14ac:dyDescent="0.2">
      <c r="G22993" s="64"/>
      <c r="H22993" s="64"/>
      <c r="O22993" s="87"/>
      <c r="P22993" s="127"/>
      <c r="Q22993" s="127"/>
      <c r="R22993" s="127"/>
    </row>
    <row r="22994" spans="7:18" x14ac:dyDescent="0.2">
      <c r="G22994" s="64"/>
      <c r="H22994" s="64"/>
      <c r="O22994" s="87"/>
      <c r="P22994" s="127"/>
      <c r="Q22994" s="127"/>
      <c r="R22994" s="127"/>
    </row>
    <row r="22995" spans="7:18" x14ac:dyDescent="0.2">
      <c r="G22995" s="64"/>
      <c r="H22995" s="64"/>
      <c r="O22995" s="87"/>
      <c r="P22995" s="127"/>
      <c r="Q22995" s="127"/>
      <c r="R22995" s="127"/>
    </row>
    <row r="22996" spans="7:18" x14ac:dyDescent="0.2">
      <c r="G22996" s="64"/>
      <c r="H22996" s="64"/>
      <c r="O22996" s="87"/>
      <c r="P22996" s="127"/>
      <c r="Q22996" s="127"/>
      <c r="R22996" s="127"/>
    </row>
    <row r="22997" spans="7:18" x14ac:dyDescent="0.2">
      <c r="G22997" s="64"/>
      <c r="H22997" s="64"/>
      <c r="O22997" s="87"/>
      <c r="P22997" s="127"/>
      <c r="Q22997" s="127"/>
      <c r="R22997" s="127"/>
    </row>
    <row r="22998" spans="7:18" x14ac:dyDescent="0.2">
      <c r="G22998" s="64"/>
      <c r="H22998" s="64"/>
      <c r="O22998" s="87"/>
      <c r="P22998" s="127"/>
      <c r="Q22998" s="127"/>
      <c r="R22998" s="127"/>
    </row>
    <row r="22999" spans="7:18" x14ac:dyDescent="0.2">
      <c r="G22999" s="64"/>
      <c r="H22999" s="64"/>
      <c r="O22999" s="87"/>
      <c r="P22999" s="127"/>
      <c r="Q22999" s="127"/>
      <c r="R22999" s="127"/>
    </row>
    <row r="23000" spans="7:18" x14ac:dyDescent="0.2">
      <c r="G23000" s="64"/>
      <c r="H23000" s="64"/>
      <c r="O23000" s="87"/>
      <c r="P23000" s="127"/>
      <c r="Q23000" s="127"/>
      <c r="R23000" s="127"/>
    </row>
    <row r="23001" spans="7:18" x14ac:dyDescent="0.2">
      <c r="G23001" s="64"/>
      <c r="H23001" s="64"/>
      <c r="O23001" s="87"/>
      <c r="P23001" s="127"/>
      <c r="Q23001" s="127"/>
      <c r="R23001" s="127"/>
    </row>
    <row r="23002" spans="7:18" x14ac:dyDescent="0.2">
      <c r="G23002" s="64"/>
      <c r="H23002" s="64"/>
      <c r="O23002" s="87"/>
      <c r="P23002" s="127"/>
      <c r="Q23002" s="127"/>
      <c r="R23002" s="127"/>
    </row>
    <row r="23003" spans="7:18" x14ac:dyDescent="0.2">
      <c r="G23003" s="64"/>
      <c r="H23003" s="64"/>
      <c r="O23003" s="87"/>
      <c r="P23003" s="127"/>
      <c r="Q23003" s="127"/>
      <c r="R23003" s="127"/>
    </row>
    <row r="23004" spans="7:18" x14ac:dyDescent="0.2">
      <c r="G23004" s="64"/>
      <c r="H23004" s="64"/>
      <c r="O23004" s="87"/>
      <c r="P23004" s="127"/>
      <c r="Q23004" s="127"/>
      <c r="R23004" s="127"/>
    </row>
    <row r="23005" spans="7:18" x14ac:dyDescent="0.2">
      <c r="G23005" s="64"/>
      <c r="H23005" s="64"/>
      <c r="O23005" s="87"/>
      <c r="P23005" s="127"/>
      <c r="Q23005" s="127"/>
      <c r="R23005" s="127"/>
    </row>
    <row r="23006" spans="7:18" x14ac:dyDescent="0.2">
      <c r="G23006" s="64"/>
      <c r="H23006" s="64"/>
      <c r="O23006" s="87"/>
      <c r="P23006" s="127"/>
      <c r="Q23006" s="127"/>
      <c r="R23006" s="127"/>
    </row>
    <row r="23007" spans="7:18" x14ac:dyDescent="0.2">
      <c r="G23007" s="64"/>
      <c r="H23007" s="64"/>
      <c r="O23007" s="87"/>
      <c r="P23007" s="127"/>
      <c r="Q23007" s="127"/>
      <c r="R23007" s="127"/>
    </row>
    <row r="23008" spans="7:18" x14ac:dyDescent="0.2">
      <c r="G23008" s="64"/>
      <c r="H23008" s="64"/>
      <c r="O23008" s="87"/>
      <c r="P23008" s="127"/>
      <c r="Q23008" s="127"/>
      <c r="R23008" s="127"/>
    </row>
    <row r="23009" spans="7:18" x14ac:dyDescent="0.2">
      <c r="G23009" s="64"/>
      <c r="H23009" s="64"/>
      <c r="O23009" s="87"/>
      <c r="P23009" s="127"/>
      <c r="Q23009" s="127"/>
      <c r="R23009" s="127"/>
    </row>
    <row r="23010" spans="7:18" x14ac:dyDescent="0.2">
      <c r="G23010" s="64"/>
      <c r="H23010" s="64"/>
      <c r="O23010" s="87"/>
      <c r="P23010" s="127"/>
      <c r="Q23010" s="127"/>
      <c r="R23010" s="127"/>
    </row>
    <row r="23011" spans="7:18" x14ac:dyDescent="0.2">
      <c r="G23011" s="64"/>
      <c r="H23011" s="64"/>
      <c r="O23011" s="87"/>
      <c r="P23011" s="127"/>
      <c r="Q23011" s="127"/>
      <c r="R23011" s="127"/>
    </row>
    <row r="23012" spans="7:18" x14ac:dyDescent="0.2">
      <c r="G23012" s="64"/>
      <c r="H23012" s="64"/>
      <c r="O23012" s="87"/>
      <c r="P23012" s="127"/>
      <c r="Q23012" s="127"/>
      <c r="R23012" s="127"/>
    </row>
    <row r="23013" spans="7:18" x14ac:dyDescent="0.2">
      <c r="G23013" s="64"/>
      <c r="H23013" s="64"/>
      <c r="O23013" s="87"/>
      <c r="P23013" s="127"/>
      <c r="Q23013" s="127"/>
      <c r="R23013" s="127"/>
    </row>
    <row r="23014" spans="7:18" x14ac:dyDescent="0.2">
      <c r="G23014" s="64"/>
      <c r="H23014" s="64"/>
      <c r="O23014" s="87"/>
      <c r="P23014" s="127"/>
      <c r="Q23014" s="127"/>
      <c r="R23014" s="127"/>
    </row>
    <row r="23015" spans="7:18" x14ac:dyDescent="0.2">
      <c r="G23015" s="64"/>
      <c r="H23015" s="64"/>
      <c r="O23015" s="87"/>
      <c r="P23015" s="127"/>
      <c r="Q23015" s="127"/>
      <c r="R23015" s="127"/>
    </row>
    <row r="23016" spans="7:18" x14ac:dyDescent="0.2">
      <c r="G23016" s="64"/>
      <c r="H23016" s="64"/>
      <c r="O23016" s="87"/>
      <c r="P23016" s="127"/>
      <c r="Q23016" s="127"/>
      <c r="R23016" s="127"/>
    </row>
    <row r="23017" spans="7:18" x14ac:dyDescent="0.2">
      <c r="G23017" s="64"/>
      <c r="H23017" s="64"/>
      <c r="O23017" s="87"/>
      <c r="P23017" s="127"/>
      <c r="Q23017" s="127"/>
      <c r="R23017" s="127"/>
    </row>
    <row r="23018" spans="7:18" x14ac:dyDescent="0.2">
      <c r="G23018" s="64"/>
      <c r="H23018" s="64"/>
      <c r="O23018" s="87"/>
      <c r="P23018" s="127"/>
      <c r="Q23018" s="127"/>
      <c r="R23018" s="127"/>
    </row>
    <row r="23019" spans="7:18" x14ac:dyDescent="0.2">
      <c r="G23019" s="64"/>
      <c r="H23019" s="64"/>
      <c r="O23019" s="87"/>
      <c r="P23019" s="127"/>
      <c r="Q23019" s="127"/>
      <c r="R23019" s="127"/>
    </row>
    <row r="23020" spans="7:18" x14ac:dyDescent="0.2">
      <c r="G23020" s="64"/>
      <c r="H23020" s="64"/>
      <c r="O23020" s="87"/>
      <c r="P23020" s="127"/>
      <c r="Q23020" s="127"/>
      <c r="R23020" s="127"/>
    </row>
    <row r="23021" spans="7:18" x14ac:dyDescent="0.2">
      <c r="G23021" s="64"/>
      <c r="H23021" s="64"/>
      <c r="O23021" s="87"/>
      <c r="P23021" s="127"/>
      <c r="Q23021" s="127"/>
      <c r="R23021" s="127"/>
    </row>
    <row r="23022" spans="7:18" x14ac:dyDescent="0.2">
      <c r="G23022" s="64"/>
      <c r="H23022" s="64"/>
      <c r="O23022" s="87"/>
      <c r="P23022" s="127"/>
      <c r="Q23022" s="127"/>
      <c r="R23022" s="127"/>
    </row>
    <row r="23023" spans="7:18" x14ac:dyDescent="0.2">
      <c r="G23023" s="64"/>
      <c r="H23023" s="64"/>
      <c r="O23023" s="87"/>
      <c r="P23023" s="127"/>
      <c r="Q23023" s="127"/>
      <c r="R23023" s="127"/>
    </row>
    <row r="23024" spans="7:18" x14ac:dyDescent="0.2">
      <c r="G23024" s="64"/>
      <c r="H23024" s="64"/>
      <c r="O23024" s="87"/>
      <c r="P23024" s="127"/>
      <c r="Q23024" s="127"/>
      <c r="R23024" s="127"/>
    </row>
    <row r="23025" spans="7:18" x14ac:dyDescent="0.2">
      <c r="G23025" s="64"/>
      <c r="H23025" s="64"/>
      <c r="O23025" s="87"/>
      <c r="P23025" s="127"/>
      <c r="Q23025" s="127"/>
      <c r="R23025" s="127"/>
    </row>
    <row r="23026" spans="7:18" x14ac:dyDescent="0.2">
      <c r="G23026" s="64"/>
      <c r="H23026" s="64"/>
      <c r="O23026" s="87"/>
      <c r="P23026" s="127"/>
      <c r="Q23026" s="127"/>
      <c r="R23026" s="127"/>
    </row>
    <row r="23027" spans="7:18" x14ac:dyDescent="0.2">
      <c r="G23027" s="64"/>
      <c r="H23027" s="64"/>
      <c r="O23027" s="87"/>
      <c r="P23027" s="127"/>
      <c r="Q23027" s="127"/>
      <c r="R23027" s="127"/>
    </row>
    <row r="23028" spans="7:18" x14ac:dyDescent="0.2">
      <c r="G23028" s="64"/>
      <c r="H23028" s="64"/>
      <c r="O23028" s="87"/>
      <c r="P23028" s="127"/>
      <c r="Q23028" s="127"/>
      <c r="R23028" s="127"/>
    </row>
    <row r="23029" spans="7:18" x14ac:dyDescent="0.2">
      <c r="G23029" s="64"/>
      <c r="H23029" s="64"/>
      <c r="O23029" s="87"/>
      <c r="P23029" s="127"/>
      <c r="Q23029" s="127"/>
      <c r="R23029" s="127"/>
    </row>
    <row r="23030" spans="7:18" x14ac:dyDescent="0.2">
      <c r="G23030" s="64"/>
      <c r="H23030" s="64"/>
      <c r="O23030" s="87"/>
      <c r="P23030" s="127"/>
      <c r="Q23030" s="127"/>
      <c r="R23030" s="127"/>
    </row>
    <row r="23031" spans="7:18" x14ac:dyDescent="0.2">
      <c r="G23031" s="64"/>
      <c r="H23031" s="64"/>
      <c r="O23031" s="87"/>
      <c r="P23031" s="127"/>
      <c r="Q23031" s="127"/>
      <c r="R23031" s="127"/>
    </row>
    <row r="23032" spans="7:18" x14ac:dyDescent="0.2">
      <c r="G23032" s="64"/>
      <c r="H23032" s="64"/>
      <c r="O23032" s="87"/>
      <c r="P23032" s="127"/>
      <c r="Q23032" s="127"/>
      <c r="R23032" s="127"/>
    </row>
    <row r="23033" spans="7:18" x14ac:dyDescent="0.2">
      <c r="G23033" s="64"/>
      <c r="H23033" s="64"/>
      <c r="O23033" s="87"/>
      <c r="P23033" s="127"/>
      <c r="Q23033" s="127"/>
      <c r="R23033" s="127"/>
    </row>
    <row r="23034" spans="7:18" x14ac:dyDescent="0.2">
      <c r="G23034" s="64"/>
      <c r="H23034" s="64"/>
      <c r="O23034" s="87"/>
      <c r="P23034" s="127"/>
      <c r="Q23034" s="127"/>
      <c r="R23034" s="127"/>
    </row>
    <row r="23035" spans="7:18" x14ac:dyDescent="0.2">
      <c r="G23035" s="64"/>
      <c r="H23035" s="64"/>
      <c r="O23035" s="87"/>
      <c r="P23035" s="127"/>
      <c r="Q23035" s="127"/>
      <c r="R23035" s="127"/>
    </row>
    <row r="23036" spans="7:18" x14ac:dyDescent="0.2">
      <c r="G23036" s="64"/>
      <c r="H23036" s="64"/>
      <c r="O23036" s="87"/>
      <c r="P23036" s="127"/>
      <c r="Q23036" s="127"/>
      <c r="R23036" s="127"/>
    </row>
    <row r="23037" spans="7:18" x14ac:dyDescent="0.2">
      <c r="G23037" s="64"/>
      <c r="H23037" s="64"/>
      <c r="O23037" s="87"/>
      <c r="P23037" s="127"/>
      <c r="Q23037" s="127"/>
      <c r="R23037" s="127"/>
    </row>
    <row r="23038" spans="7:18" x14ac:dyDescent="0.2">
      <c r="G23038" s="64"/>
      <c r="H23038" s="64"/>
      <c r="O23038" s="87"/>
      <c r="P23038" s="127"/>
      <c r="Q23038" s="127"/>
      <c r="R23038" s="127"/>
    </row>
    <row r="23039" spans="7:18" x14ac:dyDescent="0.2">
      <c r="G23039" s="64"/>
      <c r="H23039" s="64"/>
      <c r="O23039" s="87"/>
      <c r="P23039" s="127"/>
      <c r="Q23039" s="127"/>
      <c r="R23039" s="127"/>
    </row>
    <row r="23040" spans="7:18" x14ac:dyDescent="0.2">
      <c r="G23040" s="64"/>
      <c r="H23040" s="64"/>
      <c r="O23040" s="87"/>
      <c r="P23040" s="127"/>
      <c r="Q23040" s="127"/>
      <c r="R23040" s="127"/>
    </row>
    <row r="23041" spans="7:18" x14ac:dyDescent="0.2">
      <c r="G23041" s="64"/>
      <c r="H23041" s="64"/>
      <c r="O23041" s="87"/>
      <c r="P23041" s="127"/>
      <c r="Q23041" s="127"/>
      <c r="R23041" s="127"/>
    </row>
    <row r="23042" spans="7:18" x14ac:dyDescent="0.2">
      <c r="G23042" s="64"/>
      <c r="H23042" s="64"/>
      <c r="O23042" s="87"/>
      <c r="P23042" s="127"/>
      <c r="Q23042" s="127"/>
      <c r="R23042" s="127"/>
    </row>
    <row r="23043" spans="7:18" x14ac:dyDescent="0.2">
      <c r="G23043" s="64"/>
      <c r="H23043" s="64"/>
      <c r="O23043" s="87"/>
      <c r="P23043" s="127"/>
      <c r="Q23043" s="127"/>
      <c r="R23043" s="127"/>
    </row>
    <row r="23044" spans="7:18" x14ac:dyDescent="0.2">
      <c r="G23044" s="64"/>
      <c r="H23044" s="64"/>
      <c r="O23044" s="87"/>
      <c r="P23044" s="127"/>
      <c r="Q23044" s="127"/>
      <c r="R23044" s="127"/>
    </row>
    <row r="23045" spans="7:18" x14ac:dyDescent="0.2">
      <c r="G23045" s="64"/>
      <c r="H23045" s="64"/>
      <c r="O23045" s="87"/>
      <c r="P23045" s="127"/>
      <c r="Q23045" s="127"/>
      <c r="R23045" s="127"/>
    </row>
    <row r="23046" spans="7:18" x14ac:dyDescent="0.2">
      <c r="G23046" s="64"/>
      <c r="H23046" s="64"/>
      <c r="O23046" s="87"/>
      <c r="P23046" s="127"/>
      <c r="Q23046" s="127"/>
      <c r="R23046" s="127"/>
    </row>
    <row r="23047" spans="7:18" x14ac:dyDescent="0.2">
      <c r="G23047" s="64"/>
      <c r="H23047" s="64"/>
      <c r="O23047" s="87"/>
      <c r="P23047" s="127"/>
      <c r="Q23047" s="127"/>
      <c r="R23047" s="127"/>
    </row>
    <row r="23048" spans="7:18" x14ac:dyDescent="0.2">
      <c r="G23048" s="64"/>
      <c r="H23048" s="64"/>
      <c r="O23048" s="87"/>
      <c r="P23048" s="127"/>
      <c r="Q23048" s="127"/>
      <c r="R23048" s="127"/>
    </row>
    <row r="23049" spans="7:18" x14ac:dyDescent="0.2">
      <c r="G23049" s="64"/>
      <c r="H23049" s="64"/>
      <c r="O23049" s="87"/>
      <c r="P23049" s="127"/>
      <c r="Q23049" s="127"/>
      <c r="R23049" s="127"/>
    </row>
    <row r="23050" spans="7:18" x14ac:dyDescent="0.2">
      <c r="G23050" s="64"/>
      <c r="H23050" s="64"/>
      <c r="O23050" s="87"/>
      <c r="P23050" s="127"/>
      <c r="Q23050" s="127"/>
      <c r="R23050" s="127"/>
    </row>
    <row r="23051" spans="7:18" x14ac:dyDescent="0.2">
      <c r="G23051" s="64"/>
      <c r="H23051" s="64"/>
      <c r="O23051" s="87"/>
      <c r="P23051" s="127"/>
      <c r="Q23051" s="127"/>
      <c r="R23051" s="127"/>
    </row>
    <row r="23052" spans="7:18" x14ac:dyDescent="0.2">
      <c r="G23052" s="64"/>
      <c r="H23052" s="64"/>
      <c r="O23052" s="87"/>
      <c r="P23052" s="127"/>
      <c r="Q23052" s="127"/>
      <c r="R23052" s="127"/>
    </row>
    <row r="23053" spans="7:18" x14ac:dyDescent="0.2">
      <c r="G23053" s="64"/>
      <c r="H23053" s="64"/>
      <c r="O23053" s="87"/>
      <c r="P23053" s="127"/>
      <c r="Q23053" s="127"/>
      <c r="R23053" s="127"/>
    </row>
    <row r="23054" spans="7:18" x14ac:dyDescent="0.2">
      <c r="G23054" s="64"/>
      <c r="H23054" s="64"/>
      <c r="O23054" s="87"/>
      <c r="P23054" s="127"/>
      <c r="Q23054" s="127"/>
      <c r="R23054" s="127"/>
    </row>
    <row r="23055" spans="7:18" x14ac:dyDescent="0.2">
      <c r="G23055" s="64"/>
      <c r="H23055" s="64"/>
      <c r="O23055" s="87"/>
      <c r="P23055" s="127"/>
      <c r="Q23055" s="127"/>
      <c r="R23055" s="127"/>
    </row>
    <row r="23056" spans="7:18" x14ac:dyDescent="0.2">
      <c r="G23056" s="64"/>
      <c r="H23056" s="64"/>
      <c r="O23056" s="87"/>
      <c r="P23056" s="127"/>
      <c r="Q23056" s="127"/>
      <c r="R23056" s="127"/>
    </row>
    <row r="23057" spans="7:18" x14ac:dyDescent="0.2">
      <c r="G23057" s="64"/>
      <c r="H23057" s="64"/>
      <c r="O23057" s="87"/>
      <c r="P23057" s="127"/>
      <c r="Q23057" s="127"/>
      <c r="R23057" s="127"/>
    </row>
    <row r="23058" spans="7:18" x14ac:dyDescent="0.2">
      <c r="G23058" s="64"/>
      <c r="H23058" s="64"/>
      <c r="O23058" s="87"/>
      <c r="P23058" s="127"/>
      <c r="Q23058" s="127"/>
      <c r="R23058" s="127"/>
    </row>
    <row r="23059" spans="7:18" x14ac:dyDescent="0.2">
      <c r="G23059" s="64"/>
      <c r="H23059" s="64"/>
      <c r="O23059" s="87"/>
      <c r="P23059" s="127"/>
      <c r="Q23059" s="127"/>
      <c r="R23059" s="127"/>
    </row>
    <row r="23060" spans="7:18" x14ac:dyDescent="0.2">
      <c r="G23060" s="64"/>
      <c r="H23060" s="64"/>
      <c r="O23060" s="87"/>
      <c r="P23060" s="127"/>
      <c r="Q23060" s="127"/>
      <c r="R23060" s="127"/>
    </row>
    <row r="23061" spans="7:18" x14ac:dyDescent="0.2">
      <c r="G23061" s="64"/>
      <c r="H23061" s="64"/>
      <c r="O23061" s="87"/>
      <c r="P23061" s="127"/>
      <c r="Q23061" s="127"/>
      <c r="R23061" s="127"/>
    </row>
    <row r="23062" spans="7:18" x14ac:dyDescent="0.2">
      <c r="G23062" s="64"/>
      <c r="H23062" s="64"/>
      <c r="O23062" s="87"/>
      <c r="P23062" s="127"/>
      <c r="Q23062" s="127"/>
      <c r="R23062" s="127"/>
    </row>
    <row r="23063" spans="7:18" x14ac:dyDescent="0.2">
      <c r="G23063" s="64"/>
      <c r="H23063" s="64"/>
      <c r="O23063" s="87"/>
      <c r="P23063" s="127"/>
      <c r="Q23063" s="127"/>
      <c r="R23063" s="127"/>
    </row>
    <row r="23064" spans="7:18" x14ac:dyDescent="0.2">
      <c r="G23064" s="64"/>
      <c r="H23064" s="64"/>
      <c r="O23064" s="87"/>
      <c r="P23064" s="127"/>
      <c r="Q23064" s="127"/>
      <c r="R23064" s="127"/>
    </row>
    <row r="23065" spans="7:18" x14ac:dyDescent="0.2">
      <c r="G23065" s="64"/>
      <c r="H23065" s="64"/>
      <c r="O23065" s="87"/>
      <c r="P23065" s="127"/>
      <c r="Q23065" s="127"/>
      <c r="R23065" s="127"/>
    </row>
    <row r="23066" spans="7:18" x14ac:dyDescent="0.2">
      <c r="G23066" s="64"/>
      <c r="H23066" s="64"/>
      <c r="O23066" s="87"/>
      <c r="P23066" s="127"/>
      <c r="Q23066" s="127"/>
      <c r="R23066" s="127"/>
    </row>
    <row r="23067" spans="7:18" x14ac:dyDescent="0.2">
      <c r="G23067" s="64"/>
      <c r="H23067" s="64"/>
      <c r="O23067" s="87"/>
      <c r="P23067" s="127"/>
      <c r="Q23067" s="127"/>
      <c r="R23067" s="127"/>
    </row>
    <row r="23068" spans="7:18" x14ac:dyDescent="0.2">
      <c r="G23068" s="64"/>
      <c r="H23068" s="64"/>
      <c r="O23068" s="87"/>
      <c r="P23068" s="127"/>
      <c r="Q23068" s="127"/>
      <c r="R23068" s="127"/>
    </row>
    <row r="23069" spans="7:18" x14ac:dyDescent="0.2">
      <c r="G23069" s="64"/>
      <c r="H23069" s="64"/>
      <c r="O23069" s="87"/>
      <c r="P23069" s="127"/>
      <c r="Q23069" s="127"/>
      <c r="R23069" s="127"/>
    </row>
    <row r="23070" spans="7:18" x14ac:dyDescent="0.2">
      <c r="G23070" s="64"/>
      <c r="H23070" s="64"/>
      <c r="O23070" s="87"/>
      <c r="P23070" s="127"/>
      <c r="Q23070" s="127"/>
      <c r="R23070" s="127"/>
    </row>
    <row r="23071" spans="7:18" x14ac:dyDescent="0.2">
      <c r="G23071" s="64"/>
      <c r="H23071" s="64"/>
      <c r="O23071" s="87"/>
      <c r="P23071" s="127"/>
      <c r="Q23071" s="127"/>
      <c r="R23071" s="127"/>
    </row>
    <row r="23072" spans="7:18" x14ac:dyDescent="0.2">
      <c r="G23072" s="64"/>
      <c r="H23072" s="64"/>
      <c r="O23072" s="87"/>
      <c r="P23072" s="127"/>
      <c r="Q23072" s="127"/>
      <c r="R23072" s="127"/>
    </row>
    <row r="23073" spans="7:18" x14ac:dyDescent="0.2">
      <c r="G23073" s="64"/>
      <c r="H23073" s="64"/>
      <c r="O23073" s="87"/>
      <c r="P23073" s="127"/>
      <c r="Q23073" s="127"/>
      <c r="R23073" s="127"/>
    </row>
    <row r="23074" spans="7:18" x14ac:dyDescent="0.2">
      <c r="G23074" s="64"/>
      <c r="H23074" s="64"/>
      <c r="O23074" s="87"/>
      <c r="P23074" s="127"/>
      <c r="Q23074" s="127"/>
      <c r="R23074" s="127"/>
    </row>
    <row r="23075" spans="7:18" x14ac:dyDescent="0.2">
      <c r="G23075" s="64"/>
      <c r="H23075" s="64"/>
      <c r="O23075" s="87"/>
      <c r="P23075" s="127"/>
      <c r="Q23075" s="127"/>
      <c r="R23075" s="127"/>
    </row>
    <row r="23076" spans="7:18" x14ac:dyDescent="0.2">
      <c r="G23076" s="64"/>
      <c r="H23076" s="64"/>
      <c r="O23076" s="87"/>
      <c r="P23076" s="127"/>
      <c r="Q23076" s="127"/>
      <c r="R23076" s="127"/>
    </row>
    <row r="23077" spans="7:18" x14ac:dyDescent="0.2">
      <c r="G23077" s="64"/>
      <c r="H23077" s="64"/>
      <c r="O23077" s="87"/>
      <c r="P23077" s="127"/>
      <c r="Q23077" s="127"/>
      <c r="R23077" s="127"/>
    </row>
    <row r="23078" spans="7:18" x14ac:dyDescent="0.2">
      <c r="G23078" s="64"/>
      <c r="H23078" s="64"/>
      <c r="O23078" s="87"/>
      <c r="P23078" s="127"/>
      <c r="Q23078" s="127"/>
      <c r="R23078" s="127"/>
    </row>
    <row r="23079" spans="7:18" x14ac:dyDescent="0.2">
      <c r="G23079" s="64"/>
      <c r="H23079" s="64"/>
      <c r="O23079" s="87"/>
      <c r="P23079" s="127"/>
      <c r="Q23079" s="127"/>
      <c r="R23079" s="127"/>
    </row>
    <row r="23080" spans="7:18" x14ac:dyDescent="0.2">
      <c r="G23080" s="64"/>
      <c r="H23080" s="64"/>
      <c r="O23080" s="87"/>
      <c r="P23080" s="127"/>
      <c r="Q23080" s="127"/>
      <c r="R23080" s="127"/>
    </row>
    <row r="23081" spans="7:18" x14ac:dyDescent="0.2">
      <c r="G23081" s="64"/>
      <c r="H23081" s="64"/>
      <c r="O23081" s="87"/>
      <c r="P23081" s="127"/>
      <c r="Q23081" s="127"/>
      <c r="R23081" s="127"/>
    </row>
    <row r="23082" spans="7:18" x14ac:dyDescent="0.2">
      <c r="G23082" s="64"/>
      <c r="H23082" s="64"/>
      <c r="O23082" s="87"/>
      <c r="P23082" s="127"/>
      <c r="Q23082" s="127"/>
      <c r="R23082" s="127"/>
    </row>
    <row r="23083" spans="7:18" x14ac:dyDescent="0.2">
      <c r="G23083" s="64"/>
      <c r="H23083" s="64"/>
      <c r="O23083" s="87"/>
      <c r="P23083" s="127"/>
      <c r="Q23083" s="127"/>
      <c r="R23083" s="127"/>
    </row>
    <row r="23084" spans="7:18" x14ac:dyDescent="0.2">
      <c r="G23084" s="64"/>
      <c r="H23084" s="64"/>
      <c r="O23084" s="87"/>
      <c r="P23084" s="127"/>
      <c r="Q23084" s="127"/>
      <c r="R23084" s="127"/>
    </row>
    <row r="23085" spans="7:18" x14ac:dyDescent="0.2">
      <c r="G23085" s="64"/>
      <c r="H23085" s="64"/>
      <c r="O23085" s="87"/>
      <c r="P23085" s="127"/>
      <c r="Q23085" s="127"/>
      <c r="R23085" s="127"/>
    </row>
    <row r="23086" spans="7:18" x14ac:dyDescent="0.2">
      <c r="G23086" s="64"/>
      <c r="H23086" s="64"/>
      <c r="O23086" s="87"/>
      <c r="P23086" s="127"/>
      <c r="Q23086" s="127"/>
      <c r="R23086" s="127"/>
    </row>
    <row r="23087" spans="7:18" x14ac:dyDescent="0.2">
      <c r="G23087" s="64"/>
      <c r="H23087" s="64"/>
      <c r="O23087" s="87"/>
      <c r="P23087" s="127"/>
      <c r="Q23087" s="127"/>
      <c r="R23087" s="127"/>
    </row>
    <row r="23088" spans="7:18" x14ac:dyDescent="0.2">
      <c r="G23088" s="64"/>
      <c r="H23088" s="64"/>
      <c r="O23088" s="87"/>
      <c r="P23088" s="127"/>
      <c r="Q23088" s="127"/>
      <c r="R23088" s="127"/>
    </row>
    <row r="23089" spans="7:18" x14ac:dyDescent="0.2">
      <c r="G23089" s="64"/>
      <c r="H23089" s="64"/>
      <c r="O23089" s="87"/>
      <c r="P23089" s="127"/>
      <c r="Q23089" s="127"/>
      <c r="R23089" s="127"/>
    </row>
    <row r="23090" spans="7:18" x14ac:dyDescent="0.2">
      <c r="G23090" s="64"/>
      <c r="H23090" s="64"/>
      <c r="O23090" s="87"/>
      <c r="P23090" s="127"/>
      <c r="Q23090" s="127"/>
      <c r="R23090" s="127"/>
    </row>
    <row r="23091" spans="7:18" x14ac:dyDescent="0.2">
      <c r="G23091" s="64"/>
      <c r="H23091" s="64"/>
      <c r="O23091" s="87"/>
      <c r="P23091" s="127"/>
      <c r="Q23091" s="127"/>
      <c r="R23091" s="127"/>
    </row>
    <row r="23092" spans="7:18" x14ac:dyDescent="0.2">
      <c r="G23092" s="64"/>
      <c r="H23092" s="64"/>
      <c r="O23092" s="87"/>
      <c r="P23092" s="127"/>
      <c r="Q23092" s="127"/>
      <c r="R23092" s="127"/>
    </row>
    <row r="23093" spans="7:18" x14ac:dyDescent="0.2">
      <c r="G23093" s="64"/>
      <c r="H23093" s="64"/>
      <c r="O23093" s="87"/>
      <c r="P23093" s="127"/>
      <c r="Q23093" s="127"/>
      <c r="R23093" s="127"/>
    </row>
    <row r="23094" spans="7:18" x14ac:dyDescent="0.2">
      <c r="G23094" s="64"/>
      <c r="H23094" s="64"/>
      <c r="O23094" s="87"/>
      <c r="P23094" s="127"/>
      <c r="Q23094" s="127"/>
      <c r="R23094" s="127"/>
    </row>
    <row r="23095" spans="7:18" x14ac:dyDescent="0.2">
      <c r="G23095" s="64"/>
      <c r="H23095" s="64"/>
      <c r="O23095" s="87"/>
      <c r="P23095" s="127"/>
      <c r="Q23095" s="127"/>
      <c r="R23095" s="127"/>
    </row>
    <row r="23096" spans="7:18" x14ac:dyDescent="0.2">
      <c r="G23096" s="64"/>
      <c r="H23096" s="64"/>
      <c r="O23096" s="87"/>
      <c r="P23096" s="127"/>
      <c r="Q23096" s="127"/>
      <c r="R23096" s="127"/>
    </row>
    <row r="23097" spans="7:18" x14ac:dyDescent="0.2">
      <c r="G23097" s="64"/>
      <c r="H23097" s="64"/>
      <c r="O23097" s="87"/>
      <c r="P23097" s="127"/>
      <c r="Q23097" s="127"/>
      <c r="R23097" s="127"/>
    </row>
    <row r="23098" spans="7:18" x14ac:dyDescent="0.2">
      <c r="G23098" s="64"/>
      <c r="H23098" s="64"/>
      <c r="O23098" s="87"/>
      <c r="P23098" s="127"/>
      <c r="Q23098" s="127"/>
      <c r="R23098" s="127"/>
    </row>
    <row r="23099" spans="7:18" x14ac:dyDescent="0.2">
      <c r="G23099" s="64"/>
      <c r="H23099" s="64"/>
      <c r="O23099" s="87"/>
      <c r="P23099" s="127"/>
      <c r="Q23099" s="127"/>
      <c r="R23099" s="127"/>
    </row>
    <row r="23100" spans="7:18" x14ac:dyDescent="0.2">
      <c r="G23100" s="64"/>
      <c r="H23100" s="64"/>
      <c r="O23100" s="87"/>
      <c r="P23100" s="127"/>
      <c r="Q23100" s="127"/>
      <c r="R23100" s="127"/>
    </row>
    <row r="23101" spans="7:18" x14ac:dyDescent="0.2">
      <c r="G23101" s="64"/>
      <c r="H23101" s="64"/>
      <c r="O23101" s="87"/>
      <c r="P23101" s="127"/>
      <c r="Q23101" s="127"/>
      <c r="R23101" s="127"/>
    </row>
    <row r="23102" spans="7:18" x14ac:dyDescent="0.2">
      <c r="G23102" s="64"/>
      <c r="H23102" s="64"/>
      <c r="O23102" s="87"/>
      <c r="P23102" s="127"/>
      <c r="Q23102" s="127"/>
      <c r="R23102" s="127"/>
    </row>
    <row r="23103" spans="7:18" x14ac:dyDescent="0.2">
      <c r="G23103" s="64"/>
      <c r="H23103" s="64"/>
      <c r="O23103" s="87"/>
      <c r="P23103" s="127"/>
      <c r="Q23103" s="127"/>
      <c r="R23103" s="127"/>
    </row>
    <row r="23104" spans="7:18" x14ac:dyDescent="0.2">
      <c r="G23104" s="64"/>
      <c r="H23104" s="64"/>
      <c r="O23104" s="87"/>
      <c r="P23104" s="127"/>
      <c r="Q23104" s="127"/>
      <c r="R23104" s="127"/>
    </row>
    <row r="23105" spans="7:18" x14ac:dyDescent="0.2">
      <c r="G23105" s="64"/>
      <c r="H23105" s="64"/>
      <c r="O23105" s="87"/>
      <c r="P23105" s="127"/>
      <c r="Q23105" s="127"/>
      <c r="R23105" s="127"/>
    </row>
    <row r="23106" spans="7:18" x14ac:dyDescent="0.2">
      <c r="G23106" s="64"/>
      <c r="H23106" s="64"/>
      <c r="O23106" s="87"/>
      <c r="P23106" s="127"/>
      <c r="Q23106" s="127"/>
      <c r="R23106" s="127"/>
    </row>
    <row r="23107" spans="7:18" x14ac:dyDescent="0.2">
      <c r="G23107" s="64"/>
      <c r="H23107" s="64"/>
      <c r="O23107" s="87"/>
      <c r="P23107" s="127"/>
      <c r="Q23107" s="127"/>
      <c r="R23107" s="127"/>
    </row>
    <row r="23108" spans="7:18" x14ac:dyDescent="0.2">
      <c r="G23108" s="64"/>
      <c r="H23108" s="64"/>
      <c r="O23108" s="87"/>
      <c r="P23108" s="127"/>
      <c r="Q23108" s="127"/>
      <c r="R23108" s="127"/>
    </row>
    <row r="23109" spans="7:18" x14ac:dyDescent="0.2">
      <c r="G23109" s="64"/>
      <c r="H23109" s="64"/>
      <c r="O23109" s="87"/>
      <c r="P23109" s="127"/>
      <c r="Q23109" s="127"/>
      <c r="R23109" s="127"/>
    </row>
    <row r="23110" spans="7:18" x14ac:dyDescent="0.2">
      <c r="G23110" s="64"/>
      <c r="H23110" s="64"/>
      <c r="O23110" s="87"/>
      <c r="P23110" s="127"/>
      <c r="Q23110" s="127"/>
      <c r="R23110" s="127"/>
    </row>
    <row r="23111" spans="7:18" x14ac:dyDescent="0.2">
      <c r="G23111" s="64"/>
      <c r="H23111" s="64"/>
      <c r="O23111" s="87"/>
      <c r="P23111" s="127"/>
      <c r="Q23111" s="127"/>
      <c r="R23111" s="127"/>
    </row>
    <row r="23112" spans="7:18" x14ac:dyDescent="0.2">
      <c r="G23112" s="64"/>
      <c r="H23112" s="64"/>
      <c r="O23112" s="87"/>
      <c r="P23112" s="127"/>
      <c r="Q23112" s="127"/>
      <c r="R23112" s="127"/>
    </row>
    <row r="23113" spans="7:18" x14ac:dyDescent="0.2">
      <c r="G23113" s="64"/>
      <c r="H23113" s="64"/>
      <c r="O23113" s="87"/>
      <c r="P23113" s="127"/>
      <c r="Q23113" s="127"/>
      <c r="R23113" s="127"/>
    </row>
    <row r="23114" spans="7:18" x14ac:dyDescent="0.2">
      <c r="G23114" s="64"/>
      <c r="H23114" s="64"/>
      <c r="O23114" s="87"/>
      <c r="P23114" s="127"/>
      <c r="Q23114" s="127"/>
      <c r="R23114" s="127"/>
    </row>
    <row r="23115" spans="7:18" x14ac:dyDescent="0.2">
      <c r="G23115" s="64"/>
      <c r="H23115" s="64"/>
      <c r="O23115" s="87"/>
      <c r="P23115" s="127"/>
      <c r="Q23115" s="127"/>
      <c r="R23115" s="127"/>
    </row>
    <row r="23116" spans="7:18" x14ac:dyDescent="0.2">
      <c r="G23116" s="64"/>
      <c r="H23116" s="64"/>
      <c r="O23116" s="87"/>
      <c r="P23116" s="127"/>
      <c r="Q23116" s="127"/>
      <c r="R23116" s="127"/>
    </row>
    <row r="23117" spans="7:18" x14ac:dyDescent="0.2">
      <c r="G23117" s="64"/>
      <c r="H23117" s="64"/>
      <c r="O23117" s="87"/>
      <c r="P23117" s="127"/>
      <c r="Q23117" s="127"/>
      <c r="R23117" s="127"/>
    </row>
    <row r="23118" spans="7:18" x14ac:dyDescent="0.2">
      <c r="G23118" s="64"/>
      <c r="H23118" s="64"/>
      <c r="O23118" s="87"/>
      <c r="P23118" s="127"/>
      <c r="Q23118" s="127"/>
      <c r="R23118" s="127"/>
    </row>
    <row r="23119" spans="7:18" x14ac:dyDescent="0.2">
      <c r="G23119" s="64"/>
      <c r="H23119" s="64"/>
      <c r="O23119" s="87"/>
      <c r="P23119" s="127"/>
      <c r="Q23119" s="127"/>
      <c r="R23119" s="127"/>
    </row>
    <row r="23120" spans="7:18" x14ac:dyDescent="0.2">
      <c r="G23120" s="64"/>
      <c r="H23120" s="64"/>
      <c r="O23120" s="87"/>
      <c r="P23120" s="127"/>
      <c r="Q23120" s="127"/>
      <c r="R23120" s="127"/>
    </row>
    <row r="23121" spans="7:18" x14ac:dyDescent="0.2">
      <c r="G23121" s="64"/>
      <c r="H23121" s="64"/>
      <c r="O23121" s="87"/>
      <c r="P23121" s="127"/>
      <c r="Q23121" s="127"/>
      <c r="R23121" s="127"/>
    </row>
    <row r="23122" spans="7:18" x14ac:dyDescent="0.2">
      <c r="G23122" s="64"/>
      <c r="H23122" s="64"/>
      <c r="O23122" s="87"/>
      <c r="P23122" s="127"/>
      <c r="Q23122" s="127"/>
      <c r="R23122" s="127"/>
    </row>
    <row r="23123" spans="7:18" x14ac:dyDescent="0.2">
      <c r="G23123" s="64"/>
      <c r="H23123" s="64"/>
      <c r="O23123" s="87"/>
      <c r="P23123" s="127"/>
      <c r="Q23123" s="127"/>
      <c r="R23123" s="127"/>
    </row>
    <row r="23124" spans="7:18" x14ac:dyDescent="0.2">
      <c r="G23124" s="64"/>
      <c r="H23124" s="64"/>
      <c r="O23124" s="87"/>
      <c r="P23124" s="127"/>
      <c r="Q23124" s="127"/>
      <c r="R23124" s="127"/>
    </row>
    <row r="23125" spans="7:18" x14ac:dyDescent="0.2">
      <c r="G23125" s="64"/>
      <c r="H23125" s="64"/>
      <c r="O23125" s="87"/>
      <c r="P23125" s="127"/>
      <c r="Q23125" s="127"/>
      <c r="R23125" s="127"/>
    </row>
    <row r="23126" spans="7:18" x14ac:dyDescent="0.2">
      <c r="G23126" s="64"/>
      <c r="H23126" s="64"/>
      <c r="O23126" s="87"/>
      <c r="P23126" s="127"/>
      <c r="Q23126" s="127"/>
      <c r="R23126" s="127"/>
    </row>
    <row r="23127" spans="7:18" x14ac:dyDescent="0.2">
      <c r="G23127" s="64"/>
      <c r="H23127" s="64"/>
      <c r="O23127" s="87"/>
      <c r="P23127" s="127"/>
      <c r="Q23127" s="127"/>
      <c r="R23127" s="127"/>
    </row>
    <row r="23128" spans="7:18" x14ac:dyDescent="0.2">
      <c r="G23128" s="64"/>
      <c r="H23128" s="64"/>
      <c r="O23128" s="87"/>
      <c r="P23128" s="127"/>
      <c r="Q23128" s="127"/>
      <c r="R23128" s="127"/>
    </row>
    <row r="23129" spans="7:18" x14ac:dyDescent="0.2">
      <c r="G23129" s="64"/>
      <c r="H23129" s="64"/>
      <c r="O23129" s="87"/>
      <c r="P23129" s="127"/>
      <c r="Q23129" s="127"/>
      <c r="R23129" s="127"/>
    </row>
    <row r="23130" spans="7:18" x14ac:dyDescent="0.2">
      <c r="G23130" s="64"/>
      <c r="H23130" s="64"/>
      <c r="O23130" s="87"/>
      <c r="P23130" s="127"/>
      <c r="Q23130" s="127"/>
      <c r="R23130" s="127"/>
    </row>
    <row r="23131" spans="7:18" x14ac:dyDescent="0.2">
      <c r="G23131" s="64"/>
      <c r="H23131" s="64"/>
      <c r="O23131" s="87"/>
      <c r="P23131" s="127"/>
      <c r="Q23131" s="127"/>
      <c r="R23131" s="127"/>
    </row>
    <row r="23132" spans="7:18" x14ac:dyDescent="0.2">
      <c r="G23132" s="64"/>
      <c r="H23132" s="64"/>
      <c r="O23132" s="87"/>
      <c r="P23132" s="127"/>
      <c r="Q23132" s="127"/>
      <c r="R23132" s="127"/>
    </row>
    <row r="23133" spans="7:18" x14ac:dyDescent="0.2">
      <c r="G23133" s="64"/>
      <c r="H23133" s="64"/>
      <c r="O23133" s="87"/>
      <c r="P23133" s="127"/>
      <c r="Q23133" s="127"/>
      <c r="R23133" s="127"/>
    </row>
    <row r="23134" spans="7:18" x14ac:dyDescent="0.2">
      <c r="G23134" s="64"/>
      <c r="H23134" s="64"/>
      <c r="O23134" s="87"/>
      <c r="P23134" s="127"/>
      <c r="Q23134" s="127"/>
      <c r="R23134" s="127"/>
    </row>
    <row r="23135" spans="7:18" x14ac:dyDescent="0.2">
      <c r="G23135" s="64"/>
      <c r="H23135" s="64"/>
      <c r="O23135" s="87"/>
      <c r="P23135" s="127"/>
      <c r="Q23135" s="127"/>
      <c r="R23135" s="127"/>
    </row>
    <row r="23136" spans="7:18" x14ac:dyDescent="0.2">
      <c r="G23136" s="64"/>
      <c r="H23136" s="64"/>
      <c r="O23136" s="87"/>
      <c r="P23136" s="127"/>
      <c r="Q23136" s="127"/>
      <c r="R23136" s="127"/>
    </row>
    <row r="23137" spans="7:18" x14ac:dyDescent="0.2">
      <c r="G23137" s="64"/>
      <c r="H23137" s="64"/>
      <c r="O23137" s="87"/>
      <c r="P23137" s="127"/>
      <c r="Q23137" s="127"/>
      <c r="R23137" s="127"/>
    </row>
    <row r="23138" spans="7:18" x14ac:dyDescent="0.2">
      <c r="G23138" s="64"/>
      <c r="H23138" s="64"/>
      <c r="O23138" s="87"/>
      <c r="P23138" s="127"/>
      <c r="Q23138" s="127"/>
      <c r="R23138" s="127"/>
    </row>
    <row r="23139" spans="7:18" x14ac:dyDescent="0.2">
      <c r="G23139" s="64"/>
      <c r="H23139" s="64"/>
      <c r="O23139" s="87"/>
      <c r="P23139" s="127"/>
      <c r="Q23139" s="127"/>
      <c r="R23139" s="127"/>
    </row>
    <row r="23140" spans="7:18" x14ac:dyDescent="0.2">
      <c r="G23140" s="64"/>
      <c r="H23140" s="64"/>
      <c r="O23140" s="87"/>
      <c r="P23140" s="127"/>
      <c r="Q23140" s="127"/>
      <c r="R23140" s="127"/>
    </row>
    <row r="23141" spans="7:18" x14ac:dyDescent="0.2">
      <c r="G23141" s="64"/>
      <c r="H23141" s="64"/>
      <c r="O23141" s="87"/>
      <c r="P23141" s="127"/>
      <c r="Q23141" s="127"/>
      <c r="R23141" s="127"/>
    </row>
    <row r="23142" spans="7:18" x14ac:dyDescent="0.2">
      <c r="G23142" s="64"/>
      <c r="H23142" s="64"/>
      <c r="O23142" s="87"/>
      <c r="P23142" s="127"/>
      <c r="Q23142" s="127"/>
      <c r="R23142" s="127"/>
    </row>
    <row r="23143" spans="7:18" x14ac:dyDescent="0.2">
      <c r="G23143" s="64"/>
      <c r="H23143" s="64"/>
      <c r="O23143" s="87"/>
      <c r="P23143" s="127"/>
      <c r="Q23143" s="127"/>
      <c r="R23143" s="127"/>
    </row>
    <row r="23144" spans="7:18" x14ac:dyDescent="0.2">
      <c r="G23144" s="64"/>
      <c r="H23144" s="64"/>
      <c r="O23144" s="87"/>
      <c r="P23144" s="127"/>
      <c r="Q23144" s="127"/>
      <c r="R23144" s="127"/>
    </row>
    <row r="23145" spans="7:18" x14ac:dyDescent="0.2">
      <c r="G23145" s="64"/>
      <c r="H23145" s="64"/>
      <c r="O23145" s="87"/>
      <c r="P23145" s="127"/>
      <c r="Q23145" s="127"/>
      <c r="R23145" s="127"/>
    </row>
    <row r="23146" spans="7:18" x14ac:dyDescent="0.2">
      <c r="G23146" s="64"/>
      <c r="H23146" s="64"/>
      <c r="O23146" s="87"/>
      <c r="P23146" s="127"/>
      <c r="Q23146" s="127"/>
      <c r="R23146" s="127"/>
    </row>
    <row r="23147" spans="7:18" x14ac:dyDescent="0.2">
      <c r="G23147" s="64"/>
      <c r="H23147" s="64"/>
      <c r="O23147" s="87"/>
      <c r="P23147" s="127"/>
      <c r="Q23147" s="127"/>
      <c r="R23147" s="127"/>
    </row>
    <row r="23148" spans="7:18" x14ac:dyDescent="0.2">
      <c r="G23148" s="64"/>
      <c r="H23148" s="64"/>
      <c r="O23148" s="87"/>
      <c r="P23148" s="127"/>
      <c r="Q23148" s="127"/>
      <c r="R23148" s="127"/>
    </row>
    <row r="23149" spans="7:18" x14ac:dyDescent="0.2">
      <c r="G23149" s="64"/>
      <c r="H23149" s="64"/>
      <c r="O23149" s="87"/>
      <c r="P23149" s="127"/>
      <c r="Q23149" s="127"/>
      <c r="R23149" s="127"/>
    </row>
    <row r="23150" spans="7:18" x14ac:dyDescent="0.2">
      <c r="G23150" s="64"/>
      <c r="H23150" s="64"/>
      <c r="O23150" s="87"/>
      <c r="P23150" s="127"/>
      <c r="Q23150" s="127"/>
      <c r="R23150" s="127"/>
    </row>
    <row r="23151" spans="7:18" x14ac:dyDescent="0.2">
      <c r="G23151" s="64"/>
      <c r="H23151" s="64"/>
      <c r="O23151" s="87"/>
      <c r="P23151" s="127"/>
      <c r="Q23151" s="127"/>
      <c r="R23151" s="127"/>
    </row>
    <row r="23152" spans="7:18" x14ac:dyDescent="0.2">
      <c r="G23152" s="64"/>
      <c r="H23152" s="64"/>
      <c r="O23152" s="87"/>
      <c r="P23152" s="127"/>
      <c r="Q23152" s="127"/>
      <c r="R23152" s="127"/>
    </row>
    <row r="23153" spans="7:18" x14ac:dyDescent="0.2">
      <c r="G23153" s="64"/>
      <c r="H23153" s="64"/>
      <c r="O23153" s="87"/>
      <c r="P23153" s="127"/>
      <c r="Q23153" s="127"/>
      <c r="R23153" s="127"/>
    </row>
    <row r="23154" spans="7:18" x14ac:dyDescent="0.2">
      <c r="G23154" s="64"/>
      <c r="H23154" s="64"/>
      <c r="O23154" s="87"/>
      <c r="P23154" s="127"/>
      <c r="Q23154" s="127"/>
      <c r="R23154" s="127"/>
    </row>
    <row r="23155" spans="7:18" x14ac:dyDescent="0.2">
      <c r="G23155" s="64"/>
      <c r="H23155" s="64"/>
      <c r="O23155" s="87"/>
      <c r="P23155" s="127"/>
      <c r="Q23155" s="127"/>
      <c r="R23155" s="127"/>
    </row>
    <row r="23156" spans="7:18" x14ac:dyDescent="0.2">
      <c r="G23156" s="64"/>
      <c r="H23156" s="64"/>
      <c r="O23156" s="87"/>
      <c r="P23156" s="127"/>
      <c r="Q23156" s="127"/>
      <c r="R23156" s="127"/>
    </row>
    <row r="23157" spans="7:18" x14ac:dyDescent="0.2">
      <c r="G23157" s="64"/>
      <c r="H23157" s="64"/>
      <c r="O23157" s="87"/>
      <c r="P23157" s="127"/>
      <c r="Q23157" s="127"/>
      <c r="R23157" s="127"/>
    </row>
    <row r="23158" spans="7:18" x14ac:dyDescent="0.2">
      <c r="G23158" s="64"/>
      <c r="H23158" s="64"/>
      <c r="O23158" s="87"/>
      <c r="P23158" s="127"/>
      <c r="Q23158" s="127"/>
      <c r="R23158" s="127"/>
    </row>
    <row r="23159" spans="7:18" x14ac:dyDescent="0.2">
      <c r="G23159" s="64"/>
      <c r="H23159" s="64"/>
      <c r="O23159" s="87"/>
      <c r="P23159" s="127"/>
      <c r="Q23159" s="127"/>
      <c r="R23159" s="127"/>
    </row>
    <row r="23160" spans="7:18" x14ac:dyDescent="0.2">
      <c r="G23160" s="64"/>
      <c r="H23160" s="64"/>
      <c r="O23160" s="87"/>
      <c r="P23160" s="127"/>
      <c r="Q23160" s="127"/>
      <c r="R23160" s="127"/>
    </row>
    <row r="23161" spans="7:18" x14ac:dyDescent="0.2">
      <c r="G23161" s="64"/>
      <c r="H23161" s="64"/>
      <c r="O23161" s="87"/>
      <c r="P23161" s="127"/>
      <c r="Q23161" s="127"/>
      <c r="R23161" s="127"/>
    </row>
    <row r="23162" spans="7:18" x14ac:dyDescent="0.2">
      <c r="G23162" s="64"/>
      <c r="H23162" s="64"/>
      <c r="O23162" s="87"/>
      <c r="P23162" s="127"/>
      <c r="Q23162" s="127"/>
      <c r="R23162" s="127"/>
    </row>
    <row r="23163" spans="7:18" x14ac:dyDescent="0.2">
      <c r="G23163" s="64"/>
      <c r="H23163" s="64"/>
      <c r="O23163" s="87"/>
      <c r="P23163" s="127"/>
      <c r="Q23163" s="127"/>
      <c r="R23163" s="127"/>
    </row>
    <row r="23164" spans="7:18" x14ac:dyDescent="0.2">
      <c r="G23164" s="64"/>
      <c r="H23164" s="64"/>
      <c r="O23164" s="87"/>
      <c r="P23164" s="127"/>
      <c r="Q23164" s="127"/>
      <c r="R23164" s="127"/>
    </row>
    <row r="23165" spans="7:18" x14ac:dyDescent="0.2">
      <c r="G23165" s="64"/>
      <c r="H23165" s="64"/>
      <c r="O23165" s="87"/>
      <c r="P23165" s="127"/>
      <c r="Q23165" s="127"/>
      <c r="R23165" s="127"/>
    </row>
    <row r="23166" spans="7:18" x14ac:dyDescent="0.2">
      <c r="G23166" s="64"/>
      <c r="H23166" s="64"/>
      <c r="O23166" s="87"/>
      <c r="P23166" s="127"/>
      <c r="Q23166" s="127"/>
      <c r="R23166" s="127"/>
    </row>
    <row r="23167" spans="7:18" x14ac:dyDescent="0.2">
      <c r="G23167" s="64"/>
      <c r="H23167" s="64"/>
      <c r="O23167" s="87"/>
      <c r="P23167" s="127"/>
      <c r="Q23167" s="127"/>
      <c r="R23167" s="127"/>
    </row>
    <row r="23168" spans="7:18" x14ac:dyDescent="0.2">
      <c r="G23168" s="64"/>
      <c r="H23168" s="64"/>
      <c r="O23168" s="87"/>
      <c r="P23168" s="127"/>
      <c r="Q23168" s="127"/>
      <c r="R23168" s="127"/>
    </row>
    <row r="23169" spans="7:18" x14ac:dyDescent="0.2">
      <c r="G23169" s="64"/>
      <c r="H23169" s="64"/>
      <c r="O23169" s="87"/>
      <c r="P23169" s="127"/>
      <c r="Q23169" s="127"/>
      <c r="R23169" s="127"/>
    </row>
    <row r="23170" spans="7:18" x14ac:dyDescent="0.2">
      <c r="G23170" s="64"/>
      <c r="H23170" s="64"/>
      <c r="O23170" s="87"/>
      <c r="P23170" s="127"/>
      <c r="Q23170" s="127"/>
      <c r="R23170" s="127"/>
    </row>
    <row r="23171" spans="7:18" x14ac:dyDescent="0.2">
      <c r="G23171" s="64"/>
      <c r="H23171" s="64"/>
      <c r="O23171" s="87"/>
      <c r="P23171" s="127"/>
      <c r="Q23171" s="127"/>
      <c r="R23171" s="127"/>
    </row>
    <row r="23172" spans="7:18" x14ac:dyDescent="0.2">
      <c r="G23172" s="64"/>
      <c r="H23172" s="64"/>
      <c r="O23172" s="87"/>
      <c r="P23172" s="127"/>
      <c r="Q23172" s="127"/>
      <c r="R23172" s="127"/>
    </row>
    <row r="23173" spans="7:18" x14ac:dyDescent="0.2">
      <c r="G23173" s="64"/>
      <c r="H23173" s="64"/>
      <c r="O23173" s="87"/>
      <c r="P23173" s="127"/>
      <c r="Q23173" s="127"/>
      <c r="R23173" s="127"/>
    </row>
    <row r="23174" spans="7:18" x14ac:dyDescent="0.2">
      <c r="G23174" s="64"/>
      <c r="H23174" s="64"/>
      <c r="O23174" s="87"/>
      <c r="P23174" s="127"/>
      <c r="Q23174" s="127"/>
      <c r="R23174" s="127"/>
    </row>
    <row r="23175" spans="7:18" x14ac:dyDescent="0.2">
      <c r="G23175" s="64"/>
      <c r="H23175" s="64"/>
      <c r="O23175" s="87"/>
      <c r="P23175" s="127"/>
      <c r="Q23175" s="127"/>
      <c r="R23175" s="127"/>
    </row>
    <row r="23176" spans="7:18" x14ac:dyDescent="0.2">
      <c r="G23176" s="64"/>
      <c r="H23176" s="64"/>
      <c r="O23176" s="87"/>
      <c r="P23176" s="127"/>
      <c r="Q23176" s="127"/>
      <c r="R23176" s="127"/>
    </row>
    <row r="23177" spans="7:18" x14ac:dyDescent="0.2">
      <c r="G23177" s="64"/>
      <c r="H23177" s="64"/>
      <c r="O23177" s="87"/>
      <c r="P23177" s="127"/>
      <c r="Q23177" s="127"/>
      <c r="R23177" s="127"/>
    </row>
    <row r="23178" spans="7:18" x14ac:dyDescent="0.2">
      <c r="G23178" s="64"/>
      <c r="H23178" s="64"/>
      <c r="O23178" s="87"/>
      <c r="P23178" s="127"/>
      <c r="Q23178" s="127"/>
      <c r="R23178" s="127"/>
    </row>
    <row r="23179" spans="7:18" x14ac:dyDescent="0.2">
      <c r="G23179" s="64"/>
      <c r="H23179" s="64"/>
      <c r="O23179" s="87"/>
      <c r="P23179" s="127"/>
      <c r="Q23179" s="127"/>
      <c r="R23179" s="127"/>
    </row>
    <row r="23180" spans="7:18" x14ac:dyDescent="0.2">
      <c r="G23180" s="64"/>
      <c r="H23180" s="64"/>
      <c r="O23180" s="87"/>
      <c r="P23180" s="127"/>
      <c r="Q23180" s="127"/>
      <c r="R23180" s="127"/>
    </row>
    <row r="23181" spans="7:18" x14ac:dyDescent="0.2">
      <c r="G23181" s="64"/>
      <c r="H23181" s="64"/>
      <c r="O23181" s="87"/>
      <c r="P23181" s="127"/>
      <c r="Q23181" s="127"/>
      <c r="R23181" s="127"/>
    </row>
    <row r="23182" spans="7:18" x14ac:dyDescent="0.2">
      <c r="G23182" s="64"/>
      <c r="H23182" s="64"/>
      <c r="O23182" s="87"/>
      <c r="P23182" s="127"/>
      <c r="Q23182" s="127"/>
      <c r="R23182" s="127"/>
    </row>
    <row r="23183" spans="7:18" x14ac:dyDescent="0.2">
      <c r="G23183" s="64"/>
      <c r="H23183" s="64"/>
      <c r="O23183" s="87"/>
      <c r="P23183" s="127"/>
      <c r="Q23183" s="127"/>
      <c r="R23183" s="127"/>
    </row>
    <row r="23184" spans="7:18" x14ac:dyDescent="0.2">
      <c r="G23184" s="64"/>
      <c r="H23184" s="64"/>
      <c r="O23184" s="87"/>
      <c r="P23184" s="127"/>
      <c r="Q23184" s="127"/>
      <c r="R23184" s="127"/>
    </row>
    <row r="23185" spans="7:18" x14ac:dyDescent="0.2">
      <c r="G23185" s="64"/>
      <c r="H23185" s="64"/>
      <c r="O23185" s="87"/>
      <c r="P23185" s="127"/>
      <c r="Q23185" s="127"/>
      <c r="R23185" s="127"/>
    </row>
    <row r="23186" spans="7:18" x14ac:dyDescent="0.2">
      <c r="G23186" s="64"/>
      <c r="H23186" s="64"/>
      <c r="O23186" s="87"/>
      <c r="P23186" s="127"/>
      <c r="Q23186" s="127"/>
      <c r="R23186" s="127"/>
    </row>
    <row r="23187" spans="7:18" x14ac:dyDescent="0.2">
      <c r="G23187" s="64"/>
      <c r="H23187" s="64"/>
      <c r="O23187" s="87"/>
      <c r="P23187" s="127"/>
      <c r="Q23187" s="127"/>
      <c r="R23187" s="127"/>
    </row>
    <row r="23188" spans="7:18" x14ac:dyDescent="0.2">
      <c r="G23188" s="64"/>
      <c r="H23188" s="64"/>
      <c r="O23188" s="87"/>
      <c r="P23188" s="127"/>
      <c r="Q23188" s="127"/>
      <c r="R23188" s="127"/>
    </row>
    <row r="23189" spans="7:18" x14ac:dyDescent="0.2">
      <c r="G23189" s="64"/>
      <c r="H23189" s="64"/>
      <c r="O23189" s="87"/>
      <c r="P23189" s="127"/>
      <c r="Q23189" s="127"/>
      <c r="R23189" s="127"/>
    </row>
    <row r="23190" spans="7:18" x14ac:dyDescent="0.2">
      <c r="G23190" s="64"/>
      <c r="H23190" s="64"/>
      <c r="O23190" s="87"/>
      <c r="P23190" s="127"/>
      <c r="Q23190" s="127"/>
      <c r="R23190" s="127"/>
    </row>
    <row r="23191" spans="7:18" x14ac:dyDescent="0.2">
      <c r="G23191" s="64"/>
      <c r="H23191" s="64"/>
      <c r="O23191" s="87"/>
      <c r="P23191" s="127"/>
      <c r="Q23191" s="127"/>
      <c r="R23191" s="127"/>
    </row>
    <row r="23192" spans="7:18" x14ac:dyDescent="0.2">
      <c r="G23192" s="64"/>
      <c r="H23192" s="64"/>
      <c r="O23192" s="87"/>
      <c r="P23192" s="127"/>
      <c r="Q23192" s="127"/>
      <c r="R23192" s="127"/>
    </row>
    <row r="23193" spans="7:18" x14ac:dyDescent="0.2">
      <c r="G23193" s="64"/>
      <c r="H23193" s="64"/>
      <c r="O23193" s="87"/>
      <c r="P23193" s="127"/>
      <c r="Q23193" s="127"/>
      <c r="R23193" s="127"/>
    </row>
    <row r="23194" spans="7:18" x14ac:dyDescent="0.2">
      <c r="G23194" s="64"/>
      <c r="H23194" s="64"/>
      <c r="O23194" s="87"/>
      <c r="P23194" s="127"/>
      <c r="Q23194" s="127"/>
      <c r="R23194" s="127"/>
    </row>
    <row r="23195" spans="7:18" x14ac:dyDescent="0.2">
      <c r="G23195" s="64"/>
      <c r="H23195" s="64"/>
      <c r="O23195" s="87"/>
      <c r="P23195" s="127"/>
      <c r="Q23195" s="127"/>
      <c r="R23195" s="127"/>
    </row>
    <row r="23196" spans="7:18" x14ac:dyDescent="0.2">
      <c r="G23196" s="64"/>
      <c r="H23196" s="64"/>
      <c r="O23196" s="87"/>
      <c r="P23196" s="127"/>
      <c r="Q23196" s="127"/>
      <c r="R23196" s="127"/>
    </row>
    <row r="23197" spans="7:18" x14ac:dyDescent="0.2">
      <c r="G23197" s="64"/>
      <c r="H23197" s="64"/>
      <c r="O23197" s="87"/>
      <c r="P23197" s="127"/>
      <c r="Q23197" s="127"/>
      <c r="R23197" s="127"/>
    </row>
    <row r="23198" spans="7:18" x14ac:dyDescent="0.2">
      <c r="G23198" s="64"/>
      <c r="H23198" s="64"/>
      <c r="O23198" s="87"/>
      <c r="P23198" s="127"/>
      <c r="Q23198" s="127"/>
      <c r="R23198" s="127"/>
    </row>
    <row r="23199" spans="7:18" x14ac:dyDescent="0.2">
      <c r="G23199" s="64"/>
      <c r="H23199" s="64"/>
      <c r="O23199" s="87"/>
      <c r="P23199" s="127"/>
      <c r="Q23199" s="127"/>
      <c r="R23199" s="127"/>
    </row>
    <row r="23200" spans="7:18" x14ac:dyDescent="0.2">
      <c r="G23200" s="64"/>
      <c r="H23200" s="64"/>
      <c r="O23200" s="87"/>
      <c r="P23200" s="127"/>
      <c r="Q23200" s="127"/>
      <c r="R23200" s="127"/>
    </row>
    <row r="23201" spans="7:18" x14ac:dyDescent="0.2">
      <c r="G23201" s="64"/>
      <c r="H23201" s="64"/>
      <c r="O23201" s="87"/>
      <c r="P23201" s="127"/>
      <c r="Q23201" s="127"/>
      <c r="R23201" s="127"/>
    </row>
    <row r="23202" spans="7:18" x14ac:dyDescent="0.2">
      <c r="G23202" s="64"/>
      <c r="H23202" s="64"/>
      <c r="O23202" s="87"/>
      <c r="P23202" s="127"/>
      <c r="Q23202" s="127"/>
      <c r="R23202" s="127"/>
    </row>
    <row r="23203" spans="7:18" x14ac:dyDescent="0.2">
      <c r="G23203" s="64"/>
      <c r="H23203" s="64"/>
      <c r="O23203" s="87"/>
      <c r="P23203" s="127"/>
      <c r="Q23203" s="127"/>
      <c r="R23203" s="127"/>
    </row>
    <row r="23204" spans="7:18" x14ac:dyDescent="0.2">
      <c r="G23204" s="64"/>
      <c r="H23204" s="64"/>
      <c r="O23204" s="87"/>
      <c r="P23204" s="127"/>
      <c r="Q23204" s="127"/>
      <c r="R23204" s="127"/>
    </row>
    <row r="23205" spans="7:18" x14ac:dyDescent="0.2">
      <c r="G23205" s="64"/>
      <c r="H23205" s="64"/>
      <c r="O23205" s="87"/>
      <c r="P23205" s="127"/>
      <c r="Q23205" s="127"/>
      <c r="R23205" s="127"/>
    </row>
    <row r="23206" spans="7:18" x14ac:dyDescent="0.2">
      <c r="G23206" s="64"/>
      <c r="H23206" s="64"/>
      <c r="O23206" s="87"/>
      <c r="P23206" s="127"/>
      <c r="Q23206" s="127"/>
      <c r="R23206" s="127"/>
    </row>
    <row r="23207" spans="7:18" x14ac:dyDescent="0.2">
      <c r="G23207" s="64"/>
      <c r="H23207" s="64"/>
      <c r="O23207" s="87"/>
      <c r="P23207" s="127"/>
      <c r="Q23207" s="127"/>
      <c r="R23207" s="127"/>
    </row>
    <row r="23208" spans="7:18" x14ac:dyDescent="0.2">
      <c r="G23208" s="64"/>
      <c r="H23208" s="64"/>
      <c r="O23208" s="87"/>
      <c r="P23208" s="127"/>
      <c r="Q23208" s="127"/>
      <c r="R23208" s="127"/>
    </row>
    <row r="23209" spans="7:18" x14ac:dyDescent="0.2">
      <c r="G23209" s="64"/>
      <c r="H23209" s="64"/>
      <c r="O23209" s="87"/>
      <c r="P23209" s="127"/>
      <c r="Q23209" s="127"/>
      <c r="R23209" s="127"/>
    </row>
    <row r="23210" spans="7:18" x14ac:dyDescent="0.2">
      <c r="G23210" s="64"/>
      <c r="H23210" s="64"/>
      <c r="O23210" s="87"/>
      <c r="P23210" s="127"/>
      <c r="Q23210" s="127"/>
      <c r="R23210" s="127"/>
    </row>
    <row r="23211" spans="7:18" x14ac:dyDescent="0.2">
      <c r="G23211" s="64"/>
      <c r="H23211" s="64"/>
      <c r="O23211" s="87"/>
      <c r="P23211" s="127"/>
      <c r="Q23211" s="127"/>
      <c r="R23211" s="127"/>
    </row>
    <row r="23212" spans="7:18" x14ac:dyDescent="0.2">
      <c r="G23212" s="64"/>
      <c r="H23212" s="64"/>
      <c r="O23212" s="87"/>
      <c r="P23212" s="127"/>
      <c r="Q23212" s="127"/>
      <c r="R23212" s="127"/>
    </row>
    <row r="23213" spans="7:18" x14ac:dyDescent="0.2">
      <c r="G23213" s="64"/>
      <c r="H23213" s="64"/>
      <c r="O23213" s="87"/>
      <c r="P23213" s="127"/>
      <c r="Q23213" s="127"/>
      <c r="R23213" s="127"/>
    </row>
    <row r="23214" spans="7:18" x14ac:dyDescent="0.2">
      <c r="G23214" s="64"/>
      <c r="H23214" s="64"/>
      <c r="O23214" s="87"/>
      <c r="P23214" s="127"/>
      <c r="Q23214" s="127"/>
      <c r="R23214" s="127"/>
    </row>
    <row r="23215" spans="7:18" x14ac:dyDescent="0.2">
      <c r="G23215" s="64"/>
      <c r="H23215" s="64"/>
      <c r="O23215" s="87"/>
      <c r="P23215" s="127"/>
      <c r="Q23215" s="127"/>
      <c r="R23215" s="127"/>
    </row>
    <row r="23216" spans="7:18" x14ac:dyDescent="0.2">
      <c r="G23216" s="64"/>
      <c r="H23216" s="64"/>
      <c r="O23216" s="87"/>
      <c r="P23216" s="127"/>
      <c r="Q23216" s="127"/>
      <c r="R23216" s="127"/>
    </row>
    <row r="23217" spans="7:18" x14ac:dyDescent="0.2">
      <c r="G23217" s="64"/>
      <c r="H23217" s="64"/>
      <c r="O23217" s="87"/>
      <c r="P23217" s="127"/>
      <c r="Q23217" s="127"/>
      <c r="R23217" s="127"/>
    </row>
    <row r="23218" spans="7:18" x14ac:dyDescent="0.2">
      <c r="G23218" s="64"/>
      <c r="H23218" s="64"/>
      <c r="O23218" s="87"/>
      <c r="P23218" s="127"/>
      <c r="Q23218" s="127"/>
      <c r="R23218" s="127"/>
    </row>
    <row r="23219" spans="7:18" x14ac:dyDescent="0.2">
      <c r="G23219" s="64"/>
      <c r="H23219" s="64"/>
      <c r="O23219" s="87"/>
      <c r="P23219" s="127"/>
      <c r="Q23219" s="127"/>
      <c r="R23219" s="127"/>
    </row>
    <row r="23220" spans="7:18" x14ac:dyDescent="0.2">
      <c r="G23220" s="64"/>
      <c r="H23220" s="64"/>
      <c r="O23220" s="87"/>
      <c r="P23220" s="127"/>
      <c r="Q23220" s="127"/>
      <c r="R23220" s="127"/>
    </row>
    <row r="23221" spans="7:18" x14ac:dyDescent="0.2">
      <c r="G23221" s="64"/>
      <c r="H23221" s="64"/>
      <c r="O23221" s="87"/>
      <c r="P23221" s="127"/>
      <c r="Q23221" s="127"/>
      <c r="R23221" s="127"/>
    </row>
    <row r="23222" spans="7:18" x14ac:dyDescent="0.2">
      <c r="G23222" s="64"/>
      <c r="H23222" s="64"/>
      <c r="O23222" s="87"/>
      <c r="P23222" s="127"/>
      <c r="Q23222" s="127"/>
      <c r="R23222" s="127"/>
    </row>
    <row r="23223" spans="7:18" x14ac:dyDescent="0.2">
      <c r="G23223" s="64"/>
      <c r="H23223" s="64"/>
      <c r="O23223" s="87"/>
      <c r="P23223" s="127"/>
      <c r="Q23223" s="127"/>
      <c r="R23223" s="127"/>
    </row>
    <row r="23224" spans="7:18" x14ac:dyDescent="0.2">
      <c r="G23224" s="64"/>
      <c r="H23224" s="64"/>
      <c r="O23224" s="87"/>
      <c r="P23224" s="127"/>
      <c r="Q23224" s="127"/>
      <c r="R23224" s="127"/>
    </row>
    <row r="23225" spans="7:18" x14ac:dyDescent="0.2">
      <c r="G23225" s="64"/>
      <c r="H23225" s="64"/>
      <c r="O23225" s="87"/>
      <c r="P23225" s="127"/>
      <c r="Q23225" s="127"/>
      <c r="R23225" s="127"/>
    </row>
    <row r="23226" spans="7:18" x14ac:dyDescent="0.2">
      <c r="G23226" s="64"/>
      <c r="H23226" s="64"/>
      <c r="O23226" s="87"/>
      <c r="P23226" s="127"/>
      <c r="Q23226" s="127"/>
      <c r="R23226" s="127"/>
    </row>
    <row r="23227" spans="7:18" x14ac:dyDescent="0.2">
      <c r="G23227" s="64"/>
      <c r="H23227" s="64"/>
      <c r="O23227" s="87"/>
      <c r="P23227" s="127"/>
      <c r="Q23227" s="127"/>
      <c r="R23227" s="127"/>
    </row>
    <row r="23228" spans="7:18" x14ac:dyDescent="0.2">
      <c r="G23228" s="64"/>
      <c r="H23228" s="64"/>
      <c r="O23228" s="87"/>
      <c r="P23228" s="127"/>
      <c r="Q23228" s="127"/>
      <c r="R23228" s="127"/>
    </row>
    <row r="23229" spans="7:18" x14ac:dyDescent="0.2">
      <c r="G23229" s="64"/>
      <c r="H23229" s="64"/>
      <c r="O23229" s="87"/>
      <c r="P23229" s="127"/>
      <c r="Q23229" s="127"/>
      <c r="R23229" s="127"/>
    </row>
    <row r="23230" spans="7:18" x14ac:dyDescent="0.2">
      <c r="G23230" s="64"/>
      <c r="H23230" s="64"/>
      <c r="O23230" s="87"/>
      <c r="P23230" s="127"/>
      <c r="Q23230" s="127"/>
      <c r="R23230" s="127"/>
    </row>
    <row r="23231" spans="7:18" x14ac:dyDescent="0.2">
      <c r="G23231" s="64"/>
      <c r="H23231" s="64"/>
      <c r="O23231" s="87"/>
      <c r="P23231" s="127"/>
      <c r="Q23231" s="127"/>
      <c r="R23231" s="127"/>
    </row>
    <row r="23232" spans="7:18" x14ac:dyDescent="0.2">
      <c r="G23232" s="64"/>
      <c r="H23232" s="64"/>
      <c r="O23232" s="87"/>
      <c r="P23232" s="127"/>
      <c r="Q23232" s="127"/>
      <c r="R23232" s="127"/>
    </row>
    <row r="23233" spans="7:18" x14ac:dyDescent="0.2">
      <c r="G23233" s="64"/>
      <c r="H23233" s="64"/>
      <c r="O23233" s="87"/>
      <c r="P23233" s="127"/>
      <c r="Q23233" s="127"/>
      <c r="R23233" s="127"/>
    </row>
    <row r="23234" spans="7:18" x14ac:dyDescent="0.2">
      <c r="G23234" s="64"/>
      <c r="H23234" s="64"/>
      <c r="O23234" s="87"/>
      <c r="P23234" s="127"/>
      <c r="Q23234" s="127"/>
      <c r="R23234" s="127"/>
    </row>
    <row r="23235" spans="7:18" x14ac:dyDescent="0.2">
      <c r="G23235" s="64"/>
      <c r="H23235" s="64"/>
      <c r="O23235" s="87"/>
      <c r="P23235" s="127"/>
      <c r="Q23235" s="127"/>
      <c r="R23235" s="127"/>
    </row>
    <row r="23236" spans="7:18" x14ac:dyDescent="0.2">
      <c r="G23236" s="64"/>
      <c r="H23236" s="64"/>
      <c r="O23236" s="87"/>
      <c r="P23236" s="127"/>
      <c r="Q23236" s="127"/>
      <c r="R23236" s="127"/>
    </row>
    <row r="23237" spans="7:18" x14ac:dyDescent="0.2">
      <c r="G23237" s="64"/>
      <c r="H23237" s="64"/>
      <c r="O23237" s="87"/>
      <c r="P23237" s="127"/>
      <c r="Q23237" s="127"/>
      <c r="R23237" s="127"/>
    </row>
    <row r="23238" spans="7:18" x14ac:dyDescent="0.2">
      <c r="G23238" s="64"/>
      <c r="H23238" s="64"/>
      <c r="O23238" s="87"/>
      <c r="P23238" s="127"/>
      <c r="Q23238" s="127"/>
      <c r="R23238" s="127"/>
    </row>
    <row r="23239" spans="7:18" x14ac:dyDescent="0.2">
      <c r="G23239" s="64"/>
      <c r="H23239" s="64"/>
      <c r="O23239" s="87"/>
      <c r="P23239" s="127"/>
      <c r="Q23239" s="127"/>
      <c r="R23239" s="127"/>
    </row>
    <row r="23240" spans="7:18" x14ac:dyDescent="0.2">
      <c r="G23240" s="64"/>
      <c r="H23240" s="64"/>
      <c r="O23240" s="87"/>
      <c r="P23240" s="127"/>
      <c r="Q23240" s="127"/>
      <c r="R23240" s="127"/>
    </row>
    <row r="23241" spans="7:18" x14ac:dyDescent="0.2">
      <c r="G23241" s="64"/>
      <c r="H23241" s="64"/>
      <c r="O23241" s="87"/>
      <c r="P23241" s="127"/>
      <c r="Q23241" s="127"/>
      <c r="R23241" s="127"/>
    </row>
    <row r="23242" spans="7:18" x14ac:dyDescent="0.2">
      <c r="G23242" s="64"/>
      <c r="H23242" s="64"/>
      <c r="O23242" s="87"/>
      <c r="P23242" s="127"/>
      <c r="Q23242" s="127"/>
      <c r="R23242" s="127"/>
    </row>
    <row r="23243" spans="7:18" x14ac:dyDescent="0.2">
      <c r="G23243" s="64"/>
      <c r="H23243" s="64"/>
      <c r="O23243" s="87"/>
      <c r="P23243" s="127"/>
      <c r="Q23243" s="127"/>
      <c r="R23243" s="127"/>
    </row>
    <row r="23244" spans="7:18" x14ac:dyDescent="0.2">
      <c r="G23244" s="64"/>
      <c r="H23244" s="64"/>
      <c r="O23244" s="87"/>
      <c r="P23244" s="127"/>
      <c r="Q23244" s="127"/>
      <c r="R23244" s="127"/>
    </row>
    <row r="23245" spans="7:18" x14ac:dyDescent="0.2">
      <c r="G23245" s="64"/>
      <c r="H23245" s="64"/>
      <c r="O23245" s="87"/>
      <c r="P23245" s="127"/>
      <c r="Q23245" s="127"/>
      <c r="R23245" s="127"/>
    </row>
    <row r="23246" spans="7:18" x14ac:dyDescent="0.2">
      <c r="G23246" s="64"/>
      <c r="H23246" s="64"/>
      <c r="O23246" s="87"/>
      <c r="P23246" s="127"/>
      <c r="Q23246" s="127"/>
      <c r="R23246" s="127"/>
    </row>
    <row r="23247" spans="7:18" x14ac:dyDescent="0.2">
      <c r="G23247" s="64"/>
      <c r="H23247" s="64"/>
      <c r="O23247" s="87"/>
      <c r="P23247" s="127"/>
      <c r="Q23247" s="127"/>
      <c r="R23247" s="127"/>
    </row>
    <row r="23248" spans="7:18" x14ac:dyDescent="0.2">
      <c r="G23248" s="64"/>
      <c r="H23248" s="64"/>
      <c r="O23248" s="87"/>
      <c r="P23248" s="127"/>
      <c r="Q23248" s="127"/>
      <c r="R23248" s="127"/>
    </row>
    <row r="23249" spans="7:18" x14ac:dyDescent="0.2">
      <c r="G23249" s="64"/>
      <c r="H23249" s="64"/>
      <c r="O23249" s="87"/>
      <c r="P23249" s="127"/>
      <c r="Q23249" s="127"/>
      <c r="R23249" s="127"/>
    </row>
    <row r="23250" spans="7:18" x14ac:dyDescent="0.2">
      <c r="G23250" s="64"/>
      <c r="H23250" s="64"/>
      <c r="O23250" s="87"/>
      <c r="P23250" s="127"/>
      <c r="Q23250" s="127"/>
      <c r="R23250" s="127"/>
    </row>
    <row r="23251" spans="7:18" x14ac:dyDescent="0.2">
      <c r="G23251" s="64"/>
      <c r="H23251" s="64"/>
      <c r="O23251" s="87"/>
      <c r="P23251" s="127"/>
      <c r="Q23251" s="127"/>
      <c r="R23251" s="127"/>
    </row>
    <row r="23252" spans="7:18" x14ac:dyDescent="0.2">
      <c r="G23252" s="64"/>
      <c r="H23252" s="64"/>
      <c r="O23252" s="87"/>
      <c r="P23252" s="127"/>
      <c r="Q23252" s="127"/>
      <c r="R23252" s="127"/>
    </row>
    <row r="23253" spans="7:18" x14ac:dyDescent="0.2">
      <c r="G23253" s="64"/>
      <c r="H23253" s="64"/>
      <c r="O23253" s="87"/>
      <c r="P23253" s="127"/>
      <c r="Q23253" s="127"/>
      <c r="R23253" s="127"/>
    </row>
    <row r="23254" spans="7:18" x14ac:dyDescent="0.2">
      <c r="G23254" s="64"/>
      <c r="H23254" s="64"/>
      <c r="O23254" s="87"/>
      <c r="P23254" s="127"/>
      <c r="Q23254" s="127"/>
      <c r="R23254" s="127"/>
    </row>
    <row r="23255" spans="7:18" x14ac:dyDescent="0.2">
      <c r="G23255" s="64"/>
      <c r="H23255" s="64"/>
      <c r="O23255" s="87"/>
      <c r="P23255" s="127"/>
      <c r="Q23255" s="127"/>
      <c r="R23255" s="127"/>
    </row>
    <row r="23256" spans="7:18" x14ac:dyDescent="0.2">
      <c r="G23256" s="64"/>
      <c r="H23256" s="64"/>
      <c r="O23256" s="87"/>
      <c r="P23256" s="127"/>
      <c r="Q23256" s="127"/>
      <c r="R23256" s="127"/>
    </row>
    <row r="23257" spans="7:18" x14ac:dyDescent="0.2">
      <c r="G23257" s="64"/>
      <c r="H23257" s="64"/>
      <c r="O23257" s="87"/>
      <c r="P23257" s="127"/>
      <c r="Q23257" s="127"/>
      <c r="R23257" s="127"/>
    </row>
    <row r="23258" spans="7:18" x14ac:dyDescent="0.2">
      <c r="G23258" s="64"/>
      <c r="H23258" s="64"/>
      <c r="O23258" s="87"/>
      <c r="P23258" s="127"/>
      <c r="Q23258" s="127"/>
      <c r="R23258" s="127"/>
    </row>
    <row r="23259" spans="7:18" x14ac:dyDescent="0.2">
      <c r="G23259" s="64"/>
      <c r="H23259" s="64"/>
      <c r="O23259" s="87"/>
      <c r="P23259" s="127"/>
      <c r="Q23259" s="127"/>
      <c r="R23259" s="127"/>
    </row>
    <row r="23260" spans="7:18" x14ac:dyDescent="0.2">
      <c r="G23260" s="64"/>
      <c r="H23260" s="64"/>
      <c r="O23260" s="87"/>
      <c r="P23260" s="127"/>
      <c r="Q23260" s="127"/>
      <c r="R23260" s="127"/>
    </row>
    <row r="23261" spans="7:18" x14ac:dyDescent="0.2">
      <c r="G23261" s="64"/>
      <c r="H23261" s="64"/>
      <c r="O23261" s="87"/>
      <c r="P23261" s="127"/>
      <c r="Q23261" s="127"/>
      <c r="R23261" s="127"/>
    </row>
    <row r="23262" spans="7:18" x14ac:dyDescent="0.2">
      <c r="G23262" s="64"/>
      <c r="H23262" s="64"/>
      <c r="O23262" s="87"/>
      <c r="P23262" s="127"/>
      <c r="Q23262" s="127"/>
      <c r="R23262" s="127"/>
    </row>
    <row r="23263" spans="7:18" x14ac:dyDescent="0.2">
      <c r="G23263" s="64"/>
      <c r="H23263" s="64"/>
      <c r="O23263" s="87"/>
      <c r="P23263" s="127"/>
      <c r="Q23263" s="127"/>
      <c r="R23263" s="127"/>
    </row>
    <row r="23264" spans="7:18" x14ac:dyDescent="0.2">
      <c r="G23264" s="64"/>
      <c r="H23264" s="64"/>
      <c r="O23264" s="87"/>
      <c r="P23264" s="127"/>
      <c r="Q23264" s="127"/>
      <c r="R23264" s="127"/>
    </row>
    <row r="23265" spans="7:18" x14ac:dyDescent="0.2">
      <c r="G23265" s="64"/>
      <c r="H23265" s="64"/>
      <c r="O23265" s="87"/>
      <c r="P23265" s="127"/>
      <c r="Q23265" s="127"/>
      <c r="R23265" s="127"/>
    </row>
    <row r="23266" spans="7:18" x14ac:dyDescent="0.2">
      <c r="G23266" s="64"/>
      <c r="H23266" s="64"/>
      <c r="O23266" s="87"/>
      <c r="P23266" s="127"/>
      <c r="Q23266" s="127"/>
      <c r="R23266" s="127"/>
    </row>
    <row r="23267" spans="7:18" x14ac:dyDescent="0.2">
      <c r="G23267" s="64"/>
      <c r="H23267" s="64"/>
      <c r="O23267" s="87"/>
      <c r="P23267" s="127"/>
      <c r="Q23267" s="127"/>
      <c r="R23267" s="127"/>
    </row>
    <row r="23268" spans="7:18" x14ac:dyDescent="0.2">
      <c r="G23268" s="64"/>
      <c r="H23268" s="64"/>
      <c r="O23268" s="87"/>
      <c r="P23268" s="127"/>
      <c r="Q23268" s="127"/>
      <c r="R23268" s="127"/>
    </row>
    <row r="23269" spans="7:18" x14ac:dyDescent="0.2">
      <c r="G23269" s="64"/>
      <c r="H23269" s="64"/>
      <c r="O23269" s="87"/>
      <c r="P23269" s="127"/>
      <c r="Q23269" s="127"/>
      <c r="R23269" s="127"/>
    </row>
    <row r="23270" spans="7:18" x14ac:dyDescent="0.2">
      <c r="G23270" s="64"/>
      <c r="H23270" s="64"/>
      <c r="O23270" s="87"/>
      <c r="P23270" s="127"/>
      <c r="Q23270" s="127"/>
      <c r="R23270" s="127"/>
    </row>
    <row r="23271" spans="7:18" x14ac:dyDescent="0.2">
      <c r="G23271" s="64"/>
      <c r="H23271" s="64"/>
      <c r="O23271" s="87"/>
      <c r="P23271" s="127"/>
      <c r="Q23271" s="127"/>
      <c r="R23271" s="127"/>
    </row>
    <row r="23272" spans="7:18" x14ac:dyDescent="0.2">
      <c r="G23272" s="64"/>
      <c r="H23272" s="64"/>
      <c r="O23272" s="87"/>
      <c r="P23272" s="127"/>
      <c r="Q23272" s="127"/>
      <c r="R23272" s="127"/>
    </row>
    <row r="23273" spans="7:18" x14ac:dyDescent="0.2">
      <c r="G23273" s="64"/>
      <c r="H23273" s="64"/>
      <c r="O23273" s="87"/>
      <c r="P23273" s="127"/>
      <c r="Q23273" s="127"/>
      <c r="R23273" s="127"/>
    </row>
    <row r="23274" spans="7:18" x14ac:dyDescent="0.2">
      <c r="G23274" s="64"/>
      <c r="H23274" s="64"/>
      <c r="O23274" s="87"/>
      <c r="P23274" s="127"/>
      <c r="Q23274" s="127"/>
      <c r="R23274" s="127"/>
    </row>
    <row r="23275" spans="7:18" x14ac:dyDescent="0.2">
      <c r="G23275" s="64"/>
      <c r="H23275" s="64"/>
      <c r="O23275" s="87"/>
      <c r="P23275" s="127"/>
      <c r="Q23275" s="127"/>
      <c r="R23275" s="127"/>
    </row>
    <row r="23276" spans="7:18" x14ac:dyDescent="0.2">
      <c r="G23276" s="64"/>
      <c r="H23276" s="64"/>
      <c r="O23276" s="87"/>
      <c r="P23276" s="127"/>
      <c r="Q23276" s="127"/>
      <c r="R23276" s="127"/>
    </row>
    <row r="23277" spans="7:18" x14ac:dyDescent="0.2">
      <c r="G23277" s="64"/>
      <c r="H23277" s="64"/>
      <c r="O23277" s="87"/>
      <c r="P23277" s="127"/>
      <c r="Q23277" s="127"/>
      <c r="R23277" s="127"/>
    </row>
    <row r="23278" spans="7:18" x14ac:dyDescent="0.2">
      <c r="G23278" s="64"/>
      <c r="H23278" s="64"/>
      <c r="O23278" s="87"/>
      <c r="P23278" s="127"/>
      <c r="Q23278" s="127"/>
      <c r="R23278" s="127"/>
    </row>
    <row r="23279" spans="7:18" x14ac:dyDescent="0.2">
      <c r="G23279" s="64"/>
      <c r="H23279" s="64"/>
      <c r="O23279" s="87"/>
      <c r="P23279" s="127"/>
      <c r="Q23279" s="127"/>
      <c r="R23279" s="127"/>
    </row>
    <row r="23280" spans="7:18" x14ac:dyDescent="0.2">
      <c r="G23280" s="64"/>
      <c r="H23280" s="64"/>
      <c r="O23280" s="87"/>
      <c r="P23280" s="127"/>
      <c r="Q23280" s="127"/>
      <c r="R23280" s="127"/>
    </row>
    <row r="23281" spans="7:18" x14ac:dyDescent="0.2">
      <c r="G23281" s="64"/>
      <c r="H23281" s="64"/>
      <c r="O23281" s="87"/>
      <c r="P23281" s="127"/>
      <c r="Q23281" s="127"/>
      <c r="R23281" s="127"/>
    </row>
    <row r="23282" spans="7:18" x14ac:dyDescent="0.2">
      <c r="G23282" s="64"/>
      <c r="H23282" s="64"/>
      <c r="O23282" s="87"/>
      <c r="P23282" s="127"/>
      <c r="Q23282" s="127"/>
      <c r="R23282" s="127"/>
    </row>
    <row r="23283" spans="7:18" x14ac:dyDescent="0.2">
      <c r="G23283" s="64"/>
      <c r="H23283" s="64"/>
      <c r="O23283" s="87"/>
      <c r="P23283" s="127"/>
      <c r="Q23283" s="127"/>
      <c r="R23283" s="127"/>
    </row>
    <row r="23284" spans="7:18" x14ac:dyDescent="0.2">
      <c r="G23284" s="64"/>
      <c r="H23284" s="64"/>
      <c r="O23284" s="87"/>
      <c r="P23284" s="127"/>
      <c r="Q23284" s="127"/>
      <c r="R23284" s="127"/>
    </row>
    <row r="23285" spans="7:18" x14ac:dyDescent="0.2">
      <c r="G23285" s="64"/>
      <c r="H23285" s="64"/>
      <c r="O23285" s="87"/>
      <c r="P23285" s="127"/>
      <c r="Q23285" s="127"/>
      <c r="R23285" s="127"/>
    </row>
    <row r="23286" spans="7:18" x14ac:dyDescent="0.2">
      <c r="G23286" s="64"/>
      <c r="H23286" s="64"/>
      <c r="O23286" s="87"/>
      <c r="P23286" s="127"/>
      <c r="Q23286" s="127"/>
      <c r="R23286" s="127"/>
    </row>
    <row r="23287" spans="7:18" x14ac:dyDescent="0.2">
      <c r="G23287" s="64"/>
      <c r="H23287" s="64"/>
      <c r="O23287" s="87"/>
      <c r="P23287" s="127"/>
      <c r="Q23287" s="127"/>
      <c r="R23287" s="127"/>
    </row>
    <row r="23288" spans="7:18" x14ac:dyDescent="0.2">
      <c r="G23288" s="64"/>
      <c r="H23288" s="64"/>
      <c r="O23288" s="87"/>
      <c r="P23288" s="127"/>
      <c r="Q23288" s="127"/>
      <c r="R23288" s="127"/>
    </row>
    <row r="23289" spans="7:18" x14ac:dyDescent="0.2">
      <c r="G23289" s="64"/>
      <c r="H23289" s="64"/>
      <c r="O23289" s="87"/>
      <c r="P23289" s="127"/>
      <c r="Q23289" s="127"/>
      <c r="R23289" s="127"/>
    </row>
    <row r="23290" spans="7:18" x14ac:dyDescent="0.2">
      <c r="G23290" s="64"/>
      <c r="H23290" s="64"/>
      <c r="O23290" s="87"/>
      <c r="P23290" s="127"/>
      <c r="Q23290" s="127"/>
      <c r="R23290" s="127"/>
    </row>
    <row r="23291" spans="7:18" x14ac:dyDescent="0.2">
      <c r="G23291" s="64"/>
      <c r="H23291" s="64"/>
      <c r="O23291" s="87"/>
      <c r="P23291" s="127"/>
      <c r="Q23291" s="127"/>
      <c r="R23291" s="127"/>
    </row>
    <row r="23292" spans="7:18" x14ac:dyDescent="0.2">
      <c r="G23292" s="64"/>
      <c r="H23292" s="64"/>
      <c r="O23292" s="87"/>
      <c r="P23292" s="127"/>
      <c r="Q23292" s="127"/>
      <c r="R23292" s="127"/>
    </row>
    <row r="23293" spans="7:18" x14ac:dyDescent="0.2">
      <c r="G23293" s="64"/>
      <c r="H23293" s="64"/>
      <c r="O23293" s="87"/>
      <c r="P23293" s="127"/>
      <c r="Q23293" s="127"/>
      <c r="R23293" s="127"/>
    </row>
    <row r="23294" spans="7:18" x14ac:dyDescent="0.2">
      <c r="G23294" s="64"/>
      <c r="H23294" s="64"/>
      <c r="O23294" s="87"/>
      <c r="P23294" s="127"/>
      <c r="Q23294" s="127"/>
      <c r="R23294" s="127"/>
    </row>
    <row r="23295" spans="7:18" x14ac:dyDescent="0.2">
      <c r="G23295" s="64"/>
      <c r="H23295" s="64"/>
      <c r="O23295" s="87"/>
      <c r="P23295" s="127"/>
      <c r="Q23295" s="127"/>
      <c r="R23295" s="127"/>
    </row>
    <row r="23296" spans="7:18" x14ac:dyDescent="0.2">
      <c r="G23296" s="64"/>
      <c r="H23296" s="64"/>
      <c r="O23296" s="87"/>
      <c r="P23296" s="127"/>
      <c r="Q23296" s="127"/>
      <c r="R23296" s="127"/>
    </row>
    <row r="23297" spans="7:18" x14ac:dyDescent="0.2">
      <c r="G23297" s="64"/>
      <c r="H23297" s="64"/>
      <c r="O23297" s="87"/>
      <c r="P23297" s="127"/>
      <c r="Q23297" s="127"/>
      <c r="R23297" s="127"/>
    </row>
    <row r="23298" spans="7:18" x14ac:dyDescent="0.2">
      <c r="G23298" s="64"/>
      <c r="H23298" s="64"/>
      <c r="O23298" s="87"/>
      <c r="P23298" s="127"/>
      <c r="Q23298" s="127"/>
      <c r="R23298" s="127"/>
    </row>
    <row r="23299" spans="7:18" x14ac:dyDescent="0.2">
      <c r="G23299" s="64"/>
      <c r="H23299" s="64"/>
      <c r="O23299" s="87"/>
      <c r="P23299" s="127"/>
      <c r="Q23299" s="127"/>
      <c r="R23299" s="127"/>
    </row>
    <row r="23300" spans="7:18" x14ac:dyDescent="0.2">
      <c r="G23300" s="64"/>
      <c r="H23300" s="64"/>
      <c r="O23300" s="87"/>
      <c r="P23300" s="127"/>
      <c r="Q23300" s="127"/>
      <c r="R23300" s="127"/>
    </row>
    <row r="23301" spans="7:18" x14ac:dyDescent="0.2">
      <c r="G23301" s="64"/>
      <c r="H23301" s="64"/>
      <c r="O23301" s="87"/>
      <c r="P23301" s="127"/>
      <c r="Q23301" s="127"/>
      <c r="R23301" s="127"/>
    </row>
    <row r="23302" spans="7:18" x14ac:dyDescent="0.2">
      <c r="G23302" s="64"/>
      <c r="H23302" s="64"/>
      <c r="O23302" s="87"/>
      <c r="P23302" s="127"/>
      <c r="Q23302" s="127"/>
      <c r="R23302" s="127"/>
    </row>
    <row r="23303" spans="7:18" x14ac:dyDescent="0.2">
      <c r="G23303" s="64"/>
      <c r="H23303" s="64"/>
      <c r="O23303" s="87"/>
      <c r="P23303" s="127"/>
      <c r="Q23303" s="127"/>
      <c r="R23303" s="127"/>
    </row>
    <row r="23304" spans="7:18" x14ac:dyDescent="0.2">
      <c r="G23304" s="64"/>
      <c r="H23304" s="64"/>
      <c r="O23304" s="87"/>
      <c r="P23304" s="127"/>
      <c r="Q23304" s="127"/>
      <c r="R23304" s="127"/>
    </row>
    <row r="23305" spans="7:18" x14ac:dyDescent="0.2">
      <c r="G23305" s="64"/>
      <c r="H23305" s="64"/>
      <c r="O23305" s="87"/>
      <c r="P23305" s="127"/>
      <c r="Q23305" s="127"/>
      <c r="R23305" s="127"/>
    </row>
    <row r="23306" spans="7:18" x14ac:dyDescent="0.2">
      <c r="G23306" s="64"/>
      <c r="H23306" s="64"/>
      <c r="O23306" s="87"/>
      <c r="P23306" s="127"/>
      <c r="Q23306" s="127"/>
      <c r="R23306" s="127"/>
    </row>
    <row r="23307" spans="7:18" x14ac:dyDescent="0.2">
      <c r="G23307" s="64"/>
      <c r="H23307" s="64"/>
      <c r="O23307" s="87"/>
      <c r="P23307" s="127"/>
      <c r="Q23307" s="127"/>
      <c r="R23307" s="127"/>
    </row>
    <row r="23308" spans="7:18" x14ac:dyDescent="0.2">
      <c r="G23308" s="64"/>
      <c r="H23308" s="64"/>
      <c r="O23308" s="87"/>
      <c r="P23308" s="127"/>
      <c r="Q23308" s="127"/>
      <c r="R23308" s="127"/>
    </row>
    <row r="23309" spans="7:18" x14ac:dyDescent="0.2">
      <c r="G23309" s="64"/>
      <c r="H23309" s="64"/>
      <c r="O23309" s="87"/>
      <c r="P23309" s="127"/>
      <c r="Q23309" s="127"/>
      <c r="R23309" s="127"/>
    </row>
    <row r="23310" spans="7:18" x14ac:dyDescent="0.2">
      <c r="G23310" s="64"/>
      <c r="H23310" s="64"/>
      <c r="O23310" s="87"/>
      <c r="P23310" s="127"/>
      <c r="Q23310" s="127"/>
      <c r="R23310" s="127"/>
    </row>
    <row r="23311" spans="7:18" x14ac:dyDescent="0.2">
      <c r="G23311" s="64"/>
      <c r="H23311" s="64"/>
      <c r="O23311" s="87"/>
      <c r="P23311" s="127"/>
      <c r="Q23311" s="127"/>
      <c r="R23311" s="127"/>
    </row>
    <row r="23312" spans="7:18" x14ac:dyDescent="0.2">
      <c r="G23312" s="64"/>
      <c r="H23312" s="64"/>
      <c r="O23312" s="87"/>
      <c r="P23312" s="127"/>
      <c r="Q23312" s="127"/>
      <c r="R23312" s="127"/>
    </row>
    <row r="23313" spans="7:18" x14ac:dyDescent="0.2">
      <c r="G23313" s="64"/>
      <c r="H23313" s="64"/>
      <c r="O23313" s="87"/>
      <c r="P23313" s="127"/>
      <c r="Q23313" s="127"/>
      <c r="R23313" s="127"/>
    </row>
    <row r="23314" spans="7:18" x14ac:dyDescent="0.2">
      <c r="G23314" s="64"/>
      <c r="H23314" s="64"/>
      <c r="O23314" s="87"/>
      <c r="P23314" s="127"/>
      <c r="Q23314" s="127"/>
      <c r="R23314" s="127"/>
    </row>
    <row r="23315" spans="7:18" x14ac:dyDescent="0.2">
      <c r="G23315" s="64"/>
      <c r="H23315" s="64"/>
      <c r="O23315" s="87"/>
      <c r="P23315" s="127"/>
      <c r="Q23315" s="127"/>
      <c r="R23315" s="127"/>
    </row>
    <row r="23316" spans="7:18" x14ac:dyDescent="0.2">
      <c r="G23316" s="64"/>
      <c r="H23316" s="64"/>
      <c r="O23316" s="87"/>
      <c r="P23316" s="127"/>
      <c r="Q23316" s="127"/>
      <c r="R23316" s="127"/>
    </row>
    <row r="23317" spans="7:18" x14ac:dyDescent="0.2">
      <c r="G23317" s="64"/>
      <c r="H23317" s="64"/>
      <c r="O23317" s="87"/>
      <c r="P23317" s="127"/>
      <c r="Q23317" s="127"/>
      <c r="R23317" s="127"/>
    </row>
    <row r="23318" spans="7:18" x14ac:dyDescent="0.2">
      <c r="G23318" s="64"/>
      <c r="H23318" s="64"/>
      <c r="O23318" s="87"/>
      <c r="P23318" s="127"/>
      <c r="Q23318" s="127"/>
      <c r="R23318" s="127"/>
    </row>
    <row r="23319" spans="7:18" x14ac:dyDescent="0.2">
      <c r="G23319" s="64"/>
      <c r="H23319" s="64"/>
      <c r="O23319" s="87"/>
      <c r="P23319" s="127"/>
      <c r="Q23319" s="127"/>
      <c r="R23319" s="127"/>
    </row>
    <row r="23320" spans="7:18" x14ac:dyDescent="0.2">
      <c r="G23320" s="64"/>
      <c r="H23320" s="64"/>
      <c r="O23320" s="87"/>
      <c r="P23320" s="127"/>
      <c r="Q23320" s="127"/>
      <c r="R23320" s="127"/>
    </row>
    <row r="23321" spans="7:18" x14ac:dyDescent="0.2">
      <c r="G23321" s="64"/>
      <c r="H23321" s="64"/>
      <c r="O23321" s="87"/>
      <c r="P23321" s="127"/>
      <c r="Q23321" s="127"/>
      <c r="R23321" s="127"/>
    </row>
    <row r="23322" spans="7:18" x14ac:dyDescent="0.2">
      <c r="G23322" s="64"/>
      <c r="H23322" s="64"/>
      <c r="O23322" s="87"/>
      <c r="P23322" s="127"/>
      <c r="Q23322" s="127"/>
      <c r="R23322" s="127"/>
    </row>
    <row r="23323" spans="7:18" x14ac:dyDescent="0.2">
      <c r="G23323" s="64"/>
      <c r="H23323" s="64"/>
      <c r="O23323" s="87"/>
      <c r="P23323" s="127"/>
      <c r="Q23323" s="127"/>
      <c r="R23323" s="127"/>
    </row>
    <row r="23324" spans="7:18" x14ac:dyDescent="0.2">
      <c r="G23324" s="64"/>
      <c r="H23324" s="64"/>
      <c r="O23324" s="87"/>
      <c r="P23324" s="127"/>
      <c r="Q23324" s="127"/>
      <c r="R23324" s="127"/>
    </row>
    <row r="23325" spans="7:18" x14ac:dyDescent="0.2">
      <c r="G23325" s="64"/>
      <c r="H23325" s="64"/>
      <c r="O23325" s="87"/>
      <c r="P23325" s="127"/>
      <c r="Q23325" s="127"/>
      <c r="R23325" s="127"/>
    </row>
    <row r="23326" spans="7:18" x14ac:dyDescent="0.2">
      <c r="G23326" s="64"/>
      <c r="H23326" s="64"/>
      <c r="O23326" s="87"/>
      <c r="P23326" s="127"/>
      <c r="Q23326" s="127"/>
      <c r="R23326" s="127"/>
    </row>
    <row r="23327" spans="7:18" x14ac:dyDescent="0.2">
      <c r="G23327" s="64"/>
      <c r="H23327" s="64"/>
      <c r="O23327" s="87"/>
      <c r="P23327" s="127"/>
      <c r="Q23327" s="127"/>
      <c r="R23327" s="127"/>
    </row>
    <row r="23328" spans="7:18" x14ac:dyDescent="0.2">
      <c r="G23328" s="64"/>
      <c r="H23328" s="64"/>
      <c r="O23328" s="87"/>
      <c r="P23328" s="127"/>
      <c r="Q23328" s="127"/>
      <c r="R23328" s="127"/>
    </row>
    <row r="23329" spans="7:18" x14ac:dyDescent="0.2">
      <c r="G23329" s="64"/>
      <c r="H23329" s="64"/>
      <c r="O23329" s="87"/>
      <c r="P23329" s="127"/>
      <c r="Q23329" s="127"/>
      <c r="R23329" s="127"/>
    </row>
    <row r="23330" spans="7:18" x14ac:dyDescent="0.2">
      <c r="G23330" s="64"/>
      <c r="H23330" s="64"/>
      <c r="O23330" s="87"/>
      <c r="P23330" s="127"/>
      <c r="Q23330" s="127"/>
      <c r="R23330" s="127"/>
    </row>
    <row r="23331" spans="7:18" x14ac:dyDescent="0.2">
      <c r="G23331" s="64"/>
      <c r="H23331" s="64"/>
      <c r="O23331" s="87"/>
      <c r="P23331" s="127"/>
      <c r="Q23331" s="127"/>
      <c r="R23331" s="127"/>
    </row>
    <row r="23332" spans="7:18" x14ac:dyDescent="0.2">
      <c r="G23332" s="64"/>
      <c r="H23332" s="64"/>
      <c r="O23332" s="87"/>
      <c r="P23332" s="127"/>
      <c r="Q23332" s="127"/>
      <c r="R23332" s="127"/>
    </row>
    <row r="23333" spans="7:18" x14ac:dyDescent="0.2">
      <c r="G23333" s="64"/>
      <c r="H23333" s="64"/>
      <c r="O23333" s="87"/>
      <c r="P23333" s="127"/>
      <c r="Q23333" s="127"/>
      <c r="R23333" s="127"/>
    </row>
    <row r="23334" spans="7:18" x14ac:dyDescent="0.2">
      <c r="G23334" s="64"/>
      <c r="H23334" s="64"/>
      <c r="O23334" s="87"/>
      <c r="P23334" s="127"/>
      <c r="Q23334" s="127"/>
      <c r="R23334" s="127"/>
    </row>
    <row r="23335" spans="7:18" x14ac:dyDescent="0.2">
      <c r="G23335" s="64"/>
      <c r="H23335" s="64"/>
      <c r="O23335" s="87"/>
      <c r="P23335" s="127"/>
      <c r="Q23335" s="127"/>
      <c r="R23335" s="127"/>
    </row>
    <row r="23336" spans="7:18" x14ac:dyDescent="0.2">
      <c r="G23336" s="64"/>
      <c r="H23336" s="64"/>
      <c r="O23336" s="87"/>
      <c r="P23336" s="127"/>
      <c r="Q23336" s="127"/>
      <c r="R23336" s="127"/>
    </row>
    <row r="23337" spans="7:18" x14ac:dyDescent="0.2">
      <c r="G23337" s="64"/>
      <c r="H23337" s="64"/>
      <c r="O23337" s="87"/>
      <c r="P23337" s="127"/>
      <c r="Q23337" s="127"/>
      <c r="R23337" s="127"/>
    </row>
    <row r="23338" spans="7:18" x14ac:dyDescent="0.2">
      <c r="G23338" s="64"/>
      <c r="H23338" s="64"/>
      <c r="O23338" s="87"/>
      <c r="P23338" s="127"/>
      <c r="Q23338" s="127"/>
      <c r="R23338" s="127"/>
    </row>
    <row r="23339" spans="7:18" x14ac:dyDescent="0.2">
      <c r="G23339" s="64"/>
      <c r="H23339" s="64"/>
      <c r="O23339" s="87"/>
      <c r="P23339" s="127"/>
      <c r="Q23339" s="127"/>
      <c r="R23339" s="127"/>
    </row>
    <row r="23340" spans="7:18" x14ac:dyDescent="0.2">
      <c r="G23340" s="64"/>
      <c r="H23340" s="64"/>
      <c r="O23340" s="87"/>
      <c r="P23340" s="127"/>
      <c r="Q23340" s="127"/>
      <c r="R23340" s="127"/>
    </row>
    <row r="23341" spans="7:18" x14ac:dyDescent="0.2">
      <c r="G23341" s="64"/>
      <c r="H23341" s="64"/>
      <c r="O23341" s="87"/>
      <c r="P23341" s="127"/>
      <c r="Q23341" s="127"/>
      <c r="R23341" s="127"/>
    </row>
    <row r="23342" spans="7:18" x14ac:dyDescent="0.2">
      <c r="G23342" s="64"/>
      <c r="H23342" s="64"/>
      <c r="O23342" s="87"/>
      <c r="P23342" s="127"/>
      <c r="Q23342" s="127"/>
      <c r="R23342" s="127"/>
    </row>
    <row r="23343" spans="7:18" x14ac:dyDescent="0.2">
      <c r="G23343" s="64"/>
      <c r="H23343" s="64"/>
      <c r="O23343" s="87"/>
      <c r="P23343" s="127"/>
      <c r="Q23343" s="127"/>
      <c r="R23343" s="127"/>
    </row>
    <row r="23344" spans="7:18" x14ac:dyDescent="0.2">
      <c r="G23344" s="64"/>
      <c r="H23344" s="64"/>
      <c r="O23344" s="87"/>
      <c r="P23344" s="127"/>
      <c r="Q23344" s="127"/>
      <c r="R23344" s="127"/>
    </row>
    <row r="23345" spans="7:18" x14ac:dyDescent="0.2">
      <c r="G23345" s="64"/>
      <c r="H23345" s="64"/>
      <c r="O23345" s="87"/>
      <c r="P23345" s="127"/>
      <c r="Q23345" s="127"/>
      <c r="R23345" s="127"/>
    </row>
    <row r="23346" spans="7:18" x14ac:dyDescent="0.2">
      <c r="G23346" s="64"/>
      <c r="H23346" s="64"/>
      <c r="O23346" s="87"/>
      <c r="P23346" s="127"/>
      <c r="Q23346" s="127"/>
      <c r="R23346" s="127"/>
    </row>
    <row r="23347" spans="7:18" x14ac:dyDescent="0.2">
      <c r="G23347" s="64"/>
      <c r="H23347" s="64"/>
      <c r="O23347" s="87"/>
      <c r="P23347" s="127"/>
      <c r="Q23347" s="127"/>
      <c r="R23347" s="127"/>
    </row>
    <row r="23348" spans="7:18" x14ac:dyDescent="0.2">
      <c r="G23348" s="64"/>
      <c r="H23348" s="64"/>
      <c r="O23348" s="87"/>
      <c r="P23348" s="127"/>
      <c r="Q23348" s="127"/>
      <c r="R23348" s="127"/>
    </row>
    <row r="23349" spans="7:18" x14ac:dyDescent="0.2">
      <c r="G23349" s="64"/>
      <c r="H23349" s="64"/>
      <c r="O23349" s="87"/>
      <c r="P23349" s="127"/>
      <c r="Q23349" s="127"/>
      <c r="R23349" s="127"/>
    </row>
    <row r="23350" spans="7:18" x14ac:dyDescent="0.2">
      <c r="G23350" s="64"/>
      <c r="H23350" s="64"/>
      <c r="O23350" s="87"/>
      <c r="P23350" s="127"/>
      <c r="Q23350" s="127"/>
      <c r="R23350" s="127"/>
    </row>
    <row r="23351" spans="7:18" x14ac:dyDescent="0.2">
      <c r="G23351" s="64"/>
      <c r="H23351" s="64"/>
      <c r="O23351" s="87"/>
      <c r="P23351" s="127"/>
      <c r="Q23351" s="127"/>
      <c r="R23351" s="127"/>
    </row>
    <row r="23352" spans="7:18" x14ac:dyDescent="0.2">
      <c r="G23352" s="64"/>
      <c r="H23352" s="64"/>
      <c r="O23352" s="87"/>
      <c r="P23352" s="127"/>
      <c r="Q23352" s="127"/>
      <c r="R23352" s="127"/>
    </row>
    <row r="23353" spans="7:18" x14ac:dyDescent="0.2">
      <c r="G23353" s="64"/>
      <c r="H23353" s="64"/>
      <c r="O23353" s="87"/>
      <c r="P23353" s="127"/>
      <c r="Q23353" s="127"/>
      <c r="R23353" s="127"/>
    </row>
    <row r="23354" spans="7:18" x14ac:dyDescent="0.2">
      <c r="G23354" s="64"/>
      <c r="H23354" s="64"/>
      <c r="O23354" s="87"/>
      <c r="P23354" s="127"/>
      <c r="Q23354" s="127"/>
      <c r="R23354" s="127"/>
    </row>
    <row r="23355" spans="7:18" x14ac:dyDescent="0.2">
      <c r="G23355" s="64"/>
      <c r="H23355" s="64"/>
      <c r="O23355" s="87"/>
      <c r="P23355" s="127"/>
      <c r="Q23355" s="127"/>
      <c r="R23355" s="127"/>
    </row>
    <row r="23356" spans="7:18" x14ac:dyDescent="0.2">
      <c r="G23356" s="64"/>
      <c r="H23356" s="64"/>
      <c r="O23356" s="87"/>
      <c r="P23356" s="127"/>
      <c r="Q23356" s="127"/>
      <c r="R23356" s="127"/>
    </row>
    <row r="23357" spans="7:18" x14ac:dyDescent="0.2">
      <c r="G23357" s="64"/>
      <c r="H23357" s="64"/>
      <c r="O23357" s="87"/>
      <c r="P23357" s="127"/>
      <c r="Q23357" s="127"/>
      <c r="R23357" s="127"/>
    </row>
    <row r="23358" spans="7:18" x14ac:dyDescent="0.2">
      <c r="G23358" s="64"/>
      <c r="H23358" s="64"/>
      <c r="O23358" s="87"/>
      <c r="P23358" s="127"/>
      <c r="Q23358" s="127"/>
      <c r="R23358" s="127"/>
    </row>
    <row r="23359" spans="7:18" x14ac:dyDescent="0.2">
      <c r="G23359" s="64"/>
      <c r="H23359" s="64"/>
      <c r="O23359" s="87"/>
      <c r="P23359" s="127"/>
      <c r="Q23359" s="127"/>
      <c r="R23359" s="127"/>
    </row>
    <row r="23360" spans="7:18" x14ac:dyDescent="0.2">
      <c r="G23360" s="64"/>
      <c r="H23360" s="64"/>
      <c r="O23360" s="87"/>
      <c r="P23360" s="127"/>
      <c r="Q23360" s="127"/>
      <c r="R23360" s="127"/>
    </row>
    <row r="23361" spans="7:18" x14ac:dyDescent="0.2">
      <c r="G23361" s="64"/>
      <c r="H23361" s="64"/>
      <c r="O23361" s="87"/>
      <c r="P23361" s="127"/>
      <c r="Q23361" s="127"/>
      <c r="R23361" s="127"/>
    </row>
    <row r="23362" spans="7:18" x14ac:dyDescent="0.2">
      <c r="G23362" s="64"/>
      <c r="H23362" s="64"/>
      <c r="O23362" s="87"/>
      <c r="P23362" s="127"/>
      <c r="Q23362" s="127"/>
      <c r="R23362" s="127"/>
    </row>
    <row r="23363" spans="7:18" x14ac:dyDescent="0.2">
      <c r="G23363" s="64"/>
      <c r="H23363" s="64"/>
      <c r="O23363" s="87"/>
      <c r="P23363" s="127"/>
      <c r="Q23363" s="127"/>
      <c r="R23363" s="127"/>
    </row>
    <row r="23364" spans="7:18" x14ac:dyDescent="0.2">
      <c r="G23364" s="64"/>
      <c r="H23364" s="64"/>
      <c r="O23364" s="87"/>
      <c r="P23364" s="127"/>
      <c r="Q23364" s="127"/>
      <c r="R23364" s="127"/>
    </row>
    <row r="23365" spans="7:18" x14ac:dyDescent="0.2">
      <c r="G23365" s="64"/>
      <c r="H23365" s="64"/>
      <c r="O23365" s="87"/>
      <c r="P23365" s="127"/>
      <c r="Q23365" s="127"/>
      <c r="R23365" s="127"/>
    </row>
    <row r="23366" spans="7:18" x14ac:dyDescent="0.2">
      <c r="G23366" s="64"/>
      <c r="H23366" s="64"/>
      <c r="O23366" s="87"/>
      <c r="P23366" s="127"/>
      <c r="Q23366" s="127"/>
      <c r="R23366" s="127"/>
    </row>
    <row r="23367" spans="7:18" x14ac:dyDescent="0.2">
      <c r="G23367" s="64"/>
      <c r="H23367" s="64"/>
      <c r="O23367" s="87"/>
      <c r="P23367" s="127"/>
      <c r="Q23367" s="127"/>
      <c r="R23367" s="127"/>
    </row>
    <row r="23368" spans="7:18" x14ac:dyDescent="0.2">
      <c r="G23368" s="64"/>
      <c r="H23368" s="64"/>
      <c r="O23368" s="87"/>
      <c r="P23368" s="127"/>
      <c r="Q23368" s="127"/>
      <c r="R23368" s="127"/>
    </row>
    <row r="23369" spans="7:18" x14ac:dyDescent="0.2">
      <c r="G23369" s="64"/>
      <c r="H23369" s="64"/>
      <c r="O23369" s="87"/>
      <c r="P23369" s="127"/>
      <c r="Q23369" s="127"/>
      <c r="R23369" s="127"/>
    </row>
    <row r="23370" spans="7:18" x14ac:dyDescent="0.2">
      <c r="G23370" s="64"/>
      <c r="H23370" s="64"/>
      <c r="O23370" s="87"/>
      <c r="P23370" s="127"/>
      <c r="Q23370" s="127"/>
      <c r="R23370" s="127"/>
    </row>
    <row r="23371" spans="7:18" x14ac:dyDescent="0.2">
      <c r="G23371" s="64"/>
      <c r="H23371" s="64"/>
      <c r="O23371" s="87"/>
      <c r="P23371" s="127"/>
      <c r="Q23371" s="127"/>
      <c r="R23371" s="127"/>
    </row>
    <row r="23372" spans="7:18" x14ac:dyDescent="0.2">
      <c r="G23372" s="64"/>
      <c r="H23372" s="64"/>
      <c r="O23372" s="87"/>
      <c r="P23372" s="127"/>
      <c r="Q23372" s="127"/>
      <c r="R23372" s="127"/>
    </row>
    <row r="23373" spans="7:18" x14ac:dyDescent="0.2">
      <c r="G23373" s="64"/>
      <c r="H23373" s="64"/>
      <c r="O23373" s="87"/>
      <c r="P23373" s="127"/>
      <c r="Q23373" s="127"/>
      <c r="R23373" s="127"/>
    </row>
    <row r="23374" spans="7:18" x14ac:dyDescent="0.2">
      <c r="G23374" s="64"/>
      <c r="H23374" s="64"/>
      <c r="O23374" s="87"/>
      <c r="P23374" s="127"/>
      <c r="Q23374" s="127"/>
      <c r="R23374" s="127"/>
    </row>
    <row r="23375" spans="7:18" x14ac:dyDescent="0.2">
      <c r="G23375" s="64"/>
      <c r="H23375" s="64"/>
      <c r="O23375" s="87"/>
      <c r="P23375" s="127"/>
      <c r="Q23375" s="127"/>
      <c r="R23375" s="127"/>
    </row>
    <row r="23376" spans="7:18" x14ac:dyDescent="0.2">
      <c r="G23376" s="64"/>
      <c r="H23376" s="64"/>
      <c r="O23376" s="87"/>
      <c r="P23376" s="127"/>
      <c r="Q23376" s="127"/>
      <c r="R23376" s="127"/>
    </row>
    <row r="23377" spans="7:18" x14ac:dyDescent="0.2">
      <c r="G23377" s="64"/>
      <c r="H23377" s="64"/>
      <c r="O23377" s="87"/>
      <c r="P23377" s="127"/>
      <c r="Q23377" s="127"/>
      <c r="R23377" s="127"/>
    </row>
    <row r="23378" spans="7:18" x14ac:dyDescent="0.2">
      <c r="G23378" s="64"/>
      <c r="H23378" s="64"/>
      <c r="O23378" s="87"/>
      <c r="P23378" s="127"/>
      <c r="Q23378" s="127"/>
      <c r="R23378" s="127"/>
    </row>
    <row r="23379" spans="7:18" x14ac:dyDescent="0.2">
      <c r="G23379" s="64"/>
      <c r="H23379" s="64"/>
      <c r="O23379" s="87"/>
      <c r="P23379" s="127"/>
      <c r="Q23379" s="127"/>
      <c r="R23379" s="127"/>
    </row>
    <row r="23380" spans="7:18" x14ac:dyDescent="0.2">
      <c r="G23380" s="64"/>
      <c r="H23380" s="64"/>
      <c r="O23380" s="87"/>
      <c r="P23380" s="127"/>
      <c r="Q23380" s="127"/>
      <c r="R23380" s="127"/>
    </row>
    <row r="23381" spans="7:18" x14ac:dyDescent="0.2">
      <c r="G23381" s="64"/>
      <c r="H23381" s="64"/>
      <c r="O23381" s="87"/>
      <c r="P23381" s="127"/>
      <c r="Q23381" s="127"/>
      <c r="R23381" s="127"/>
    </row>
    <row r="23382" spans="7:18" x14ac:dyDescent="0.2">
      <c r="G23382" s="64"/>
      <c r="H23382" s="64"/>
      <c r="O23382" s="87"/>
      <c r="P23382" s="127"/>
      <c r="Q23382" s="127"/>
      <c r="R23382" s="127"/>
    </row>
    <row r="23383" spans="7:18" x14ac:dyDescent="0.2">
      <c r="G23383" s="64"/>
      <c r="H23383" s="64"/>
      <c r="O23383" s="87"/>
      <c r="P23383" s="127"/>
      <c r="Q23383" s="127"/>
      <c r="R23383" s="127"/>
    </row>
    <row r="23384" spans="7:18" x14ac:dyDescent="0.2">
      <c r="G23384" s="64"/>
      <c r="H23384" s="64"/>
      <c r="O23384" s="87"/>
      <c r="P23384" s="127"/>
      <c r="Q23384" s="127"/>
      <c r="R23384" s="127"/>
    </row>
    <row r="23385" spans="7:18" x14ac:dyDescent="0.2">
      <c r="G23385" s="64"/>
      <c r="H23385" s="64"/>
      <c r="O23385" s="87"/>
      <c r="P23385" s="127"/>
      <c r="Q23385" s="127"/>
      <c r="R23385" s="127"/>
    </row>
    <row r="23386" spans="7:18" x14ac:dyDescent="0.2">
      <c r="G23386" s="64"/>
      <c r="H23386" s="64"/>
      <c r="O23386" s="87"/>
      <c r="P23386" s="127"/>
      <c r="Q23386" s="127"/>
      <c r="R23386" s="127"/>
    </row>
    <row r="23387" spans="7:18" x14ac:dyDescent="0.2">
      <c r="G23387" s="64"/>
      <c r="H23387" s="64"/>
      <c r="O23387" s="87"/>
      <c r="P23387" s="127"/>
      <c r="Q23387" s="127"/>
      <c r="R23387" s="127"/>
    </row>
    <row r="23388" spans="7:18" x14ac:dyDescent="0.2">
      <c r="G23388" s="64"/>
      <c r="H23388" s="64"/>
      <c r="O23388" s="87"/>
      <c r="P23388" s="127"/>
      <c r="Q23388" s="127"/>
      <c r="R23388" s="127"/>
    </row>
    <row r="23389" spans="7:18" x14ac:dyDescent="0.2">
      <c r="G23389" s="64"/>
      <c r="H23389" s="64"/>
      <c r="O23389" s="87"/>
      <c r="P23389" s="127"/>
      <c r="Q23389" s="127"/>
      <c r="R23389" s="127"/>
    </row>
    <row r="23390" spans="7:18" x14ac:dyDescent="0.2">
      <c r="G23390" s="64"/>
      <c r="H23390" s="64"/>
      <c r="O23390" s="87"/>
      <c r="P23390" s="127"/>
      <c r="Q23390" s="127"/>
      <c r="R23390" s="127"/>
    </row>
    <row r="23391" spans="7:18" x14ac:dyDescent="0.2">
      <c r="G23391" s="64"/>
      <c r="H23391" s="64"/>
      <c r="O23391" s="87"/>
      <c r="P23391" s="127"/>
      <c r="Q23391" s="127"/>
      <c r="R23391" s="127"/>
    </row>
    <row r="23392" spans="7:18" x14ac:dyDescent="0.2">
      <c r="G23392" s="64"/>
      <c r="H23392" s="64"/>
      <c r="O23392" s="87"/>
      <c r="P23392" s="127"/>
      <c r="Q23392" s="127"/>
      <c r="R23392" s="127"/>
    </row>
    <row r="23393" spans="7:18" x14ac:dyDescent="0.2">
      <c r="G23393" s="64"/>
      <c r="H23393" s="64"/>
      <c r="O23393" s="87"/>
      <c r="P23393" s="127"/>
      <c r="Q23393" s="127"/>
      <c r="R23393" s="127"/>
    </row>
    <row r="23394" spans="7:18" x14ac:dyDescent="0.2">
      <c r="G23394" s="64"/>
      <c r="H23394" s="64"/>
      <c r="O23394" s="87"/>
      <c r="P23394" s="127"/>
      <c r="Q23394" s="127"/>
      <c r="R23394" s="127"/>
    </row>
    <row r="23395" spans="7:18" x14ac:dyDescent="0.2">
      <c r="G23395" s="64"/>
      <c r="H23395" s="64"/>
      <c r="O23395" s="87"/>
      <c r="P23395" s="127"/>
      <c r="Q23395" s="127"/>
      <c r="R23395" s="127"/>
    </row>
    <row r="23396" spans="7:18" x14ac:dyDescent="0.2">
      <c r="G23396" s="64"/>
      <c r="H23396" s="64"/>
      <c r="O23396" s="87"/>
      <c r="P23396" s="127"/>
      <c r="Q23396" s="127"/>
      <c r="R23396" s="127"/>
    </row>
    <row r="23397" spans="7:18" x14ac:dyDescent="0.2">
      <c r="G23397" s="64"/>
      <c r="H23397" s="64"/>
      <c r="O23397" s="87"/>
      <c r="P23397" s="127"/>
      <c r="Q23397" s="127"/>
      <c r="R23397" s="127"/>
    </row>
    <row r="23398" spans="7:18" x14ac:dyDescent="0.2">
      <c r="G23398" s="64"/>
      <c r="H23398" s="64"/>
      <c r="O23398" s="87"/>
      <c r="P23398" s="127"/>
      <c r="Q23398" s="127"/>
      <c r="R23398" s="127"/>
    </row>
    <row r="23399" spans="7:18" x14ac:dyDescent="0.2">
      <c r="G23399" s="64"/>
      <c r="H23399" s="64"/>
      <c r="O23399" s="87"/>
      <c r="P23399" s="127"/>
      <c r="Q23399" s="127"/>
      <c r="R23399" s="127"/>
    </row>
    <row r="23400" spans="7:18" x14ac:dyDescent="0.2">
      <c r="G23400" s="64"/>
      <c r="H23400" s="64"/>
      <c r="O23400" s="87"/>
      <c r="P23400" s="127"/>
      <c r="Q23400" s="127"/>
      <c r="R23400" s="127"/>
    </row>
    <row r="23401" spans="7:18" x14ac:dyDescent="0.2">
      <c r="G23401" s="64"/>
      <c r="H23401" s="64"/>
      <c r="O23401" s="87"/>
      <c r="P23401" s="127"/>
      <c r="Q23401" s="127"/>
      <c r="R23401" s="127"/>
    </row>
    <row r="23402" spans="7:18" x14ac:dyDescent="0.2">
      <c r="G23402" s="64"/>
      <c r="H23402" s="64"/>
      <c r="O23402" s="87"/>
      <c r="P23402" s="127"/>
      <c r="Q23402" s="127"/>
      <c r="R23402" s="127"/>
    </row>
    <row r="23403" spans="7:18" x14ac:dyDescent="0.2">
      <c r="G23403" s="64"/>
      <c r="H23403" s="64"/>
      <c r="O23403" s="87"/>
      <c r="P23403" s="127"/>
      <c r="Q23403" s="127"/>
      <c r="R23403" s="127"/>
    </row>
    <row r="23404" spans="7:18" x14ac:dyDescent="0.2">
      <c r="G23404" s="64"/>
      <c r="H23404" s="64"/>
      <c r="O23404" s="87"/>
      <c r="P23404" s="127"/>
      <c r="Q23404" s="127"/>
      <c r="R23404" s="127"/>
    </row>
    <row r="23405" spans="7:18" x14ac:dyDescent="0.2">
      <c r="G23405" s="64"/>
      <c r="H23405" s="64"/>
      <c r="O23405" s="87"/>
      <c r="P23405" s="127"/>
      <c r="Q23405" s="127"/>
      <c r="R23405" s="127"/>
    </row>
    <row r="23406" spans="7:18" x14ac:dyDescent="0.2">
      <c r="G23406" s="64"/>
      <c r="H23406" s="64"/>
      <c r="O23406" s="87"/>
      <c r="P23406" s="127"/>
      <c r="Q23406" s="127"/>
      <c r="R23406" s="127"/>
    </row>
    <row r="23407" spans="7:18" x14ac:dyDescent="0.2">
      <c r="G23407" s="64"/>
      <c r="H23407" s="64"/>
      <c r="O23407" s="87"/>
      <c r="P23407" s="127"/>
      <c r="Q23407" s="127"/>
      <c r="R23407" s="127"/>
    </row>
    <row r="23408" spans="7:18" x14ac:dyDescent="0.2">
      <c r="G23408" s="64"/>
      <c r="H23408" s="64"/>
      <c r="O23408" s="87"/>
      <c r="P23408" s="127"/>
      <c r="Q23408" s="127"/>
      <c r="R23408" s="127"/>
    </row>
    <row r="23409" spans="7:18" x14ac:dyDescent="0.2">
      <c r="G23409" s="64"/>
      <c r="H23409" s="64"/>
      <c r="O23409" s="87"/>
      <c r="P23409" s="127"/>
      <c r="Q23409" s="127"/>
      <c r="R23409" s="127"/>
    </row>
    <row r="23410" spans="7:18" x14ac:dyDescent="0.2">
      <c r="G23410" s="64"/>
      <c r="H23410" s="64"/>
      <c r="O23410" s="87"/>
      <c r="P23410" s="127"/>
      <c r="Q23410" s="127"/>
      <c r="R23410" s="127"/>
    </row>
    <row r="23411" spans="7:18" x14ac:dyDescent="0.2">
      <c r="G23411" s="64"/>
      <c r="H23411" s="64"/>
      <c r="O23411" s="87"/>
      <c r="P23411" s="127"/>
      <c r="Q23411" s="127"/>
      <c r="R23411" s="127"/>
    </row>
    <row r="23412" spans="7:18" x14ac:dyDescent="0.2">
      <c r="G23412" s="64"/>
      <c r="H23412" s="64"/>
      <c r="O23412" s="87"/>
      <c r="P23412" s="127"/>
      <c r="Q23412" s="127"/>
      <c r="R23412" s="127"/>
    </row>
    <row r="23413" spans="7:18" x14ac:dyDescent="0.2">
      <c r="G23413" s="64"/>
      <c r="H23413" s="64"/>
      <c r="O23413" s="87"/>
      <c r="P23413" s="127"/>
      <c r="Q23413" s="127"/>
      <c r="R23413" s="127"/>
    </row>
    <row r="23414" spans="7:18" x14ac:dyDescent="0.2">
      <c r="G23414" s="64"/>
      <c r="H23414" s="64"/>
      <c r="O23414" s="87"/>
      <c r="P23414" s="127"/>
      <c r="Q23414" s="127"/>
      <c r="R23414" s="127"/>
    </row>
    <row r="23415" spans="7:18" x14ac:dyDescent="0.2">
      <c r="G23415" s="64"/>
      <c r="H23415" s="64"/>
      <c r="O23415" s="87"/>
      <c r="P23415" s="127"/>
      <c r="Q23415" s="127"/>
      <c r="R23415" s="127"/>
    </row>
    <row r="23416" spans="7:18" x14ac:dyDescent="0.2">
      <c r="G23416" s="64"/>
      <c r="H23416" s="64"/>
      <c r="O23416" s="87"/>
      <c r="P23416" s="127"/>
      <c r="Q23416" s="127"/>
      <c r="R23416" s="127"/>
    </row>
    <row r="23417" spans="7:18" x14ac:dyDescent="0.2">
      <c r="G23417" s="64"/>
      <c r="H23417" s="64"/>
      <c r="O23417" s="87"/>
      <c r="P23417" s="127"/>
      <c r="Q23417" s="127"/>
      <c r="R23417" s="127"/>
    </row>
    <row r="23418" spans="7:18" x14ac:dyDescent="0.2">
      <c r="G23418" s="64"/>
      <c r="H23418" s="64"/>
      <c r="O23418" s="87"/>
      <c r="P23418" s="127"/>
      <c r="Q23418" s="127"/>
      <c r="R23418" s="127"/>
    </row>
    <row r="23419" spans="7:18" x14ac:dyDescent="0.2">
      <c r="G23419" s="64"/>
      <c r="H23419" s="64"/>
      <c r="O23419" s="87"/>
      <c r="P23419" s="127"/>
      <c r="Q23419" s="127"/>
      <c r="R23419" s="127"/>
    </row>
    <row r="23420" spans="7:18" x14ac:dyDescent="0.2">
      <c r="G23420" s="64"/>
      <c r="H23420" s="64"/>
      <c r="O23420" s="87"/>
      <c r="P23420" s="127"/>
      <c r="Q23420" s="127"/>
      <c r="R23420" s="127"/>
    </row>
    <row r="23421" spans="7:18" x14ac:dyDescent="0.2">
      <c r="G23421" s="64"/>
      <c r="H23421" s="64"/>
      <c r="O23421" s="87"/>
      <c r="P23421" s="127"/>
      <c r="Q23421" s="127"/>
      <c r="R23421" s="127"/>
    </row>
    <row r="23422" spans="7:18" x14ac:dyDescent="0.2">
      <c r="G23422" s="64"/>
      <c r="H23422" s="64"/>
      <c r="O23422" s="87"/>
      <c r="P23422" s="127"/>
      <c r="Q23422" s="127"/>
      <c r="R23422" s="127"/>
    </row>
    <row r="23423" spans="7:18" x14ac:dyDescent="0.2">
      <c r="G23423" s="64"/>
      <c r="H23423" s="64"/>
      <c r="O23423" s="87"/>
      <c r="P23423" s="127"/>
      <c r="Q23423" s="127"/>
      <c r="R23423" s="127"/>
    </row>
    <row r="23424" spans="7:18" x14ac:dyDescent="0.2">
      <c r="G23424" s="64"/>
      <c r="H23424" s="64"/>
      <c r="O23424" s="87"/>
      <c r="P23424" s="127"/>
      <c r="Q23424" s="127"/>
      <c r="R23424" s="127"/>
    </row>
    <row r="23425" spans="7:18" x14ac:dyDescent="0.2">
      <c r="G23425" s="64"/>
      <c r="H23425" s="64"/>
      <c r="O23425" s="87"/>
      <c r="P23425" s="127"/>
      <c r="Q23425" s="127"/>
      <c r="R23425" s="127"/>
    </row>
    <row r="23426" spans="7:18" x14ac:dyDescent="0.2">
      <c r="G23426" s="64"/>
      <c r="H23426" s="64"/>
      <c r="O23426" s="87"/>
      <c r="P23426" s="127"/>
      <c r="Q23426" s="127"/>
      <c r="R23426" s="127"/>
    </row>
    <row r="23427" spans="7:18" x14ac:dyDescent="0.2">
      <c r="G23427" s="64"/>
      <c r="H23427" s="64"/>
      <c r="O23427" s="87"/>
      <c r="P23427" s="127"/>
      <c r="Q23427" s="127"/>
      <c r="R23427" s="127"/>
    </row>
    <row r="23428" spans="7:18" x14ac:dyDescent="0.2">
      <c r="G23428" s="64"/>
      <c r="H23428" s="64"/>
      <c r="O23428" s="87"/>
      <c r="P23428" s="127"/>
      <c r="Q23428" s="127"/>
      <c r="R23428" s="127"/>
    </row>
    <row r="23429" spans="7:18" x14ac:dyDescent="0.2">
      <c r="G23429" s="64"/>
      <c r="H23429" s="64"/>
      <c r="O23429" s="87"/>
      <c r="P23429" s="127"/>
      <c r="Q23429" s="127"/>
      <c r="R23429" s="127"/>
    </row>
    <row r="23430" spans="7:18" x14ac:dyDescent="0.2">
      <c r="G23430" s="64"/>
      <c r="H23430" s="64"/>
      <c r="O23430" s="87"/>
      <c r="P23430" s="127"/>
      <c r="Q23430" s="127"/>
      <c r="R23430" s="127"/>
    </row>
    <row r="23431" spans="7:18" x14ac:dyDescent="0.2">
      <c r="G23431" s="64"/>
      <c r="H23431" s="64"/>
      <c r="O23431" s="87"/>
      <c r="P23431" s="127"/>
      <c r="Q23431" s="127"/>
      <c r="R23431" s="127"/>
    </row>
    <row r="23432" spans="7:18" x14ac:dyDescent="0.2">
      <c r="G23432" s="64"/>
      <c r="H23432" s="64"/>
      <c r="O23432" s="87"/>
      <c r="P23432" s="127"/>
      <c r="Q23432" s="127"/>
      <c r="R23432" s="127"/>
    </row>
    <row r="23433" spans="7:18" x14ac:dyDescent="0.2">
      <c r="G23433" s="64"/>
      <c r="H23433" s="64"/>
      <c r="O23433" s="87"/>
      <c r="P23433" s="127"/>
      <c r="Q23433" s="127"/>
      <c r="R23433" s="127"/>
    </row>
    <row r="23434" spans="7:18" x14ac:dyDescent="0.2">
      <c r="G23434" s="64"/>
      <c r="H23434" s="64"/>
      <c r="O23434" s="87"/>
      <c r="P23434" s="127"/>
      <c r="Q23434" s="127"/>
      <c r="R23434" s="127"/>
    </row>
    <row r="23435" spans="7:18" x14ac:dyDescent="0.2">
      <c r="G23435" s="64"/>
      <c r="H23435" s="64"/>
      <c r="O23435" s="87"/>
      <c r="P23435" s="127"/>
      <c r="Q23435" s="127"/>
      <c r="R23435" s="127"/>
    </row>
    <row r="23436" spans="7:18" x14ac:dyDescent="0.2">
      <c r="G23436" s="64"/>
      <c r="H23436" s="64"/>
      <c r="O23436" s="87"/>
      <c r="P23436" s="127"/>
      <c r="Q23436" s="127"/>
      <c r="R23436" s="127"/>
    </row>
    <row r="23437" spans="7:18" x14ac:dyDescent="0.2">
      <c r="G23437" s="64"/>
      <c r="H23437" s="64"/>
      <c r="O23437" s="87"/>
      <c r="P23437" s="127"/>
      <c r="Q23437" s="127"/>
      <c r="R23437" s="127"/>
    </row>
    <row r="23438" spans="7:18" x14ac:dyDescent="0.2">
      <c r="G23438" s="64"/>
      <c r="H23438" s="64"/>
      <c r="O23438" s="87"/>
      <c r="P23438" s="127"/>
      <c r="Q23438" s="127"/>
      <c r="R23438" s="127"/>
    </row>
    <row r="23439" spans="7:18" x14ac:dyDescent="0.2">
      <c r="G23439" s="64"/>
      <c r="H23439" s="64"/>
      <c r="O23439" s="87"/>
      <c r="P23439" s="127"/>
      <c r="Q23439" s="127"/>
      <c r="R23439" s="127"/>
    </row>
    <row r="23440" spans="7:18" x14ac:dyDescent="0.2">
      <c r="G23440" s="64"/>
      <c r="H23440" s="64"/>
      <c r="O23440" s="87"/>
      <c r="P23440" s="127"/>
      <c r="Q23440" s="127"/>
      <c r="R23440" s="127"/>
    </row>
    <row r="23441" spans="7:18" x14ac:dyDescent="0.2">
      <c r="G23441" s="64"/>
      <c r="H23441" s="64"/>
      <c r="O23441" s="87"/>
      <c r="P23441" s="127"/>
      <c r="Q23441" s="127"/>
      <c r="R23441" s="127"/>
    </row>
    <row r="23442" spans="7:18" x14ac:dyDescent="0.2">
      <c r="G23442" s="64"/>
      <c r="H23442" s="64"/>
      <c r="O23442" s="87"/>
      <c r="P23442" s="127"/>
      <c r="Q23442" s="127"/>
      <c r="R23442" s="127"/>
    </row>
    <row r="23443" spans="7:18" x14ac:dyDescent="0.2">
      <c r="G23443" s="64"/>
      <c r="H23443" s="64"/>
      <c r="O23443" s="87"/>
      <c r="P23443" s="127"/>
      <c r="Q23443" s="127"/>
      <c r="R23443" s="127"/>
    </row>
    <row r="23444" spans="7:18" x14ac:dyDescent="0.2">
      <c r="G23444" s="64"/>
      <c r="H23444" s="64"/>
      <c r="O23444" s="87"/>
      <c r="P23444" s="127"/>
      <c r="Q23444" s="127"/>
      <c r="R23444" s="127"/>
    </row>
    <row r="23445" spans="7:18" x14ac:dyDescent="0.2">
      <c r="G23445" s="64"/>
      <c r="H23445" s="64"/>
      <c r="O23445" s="87"/>
      <c r="P23445" s="127"/>
      <c r="Q23445" s="127"/>
      <c r="R23445" s="127"/>
    </row>
    <row r="23446" spans="7:18" x14ac:dyDescent="0.2">
      <c r="G23446" s="64"/>
      <c r="H23446" s="64"/>
      <c r="O23446" s="87"/>
      <c r="P23446" s="127"/>
      <c r="Q23446" s="127"/>
      <c r="R23446" s="127"/>
    </row>
    <row r="23447" spans="7:18" x14ac:dyDescent="0.2">
      <c r="G23447" s="64"/>
      <c r="H23447" s="64"/>
      <c r="O23447" s="87"/>
      <c r="P23447" s="127"/>
      <c r="Q23447" s="127"/>
      <c r="R23447" s="127"/>
    </row>
    <row r="23448" spans="7:18" x14ac:dyDescent="0.2">
      <c r="G23448" s="64"/>
      <c r="H23448" s="64"/>
      <c r="O23448" s="87"/>
      <c r="P23448" s="127"/>
      <c r="Q23448" s="127"/>
      <c r="R23448" s="127"/>
    </row>
    <row r="23449" spans="7:18" x14ac:dyDescent="0.2">
      <c r="G23449" s="64"/>
      <c r="H23449" s="64"/>
      <c r="O23449" s="87"/>
      <c r="P23449" s="127"/>
      <c r="Q23449" s="127"/>
      <c r="R23449" s="127"/>
    </row>
    <row r="23450" spans="7:18" x14ac:dyDescent="0.2">
      <c r="G23450" s="64"/>
      <c r="H23450" s="64"/>
      <c r="O23450" s="87"/>
      <c r="P23450" s="127"/>
      <c r="Q23450" s="127"/>
      <c r="R23450" s="127"/>
    </row>
    <row r="23451" spans="7:18" x14ac:dyDescent="0.2">
      <c r="G23451" s="64"/>
      <c r="H23451" s="64"/>
      <c r="O23451" s="87"/>
      <c r="P23451" s="127"/>
      <c r="Q23451" s="127"/>
      <c r="R23451" s="127"/>
    </row>
    <row r="23452" spans="7:18" x14ac:dyDescent="0.2">
      <c r="G23452" s="64"/>
      <c r="H23452" s="64"/>
      <c r="O23452" s="87"/>
      <c r="P23452" s="127"/>
      <c r="Q23452" s="127"/>
      <c r="R23452" s="127"/>
    </row>
    <row r="23453" spans="7:18" x14ac:dyDescent="0.2">
      <c r="G23453" s="64"/>
      <c r="H23453" s="64"/>
      <c r="O23453" s="87"/>
      <c r="P23453" s="127"/>
      <c r="Q23453" s="127"/>
      <c r="R23453" s="127"/>
    </row>
    <row r="23454" spans="7:18" x14ac:dyDescent="0.2">
      <c r="G23454" s="64"/>
      <c r="H23454" s="64"/>
      <c r="O23454" s="87"/>
      <c r="P23454" s="127"/>
      <c r="Q23454" s="127"/>
      <c r="R23454" s="127"/>
    </row>
    <row r="23455" spans="7:18" x14ac:dyDescent="0.2">
      <c r="G23455" s="64"/>
      <c r="H23455" s="64"/>
      <c r="O23455" s="87"/>
      <c r="P23455" s="127"/>
      <c r="Q23455" s="127"/>
      <c r="R23455" s="127"/>
    </row>
    <row r="23456" spans="7:18" x14ac:dyDescent="0.2">
      <c r="G23456" s="64"/>
      <c r="H23456" s="64"/>
      <c r="O23456" s="87"/>
      <c r="P23456" s="127"/>
      <c r="Q23456" s="127"/>
      <c r="R23456" s="127"/>
    </row>
    <row r="23457" spans="7:18" x14ac:dyDescent="0.2">
      <c r="G23457" s="64"/>
      <c r="H23457" s="64"/>
      <c r="O23457" s="87"/>
      <c r="P23457" s="127"/>
      <c r="Q23457" s="127"/>
      <c r="R23457" s="127"/>
    </row>
    <row r="23458" spans="7:18" x14ac:dyDescent="0.2">
      <c r="G23458" s="64"/>
      <c r="H23458" s="64"/>
      <c r="O23458" s="87"/>
      <c r="P23458" s="127"/>
      <c r="Q23458" s="127"/>
      <c r="R23458" s="127"/>
    </row>
    <row r="23459" spans="7:18" x14ac:dyDescent="0.2">
      <c r="G23459" s="64"/>
      <c r="H23459" s="64"/>
      <c r="O23459" s="87"/>
      <c r="P23459" s="127"/>
      <c r="Q23459" s="127"/>
      <c r="R23459" s="127"/>
    </row>
    <row r="23460" spans="7:18" x14ac:dyDescent="0.2">
      <c r="G23460" s="64"/>
      <c r="H23460" s="64"/>
      <c r="O23460" s="87"/>
      <c r="P23460" s="127"/>
      <c r="Q23460" s="127"/>
      <c r="R23460" s="127"/>
    </row>
    <row r="23461" spans="7:18" x14ac:dyDescent="0.2">
      <c r="G23461" s="64"/>
      <c r="H23461" s="64"/>
      <c r="O23461" s="87"/>
      <c r="P23461" s="127"/>
      <c r="Q23461" s="127"/>
      <c r="R23461" s="127"/>
    </row>
    <row r="23462" spans="7:18" x14ac:dyDescent="0.2">
      <c r="G23462" s="64"/>
      <c r="H23462" s="64"/>
      <c r="O23462" s="87"/>
      <c r="P23462" s="127"/>
      <c r="Q23462" s="127"/>
      <c r="R23462" s="127"/>
    </row>
    <row r="23463" spans="7:18" x14ac:dyDescent="0.2">
      <c r="G23463" s="64"/>
      <c r="H23463" s="64"/>
      <c r="O23463" s="87"/>
      <c r="P23463" s="127"/>
      <c r="Q23463" s="127"/>
      <c r="R23463" s="127"/>
    </row>
    <row r="23464" spans="7:18" x14ac:dyDescent="0.2">
      <c r="G23464" s="64"/>
      <c r="H23464" s="64"/>
      <c r="O23464" s="87"/>
      <c r="P23464" s="127"/>
      <c r="Q23464" s="127"/>
      <c r="R23464" s="127"/>
    </row>
    <row r="23465" spans="7:18" x14ac:dyDescent="0.2">
      <c r="G23465" s="64"/>
      <c r="H23465" s="64"/>
      <c r="O23465" s="87"/>
      <c r="P23465" s="127"/>
      <c r="Q23465" s="127"/>
      <c r="R23465" s="127"/>
    </row>
    <row r="23466" spans="7:18" x14ac:dyDescent="0.2">
      <c r="G23466" s="64"/>
      <c r="H23466" s="64"/>
      <c r="O23466" s="87"/>
      <c r="P23466" s="127"/>
      <c r="Q23466" s="127"/>
      <c r="R23466" s="127"/>
    </row>
    <row r="23467" spans="7:18" x14ac:dyDescent="0.2">
      <c r="G23467" s="64"/>
      <c r="H23467" s="64"/>
      <c r="O23467" s="87"/>
      <c r="P23467" s="127"/>
      <c r="Q23467" s="127"/>
      <c r="R23467" s="127"/>
    </row>
    <row r="23468" spans="7:18" x14ac:dyDescent="0.2">
      <c r="G23468" s="64"/>
      <c r="H23468" s="64"/>
      <c r="O23468" s="87"/>
      <c r="P23468" s="127"/>
      <c r="Q23468" s="127"/>
      <c r="R23468" s="127"/>
    </row>
    <row r="23469" spans="7:18" x14ac:dyDescent="0.2">
      <c r="G23469" s="64"/>
      <c r="H23469" s="64"/>
      <c r="O23469" s="87"/>
      <c r="P23469" s="127"/>
      <c r="Q23469" s="127"/>
      <c r="R23469" s="127"/>
    </row>
    <row r="23470" spans="7:18" x14ac:dyDescent="0.2">
      <c r="G23470" s="64"/>
      <c r="H23470" s="64"/>
      <c r="O23470" s="87"/>
      <c r="P23470" s="127"/>
      <c r="Q23470" s="127"/>
      <c r="R23470" s="127"/>
    </row>
    <row r="23471" spans="7:18" x14ac:dyDescent="0.2">
      <c r="G23471" s="64"/>
      <c r="H23471" s="64"/>
      <c r="O23471" s="87"/>
      <c r="P23471" s="127"/>
      <c r="Q23471" s="127"/>
      <c r="R23471" s="127"/>
    </row>
    <row r="23472" spans="7:18" x14ac:dyDescent="0.2">
      <c r="G23472" s="64"/>
      <c r="H23472" s="64"/>
      <c r="O23472" s="87"/>
      <c r="P23472" s="127"/>
      <c r="Q23472" s="127"/>
      <c r="R23472" s="127"/>
    </row>
    <row r="23473" spans="7:18" x14ac:dyDescent="0.2">
      <c r="G23473" s="64"/>
      <c r="H23473" s="64"/>
      <c r="O23473" s="87"/>
      <c r="P23473" s="127"/>
      <c r="Q23473" s="127"/>
      <c r="R23473" s="127"/>
    </row>
    <row r="23474" spans="7:18" x14ac:dyDescent="0.2">
      <c r="G23474" s="64"/>
      <c r="H23474" s="64"/>
      <c r="O23474" s="87"/>
      <c r="P23474" s="127"/>
      <c r="Q23474" s="127"/>
      <c r="R23474" s="127"/>
    </row>
    <row r="23475" spans="7:18" x14ac:dyDescent="0.2">
      <c r="G23475" s="64"/>
      <c r="H23475" s="64"/>
      <c r="O23475" s="87"/>
      <c r="P23475" s="127"/>
      <c r="Q23475" s="127"/>
      <c r="R23475" s="127"/>
    </row>
    <row r="23476" spans="7:18" x14ac:dyDescent="0.2">
      <c r="G23476" s="64"/>
      <c r="H23476" s="64"/>
      <c r="O23476" s="87"/>
      <c r="P23476" s="127"/>
      <c r="Q23476" s="127"/>
      <c r="R23476" s="127"/>
    </row>
    <row r="23477" spans="7:18" x14ac:dyDescent="0.2">
      <c r="G23477" s="64"/>
      <c r="H23477" s="64"/>
      <c r="O23477" s="87"/>
      <c r="P23477" s="127"/>
      <c r="Q23477" s="127"/>
      <c r="R23477" s="127"/>
    </row>
    <row r="23478" spans="7:18" x14ac:dyDescent="0.2">
      <c r="G23478" s="64"/>
      <c r="H23478" s="64"/>
      <c r="O23478" s="87"/>
      <c r="P23478" s="127"/>
      <c r="Q23478" s="127"/>
      <c r="R23478" s="127"/>
    </row>
    <row r="23479" spans="7:18" x14ac:dyDescent="0.2">
      <c r="G23479" s="64"/>
      <c r="H23479" s="64"/>
      <c r="O23479" s="87"/>
      <c r="P23479" s="127"/>
      <c r="Q23479" s="127"/>
      <c r="R23479" s="127"/>
    </row>
    <row r="23480" spans="7:18" x14ac:dyDescent="0.2">
      <c r="G23480" s="64"/>
      <c r="H23480" s="64"/>
      <c r="O23480" s="87"/>
      <c r="P23480" s="127"/>
      <c r="Q23480" s="127"/>
      <c r="R23480" s="127"/>
    </row>
    <row r="23481" spans="7:18" x14ac:dyDescent="0.2">
      <c r="G23481" s="64"/>
      <c r="H23481" s="64"/>
      <c r="O23481" s="87"/>
      <c r="P23481" s="127"/>
      <c r="Q23481" s="127"/>
      <c r="R23481" s="127"/>
    </row>
    <row r="23482" spans="7:18" x14ac:dyDescent="0.2">
      <c r="G23482" s="64"/>
      <c r="H23482" s="64"/>
      <c r="O23482" s="87"/>
      <c r="P23482" s="127"/>
      <c r="Q23482" s="127"/>
      <c r="R23482" s="127"/>
    </row>
    <row r="23483" spans="7:18" x14ac:dyDescent="0.2">
      <c r="G23483" s="64"/>
      <c r="H23483" s="64"/>
      <c r="O23483" s="87"/>
      <c r="P23483" s="127"/>
      <c r="Q23483" s="127"/>
      <c r="R23483" s="127"/>
    </row>
    <row r="23484" spans="7:18" x14ac:dyDescent="0.2">
      <c r="G23484" s="64"/>
      <c r="H23484" s="64"/>
      <c r="O23484" s="87"/>
      <c r="P23484" s="127"/>
      <c r="Q23484" s="127"/>
      <c r="R23484" s="127"/>
    </row>
    <row r="23485" spans="7:18" x14ac:dyDescent="0.2">
      <c r="G23485" s="64"/>
      <c r="H23485" s="64"/>
      <c r="O23485" s="87"/>
      <c r="P23485" s="127"/>
      <c r="Q23485" s="127"/>
      <c r="R23485" s="127"/>
    </row>
    <row r="23486" spans="7:18" x14ac:dyDescent="0.2">
      <c r="G23486" s="64"/>
      <c r="H23486" s="64"/>
      <c r="O23486" s="87"/>
      <c r="P23486" s="127"/>
      <c r="Q23486" s="127"/>
      <c r="R23486" s="127"/>
    </row>
    <row r="23487" spans="7:18" x14ac:dyDescent="0.2">
      <c r="G23487" s="64"/>
      <c r="H23487" s="64"/>
      <c r="O23487" s="87"/>
      <c r="P23487" s="127"/>
      <c r="Q23487" s="127"/>
      <c r="R23487" s="127"/>
    </row>
    <row r="23488" spans="7:18" x14ac:dyDescent="0.2">
      <c r="G23488" s="64"/>
      <c r="H23488" s="64"/>
      <c r="O23488" s="87"/>
      <c r="P23488" s="127"/>
      <c r="Q23488" s="127"/>
      <c r="R23488" s="127"/>
    </row>
    <row r="23489" spans="7:18" x14ac:dyDescent="0.2">
      <c r="G23489" s="64"/>
      <c r="H23489" s="64"/>
      <c r="O23489" s="87"/>
      <c r="P23489" s="127"/>
      <c r="Q23489" s="127"/>
      <c r="R23489" s="127"/>
    </row>
    <row r="23490" spans="7:18" x14ac:dyDescent="0.2">
      <c r="G23490" s="64"/>
      <c r="H23490" s="64"/>
      <c r="O23490" s="87"/>
      <c r="P23490" s="127"/>
      <c r="Q23490" s="127"/>
      <c r="R23490" s="127"/>
    </row>
    <row r="23491" spans="7:18" x14ac:dyDescent="0.2">
      <c r="G23491" s="64"/>
      <c r="H23491" s="64"/>
      <c r="O23491" s="87"/>
      <c r="P23491" s="127"/>
      <c r="Q23491" s="127"/>
      <c r="R23491" s="127"/>
    </row>
    <row r="23492" spans="7:18" x14ac:dyDescent="0.2">
      <c r="G23492" s="64"/>
      <c r="H23492" s="64"/>
      <c r="O23492" s="87"/>
      <c r="P23492" s="127"/>
      <c r="Q23492" s="127"/>
      <c r="R23492" s="127"/>
    </row>
    <row r="23493" spans="7:18" x14ac:dyDescent="0.2">
      <c r="G23493" s="64"/>
      <c r="H23493" s="64"/>
      <c r="O23493" s="87"/>
      <c r="P23493" s="127"/>
      <c r="Q23493" s="127"/>
      <c r="R23493" s="127"/>
    </row>
    <row r="23494" spans="7:18" x14ac:dyDescent="0.2">
      <c r="G23494" s="64"/>
      <c r="H23494" s="64"/>
      <c r="O23494" s="87"/>
      <c r="P23494" s="127"/>
      <c r="Q23494" s="127"/>
      <c r="R23494" s="127"/>
    </row>
    <row r="23495" spans="7:18" x14ac:dyDescent="0.2">
      <c r="G23495" s="64"/>
      <c r="H23495" s="64"/>
      <c r="O23495" s="87"/>
      <c r="P23495" s="127"/>
      <c r="Q23495" s="127"/>
      <c r="R23495" s="127"/>
    </row>
    <row r="23496" spans="7:18" x14ac:dyDescent="0.2">
      <c r="G23496" s="64"/>
      <c r="H23496" s="64"/>
      <c r="O23496" s="87"/>
      <c r="P23496" s="127"/>
      <c r="Q23496" s="127"/>
      <c r="R23496" s="127"/>
    </row>
    <row r="23497" spans="7:18" x14ac:dyDescent="0.2">
      <c r="G23497" s="64"/>
      <c r="H23497" s="64"/>
      <c r="O23497" s="87"/>
      <c r="P23497" s="127"/>
      <c r="Q23497" s="127"/>
      <c r="R23497" s="127"/>
    </row>
    <row r="23498" spans="7:18" x14ac:dyDescent="0.2">
      <c r="G23498" s="64"/>
      <c r="H23498" s="64"/>
      <c r="O23498" s="87"/>
      <c r="P23498" s="127"/>
      <c r="Q23498" s="127"/>
      <c r="R23498" s="127"/>
    </row>
    <row r="23499" spans="7:18" x14ac:dyDescent="0.2">
      <c r="G23499" s="64"/>
      <c r="H23499" s="64"/>
      <c r="O23499" s="87"/>
      <c r="P23499" s="127"/>
      <c r="Q23499" s="127"/>
      <c r="R23499" s="127"/>
    </row>
    <row r="23500" spans="7:18" x14ac:dyDescent="0.2">
      <c r="G23500" s="64"/>
      <c r="H23500" s="64"/>
      <c r="O23500" s="87"/>
      <c r="P23500" s="127"/>
      <c r="Q23500" s="127"/>
      <c r="R23500" s="127"/>
    </row>
    <row r="23501" spans="7:18" x14ac:dyDescent="0.2">
      <c r="G23501" s="64"/>
      <c r="H23501" s="64"/>
      <c r="O23501" s="87"/>
      <c r="P23501" s="127"/>
      <c r="Q23501" s="127"/>
      <c r="R23501" s="127"/>
    </row>
    <row r="23502" spans="7:18" x14ac:dyDescent="0.2">
      <c r="G23502" s="64"/>
      <c r="H23502" s="64"/>
      <c r="O23502" s="87"/>
      <c r="P23502" s="127"/>
      <c r="Q23502" s="127"/>
      <c r="R23502" s="127"/>
    </row>
    <row r="23503" spans="7:18" x14ac:dyDescent="0.2">
      <c r="G23503" s="64"/>
      <c r="H23503" s="64"/>
      <c r="O23503" s="87"/>
      <c r="P23503" s="127"/>
      <c r="Q23503" s="127"/>
      <c r="R23503" s="127"/>
    </row>
    <row r="23504" spans="7:18" x14ac:dyDescent="0.2">
      <c r="G23504" s="64"/>
      <c r="H23504" s="64"/>
      <c r="O23504" s="87"/>
      <c r="P23504" s="127"/>
      <c r="Q23504" s="127"/>
      <c r="R23504" s="127"/>
    </row>
    <row r="23505" spans="7:18" x14ac:dyDescent="0.2">
      <c r="G23505" s="64"/>
      <c r="H23505" s="64"/>
      <c r="O23505" s="87"/>
      <c r="P23505" s="127"/>
      <c r="Q23505" s="127"/>
      <c r="R23505" s="127"/>
    </row>
    <row r="23506" spans="7:18" x14ac:dyDescent="0.2">
      <c r="G23506" s="64"/>
      <c r="H23506" s="64"/>
      <c r="O23506" s="87"/>
      <c r="P23506" s="127"/>
      <c r="Q23506" s="127"/>
      <c r="R23506" s="127"/>
    </row>
    <row r="23507" spans="7:18" x14ac:dyDescent="0.2">
      <c r="G23507" s="64"/>
      <c r="H23507" s="64"/>
      <c r="O23507" s="87"/>
      <c r="P23507" s="127"/>
      <c r="Q23507" s="127"/>
      <c r="R23507" s="127"/>
    </row>
    <row r="23508" spans="7:18" x14ac:dyDescent="0.2">
      <c r="G23508" s="64"/>
      <c r="H23508" s="64"/>
      <c r="O23508" s="87"/>
      <c r="P23508" s="127"/>
      <c r="Q23508" s="127"/>
      <c r="R23508" s="127"/>
    </row>
    <row r="23509" spans="7:18" x14ac:dyDescent="0.2">
      <c r="G23509" s="64"/>
      <c r="H23509" s="64"/>
      <c r="O23509" s="87"/>
      <c r="P23509" s="127"/>
      <c r="Q23509" s="127"/>
      <c r="R23509" s="127"/>
    </row>
    <row r="23510" spans="7:18" x14ac:dyDescent="0.2">
      <c r="G23510" s="64"/>
      <c r="H23510" s="64"/>
      <c r="O23510" s="87"/>
      <c r="P23510" s="127"/>
      <c r="Q23510" s="127"/>
      <c r="R23510" s="127"/>
    </row>
    <row r="23511" spans="7:18" x14ac:dyDescent="0.2">
      <c r="G23511" s="64"/>
      <c r="H23511" s="64"/>
      <c r="O23511" s="87"/>
      <c r="P23511" s="127"/>
      <c r="Q23511" s="127"/>
      <c r="R23511" s="127"/>
    </row>
    <row r="23512" spans="7:18" x14ac:dyDescent="0.2">
      <c r="G23512" s="64"/>
      <c r="H23512" s="64"/>
      <c r="O23512" s="87"/>
      <c r="P23512" s="127"/>
      <c r="Q23512" s="127"/>
      <c r="R23512" s="127"/>
    </row>
    <row r="23513" spans="7:18" x14ac:dyDescent="0.2">
      <c r="G23513" s="64"/>
      <c r="H23513" s="64"/>
      <c r="O23513" s="87"/>
      <c r="P23513" s="127"/>
      <c r="Q23513" s="127"/>
      <c r="R23513" s="127"/>
    </row>
    <row r="23514" spans="7:18" x14ac:dyDescent="0.2">
      <c r="G23514" s="64"/>
      <c r="H23514" s="64"/>
      <c r="O23514" s="87"/>
      <c r="P23514" s="127"/>
      <c r="Q23514" s="127"/>
      <c r="R23514" s="127"/>
    </row>
    <row r="23515" spans="7:18" x14ac:dyDescent="0.2">
      <c r="G23515" s="64"/>
      <c r="H23515" s="64"/>
      <c r="O23515" s="87"/>
      <c r="P23515" s="127"/>
      <c r="Q23515" s="127"/>
      <c r="R23515" s="127"/>
    </row>
    <row r="23516" spans="7:18" x14ac:dyDescent="0.2">
      <c r="G23516" s="64"/>
      <c r="H23516" s="64"/>
      <c r="O23516" s="87"/>
      <c r="P23516" s="127"/>
      <c r="Q23516" s="127"/>
      <c r="R23516" s="127"/>
    </row>
    <row r="23517" spans="7:18" x14ac:dyDescent="0.2">
      <c r="G23517" s="64"/>
      <c r="H23517" s="64"/>
      <c r="O23517" s="87"/>
      <c r="P23517" s="127"/>
      <c r="Q23517" s="127"/>
      <c r="R23517" s="127"/>
    </row>
    <row r="23518" spans="7:18" x14ac:dyDescent="0.2">
      <c r="G23518" s="64"/>
      <c r="H23518" s="64"/>
      <c r="O23518" s="87"/>
      <c r="P23518" s="127"/>
      <c r="Q23518" s="127"/>
      <c r="R23518" s="127"/>
    </row>
    <row r="23519" spans="7:18" x14ac:dyDescent="0.2">
      <c r="G23519" s="64"/>
      <c r="H23519" s="64"/>
      <c r="O23519" s="87"/>
      <c r="P23519" s="127"/>
      <c r="Q23519" s="127"/>
      <c r="R23519" s="127"/>
    </row>
    <row r="23520" spans="7:18" x14ac:dyDescent="0.2">
      <c r="G23520" s="64"/>
      <c r="H23520" s="64"/>
      <c r="O23520" s="87"/>
      <c r="P23520" s="127"/>
      <c r="Q23520" s="127"/>
      <c r="R23520" s="127"/>
    </row>
    <row r="23521" spans="7:18" x14ac:dyDescent="0.2">
      <c r="G23521" s="64"/>
      <c r="H23521" s="64"/>
      <c r="O23521" s="87"/>
      <c r="P23521" s="127"/>
      <c r="Q23521" s="127"/>
      <c r="R23521" s="127"/>
    </row>
    <row r="23522" spans="7:18" x14ac:dyDescent="0.2">
      <c r="G23522" s="64"/>
      <c r="H23522" s="64"/>
      <c r="O23522" s="87"/>
      <c r="P23522" s="127"/>
      <c r="Q23522" s="127"/>
      <c r="R23522" s="127"/>
    </row>
    <row r="23523" spans="7:18" x14ac:dyDescent="0.2">
      <c r="G23523" s="64"/>
      <c r="H23523" s="64"/>
      <c r="O23523" s="87"/>
      <c r="P23523" s="127"/>
      <c r="Q23523" s="127"/>
      <c r="R23523" s="127"/>
    </row>
    <row r="23524" spans="7:18" x14ac:dyDescent="0.2">
      <c r="G23524" s="64"/>
      <c r="H23524" s="64"/>
      <c r="O23524" s="87"/>
      <c r="P23524" s="127"/>
      <c r="Q23524" s="127"/>
      <c r="R23524" s="127"/>
    </row>
    <row r="23525" spans="7:18" x14ac:dyDescent="0.2">
      <c r="G23525" s="64"/>
      <c r="H23525" s="64"/>
      <c r="O23525" s="87"/>
      <c r="P23525" s="127"/>
      <c r="Q23525" s="127"/>
      <c r="R23525" s="127"/>
    </row>
    <row r="23526" spans="7:18" x14ac:dyDescent="0.2">
      <c r="G23526" s="64"/>
      <c r="H23526" s="64"/>
      <c r="O23526" s="87"/>
      <c r="P23526" s="127"/>
      <c r="Q23526" s="127"/>
      <c r="R23526" s="127"/>
    </row>
    <row r="23527" spans="7:18" x14ac:dyDescent="0.2">
      <c r="G23527" s="64"/>
      <c r="H23527" s="64"/>
      <c r="O23527" s="87"/>
      <c r="P23527" s="127"/>
      <c r="Q23527" s="127"/>
      <c r="R23527" s="127"/>
    </row>
    <row r="23528" spans="7:18" x14ac:dyDescent="0.2">
      <c r="G23528" s="64"/>
      <c r="H23528" s="64"/>
      <c r="O23528" s="87"/>
      <c r="P23528" s="127"/>
      <c r="Q23528" s="127"/>
      <c r="R23528" s="127"/>
    </row>
    <row r="23529" spans="7:18" x14ac:dyDescent="0.2">
      <c r="G23529" s="64"/>
      <c r="H23529" s="64"/>
      <c r="O23529" s="87"/>
      <c r="P23529" s="127"/>
      <c r="Q23529" s="127"/>
      <c r="R23529" s="127"/>
    </row>
    <row r="23530" spans="7:18" x14ac:dyDescent="0.2">
      <c r="G23530" s="64"/>
      <c r="H23530" s="64"/>
      <c r="O23530" s="87"/>
      <c r="P23530" s="127"/>
      <c r="Q23530" s="127"/>
      <c r="R23530" s="127"/>
    </row>
    <row r="23531" spans="7:18" x14ac:dyDescent="0.2">
      <c r="G23531" s="64"/>
      <c r="H23531" s="64"/>
      <c r="O23531" s="87"/>
      <c r="P23531" s="127"/>
      <c r="Q23531" s="127"/>
      <c r="R23531" s="127"/>
    </row>
    <row r="23532" spans="7:18" x14ac:dyDescent="0.2">
      <c r="G23532" s="64"/>
      <c r="H23532" s="64"/>
      <c r="O23532" s="87"/>
      <c r="P23532" s="127"/>
      <c r="Q23532" s="127"/>
      <c r="R23532" s="127"/>
    </row>
    <row r="23533" spans="7:18" x14ac:dyDescent="0.2">
      <c r="G23533" s="64"/>
      <c r="H23533" s="64"/>
      <c r="O23533" s="87"/>
      <c r="P23533" s="127"/>
      <c r="Q23533" s="127"/>
      <c r="R23533" s="127"/>
    </row>
    <row r="23534" spans="7:18" x14ac:dyDescent="0.2">
      <c r="G23534" s="64"/>
      <c r="H23534" s="64"/>
      <c r="O23534" s="87"/>
      <c r="P23534" s="127"/>
      <c r="Q23534" s="127"/>
      <c r="R23534" s="127"/>
    </row>
    <row r="23535" spans="7:18" x14ac:dyDescent="0.2">
      <c r="G23535" s="64"/>
      <c r="H23535" s="64"/>
      <c r="O23535" s="87"/>
      <c r="P23535" s="127"/>
      <c r="Q23535" s="127"/>
      <c r="R23535" s="127"/>
    </row>
    <row r="23536" spans="7:18" x14ac:dyDescent="0.2">
      <c r="G23536" s="64"/>
      <c r="H23536" s="64"/>
      <c r="O23536" s="87"/>
      <c r="P23536" s="127"/>
      <c r="Q23536" s="127"/>
      <c r="R23536" s="127"/>
    </row>
    <row r="23537" spans="7:18" x14ac:dyDescent="0.2">
      <c r="G23537" s="64"/>
      <c r="H23537" s="64"/>
      <c r="O23537" s="87"/>
      <c r="P23537" s="127"/>
      <c r="Q23537" s="127"/>
      <c r="R23537" s="127"/>
    </row>
    <row r="23538" spans="7:18" x14ac:dyDescent="0.2">
      <c r="G23538" s="64"/>
      <c r="H23538" s="64"/>
      <c r="O23538" s="87"/>
      <c r="P23538" s="127"/>
      <c r="Q23538" s="127"/>
      <c r="R23538" s="127"/>
    </row>
    <row r="23539" spans="7:18" x14ac:dyDescent="0.2">
      <c r="G23539" s="64"/>
      <c r="H23539" s="64"/>
      <c r="O23539" s="87"/>
      <c r="P23539" s="127"/>
      <c r="Q23539" s="127"/>
      <c r="R23539" s="127"/>
    </row>
    <row r="23540" spans="7:18" x14ac:dyDescent="0.2">
      <c r="G23540" s="64"/>
      <c r="H23540" s="64"/>
      <c r="O23540" s="87"/>
      <c r="P23540" s="127"/>
      <c r="Q23540" s="127"/>
      <c r="R23540" s="127"/>
    </row>
    <row r="23541" spans="7:18" x14ac:dyDescent="0.2">
      <c r="G23541" s="64"/>
      <c r="H23541" s="64"/>
      <c r="O23541" s="87"/>
      <c r="P23541" s="127"/>
      <c r="Q23541" s="127"/>
      <c r="R23541" s="127"/>
    </row>
    <row r="23542" spans="7:18" x14ac:dyDescent="0.2">
      <c r="G23542" s="64"/>
      <c r="H23542" s="64"/>
      <c r="O23542" s="87"/>
      <c r="P23542" s="127"/>
      <c r="Q23542" s="127"/>
      <c r="R23542" s="127"/>
    </row>
    <row r="23543" spans="7:18" x14ac:dyDescent="0.2">
      <c r="G23543" s="64"/>
      <c r="H23543" s="64"/>
      <c r="O23543" s="87"/>
      <c r="P23543" s="127"/>
      <c r="Q23543" s="127"/>
      <c r="R23543" s="127"/>
    </row>
    <row r="23544" spans="7:18" x14ac:dyDescent="0.2">
      <c r="G23544" s="64"/>
      <c r="H23544" s="64"/>
      <c r="O23544" s="87"/>
      <c r="P23544" s="127"/>
      <c r="Q23544" s="127"/>
      <c r="R23544" s="127"/>
    </row>
    <row r="23545" spans="7:18" x14ac:dyDescent="0.2">
      <c r="G23545" s="64"/>
      <c r="H23545" s="64"/>
      <c r="O23545" s="87"/>
      <c r="P23545" s="127"/>
      <c r="Q23545" s="127"/>
      <c r="R23545" s="127"/>
    </row>
    <row r="23546" spans="7:18" x14ac:dyDescent="0.2">
      <c r="G23546" s="64"/>
      <c r="H23546" s="64"/>
      <c r="O23546" s="87"/>
      <c r="P23546" s="127"/>
      <c r="Q23546" s="127"/>
      <c r="R23546" s="127"/>
    </row>
    <row r="23547" spans="7:18" x14ac:dyDescent="0.2">
      <c r="G23547" s="64"/>
      <c r="H23547" s="64"/>
      <c r="O23547" s="87"/>
      <c r="P23547" s="127"/>
      <c r="Q23547" s="127"/>
      <c r="R23547" s="127"/>
    </row>
    <row r="23548" spans="7:18" x14ac:dyDescent="0.2">
      <c r="G23548" s="64"/>
      <c r="H23548" s="64"/>
      <c r="O23548" s="87"/>
      <c r="P23548" s="127"/>
      <c r="Q23548" s="127"/>
      <c r="R23548" s="127"/>
    </row>
    <row r="23549" spans="7:18" x14ac:dyDescent="0.2">
      <c r="G23549" s="64"/>
      <c r="H23549" s="64"/>
      <c r="O23549" s="87"/>
      <c r="P23549" s="127"/>
      <c r="Q23549" s="127"/>
      <c r="R23549" s="127"/>
    </row>
    <row r="23550" spans="7:18" x14ac:dyDescent="0.2">
      <c r="G23550" s="64"/>
      <c r="H23550" s="64"/>
      <c r="O23550" s="87"/>
      <c r="P23550" s="127"/>
      <c r="Q23550" s="127"/>
      <c r="R23550" s="127"/>
    </row>
    <row r="23551" spans="7:18" x14ac:dyDescent="0.2">
      <c r="G23551" s="64"/>
      <c r="H23551" s="64"/>
      <c r="O23551" s="87"/>
      <c r="P23551" s="127"/>
      <c r="Q23551" s="127"/>
      <c r="R23551" s="127"/>
    </row>
    <row r="23552" spans="7:18" x14ac:dyDescent="0.2">
      <c r="G23552" s="64"/>
      <c r="H23552" s="64"/>
      <c r="O23552" s="87"/>
      <c r="P23552" s="127"/>
      <c r="Q23552" s="127"/>
      <c r="R23552" s="127"/>
    </row>
    <row r="23553" spans="7:18" x14ac:dyDescent="0.2">
      <c r="G23553" s="64"/>
      <c r="H23553" s="64"/>
      <c r="O23553" s="87"/>
      <c r="P23553" s="127"/>
      <c r="Q23553" s="127"/>
      <c r="R23553" s="127"/>
    </row>
    <row r="23554" spans="7:18" x14ac:dyDescent="0.2">
      <c r="G23554" s="64"/>
      <c r="H23554" s="64"/>
      <c r="O23554" s="87"/>
      <c r="P23554" s="127"/>
      <c r="Q23554" s="127"/>
      <c r="R23554" s="127"/>
    </row>
    <row r="23555" spans="7:18" x14ac:dyDescent="0.2">
      <c r="G23555" s="64"/>
      <c r="H23555" s="64"/>
      <c r="O23555" s="87"/>
      <c r="P23555" s="127"/>
      <c r="Q23555" s="127"/>
      <c r="R23555" s="127"/>
    </row>
    <row r="23556" spans="7:18" x14ac:dyDescent="0.2">
      <c r="G23556" s="64"/>
      <c r="H23556" s="64"/>
      <c r="O23556" s="87"/>
      <c r="P23556" s="127"/>
      <c r="Q23556" s="127"/>
      <c r="R23556" s="127"/>
    </row>
    <row r="23557" spans="7:18" x14ac:dyDescent="0.2">
      <c r="G23557" s="64"/>
      <c r="H23557" s="64"/>
      <c r="O23557" s="87"/>
      <c r="P23557" s="127"/>
      <c r="Q23557" s="127"/>
      <c r="R23557" s="127"/>
    </row>
    <row r="23558" spans="7:18" x14ac:dyDescent="0.2">
      <c r="G23558" s="64"/>
      <c r="H23558" s="64"/>
      <c r="O23558" s="87"/>
      <c r="P23558" s="127"/>
      <c r="Q23558" s="127"/>
      <c r="R23558" s="127"/>
    </row>
    <row r="23559" spans="7:18" x14ac:dyDescent="0.2">
      <c r="G23559" s="64"/>
      <c r="H23559" s="64"/>
      <c r="O23559" s="87"/>
      <c r="P23559" s="127"/>
      <c r="Q23559" s="127"/>
      <c r="R23559" s="127"/>
    </row>
    <row r="23560" spans="7:18" x14ac:dyDescent="0.2">
      <c r="G23560" s="64"/>
      <c r="H23560" s="64"/>
      <c r="O23560" s="87"/>
      <c r="P23560" s="127"/>
      <c r="Q23560" s="127"/>
      <c r="R23560" s="127"/>
    </row>
    <row r="23561" spans="7:18" x14ac:dyDescent="0.2">
      <c r="G23561" s="64"/>
      <c r="H23561" s="64"/>
      <c r="O23561" s="87"/>
      <c r="P23561" s="127"/>
      <c r="Q23561" s="127"/>
      <c r="R23561" s="127"/>
    </row>
    <row r="23562" spans="7:18" x14ac:dyDescent="0.2">
      <c r="G23562" s="64"/>
      <c r="H23562" s="64"/>
      <c r="O23562" s="87"/>
      <c r="P23562" s="127"/>
      <c r="Q23562" s="127"/>
      <c r="R23562" s="127"/>
    </row>
    <row r="23563" spans="7:18" x14ac:dyDescent="0.2">
      <c r="G23563" s="64"/>
      <c r="H23563" s="64"/>
      <c r="O23563" s="87"/>
      <c r="P23563" s="127"/>
      <c r="Q23563" s="127"/>
      <c r="R23563" s="127"/>
    </row>
    <row r="23564" spans="7:18" x14ac:dyDescent="0.2">
      <c r="G23564" s="64"/>
      <c r="H23564" s="64"/>
      <c r="O23564" s="87"/>
      <c r="P23564" s="127"/>
      <c r="Q23564" s="127"/>
      <c r="R23564" s="127"/>
    </row>
    <row r="23565" spans="7:18" x14ac:dyDescent="0.2">
      <c r="G23565" s="64"/>
      <c r="H23565" s="64"/>
      <c r="O23565" s="87"/>
      <c r="P23565" s="127"/>
      <c r="Q23565" s="127"/>
      <c r="R23565" s="127"/>
    </row>
    <row r="23566" spans="7:18" x14ac:dyDescent="0.2">
      <c r="G23566" s="64"/>
      <c r="H23566" s="64"/>
      <c r="O23566" s="87"/>
      <c r="P23566" s="127"/>
      <c r="Q23566" s="127"/>
      <c r="R23566" s="127"/>
    </row>
    <row r="23567" spans="7:18" x14ac:dyDescent="0.2">
      <c r="G23567" s="64"/>
      <c r="H23567" s="64"/>
      <c r="O23567" s="87"/>
      <c r="P23567" s="127"/>
      <c r="Q23567" s="127"/>
      <c r="R23567" s="127"/>
    </row>
    <row r="23568" spans="7:18" x14ac:dyDescent="0.2">
      <c r="G23568" s="64"/>
      <c r="H23568" s="64"/>
      <c r="O23568" s="87"/>
      <c r="P23568" s="127"/>
      <c r="Q23568" s="127"/>
      <c r="R23568" s="127"/>
    </row>
    <row r="23569" spans="7:18" x14ac:dyDescent="0.2">
      <c r="G23569" s="64"/>
      <c r="H23569" s="64"/>
      <c r="O23569" s="87"/>
      <c r="P23569" s="127"/>
      <c r="Q23569" s="127"/>
      <c r="R23569" s="127"/>
    </row>
    <row r="23570" spans="7:18" x14ac:dyDescent="0.2">
      <c r="G23570" s="64"/>
      <c r="H23570" s="64"/>
      <c r="O23570" s="87"/>
      <c r="P23570" s="127"/>
      <c r="Q23570" s="127"/>
      <c r="R23570" s="127"/>
    </row>
    <row r="23571" spans="7:18" x14ac:dyDescent="0.2">
      <c r="G23571" s="64"/>
      <c r="H23571" s="64"/>
      <c r="O23571" s="87"/>
      <c r="P23571" s="127"/>
      <c r="Q23571" s="127"/>
      <c r="R23571" s="127"/>
    </row>
    <row r="23572" spans="7:18" x14ac:dyDescent="0.2">
      <c r="G23572" s="64"/>
      <c r="H23572" s="64"/>
      <c r="O23572" s="87"/>
      <c r="P23572" s="127"/>
      <c r="Q23572" s="127"/>
      <c r="R23572" s="127"/>
    </row>
    <row r="23573" spans="7:18" x14ac:dyDescent="0.2">
      <c r="G23573" s="64"/>
      <c r="H23573" s="64"/>
      <c r="O23573" s="87"/>
      <c r="P23573" s="127"/>
      <c r="Q23573" s="127"/>
      <c r="R23573" s="127"/>
    </row>
    <row r="23574" spans="7:18" x14ac:dyDescent="0.2">
      <c r="G23574" s="64"/>
      <c r="H23574" s="64"/>
      <c r="O23574" s="87"/>
      <c r="P23574" s="127"/>
      <c r="Q23574" s="127"/>
      <c r="R23574" s="127"/>
    </row>
    <row r="23575" spans="7:18" x14ac:dyDescent="0.2">
      <c r="G23575" s="64"/>
      <c r="H23575" s="64"/>
      <c r="O23575" s="87"/>
      <c r="P23575" s="127"/>
      <c r="Q23575" s="127"/>
      <c r="R23575" s="127"/>
    </row>
    <row r="23576" spans="7:18" x14ac:dyDescent="0.2">
      <c r="G23576" s="64"/>
      <c r="H23576" s="64"/>
      <c r="O23576" s="87"/>
      <c r="P23576" s="127"/>
      <c r="Q23576" s="127"/>
      <c r="R23576" s="127"/>
    </row>
    <row r="23577" spans="7:18" x14ac:dyDescent="0.2">
      <c r="G23577" s="64"/>
      <c r="H23577" s="64"/>
      <c r="O23577" s="87"/>
      <c r="P23577" s="127"/>
      <c r="Q23577" s="127"/>
      <c r="R23577" s="127"/>
    </row>
    <row r="23578" spans="7:18" x14ac:dyDescent="0.2">
      <c r="G23578" s="64"/>
      <c r="H23578" s="64"/>
      <c r="O23578" s="87"/>
      <c r="P23578" s="127"/>
      <c r="Q23578" s="127"/>
      <c r="R23578" s="127"/>
    </row>
    <row r="23579" spans="7:18" x14ac:dyDescent="0.2">
      <c r="G23579" s="64"/>
      <c r="H23579" s="64"/>
      <c r="O23579" s="87"/>
      <c r="P23579" s="127"/>
      <c r="Q23579" s="127"/>
      <c r="R23579" s="127"/>
    </row>
    <row r="23580" spans="7:18" x14ac:dyDescent="0.2">
      <c r="G23580" s="64"/>
      <c r="H23580" s="64"/>
      <c r="O23580" s="87"/>
      <c r="P23580" s="127"/>
      <c r="Q23580" s="127"/>
      <c r="R23580" s="127"/>
    </row>
    <row r="23581" spans="7:18" x14ac:dyDescent="0.2">
      <c r="G23581" s="64"/>
      <c r="H23581" s="64"/>
      <c r="O23581" s="87"/>
      <c r="P23581" s="127"/>
      <c r="Q23581" s="127"/>
      <c r="R23581" s="127"/>
    </row>
    <row r="23582" spans="7:18" x14ac:dyDescent="0.2">
      <c r="G23582" s="64"/>
      <c r="H23582" s="64"/>
      <c r="O23582" s="87"/>
      <c r="P23582" s="127"/>
      <c r="Q23582" s="127"/>
      <c r="R23582" s="127"/>
    </row>
    <row r="23583" spans="7:18" x14ac:dyDescent="0.2">
      <c r="G23583" s="64"/>
      <c r="H23583" s="64"/>
      <c r="O23583" s="87"/>
      <c r="P23583" s="127"/>
      <c r="Q23583" s="127"/>
      <c r="R23583" s="127"/>
    </row>
    <row r="23584" spans="7:18" x14ac:dyDescent="0.2">
      <c r="G23584" s="64"/>
      <c r="H23584" s="64"/>
      <c r="O23584" s="87"/>
      <c r="P23584" s="127"/>
      <c r="Q23584" s="127"/>
      <c r="R23584" s="127"/>
    </row>
    <row r="23585" spans="7:18" x14ac:dyDescent="0.2">
      <c r="G23585" s="64"/>
      <c r="H23585" s="64"/>
      <c r="O23585" s="87"/>
      <c r="P23585" s="127"/>
      <c r="Q23585" s="127"/>
      <c r="R23585" s="127"/>
    </row>
    <row r="23586" spans="7:18" x14ac:dyDescent="0.2">
      <c r="G23586" s="64"/>
      <c r="H23586" s="64"/>
      <c r="O23586" s="87"/>
      <c r="P23586" s="127"/>
      <c r="Q23586" s="127"/>
      <c r="R23586" s="127"/>
    </row>
    <row r="23587" spans="7:18" x14ac:dyDescent="0.2">
      <c r="G23587" s="64"/>
      <c r="H23587" s="64"/>
      <c r="O23587" s="87"/>
      <c r="P23587" s="127"/>
      <c r="Q23587" s="127"/>
      <c r="R23587" s="127"/>
    </row>
    <row r="23588" spans="7:18" x14ac:dyDescent="0.2">
      <c r="G23588" s="64"/>
      <c r="H23588" s="64"/>
      <c r="O23588" s="87"/>
      <c r="P23588" s="127"/>
      <c r="Q23588" s="127"/>
      <c r="R23588" s="127"/>
    </row>
    <row r="23589" spans="7:18" x14ac:dyDescent="0.2">
      <c r="G23589" s="64"/>
      <c r="H23589" s="64"/>
      <c r="O23589" s="87"/>
      <c r="P23589" s="127"/>
      <c r="Q23589" s="127"/>
      <c r="R23589" s="127"/>
    </row>
    <row r="23590" spans="7:18" x14ac:dyDescent="0.2">
      <c r="G23590" s="64"/>
      <c r="H23590" s="64"/>
      <c r="O23590" s="87"/>
      <c r="P23590" s="127"/>
      <c r="Q23590" s="127"/>
      <c r="R23590" s="127"/>
    </row>
    <row r="23591" spans="7:18" x14ac:dyDescent="0.2">
      <c r="G23591" s="64"/>
      <c r="H23591" s="64"/>
      <c r="O23591" s="87"/>
      <c r="P23591" s="127"/>
      <c r="Q23591" s="127"/>
      <c r="R23591" s="127"/>
    </row>
    <row r="23592" spans="7:18" x14ac:dyDescent="0.2">
      <c r="G23592" s="64"/>
      <c r="H23592" s="64"/>
      <c r="O23592" s="87"/>
      <c r="P23592" s="127"/>
      <c r="Q23592" s="127"/>
      <c r="R23592" s="127"/>
    </row>
    <row r="23593" spans="7:18" x14ac:dyDescent="0.2">
      <c r="G23593" s="64"/>
      <c r="H23593" s="64"/>
      <c r="O23593" s="87"/>
      <c r="P23593" s="127"/>
      <c r="Q23593" s="127"/>
      <c r="R23593" s="127"/>
    </row>
    <row r="23594" spans="7:18" x14ac:dyDescent="0.2">
      <c r="G23594" s="64"/>
      <c r="H23594" s="64"/>
      <c r="O23594" s="87"/>
      <c r="P23594" s="127"/>
      <c r="Q23594" s="127"/>
      <c r="R23594" s="127"/>
    </row>
    <row r="23595" spans="7:18" x14ac:dyDescent="0.2">
      <c r="G23595" s="64"/>
      <c r="H23595" s="64"/>
      <c r="O23595" s="87"/>
      <c r="P23595" s="127"/>
      <c r="Q23595" s="127"/>
      <c r="R23595" s="127"/>
    </row>
    <row r="23596" spans="7:18" x14ac:dyDescent="0.2">
      <c r="G23596" s="64"/>
      <c r="H23596" s="64"/>
      <c r="O23596" s="87"/>
      <c r="P23596" s="127"/>
      <c r="Q23596" s="127"/>
      <c r="R23596" s="127"/>
    </row>
    <row r="23597" spans="7:18" x14ac:dyDescent="0.2">
      <c r="G23597" s="64"/>
      <c r="H23597" s="64"/>
      <c r="O23597" s="87"/>
      <c r="P23597" s="127"/>
      <c r="Q23597" s="127"/>
      <c r="R23597" s="127"/>
    </row>
    <row r="23598" spans="7:18" x14ac:dyDescent="0.2">
      <c r="G23598" s="64"/>
      <c r="H23598" s="64"/>
      <c r="O23598" s="87"/>
      <c r="P23598" s="127"/>
      <c r="Q23598" s="127"/>
      <c r="R23598" s="127"/>
    </row>
    <row r="23599" spans="7:18" x14ac:dyDescent="0.2">
      <c r="G23599" s="64"/>
      <c r="H23599" s="64"/>
      <c r="O23599" s="87"/>
      <c r="P23599" s="127"/>
      <c r="Q23599" s="127"/>
      <c r="R23599" s="127"/>
    </row>
    <row r="23600" spans="7:18" x14ac:dyDescent="0.2">
      <c r="G23600" s="64"/>
      <c r="H23600" s="64"/>
      <c r="O23600" s="87"/>
      <c r="P23600" s="127"/>
      <c r="Q23600" s="127"/>
      <c r="R23600" s="127"/>
    </row>
    <row r="23601" spans="7:18" x14ac:dyDescent="0.2">
      <c r="G23601" s="64"/>
      <c r="H23601" s="64"/>
      <c r="O23601" s="87"/>
      <c r="P23601" s="127"/>
      <c r="Q23601" s="127"/>
      <c r="R23601" s="127"/>
    </row>
    <row r="23602" spans="7:18" x14ac:dyDescent="0.2">
      <c r="G23602" s="64"/>
      <c r="H23602" s="64"/>
      <c r="O23602" s="87"/>
      <c r="P23602" s="127"/>
      <c r="Q23602" s="127"/>
      <c r="R23602" s="127"/>
    </row>
    <row r="23603" spans="7:18" x14ac:dyDescent="0.2">
      <c r="G23603" s="64"/>
      <c r="H23603" s="64"/>
      <c r="O23603" s="87"/>
      <c r="P23603" s="127"/>
      <c r="Q23603" s="127"/>
      <c r="R23603" s="127"/>
    </row>
    <row r="23604" spans="7:18" x14ac:dyDescent="0.2">
      <c r="G23604" s="64"/>
      <c r="H23604" s="64"/>
      <c r="O23604" s="87"/>
      <c r="P23604" s="127"/>
      <c r="Q23604" s="127"/>
      <c r="R23604" s="127"/>
    </row>
    <row r="23605" spans="7:18" x14ac:dyDescent="0.2">
      <c r="G23605" s="64"/>
      <c r="H23605" s="64"/>
      <c r="O23605" s="87"/>
      <c r="P23605" s="127"/>
      <c r="Q23605" s="127"/>
      <c r="R23605" s="127"/>
    </row>
    <row r="23606" spans="7:18" x14ac:dyDescent="0.2">
      <c r="G23606" s="64"/>
      <c r="H23606" s="64"/>
      <c r="O23606" s="87"/>
      <c r="P23606" s="127"/>
      <c r="Q23606" s="127"/>
      <c r="R23606" s="127"/>
    </row>
    <row r="23607" spans="7:18" x14ac:dyDescent="0.2">
      <c r="G23607" s="64"/>
      <c r="H23607" s="64"/>
      <c r="O23607" s="87"/>
      <c r="P23607" s="127"/>
      <c r="Q23607" s="127"/>
      <c r="R23607" s="127"/>
    </row>
    <row r="23608" spans="7:18" x14ac:dyDescent="0.2">
      <c r="G23608" s="64"/>
      <c r="H23608" s="64"/>
      <c r="O23608" s="87"/>
      <c r="P23608" s="127"/>
      <c r="Q23608" s="127"/>
      <c r="R23608" s="127"/>
    </row>
    <row r="23609" spans="7:18" x14ac:dyDescent="0.2">
      <c r="G23609" s="64"/>
      <c r="H23609" s="64"/>
      <c r="O23609" s="87"/>
      <c r="P23609" s="127"/>
      <c r="Q23609" s="127"/>
      <c r="R23609" s="127"/>
    </row>
    <row r="23610" spans="7:18" x14ac:dyDescent="0.2">
      <c r="G23610" s="64"/>
      <c r="H23610" s="64"/>
      <c r="O23610" s="87"/>
      <c r="P23610" s="127"/>
      <c r="Q23610" s="127"/>
      <c r="R23610" s="127"/>
    </row>
    <row r="23611" spans="7:18" x14ac:dyDescent="0.2">
      <c r="G23611" s="64"/>
      <c r="H23611" s="64"/>
      <c r="O23611" s="87"/>
      <c r="P23611" s="127"/>
      <c r="Q23611" s="127"/>
      <c r="R23611" s="127"/>
    </row>
    <row r="23612" spans="7:18" x14ac:dyDescent="0.2">
      <c r="G23612" s="64"/>
      <c r="H23612" s="64"/>
      <c r="O23612" s="87"/>
      <c r="P23612" s="127"/>
      <c r="Q23612" s="127"/>
      <c r="R23612" s="127"/>
    </row>
    <row r="23613" spans="7:18" x14ac:dyDescent="0.2">
      <c r="G23613" s="64"/>
      <c r="H23613" s="64"/>
      <c r="O23613" s="87"/>
      <c r="P23613" s="127"/>
      <c r="Q23613" s="127"/>
      <c r="R23613" s="127"/>
    </row>
    <row r="23614" spans="7:18" x14ac:dyDescent="0.2">
      <c r="G23614" s="64"/>
      <c r="H23614" s="64"/>
      <c r="O23614" s="87"/>
      <c r="P23614" s="127"/>
      <c r="Q23614" s="127"/>
      <c r="R23614" s="127"/>
    </row>
    <row r="23615" spans="7:18" x14ac:dyDescent="0.2">
      <c r="G23615" s="64"/>
      <c r="H23615" s="64"/>
      <c r="O23615" s="87"/>
      <c r="P23615" s="127"/>
      <c r="Q23615" s="127"/>
      <c r="R23615" s="127"/>
    </row>
    <row r="23616" spans="7:18" x14ac:dyDescent="0.2">
      <c r="G23616" s="64"/>
      <c r="H23616" s="64"/>
      <c r="O23616" s="87"/>
      <c r="P23616" s="127"/>
      <c r="Q23616" s="127"/>
      <c r="R23616" s="127"/>
    </row>
    <row r="23617" spans="7:18" x14ac:dyDescent="0.2">
      <c r="G23617" s="64"/>
      <c r="H23617" s="64"/>
      <c r="O23617" s="87"/>
      <c r="P23617" s="127"/>
      <c r="Q23617" s="127"/>
      <c r="R23617" s="127"/>
    </row>
    <row r="23618" spans="7:18" x14ac:dyDescent="0.2">
      <c r="G23618" s="64"/>
      <c r="H23618" s="64"/>
      <c r="O23618" s="87"/>
      <c r="P23618" s="127"/>
      <c r="Q23618" s="127"/>
      <c r="R23618" s="127"/>
    </row>
    <row r="23619" spans="7:18" x14ac:dyDescent="0.2">
      <c r="G23619" s="64"/>
      <c r="H23619" s="64"/>
      <c r="O23619" s="87"/>
      <c r="P23619" s="127"/>
      <c r="Q23619" s="127"/>
      <c r="R23619" s="127"/>
    </row>
    <row r="23620" spans="7:18" x14ac:dyDescent="0.2">
      <c r="G23620" s="64"/>
      <c r="H23620" s="64"/>
      <c r="O23620" s="87"/>
      <c r="P23620" s="127"/>
      <c r="Q23620" s="127"/>
      <c r="R23620" s="127"/>
    </row>
    <row r="23621" spans="7:18" x14ac:dyDescent="0.2">
      <c r="G23621" s="64"/>
      <c r="H23621" s="64"/>
      <c r="O23621" s="87"/>
      <c r="P23621" s="127"/>
      <c r="Q23621" s="127"/>
      <c r="R23621" s="127"/>
    </row>
    <row r="23622" spans="7:18" x14ac:dyDescent="0.2">
      <c r="G23622" s="64"/>
      <c r="H23622" s="64"/>
      <c r="O23622" s="87"/>
      <c r="P23622" s="127"/>
      <c r="Q23622" s="127"/>
      <c r="R23622" s="127"/>
    </row>
    <row r="23623" spans="7:18" x14ac:dyDescent="0.2">
      <c r="G23623" s="64"/>
      <c r="H23623" s="64"/>
      <c r="O23623" s="87"/>
      <c r="P23623" s="127"/>
      <c r="Q23623" s="127"/>
      <c r="R23623" s="127"/>
    </row>
    <row r="23624" spans="7:18" x14ac:dyDescent="0.2">
      <c r="G23624" s="64"/>
      <c r="H23624" s="64"/>
      <c r="O23624" s="87"/>
      <c r="P23624" s="127"/>
      <c r="Q23624" s="127"/>
      <c r="R23624" s="127"/>
    </row>
    <row r="23625" spans="7:18" x14ac:dyDescent="0.2">
      <c r="G23625" s="64"/>
      <c r="H23625" s="64"/>
      <c r="O23625" s="87"/>
      <c r="P23625" s="127"/>
      <c r="Q23625" s="127"/>
      <c r="R23625" s="127"/>
    </row>
    <row r="23626" spans="7:18" x14ac:dyDescent="0.2">
      <c r="G23626" s="64"/>
      <c r="H23626" s="64"/>
      <c r="O23626" s="87"/>
      <c r="P23626" s="127"/>
      <c r="Q23626" s="127"/>
      <c r="R23626" s="127"/>
    </row>
    <row r="23627" spans="7:18" x14ac:dyDescent="0.2">
      <c r="G23627" s="64"/>
      <c r="H23627" s="64"/>
      <c r="O23627" s="87"/>
      <c r="P23627" s="127"/>
      <c r="Q23627" s="127"/>
      <c r="R23627" s="127"/>
    </row>
    <row r="23628" spans="7:18" x14ac:dyDescent="0.2">
      <c r="G23628" s="64"/>
      <c r="H23628" s="64"/>
      <c r="O23628" s="87"/>
      <c r="P23628" s="127"/>
      <c r="Q23628" s="127"/>
      <c r="R23628" s="127"/>
    </row>
    <row r="23629" spans="7:18" x14ac:dyDescent="0.2">
      <c r="G23629" s="64"/>
      <c r="H23629" s="64"/>
      <c r="O23629" s="87"/>
      <c r="P23629" s="127"/>
      <c r="Q23629" s="127"/>
      <c r="R23629" s="127"/>
    </row>
    <row r="23630" spans="7:18" x14ac:dyDescent="0.2">
      <c r="G23630" s="64"/>
      <c r="H23630" s="64"/>
      <c r="O23630" s="87"/>
      <c r="P23630" s="127"/>
      <c r="Q23630" s="127"/>
      <c r="R23630" s="127"/>
    </row>
    <row r="23631" spans="7:18" x14ac:dyDescent="0.2">
      <c r="G23631" s="64"/>
      <c r="H23631" s="64"/>
      <c r="O23631" s="87"/>
      <c r="P23631" s="127"/>
      <c r="Q23631" s="127"/>
      <c r="R23631" s="127"/>
    </row>
    <row r="23632" spans="7:18" x14ac:dyDescent="0.2">
      <c r="G23632" s="64"/>
      <c r="H23632" s="64"/>
      <c r="O23632" s="87"/>
      <c r="P23632" s="127"/>
      <c r="Q23632" s="127"/>
      <c r="R23632" s="127"/>
    </row>
    <row r="23633" spans="7:18" x14ac:dyDescent="0.2">
      <c r="G23633" s="64"/>
      <c r="H23633" s="64"/>
      <c r="O23633" s="87"/>
      <c r="P23633" s="127"/>
      <c r="Q23633" s="127"/>
      <c r="R23633" s="127"/>
    </row>
    <row r="23634" spans="7:18" x14ac:dyDescent="0.2">
      <c r="G23634" s="64"/>
      <c r="H23634" s="64"/>
      <c r="O23634" s="87"/>
      <c r="P23634" s="127"/>
      <c r="Q23634" s="127"/>
      <c r="R23634" s="127"/>
    </row>
    <row r="23635" spans="7:18" x14ac:dyDescent="0.2">
      <c r="G23635" s="64"/>
      <c r="H23635" s="64"/>
      <c r="O23635" s="87"/>
      <c r="P23635" s="127"/>
      <c r="Q23635" s="127"/>
      <c r="R23635" s="127"/>
    </row>
    <row r="23636" spans="7:18" x14ac:dyDescent="0.2">
      <c r="G23636" s="64"/>
      <c r="H23636" s="64"/>
      <c r="O23636" s="87"/>
      <c r="P23636" s="127"/>
      <c r="Q23636" s="127"/>
      <c r="R23636" s="127"/>
    </row>
    <row r="23637" spans="7:18" x14ac:dyDescent="0.2">
      <c r="G23637" s="64"/>
      <c r="H23637" s="64"/>
      <c r="O23637" s="87"/>
      <c r="P23637" s="127"/>
      <c r="Q23637" s="127"/>
      <c r="R23637" s="127"/>
    </row>
    <row r="23638" spans="7:18" x14ac:dyDescent="0.2">
      <c r="G23638" s="64"/>
      <c r="H23638" s="64"/>
      <c r="O23638" s="87"/>
      <c r="P23638" s="127"/>
      <c r="Q23638" s="127"/>
      <c r="R23638" s="127"/>
    </row>
    <row r="23639" spans="7:18" x14ac:dyDescent="0.2">
      <c r="G23639" s="64"/>
      <c r="H23639" s="64"/>
      <c r="O23639" s="87"/>
      <c r="P23639" s="127"/>
      <c r="Q23639" s="127"/>
      <c r="R23639" s="127"/>
    </row>
    <row r="23640" spans="7:18" x14ac:dyDescent="0.2">
      <c r="G23640" s="64"/>
      <c r="H23640" s="64"/>
      <c r="O23640" s="87"/>
      <c r="P23640" s="127"/>
      <c r="Q23640" s="127"/>
      <c r="R23640" s="127"/>
    </row>
    <row r="23641" spans="7:18" x14ac:dyDescent="0.2">
      <c r="G23641" s="64"/>
      <c r="H23641" s="64"/>
      <c r="O23641" s="87"/>
      <c r="P23641" s="127"/>
      <c r="Q23641" s="127"/>
      <c r="R23641" s="127"/>
    </row>
    <row r="23642" spans="7:18" x14ac:dyDescent="0.2">
      <c r="G23642" s="64"/>
      <c r="H23642" s="64"/>
      <c r="O23642" s="87"/>
      <c r="P23642" s="127"/>
      <c r="Q23642" s="127"/>
      <c r="R23642" s="127"/>
    </row>
    <row r="23643" spans="7:18" x14ac:dyDescent="0.2">
      <c r="G23643" s="64"/>
      <c r="H23643" s="64"/>
      <c r="O23643" s="87"/>
      <c r="P23643" s="127"/>
      <c r="Q23643" s="127"/>
      <c r="R23643" s="127"/>
    </row>
    <row r="23644" spans="7:18" x14ac:dyDescent="0.2">
      <c r="G23644" s="64"/>
      <c r="H23644" s="64"/>
      <c r="O23644" s="87"/>
      <c r="P23644" s="127"/>
      <c r="Q23644" s="127"/>
      <c r="R23644" s="127"/>
    </row>
    <row r="23645" spans="7:18" x14ac:dyDescent="0.2">
      <c r="G23645" s="64"/>
      <c r="H23645" s="64"/>
      <c r="O23645" s="87"/>
      <c r="P23645" s="127"/>
      <c r="Q23645" s="127"/>
      <c r="R23645" s="127"/>
    </row>
    <row r="23646" spans="7:18" x14ac:dyDescent="0.2">
      <c r="G23646" s="64"/>
      <c r="H23646" s="64"/>
      <c r="O23646" s="87"/>
      <c r="P23646" s="127"/>
      <c r="Q23646" s="127"/>
      <c r="R23646" s="127"/>
    </row>
    <row r="23647" spans="7:18" x14ac:dyDescent="0.2">
      <c r="G23647" s="64"/>
      <c r="H23647" s="64"/>
      <c r="O23647" s="87"/>
      <c r="P23647" s="127"/>
      <c r="Q23647" s="127"/>
      <c r="R23647" s="127"/>
    </row>
    <row r="23648" spans="7:18" x14ac:dyDescent="0.2">
      <c r="G23648" s="64"/>
      <c r="H23648" s="64"/>
      <c r="O23648" s="87"/>
      <c r="P23648" s="127"/>
      <c r="Q23648" s="127"/>
      <c r="R23648" s="127"/>
    </row>
    <row r="23649" spans="7:18" x14ac:dyDescent="0.2">
      <c r="G23649" s="64"/>
      <c r="H23649" s="64"/>
      <c r="O23649" s="87"/>
      <c r="P23649" s="127"/>
      <c r="Q23649" s="127"/>
      <c r="R23649" s="127"/>
    </row>
    <row r="23650" spans="7:18" x14ac:dyDescent="0.2">
      <c r="G23650" s="64"/>
      <c r="H23650" s="64"/>
      <c r="O23650" s="87"/>
      <c r="P23650" s="127"/>
      <c r="Q23650" s="127"/>
      <c r="R23650" s="127"/>
    </row>
    <row r="23651" spans="7:18" x14ac:dyDescent="0.2">
      <c r="G23651" s="64"/>
      <c r="H23651" s="64"/>
      <c r="O23651" s="87"/>
      <c r="P23651" s="127"/>
      <c r="Q23651" s="127"/>
      <c r="R23651" s="127"/>
    </row>
    <row r="23652" spans="7:18" x14ac:dyDescent="0.2">
      <c r="G23652" s="64"/>
      <c r="H23652" s="64"/>
      <c r="O23652" s="87"/>
      <c r="P23652" s="127"/>
      <c r="Q23652" s="127"/>
      <c r="R23652" s="127"/>
    </row>
    <row r="23653" spans="7:18" x14ac:dyDescent="0.2">
      <c r="G23653" s="64"/>
      <c r="H23653" s="64"/>
      <c r="O23653" s="87"/>
      <c r="P23653" s="127"/>
      <c r="Q23653" s="127"/>
      <c r="R23653" s="127"/>
    </row>
    <row r="23654" spans="7:18" x14ac:dyDescent="0.2">
      <c r="G23654" s="64"/>
      <c r="H23654" s="64"/>
      <c r="O23654" s="87"/>
      <c r="P23654" s="127"/>
      <c r="Q23654" s="127"/>
      <c r="R23654" s="127"/>
    </row>
    <row r="23655" spans="7:18" x14ac:dyDescent="0.2">
      <c r="G23655" s="64"/>
      <c r="H23655" s="64"/>
      <c r="O23655" s="87"/>
      <c r="P23655" s="127"/>
      <c r="Q23655" s="127"/>
      <c r="R23655" s="127"/>
    </row>
    <row r="23656" spans="7:18" x14ac:dyDescent="0.2">
      <c r="G23656" s="64"/>
      <c r="H23656" s="64"/>
      <c r="O23656" s="87"/>
      <c r="P23656" s="127"/>
      <c r="Q23656" s="127"/>
      <c r="R23656" s="127"/>
    </row>
    <row r="23657" spans="7:18" x14ac:dyDescent="0.2">
      <c r="G23657" s="64"/>
      <c r="H23657" s="64"/>
      <c r="O23657" s="87"/>
      <c r="P23657" s="127"/>
      <c r="Q23657" s="127"/>
      <c r="R23657" s="127"/>
    </row>
    <row r="23658" spans="7:18" x14ac:dyDescent="0.2">
      <c r="G23658" s="64"/>
      <c r="H23658" s="64"/>
      <c r="O23658" s="87"/>
      <c r="P23658" s="127"/>
      <c r="Q23658" s="127"/>
      <c r="R23658" s="127"/>
    </row>
    <row r="23659" spans="7:18" x14ac:dyDescent="0.2">
      <c r="G23659" s="64"/>
      <c r="H23659" s="64"/>
      <c r="O23659" s="87"/>
      <c r="P23659" s="127"/>
      <c r="Q23659" s="127"/>
      <c r="R23659" s="127"/>
    </row>
    <row r="23660" spans="7:18" x14ac:dyDescent="0.2">
      <c r="G23660" s="64"/>
      <c r="H23660" s="64"/>
      <c r="O23660" s="87"/>
      <c r="P23660" s="127"/>
      <c r="Q23660" s="127"/>
      <c r="R23660" s="127"/>
    </row>
    <row r="23661" spans="7:18" x14ac:dyDescent="0.2">
      <c r="G23661" s="64"/>
      <c r="H23661" s="64"/>
      <c r="O23661" s="87"/>
      <c r="P23661" s="127"/>
      <c r="Q23661" s="127"/>
      <c r="R23661" s="127"/>
    </row>
    <row r="23662" spans="7:18" x14ac:dyDescent="0.2">
      <c r="G23662" s="64"/>
      <c r="H23662" s="64"/>
      <c r="O23662" s="87"/>
      <c r="P23662" s="127"/>
      <c r="Q23662" s="127"/>
      <c r="R23662" s="127"/>
    </row>
    <row r="23663" spans="7:18" x14ac:dyDescent="0.2">
      <c r="G23663" s="64"/>
      <c r="H23663" s="64"/>
      <c r="O23663" s="87"/>
      <c r="P23663" s="127"/>
      <c r="Q23663" s="127"/>
      <c r="R23663" s="127"/>
    </row>
    <row r="23664" spans="7:18" x14ac:dyDescent="0.2">
      <c r="G23664" s="64"/>
      <c r="H23664" s="64"/>
      <c r="O23664" s="87"/>
      <c r="P23664" s="127"/>
      <c r="Q23664" s="127"/>
      <c r="R23664" s="127"/>
    </row>
    <row r="23665" spans="7:18" x14ac:dyDescent="0.2">
      <c r="G23665" s="64"/>
      <c r="H23665" s="64"/>
      <c r="O23665" s="87"/>
      <c r="P23665" s="127"/>
      <c r="Q23665" s="127"/>
      <c r="R23665" s="127"/>
    </row>
    <row r="23666" spans="7:18" x14ac:dyDescent="0.2">
      <c r="G23666" s="64"/>
      <c r="H23666" s="64"/>
      <c r="O23666" s="87"/>
      <c r="P23666" s="127"/>
      <c r="Q23666" s="127"/>
      <c r="R23666" s="127"/>
    </row>
    <row r="23667" spans="7:18" x14ac:dyDescent="0.2">
      <c r="G23667" s="64"/>
      <c r="H23667" s="64"/>
      <c r="O23667" s="87"/>
      <c r="P23667" s="127"/>
      <c r="Q23667" s="127"/>
      <c r="R23667" s="127"/>
    </row>
    <row r="23668" spans="7:18" x14ac:dyDescent="0.2">
      <c r="G23668" s="64"/>
      <c r="H23668" s="64"/>
      <c r="O23668" s="87"/>
      <c r="P23668" s="127"/>
      <c r="Q23668" s="127"/>
      <c r="R23668" s="127"/>
    </row>
    <row r="23669" spans="7:18" x14ac:dyDescent="0.2">
      <c r="G23669" s="64"/>
      <c r="H23669" s="64"/>
      <c r="O23669" s="87"/>
      <c r="P23669" s="127"/>
      <c r="Q23669" s="127"/>
      <c r="R23669" s="127"/>
    </row>
    <row r="23670" spans="7:18" x14ac:dyDescent="0.2">
      <c r="G23670" s="64"/>
      <c r="H23670" s="64"/>
      <c r="O23670" s="87"/>
      <c r="P23670" s="127"/>
      <c r="Q23670" s="127"/>
      <c r="R23670" s="127"/>
    </row>
    <row r="23671" spans="7:18" x14ac:dyDescent="0.2">
      <c r="G23671" s="64"/>
      <c r="H23671" s="64"/>
      <c r="O23671" s="87"/>
      <c r="P23671" s="127"/>
      <c r="Q23671" s="127"/>
      <c r="R23671" s="127"/>
    </row>
    <row r="23672" spans="7:18" x14ac:dyDescent="0.2">
      <c r="G23672" s="64"/>
      <c r="H23672" s="64"/>
      <c r="O23672" s="87"/>
      <c r="P23672" s="127"/>
      <c r="Q23672" s="127"/>
      <c r="R23672" s="127"/>
    </row>
    <row r="23673" spans="7:18" x14ac:dyDescent="0.2">
      <c r="G23673" s="64"/>
      <c r="H23673" s="64"/>
      <c r="O23673" s="87"/>
      <c r="P23673" s="127"/>
      <c r="Q23673" s="127"/>
      <c r="R23673" s="127"/>
    </row>
    <row r="23674" spans="7:18" x14ac:dyDescent="0.2">
      <c r="G23674" s="64"/>
      <c r="H23674" s="64"/>
      <c r="O23674" s="87"/>
      <c r="P23674" s="127"/>
      <c r="Q23674" s="127"/>
      <c r="R23674" s="127"/>
    </row>
    <row r="23675" spans="7:18" x14ac:dyDescent="0.2">
      <c r="G23675" s="64"/>
      <c r="H23675" s="64"/>
      <c r="O23675" s="87"/>
      <c r="P23675" s="127"/>
      <c r="Q23675" s="127"/>
      <c r="R23675" s="127"/>
    </row>
    <row r="23676" spans="7:18" x14ac:dyDescent="0.2">
      <c r="G23676" s="64"/>
      <c r="H23676" s="64"/>
      <c r="O23676" s="87"/>
      <c r="P23676" s="127"/>
      <c r="Q23676" s="127"/>
      <c r="R23676" s="127"/>
    </row>
    <row r="23677" spans="7:18" x14ac:dyDescent="0.2">
      <c r="G23677" s="64"/>
      <c r="H23677" s="64"/>
      <c r="O23677" s="87"/>
      <c r="P23677" s="127"/>
      <c r="Q23677" s="127"/>
      <c r="R23677" s="127"/>
    </row>
    <row r="23678" spans="7:18" x14ac:dyDescent="0.2">
      <c r="G23678" s="64"/>
      <c r="H23678" s="64"/>
      <c r="O23678" s="87"/>
      <c r="P23678" s="127"/>
      <c r="Q23678" s="127"/>
      <c r="R23678" s="127"/>
    </row>
    <row r="23679" spans="7:18" x14ac:dyDescent="0.2">
      <c r="G23679" s="64"/>
      <c r="H23679" s="64"/>
      <c r="O23679" s="87"/>
      <c r="P23679" s="127"/>
      <c r="Q23679" s="127"/>
      <c r="R23679" s="127"/>
    </row>
    <row r="23680" spans="7:18" x14ac:dyDescent="0.2">
      <c r="G23680" s="64"/>
      <c r="H23680" s="64"/>
      <c r="O23680" s="87"/>
      <c r="P23680" s="127"/>
      <c r="Q23680" s="127"/>
      <c r="R23680" s="127"/>
    </row>
    <row r="23681" spans="7:18" x14ac:dyDescent="0.2">
      <c r="G23681" s="64"/>
      <c r="H23681" s="64"/>
      <c r="O23681" s="87"/>
      <c r="P23681" s="127"/>
      <c r="Q23681" s="127"/>
      <c r="R23681" s="127"/>
    </row>
    <row r="23682" spans="7:18" x14ac:dyDescent="0.2">
      <c r="G23682" s="64"/>
      <c r="H23682" s="64"/>
      <c r="O23682" s="87"/>
      <c r="P23682" s="127"/>
      <c r="Q23682" s="127"/>
      <c r="R23682" s="127"/>
    </row>
    <row r="23683" spans="7:18" x14ac:dyDescent="0.2">
      <c r="G23683" s="64"/>
      <c r="H23683" s="64"/>
      <c r="O23683" s="87"/>
      <c r="P23683" s="127"/>
      <c r="Q23683" s="127"/>
      <c r="R23683" s="127"/>
    </row>
    <row r="23684" spans="7:18" x14ac:dyDescent="0.2">
      <c r="G23684" s="64"/>
      <c r="H23684" s="64"/>
      <c r="O23684" s="87"/>
      <c r="P23684" s="127"/>
      <c r="Q23684" s="127"/>
      <c r="R23684" s="127"/>
    </row>
    <row r="23685" spans="7:18" x14ac:dyDescent="0.2">
      <c r="G23685" s="64"/>
      <c r="H23685" s="64"/>
      <c r="O23685" s="87"/>
      <c r="P23685" s="127"/>
      <c r="Q23685" s="127"/>
      <c r="R23685" s="127"/>
    </row>
    <row r="23686" spans="7:18" x14ac:dyDescent="0.2">
      <c r="G23686" s="64"/>
      <c r="H23686" s="64"/>
      <c r="O23686" s="87"/>
      <c r="P23686" s="127"/>
      <c r="Q23686" s="127"/>
      <c r="R23686" s="127"/>
    </row>
    <row r="23687" spans="7:18" x14ac:dyDescent="0.2">
      <c r="G23687" s="64"/>
      <c r="H23687" s="64"/>
      <c r="O23687" s="87"/>
      <c r="P23687" s="127"/>
      <c r="Q23687" s="127"/>
      <c r="R23687" s="127"/>
    </row>
    <row r="23688" spans="7:18" x14ac:dyDescent="0.2">
      <c r="G23688" s="64"/>
      <c r="H23688" s="64"/>
      <c r="O23688" s="87"/>
      <c r="P23688" s="127"/>
      <c r="Q23688" s="127"/>
      <c r="R23688" s="127"/>
    </row>
    <row r="23689" spans="7:18" x14ac:dyDescent="0.2">
      <c r="G23689" s="64"/>
      <c r="H23689" s="64"/>
      <c r="O23689" s="87"/>
      <c r="P23689" s="127"/>
      <c r="Q23689" s="127"/>
      <c r="R23689" s="127"/>
    </row>
    <row r="23690" spans="7:18" x14ac:dyDescent="0.2">
      <c r="G23690" s="64"/>
      <c r="H23690" s="64"/>
      <c r="O23690" s="87"/>
      <c r="P23690" s="127"/>
      <c r="Q23690" s="127"/>
      <c r="R23690" s="127"/>
    </row>
    <row r="23691" spans="7:18" x14ac:dyDescent="0.2">
      <c r="G23691" s="64"/>
      <c r="H23691" s="64"/>
      <c r="O23691" s="87"/>
      <c r="P23691" s="127"/>
      <c r="Q23691" s="127"/>
      <c r="R23691" s="127"/>
    </row>
    <row r="23692" spans="7:18" x14ac:dyDescent="0.2">
      <c r="G23692" s="64"/>
      <c r="H23692" s="64"/>
      <c r="O23692" s="87"/>
      <c r="P23692" s="127"/>
      <c r="Q23692" s="127"/>
      <c r="R23692" s="127"/>
    </row>
    <row r="23693" spans="7:18" x14ac:dyDescent="0.2">
      <c r="G23693" s="64"/>
      <c r="H23693" s="64"/>
      <c r="O23693" s="87"/>
      <c r="P23693" s="127"/>
      <c r="Q23693" s="127"/>
      <c r="R23693" s="127"/>
    </row>
    <row r="23694" spans="7:18" x14ac:dyDescent="0.2">
      <c r="G23694" s="64"/>
      <c r="H23694" s="64"/>
      <c r="O23694" s="87"/>
      <c r="P23694" s="127"/>
      <c r="Q23694" s="127"/>
      <c r="R23694" s="127"/>
    </row>
    <row r="23695" spans="7:18" x14ac:dyDescent="0.2">
      <c r="G23695" s="64"/>
      <c r="H23695" s="64"/>
      <c r="O23695" s="87"/>
      <c r="P23695" s="127"/>
      <c r="Q23695" s="127"/>
      <c r="R23695" s="127"/>
    </row>
    <row r="23696" spans="7:18" x14ac:dyDescent="0.2">
      <c r="G23696" s="64"/>
      <c r="H23696" s="64"/>
      <c r="O23696" s="87"/>
      <c r="P23696" s="127"/>
      <c r="Q23696" s="127"/>
      <c r="R23696" s="127"/>
    </row>
    <row r="23697" spans="7:18" x14ac:dyDescent="0.2">
      <c r="G23697" s="64"/>
      <c r="H23697" s="64"/>
      <c r="O23697" s="87"/>
      <c r="P23697" s="127"/>
      <c r="Q23697" s="127"/>
      <c r="R23697" s="127"/>
    </row>
    <row r="23698" spans="7:18" x14ac:dyDescent="0.2">
      <c r="G23698" s="64"/>
      <c r="H23698" s="64"/>
      <c r="O23698" s="87"/>
      <c r="P23698" s="127"/>
      <c r="Q23698" s="127"/>
      <c r="R23698" s="127"/>
    </row>
    <row r="23699" spans="7:18" x14ac:dyDescent="0.2">
      <c r="G23699" s="64"/>
      <c r="H23699" s="64"/>
      <c r="O23699" s="87"/>
      <c r="P23699" s="127"/>
      <c r="Q23699" s="127"/>
      <c r="R23699" s="127"/>
    </row>
    <row r="23700" spans="7:18" x14ac:dyDescent="0.2">
      <c r="G23700" s="64"/>
      <c r="H23700" s="64"/>
      <c r="O23700" s="87"/>
      <c r="P23700" s="127"/>
      <c r="Q23700" s="127"/>
      <c r="R23700" s="127"/>
    </row>
    <row r="23701" spans="7:18" x14ac:dyDescent="0.2">
      <c r="G23701" s="64"/>
      <c r="H23701" s="64"/>
      <c r="O23701" s="87"/>
      <c r="P23701" s="127"/>
      <c r="Q23701" s="127"/>
      <c r="R23701" s="127"/>
    </row>
    <row r="23702" spans="7:18" x14ac:dyDescent="0.2">
      <c r="G23702" s="64"/>
      <c r="H23702" s="64"/>
      <c r="O23702" s="87"/>
      <c r="P23702" s="127"/>
      <c r="Q23702" s="127"/>
      <c r="R23702" s="127"/>
    </row>
    <row r="23703" spans="7:18" x14ac:dyDescent="0.2">
      <c r="G23703" s="64"/>
      <c r="H23703" s="64"/>
      <c r="O23703" s="87"/>
      <c r="P23703" s="127"/>
      <c r="Q23703" s="127"/>
      <c r="R23703" s="127"/>
    </row>
    <row r="23704" spans="7:18" x14ac:dyDescent="0.2">
      <c r="G23704" s="64"/>
      <c r="H23704" s="64"/>
      <c r="O23704" s="87"/>
      <c r="P23704" s="127"/>
      <c r="Q23704" s="127"/>
      <c r="R23704" s="127"/>
    </row>
    <row r="23705" spans="7:18" x14ac:dyDescent="0.2">
      <c r="G23705" s="64"/>
      <c r="H23705" s="64"/>
      <c r="O23705" s="87"/>
      <c r="P23705" s="127"/>
      <c r="Q23705" s="127"/>
      <c r="R23705" s="127"/>
    </row>
    <row r="23706" spans="7:18" x14ac:dyDescent="0.2">
      <c r="G23706" s="64"/>
      <c r="H23706" s="64"/>
      <c r="O23706" s="87"/>
      <c r="P23706" s="127"/>
      <c r="Q23706" s="127"/>
      <c r="R23706" s="127"/>
    </row>
    <row r="23707" spans="7:18" x14ac:dyDescent="0.2">
      <c r="G23707" s="64"/>
      <c r="H23707" s="64"/>
      <c r="O23707" s="87"/>
      <c r="P23707" s="127"/>
      <c r="Q23707" s="127"/>
      <c r="R23707" s="127"/>
    </row>
    <row r="23708" spans="7:18" x14ac:dyDescent="0.2">
      <c r="G23708" s="64"/>
      <c r="H23708" s="64"/>
      <c r="O23708" s="87"/>
      <c r="P23708" s="127"/>
      <c r="Q23708" s="127"/>
      <c r="R23708" s="127"/>
    </row>
    <row r="23709" spans="7:18" x14ac:dyDescent="0.2">
      <c r="G23709" s="64"/>
      <c r="H23709" s="64"/>
      <c r="O23709" s="87"/>
      <c r="P23709" s="127"/>
      <c r="Q23709" s="127"/>
      <c r="R23709" s="127"/>
    </row>
    <row r="23710" spans="7:18" x14ac:dyDescent="0.2">
      <c r="G23710" s="64"/>
      <c r="H23710" s="64"/>
      <c r="O23710" s="87"/>
      <c r="P23710" s="127"/>
      <c r="Q23710" s="127"/>
      <c r="R23710" s="127"/>
    </row>
    <row r="23711" spans="7:18" x14ac:dyDescent="0.2">
      <c r="G23711" s="64"/>
      <c r="H23711" s="64"/>
      <c r="O23711" s="87"/>
      <c r="P23711" s="127"/>
      <c r="Q23711" s="127"/>
      <c r="R23711" s="127"/>
    </row>
    <row r="23712" spans="7:18" x14ac:dyDescent="0.2">
      <c r="G23712" s="64"/>
      <c r="H23712" s="64"/>
      <c r="O23712" s="87"/>
      <c r="P23712" s="127"/>
      <c r="Q23712" s="127"/>
      <c r="R23712" s="127"/>
    </row>
    <row r="23713" spans="7:18" x14ac:dyDescent="0.2">
      <c r="G23713" s="64"/>
      <c r="H23713" s="64"/>
      <c r="O23713" s="87"/>
      <c r="P23713" s="127"/>
      <c r="Q23713" s="127"/>
      <c r="R23713" s="127"/>
    </row>
    <row r="23714" spans="7:18" x14ac:dyDescent="0.2">
      <c r="G23714" s="64"/>
      <c r="H23714" s="64"/>
      <c r="O23714" s="87"/>
      <c r="P23714" s="127"/>
      <c r="Q23714" s="127"/>
      <c r="R23714" s="127"/>
    </row>
    <row r="23715" spans="7:18" x14ac:dyDescent="0.2">
      <c r="G23715" s="64"/>
      <c r="H23715" s="64"/>
      <c r="O23715" s="87"/>
      <c r="P23715" s="127"/>
      <c r="Q23715" s="127"/>
      <c r="R23715" s="127"/>
    </row>
    <row r="23716" spans="7:18" x14ac:dyDescent="0.2">
      <c r="G23716" s="64"/>
      <c r="H23716" s="64"/>
      <c r="O23716" s="87"/>
      <c r="P23716" s="127"/>
      <c r="Q23716" s="127"/>
      <c r="R23716" s="127"/>
    </row>
    <row r="23717" spans="7:18" x14ac:dyDescent="0.2">
      <c r="G23717" s="64"/>
      <c r="H23717" s="64"/>
      <c r="O23717" s="87"/>
      <c r="P23717" s="127"/>
      <c r="Q23717" s="127"/>
      <c r="R23717" s="127"/>
    </row>
    <row r="23718" spans="7:18" x14ac:dyDescent="0.2">
      <c r="G23718" s="64"/>
      <c r="H23718" s="64"/>
      <c r="O23718" s="87"/>
      <c r="P23718" s="127"/>
      <c r="Q23718" s="127"/>
      <c r="R23718" s="127"/>
    </row>
    <row r="23719" spans="7:18" x14ac:dyDescent="0.2">
      <c r="G23719" s="64"/>
      <c r="H23719" s="64"/>
      <c r="O23719" s="87"/>
      <c r="P23719" s="127"/>
      <c r="Q23719" s="127"/>
      <c r="R23719" s="127"/>
    </row>
    <row r="23720" spans="7:18" x14ac:dyDescent="0.2">
      <c r="G23720" s="64"/>
      <c r="H23720" s="64"/>
      <c r="O23720" s="87"/>
      <c r="P23720" s="127"/>
      <c r="Q23720" s="127"/>
      <c r="R23720" s="127"/>
    </row>
    <row r="23721" spans="7:18" x14ac:dyDescent="0.2">
      <c r="G23721" s="64"/>
      <c r="H23721" s="64"/>
      <c r="O23721" s="87"/>
      <c r="P23721" s="127"/>
      <c r="Q23721" s="127"/>
      <c r="R23721" s="127"/>
    </row>
    <row r="23722" spans="7:18" x14ac:dyDescent="0.2">
      <c r="G23722" s="64"/>
      <c r="H23722" s="64"/>
      <c r="O23722" s="87"/>
      <c r="P23722" s="127"/>
      <c r="Q23722" s="127"/>
      <c r="R23722" s="127"/>
    </row>
    <row r="23723" spans="7:18" x14ac:dyDescent="0.2">
      <c r="G23723" s="64"/>
      <c r="H23723" s="64"/>
      <c r="O23723" s="87"/>
      <c r="P23723" s="127"/>
      <c r="Q23723" s="127"/>
      <c r="R23723" s="127"/>
    </row>
    <row r="23724" spans="7:18" x14ac:dyDescent="0.2">
      <c r="G23724" s="64"/>
      <c r="H23724" s="64"/>
      <c r="O23724" s="87"/>
      <c r="P23724" s="127"/>
      <c r="Q23724" s="127"/>
      <c r="R23724" s="127"/>
    </row>
    <row r="23725" spans="7:18" x14ac:dyDescent="0.2">
      <c r="G23725" s="64"/>
      <c r="H23725" s="64"/>
      <c r="O23725" s="87"/>
      <c r="P23725" s="127"/>
      <c r="Q23725" s="127"/>
      <c r="R23725" s="127"/>
    </row>
    <row r="23726" spans="7:18" x14ac:dyDescent="0.2">
      <c r="G23726" s="64"/>
      <c r="H23726" s="64"/>
      <c r="O23726" s="87"/>
      <c r="P23726" s="127"/>
      <c r="Q23726" s="127"/>
      <c r="R23726" s="127"/>
    </row>
    <row r="23727" spans="7:18" x14ac:dyDescent="0.2">
      <c r="G23727" s="64"/>
      <c r="H23727" s="64"/>
      <c r="O23727" s="87"/>
      <c r="P23727" s="127"/>
      <c r="Q23727" s="127"/>
      <c r="R23727" s="127"/>
    </row>
    <row r="23728" spans="7:18" x14ac:dyDescent="0.2">
      <c r="G23728" s="64"/>
      <c r="H23728" s="64"/>
      <c r="O23728" s="87"/>
      <c r="P23728" s="127"/>
      <c r="Q23728" s="127"/>
      <c r="R23728" s="127"/>
    </row>
    <row r="23729" spans="7:18" x14ac:dyDescent="0.2">
      <c r="G23729" s="64"/>
      <c r="H23729" s="64"/>
      <c r="O23729" s="87"/>
      <c r="P23729" s="127"/>
      <c r="Q23729" s="127"/>
      <c r="R23729" s="127"/>
    </row>
    <row r="23730" spans="7:18" x14ac:dyDescent="0.2">
      <c r="G23730" s="64"/>
      <c r="H23730" s="64"/>
      <c r="O23730" s="87"/>
      <c r="P23730" s="127"/>
      <c r="Q23730" s="127"/>
      <c r="R23730" s="127"/>
    </row>
    <row r="23731" spans="7:18" x14ac:dyDescent="0.2">
      <c r="G23731" s="64"/>
      <c r="H23731" s="64"/>
      <c r="O23731" s="87"/>
      <c r="P23731" s="127"/>
      <c r="Q23731" s="127"/>
      <c r="R23731" s="127"/>
    </row>
    <row r="23732" spans="7:18" x14ac:dyDescent="0.2">
      <c r="G23732" s="64"/>
      <c r="H23732" s="64"/>
      <c r="O23732" s="87"/>
      <c r="P23732" s="127"/>
      <c r="Q23732" s="127"/>
      <c r="R23732" s="127"/>
    </row>
    <row r="23733" spans="7:18" x14ac:dyDescent="0.2">
      <c r="G23733" s="64"/>
      <c r="H23733" s="64"/>
      <c r="O23733" s="87"/>
      <c r="P23733" s="127"/>
      <c r="Q23733" s="127"/>
      <c r="R23733" s="127"/>
    </row>
    <row r="23734" spans="7:18" x14ac:dyDescent="0.2">
      <c r="G23734" s="64"/>
      <c r="H23734" s="64"/>
      <c r="O23734" s="87"/>
      <c r="P23734" s="127"/>
      <c r="Q23734" s="127"/>
      <c r="R23734" s="127"/>
    </row>
    <row r="23735" spans="7:18" x14ac:dyDescent="0.2">
      <c r="G23735" s="64"/>
      <c r="H23735" s="64"/>
      <c r="O23735" s="87"/>
      <c r="P23735" s="127"/>
      <c r="Q23735" s="127"/>
      <c r="R23735" s="127"/>
    </row>
    <row r="23736" spans="7:18" x14ac:dyDescent="0.2">
      <c r="G23736" s="64"/>
      <c r="H23736" s="64"/>
      <c r="O23736" s="87"/>
      <c r="P23736" s="127"/>
      <c r="Q23736" s="127"/>
      <c r="R23736" s="127"/>
    </row>
    <row r="23737" spans="7:18" x14ac:dyDescent="0.2">
      <c r="G23737" s="64"/>
      <c r="H23737" s="64"/>
      <c r="O23737" s="87"/>
      <c r="P23737" s="127"/>
      <c r="Q23737" s="127"/>
      <c r="R23737" s="127"/>
    </row>
    <row r="23738" spans="7:18" x14ac:dyDescent="0.2">
      <c r="G23738" s="64"/>
      <c r="H23738" s="64"/>
      <c r="O23738" s="87"/>
      <c r="P23738" s="127"/>
      <c r="Q23738" s="127"/>
      <c r="R23738" s="127"/>
    </row>
    <row r="23739" spans="7:18" x14ac:dyDescent="0.2">
      <c r="G23739" s="64"/>
      <c r="H23739" s="64"/>
      <c r="O23739" s="87"/>
      <c r="P23739" s="127"/>
      <c r="Q23739" s="127"/>
      <c r="R23739" s="127"/>
    </row>
    <row r="23740" spans="7:18" x14ac:dyDescent="0.2">
      <c r="G23740" s="64"/>
      <c r="H23740" s="64"/>
      <c r="O23740" s="87"/>
      <c r="P23740" s="127"/>
      <c r="Q23740" s="127"/>
      <c r="R23740" s="127"/>
    </row>
    <row r="23741" spans="7:18" x14ac:dyDescent="0.2">
      <c r="G23741" s="64"/>
      <c r="H23741" s="64"/>
      <c r="O23741" s="87"/>
      <c r="P23741" s="127"/>
      <c r="Q23741" s="127"/>
      <c r="R23741" s="127"/>
    </row>
    <row r="23742" spans="7:18" x14ac:dyDescent="0.2">
      <c r="G23742" s="64"/>
      <c r="H23742" s="64"/>
      <c r="O23742" s="87"/>
      <c r="P23742" s="127"/>
      <c r="Q23742" s="127"/>
      <c r="R23742" s="127"/>
    </row>
    <row r="23743" spans="7:18" x14ac:dyDescent="0.2">
      <c r="G23743" s="64"/>
      <c r="H23743" s="64"/>
      <c r="O23743" s="87"/>
      <c r="P23743" s="127"/>
      <c r="Q23743" s="127"/>
      <c r="R23743" s="127"/>
    </row>
    <row r="23744" spans="7:18" x14ac:dyDescent="0.2">
      <c r="G23744" s="64"/>
      <c r="H23744" s="64"/>
      <c r="O23744" s="87"/>
      <c r="P23744" s="127"/>
      <c r="Q23744" s="127"/>
      <c r="R23744" s="127"/>
    </row>
    <row r="23745" spans="7:18" x14ac:dyDescent="0.2">
      <c r="G23745" s="64"/>
      <c r="H23745" s="64"/>
      <c r="O23745" s="87"/>
      <c r="P23745" s="127"/>
      <c r="Q23745" s="127"/>
      <c r="R23745" s="127"/>
    </row>
    <row r="23746" spans="7:18" x14ac:dyDescent="0.2">
      <c r="G23746" s="64"/>
      <c r="H23746" s="64"/>
      <c r="O23746" s="87"/>
      <c r="P23746" s="127"/>
      <c r="Q23746" s="127"/>
      <c r="R23746" s="127"/>
    </row>
    <row r="23747" spans="7:18" x14ac:dyDescent="0.2">
      <c r="G23747" s="64"/>
      <c r="H23747" s="64"/>
      <c r="O23747" s="87"/>
      <c r="P23747" s="127"/>
      <c r="Q23747" s="127"/>
      <c r="R23747" s="127"/>
    </row>
    <row r="23748" spans="7:18" x14ac:dyDescent="0.2">
      <c r="G23748" s="64"/>
      <c r="H23748" s="64"/>
      <c r="O23748" s="87"/>
      <c r="P23748" s="127"/>
      <c r="Q23748" s="127"/>
      <c r="R23748" s="127"/>
    </row>
    <row r="23749" spans="7:18" x14ac:dyDescent="0.2">
      <c r="G23749" s="64"/>
      <c r="H23749" s="64"/>
      <c r="O23749" s="87"/>
      <c r="P23749" s="127"/>
      <c r="Q23749" s="127"/>
      <c r="R23749" s="127"/>
    </row>
    <row r="23750" spans="7:18" x14ac:dyDescent="0.2">
      <c r="G23750" s="64"/>
      <c r="H23750" s="64"/>
      <c r="O23750" s="87"/>
      <c r="P23750" s="127"/>
      <c r="Q23750" s="127"/>
      <c r="R23750" s="127"/>
    </row>
    <row r="23751" spans="7:18" x14ac:dyDescent="0.2">
      <c r="G23751" s="64"/>
      <c r="H23751" s="64"/>
      <c r="O23751" s="87"/>
      <c r="P23751" s="127"/>
      <c r="Q23751" s="127"/>
      <c r="R23751" s="127"/>
    </row>
    <row r="23752" spans="7:18" x14ac:dyDescent="0.2">
      <c r="G23752" s="64"/>
      <c r="H23752" s="64"/>
      <c r="O23752" s="87"/>
      <c r="P23752" s="127"/>
      <c r="Q23752" s="127"/>
      <c r="R23752" s="127"/>
    </row>
    <row r="23753" spans="7:18" x14ac:dyDescent="0.2">
      <c r="G23753" s="64"/>
      <c r="H23753" s="64"/>
      <c r="O23753" s="87"/>
      <c r="P23753" s="127"/>
      <c r="Q23753" s="127"/>
      <c r="R23753" s="127"/>
    </row>
    <row r="23754" spans="7:18" x14ac:dyDescent="0.2">
      <c r="G23754" s="64"/>
      <c r="H23754" s="64"/>
      <c r="O23754" s="87"/>
      <c r="P23754" s="127"/>
      <c r="Q23754" s="127"/>
      <c r="R23754" s="127"/>
    </row>
    <row r="23755" spans="7:18" x14ac:dyDescent="0.2">
      <c r="G23755" s="64"/>
      <c r="H23755" s="64"/>
      <c r="O23755" s="87"/>
      <c r="P23755" s="127"/>
      <c r="Q23755" s="127"/>
      <c r="R23755" s="127"/>
    </row>
    <row r="23756" spans="7:18" x14ac:dyDescent="0.2">
      <c r="G23756" s="64"/>
      <c r="H23756" s="64"/>
      <c r="O23756" s="87"/>
      <c r="P23756" s="127"/>
      <c r="Q23756" s="127"/>
      <c r="R23756" s="127"/>
    </row>
    <row r="23757" spans="7:18" x14ac:dyDescent="0.2">
      <c r="G23757" s="64"/>
      <c r="H23757" s="64"/>
      <c r="O23757" s="87"/>
      <c r="P23757" s="127"/>
      <c r="Q23757" s="127"/>
      <c r="R23757" s="127"/>
    </row>
    <row r="23758" spans="7:18" x14ac:dyDescent="0.2">
      <c r="G23758" s="64"/>
      <c r="H23758" s="64"/>
      <c r="O23758" s="87"/>
      <c r="P23758" s="127"/>
      <c r="Q23758" s="127"/>
      <c r="R23758" s="127"/>
    </row>
    <row r="23759" spans="7:18" x14ac:dyDescent="0.2">
      <c r="G23759" s="64"/>
      <c r="H23759" s="64"/>
      <c r="O23759" s="87"/>
      <c r="P23759" s="127"/>
      <c r="Q23759" s="127"/>
      <c r="R23759" s="127"/>
    </row>
    <row r="23760" spans="7:18" x14ac:dyDescent="0.2">
      <c r="G23760" s="64"/>
      <c r="H23760" s="64"/>
      <c r="O23760" s="87"/>
      <c r="P23760" s="127"/>
      <c r="Q23760" s="127"/>
      <c r="R23760" s="127"/>
    </row>
    <row r="23761" spans="7:18" x14ac:dyDescent="0.2">
      <c r="G23761" s="64"/>
      <c r="H23761" s="64"/>
      <c r="O23761" s="87"/>
      <c r="P23761" s="127"/>
      <c r="Q23761" s="127"/>
      <c r="R23761" s="127"/>
    </row>
    <row r="23762" spans="7:18" x14ac:dyDescent="0.2">
      <c r="G23762" s="64"/>
      <c r="H23762" s="64"/>
      <c r="O23762" s="87"/>
      <c r="P23762" s="127"/>
      <c r="Q23762" s="127"/>
      <c r="R23762" s="127"/>
    </row>
    <row r="23763" spans="7:18" x14ac:dyDescent="0.2">
      <c r="G23763" s="64"/>
      <c r="H23763" s="64"/>
      <c r="O23763" s="87"/>
      <c r="P23763" s="127"/>
      <c r="Q23763" s="127"/>
      <c r="R23763" s="127"/>
    </row>
    <row r="23764" spans="7:18" x14ac:dyDescent="0.2">
      <c r="G23764" s="64"/>
      <c r="H23764" s="64"/>
      <c r="O23764" s="87"/>
      <c r="P23764" s="127"/>
      <c r="Q23764" s="127"/>
      <c r="R23764" s="127"/>
    </row>
    <row r="23765" spans="7:18" x14ac:dyDescent="0.2">
      <c r="G23765" s="64"/>
      <c r="H23765" s="64"/>
      <c r="O23765" s="87"/>
      <c r="P23765" s="127"/>
      <c r="Q23765" s="127"/>
      <c r="R23765" s="127"/>
    </row>
    <row r="23766" spans="7:18" x14ac:dyDescent="0.2">
      <c r="G23766" s="64"/>
      <c r="H23766" s="64"/>
      <c r="O23766" s="87"/>
      <c r="P23766" s="127"/>
      <c r="Q23766" s="127"/>
      <c r="R23766" s="127"/>
    </row>
    <row r="23767" spans="7:18" x14ac:dyDescent="0.2">
      <c r="G23767" s="64"/>
      <c r="H23767" s="64"/>
      <c r="O23767" s="87"/>
      <c r="P23767" s="127"/>
      <c r="Q23767" s="127"/>
      <c r="R23767" s="127"/>
    </row>
    <row r="23768" spans="7:18" x14ac:dyDescent="0.2">
      <c r="G23768" s="64"/>
      <c r="H23768" s="64"/>
      <c r="O23768" s="87"/>
      <c r="P23768" s="127"/>
      <c r="Q23768" s="127"/>
      <c r="R23768" s="127"/>
    </row>
    <row r="23769" spans="7:18" x14ac:dyDescent="0.2">
      <c r="G23769" s="64"/>
      <c r="H23769" s="64"/>
      <c r="O23769" s="87"/>
      <c r="P23769" s="127"/>
      <c r="Q23769" s="127"/>
      <c r="R23769" s="127"/>
    </row>
    <row r="23770" spans="7:18" x14ac:dyDescent="0.2">
      <c r="G23770" s="64"/>
      <c r="H23770" s="64"/>
      <c r="O23770" s="87"/>
      <c r="P23770" s="127"/>
      <c r="Q23770" s="127"/>
      <c r="R23770" s="127"/>
    </row>
    <row r="23771" spans="7:18" x14ac:dyDescent="0.2">
      <c r="G23771" s="64"/>
      <c r="H23771" s="64"/>
      <c r="O23771" s="87"/>
      <c r="P23771" s="127"/>
      <c r="Q23771" s="127"/>
      <c r="R23771" s="127"/>
    </row>
    <row r="23772" spans="7:18" x14ac:dyDescent="0.2">
      <c r="G23772" s="64"/>
      <c r="H23772" s="64"/>
      <c r="O23772" s="87"/>
      <c r="P23772" s="127"/>
      <c r="Q23772" s="127"/>
      <c r="R23772" s="127"/>
    </row>
    <row r="23773" spans="7:18" x14ac:dyDescent="0.2">
      <c r="G23773" s="64"/>
      <c r="H23773" s="64"/>
      <c r="O23773" s="87"/>
      <c r="P23773" s="127"/>
      <c r="Q23773" s="127"/>
      <c r="R23773" s="127"/>
    </row>
    <row r="23774" spans="7:18" x14ac:dyDescent="0.2">
      <c r="G23774" s="64"/>
      <c r="H23774" s="64"/>
      <c r="O23774" s="87"/>
      <c r="P23774" s="127"/>
      <c r="Q23774" s="127"/>
      <c r="R23774" s="127"/>
    </row>
    <row r="23775" spans="7:18" x14ac:dyDescent="0.2">
      <c r="G23775" s="64"/>
      <c r="H23775" s="64"/>
      <c r="O23775" s="87"/>
      <c r="P23775" s="127"/>
      <c r="Q23775" s="127"/>
      <c r="R23775" s="127"/>
    </row>
    <row r="23776" spans="7:18" x14ac:dyDescent="0.2">
      <c r="G23776" s="64"/>
      <c r="H23776" s="64"/>
      <c r="O23776" s="87"/>
      <c r="P23776" s="127"/>
      <c r="Q23776" s="127"/>
      <c r="R23776" s="127"/>
    </row>
    <row r="23777" spans="7:18" x14ac:dyDescent="0.2">
      <c r="G23777" s="64"/>
      <c r="H23777" s="64"/>
      <c r="O23777" s="87"/>
      <c r="P23777" s="127"/>
      <c r="Q23777" s="127"/>
      <c r="R23777" s="127"/>
    </row>
    <row r="23778" spans="7:18" x14ac:dyDescent="0.2">
      <c r="G23778" s="64"/>
      <c r="H23778" s="64"/>
      <c r="O23778" s="87"/>
      <c r="P23778" s="127"/>
      <c r="Q23778" s="127"/>
      <c r="R23778" s="127"/>
    </row>
    <row r="23779" spans="7:18" x14ac:dyDescent="0.2">
      <c r="G23779" s="64"/>
      <c r="H23779" s="64"/>
      <c r="O23779" s="87"/>
      <c r="P23779" s="127"/>
      <c r="Q23779" s="127"/>
      <c r="R23779" s="127"/>
    </row>
    <row r="23780" spans="7:18" x14ac:dyDescent="0.2">
      <c r="G23780" s="64"/>
      <c r="H23780" s="64"/>
      <c r="O23780" s="87"/>
      <c r="P23780" s="127"/>
      <c r="Q23780" s="127"/>
      <c r="R23780" s="127"/>
    </row>
    <row r="23781" spans="7:18" x14ac:dyDescent="0.2">
      <c r="G23781" s="64"/>
      <c r="H23781" s="64"/>
      <c r="O23781" s="87"/>
      <c r="P23781" s="127"/>
      <c r="Q23781" s="127"/>
      <c r="R23781" s="127"/>
    </row>
    <row r="23782" spans="7:18" x14ac:dyDescent="0.2">
      <c r="G23782" s="64"/>
      <c r="H23782" s="64"/>
      <c r="O23782" s="87"/>
      <c r="P23782" s="127"/>
      <c r="Q23782" s="127"/>
      <c r="R23782" s="127"/>
    </row>
    <row r="23783" spans="7:18" x14ac:dyDescent="0.2">
      <c r="G23783" s="64"/>
      <c r="H23783" s="64"/>
      <c r="O23783" s="87"/>
      <c r="P23783" s="127"/>
      <c r="Q23783" s="127"/>
      <c r="R23783" s="127"/>
    </row>
    <row r="23784" spans="7:18" x14ac:dyDescent="0.2">
      <c r="G23784" s="64"/>
      <c r="H23784" s="64"/>
      <c r="O23784" s="87"/>
      <c r="P23784" s="127"/>
      <c r="Q23784" s="127"/>
      <c r="R23784" s="127"/>
    </row>
    <row r="23785" spans="7:18" x14ac:dyDescent="0.2">
      <c r="G23785" s="64"/>
      <c r="H23785" s="64"/>
      <c r="O23785" s="87"/>
      <c r="P23785" s="127"/>
      <c r="Q23785" s="127"/>
      <c r="R23785" s="127"/>
    </row>
    <row r="23786" spans="7:18" x14ac:dyDescent="0.2">
      <c r="G23786" s="64"/>
      <c r="H23786" s="64"/>
      <c r="O23786" s="87"/>
      <c r="P23786" s="127"/>
      <c r="Q23786" s="127"/>
      <c r="R23786" s="127"/>
    </row>
    <row r="23787" spans="7:18" x14ac:dyDescent="0.2">
      <c r="G23787" s="64"/>
      <c r="H23787" s="64"/>
      <c r="O23787" s="87"/>
      <c r="P23787" s="127"/>
      <c r="Q23787" s="127"/>
      <c r="R23787" s="127"/>
    </row>
    <row r="23788" spans="7:18" x14ac:dyDescent="0.2">
      <c r="G23788" s="64"/>
      <c r="H23788" s="64"/>
      <c r="O23788" s="87"/>
      <c r="P23788" s="127"/>
      <c r="Q23788" s="127"/>
      <c r="R23788" s="127"/>
    </row>
    <row r="23789" spans="7:18" x14ac:dyDescent="0.2">
      <c r="G23789" s="64"/>
      <c r="H23789" s="64"/>
      <c r="O23789" s="87"/>
      <c r="P23789" s="127"/>
      <c r="Q23789" s="127"/>
      <c r="R23789" s="127"/>
    </row>
    <row r="23790" spans="7:18" x14ac:dyDescent="0.2">
      <c r="G23790" s="64"/>
      <c r="H23790" s="64"/>
      <c r="O23790" s="87"/>
      <c r="P23790" s="127"/>
      <c r="Q23790" s="127"/>
      <c r="R23790" s="127"/>
    </row>
    <row r="23791" spans="7:18" x14ac:dyDescent="0.2">
      <c r="G23791" s="64"/>
      <c r="H23791" s="64"/>
      <c r="O23791" s="87"/>
      <c r="P23791" s="127"/>
      <c r="Q23791" s="127"/>
      <c r="R23791" s="127"/>
    </row>
    <row r="23792" spans="7:18" x14ac:dyDescent="0.2">
      <c r="G23792" s="64"/>
      <c r="H23792" s="64"/>
      <c r="O23792" s="87"/>
      <c r="P23792" s="127"/>
      <c r="Q23792" s="127"/>
      <c r="R23792" s="127"/>
    </row>
    <row r="23793" spans="7:18" x14ac:dyDescent="0.2">
      <c r="G23793" s="64"/>
      <c r="H23793" s="64"/>
      <c r="O23793" s="87"/>
      <c r="P23793" s="127"/>
      <c r="Q23793" s="127"/>
      <c r="R23793" s="127"/>
    </row>
    <row r="23794" spans="7:18" x14ac:dyDescent="0.2">
      <c r="G23794" s="64"/>
      <c r="H23794" s="64"/>
      <c r="O23794" s="87"/>
      <c r="P23794" s="127"/>
      <c r="Q23794" s="127"/>
      <c r="R23794" s="127"/>
    </row>
    <row r="23795" spans="7:18" x14ac:dyDescent="0.2">
      <c r="G23795" s="64"/>
      <c r="H23795" s="64"/>
      <c r="O23795" s="87"/>
      <c r="P23795" s="127"/>
      <c r="Q23795" s="127"/>
      <c r="R23795" s="127"/>
    </row>
    <row r="23796" spans="7:18" x14ac:dyDescent="0.2">
      <c r="G23796" s="64"/>
      <c r="H23796" s="64"/>
      <c r="O23796" s="87"/>
      <c r="P23796" s="127"/>
      <c r="Q23796" s="127"/>
      <c r="R23796" s="127"/>
    </row>
    <row r="23797" spans="7:18" x14ac:dyDescent="0.2">
      <c r="G23797" s="64"/>
      <c r="H23797" s="64"/>
      <c r="O23797" s="87"/>
      <c r="P23797" s="127"/>
      <c r="Q23797" s="127"/>
      <c r="R23797" s="127"/>
    </row>
    <row r="23798" spans="7:18" x14ac:dyDescent="0.2">
      <c r="G23798" s="64"/>
      <c r="H23798" s="64"/>
      <c r="O23798" s="87"/>
      <c r="P23798" s="127"/>
      <c r="Q23798" s="127"/>
      <c r="R23798" s="127"/>
    </row>
    <row r="23799" spans="7:18" x14ac:dyDescent="0.2">
      <c r="G23799" s="64"/>
      <c r="H23799" s="64"/>
      <c r="O23799" s="87"/>
      <c r="P23799" s="127"/>
      <c r="Q23799" s="127"/>
      <c r="R23799" s="127"/>
    </row>
    <row r="23800" spans="7:18" x14ac:dyDescent="0.2">
      <c r="G23800" s="64"/>
      <c r="H23800" s="64"/>
      <c r="O23800" s="87"/>
      <c r="P23800" s="127"/>
      <c r="Q23800" s="127"/>
      <c r="R23800" s="127"/>
    </row>
    <row r="23801" spans="7:18" x14ac:dyDescent="0.2">
      <c r="G23801" s="64"/>
      <c r="H23801" s="64"/>
      <c r="O23801" s="87"/>
      <c r="P23801" s="127"/>
      <c r="Q23801" s="127"/>
      <c r="R23801" s="127"/>
    </row>
    <row r="23802" spans="7:18" x14ac:dyDescent="0.2">
      <c r="G23802" s="64"/>
      <c r="H23802" s="64"/>
      <c r="O23802" s="87"/>
      <c r="P23802" s="127"/>
      <c r="Q23802" s="127"/>
      <c r="R23802" s="127"/>
    </row>
    <row r="23803" spans="7:18" x14ac:dyDescent="0.2">
      <c r="G23803" s="64"/>
      <c r="H23803" s="64"/>
      <c r="O23803" s="87"/>
      <c r="P23803" s="127"/>
      <c r="Q23803" s="127"/>
      <c r="R23803" s="127"/>
    </row>
    <row r="23804" spans="7:18" x14ac:dyDescent="0.2">
      <c r="G23804" s="64"/>
      <c r="H23804" s="64"/>
      <c r="O23804" s="87"/>
      <c r="P23804" s="127"/>
      <c r="Q23804" s="127"/>
      <c r="R23804" s="127"/>
    </row>
    <row r="23805" spans="7:18" x14ac:dyDescent="0.2">
      <c r="G23805" s="64"/>
      <c r="H23805" s="64"/>
      <c r="O23805" s="87"/>
      <c r="P23805" s="127"/>
      <c r="Q23805" s="127"/>
      <c r="R23805" s="127"/>
    </row>
    <row r="23806" spans="7:18" x14ac:dyDescent="0.2">
      <c r="G23806" s="64"/>
      <c r="H23806" s="64"/>
      <c r="O23806" s="87"/>
      <c r="P23806" s="127"/>
      <c r="Q23806" s="127"/>
      <c r="R23806" s="127"/>
    </row>
    <row r="23807" spans="7:18" x14ac:dyDescent="0.2">
      <c r="G23807" s="64"/>
      <c r="H23807" s="64"/>
      <c r="O23807" s="87"/>
      <c r="P23807" s="127"/>
      <c r="Q23807" s="127"/>
      <c r="R23807" s="127"/>
    </row>
    <row r="23808" spans="7:18" x14ac:dyDescent="0.2">
      <c r="G23808" s="64"/>
      <c r="H23808" s="64"/>
      <c r="O23808" s="87"/>
      <c r="P23808" s="127"/>
      <c r="Q23808" s="127"/>
      <c r="R23808" s="127"/>
    </row>
    <row r="23809" spans="7:18" x14ac:dyDescent="0.2">
      <c r="G23809" s="64"/>
      <c r="H23809" s="64"/>
      <c r="O23809" s="87"/>
      <c r="P23809" s="127"/>
      <c r="Q23809" s="127"/>
      <c r="R23809" s="127"/>
    </row>
    <row r="23810" spans="7:18" x14ac:dyDescent="0.2">
      <c r="G23810" s="64"/>
      <c r="H23810" s="64"/>
      <c r="O23810" s="87"/>
      <c r="P23810" s="127"/>
      <c r="Q23810" s="127"/>
      <c r="R23810" s="127"/>
    </row>
    <row r="23811" spans="7:18" x14ac:dyDescent="0.2">
      <c r="G23811" s="64"/>
      <c r="H23811" s="64"/>
      <c r="O23811" s="87"/>
      <c r="P23811" s="127"/>
      <c r="Q23811" s="127"/>
      <c r="R23811" s="127"/>
    </row>
    <row r="23812" spans="7:18" x14ac:dyDescent="0.2">
      <c r="G23812" s="64"/>
      <c r="H23812" s="64"/>
      <c r="O23812" s="87"/>
      <c r="P23812" s="127"/>
      <c r="Q23812" s="127"/>
      <c r="R23812" s="127"/>
    </row>
    <row r="23813" spans="7:18" x14ac:dyDescent="0.2">
      <c r="G23813" s="64"/>
      <c r="H23813" s="64"/>
      <c r="O23813" s="87"/>
      <c r="P23813" s="127"/>
      <c r="Q23813" s="127"/>
      <c r="R23813" s="127"/>
    </row>
    <row r="23814" spans="7:18" x14ac:dyDescent="0.2">
      <c r="G23814" s="64"/>
      <c r="H23814" s="64"/>
      <c r="O23814" s="87"/>
      <c r="P23814" s="127"/>
      <c r="Q23814" s="127"/>
      <c r="R23814" s="127"/>
    </row>
    <row r="23815" spans="7:18" x14ac:dyDescent="0.2">
      <c r="G23815" s="64"/>
      <c r="H23815" s="64"/>
      <c r="O23815" s="87"/>
      <c r="P23815" s="127"/>
      <c r="Q23815" s="127"/>
      <c r="R23815" s="127"/>
    </row>
    <row r="23816" spans="7:18" x14ac:dyDescent="0.2">
      <c r="G23816" s="64"/>
      <c r="H23816" s="64"/>
      <c r="O23816" s="87"/>
      <c r="P23816" s="127"/>
      <c r="Q23816" s="127"/>
      <c r="R23816" s="127"/>
    </row>
    <row r="23817" spans="7:18" x14ac:dyDescent="0.2">
      <c r="G23817" s="64"/>
      <c r="H23817" s="64"/>
      <c r="O23817" s="87"/>
      <c r="P23817" s="127"/>
      <c r="Q23817" s="127"/>
      <c r="R23817" s="127"/>
    </row>
    <row r="23818" spans="7:18" x14ac:dyDescent="0.2">
      <c r="G23818" s="64"/>
      <c r="H23818" s="64"/>
      <c r="O23818" s="87"/>
      <c r="P23818" s="127"/>
      <c r="Q23818" s="127"/>
      <c r="R23818" s="127"/>
    </row>
    <row r="23819" spans="7:18" x14ac:dyDescent="0.2">
      <c r="G23819" s="64"/>
      <c r="H23819" s="64"/>
      <c r="O23819" s="87"/>
      <c r="P23819" s="127"/>
      <c r="Q23819" s="127"/>
      <c r="R23819" s="127"/>
    </row>
    <row r="23820" spans="7:18" x14ac:dyDescent="0.2">
      <c r="G23820" s="64"/>
      <c r="H23820" s="64"/>
      <c r="O23820" s="87"/>
      <c r="P23820" s="127"/>
      <c r="Q23820" s="127"/>
      <c r="R23820" s="127"/>
    </row>
    <row r="23821" spans="7:18" x14ac:dyDescent="0.2">
      <c r="G23821" s="64"/>
      <c r="H23821" s="64"/>
      <c r="O23821" s="87"/>
      <c r="P23821" s="127"/>
      <c r="Q23821" s="127"/>
      <c r="R23821" s="127"/>
    </row>
    <row r="23822" spans="7:18" x14ac:dyDescent="0.2">
      <c r="G23822" s="64"/>
      <c r="H23822" s="64"/>
      <c r="O23822" s="87"/>
      <c r="P23822" s="127"/>
      <c r="Q23822" s="127"/>
      <c r="R23822" s="127"/>
    </row>
    <row r="23823" spans="7:18" x14ac:dyDescent="0.2">
      <c r="G23823" s="64"/>
      <c r="H23823" s="64"/>
      <c r="O23823" s="87"/>
      <c r="P23823" s="127"/>
      <c r="Q23823" s="127"/>
      <c r="R23823" s="127"/>
    </row>
    <row r="23824" spans="7:18" x14ac:dyDescent="0.2">
      <c r="G23824" s="64"/>
      <c r="H23824" s="64"/>
      <c r="O23824" s="87"/>
      <c r="P23824" s="127"/>
      <c r="Q23824" s="127"/>
      <c r="R23824" s="127"/>
    </row>
    <row r="23825" spans="7:18" x14ac:dyDescent="0.2">
      <c r="G23825" s="64"/>
      <c r="H23825" s="64"/>
      <c r="O23825" s="87"/>
      <c r="P23825" s="127"/>
      <c r="Q23825" s="127"/>
      <c r="R23825" s="127"/>
    </row>
    <row r="23826" spans="7:18" x14ac:dyDescent="0.2">
      <c r="G23826" s="64"/>
      <c r="H23826" s="64"/>
      <c r="O23826" s="87"/>
      <c r="P23826" s="127"/>
      <c r="Q23826" s="127"/>
      <c r="R23826" s="127"/>
    </row>
    <row r="23827" spans="7:18" x14ac:dyDescent="0.2">
      <c r="G23827" s="64"/>
      <c r="H23827" s="64"/>
      <c r="O23827" s="87"/>
      <c r="P23827" s="127"/>
      <c r="Q23827" s="127"/>
      <c r="R23827" s="127"/>
    </row>
    <row r="23828" spans="7:18" x14ac:dyDescent="0.2">
      <c r="G23828" s="64"/>
      <c r="H23828" s="64"/>
      <c r="O23828" s="87"/>
      <c r="P23828" s="127"/>
      <c r="Q23828" s="127"/>
      <c r="R23828" s="127"/>
    </row>
    <row r="23829" spans="7:18" x14ac:dyDescent="0.2">
      <c r="G23829" s="64"/>
      <c r="H23829" s="64"/>
      <c r="O23829" s="87"/>
      <c r="P23829" s="127"/>
      <c r="Q23829" s="127"/>
      <c r="R23829" s="127"/>
    </row>
    <row r="23830" spans="7:18" x14ac:dyDescent="0.2">
      <c r="G23830" s="64"/>
      <c r="H23830" s="64"/>
      <c r="O23830" s="87"/>
      <c r="P23830" s="127"/>
      <c r="Q23830" s="127"/>
      <c r="R23830" s="127"/>
    </row>
    <row r="23831" spans="7:18" x14ac:dyDescent="0.2">
      <c r="G23831" s="64"/>
      <c r="H23831" s="64"/>
      <c r="O23831" s="87"/>
      <c r="P23831" s="127"/>
      <c r="Q23831" s="127"/>
      <c r="R23831" s="127"/>
    </row>
    <row r="23832" spans="7:18" x14ac:dyDescent="0.2">
      <c r="G23832" s="64"/>
      <c r="H23832" s="64"/>
      <c r="O23832" s="87"/>
      <c r="P23832" s="127"/>
      <c r="Q23832" s="127"/>
      <c r="R23832" s="127"/>
    </row>
    <row r="23833" spans="7:18" x14ac:dyDescent="0.2">
      <c r="G23833" s="64"/>
      <c r="H23833" s="64"/>
      <c r="O23833" s="87"/>
      <c r="P23833" s="127"/>
      <c r="Q23833" s="127"/>
      <c r="R23833" s="127"/>
    </row>
    <row r="23834" spans="7:18" x14ac:dyDescent="0.2">
      <c r="G23834" s="64"/>
      <c r="H23834" s="64"/>
      <c r="O23834" s="87"/>
      <c r="P23834" s="127"/>
      <c r="Q23834" s="127"/>
      <c r="R23834" s="127"/>
    </row>
    <row r="23835" spans="7:18" x14ac:dyDescent="0.2">
      <c r="G23835" s="64"/>
      <c r="H23835" s="64"/>
      <c r="O23835" s="87"/>
      <c r="P23835" s="127"/>
      <c r="Q23835" s="127"/>
      <c r="R23835" s="127"/>
    </row>
    <row r="23836" spans="7:18" x14ac:dyDescent="0.2">
      <c r="G23836" s="64"/>
      <c r="H23836" s="64"/>
      <c r="O23836" s="87"/>
      <c r="P23836" s="127"/>
      <c r="Q23836" s="127"/>
      <c r="R23836" s="127"/>
    </row>
    <row r="23837" spans="7:18" x14ac:dyDescent="0.2">
      <c r="G23837" s="64"/>
      <c r="H23837" s="64"/>
      <c r="O23837" s="87"/>
      <c r="P23837" s="127"/>
      <c r="Q23837" s="127"/>
      <c r="R23837" s="127"/>
    </row>
    <row r="23838" spans="7:18" x14ac:dyDescent="0.2">
      <c r="G23838" s="64"/>
      <c r="H23838" s="64"/>
      <c r="O23838" s="87"/>
      <c r="P23838" s="127"/>
      <c r="Q23838" s="127"/>
      <c r="R23838" s="127"/>
    </row>
    <row r="23839" spans="7:18" x14ac:dyDescent="0.2">
      <c r="G23839" s="64"/>
      <c r="H23839" s="64"/>
      <c r="O23839" s="87"/>
      <c r="P23839" s="127"/>
      <c r="Q23839" s="127"/>
      <c r="R23839" s="127"/>
    </row>
    <row r="23840" spans="7:18" x14ac:dyDescent="0.2">
      <c r="G23840" s="64"/>
      <c r="H23840" s="64"/>
      <c r="O23840" s="87"/>
      <c r="P23840" s="127"/>
      <c r="Q23840" s="127"/>
      <c r="R23840" s="127"/>
    </row>
    <row r="23841" spans="7:18" x14ac:dyDescent="0.2">
      <c r="G23841" s="64"/>
      <c r="H23841" s="64"/>
      <c r="O23841" s="87"/>
      <c r="P23841" s="127"/>
      <c r="Q23841" s="127"/>
      <c r="R23841" s="127"/>
    </row>
    <row r="23842" spans="7:18" x14ac:dyDescent="0.2">
      <c r="G23842" s="64"/>
      <c r="H23842" s="64"/>
      <c r="O23842" s="87"/>
      <c r="P23842" s="127"/>
      <c r="Q23842" s="127"/>
      <c r="R23842" s="127"/>
    </row>
    <row r="23843" spans="7:18" x14ac:dyDescent="0.2">
      <c r="G23843" s="64"/>
      <c r="H23843" s="64"/>
      <c r="O23843" s="87"/>
      <c r="P23843" s="127"/>
      <c r="Q23843" s="127"/>
      <c r="R23843" s="127"/>
    </row>
    <row r="23844" spans="7:18" x14ac:dyDescent="0.2">
      <c r="G23844" s="64"/>
      <c r="H23844" s="64"/>
      <c r="O23844" s="87"/>
      <c r="P23844" s="127"/>
      <c r="Q23844" s="127"/>
      <c r="R23844" s="127"/>
    </row>
    <row r="23845" spans="7:18" x14ac:dyDescent="0.2">
      <c r="G23845" s="64"/>
      <c r="H23845" s="64"/>
      <c r="O23845" s="87"/>
      <c r="P23845" s="127"/>
      <c r="Q23845" s="127"/>
      <c r="R23845" s="127"/>
    </row>
    <row r="23846" spans="7:18" x14ac:dyDescent="0.2">
      <c r="G23846" s="64"/>
      <c r="H23846" s="64"/>
      <c r="O23846" s="87"/>
      <c r="P23846" s="127"/>
      <c r="Q23846" s="127"/>
      <c r="R23846" s="127"/>
    </row>
    <row r="23847" spans="7:18" x14ac:dyDescent="0.2">
      <c r="G23847" s="64"/>
      <c r="H23847" s="64"/>
      <c r="O23847" s="87"/>
      <c r="P23847" s="127"/>
      <c r="Q23847" s="127"/>
      <c r="R23847" s="127"/>
    </row>
    <row r="23848" spans="7:18" x14ac:dyDescent="0.2">
      <c r="G23848" s="64"/>
      <c r="H23848" s="64"/>
      <c r="O23848" s="87"/>
      <c r="P23848" s="127"/>
      <c r="Q23848" s="127"/>
      <c r="R23848" s="127"/>
    </row>
    <row r="23849" spans="7:18" x14ac:dyDescent="0.2">
      <c r="G23849" s="64"/>
      <c r="H23849" s="64"/>
      <c r="O23849" s="87"/>
      <c r="P23849" s="127"/>
      <c r="Q23849" s="127"/>
      <c r="R23849" s="127"/>
    </row>
    <row r="23850" spans="7:18" x14ac:dyDescent="0.2">
      <c r="G23850" s="64"/>
      <c r="H23850" s="64"/>
      <c r="O23850" s="87"/>
      <c r="P23850" s="127"/>
      <c r="Q23850" s="127"/>
      <c r="R23850" s="127"/>
    </row>
    <row r="23851" spans="7:18" x14ac:dyDescent="0.2">
      <c r="G23851" s="64"/>
      <c r="H23851" s="64"/>
      <c r="O23851" s="87"/>
      <c r="P23851" s="127"/>
      <c r="Q23851" s="127"/>
      <c r="R23851" s="127"/>
    </row>
    <row r="23852" spans="7:18" x14ac:dyDescent="0.2">
      <c r="G23852" s="64"/>
      <c r="H23852" s="64"/>
      <c r="O23852" s="87"/>
      <c r="P23852" s="127"/>
      <c r="Q23852" s="127"/>
      <c r="R23852" s="127"/>
    </row>
    <row r="23853" spans="7:18" x14ac:dyDescent="0.2">
      <c r="G23853" s="64"/>
      <c r="H23853" s="64"/>
      <c r="O23853" s="87"/>
      <c r="P23853" s="127"/>
      <c r="Q23853" s="127"/>
      <c r="R23853" s="127"/>
    </row>
    <row r="23854" spans="7:18" x14ac:dyDescent="0.2">
      <c r="G23854" s="64"/>
      <c r="H23854" s="64"/>
      <c r="O23854" s="87"/>
      <c r="P23854" s="127"/>
      <c r="Q23854" s="127"/>
      <c r="R23854" s="127"/>
    </row>
    <row r="23855" spans="7:18" x14ac:dyDescent="0.2">
      <c r="G23855" s="64"/>
      <c r="H23855" s="64"/>
      <c r="O23855" s="87"/>
      <c r="P23855" s="127"/>
      <c r="Q23855" s="127"/>
      <c r="R23855" s="127"/>
    </row>
    <row r="23856" spans="7:18" x14ac:dyDescent="0.2">
      <c r="G23856" s="64"/>
      <c r="H23856" s="64"/>
      <c r="O23856" s="87"/>
      <c r="P23856" s="127"/>
      <c r="Q23856" s="127"/>
      <c r="R23856" s="127"/>
    </row>
    <row r="23857" spans="7:18" x14ac:dyDescent="0.2">
      <c r="G23857" s="64"/>
      <c r="H23857" s="64"/>
      <c r="O23857" s="87"/>
      <c r="P23857" s="127"/>
      <c r="Q23857" s="127"/>
      <c r="R23857" s="127"/>
    </row>
    <row r="23858" spans="7:18" x14ac:dyDescent="0.2">
      <c r="G23858" s="64"/>
      <c r="H23858" s="64"/>
      <c r="O23858" s="87"/>
      <c r="P23858" s="127"/>
      <c r="Q23858" s="127"/>
      <c r="R23858" s="127"/>
    </row>
    <row r="23859" spans="7:18" x14ac:dyDescent="0.2">
      <c r="G23859" s="64"/>
      <c r="H23859" s="64"/>
      <c r="O23859" s="87"/>
      <c r="P23859" s="127"/>
      <c r="Q23859" s="127"/>
      <c r="R23859" s="127"/>
    </row>
    <row r="23860" spans="7:18" x14ac:dyDescent="0.2">
      <c r="G23860" s="64"/>
      <c r="H23860" s="64"/>
      <c r="O23860" s="87"/>
      <c r="P23860" s="127"/>
      <c r="Q23860" s="127"/>
      <c r="R23860" s="127"/>
    </row>
    <row r="23861" spans="7:18" x14ac:dyDescent="0.2">
      <c r="G23861" s="64"/>
      <c r="H23861" s="64"/>
      <c r="O23861" s="87"/>
      <c r="P23861" s="127"/>
      <c r="Q23861" s="127"/>
      <c r="R23861" s="127"/>
    </row>
    <row r="23862" spans="7:18" x14ac:dyDescent="0.2">
      <c r="G23862" s="64"/>
      <c r="H23862" s="64"/>
      <c r="O23862" s="87"/>
      <c r="P23862" s="127"/>
      <c r="Q23862" s="127"/>
      <c r="R23862" s="127"/>
    </row>
    <row r="23863" spans="7:18" x14ac:dyDescent="0.2">
      <c r="G23863" s="64"/>
      <c r="H23863" s="64"/>
      <c r="O23863" s="87"/>
      <c r="P23863" s="127"/>
      <c r="Q23863" s="127"/>
      <c r="R23863" s="127"/>
    </row>
    <row r="23864" spans="7:18" x14ac:dyDescent="0.2">
      <c r="G23864" s="64"/>
      <c r="H23864" s="64"/>
      <c r="O23864" s="87"/>
      <c r="P23864" s="127"/>
      <c r="Q23864" s="127"/>
      <c r="R23864" s="127"/>
    </row>
    <row r="23865" spans="7:18" x14ac:dyDescent="0.2">
      <c r="G23865" s="64"/>
      <c r="H23865" s="64"/>
      <c r="O23865" s="87"/>
      <c r="P23865" s="127"/>
      <c r="Q23865" s="127"/>
      <c r="R23865" s="127"/>
    </row>
    <row r="23866" spans="7:18" x14ac:dyDescent="0.2">
      <c r="G23866" s="64"/>
      <c r="H23866" s="64"/>
      <c r="O23866" s="87"/>
      <c r="P23866" s="127"/>
      <c r="Q23866" s="127"/>
      <c r="R23866" s="127"/>
    </row>
    <row r="23867" spans="7:18" x14ac:dyDescent="0.2">
      <c r="G23867" s="64"/>
      <c r="H23867" s="64"/>
      <c r="O23867" s="87"/>
      <c r="P23867" s="127"/>
      <c r="Q23867" s="127"/>
      <c r="R23867" s="127"/>
    </row>
    <row r="23868" spans="7:18" x14ac:dyDescent="0.2">
      <c r="G23868" s="64"/>
      <c r="H23868" s="64"/>
      <c r="O23868" s="87"/>
      <c r="P23868" s="127"/>
      <c r="Q23868" s="127"/>
      <c r="R23868" s="127"/>
    </row>
    <row r="23869" spans="7:18" x14ac:dyDescent="0.2">
      <c r="G23869" s="64"/>
      <c r="H23869" s="64"/>
      <c r="O23869" s="87"/>
      <c r="P23869" s="127"/>
      <c r="Q23869" s="127"/>
      <c r="R23869" s="127"/>
    </row>
    <row r="23870" spans="7:18" x14ac:dyDescent="0.2">
      <c r="G23870" s="64"/>
      <c r="H23870" s="64"/>
      <c r="O23870" s="87"/>
      <c r="P23870" s="127"/>
      <c r="Q23870" s="127"/>
      <c r="R23870" s="127"/>
    </row>
    <row r="23871" spans="7:18" x14ac:dyDescent="0.2">
      <c r="G23871" s="64"/>
      <c r="H23871" s="64"/>
      <c r="O23871" s="87"/>
      <c r="P23871" s="127"/>
      <c r="Q23871" s="127"/>
      <c r="R23871" s="127"/>
    </row>
    <row r="23872" spans="7:18" x14ac:dyDescent="0.2">
      <c r="G23872" s="64"/>
      <c r="H23872" s="64"/>
      <c r="O23872" s="87"/>
      <c r="P23872" s="127"/>
      <c r="Q23872" s="127"/>
      <c r="R23872" s="127"/>
    </row>
    <row r="23873" spans="7:18" x14ac:dyDescent="0.2">
      <c r="G23873" s="64"/>
      <c r="H23873" s="64"/>
      <c r="O23873" s="87"/>
      <c r="P23873" s="127"/>
      <c r="Q23873" s="127"/>
      <c r="R23873" s="127"/>
    </row>
    <row r="23874" spans="7:18" x14ac:dyDescent="0.2">
      <c r="G23874" s="64"/>
      <c r="H23874" s="64"/>
      <c r="O23874" s="87"/>
      <c r="P23874" s="127"/>
      <c r="Q23874" s="127"/>
      <c r="R23874" s="127"/>
    </row>
    <row r="23875" spans="7:18" x14ac:dyDescent="0.2">
      <c r="G23875" s="64"/>
      <c r="H23875" s="64"/>
      <c r="O23875" s="87"/>
      <c r="P23875" s="127"/>
      <c r="Q23875" s="127"/>
      <c r="R23875" s="127"/>
    </row>
    <row r="23876" spans="7:18" x14ac:dyDescent="0.2">
      <c r="G23876" s="64"/>
      <c r="H23876" s="64"/>
      <c r="O23876" s="87"/>
      <c r="P23876" s="127"/>
      <c r="Q23876" s="127"/>
      <c r="R23876" s="127"/>
    </row>
    <row r="23877" spans="7:18" x14ac:dyDescent="0.2">
      <c r="G23877" s="64"/>
      <c r="H23877" s="64"/>
      <c r="O23877" s="87"/>
      <c r="P23877" s="127"/>
      <c r="Q23877" s="127"/>
      <c r="R23877" s="127"/>
    </row>
    <row r="23878" spans="7:18" x14ac:dyDescent="0.2">
      <c r="G23878" s="64"/>
      <c r="H23878" s="64"/>
      <c r="O23878" s="87"/>
      <c r="P23878" s="127"/>
      <c r="Q23878" s="127"/>
      <c r="R23878" s="127"/>
    </row>
    <row r="23879" spans="7:18" x14ac:dyDescent="0.2">
      <c r="G23879" s="64"/>
      <c r="H23879" s="64"/>
      <c r="O23879" s="87"/>
      <c r="P23879" s="127"/>
      <c r="Q23879" s="127"/>
      <c r="R23879" s="127"/>
    </row>
    <row r="23880" spans="7:18" x14ac:dyDescent="0.2">
      <c r="G23880" s="64"/>
      <c r="H23880" s="64"/>
      <c r="O23880" s="87"/>
      <c r="P23880" s="127"/>
      <c r="Q23880" s="127"/>
      <c r="R23880" s="127"/>
    </row>
    <row r="23881" spans="7:18" x14ac:dyDescent="0.2">
      <c r="G23881" s="64"/>
      <c r="H23881" s="64"/>
      <c r="O23881" s="87"/>
      <c r="P23881" s="127"/>
      <c r="Q23881" s="127"/>
      <c r="R23881" s="127"/>
    </row>
    <row r="23882" spans="7:18" x14ac:dyDescent="0.2">
      <c r="G23882" s="64"/>
      <c r="H23882" s="64"/>
      <c r="O23882" s="87"/>
      <c r="P23882" s="127"/>
      <c r="Q23882" s="127"/>
      <c r="R23882" s="127"/>
    </row>
    <row r="23883" spans="7:18" x14ac:dyDescent="0.2">
      <c r="G23883" s="64"/>
      <c r="H23883" s="64"/>
      <c r="O23883" s="87"/>
      <c r="P23883" s="127"/>
      <c r="Q23883" s="127"/>
      <c r="R23883" s="127"/>
    </row>
    <row r="23884" spans="7:18" x14ac:dyDescent="0.2">
      <c r="G23884" s="64"/>
      <c r="H23884" s="64"/>
      <c r="O23884" s="87"/>
      <c r="P23884" s="127"/>
      <c r="Q23884" s="127"/>
      <c r="R23884" s="127"/>
    </row>
    <row r="23885" spans="7:18" x14ac:dyDescent="0.2">
      <c r="G23885" s="64"/>
      <c r="H23885" s="64"/>
      <c r="O23885" s="87"/>
      <c r="P23885" s="127"/>
      <c r="Q23885" s="127"/>
      <c r="R23885" s="127"/>
    </row>
    <row r="23886" spans="7:18" x14ac:dyDescent="0.2">
      <c r="G23886" s="64"/>
      <c r="H23886" s="64"/>
      <c r="O23886" s="87"/>
      <c r="P23886" s="127"/>
      <c r="Q23886" s="127"/>
      <c r="R23886" s="127"/>
    </row>
    <row r="23887" spans="7:18" x14ac:dyDescent="0.2">
      <c r="G23887" s="64"/>
      <c r="H23887" s="64"/>
      <c r="O23887" s="87"/>
      <c r="P23887" s="127"/>
      <c r="Q23887" s="127"/>
      <c r="R23887" s="127"/>
    </row>
    <row r="23888" spans="7:18" x14ac:dyDescent="0.2">
      <c r="G23888" s="64"/>
      <c r="H23888" s="64"/>
      <c r="O23888" s="87"/>
      <c r="P23888" s="127"/>
      <c r="Q23888" s="127"/>
      <c r="R23888" s="127"/>
    </row>
    <row r="23889" spans="7:18" x14ac:dyDescent="0.2">
      <c r="G23889" s="64"/>
      <c r="H23889" s="64"/>
      <c r="O23889" s="87"/>
      <c r="P23889" s="127"/>
      <c r="Q23889" s="127"/>
      <c r="R23889" s="127"/>
    </row>
    <row r="23890" spans="7:18" x14ac:dyDescent="0.2">
      <c r="G23890" s="64"/>
      <c r="H23890" s="64"/>
      <c r="O23890" s="87"/>
      <c r="P23890" s="127"/>
      <c r="Q23890" s="127"/>
      <c r="R23890" s="127"/>
    </row>
    <row r="23891" spans="7:18" x14ac:dyDescent="0.2">
      <c r="G23891" s="64"/>
      <c r="H23891" s="64"/>
      <c r="O23891" s="87"/>
      <c r="P23891" s="127"/>
      <c r="Q23891" s="127"/>
      <c r="R23891" s="127"/>
    </row>
    <row r="23892" spans="7:18" x14ac:dyDescent="0.2">
      <c r="G23892" s="64"/>
      <c r="H23892" s="64"/>
      <c r="O23892" s="87"/>
      <c r="P23892" s="127"/>
      <c r="Q23892" s="127"/>
      <c r="R23892" s="127"/>
    </row>
    <row r="23893" spans="7:18" x14ac:dyDescent="0.2">
      <c r="G23893" s="64"/>
      <c r="H23893" s="64"/>
      <c r="O23893" s="87"/>
      <c r="P23893" s="127"/>
      <c r="Q23893" s="127"/>
      <c r="R23893" s="127"/>
    </row>
    <row r="23894" spans="7:18" x14ac:dyDescent="0.2">
      <c r="G23894" s="64"/>
      <c r="H23894" s="64"/>
      <c r="O23894" s="87"/>
      <c r="P23894" s="127"/>
      <c r="Q23894" s="127"/>
      <c r="R23894" s="127"/>
    </row>
    <row r="23895" spans="7:18" x14ac:dyDescent="0.2">
      <c r="G23895" s="64"/>
      <c r="H23895" s="64"/>
      <c r="O23895" s="87"/>
      <c r="P23895" s="127"/>
      <c r="Q23895" s="127"/>
      <c r="R23895" s="127"/>
    </row>
    <row r="23896" spans="7:18" x14ac:dyDescent="0.2">
      <c r="G23896" s="64"/>
      <c r="H23896" s="64"/>
      <c r="O23896" s="87"/>
      <c r="P23896" s="127"/>
      <c r="Q23896" s="127"/>
      <c r="R23896" s="127"/>
    </row>
    <row r="23897" spans="7:18" x14ac:dyDescent="0.2">
      <c r="G23897" s="64"/>
      <c r="H23897" s="64"/>
      <c r="O23897" s="87"/>
      <c r="P23897" s="127"/>
      <c r="Q23897" s="127"/>
      <c r="R23897" s="127"/>
    </row>
    <row r="23898" spans="7:18" x14ac:dyDescent="0.2">
      <c r="G23898" s="64"/>
      <c r="H23898" s="64"/>
      <c r="O23898" s="87"/>
      <c r="P23898" s="127"/>
      <c r="Q23898" s="127"/>
      <c r="R23898" s="127"/>
    </row>
    <row r="23899" spans="7:18" x14ac:dyDescent="0.2">
      <c r="G23899" s="64"/>
      <c r="H23899" s="64"/>
      <c r="O23899" s="87"/>
      <c r="P23899" s="127"/>
      <c r="Q23899" s="127"/>
      <c r="R23899" s="127"/>
    </row>
    <row r="23900" spans="7:18" x14ac:dyDescent="0.2">
      <c r="G23900" s="64"/>
      <c r="H23900" s="64"/>
      <c r="O23900" s="87"/>
      <c r="P23900" s="127"/>
      <c r="Q23900" s="127"/>
      <c r="R23900" s="127"/>
    </row>
    <row r="23901" spans="7:18" x14ac:dyDescent="0.2">
      <c r="G23901" s="64"/>
      <c r="H23901" s="64"/>
      <c r="O23901" s="87"/>
      <c r="P23901" s="127"/>
      <c r="Q23901" s="127"/>
      <c r="R23901" s="127"/>
    </row>
    <row r="23902" spans="7:18" x14ac:dyDescent="0.2">
      <c r="G23902" s="64"/>
      <c r="H23902" s="64"/>
      <c r="O23902" s="87"/>
      <c r="P23902" s="127"/>
      <c r="Q23902" s="127"/>
      <c r="R23902" s="127"/>
    </row>
    <row r="23903" spans="7:18" x14ac:dyDescent="0.2">
      <c r="G23903" s="64"/>
      <c r="H23903" s="64"/>
      <c r="O23903" s="87"/>
      <c r="P23903" s="127"/>
      <c r="Q23903" s="127"/>
      <c r="R23903" s="127"/>
    </row>
    <row r="23904" spans="7:18" x14ac:dyDescent="0.2">
      <c r="G23904" s="64"/>
      <c r="H23904" s="64"/>
      <c r="O23904" s="87"/>
      <c r="P23904" s="127"/>
      <c r="Q23904" s="127"/>
      <c r="R23904" s="127"/>
    </row>
    <row r="23905" spans="7:18" x14ac:dyDescent="0.2">
      <c r="G23905" s="64"/>
      <c r="H23905" s="64"/>
      <c r="O23905" s="87"/>
      <c r="P23905" s="127"/>
      <c r="Q23905" s="127"/>
      <c r="R23905" s="127"/>
    </row>
    <row r="23906" spans="7:18" x14ac:dyDescent="0.2">
      <c r="G23906" s="64"/>
      <c r="H23906" s="64"/>
      <c r="O23906" s="87"/>
      <c r="P23906" s="127"/>
      <c r="Q23906" s="127"/>
      <c r="R23906" s="127"/>
    </row>
    <row r="23907" spans="7:18" x14ac:dyDescent="0.2">
      <c r="G23907" s="64"/>
      <c r="H23907" s="64"/>
      <c r="O23907" s="87"/>
      <c r="P23907" s="127"/>
      <c r="Q23907" s="127"/>
      <c r="R23907" s="127"/>
    </row>
    <row r="23908" spans="7:18" x14ac:dyDescent="0.2">
      <c r="G23908" s="64"/>
      <c r="H23908" s="64"/>
      <c r="O23908" s="87"/>
      <c r="P23908" s="127"/>
      <c r="Q23908" s="127"/>
      <c r="R23908" s="127"/>
    </row>
    <row r="23909" spans="7:18" x14ac:dyDescent="0.2">
      <c r="G23909" s="64"/>
      <c r="H23909" s="64"/>
      <c r="O23909" s="87"/>
      <c r="P23909" s="127"/>
      <c r="Q23909" s="127"/>
      <c r="R23909" s="127"/>
    </row>
    <row r="23910" spans="7:18" x14ac:dyDescent="0.2">
      <c r="G23910" s="64"/>
      <c r="H23910" s="64"/>
      <c r="O23910" s="87"/>
      <c r="P23910" s="127"/>
      <c r="Q23910" s="127"/>
      <c r="R23910" s="127"/>
    </row>
    <row r="23911" spans="7:18" x14ac:dyDescent="0.2">
      <c r="G23911" s="64"/>
      <c r="H23911" s="64"/>
      <c r="O23911" s="87"/>
      <c r="P23911" s="127"/>
      <c r="Q23911" s="127"/>
      <c r="R23911" s="127"/>
    </row>
    <row r="23912" spans="7:18" x14ac:dyDescent="0.2">
      <c r="G23912" s="64"/>
      <c r="H23912" s="64"/>
      <c r="O23912" s="87"/>
      <c r="P23912" s="127"/>
      <c r="Q23912" s="127"/>
      <c r="R23912" s="127"/>
    </row>
    <row r="23913" spans="7:18" x14ac:dyDescent="0.2">
      <c r="G23913" s="64"/>
      <c r="H23913" s="64"/>
      <c r="O23913" s="87"/>
      <c r="P23913" s="127"/>
      <c r="Q23913" s="127"/>
      <c r="R23913" s="127"/>
    </row>
    <row r="23914" spans="7:18" x14ac:dyDescent="0.2">
      <c r="G23914" s="64"/>
      <c r="H23914" s="64"/>
      <c r="O23914" s="87"/>
      <c r="P23914" s="127"/>
      <c r="Q23914" s="127"/>
      <c r="R23914" s="127"/>
    </row>
    <row r="23915" spans="7:18" x14ac:dyDescent="0.2">
      <c r="G23915" s="64"/>
      <c r="H23915" s="64"/>
      <c r="O23915" s="87"/>
      <c r="P23915" s="127"/>
      <c r="Q23915" s="127"/>
      <c r="R23915" s="127"/>
    </row>
    <row r="23916" spans="7:18" x14ac:dyDescent="0.2">
      <c r="G23916" s="64"/>
      <c r="H23916" s="64"/>
      <c r="O23916" s="87"/>
      <c r="P23916" s="127"/>
      <c r="Q23916" s="127"/>
      <c r="R23916" s="127"/>
    </row>
    <row r="23917" spans="7:18" x14ac:dyDescent="0.2">
      <c r="G23917" s="64"/>
      <c r="H23917" s="64"/>
      <c r="O23917" s="87"/>
      <c r="P23917" s="127"/>
      <c r="Q23917" s="127"/>
      <c r="R23917" s="127"/>
    </row>
    <row r="23918" spans="7:18" x14ac:dyDescent="0.2">
      <c r="G23918" s="64"/>
      <c r="H23918" s="64"/>
      <c r="O23918" s="87"/>
      <c r="P23918" s="127"/>
      <c r="Q23918" s="127"/>
      <c r="R23918" s="127"/>
    </row>
    <row r="23919" spans="7:18" x14ac:dyDescent="0.2">
      <c r="G23919" s="64"/>
      <c r="H23919" s="64"/>
      <c r="O23919" s="87"/>
      <c r="P23919" s="127"/>
      <c r="Q23919" s="127"/>
      <c r="R23919" s="127"/>
    </row>
    <row r="23920" spans="7:18" x14ac:dyDescent="0.2">
      <c r="G23920" s="64"/>
      <c r="H23920" s="64"/>
      <c r="O23920" s="87"/>
      <c r="P23920" s="127"/>
      <c r="Q23920" s="127"/>
      <c r="R23920" s="127"/>
    </row>
    <row r="23921" spans="7:18" x14ac:dyDescent="0.2">
      <c r="G23921" s="64"/>
      <c r="H23921" s="64"/>
      <c r="O23921" s="87"/>
      <c r="P23921" s="127"/>
      <c r="Q23921" s="127"/>
      <c r="R23921" s="127"/>
    </row>
    <row r="23922" spans="7:18" x14ac:dyDescent="0.2">
      <c r="G23922" s="64"/>
      <c r="H23922" s="64"/>
      <c r="O23922" s="87"/>
      <c r="P23922" s="127"/>
      <c r="Q23922" s="127"/>
      <c r="R23922" s="127"/>
    </row>
    <row r="23923" spans="7:18" x14ac:dyDescent="0.2">
      <c r="G23923" s="64"/>
      <c r="H23923" s="64"/>
      <c r="O23923" s="87"/>
      <c r="P23923" s="127"/>
      <c r="Q23923" s="127"/>
      <c r="R23923" s="127"/>
    </row>
    <row r="23924" spans="7:18" x14ac:dyDescent="0.2">
      <c r="G23924" s="64"/>
      <c r="H23924" s="64"/>
      <c r="O23924" s="87"/>
      <c r="P23924" s="127"/>
      <c r="Q23924" s="127"/>
      <c r="R23924" s="127"/>
    </row>
    <row r="23925" spans="7:18" x14ac:dyDescent="0.2">
      <c r="G23925" s="64"/>
      <c r="H23925" s="64"/>
      <c r="O23925" s="87"/>
      <c r="P23925" s="127"/>
      <c r="Q23925" s="127"/>
      <c r="R23925" s="127"/>
    </row>
    <row r="23926" spans="7:18" x14ac:dyDescent="0.2">
      <c r="G23926" s="64"/>
      <c r="H23926" s="64"/>
      <c r="O23926" s="87"/>
      <c r="P23926" s="127"/>
      <c r="Q23926" s="127"/>
      <c r="R23926" s="127"/>
    </row>
    <row r="23927" spans="7:18" x14ac:dyDescent="0.2">
      <c r="G23927" s="64"/>
      <c r="H23927" s="64"/>
      <c r="O23927" s="87"/>
      <c r="P23927" s="127"/>
      <c r="Q23927" s="127"/>
      <c r="R23927" s="127"/>
    </row>
    <row r="23928" spans="7:18" x14ac:dyDescent="0.2">
      <c r="G23928" s="64"/>
      <c r="H23928" s="64"/>
      <c r="O23928" s="87"/>
      <c r="P23928" s="127"/>
      <c r="Q23928" s="127"/>
      <c r="R23928" s="127"/>
    </row>
    <row r="23929" spans="7:18" x14ac:dyDescent="0.2">
      <c r="G23929" s="64"/>
      <c r="H23929" s="64"/>
      <c r="O23929" s="87"/>
      <c r="P23929" s="127"/>
      <c r="Q23929" s="127"/>
      <c r="R23929" s="127"/>
    </row>
    <row r="23930" spans="7:18" x14ac:dyDescent="0.2">
      <c r="G23930" s="64"/>
      <c r="H23930" s="64"/>
      <c r="O23930" s="87"/>
      <c r="P23930" s="127"/>
      <c r="Q23930" s="127"/>
      <c r="R23930" s="127"/>
    </row>
    <row r="23931" spans="7:18" x14ac:dyDescent="0.2">
      <c r="G23931" s="64"/>
      <c r="H23931" s="64"/>
      <c r="O23931" s="87"/>
      <c r="P23931" s="127"/>
      <c r="Q23931" s="127"/>
      <c r="R23931" s="127"/>
    </row>
    <row r="23932" spans="7:18" x14ac:dyDescent="0.2">
      <c r="G23932" s="64"/>
      <c r="H23932" s="64"/>
      <c r="O23932" s="87"/>
      <c r="P23932" s="127"/>
      <c r="Q23932" s="127"/>
      <c r="R23932" s="127"/>
    </row>
    <row r="23933" spans="7:18" x14ac:dyDescent="0.2">
      <c r="G23933" s="64"/>
      <c r="H23933" s="64"/>
      <c r="O23933" s="87"/>
      <c r="P23933" s="127"/>
      <c r="Q23933" s="127"/>
      <c r="R23933" s="127"/>
    </row>
    <row r="23934" spans="7:18" x14ac:dyDescent="0.2">
      <c r="G23934" s="64"/>
      <c r="H23934" s="64"/>
      <c r="O23934" s="87"/>
      <c r="P23934" s="127"/>
      <c r="Q23934" s="127"/>
      <c r="R23934" s="127"/>
    </row>
    <row r="23935" spans="7:18" x14ac:dyDescent="0.2">
      <c r="G23935" s="64"/>
      <c r="H23935" s="64"/>
      <c r="O23935" s="87"/>
      <c r="P23935" s="127"/>
      <c r="Q23935" s="127"/>
      <c r="R23935" s="127"/>
    </row>
    <row r="23936" spans="7:18" x14ac:dyDescent="0.2">
      <c r="G23936" s="64"/>
      <c r="H23936" s="64"/>
      <c r="O23936" s="87"/>
      <c r="P23936" s="127"/>
      <c r="Q23936" s="127"/>
      <c r="R23936" s="127"/>
    </row>
    <row r="23937" spans="7:18" x14ac:dyDescent="0.2">
      <c r="G23937" s="64"/>
      <c r="H23937" s="64"/>
      <c r="O23937" s="87"/>
      <c r="P23937" s="127"/>
      <c r="Q23937" s="127"/>
      <c r="R23937" s="127"/>
    </row>
    <row r="23938" spans="7:18" x14ac:dyDescent="0.2">
      <c r="G23938" s="64"/>
      <c r="H23938" s="64"/>
      <c r="O23938" s="87"/>
      <c r="P23938" s="127"/>
      <c r="Q23938" s="127"/>
      <c r="R23938" s="127"/>
    </row>
    <row r="23939" spans="7:18" x14ac:dyDescent="0.2">
      <c r="G23939" s="64"/>
      <c r="H23939" s="64"/>
      <c r="O23939" s="87"/>
      <c r="P23939" s="127"/>
      <c r="Q23939" s="127"/>
      <c r="R23939" s="127"/>
    </row>
    <row r="23940" spans="7:18" x14ac:dyDescent="0.2">
      <c r="G23940" s="64"/>
      <c r="H23940" s="64"/>
      <c r="O23940" s="87"/>
      <c r="P23940" s="127"/>
      <c r="Q23940" s="127"/>
      <c r="R23940" s="127"/>
    </row>
    <row r="23941" spans="7:18" x14ac:dyDescent="0.2">
      <c r="G23941" s="64"/>
      <c r="H23941" s="64"/>
      <c r="O23941" s="87"/>
      <c r="P23941" s="127"/>
      <c r="Q23941" s="127"/>
      <c r="R23941" s="127"/>
    </row>
    <row r="23942" spans="7:18" x14ac:dyDescent="0.2">
      <c r="G23942" s="64"/>
      <c r="H23942" s="64"/>
      <c r="O23942" s="87"/>
      <c r="P23942" s="127"/>
      <c r="Q23942" s="127"/>
      <c r="R23942" s="127"/>
    </row>
    <row r="23943" spans="7:18" x14ac:dyDescent="0.2">
      <c r="G23943" s="64"/>
      <c r="H23943" s="64"/>
      <c r="O23943" s="87"/>
      <c r="P23943" s="127"/>
      <c r="Q23943" s="127"/>
      <c r="R23943" s="127"/>
    </row>
    <row r="23944" spans="7:18" x14ac:dyDescent="0.2">
      <c r="G23944" s="64"/>
      <c r="H23944" s="64"/>
      <c r="O23944" s="87"/>
      <c r="P23944" s="127"/>
      <c r="Q23944" s="127"/>
      <c r="R23944" s="127"/>
    </row>
    <row r="23945" spans="7:18" x14ac:dyDescent="0.2">
      <c r="G23945" s="64"/>
      <c r="H23945" s="64"/>
      <c r="O23945" s="87"/>
      <c r="P23945" s="127"/>
      <c r="Q23945" s="127"/>
      <c r="R23945" s="127"/>
    </row>
    <row r="23946" spans="7:18" x14ac:dyDescent="0.2">
      <c r="G23946" s="64"/>
      <c r="H23946" s="64"/>
      <c r="O23946" s="87"/>
      <c r="P23946" s="127"/>
      <c r="Q23946" s="127"/>
      <c r="R23946" s="127"/>
    </row>
    <row r="23947" spans="7:18" x14ac:dyDescent="0.2">
      <c r="G23947" s="64"/>
      <c r="H23947" s="64"/>
      <c r="O23947" s="87"/>
      <c r="P23947" s="127"/>
      <c r="Q23947" s="127"/>
      <c r="R23947" s="127"/>
    </row>
    <row r="23948" spans="7:18" x14ac:dyDescent="0.2">
      <c r="G23948" s="64"/>
      <c r="H23948" s="64"/>
      <c r="O23948" s="87"/>
      <c r="P23948" s="127"/>
      <c r="Q23948" s="127"/>
      <c r="R23948" s="127"/>
    </row>
    <row r="23949" spans="7:18" x14ac:dyDescent="0.2">
      <c r="G23949" s="64"/>
      <c r="H23949" s="64"/>
      <c r="O23949" s="87"/>
      <c r="P23949" s="127"/>
      <c r="Q23949" s="127"/>
      <c r="R23949" s="127"/>
    </row>
    <row r="23950" spans="7:18" x14ac:dyDescent="0.2">
      <c r="G23950" s="64"/>
      <c r="H23950" s="64"/>
      <c r="O23950" s="87"/>
      <c r="P23950" s="127"/>
      <c r="Q23950" s="127"/>
      <c r="R23950" s="127"/>
    </row>
    <row r="23951" spans="7:18" x14ac:dyDescent="0.2">
      <c r="G23951" s="64"/>
      <c r="H23951" s="64"/>
      <c r="O23951" s="87"/>
      <c r="P23951" s="127"/>
      <c r="Q23951" s="127"/>
      <c r="R23951" s="127"/>
    </row>
    <row r="23952" spans="7:18" x14ac:dyDescent="0.2">
      <c r="G23952" s="64"/>
      <c r="H23952" s="64"/>
      <c r="O23952" s="87"/>
      <c r="P23952" s="127"/>
      <c r="Q23952" s="127"/>
      <c r="R23952" s="127"/>
    </row>
    <row r="23953" spans="7:18" x14ac:dyDescent="0.2">
      <c r="G23953" s="64"/>
      <c r="H23953" s="64"/>
      <c r="O23953" s="87"/>
      <c r="P23953" s="127"/>
      <c r="Q23953" s="127"/>
      <c r="R23953" s="127"/>
    </row>
    <row r="23954" spans="7:18" x14ac:dyDescent="0.2">
      <c r="G23954" s="64"/>
      <c r="H23954" s="64"/>
      <c r="O23954" s="87"/>
      <c r="P23954" s="127"/>
      <c r="Q23954" s="127"/>
      <c r="R23954" s="127"/>
    </row>
    <row r="23955" spans="7:18" x14ac:dyDescent="0.2">
      <c r="G23955" s="64"/>
      <c r="H23955" s="64"/>
      <c r="O23955" s="87"/>
      <c r="P23955" s="127"/>
      <c r="Q23955" s="127"/>
      <c r="R23955" s="127"/>
    </row>
    <row r="23956" spans="7:18" x14ac:dyDescent="0.2">
      <c r="G23956" s="64"/>
      <c r="H23956" s="64"/>
      <c r="O23956" s="87"/>
      <c r="P23956" s="127"/>
      <c r="Q23956" s="127"/>
      <c r="R23956" s="127"/>
    </row>
    <row r="23957" spans="7:18" x14ac:dyDescent="0.2">
      <c r="G23957" s="64"/>
      <c r="H23957" s="64"/>
      <c r="O23957" s="87"/>
      <c r="P23957" s="127"/>
      <c r="Q23957" s="127"/>
      <c r="R23957" s="127"/>
    </row>
    <row r="23958" spans="7:18" x14ac:dyDescent="0.2">
      <c r="G23958" s="64"/>
      <c r="H23958" s="64"/>
      <c r="O23958" s="87"/>
      <c r="P23958" s="127"/>
      <c r="Q23958" s="127"/>
      <c r="R23958" s="127"/>
    </row>
    <row r="23959" spans="7:18" x14ac:dyDescent="0.2">
      <c r="G23959" s="64"/>
      <c r="H23959" s="64"/>
      <c r="O23959" s="87"/>
      <c r="P23959" s="127"/>
      <c r="Q23959" s="127"/>
      <c r="R23959" s="127"/>
    </row>
    <row r="23960" spans="7:18" x14ac:dyDescent="0.2">
      <c r="G23960" s="64"/>
      <c r="H23960" s="64"/>
      <c r="O23960" s="87"/>
      <c r="P23960" s="127"/>
      <c r="Q23960" s="127"/>
      <c r="R23960" s="127"/>
    </row>
    <row r="23961" spans="7:18" x14ac:dyDescent="0.2">
      <c r="G23961" s="64"/>
      <c r="H23961" s="64"/>
      <c r="O23961" s="87"/>
      <c r="P23961" s="127"/>
      <c r="Q23961" s="127"/>
      <c r="R23961" s="127"/>
    </row>
    <row r="23962" spans="7:18" x14ac:dyDescent="0.2">
      <c r="G23962" s="64"/>
      <c r="H23962" s="64"/>
      <c r="O23962" s="87"/>
      <c r="P23962" s="127"/>
      <c r="Q23962" s="127"/>
      <c r="R23962" s="127"/>
    </row>
    <row r="23963" spans="7:18" x14ac:dyDescent="0.2">
      <c r="G23963" s="64"/>
      <c r="H23963" s="64"/>
      <c r="O23963" s="87"/>
      <c r="P23963" s="127"/>
      <c r="Q23963" s="127"/>
      <c r="R23963" s="127"/>
    </row>
    <row r="23964" spans="7:18" x14ac:dyDescent="0.2">
      <c r="G23964" s="64"/>
      <c r="H23964" s="64"/>
      <c r="O23964" s="87"/>
      <c r="P23964" s="127"/>
      <c r="Q23964" s="127"/>
      <c r="R23964" s="127"/>
    </row>
    <row r="23965" spans="7:18" x14ac:dyDescent="0.2">
      <c r="G23965" s="64"/>
      <c r="H23965" s="64"/>
      <c r="O23965" s="87"/>
      <c r="P23965" s="127"/>
      <c r="Q23965" s="127"/>
      <c r="R23965" s="127"/>
    </row>
    <row r="23966" spans="7:18" x14ac:dyDescent="0.2">
      <c r="G23966" s="64"/>
      <c r="H23966" s="64"/>
      <c r="O23966" s="87"/>
      <c r="P23966" s="127"/>
      <c r="Q23966" s="127"/>
      <c r="R23966" s="127"/>
    </row>
    <row r="23967" spans="7:18" x14ac:dyDescent="0.2">
      <c r="G23967" s="64"/>
      <c r="H23967" s="64"/>
      <c r="O23967" s="87"/>
      <c r="P23967" s="127"/>
      <c r="Q23967" s="127"/>
      <c r="R23967" s="127"/>
    </row>
    <row r="23968" spans="7:18" x14ac:dyDescent="0.2">
      <c r="G23968" s="64"/>
      <c r="H23968" s="64"/>
      <c r="O23968" s="87"/>
      <c r="P23968" s="127"/>
      <c r="Q23968" s="127"/>
      <c r="R23968" s="127"/>
    </row>
    <row r="23969" spans="7:18" x14ac:dyDescent="0.2">
      <c r="G23969" s="64"/>
      <c r="H23969" s="64"/>
      <c r="O23969" s="87"/>
      <c r="P23969" s="127"/>
      <c r="Q23969" s="127"/>
      <c r="R23969" s="127"/>
    </row>
    <row r="23970" spans="7:18" x14ac:dyDescent="0.2">
      <c r="G23970" s="64"/>
      <c r="H23970" s="64"/>
      <c r="O23970" s="87"/>
      <c r="P23970" s="127"/>
      <c r="Q23970" s="127"/>
      <c r="R23970" s="127"/>
    </row>
    <row r="23971" spans="7:18" x14ac:dyDescent="0.2">
      <c r="G23971" s="64"/>
      <c r="H23971" s="64"/>
      <c r="O23971" s="87"/>
      <c r="P23971" s="127"/>
      <c r="Q23971" s="127"/>
      <c r="R23971" s="127"/>
    </row>
    <row r="23972" spans="7:18" x14ac:dyDescent="0.2">
      <c r="G23972" s="64"/>
      <c r="H23972" s="64"/>
      <c r="O23972" s="87"/>
      <c r="P23972" s="127"/>
      <c r="Q23972" s="127"/>
      <c r="R23972" s="127"/>
    </row>
    <row r="23973" spans="7:18" x14ac:dyDescent="0.2">
      <c r="G23973" s="64"/>
      <c r="H23973" s="64"/>
      <c r="O23973" s="87"/>
      <c r="P23973" s="127"/>
      <c r="Q23973" s="127"/>
      <c r="R23973" s="127"/>
    </row>
    <row r="23974" spans="7:18" x14ac:dyDescent="0.2">
      <c r="G23974" s="64"/>
      <c r="H23974" s="64"/>
      <c r="O23974" s="87"/>
      <c r="P23974" s="127"/>
      <c r="Q23974" s="127"/>
      <c r="R23974" s="127"/>
    </row>
    <row r="23975" spans="7:18" x14ac:dyDescent="0.2">
      <c r="G23975" s="64"/>
      <c r="H23975" s="64"/>
      <c r="O23975" s="87"/>
      <c r="P23975" s="127"/>
      <c r="Q23975" s="127"/>
      <c r="R23975" s="127"/>
    </row>
    <row r="23976" spans="7:18" x14ac:dyDescent="0.2">
      <c r="G23976" s="64"/>
      <c r="H23976" s="64"/>
      <c r="O23976" s="87"/>
      <c r="P23976" s="127"/>
      <c r="Q23976" s="127"/>
      <c r="R23976" s="127"/>
    </row>
    <row r="23977" spans="7:18" x14ac:dyDescent="0.2">
      <c r="G23977" s="64"/>
      <c r="H23977" s="64"/>
      <c r="O23977" s="87"/>
      <c r="P23977" s="127"/>
      <c r="Q23977" s="127"/>
      <c r="R23977" s="127"/>
    </row>
    <row r="23978" spans="7:18" x14ac:dyDescent="0.2">
      <c r="G23978" s="64"/>
      <c r="H23978" s="64"/>
      <c r="O23978" s="87"/>
      <c r="P23978" s="127"/>
      <c r="Q23978" s="127"/>
      <c r="R23978" s="127"/>
    </row>
    <row r="23979" spans="7:18" x14ac:dyDescent="0.2">
      <c r="G23979" s="64"/>
      <c r="H23979" s="64"/>
      <c r="O23979" s="87"/>
      <c r="P23979" s="127"/>
      <c r="Q23979" s="127"/>
      <c r="R23979" s="127"/>
    </row>
    <row r="23980" spans="7:18" x14ac:dyDescent="0.2">
      <c r="G23980" s="64"/>
      <c r="H23980" s="64"/>
      <c r="O23980" s="87"/>
      <c r="P23980" s="127"/>
      <c r="Q23980" s="127"/>
      <c r="R23980" s="127"/>
    </row>
    <row r="23981" spans="7:18" x14ac:dyDescent="0.2">
      <c r="G23981" s="64"/>
      <c r="H23981" s="64"/>
      <c r="O23981" s="87"/>
      <c r="P23981" s="127"/>
      <c r="Q23981" s="127"/>
      <c r="R23981" s="127"/>
    </row>
    <row r="23982" spans="7:18" x14ac:dyDescent="0.2">
      <c r="G23982" s="64"/>
      <c r="H23982" s="64"/>
      <c r="O23982" s="87"/>
      <c r="P23982" s="127"/>
      <c r="Q23982" s="127"/>
      <c r="R23982" s="127"/>
    </row>
    <row r="23983" spans="7:18" x14ac:dyDescent="0.2">
      <c r="G23983" s="64"/>
      <c r="H23983" s="64"/>
      <c r="O23983" s="87"/>
      <c r="P23983" s="127"/>
      <c r="Q23983" s="127"/>
      <c r="R23983" s="127"/>
    </row>
    <row r="23984" spans="7:18" x14ac:dyDescent="0.2">
      <c r="G23984" s="64"/>
      <c r="H23984" s="64"/>
      <c r="O23984" s="87"/>
      <c r="P23984" s="127"/>
      <c r="Q23984" s="127"/>
      <c r="R23984" s="127"/>
    </row>
    <row r="23985" spans="7:18" x14ac:dyDescent="0.2">
      <c r="G23985" s="64"/>
      <c r="H23985" s="64"/>
      <c r="O23985" s="87"/>
      <c r="P23985" s="127"/>
      <c r="Q23985" s="127"/>
      <c r="R23985" s="127"/>
    </row>
    <row r="23986" spans="7:18" x14ac:dyDescent="0.2">
      <c r="G23986" s="64"/>
      <c r="H23986" s="64"/>
      <c r="O23986" s="87"/>
      <c r="P23986" s="127"/>
      <c r="Q23986" s="127"/>
      <c r="R23986" s="127"/>
    </row>
    <row r="23987" spans="7:18" x14ac:dyDescent="0.2">
      <c r="G23987" s="64"/>
      <c r="H23987" s="64"/>
      <c r="O23987" s="87"/>
      <c r="P23987" s="127"/>
      <c r="Q23987" s="127"/>
      <c r="R23987" s="127"/>
    </row>
    <row r="23988" spans="7:18" x14ac:dyDescent="0.2">
      <c r="G23988" s="64"/>
      <c r="H23988" s="64"/>
      <c r="O23988" s="87"/>
      <c r="P23988" s="127"/>
      <c r="Q23988" s="127"/>
      <c r="R23988" s="127"/>
    </row>
    <row r="23989" spans="7:18" x14ac:dyDescent="0.2">
      <c r="G23989" s="64"/>
      <c r="H23989" s="64"/>
      <c r="O23989" s="87"/>
      <c r="P23989" s="127"/>
      <c r="Q23989" s="127"/>
      <c r="R23989" s="127"/>
    </row>
    <row r="23990" spans="7:18" x14ac:dyDescent="0.2">
      <c r="G23990" s="64"/>
      <c r="H23990" s="64"/>
      <c r="O23990" s="87"/>
      <c r="P23990" s="127"/>
      <c r="Q23990" s="127"/>
      <c r="R23990" s="127"/>
    </row>
    <row r="23991" spans="7:18" x14ac:dyDescent="0.2">
      <c r="G23991" s="64"/>
      <c r="H23991" s="64"/>
      <c r="O23991" s="87"/>
      <c r="P23991" s="127"/>
      <c r="Q23991" s="127"/>
      <c r="R23991" s="127"/>
    </row>
    <row r="23992" spans="7:18" x14ac:dyDescent="0.2">
      <c r="G23992" s="64"/>
      <c r="H23992" s="64"/>
      <c r="O23992" s="87"/>
      <c r="P23992" s="127"/>
      <c r="Q23992" s="127"/>
      <c r="R23992" s="127"/>
    </row>
    <row r="23993" spans="7:18" x14ac:dyDescent="0.2">
      <c r="G23993" s="64"/>
      <c r="H23993" s="64"/>
      <c r="O23993" s="87"/>
      <c r="P23993" s="127"/>
      <c r="Q23993" s="127"/>
      <c r="R23993" s="127"/>
    </row>
    <row r="23994" spans="7:18" x14ac:dyDescent="0.2">
      <c r="G23994" s="64"/>
      <c r="H23994" s="64"/>
      <c r="O23994" s="87"/>
      <c r="P23994" s="127"/>
      <c r="Q23994" s="127"/>
      <c r="R23994" s="127"/>
    </row>
    <row r="23995" spans="7:18" x14ac:dyDescent="0.2">
      <c r="G23995" s="64"/>
      <c r="H23995" s="64"/>
      <c r="O23995" s="87"/>
      <c r="P23995" s="127"/>
      <c r="Q23995" s="127"/>
      <c r="R23995" s="127"/>
    </row>
    <row r="23996" spans="7:18" x14ac:dyDescent="0.2">
      <c r="G23996" s="64"/>
      <c r="H23996" s="64"/>
      <c r="O23996" s="87"/>
      <c r="P23996" s="127"/>
      <c r="Q23996" s="127"/>
      <c r="R23996" s="127"/>
    </row>
    <row r="23997" spans="7:18" x14ac:dyDescent="0.2">
      <c r="G23997" s="64"/>
      <c r="H23997" s="64"/>
      <c r="O23997" s="87"/>
      <c r="P23997" s="127"/>
      <c r="Q23997" s="127"/>
      <c r="R23997" s="127"/>
    </row>
    <row r="23998" spans="7:18" x14ac:dyDescent="0.2">
      <c r="G23998" s="64"/>
      <c r="H23998" s="64"/>
      <c r="O23998" s="87"/>
      <c r="P23998" s="127"/>
      <c r="Q23998" s="127"/>
      <c r="R23998" s="127"/>
    </row>
    <row r="23999" spans="7:18" x14ac:dyDescent="0.2">
      <c r="G23999" s="64"/>
      <c r="H23999" s="64"/>
      <c r="O23999" s="87"/>
      <c r="P23999" s="127"/>
      <c r="Q23999" s="127"/>
      <c r="R23999" s="127"/>
    </row>
    <row r="24000" spans="7:18" x14ac:dyDescent="0.2">
      <c r="G24000" s="64"/>
      <c r="H24000" s="64"/>
      <c r="O24000" s="87"/>
      <c r="P24000" s="127"/>
      <c r="Q24000" s="127"/>
      <c r="R24000" s="127"/>
    </row>
    <row r="24001" spans="7:18" x14ac:dyDescent="0.2">
      <c r="G24001" s="64"/>
      <c r="H24001" s="64"/>
      <c r="O24001" s="87"/>
      <c r="P24001" s="127"/>
      <c r="Q24001" s="127"/>
      <c r="R24001" s="127"/>
    </row>
    <row r="24002" spans="7:18" x14ac:dyDescent="0.2">
      <c r="G24002" s="64"/>
      <c r="H24002" s="64"/>
      <c r="O24002" s="87"/>
      <c r="P24002" s="127"/>
      <c r="Q24002" s="127"/>
      <c r="R24002" s="127"/>
    </row>
    <row r="24003" spans="7:18" x14ac:dyDescent="0.2">
      <c r="G24003" s="64"/>
      <c r="H24003" s="64"/>
      <c r="O24003" s="87"/>
      <c r="P24003" s="127"/>
      <c r="Q24003" s="127"/>
      <c r="R24003" s="127"/>
    </row>
    <row r="24004" spans="7:18" x14ac:dyDescent="0.2">
      <c r="G24004" s="64"/>
      <c r="H24004" s="64"/>
      <c r="O24004" s="87"/>
      <c r="P24004" s="127"/>
      <c r="Q24004" s="127"/>
      <c r="R24004" s="127"/>
    </row>
    <row r="24005" spans="7:18" x14ac:dyDescent="0.2">
      <c r="G24005" s="64"/>
      <c r="H24005" s="64"/>
      <c r="O24005" s="87"/>
      <c r="P24005" s="127"/>
      <c r="Q24005" s="127"/>
      <c r="R24005" s="127"/>
    </row>
    <row r="24006" spans="7:18" x14ac:dyDescent="0.2">
      <c r="G24006" s="64"/>
      <c r="H24006" s="64"/>
      <c r="O24006" s="87"/>
      <c r="P24006" s="127"/>
      <c r="Q24006" s="127"/>
      <c r="R24006" s="127"/>
    </row>
    <row r="24007" spans="7:18" x14ac:dyDescent="0.2">
      <c r="G24007" s="64"/>
      <c r="H24007" s="64"/>
      <c r="O24007" s="87"/>
      <c r="P24007" s="127"/>
      <c r="Q24007" s="127"/>
      <c r="R24007" s="127"/>
    </row>
    <row r="24008" spans="7:18" x14ac:dyDescent="0.2">
      <c r="G24008" s="64"/>
      <c r="H24008" s="64"/>
      <c r="O24008" s="87"/>
      <c r="P24008" s="127"/>
      <c r="Q24008" s="127"/>
      <c r="R24008" s="127"/>
    </row>
    <row r="24009" spans="7:18" x14ac:dyDescent="0.2">
      <c r="G24009" s="64"/>
      <c r="H24009" s="64"/>
      <c r="O24009" s="87"/>
      <c r="P24009" s="127"/>
      <c r="Q24009" s="127"/>
      <c r="R24009" s="127"/>
    </row>
    <row r="24010" spans="7:18" x14ac:dyDescent="0.2">
      <c r="G24010" s="64"/>
      <c r="H24010" s="64"/>
      <c r="O24010" s="87"/>
      <c r="P24010" s="127"/>
      <c r="Q24010" s="127"/>
      <c r="R24010" s="127"/>
    </row>
    <row r="24011" spans="7:18" x14ac:dyDescent="0.2">
      <c r="G24011" s="64"/>
      <c r="H24011" s="64"/>
      <c r="O24011" s="87"/>
      <c r="P24011" s="127"/>
      <c r="Q24011" s="127"/>
      <c r="R24011" s="127"/>
    </row>
    <row r="24012" spans="7:18" x14ac:dyDescent="0.2">
      <c r="G24012" s="64"/>
      <c r="H24012" s="64"/>
      <c r="O24012" s="87"/>
      <c r="P24012" s="127"/>
      <c r="Q24012" s="127"/>
      <c r="R24012" s="127"/>
    </row>
    <row r="24013" spans="7:18" x14ac:dyDescent="0.2">
      <c r="G24013" s="64"/>
      <c r="H24013" s="64"/>
      <c r="O24013" s="87"/>
      <c r="P24013" s="127"/>
      <c r="Q24013" s="127"/>
      <c r="R24013" s="127"/>
    </row>
    <row r="24014" spans="7:18" x14ac:dyDescent="0.2">
      <c r="G24014" s="64"/>
      <c r="H24014" s="64"/>
      <c r="O24014" s="87"/>
      <c r="P24014" s="127"/>
      <c r="Q24014" s="127"/>
      <c r="R24014" s="127"/>
    </row>
    <row r="24015" spans="7:18" x14ac:dyDescent="0.2">
      <c r="G24015" s="64"/>
      <c r="H24015" s="64"/>
      <c r="O24015" s="87"/>
      <c r="P24015" s="127"/>
      <c r="Q24015" s="127"/>
      <c r="R24015" s="127"/>
    </row>
    <row r="24016" spans="7:18" x14ac:dyDescent="0.2">
      <c r="G24016" s="64"/>
      <c r="H24016" s="64"/>
      <c r="O24016" s="87"/>
      <c r="P24016" s="127"/>
      <c r="Q24016" s="127"/>
      <c r="R24016" s="127"/>
    </row>
    <row r="24017" spans="7:18" x14ac:dyDescent="0.2">
      <c r="G24017" s="64"/>
      <c r="H24017" s="64"/>
      <c r="O24017" s="87"/>
      <c r="P24017" s="127"/>
      <c r="Q24017" s="127"/>
      <c r="R24017" s="127"/>
    </row>
    <row r="24018" spans="7:18" x14ac:dyDescent="0.2">
      <c r="G24018" s="64"/>
      <c r="H24018" s="64"/>
      <c r="O24018" s="87"/>
      <c r="P24018" s="127"/>
      <c r="Q24018" s="127"/>
      <c r="R24018" s="127"/>
    </row>
    <row r="24019" spans="7:18" x14ac:dyDescent="0.2">
      <c r="G24019" s="64"/>
      <c r="H24019" s="64"/>
      <c r="O24019" s="87"/>
      <c r="P24019" s="127"/>
      <c r="Q24019" s="127"/>
      <c r="R24019" s="127"/>
    </row>
    <row r="24020" spans="7:18" x14ac:dyDescent="0.2">
      <c r="G24020" s="64"/>
      <c r="H24020" s="64"/>
      <c r="O24020" s="87"/>
      <c r="P24020" s="127"/>
      <c r="Q24020" s="127"/>
      <c r="R24020" s="127"/>
    </row>
    <row r="24021" spans="7:18" x14ac:dyDescent="0.2">
      <c r="G24021" s="64"/>
      <c r="H24021" s="64"/>
      <c r="O24021" s="87"/>
      <c r="P24021" s="127"/>
      <c r="Q24021" s="127"/>
      <c r="R24021" s="127"/>
    </row>
    <row r="24022" spans="7:18" x14ac:dyDescent="0.2">
      <c r="G24022" s="64"/>
      <c r="H24022" s="64"/>
      <c r="O24022" s="87"/>
      <c r="P24022" s="127"/>
      <c r="Q24022" s="127"/>
      <c r="R24022" s="127"/>
    </row>
    <row r="24023" spans="7:18" x14ac:dyDescent="0.2">
      <c r="G24023" s="64"/>
      <c r="H24023" s="64"/>
      <c r="O24023" s="87"/>
      <c r="P24023" s="127"/>
      <c r="Q24023" s="127"/>
      <c r="R24023" s="127"/>
    </row>
    <row r="24024" spans="7:18" x14ac:dyDescent="0.2">
      <c r="G24024" s="64"/>
      <c r="H24024" s="64"/>
      <c r="O24024" s="87"/>
      <c r="P24024" s="127"/>
      <c r="Q24024" s="127"/>
      <c r="R24024" s="127"/>
    </row>
    <row r="24025" spans="7:18" x14ac:dyDescent="0.2">
      <c r="G24025" s="64"/>
      <c r="H24025" s="64"/>
      <c r="O24025" s="87"/>
      <c r="P24025" s="127"/>
      <c r="Q24025" s="127"/>
      <c r="R24025" s="127"/>
    </row>
    <row r="24026" spans="7:18" x14ac:dyDescent="0.2">
      <c r="G24026" s="64"/>
      <c r="H24026" s="64"/>
      <c r="O24026" s="87"/>
      <c r="P24026" s="127"/>
      <c r="Q24026" s="127"/>
      <c r="R24026" s="127"/>
    </row>
    <row r="24027" spans="7:18" x14ac:dyDescent="0.2">
      <c r="G24027" s="64"/>
      <c r="H24027" s="64"/>
      <c r="O24027" s="87"/>
      <c r="P24027" s="127"/>
      <c r="Q24027" s="127"/>
      <c r="R24027" s="127"/>
    </row>
    <row r="24028" spans="7:18" x14ac:dyDescent="0.2">
      <c r="G24028" s="64"/>
      <c r="H24028" s="64"/>
      <c r="O24028" s="87"/>
      <c r="P24028" s="127"/>
      <c r="Q24028" s="127"/>
      <c r="R24028" s="127"/>
    </row>
    <row r="24029" spans="7:18" x14ac:dyDescent="0.2">
      <c r="G24029" s="64"/>
      <c r="H24029" s="64"/>
      <c r="O24029" s="87"/>
      <c r="P24029" s="127"/>
      <c r="Q24029" s="127"/>
      <c r="R24029" s="127"/>
    </row>
    <row r="24030" spans="7:18" x14ac:dyDescent="0.2">
      <c r="G24030" s="64"/>
      <c r="H24030" s="64"/>
      <c r="O24030" s="87"/>
      <c r="P24030" s="127"/>
      <c r="Q24030" s="127"/>
      <c r="R24030" s="127"/>
    </row>
    <row r="24031" spans="7:18" x14ac:dyDescent="0.2">
      <c r="G24031" s="64"/>
      <c r="H24031" s="64"/>
      <c r="O24031" s="87"/>
      <c r="P24031" s="127"/>
      <c r="Q24031" s="127"/>
      <c r="R24031" s="127"/>
    </row>
    <row r="24032" spans="7:18" x14ac:dyDescent="0.2">
      <c r="G24032" s="64"/>
      <c r="H24032" s="64"/>
      <c r="O24032" s="87"/>
      <c r="P24032" s="127"/>
      <c r="Q24032" s="127"/>
      <c r="R24032" s="127"/>
    </row>
    <row r="24033" spans="7:18" x14ac:dyDescent="0.2">
      <c r="G24033" s="64"/>
      <c r="H24033" s="64"/>
      <c r="O24033" s="87"/>
      <c r="P24033" s="127"/>
      <c r="Q24033" s="127"/>
      <c r="R24033" s="127"/>
    </row>
    <row r="24034" spans="7:18" x14ac:dyDescent="0.2">
      <c r="G24034" s="64"/>
      <c r="H24034" s="64"/>
      <c r="O24034" s="87"/>
      <c r="P24034" s="127"/>
      <c r="Q24034" s="127"/>
      <c r="R24034" s="127"/>
    </row>
    <row r="24035" spans="7:18" x14ac:dyDescent="0.2">
      <c r="G24035" s="64"/>
      <c r="H24035" s="64"/>
      <c r="O24035" s="87"/>
      <c r="P24035" s="127"/>
      <c r="Q24035" s="127"/>
      <c r="R24035" s="127"/>
    </row>
    <row r="24036" spans="7:18" x14ac:dyDescent="0.2">
      <c r="G24036" s="64"/>
      <c r="H24036" s="64"/>
      <c r="O24036" s="87"/>
      <c r="P24036" s="127"/>
      <c r="Q24036" s="127"/>
      <c r="R24036" s="127"/>
    </row>
    <row r="24037" spans="7:18" x14ac:dyDescent="0.2">
      <c r="G24037" s="64"/>
      <c r="H24037" s="64"/>
      <c r="O24037" s="87"/>
      <c r="P24037" s="127"/>
      <c r="Q24037" s="127"/>
      <c r="R24037" s="127"/>
    </row>
    <row r="24038" spans="7:18" x14ac:dyDescent="0.2">
      <c r="G24038" s="64"/>
      <c r="H24038" s="64"/>
      <c r="O24038" s="87"/>
      <c r="P24038" s="127"/>
      <c r="Q24038" s="127"/>
      <c r="R24038" s="127"/>
    </row>
    <row r="24039" spans="7:18" x14ac:dyDescent="0.2">
      <c r="G24039" s="64"/>
      <c r="H24039" s="64"/>
      <c r="O24039" s="87"/>
      <c r="P24039" s="127"/>
      <c r="Q24039" s="127"/>
      <c r="R24039" s="127"/>
    </row>
    <row r="24040" spans="7:18" x14ac:dyDescent="0.2">
      <c r="G24040" s="64"/>
      <c r="H24040" s="64"/>
      <c r="O24040" s="87"/>
      <c r="P24040" s="127"/>
      <c r="Q24040" s="127"/>
      <c r="R24040" s="127"/>
    </row>
    <row r="24041" spans="7:18" x14ac:dyDescent="0.2">
      <c r="G24041" s="64"/>
      <c r="H24041" s="64"/>
      <c r="O24041" s="87"/>
      <c r="P24041" s="127"/>
      <c r="Q24041" s="127"/>
      <c r="R24041" s="127"/>
    </row>
    <row r="24042" spans="7:18" x14ac:dyDescent="0.2">
      <c r="G24042" s="64"/>
      <c r="H24042" s="64"/>
      <c r="O24042" s="87"/>
      <c r="P24042" s="127"/>
      <c r="Q24042" s="127"/>
      <c r="R24042" s="127"/>
    </row>
    <row r="24043" spans="7:18" x14ac:dyDescent="0.2">
      <c r="G24043" s="64"/>
      <c r="H24043" s="64"/>
      <c r="O24043" s="87"/>
      <c r="P24043" s="127"/>
      <c r="Q24043" s="127"/>
      <c r="R24043" s="127"/>
    </row>
    <row r="24044" spans="7:18" x14ac:dyDescent="0.2">
      <c r="G24044" s="64"/>
      <c r="H24044" s="64"/>
      <c r="O24044" s="87"/>
      <c r="P24044" s="127"/>
      <c r="Q24044" s="127"/>
      <c r="R24044" s="127"/>
    </row>
    <row r="24045" spans="7:18" x14ac:dyDescent="0.2">
      <c r="G24045" s="64"/>
      <c r="H24045" s="64"/>
      <c r="O24045" s="87"/>
      <c r="P24045" s="127"/>
      <c r="Q24045" s="127"/>
      <c r="R24045" s="127"/>
    </row>
    <row r="24046" spans="7:18" x14ac:dyDescent="0.2">
      <c r="G24046" s="64"/>
      <c r="H24046" s="64"/>
      <c r="O24046" s="87"/>
      <c r="P24046" s="127"/>
      <c r="Q24046" s="127"/>
      <c r="R24046" s="127"/>
    </row>
    <row r="24047" spans="7:18" x14ac:dyDescent="0.2">
      <c r="G24047" s="64"/>
      <c r="H24047" s="64"/>
      <c r="O24047" s="87"/>
      <c r="P24047" s="127"/>
      <c r="Q24047" s="127"/>
      <c r="R24047" s="127"/>
    </row>
    <row r="24048" spans="7:18" x14ac:dyDescent="0.2">
      <c r="G24048" s="64"/>
      <c r="H24048" s="64"/>
      <c r="O24048" s="87"/>
      <c r="P24048" s="127"/>
      <c r="Q24048" s="127"/>
      <c r="R24048" s="127"/>
    </row>
    <row r="24049" spans="7:18" x14ac:dyDescent="0.2">
      <c r="G24049" s="64"/>
      <c r="H24049" s="64"/>
      <c r="O24049" s="87"/>
      <c r="P24049" s="127"/>
      <c r="Q24049" s="127"/>
      <c r="R24049" s="127"/>
    </row>
    <row r="24050" spans="7:18" x14ac:dyDescent="0.2">
      <c r="G24050" s="64"/>
      <c r="H24050" s="64"/>
      <c r="O24050" s="87"/>
      <c r="P24050" s="127"/>
      <c r="Q24050" s="127"/>
      <c r="R24050" s="127"/>
    </row>
    <row r="24051" spans="7:18" x14ac:dyDescent="0.2">
      <c r="G24051" s="64"/>
      <c r="H24051" s="64"/>
      <c r="O24051" s="87"/>
      <c r="P24051" s="127"/>
      <c r="Q24051" s="127"/>
      <c r="R24051" s="127"/>
    </row>
    <row r="24052" spans="7:18" x14ac:dyDescent="0.2">
      <c r="G24052" s="64"/>
      <c r="H24052" s="64"/>
      <c r="O24052" s="87"/>
      <c r="P24052" s="127"/>
      <c r="Q24052" s="127"/>
      <c r="R24052" s="127"/>
    </row>
    <row r="24053" spans="7:18" x14ac:dyDescent="0.2">
      <c r="G24053" s="64"/>
      <c r="H24053" s="64"/>
      <c r="O24053" s="87"/>
      <c r="P24053" s="127"/>
      <c r="Q24053" s="127"/>
      <c r="R24053" s="127"/>
    </row>
    <row r="24054" spans="7:18" x14ac:dyDescent="0.2">
      <c r="G24054" s="64"/>
      <c r="H24054" s="64"/>
      <c r="O24054" s="87"/>
      <c r="P24054" s="127"/>
      <c r="Q24054" s="127"/>
      <c r="R24054" s="127"/>
    </row>
    <row r="24055" spans="7:18" x14ac:dyDescent="0.2">
      <c r="G24055" s="64"/>
      <c r="H24055" s="64"/>
      <c r="O24055" s="87"/>
      <c r="P24055" s="127"/>
      <c r="Q24055" s="127"/>
      <c r="R24055" s="127"/>
    </row>
    <row r="24056" spans="7:18" x14ac:dyDescent="0.2">
      <c r="G24056" s="64"/>
      <c r="H24056" s="64"/>
      <c r="O24056" s="87"/>
      <c r="P24056" s="127"/>
      <c r="Q24056" s="127"/>
      <c r="R24056" s="127"/>
    </row>
    <row r="24057" spans="7:18" x14ac:dyDescent="0.2">
      <c r="G24057" s="64"/>
      <c r="H24057" s="64"/>
      <c r="O24057" s="87"/>
      <c r="P24057" s="127"/>
      <c r="Q24057" s="127"/>
      <c r="R24057" s="127"/>
    </row>
    <row r="24058" spans="7:18" x14ac:dyDescent="0.2">
      <c r="G24058" s="64"/>
      <c r="H24058" s="64"/>
      <c r="O24058" s="87"/>
      <c r="P24058" s="127"/>
      <c r="Q24058" s="127"/>
      <c r="R24058" s="127"/>
    </row>
    <row r="24059" spans="7:18" x14ac:dyDescent="0.2">
      <c r="G24059" s="64"/>
      <c r="H24059" s="64"/>
      <c r="O24059" s="87"/>
      <c r="P24059" s="127"/>
      <c r="Q24059" s="127"/>
      <c r="R24059" s="127"/>
    </row>
    <row r="24060" spans="7:18" x14ac:dyDescent="0.2">
      <c r="G24060" s="64"/>
      <c r="H24060" s="64"/>
      <c r="O24060" s="87"/>
      <c r="P24060" s="127"/>
      <c r="Q24060" s="127"/>
      <c r="R24060" s="127"/>
    </row>
    <row r="24061" spans="7:18" x14ac:dyDescent="0.2">
      <c r="G24061" s="64"/>
      <c r="H24061" s="64"/>
      <c r="O24061" s="87"/>
      <c r="P24061" s="127"/>
      <c r="Q24061" s="127"/>
      <c r="R24061" s="127"/>
    </row>
    <row r="24062" spans="7:18" x14ac:dyDescent="0.2">
      <c r="G24062" s="64"/>
      <c r="H24062" s="64"/>
      <c r="O24062" s="87"/>
      <c r="P24062" s="127"/>
      <c r="Q24062" s="127"/>
      <c r="R24062" s="127"/>
    </row>
    <row r="24063" spans="7:18" x14ac:dyDescent="0.2">
      <c r="G24063" s="64"/>
      <c r="H24063" s="64"/>
      <c r="O24063" s="87"/>
      <c r="P24063" s="127"/>
      <c r="Q24063" s="127"/>
      <c r="R24063" s="127"/>
    </row>
    <row r="24064" spans="7:18" x14ac:dyDescent="0.2">
      <c r="G24064" s="64"/>
      <c r="H24064" s="64"/>
      <c r="O24064" s="87"/>
      <c r="P24064" s="127"/>
      <c r="Q24064" s="127"/>
      <c r="R24064" s="127"/>
    </row>
    <row r="24065" spans="7:18" x14ac:dyDescent="0.2">
      <c r="G24065" s="64"/>
      <c r="H24065" s="64"/>
      <c r="O24065" s="87"/>
      <c r="P24065" s="127"/>
      <c r="Q24065" s="127"/>
      <c r="R24065" s="127"/>
    </row>
    <row r="24066" spans="7:18" x14ac:dyDescent="0.2">
      <c r="G24066" s="64"/>
      <c r="H24066" s="64"/>
      <c r="O24066" s="87"/>
      <c r="P24066" s="127"/>
      <c r="Q24066" s="127"/>
      <c r="R24066" s="127"/>
    </row>
    <row r="24067" spans="7:18" x14ac:dyDescent="0.2">
      <c r="G24067" s="64"/>
      <c r="H24067" s="64"/>
      <c r="O24067" s="87"/>
      <c r="P24067" s="127"/>
      <c r="Q24067" s="127"/>
      <c r="R24067" s="127"/>
    </row>
    <row r="24068" spans="7:18" x14ac:dyDescent="0.2">
      <c r="G24068" s="64"/>
      <c r="H24068" s="64"/>
      <c r="O24068" s="87"/>
      <c r="P24068" s="127"/>
      <c r="Q24068" s="127"/>
      <c r="R24068" s="127"/>
    </row>
    <row r="24069" spans="7:18" x14ac:dyDescent="0.2">
      <c r="G24069" s="64"/>
      <c r="H24069" s="64"/>
      <c r="O24069" s="87"/>
      <c r="P24069" s="127"/>
      <c r="Q24069" s="127"/>
      <c r="R24069" s="127"/>
    </row>
    <row r="24070" spans="7:18" x14ac:dyDescent="0.2">
      <c r="G24070" s="64"/>
      <c r="H24070" s="64"/>
      <c r="O24070" s="87"/>
      <c r="P24070" s="127"/>
      <c r="Q24070" s="127"/>
      <c r="R24070" s="127"/>
    </row>
    <row r="24071" spans="7:18" x14ac:dyDescent="0.2">
      <c r="G24071" s="64"/>
      <c r="H24071" s="64"/>
      <c r="O24071" s="87"/>
      <c r="P24071" s="127"/>
      <c r="Q24071" s="127"/>
      <c r="R24071" s="127"/>
    </row>
    <row r="24072" spans="7:18" x14ac:dyDescent="0.2">
      <c r="G24072" s="64"/>
      <c r="H24072" s="64"/>
      <c r="O24072" s="87"/>
      <c r="P24072" s="127"/>
      <c r="Q24072" s="127"/>
      <c r="R24072" s="127"/>
    </row>
    <row r="24073" spans="7:18" x14ac:dyDescent="0.2">
      <c r="G24073" s="64"/>
      <c r="H24073" s="64"/>
      <c r="O24073" s="87"/>
      <c r="P24073" s="127"/>
      <c r="Q24073" s="127"/>
      <c r="R24073" s="127"/>
    </row>
    <row r="24074" spans="7:18" x14ac:dyDescent="0.2">
      <c r="G24074" s="64"/>
      <c r="H24074" s="64"/>
      <c r="O24074" s="87"/>
      <c r="P24074" s="127"/>
      <c r="Q24074" s="127"/>
      <c r="R24074" s="127"/>
    </row>
    <row r="24075" spans="7:18" x14ac:dyDescent="0.2">
      <c r="G24075" s="64"/>
      <c r="H24075" s="64"/>
      <c r="O24075" s="87"/>
      <c r="P24075" s="127"/>
      <c r="Q24075" s="127"/>
      <c r="R24075" s="127"/>
    </row>
    <row r="24076" spans="7:18" x14ac:dyDescent="0.2">
      <c r="G24076" s="64"/>
      <c r="H24076" s="64"/>
      <c r="O24076" s="87"/>
      <c r="P24076" s="127"/>
      <c r="Q24076" s="127"/>
      <c r="R24076" s="127"/>
    </row>
    <row r="24077" spans="7:18" x14ac:dyDescent="0.2">
      <c r="G24077" s="64"/>
      <c r="H24077" s="64"/>
      <c r="O24077" s="87"/>
      <c r="P24077" s="127"/>
      <c r="Q24077" s="127"/>
      <c r="R24077" s="127"/>
    </row>
    <row r="24078" spans="7:18" x14ac:dyDescent="0.2">
      <c r="G24078" s="64"/>
      <c r="H24078" s="64"/>
      <c r="O24078" s="87"/>
      <c r="P24078" s="127"/>
      <c r="Q24078" s="127"/>
      <c r="R24078" s="127"/>
    </row>
    <row r="24079" spans="7:18" x14ac:dyDescent="0.2">
      <c r="G24079" s="64"/>
      <c r="H24079" s="64"/>
      <c r="O24079" s="87"/>
      <c r="P24079" s="127"/>
      <c r="Q24079" s="127"/>
      <c r="R24079" s="127"/>
    </row>
    <row r="24080" spans="7:18" x14ac:dyDescent="0.2">
      <c r="G24080" s="64"/>
      <c r="H24080" s="64"/>
      <c r="O24080" s="87"/>
      <c r="P24080" s="127"/>
      <c r="Q24080" s="127"/>
      <c r="R24080" s="127"/>
    </row>
    <row r="24081" spans="7:18" x14ac:dyDescent="0.2">
      <c r="G24081" s="64"/>
      <c r="H24081" s="64"/>
      <c r="O24081" s="87"/>
      <c r="P24081" s="127"/>
      <c r="Q24081" s="127"/>
      <c r="R24081" s="127"/>
    </row>
    <row r="24082" spans="7:18" x14ac:dyDescent="0.2">
      <c r="G24082" s="64"/>
      <c r="H24082" s="64"/>
      <c r="O24082" s="87"/>
      <c r="P24082" s="127"/>
      <c r="Q24082" s="127"/>
      <c r="R24082" s="127"/>
    </row>
    <row r="24083" spans="7:18" x14ac:dyDescent="0.2">
      <c r="G24083" s="64"/>
      <c r="H24083" s="64"/>
      <c r="O24083" s="87"/>
      <c r="P24083" s="127"/>
      <c r="Q24083" s="127"/>
      <c r="R24083" s="127"/>
    </row>
    <row r="24084" spans="7:18" x14ac:dyDescent="0.2">
      <c r="G24084" s="64"/>
      <c r="H24084" s="64"/>
      <c r="O24084" s="87"/>
      <c r="P24084" s="127"/>
      <c r="Q24084" s="127"/>
      <c r="R24084" s="127"/>
    </row>
    <row r="24085" spans="7:18" x14ac:dyDescent="0.2">
      <c r="G24085" s="64"/>
      <c r="H24085" s="64"/>
      <c r="O24085" s="87"/>
      <c r="P24085" s="127"/>
      <c r="Q24085" s="127"/>
      <c r="R24085" s="127"/>
    </row>
    <row r="24086" spans="7:18" x14ac:dyDescent="0.2">
      <c r="G24086" s="64"/>
      <c r="H24086" s="64"/>
      <c r="O24086" s="87"/>
      <c r="P24086" s="127"/>
      <c r="Q24086" s="127"/>
      <c r="R24086" s="127"/>
    </row>
    <row r="24087" spans="7:18" x14ac:dyDescent="0.2">
      <c r="G24087" s="64"/>
      <c r="H24087" s="64"/>
      <c r="O24087" s="87"/>
      <c r="P24087" s="127"/>
      <c r="Q24087" s="127"/>
      <c r="R24087" s="127"/>
    </row>
    <row r="24088" spans="7:18" x14ac:dyDescent="0.2">
      <c r="G24088" s="64"/>
      <c r="H24088" s="64"/>
      <c r="O24088" s="87"/>
      <c r="P24088" s="127"/>
      <c r="Q24088" s="127"/>
      <c r="R24088" s="127"/>
    </row>
    <row r="24089" spans="7:18" x14ac:dyDescent="0.2">
      <c r="G24089" s="64"/>
      <c r="H24089" s="64"/>
      <c r="O24089" s="87"/>
      <c r="P24089" s="127"/>
      <c r="Q24089" s="127"/>
      <c r="R24089" s="127"/>
    </row>
    <row r="24090" spans="7:18" x14ac:dyDescent="0.2">
      <c r="G24090" s="64"/>
      <c r="H24090" s="64"/>
      <c r="O24090" s="87"/>
      <c r="P24090" s="127"/>
      <c r="Q24090" s="127"/>
      <c r="R24090" s="127"/>
    </row>
    <row r="24091" spans="7:18" x14ac:dyDescent="0.2">
      <c r="G24091" s="64"/>
      <c r="H24091" s="64"/>
      <c r="O24091" s="87"/>
      <c r="P24091" s="127"/>
      <c r="Q24091" s="127"/>
      <c r="R24091" s="127"/>
    </row>
    <row r="24092" spans="7:18" x14ac:dyDescent="0.2">
      <c r="G24092" s="64"/>
      <c r="H24092" s="64"/>
      <c r="O24092" s="87"/>
      <c r="P24092" s="127"/>
      <c r="Q24092" s="127"/>
      <c r="R24092" s="127"/>
    </row>
    <row r="24093" spans="7:18" x14ac:dyDescent="0.2">
      <c r="G24093" s="64"/>
      <c r="H24093" s="64"/>
      <c r="O24093" s="87"/>
      <c r="P24093" s="127"/>
      <c r="Q24093" s="127"/>
      <c r="R24093" s="127"/>
    </row>
    <row r="24094" spans="7:18" x14ac:dyDescent="0.2">
      <c r="G24094" s="64"/>
      <c r="H24094" s="64"/>
      <c r="O24094" s="87"/>
      <c r="P24094" s="127"/>
      <c r="Q24094" s="127"/>
      <c r="R24094" s="127"/>
    </row>
    <row r="24095" spans="7:18" x14ac:dyDescent="0.2">
      <c r="G24095" s="64"/>
      <c r="H24095" s="64"/>
      <c r="O24095" s="87"/>
      <c r="P24095" s="127"/>
      <c r="Q24095" s="127"/>
      <c r="R24095" s="127"/>
    </row>
    <row r="24096" spans="7:18" x14ac:dyDescent="0.2">
      <c r="G24096" s="64"/>
      <c r="H24096" s="64"/>
      <c r="O24096" s="87"/>
      <c r="P24096" s="127"/>
      <c r="Q24096" s="127"/>
      <c r="R24096" s="127"/>
    </row>
    <row r="24097" spans="7:18" x14ac:dyDescent="0.2">
      <c r="G24097" s="64"/>
      <c r="H24097" s="64"/>
      <c r="O24097" s="87"/>
      <c r="P24097" s="127"/>
      <c r="Q24097" s="127"/>
      <c r="R24097" s="127"/>
    </row>
    <row r="24098" spans="7:18" x14ac:dyDescent="0.2">
      <c r="G24098" s="64"/>
      <c r="H24098" s="64"/>
      <c r="O24098" s="87"/>
      <c r="P24098" s="127"/>
      <c r="Q24098" s="127"/>
      <c r="R24098" s="127"/>
    </row>
    <row r="24099" spans="7:18" x14ac:dyDescent="0.2">
      <c r="G24099" s="64"/>
      <c r="H24099" s="64"/>
      <c r="O24099" s="87"/>
      <c r="P24099" s="127"/>
      <c r="Q24099" s="127"/>
      <c r="R24099" s="127"/>
    </row>
    <row r="24100" spans="7:18" x14ac:dyDescent="0.2">
      <c r="G24100" s="64"/>
      <c r="H24100" s="64"/>
      <c r="O24100" s="87"/>
      <c r="P24100" s="127"/>
      <c r="Q24100" s="127"/>
      <c r="R24100" s="127"/>
    </row>
    <row r="24101" spans="7:18" x14ac:dyDescent="0.2">
      <c r="G24101" s="64"/>
      <c r="H24101" s="64"/>
      <c r="O24101" s="87"/>
      <c r="P24101" s="127"/>
      <c r="Q24101" s="127"/>
      <c r="R24101" s="127"/>
    </row>
    <row r="24102" spans="7:18" x14ac:dyDescent="0.2">
      <c r="G24102" s="64"/>
      <c r="H24102" s="64"/>
      <c r="O24102" s="87"/>
      <c r="P24102" s="127"/>
      <c r="Q24102" s="127"/>
      <c r="R24102" s="127"/>
    </row>
    <row r="24103" spans="7:18" x14ac:dyDescent="0.2">
      <c r="G24103" s="64"/>
      <c r="H24103" s="64"/>
      <c r="O24103" s="87"/>
      <c r="P24103" s="127"/>
      <c r="Q24103" s="127"/>
      <c r="R24103" s="127"/>
    </row>
    <row r="24104" spans="7:18" x14ac:dyDescent="0.2">
      <c r="G24104" s="64"/>
      <c r="H24104" s="64"/>
      <c r="O24104" s="87"/>
      <c r="P24104" s="127"/>
      <c r="Q24104" s="127"/>
      <c r="R24104" s="127"/>
    </row>
    <row r="24105" spans="7:18" x14ac:dyDescent="0.2">
      <c r="G24105" s="64"/>
      <c r="H24105" s="64"/>
      <c r="O24105" s="87"/>
      <c r="P24105" s="127"/>
      <c r="Q24105" s="127"/>
      <c r="R24105" s="127"/>
    </row>
    <row r="24106" spans="7:18" x14ac:dyDescent="0.2">
      <c r="G24106" s="64"/>
      <c r="H24106" s="64"/>
      <c r="O24106" s="87"/>
      <c r="P24106" s="127"/>
      <c r="Q24106" s="127"/>
      <c r="R24106" s="127"/>
    </row>
    <row r="24107" spans="7:18" x14ac:dyDescent="0.2">
      <c r="G24107" s="64"/>
      <c r="H24107" s="64"/>
      <c r="O24107" s="87"/>
      <c r="P24107" s="127"/>
      <c r="Q24107" s="127"/>
      <c r="R24107" s="127"/>
    </row>
    <row r="24108" spans="7:18" x14ac:dyDescent="0.2">
      <c r="G24108" s="64"/>
      <c r="H24108" s="64"/>
      <c r="O24108" s="87"/>
      <c r="P24108" s="127"/>
      <c r="Q24108" s="127"/>
      <c r="R24108" s="127"/>
    </row>
    <row r="24109" spans="7:18" x14ac:dyDescent="0.2">
      <c r="G24109" s="64"/>
      <c r="H24109" s="64"/>
      <c r="O24109" s="87"/>
      <c r="P24109" s="127"/>
      <c r="Q24109" s="127"/>
      <c r="R24109" s="127"/>
    </row>
    <row r="24110" spans="7:18" x14ac:dyDescent="0.2">
      <c r="G24110" s="64"/>
      <c r="H24110" s="64"/>
      <c r="O24110" s="87"/>
      <c r="P24110" s="127"/>
      <c r="Q24110" s="127"/>
      <c r="R24110" s="127"/>
    </row>
    <row r="24111" spans="7:18" x14ac:dyDescent="0.2">
      <c r="G24111" s="64"/>
      <c r="H24111" s="64"/>
      <c r="O24111" s="87"/>
      <c r="P24111" s="127"/>
      <c r="Q24111" s="127"/>
      <c r="R24111" s="127"/>
    </row>
    <row r="24112" spans="7:18" x14ac:dyDescent="0.2">
      <c r="G24112" s="64"/>
      <c r="H24112" s="64"/>
      <c r="O24112" s="87"/>
      <c r="P24112" s="127"/>
      <c r="Q24112" s="127"/>
      <c r="R24112" s="127"/>
    </row>
    <row r="24113" spans="7:18" x14ac:dyDescent="0.2">
      <c r="G24113" s="64"/>
      <c r="H24113" s="64"/>
      <c r="O24113" s="87"/>
      <c r="P24113" s="127"/>
      <c r="Q24113" s="127"/>
      <c r="R24113" s="127"/>
    </row>
    <row r="24114" spans="7:18" x14ac:dyDescent="0.2">
      <c r="G24114" s="64"/>
      <c r="H24114" s="64"/>
      <c r="O24114" s="87"/>
      <c r="P24114" s="127"/>
      <c r="Q24114" s="127"/>
      <c r="R24114" s="127"/>
    </row>
    <row r="24115" spans="7:18" x14ac:dyDescent="0.2">
      <c r="G24115" s="64"/>
      <c r="H24115" s="64"/>
      <c r="O24115" s="87"/>
      <c r="P24115" s="127"/>
      <c r="Q24115" s="127"/>
      <c r="R24115" s="127"/>
    </row>
    <row r="24116" spans="7:18" x14ac:dyDescent="0.2">
      <c r="G24116" s="64"/>
      <c r="H24116" s="64"/>
      <c r="O24116" s="87"/>
      <c r="P24116" s="127"/>
      <c r="Q24116" s="127"/>
      <c r="R24116" s="127"/>
    </row>
    <row r="24117" spans="7:18" x14ac:dyDescent="0.2">
      <c r="G24117" s="64"/>
      <c r="H24117" s="64"/>
      <c r="O24117" s="87"/>
      <c r="P24117" s="127"/>
      <c r="Q24117" s="127"/>
      <c r="R24117" s="127"/>
    </row>
    <row r="24118" spans="7:18" x14ac:dyDescent="0.2">
      <c r="G24118" s="64"/>
      <c r="H24118" s="64"/>
      <c r="O24118" s="87"/>
      <c r="P24118" s="127"/>
      <c r="Q24118" s="127"/>
      <c r="R24118" s="127"/>
    </row>
    <row r="24119" spans="7:18" x14ac:dyDescent="0.2">
      <c r="G24119" s="64"/>
      <c r="H24119" s="64"/>
      <c r="O24119" s="87"/>
      <c r="P24119" s="127"/>
      <c r="Q24119" s="127"/>
      <c r="R24119" s="127"/>
    </row>
    <row r="24120" spans="7:18" x14ac:dyDescent="0.2">
      <c r="G24120" s="64"/>
      <c r="H24120" s="64"/>
      <c r="O24120" s="87"/>
      <c r="P24120" s="127"/>
      <c r="Q24120" s="127"/>
      <c r="R24120" s="127"/>
    </row>
    <row r="24121" spans="7:18" x14ac:dyDescent="0.2">
      <c r="G24121" s="64"/>
      <c r="H24121" s="64"/>
      <c r="O24121" s="87"/>
      <c r="P24121" s="127"/>
      <c r="Q24121" s="127"/>
      <c r="R24121" s="127"/>
    </row>
    <row r="24122" spans="7:18" x14ac:dyDescent="0.2">
      <c r="G24122" s="64"/>
      <c r="H24122" s="64"/>
      <c r="O24122" s="87"/>
      <c r="P24122" s="127"/>
      <c r="Q24122" s="127"/>
      <c r="R24122" s="127"/>
    </row>
    <row r="24123" spans="7:18" x14ac:dyDescent="0.2">
      <c r="G24123" s="64"/>
      <c r="H24123" s="64"/>
      <c r="O24123" s="87"/>
      <c r="P24123" s="127"/>
      <c r="Q24123" s="127"/>
      <c r="R24123" s="127"/>
    </row>
    <row r="24124" spans="7:18" x14ac:dyDescent="0.2">
      <c r="G24124" s="64"/>
      <c r="H24124" s="64"/>
      <c r="O24124" s="87"/>
      <c r="P24124" s="127"/>
      <c r="Q24124" s="127"/>
      <c r="R24124" s="127"/>
    </row>
    <row r="24125" spans="7:18" x14ac:dyDescent="0.2">
      <c r="G24125" s="64"/>
      <c r="H24125" s="64"/>
      <c r="O24125" s="87"/>
      <c r="P24125" s="127"/>
      <c r="Q24125" s="127"/>
      <c r="R24125" s="127"/>
    </row>
    <row r="24126" spans="7:18" x14ac:dyDescent="0.2">
      <c r="G24126" s="64"/>
      <c r="H24126" s="64"/>
      <c r="O24126" s="87"/>
      <c r="P24126" s="127"/>
      <c r="Q24126" s="127"/>
      <c r="R24126" s="127"/>
    </row>
    <row r="24127" spans="7:18" x14ac:dyDescent="0.2">
      <c r="G24127" s="64"/>
      <c r="H24127" s="64"/>
      <c r="O24127" s="87"/>
      <c r="P24127" s="127"/>
      <c r="Q24127" s="127"/>
      <c r="R24127" s="127"/>
    </row>
    <row r="24128" spans="7:18" x14ac:dyDescent="0.2">
      <c r="G24128" s="64"/>
      <c r="H24128" s="64"/>
      <c r="O24128" s="87"/>
      <c r="P24128" s="127"/>
      <c r="Q24128" s="127"/>
      <c r="R24128" s="127"/>
    </row>
    <row r="24129" spans="7:18" x14ac:dyDescent="0.2">
      <c r="G24129" s="64"/>
      <c r="H24129" s="64"/>
      <c r="O24129" s="87"/>
      <c r="P24129" s="127"/>
      <c r="Q24129" s="127"/>
      <c r="R24129" s="127"/>
    </row>
    <row r="24130" spans="7:18" x14ac:dyDescent="0.2">
      <c r="G24130" s="64"/>
      <c r="H24130" s="64"/>
      <c r="O24130" s="87"/>
      <c r="P24130" s="127"/>
      <c r="Q24130" s="127"/>
      <c r="R24130" s="127"/>
    </row>
    <row r="24131" spans="7:18" x14ac:dyDescent="0.2">
      <c r="G24131" s="64"/>
      <c r="H24131" s="64"/>
      <c r="O24131" s="87"/>
      <c r="P24131" s="127"/>
      <c r="Q24131" s="127"/>
      <c r="R24131" s="127"/>
    </row>
    <row r="24132" spans="7:18" x14ac:dyDescent="0.2">
      <c r="G24132" s="64"/>
      <c r="H24132" s="64"/>
      <c r="O24132" s="87"/>
      <c r="P24132" s="127"/>
      <c r="Q24132" s="127"/>
      <c r="R24132" s="127"/>
    </row>
    <row r="24133" spans="7:18" x14ac:dyDescent="0.2">
      <c r="G24133" s="64"/>
      <c r="H24133" s="64"/>
      <c r="O24133" s="87"/>
      <c r="P24133" s="127"/>
      <c r="Q24133" s="127"/>
      <c r="R24133" s="127"/>
    </row>
    <row r="24134" spans="7:18" x14ac:dyDescent="0.2">
      <c r="G24134" s="64"/>
      <c r="H24134" s="64"/>
      <c r="O24134" s="87"/>
      <c r="P24134" s="127"/>
      <c r="Q24134" s="127"/>
      <c r="R24134" s="127"/>
    </row>
    <row r="24135" spans="7:18" x14ac:dyDescent="0.2">
      <c r="G24135" s="64"/>
      <c r="H24135" s="64"/>
      <c r="O24135" s="87"/>
      <c r="P24135" s="127"/>
      <c r="Q24135" s="127"/>
      <c r="R24135" s="127"/>
    </row>
    <row r="24136" spans="7:18" x14ac:dyDescent="0.2">
      <c r="G24136" s="64"/>
      <c r="H24136" s="64"/>
      <c r="O24136" s="87"/>
      <c r="P24136" s="127"/>
      <c r="Q24136" s="127"/>
      <c r="R24136" s="127"/>
    </row>
    <row r="24137" spans="7:18" x14ac:dyDescent="0.2">
      <c r="G24137" s="64"/>
      <c r="H24137" s="64"/>
      <c r="O24137" s="87"/>
      <c r="P24137" s="127"/>
      <c r="Q24137" s="127"/>
      <c r="R24137" s="127"/>
    </row>
    <row r="24138" spans="7:18" x14ac:dyDescent="0.2">
      <c r="G24138" s="64"/>
      <c r="H24138" s="64"/>
      <c r="O24138" s="87"/>
      <c r="P24138" s="127"/>
      <c r="Q24138" s="127"/>
      <c r="R24138" s="127"/>
    </row>
    <row r="24139" spans="7:18" x14ac:dyDescent="0.2">
      <c r="G24139" s="64"/>
      <c r="H24139" s="64"/>
      <c r="O24139" s="87"/>
      <c r="P24139" s="127"/>
      <c r="Q24139" s="127"/>
      <c r="R24139" s="127"/>
    </row>
    <row r="24140" spans="7:18" x14ac:dyDescent="0.2">
      <c r="G24140" s="64"/>
      <c r="H24140" s="64"/>
      <c r="O24140" s="87"/>
      <c r="P24140" s="127"/>
      <c r="Q24140" s="127"/>
      <c r="R24140" s="127"/>
    </row>
    <row r="24141" spans="7:18" x14ac:dyDescent="0.2">
      <c r="G24141" s="64"/>
      <c r="H24141" s="64"/>
      <c r="O24141" s="87"/>
      <c r="P24141" s="127"/>
      <c r="Q24141" s="127"/>
      <c r="R24141" s="127"/>
    </row>
    <row r="24142" spans="7:18" x14ac:dyDescent="0.2">
      <c r="G24142" s="64"/>
      <c r="H24142" s="64"/>
      <c r="O24142" s="87"/>
      <c r="P24142" s="127"/>
      <c r="Q24142" s="127"/>
      <c r="R24142" s="127"/>
    </row>
    <row r="24143" spans="7:18" x14ac:dyDescent="0.2">
      <c r="G24143" s="64"/>
      <c r="H24143" s="64"/>
      <c r="O24143" s="87"/>
      <c r="P24143" s="127"/>
      <c r="Q24143" s="127"/>
      <c r="R24143" s="127"/>
    </row>
    <row r="24144" spans="7:18" x14ac:dyDescent="0.2">
      <c r="G24144" s="64"/>
      <c r="H24144" s="64"/>
      <c r="O24144" s="87"/>
      <c r="P24144" s="127"/>
      <c r="Q24144" s="127"/>
      <c r="R24144" s="127"/>
    </row>
    <row r="24145" spans="7:18" x14ac:dyDescent="0.2">
      <c r="G24145" s="64"/>
      <c r="H24145" s="64"/>
      <c r="O24145" s="87"/>
      <c r="P24145" s="127"/>
      <c r="Q24145" s="127"/>
      <c r="R24145" s="127"/>
    </row>
    <row r="24146" spans="7:18" x14ac:dyDescent="0.2">
      <c r="G24146" s="64"/>
      <c r="H24146" s="64"/>
      <c r="O24146" s="87"/>
      <c r="P24146" s="127"/>
      <c r="Q24146" s="127"/>
      <c r="R24146" s="127"/>
    </row>
    <row r="24147" spans="7:18" x14ac:dyDescent="0.2">
      <c r="G24147" s="64"/>
      <c r="H24147" s="64"/>
      <c r="O24147" s="87"/>
      <c r="P24147" s="127"/>
      <c r="Q24147" s="127"/>
      <c r="R24147" s="127"/>
    </row>
    <row r="24148" spans="7:18" x14ac:dyDescent="0.2">
      <c r="G24148" s="64"/>
      <c r="H24148" s="64"/>
      <c r="O24148" s="87"/>
      <c r="P24148" s="127"/>
      <c r="Q24148" s="127"/>
      <c r="R24148" s="127"/>
    </row>
    <row r="24149" spans="7:18" x14ac:dyDescent="0.2">
      <c r="G24149" s="64"/>
      <c r="H24149" s="64"/>
      <c r="O24149" s="87"/>
      <c r="P24149" s="127"/>
      <c r="Q24149" s="127"/>
      <c r="R24149" s="127"/>
    </row>
    <row r="24150" spans="7:18" x14ac:dyDescent="0.2">
      <c r="G24150" s="64"/>
      <c r="H24150" s="64"/>
      <c r="O24150" s="87"/>
      <c r="P24150" s="127"/>
      <c r="Q24150" s="127"/>
      <c r="R24150" s="127"/>
    </row>
    <row r="24151" spans="7:18" x14ac:dyDescent="0.2">
      <c r="G24151" s="64"/>
      <c r="H24151" s="64"/>
      <c r="O24151" s="87"/>
      <c r="P24151" s="127"/>
      <c r="Q24151" s="127"/>
      <c r="R24151" s="127"/>
    </row>
    <row r="24152" spans="7:18" x14ac:dyDescent="0.2">
      <c r="G24152" s="64"/>
      <c r="H24152" s="64"/>
      <c r="O24152" s="87"/>
      <c r="P24152" s="127"/>
      <c r="Q24152" s="127"/>
      <c r="R24152" s="127"/>
    </row>
    <row r="24153" spans="7:18" x14ac:dyDescent="0.2">
      <c r="G24153" s="64"/>
      <c r="H24153" s="64"/>
      <c r="O24153" s="87"/>
      <c r="P24153" s="127"/>
      <c r="Q24153" s="127"/>
      <c r="R24153" s="127"/>
    </row>
    <row r="24154" spans="7:18" x14ac:dyDescent="0.2">
      <c r="G24154" s="64"/>
      <c r="H24154" s="64"/>
      <c r="O24154" s="87"/>
      <c r="P24154" s="127"/>
      <c r="Q24154" s="127"/>
      <c r="R24154" s="127"/>
    </row>
    <row r="24155" spans="7:18" x14ac:dyDescent="0.2">
      <c r="G24155" s="64"/>
      <c r="H24155" s="64"/>
      <c r="O24155" s="87"/>
      <c r="P24155" s="127"/>
      <c r="Q24155" s="127"/>
      <c r="R24155" s="127"/>
    </row>
    <row r="24156" spans="7:18" x14ac:dyDescent="0.2">
      <c r="G24156" s="64"/>
      <c r="H24156" s="64"/>
      <c r="O24156" s="87"/>
      <c r="P24156" s="127"/>
      <c r="Q24156" s="127"/>
      <c r="R24156" s="127"/>
    </row>
    <row r="24157" spans="7:18" x14ac:dyDescent="0.2">
      <c r="G24157" s="64"/>
      <c r="H24157" s="64"/>
      <c r="O24157" s="87"/>
      <c r="P24157" s="127"/>
      <c r="Q24157" s="127"/>
      <c r="R24157" s="127"/>
    </row>
    <row r="24158" spans="7:18" x14ac:dyDescent="0.2">
      <c r="G24158" s="64"/>
      <c r="H24158" s="64"/>
      <c r="O24158" s="87"/>
      <c r="P24158" s="127"/>
      <c r="Q24158" s="127"/>
      <c r="R24158" s="127"/>
    </row>
    <row r="24159" spans="7:18" x14ac:dyDescent="0.2">
      <c r="G24159" s="64"/>
      <c r="H24159" s="64"/>
      <c r="O24159" s="87"/>
      <c r="P24159" s="127"/>
      <c r="Q24159" s="127"/>
      <c r="R24159" s="127"/>
    </row>
    <row r="24160" spans="7:18" x14ac:dyDescent="0.2">
      <c r="G24160" s="64"/>
      <c r="H24160" s="64"/>
      <c r="O24160" s="87"/>
      <c r="P24160" s="127"/>
      <c r="Q24160" s="127"/>
      <c r="R24160" s="127"/>
    </row>
    <row r="24161" spans="7:18" x14ac:dyDescent="0.2">
      <c r="G24161" s="64"/>
      <c r="H24161" s="64"/>
      <c r="O24161" s="87"/>
      <c r="P24161" s="127"/>
      <c r="Q24161" s="127"/>
      <c r="R24161" s="127"/>
    </row>
    <row r="24162" spans="7:18" x14ac:dyDescent="0.2">
      <c r="G24162" s="64"/>
      <c r="H24162" s="64"/>
      <c r="O24162" s="87"/>
      <c r="P24162" s="127"/>
      <c r="Q24162" s="127"/>
      <c r="R24162" s="127"/>
    </row>
    <row r="24163" spans="7:18" x14ac:dyDescent="0.2">
      <c r="G24163" s="64"/>
      <c r="H24163" s="64"/>
      <c r="O24163" s="87"/>
      <c r="P24163" s="127"/>
      <c r="Q24163" s="127"/>
      <c r="R24163" s="127"/>
    </row>
    <row r="24164" spans="7:18" x14ac:dyDescent="0.2">
      <c r="G24164" s="64"/>
      <c r="H24164" s="64"/>
      <c r="O24164" s="87"/>
      <c r="P24164" s="127"/>
      <c r="Q24164" s="127"/>
      <c r="R24164" s="127"/>
    </row>
    <row r="24165" spans="7:18" x14ac:dyDescent="0.2">
      <c r="G24165" s="64"/>
      <c r="H24165" s="64"/>
      <c r="O24165" s="87"/>
      <c r="P24165" s="127"/>
      <c r="Q24165" s="127"/>
      <c r="R24165" s="127"/>
    </row>
    <row r="24166" spans="7:18" x14ac:dyDescent="0.2">
      <c r="G24166" s="64"/>
      <c r="H24166" s="64"/>
      <c r="O24166" s="87"/>
      <c r="P24166" s="127"/>
      <c r="Q24166" s="127"/>
      <c r="R24166" s="127"/>
    </row>
    <row r="24167" spans="7:18" x14ac:dyDescent="0.2">
      <c r="G24167" s="64"/>
      <c r="H24167" s="64"/>
      <c r="O24167" s="87"/>
      <c r="P24167" s="127"/>
      <c r="Q24167" s="127"/>
      <c r="R24167" s="127"/>
    </row>
    <row r="24168" spans="7:18" x14ac:dyDescent="0.2">
      <c r="G24168" s="64"/>
      <c r="H24168" s="64"/>
      <c r="O24168" s="87"/>
      <c r="P24168" s="127"/>
      <c r="Q24168" s="127"/>
      <c r="R24168" s="127"/>
    </row>
    <row r="24169" spans="7:18" x14ac:dyDescent="0.2">
      <c r="G24169" s="64"/>
      <c r="H24169" s="64"/>
      <c r="O24169" s="87"/>
      <c r="P24169" s="127"/>
      <c r="Q24169" s="127"/>
      <c r="R24169" s="127"/>
    </row>
    <row r="24170" spans="7:18" x14ac:dyDescent="0.2">
      <c r="G24170" s="64"/>
      <c r="H24170" s="64"/>
      <c r="O24170" s="87"/>
      <c r="P24170" s="127"/>
      <c r="Q24170" s="127"/>
      <c r="R24170" s="127"/>
    </row>
    <row r="24171" spans="7:18" x14ac:dyDescent="0.2">
      <c r="G24171" s="64"/>
      <c r="H24171" s="64"/>
      <c r="O24171" s="87"/>
      <c r="P24171" s="127"/>
      <c r="Q24171" s="127"/>
      <c r="R24171" s="127"/>
    </row>
    <row r="24172" spans="7:18" x14ac:dyDescent="0.2">
      <c r="G24172" s="64"/>
      <c r="H24172" s="64"/>
      <c r="O24172" s="87"/>
      <c r="P24172" s="127"/>
      <c r="Q24172" s="127"/>
      <c r="R24172" s="127"/>
    </row>
    <row r="24173" spans="7:18" x14ac:dyDescent="0.2">
      <c r="G24173" s="64"/>
      <c r="H24173" s="64"/>
      <c r="O24173" s="87"/>
      <c r="P24173" s="127"/>
      <c r="Q24173" s="127"/>
      <c r="R24173" s="127"/>
    </row>
    <row r="24174" spans="7:18" x14ac:dyDescent="0.2">
      <c r="G24174" s="64"/>
      <c r="H24174" s="64"/>
      <c r="O24174" s="87"/>
      <c r="P24174" s="127"/>
      <c r="Q24174" s="127"/>
      <c r="R24174" s="127"/>
    </row>
    <row r="24175" spans="7:18" x14ac:dyDescent="0.2">
      <c r="G24175" s="64"/>
      <c r="H24175" s="64"/>
      <c r="O24175" s="87"/>
      <c r="P24175" s="127"/>
      <c r="Q24175" s="127"/>
      <c r="R24175" s="127"/>
    </row>
    <row r="24176" spans="7:18" x14ac:dyDescent="0.2">
      <c r="G24176" s="64"/>
      <c r="H24176" s="64"/>
      <c r="O24176" s="87"/>
      <c r="P24176" s="127"/>
      <c r="Q24176" s="127"/>
      <c r="R24176" s="127"/>
    </row>
    <row r="24177" spans="7:18" x14ac:dyDescent="0.2">
      <c r="G24177" s="64"/>
      <c r="H24177" s="64"/>
      <c r="O24177" s="87"/>
      <c r="P24177" s="127"/>
      <c r="Q24177" s="127"/>
      <c r="R24177" s="127"/>
    </row>
    <row r="24178" spans="7:18" x14ac:dyDescent="0.2">
      <c r="G24178" s="64"/>
      <c r="H24178" s="64"/>
      <c r="O24178" s="87"/>
      <c r="P24178" s="127"/>
      <c r="Q24178" s="127"/>
      <c r="R24178" s="127"/>
    </row>
    <row r="24179" spans="7:18" x14ac:dyDescent="0.2">
      <c r="G24179" s="64"/>
      <c r="H24179" s="64"/>
      <c r="O24179" s="87"/>
      <c r="P24179" s="127"/>
      <c r="Q24179" s="127"/>
      <c r="R24179" s="127"/>
    </row>
    <row r="24180" spans="7:18" x14ac:dyDescent="0.2">
      <c r="G24180" s="64"/>
      <c r="H24180" s="64"/>
      <c r="O24180" s="87"/>
      <c r="P24180" s="127"/>
      <c r="Q24180" s="127"/>
      <c r="R24180" s="127"/>
    </row>
    <row r="24181" spans="7:18" x14ac:dyDescent="0.2">
      <c r="G24181" s="64"/>
      <c r="H24181" s="64"/>
      <c r="O24181" s="87"/>
      <c r="P24181" s="127"/>
      <c r="Q24181" s="127"/>
      <c r="R24181" s="127"/>
    </row>
    <row r="24182" spans="7:18" x14ac:dyDescent="0.2">
      <c r="G24182" s="64"/>
      <c r="H24182" s="64"/>
      <c r="O24182" s="87"/>
      <c r="P24182" s="127"/>
      <c r="Q24182" s="127"/>
      <c r="R24182" s="127"/>
    </row>
    <row r="24183" spans="7:18" x14ac:dyDescent="0.2">
      <c r="G24183" s="64"/>
      <c r="H24183" s="64"/>
      <c r="O24183" s="87"/>
      <c r="P24183" s="127"/>
      <c r="Q24183" s="127"/>
      <c r="R24183" s="127"/>
    </row>
    <row r="24184" spans="7:18" x14ac:dyDescent="0.2">
      <c r="G24184" s="64"/>
      <c r="H24184" s="64"/>
      <c r="O24184" s="87"/>
      <c r="P24184" s="127"/>
      <c r="Q24184" s="127"/>
      <c r="R24184" s="127"/>
    </row>
    <row r="24185" spans="7:18" x14ac:dyDescent="0.2">
      <c r="G24185" s="64"/>
      <c r="H24185" s="64"/>
      <c r="O24185" s="87"/>
      <c r="P24185" s="127"/>
      <c r="Q24185" s="127"/>
      <c r="R24185" s="127"/>
    </row>
    <row r="24186" spans="7:18" x14ac:dyDescent="0.2">
      <c r="G24186" s="64"/>
      <c r="H24186" s="64"/>
      <c r="O24186" s="87"/>
      <c r="P24186" s="127"/>
      <c r="Q24186" s="127"/>
      <c r="R24186" s="127"/>
    </row>
    <row r="24187" spans="7:18" x14ac:dyDescent="0.2">
      <c r="G24187" s="64"/>
      <c r="H24187" s="64"/>
      <c r="O24187" s="87"/>
      <c r="P24187" s="127"/>
      <c r="Q24187" s="127"/>
      <c r="R24187" s="127"/>
    </row>
    <row r="24188" spans="7:18" x14ac:dyDescent="0.2">
      <c r="G24188" s="64"/>
      <c r="H24188" s="64"/>
      <c r="O24188" s="87"/>
      <c r="P24188" s="127"/>
      <c r="Q24188" s="127"/>
      <c r="R24188" s="127"/>
    </row>
    <row r="24189" spans="7:18" x14ac:dyDescent="0.2">
      <c r="G24189" s="64"/>
      <c r="H24189" s="64"/>
      <c r="O24189" s="87"/>
      <c r="P24189" s="127"/>
      <c r="Q24189" s="127"/>
      <c r="R24189" s="127"/>
    </row>
    <row r="24190" spans="7:18" x14ac:dyDescent="0.2">
      <c r="G24190" s="64"/>
      <c r="H24190" s="64"/>
      <c r="O24190" s="87"/>
      <c r="P24190" s="127"/>
      <c r="Q24190" s="127"/>
      <c r="R24190" s="127"/>
    </row>
    <row r="24191" spans="7:18" x14ac:dyDescent="0.2">
      <c r="G24191" s="64"/>
      <c r="H24191" s="64"/>
      <c r="O24191" s="87"/>
      <c r="P24191" s="127"/>
      <c r="Q24191" s="127"/>
      <c r="R24191" s="127"/>
    </row>
    <row r="24192" spans="7:18" x14ac:dyDescent="0.2">
      <c r="G24192" s="64"/>
      <c r="H24192" s="64"/>
      <c r="O24192" s="87"/>
      <c r="P24192" s="127"/>
      <c r="Q24192" s="127"/>
      <c r="R24192" s="127"/>
    </row>
    <row r="24193" spans="7:18" x14ac:dyDescent="0.2">
      <c r="G24193" s="64"/>
      <c r="H24193" s="64"/>
      <c r="O24193" s="87"/>
      <c r="P24193" s="127"/>
      <c r="Q24193" s="127"/>
      <c r="R24193" s="127"/>
    </row>
    <row r="24194" spans="7:18" x14ac:dyDescent="0.2">
      <c r="G24194" s="64"/>
      <c r="H24194" s="64"/>
      <c r="O24194" s="87"/>
      <c r="P24194" s="127"/>
      <c r="Q24194" s="127"/>
      <c r="R24194" s="127"/>
    </row>
    <row r="24195" spans="7:18" x14ac:dyDescent="0.2">
      <c r="G24195" s="64"/>
      <c r="H24195" s="64"/>
      <c r="O24195" s="87"/>
      <c r="P24195" s="127"/>
      <c r="Q24195" s="127"/>
      <c r="R24195" s="127"/>
    </row>
    <row r="24196" spans="7:18" x14ac:dyDescent="0.2">
      <c r="G24196" s="64"/>
      <c r="H24196" s="64"/>
      <c r="O24196" s="87"/>
      <c r="P24196" s="127"/>
      <c r="Q24196" s="127"/>
      <c r="R24196" s="127"/>
    </row>
    <row r="24197" spans="7:18" x14ac:dyDescent="0.2">
      <c r="G24197" s="64"/>
      <c r="H24197" s="64"/>
      <c r="O24197" s="87"/>
      <c r="P24197" s="127"/>
      <c r="Q24197" s="127"/>
      <c r="R24197" s="127"/>
    </row>
    <row r="24198" spans="7:18" x14ac:dyDescent="0.2">
      <c r="G24198" s="64"/>
      <c r="H24198" s="64"/>
      <c r="O24198" s="87"/>
      <c r="P24198" s="127"/>
      <c r="Q24198" s="127"/>
      <c r="R24198" s="127"/>
    </row>
    <row r="24199" spans="7:18" x14ac:dyDescent="0.2">
      <c r="G24199" s="64"/>
      <c r="H24199" s="64"/>
      <c r="O24199" s="87"/>
      <c r="P24199" s="127"/>
      <c r="Q24199" s="127"/>
      <c r="R24199" s="127"/>
    </row>
    <row r="24200" spans="7:18" x14ac:dyDescent="0.2">
      <c r="G24200" s="64"/>
      <c r="H24200" s="64"/>
      <c r="O24200" s="87"/>
      <c r="P24200" s="127"/>
      <c r="Q24200" s="127"/>
      <c r="R24200" s="127"/>
    </row>
    <row r="24201" spans="7:18" x14ac:dyDescent="0.2">
      <c r="G24201" s="64"/>
      <c r="H24201" s="64"/>
      <c r="O24201" s="87"/>
      <c r="P24201" s="127"/>
      <c r="Q24201" s="127"/>
      <c r="R24201" s="127"/>
    </row>
    <row r="24202" spans="7:18" x14ac:dyDescent="0.2">
      <c r="G24202" s="64"/>
      <c r="H24202" s="64"/>
      <c r="O24202" s="87"/>
      <c r="P24202" s="127"/>
      <c r="Q24202" s="127"/>
      <c r="R24202" s="127"/>
    </row>
    <row r="24203" spans="7:18" x14ac:dyDescent="0.2">
      <c r="G24203" s="64"/>
      <c r="H24203" s="64"/>
      <c r="O24203" s="87"/>
      <c r="P24203" s="127"/>
      <c r="Q24203" s="127"/>
      <c r="R24203" s="127"/>
    </row>
    <row r="24204" spans="7:18" x14ac:dyDescent="0.2">
      <c r="G24204" s="64"/>
      <c r="H24204" s="64"/>
      <c r="O24204" s="87"/>
      <c r="P24204" s="127"/>
      <c r="Q24204" s="127"/>
      <c r="R24204" s="127"/>
    </row>
    <row r="24205" spans="7:18" x14ac:dyDescent="0.2">
      <c r="G24205" s="64"/>
      <c r="H24205" s="64"/>
      <c r="O24205" s="87"/>
      <c r="P24205" s="127"/>
      <c r="Q24205" s="127"/>
      <c r="R24205" s="127"/>
    </row>
    <row r="24206" spans="7:18" x14ac:dyDescent="0.2">
      <c r="G24206" s="64"/>
      <c r="H24206" s="64"/>
      <c r="O24206" s="87"/>
      <c r="P24206" s="127"/>
      <c r="Q24206" s="127"/>
      <c r="R24206" s="127"/>
    </row>
    <row r="24207" spans="7:18" x14ac:dyDescent="0.2">
      <c r="G24207" s="64"/>
      <c r="H24207" s="64"/>
      <c r="O24207" s="87"/>
      <c r="P24207" s="127"/>
      <c r="Q24207" s="127"/>
      <c r="R24207" s="127"/>
    </row>
    <row r="24208" spans="7:18" x14ac:dyDescent="0.2">
      <c r="G24208" s="64"/>
      <c r="H24208" s="64"/>
      <c r="O24208" s="87"/>
      <c r="P24208" s="127"/>
      <c r="Q24208" s="127"/>
      <c r="R24208" s="127"/>
    </row>
    <row r="24209" spans="7:18" x14ac:dyDescent="0.2">
      <c r="G24209" s="64"/>
      <c r="H24209" s="64"/>
      <c r="O24209" s="87"/>
      <c r="P24209" s="127"/>
      <c r="Q24209" s="127"/>
      <c r="R24209" s="127"/>
    </row>
    <row r="24210" spans="7:18" x14ac:dyDescent="0.2">
      <c r="G24210" s="64"/>
      <c r="H24210" s="64"/>
      <c r="O24210" s="87"/>
      <c r="P24210" s="127"/>
      <c r="Q24210" s="127"/>
      <c r="R24210" s="127"/>
    </row>
    <row r="24211" spans="7:18" x14ac:dyDescent="0.2">
      <c r="G24211" s="64"/>
      <c r="H24211" s="64"/>
      <c r="O24211" s="87"/>
      <c r="P24211" s="127"/>
      <c r="Q24211" s="127"/>
      <c r="R24211" s="127"/>
    </row>
    <row r="24212" spans="7:18" x14ac:dyDescent="0.2">
      <c r="G24212" s="64"/>
      <c r="H24212" s="64"/>
      <c r="O24212" s="87"/>
      <c r="P24212" s="127"/>
      <c r="Q24212" s="127"/>
      <c r="R24212" s="127"/>
    </row>
    <row r="24213" spans="7:18" x14ac:dyDescent="0.2">
      <c r="G24213" s="64"/>
      <c r="H24213" s="64"/>
      <c r="O24213" s="87"/>
      <c r="P24213" s="127"/>
      <c r="Q24213" s="127"/>
      <c r="R24213" s="127"/>
    </row>
    <row r="24214" spans="7:18" x14ac:dyDescent="0.2">
      <c r="G24214" s="64"/>
      <c r="H24214" s="64"/>
      <c r="O24214" s="87"/>
      <c r="P24214" s="127"/>
      <c r="Q24214" s="127"/>
      <c r="R24214" s="127"/>
    </row>
    <row r="24215" spans="7:18" x14ac:dyDescent="0.2">
      <c r="G24215" s="64"/>
      <c r="H24215" s="64"/>
      <c r="O24215" s="87"/>
      <c r="P24215" s="127"/>
      <c r="Q24215" s="127"/>
      <c r="R24215" s="127"/>
    </row>
    <row r="24216" spans="7:18" x14ac:dyDescent="0.2">
      <c r="G24216" s="64"/>
      <c r="H24216" s="64"/>
      <c r="O24216" s="87"/>
      <c r="P24216" s="127"/>
      <c r="Q24216" s="127"/>
      <c r="R24216" s="127"/>
    </row>
    <row r="24217" spans="7:18" x14ac:dyDescent="0.2">
      <c r="G24217" s="64"/>
      <c r="H24217" s="64"/>
      <c r="O24217" s="87"/>
      <c r="P24217" s="127"/>
      <c r="Q24217" s="127"/>
      <c r="R24217" s="127"/>
    </row>
    <row r="24218" spans="7:18" x14ac:dyDescent="0.2">
      <c r="G24218" s="64"/>
      <c r="H24218" s="64"/>
      <c r="O24218" s="87"/>
      <c r="P24218" s="127"/>
      <c r="Q24218" s="127"/>
      <c r="R24218" s="127"/>
    </row>
    <row r="24219" spans="7:18" x14ac:dyDescent="0.2">
      <c r="G24219" s="64"/>
      <c r="H24219" s="64"/>
      <c r="O24219" s="87"/>
      <c r="P24219" s="127"/>
      <c r="Q24219" s="127"/>
      <c r="R24219" s="127"/>
    </row>
    <row r="24220" spans="7:18" x14ac:dyDescent="0.2">
      <c r="G24220" s="64"/>
      <c r="H24220" s="64"/>
      <c r="O24220" s="87"/>
      <c r="P24220" s="127"/>
      <c r="Q24220" s="127"/>
      <c r="R24220" s="127"/>
    </row>
    <row r="24221" spans="7:18" x14ac:dyDescent="0.2">
      <c r="G24221" s="64"/>
      <c r="H24221" s="64"/>
      <c r="O24221" s="87"/>
      <c r="P24221" s="127"/>
      <c r="Q24221" s="127"/>
      <c r="R24221" s="127"/>
    </row>
    <row r="24222" spans="7:18" x14ac:dyDescent="0.2">
      <c r="G24222" s="64"/>
      <c r="H24222" s="64"/>
      <c r="O24222" s="87"/>
      <c r="P24222" s="127"/>
      <c r="Q24222" s="127"/>
      <c r="R24222" s="127"/>
    </row>
    <row r="24223" spans="7:18" x14ac:dyDescent="0.2">
      <c r="G24223" s="64"/>
      <c r="H24223" s="64"/>
      <c r="O24223" s="87"/>
      <c r="P24223" s="127"/>
      <c r="Q24223" s="127"/>
      <c r="R24223" s="127"/>
    </row>
    <row r="24224" spans="7:18" x14ac:dyDescent="0.2">
      <c r="G24224" s="64"/>
      <c r="H24224" s="64"/>
      <c r="O24224" s="87"/>
      <c r="P24224" s="127"/>
      <c r="Q24224" s="127"/>
      <c r="R24224" s="127"/>
    </row>
    <row r="24225" spans="7:18" x14ac:dyDescent="0.2">
      <c r="G24225" s="64"/>
      <c r="H24225" s="64"/>
      <c r="O24225" s="87"/>
      <c r="P24225" s="127"/>
      <c r="Q24225" s="127"/>
      <c r="R24225" s="127"/>
    </row>
    <row r="24226" spans="7:18" x14ac:dyDescent="0.2">
      <c r="G24226" s="64"/>
      <c r="H24226" s="64"/>
      <c r="O24226" s="87"/>
      <c r="P24226" s="127"/>
      <c r="Q24226" s="127"/>
      <c r="R24226" s="127"/>
    </row>
    <row r="24227" spans="7:18" x14ac:dyDescent="0.2">
      <c r="G24227" s="64"/>
      <c r="H24227" s="64"/>
      <c r="O24227" s="87"/>
      <c r="P24227" s="127"/>
      <c r="Q24227" s="127"/>
      <c r="R24227" s="127"/>
    </row>
    <row r="24228" spans="7:18" x14ac:dyDescent="0.2">
      <c r="G24228" s="64"/>
      <c r="H24228" s="64"/>
      <c r="O24228" s="87"/>
      <c r="P24228" s="127"/>
      <c r="Q24228" s="127"/>
      <c r="R24228" s="127"/>
    </row>
    <row r="24229" spans="7:18" x14ac:dyDescent="0.2">
      <c r="G24229" s="64"/>
      <c r="H24229" s="64"/>
      <c r="O24229" s="87"/>
      <c r="P24229" s="127"/>
      <c r="Q24229" s="127"/>
      <c r="R24229" s="127"/>
    </row>
    <row r="24230" spans="7:18" x14ac:dyDescent="0.2">
      <c r="G24230" s="64"/>
      <c r="H24230" s="64"/>
      <c r="O24230" s="87"/>
      <c r="P24230" s="127"/>
      <c r="Q24230" s="127"/>
      <c r="R24230" s="127"/>
    </row>
    <row r="24231" spans="7:18" x14ac:dyDescent="0.2">
      <c r="G24231" s="64"/>
      <c r="H24231" s="64"/>
      <c r="O24231" s="87"/>
      <c r="P24231" s="127"/>
      <c r="Q24231" s="127"/>
      <c r="R24231" s="127"/>
    </row>
    <row r="24232" spans="7:18" x14ac:dyDescent="0.2">
      <c r="G24232" s="64"/>
      <c r="H24232" s="64"/>
      <c r="O24232" s="87"/>
      <c r="P24232" s="127"/>
      <c r="Q24232" s="127"/>
      <c r="R24232" s="127"/>
    </row>
    <row r="24233" spans="7:18" x14ac:dyDescent="0.2">
      <c r="G24233" s="64"/>
      <c r="H24233" s="64"/>
      <c r="O24233" s="87"/>
      <c r="P24233" s="127"/>
      <c r="Q24233" s="127"/>
      <c r="R24233" s="127"/>
    </row>
    <row r="24234" spans="7:18" x14ac:dyDescent="0.2">
      <c r="G24234" s="64"/>
      <c r="H24234" s="64"/>
      <c r="O24234" s="87"/>
      <c r="P24234" s="127"/>
      <c r="Q24234" s="127"/>
      <c r="R24234" s="127"/>
    </row>
    <row r="24235" spans="7:18" x14ac:dyDescent="0.2">
      <c r="G24235" s="64"/>
      <c r="H24235" s="64"/>
      <c r="O24235" s="87"/>
      <c r="P24235" s="127"/>
      <c r="Q24235" s="127"/>
      <c r="R24235" s="127"/>
    </row>
    <row r="24236" spans="7:18" x14ac:dyDescent="0.2">
      <c r="G24236" s="64"/>
      <c r="H24236" s="64"/>
      <c r="O24236" s="87"/>
      <c r="P24236" s="127"/>
      <c r="Q24236" s="127"/>
      <c r="R24236" s="127"/>
    </row>
    <row r="24237" spans="7:18" x14ac:dyDescent="0.2">
      <c r="G24237" s="64"/>
      <c r="H24237" s="64"/>
      <c r="O24237" s="87"/>
      <c r="P24237" s="127"/>
      <c r="Q24237" s="127"/>
      <c r="R24237" s="127"/>
    </row>
    <row r="24238" spans="7:18" x14ac:dyDescent="0.2">
      <c r="G24238" s="64"/>
      <c r="H24238" s="64"/>
      <c r="O24238" s="87"/>
      <c r="P24238" s="127"/>
      <c r="Q24238" s="127"/>
      <c r="R24238" s="127"/>
    </row>
    <row r="24239" spans="7:18" x14ac:dyDescent="0.2">
      <c r="G24239" s="64"/>
      <c r="H24239" s="64"/>
      <c r="O24239" s="87"/>
      <c r="P24239" s="127"/>
      <c r="Q24239" s="127"/>
      <c r="R24239" s="127"/>
    </row>
    <row r="24240" spans="7:18" x14ac:dyDescent="0.2">
      <c r="G24240" s="64"/>
      <c r="H24240" s="64"/>
      <c r="O24240" s="87"/>
      <c r="P24240" s="127"/>
      <c r="Q24240" s="127"/>
      <c r="R24240" s="127"/>
    </row>
    <row r="24241" spans="7:18" x14ac:dyDescent="0.2">
      <c r="G24241" s="64"/>
      <c r="H24241" s="64"/>
      <c r="O24241" s="87"/>
      <c r="P24241" s="127"/>
      <c r="Q24241" s="127"/>
      <c r="R24241" s="127"/>
    </row>
    <row r="24242" spans="7:18" x14ac:dyDescent="0.2">
      <c r="G24242" s="64"/>
      <c r="H24242" s="64"/>
      <c r="O24242" s="87"/>
      <c r="P24242" s="127"/>
      <c r="Q24242" s="127"/>
      <c r="R24242" s="127"/>
    </row>
    <row r="24243" spans="7:18" x14ac:dyDescent="0.2">
      <c r="G24243" s="64"/>
      <c r="H24243" s="64"/>
      <c r="O24243" s="87"/>
      <c r="P24243" s="127"/>
      <c r="Q24243" s="127"/>
      <c r="R24243" s="127"/>
    </row>
    <row r="24244" spans="7:18" x14ac:dyDescent="0.2">
      <c r="G24244" s="64"/>
      <c r="H24244" s="64"/>
      <c r="O24244" s="87"/>
      <c r="P24244" s="127"/>
      <c r="Q24244" s="127"/>
      <c r="R24244" s="127"/>
    </row>
    <row r="24245" spans="7:18" x14ac:dyDescent="0.2">
      <c r="G24245" s="64"/>
      <c r="H24245" s="64"/>
      <c r="O24245" s="87"/>
      <c r="P24245" s="127"/>
      <c r="Q24245" s="127"/>
      <c r="R24245" s="127"/>
    </row>
    <row r="24246" spans="7:18" x14ac:dyDescent="0.2">
      <c r="G24246" s="64"/>
      <c r="H24246" s="64"/>
      <c r="O24246" s="87"/>
      <c r="P24246" s="127"/>
      <c r="Q24246" s="127"/>
      <c r="R24246" s="127"/>
    </row>
    <row r="24247" spans="7:18" x14ac:dyDescent="0.2">
      <c r="G24247" s="64"/>
      <c r="H24247" s="64"/>
      <c r="O24247" s="87"/>
      <c r="P24247" s="127"/>
      <c r="Q24247" s="127"/>
      <c r="R24247" s="127"/>
    </row>
    <row r="24248" spans="7:18" x14ac:dyDescent="0.2">
      <c r="G24248" s="64"/>
      <c r="H24248" s="64"/>
      <c r="O24248" s="87"/>
      <c r="P24248" s="127"/>
      <c r="Q24248" s="127"/>
      <c r="R24248" s="127"/>
    </row>
    <row r="24249" spans="7:18" x14ac:dyDescent="0.2">
      <c r="G24249" s="64"/>
      <c r="H24249" s="64"/>
      <c r="O24249" s="87"/>
      <c r="P24249" s="127"/>
      <c r="Q24249" s="127"/>
      <c r="R24249" s="127"/>
    </row>
    <row r="24250" spans="7:18" x14ac:dyDescent="0.2">
      <c r="G24250" s="64"/>
      <c r="H24250" s="64"/>
      <c r="O24250" s="87"/>
      <c r="P24250" s="127"/>
      <c r="Q24250" s="127"/>
      <c r="R24250" s="127"/>
    </row>
    <row r="24251" spans="7:18" x14ac:dyDescent="0.2">
      <c r="G24251" s="64"/>
      <c r="H24251" s="64"/>
      <c r="O24251" s="87"/>
      <c r="P24251" s="127"/>
      <c r="Q24251" s="127"/>
      <c r="R24251" s="127"/>
    </row>
    <row r="24252" spans="7:18" x14ac:dyDescent="0.2">
      <c r="G24252" s="64"/>
      <c r="H24252" s="64"/>
      <c r="O24252" s="87"/>
      <c r="P24252" s="127"/>
      <c r="Q24252" s="127"/>
      <c r="R24252" s="127"/>
    </row>
    <row r="24253" spans="7:18" x14ac:dyDescent="0.2">
      <c r="G24253" s="64"/>
      <c r="H24253" s="64"/>
      <c r="O24253" s="87"/>
      <c r="P24253" s="127"/>
      <c r="Q24253" s="127"/>
      <c r="R24253" s="127"/>
    </row>
    <row r="24254" spans="7:18" x14ac:dyDescent="0.2">
      <c r="G24254" s="64"/>
      <c r="H24254" s="64"/>
      <c r="O24254" s="87"/>
      <c r="P24254" s="127"/>
      <c r="Q24254" s="127"/>
      <c r="R24254" s="127"/>
    </row>
    <row r="24255" spans="7:18" x14ac:dyDescent="0.2">
      <c r="G24255" s="64"/>
      <c r="H24255" s="64"/>
      <c r="O24255" s="87"/>
      <c r="P24255" s="127"/>
      <c r="Q24255" s="127"/>
      <c r="R24255" s="127"/>
    </row>
    <row r="24256" spans="7:18" x14ac:dyDescent="0.2">
      <c r="G24256" s="64"/>
      <c r="H24256" s="64"/>
      <c r="O24256" s="87"/>
      <c r="P24256" s="127"/>
      <c r="Q24256" s="127"/>
      <c r="R24256" s="127"/>
    </row>
    <row r="24257" spans="7:18" x14ac:dyDescent="0.2">
      <c r="G24257" s="64"/>
      <c r="H24257" s="64"/>
      <c r="O24257" s="87"/>
      <c r="P24257" s="127"/>
      <c r="Q24257" s="127"/>
      <c r="R24257" s="127"/>
    </row>
    <row r="24258" spans="7:18" x14ac:dyDescent="0.2">
      <c r="G24258" s="64"/>
      <c r="H24258" s="64"/>
      <c r="O24258" s="87"/>
      <c r="P24258" s="127"/>
      <c r="Q24258" s="127"/>
      <c r="R24258" s="127"/>
    </row>
    <row r="24259" spans="7:18" x14ac:dyDescent="0.2">
      <c r="G24259" s="64"/>
      <c r="H24259" s="64"/>
      <c r="O24259" s="87"/>
      <c r="P24259" s="127"/>
      <c r="Q24259" s="127"/>
      <c r="R24259" s="127"/>
    </row>
    <row r="24260" spans="7:18" x14ac:dyDescent="0.2">
      <c r="G24260" s="64"/>
      <c r="H24260" s="64"/>
      <c r="O24260" s="87"/>
      <c r="P24260" s="127"/>
      <c r="Q24260" s="127"/>
      <c r="R24260" s="127"/>
    </row>
    <row r="24261" spans="7:18" x14ac:dyDescent="0.2">
      <c r="G24261" s="64"/>
      <c r="H24261" s="64"/>
      <c r="O24261" s="87"/>
      <c r="P24261" s="127"/>
      <c r="Q24261" s="127"/>
      <c r="R24261" s="127"/>
    </row>
    <row r="24262" spans="7:18" x14ac:dyDescent="0.2">
      <c r="G24262" s="64"/>
      <c r="H24262" s="64"/>
      <c r="O24262" s="87"/>
      <c r="P24262" s="127"/>
      <c r="Q24262" s="127"/>
      <c r="R24262" s="127"/>
    </row>
    <row r="24263" spans="7:18" x14ac:dyDescent="0.2">
      <c r="G24263" s="64"/>
      <c r="H24263" s="64"/>
      <c r="O24263" s="87"/>
      <c r="P24263" s="127"/>
      <c r="Q24263" s="127"/>
      <c r="R24263" s="127"/>
    </row>
    <row r="24264" spans="7:18" x14ac:dyDescent="0.2">
      <c r="G24264" s="64"/>
      <c r="H24264" s="64"/>
      <c r="O24264" s="87"/>
      <c r="P24264" s="127"/>
      <c r="Q24264" s="127"/>
      <c r="R24264" s="127"/>
    </row>
    <row r="24265" spans="7:18" x14ac:dyDescent="0.2">
      <c r="G24265" s="64"/>
      <c r="H24265" s="64"/>
      <c r="O24265" s="87"/>
      <c r="P24265" s="127"/>
      <c r="Q24265" s="127"/>
      <c r="R24265" s="127"/>
    </row>
    <row r="24266" spans="7:18" x14ac:dyDescent="0.2">
      <c r="G24266" s="64"/>
      <c r="H24266" s="64"/>
      <c r="O24266" s="87"/>
      <c r="P24266" s="127"/>
      <c r="Q24266" s="127"/>
      <c r="R24266" s="127"/>
    </row>
    <row r="24267" spans="7:18" x14ac:dyDescent="0.2">
      <c r="G24267" s="64"/>
      <c r="H24267" s="64"/>
      <c r="O24267" s="87"/>
      <c r="P24267" s="127"/>
      <c r="Q24267" s="127"/>
      <c r="R24267" s="127"/>
    </row>
    <row r="24268" spans="7:18" x14ac:dyDescent="0.2">
      <c r="G24268" s="64"/>
      <c r="H24268" s="64"/>
      <c r="O24268" s="87"/>
      <c r="P24268" s="127"/>
      <c r="Q24268" s="127"/>
      <c r="R24268" s="127"/>
    </row>
    <row r="24269" spans="7:18" x14ac:dyDescent="0.2">
      <c r="G24269" s="64"/>
      <c r="H24269" s="64"/>
      <c r="O24269" s="87"/>
      <c r="P24269" s="127"/>
      <c r="Q24269" s="127"/>
      <c r="R24269" s="127"/>
    </row>
    <row r="24270" spans="7:18" x14ac:dyDescent="0.2">
      <c r="G24270" s="64"/>
      <c r="H24270" s="64"/>
      <c r="O24270" s="87"/>
      <c r="P24270" s="127"/>
      <c r="Q24270" s="127"/>
      <c r="R24270" s="127"/>
    </row>
    <row r="24271" spans="7:18" x14ac:dyDescent="0.2">
      <c r="G24271" s="64"/>
      <c r="H24271" s="64"/>
      <c r="O24271" s="87"/>
      <c r="P24271" s="127"/>
      <c r="Q24271" s="127"/>
      <c r="R24271" s="127"/>
    </row>
    <row r="24272" spans="7:18" x14ac:dyDescent="0.2">
      <c r="G24272" s="64"/>
      <c r="H24272" s="64"/>
      <c r="O24272" s="87"/>
      <c r="P24272" s="127"/>
      <c r="Q24272" s="127"/>
      <c r="R24272" s="127"/>
    </row>
    <row r="24273" spans="7:18" x14ac:dyDescent="0.2">
      <c r="G24273" s="64"/>
      <c r="H24273" s="64"/>
      <c r="O24273" s="87"/>
      <c r="P24273" s="127"/>
      <c r="Q24273" s="127"/>
      <c r="R24273" s="127"/>
    </row>
    <row r="24274" spans="7:18" x14ac:dyDescent="0.2">
      <c r="G24274" s="64"/>
      <c r="H24274" s="64"/>
      <c r="O24274" s="87"/>
      <c r="P24274" s="127"/>
      <c r="Q24274" s="127"/>
      <c r="R24274" s="127"/>
    </row>
    <row r="24275" spans="7:18" x14ac:dyDescent="0.2">
      <c r="G24275" s="64"/>
      <c r="H24275" s="64"/>
      <c r="O24275" s="87"/>
      <c r="P24275" s="127"/>
      <c r="Q24275" s="127"/>
      <c r="R24275" s="127"/>
    </row>
    <row r="24276" spans="7:18" x14ac:dyDescent="0.2">
      <c r="G24276" s="64"/>
      <c r="H24276" s="64"/>
      <c r="O24276" s="87"/>
      <c r="P24276" s="127"/>
      <c r="Q24276" s="127"/>
      <c r="R24276" s="127"/>
    </row>
    <row r="24277" spans="7:18" x14ac:dyDescent="0.2">
      <c r="G24277" s="64"/>
      <c r="H24277" s="64"/>
      <c r="O24277" s="87"/>
      <c r="P24277" s="127"/>
      <c r="Q24277" s="127"/>
      <c r="R24277" s="127"/>
    </row>
    <row r="24278" spans="7:18" x14ac:dyDescent="0.2">
      <c r="G24278" s="64"/>
      <c r="H24278" s="64"/>
      <c r="O24278" s="87"/>
      <c r="P24278" s="127"/>
      <c r="Q24278" s="127"/>
      <c r="R24278" s="127"/>
    </row>
    <row r="24279" spans="7:18" x14ac:dyDescent="0.2">
      <c r="G24279" s="64"/>
      <c r="H24279" s="64"/>
      <c r="O24279" s="87"/>
      <c r="P24279" s="127"/>
      <c r="Q24279" s="127"/>
      <c r="R24279" s="127"/>
    </row>
    <row r="24280" spans="7:18" x14ac:dyDescent="0.2">
      <c r="G24280" s="64"/>
      <c r="H24280" s="64"/>
      <c r="O24280" s="87"/>
      <c r="P24280" s="127"/>
      <c r="Q24280" s="127"/>
      <c r="R24280" s="127"/>
    </row>
    <row r="24281" spans="7:18" x14ac:dyDescent="0.2">
      <c r="G24281" s="64"/>
      <c r="H24281" s="64"/>
      <c r="O24281" s="87"/>
      <c r="P24281" s="127"/>
      <c r="Q24281" s="127"/>
      <c r="R24281" s="127"/>
    </row>
    <row r="24282" spans="7:18" x14ac:dyDescent="0.2">
      <c r="G24282" s="64"/>
      <c r="H24282" s="64"/>
      <c r="O24282" s="87"/>
      <c r="P24282" s="127"/>
      <c r="Q24282" s="127"/>
      <c r="R24282" s="127"/>
    </row>
    <row r="24283" spans="7:18" x14ac:dyDescent="0.2">
      <c r="G24283" s="64"/>
      <c r="H24283" s="64"/>
      <c r="O24283" s="87"/>
      <c r="P24283" s="127"/>
      <c r="Q24283" s="127"/>
      <c r="R24283" s="127"/>
    </row>
    <row r="24284" spans="7:18" x14ac:dyDescent="0.2">
      <c r="G24284" s="64"/>
      <c r="H24284" s="64"/>
      <c r="O24284" s="87"/>
      <c r="P24284" s="127"/>
      <c r="Q24284" s="127"/>
      <c r="R24284" s="127"/>
    </row>
    <row r="24285" spans="7:18" x14ac:dyDescent="0.2">
      <c r="G24285" s="64"/>
      <c r="H24285" s="64"/>
      <c r="O24285" s="87"/>
      <c r="P24285" s="127"/>
      <c r="Q24285" s="127"/>
      <c r="R24285" s="127"/>
    </row>
    <row r="24286" spans="7:18" x14ac:dyDescent="0.2">
      <c r="G24286" s="64"/>
      <c r="H24286" s="64"/>
      <c r="O24286" s="87"/>
      <c r="P24286" s="127"/>
      <c r="Q24286" s="127"/>
      <c r="R24286" s="127"/>
    </row>
    <row r="24287" spans="7:18" x14ac:dyDescent="0.2">
      <c r="G24287" s="64"/>
      <c r="H24287" s="64"/>
      <c r="O24287" s="87"/>
      <c r="P24287" s="127"/>
      <c r="Q24287" s="127"/>
      <c r="R24287" s="127"/>
    </row>
    <row r="24288" spans="7:18" x14ac:dyDescent="0.2">
      <c r="G24288" s="64"/>
      <c r="H24288" s="64"/>
      <c r="O24288" s="87"/>
      <c r="P24288" s="127"/>
      <c r="Q24288" s="127"/>
      <c r="R24288" s="127"/>
    </row>
    <row r="24289" spans="7:18" x14ac:dyDescent="0.2">
      <c r="G24289" s="64"/>
      <c r="H24289" s="64"/>
      <c r="O24289" s="87"/>
      <c r="P24289" s="127"/>
      <c r="Q24289" s="127"/>
      <c r="R24289" s="127"/>
    </row>
    <row r="24290" spans="7:18" x14ac:dyDescent="0.2">
      <c r="G24290" s="64"/>
      <c r="H24290" s="64"/>
      <c r="O24290" s="87"/>
      <c r="P24290" s="127"/>
      <c r="Q24290" s="127"/>
      <c r="R24290" s="127"/>
    </row>
    <row r="24291" spans="7:18" x14ac:dyDescent="0.2">
      <c r="G24291" s="64"/>
      <c r="H24291" s="64"/>
      <c r="O24291" s="87"/>
      <c r="P24291" s="127"/>
      <c r="Q24291" s="127"/>
      <c r="R24291" s="127"/>
    </row>
    <row r="24292" spans="7:18" x14ac:dyDescent="0.2">
      <c r="G24292" s="64"/>
      <c r="H24292" s="64"/>
      <c r="O24292" s="87"/>
      <c r="P24292" s="127"/>
      <c r="Q24292" s="127"/>
      <c r="R24292" s="127"/>
    </row>
    <row r="24293" spans="7:18" x14ac:dyDescent="0.2">
      <c r="G24293" s="64"/>
      <c r="H24293" s="64"/>
      <c r="O24293" s="87"/>
      <c r="P24293" s="127"/>
      <c r="Q24293" s="127"/>
      <c r="R24293" s="127"/>
    </row>
    <row r="24294" spans="7:18" x14ac:dyDescent="0.2">
      <c r="G24294" s="64"/>
      <c r="H24294" s="64"/>
      <c r="O24294" s="87"/>
      <c r="P24294" s="127"/>
      <c r="Q24294" s="127"/>
      <c r="R24294" s="127"/>
    </row>
    <row r="24295" spans="7:18" x14ac:dyDescent="0.2">
      <c r="G24295" s="64"/>
      <c r="H24295" s="64"/>
      <c r="O24295" s="87"/>
      <c r="P24295" s="127"/>
      <c r="Q24295" s="127"/>
      <c r="R24295" s="127"/>
    </row>
    <row r="24296" spans="7:18" x14ac:dyDescent="0.2">
      <c r="G24296" s="64"/>
      <c r="H24296" s="64"/>
      <c r="O24296" s="87"/>
      <c r="P24296" s="127"/>
      <c r="Q24296" s="127"/>
      <c r="R24296" s="127"/>
    </row>
    <row r="24297" spans="7:18" x14ac:dyDescent="0.2">
      <c r="G24297" s="64"/>
      <c r="H24297" s="64"/>
      <c r="O24297" s="87"/>
      <c r="P24297" s="127"/>
      <c r="Q24297" s="127"/>
      <c r="R24297" s="127"/>
    </row>
    <row r="24298" spans="7:18" x14ac:dyDescent="0.2">
      <c r="G24298" s="64"/>
      <c r="H24298" s="64"/>
      <c r="O24298" s="87"/>
      <c r="P24298" s="127"/>
      <c r="Q24298" s="127"/>
      <c r="R24298" s="127"/>
    </row>
    <row r="24299" spans="7:18" x14ac:dyDescent="0.2">
      <c r="G24299" s="64"/>
      <c r="H24299" s="64"/>
      <c r="O24299" s="87"/>
      <c r="P24299" s="127"/>
      <c r="Q24299" s="127"/>
      <c r="R24299" s="127"/>
    </row>
    <row r="24300" spans="7:18" x14ac:dyDescent="0.2">
      <c r="G24300" s="64"/>
      <c r="H24300" s="64"/>
      <c r="O24300" s="87"/>
      <c r="P24300" s="127"/>
      <c r="Q24300" s="127"/>
      <c r="R24300" s="127"/>
    </row>
    <row r="24301" spans="7:18" x14ac:dyDescent="0.2">
      <c r="G24301" s="64"/>
      <c r="H24301" s="64"/>
      <c r="O24301" s="87"/>
      <c r="P24301" s="127"/>
      <c r="Q24301" s="127"/>
      <c r="R24301" s="127"/>
    </row>
    <row r="24302" spans="7:18" x14ac:dyDescent="0.2">
      <c r="G24302" s="64"/>
      <c r="H24302" s="64"/>
      <c r="O24302" s="87"/>
      <c r="P24302" s="127"/>
      <c r="Q24302" s="127"/>
      <c r="R24302" s="127"/>
    </row>
    <row r="24303" spans="7:18" x14ac:dyDescent="0.2">
      <c r="G24303" s="64"/>
      <c r="H24303" s="64"/>
      <c r="O24303" s="87"/>
      <c r="P24303" s="127"/>
      <c r="Q24303" s="127"/>
      <c r="R24303" s="127"/>
    </row>
    <row r="24304" spans="7:18" x14ac:dyDescent="0.2">
      <c r="G24304" s="64"/>
      <c r="H24304" s="64"/>
      <c r="O24304" s="87"/>
      <c r="P24304" s="127"/>
      <c r="Q24304" s="127"/>
      <c r="R24304" s="127"/>
    </row>
    <row r="24305" spans="7:18" x14ac:dyDescent="0.2">
      <c r="G24305" s="64"/>
      <c r="H24305" s="64"/>
      <c r="O24305" s="87"/>
      <c r="P24305" s="127"/>
      <c r="Q24305" s="127"/>
      <c r="R24305" s="127"/>
    </row>
    <row r="24306" spans="7:18" x14ac:dyDescent="0.2">
      <c r="G24306" s="64"/>
      <c r="H24306" s="64"/>
      <c r="O24306" s="87"/>
      <c r="P24306" s="127"/>
      <c r="Q24306" s="127"/>
      <c r="R24306" s="127"/>
    </row>
    <row r="24307" spans="7:18" x14ac:dyDescent="0.2">
      <c r="G24307" s="64"/>
      <c r="H24307" s="64"/>
      <c r="O24307" s="87"/>
      <c r="P24307" s="127"/>
      <c r="Q24307" s="127"/>
      <c r="R24307" s="127"/>
    </row>
    <row r="24308" spans="7:18" x14ac:dyDescent="0.2">
      <c r="G24308" s="64"/>
      <c r="H24308" s="64"/>
      <c r="O24308" s="87"/>
      <c r="P24308" s="127"/>
      <c r="Q24308" s="127"/>
      <c r="R24308" s="127"/>
    </row>
    <row r="24309" spans="7:18" x14ac:dyDescent="0.2">
      <c r="G24309" s="64"/>
      <c r="H24309" s="64"/>
      <c r="O24309" s="87"/>
      <c r="P24309" s="127"/>
      <c r="Q24309" s="127"/>
      <c r="R24309" s="127"/>
    </row>
    <row r="24310" spans="7:18" x14ac:dyDescent="0.2">
      <c r="G24310" s="64"/>
      <c r="H24310" s="64"/>
      <c r="O24310" s="87"/>
      <c r="P24310" s="127"/>
      <c r="Q24310" s="127"/>
      <c r="R24310" s="127"/>
    </row>
    <row r="24311" spans="7:18" x14ac:dyDescent="0.2">
      <c r="G24311" s="64"/>
      <c r="H24311" s="64"/>
      <c r="O24311" s="87"/>
      <c r="P24311" s="127"/>
      <c r="Q24311" s="127"/>
      <c r="R24311" s="127"/>
    </row>
    <row r="24312" spans="7:18" x14ac:dyDescent="0.2">
      <c r="G24312" s="64"/>
      <c r="H24312" s="64"/>
      <c r="O24312" s="87"/>
      <c r="P24312" s="127"/>
      <c r="Q24312" s="127"/>
      <c r="R24312" s="127"/>
    </row>
    <row r="24313" spans="7:18" x14ac:dyDescent="0.2">
      <c r="G24313" s="64"/>
      <c r="H24313" s="64"/>
      <c r="O24313" s="87"/>
      <c r="P24313" s="127"/>
      <c r="Q24313" s="127"/>
      <c r="R24313" s="127"/>
    </row>
    <row r="24314" spans="7:18" x14ac:dyDescent="0.2">
      <c r="G24314" s="64"/>
      <c r="H24314" s="64"/>
      <c r="O24314" s="87"/>
      <c r="P24314" s="127"/>
      <c r="Q24314" s="127"/>
      <c r="R24314" s="127"/>
    </row>
    <row r="24315" spans="7:18" x14ac:dyDescent="0.2">
      <c r="G24315" s="64"/>
      <c r="H24315" s="64"/>
      <c r="O24315" s="87"/>
      <c r="P24315" s="127"/>
      <c r="Q24315" s="127"/>
      <c r="R24315" s="127"/>
    </row>
    <row r="24316" spans="7:18" x14ac:dyDescent="0.2">
      <c r="G24316" s="64"/>
      <c r="H24316" s="64"/>
      <c r="O24316" s="87"/>
      <c r="P24316" s="127"/>
      <c r="Q24316" s="127"/>
      <c r="R24316" s="127"/>
    </row>
    <row r="24317" spans="7:18" x14ac:dyDescent="0.2">
      <c r="G24317" s="64"/>
      <c r="H24317" s="64"/>
      <c r="O24317" s="87"/>
      <c r="P24317" s="127"/>
      <c r="Q24317" s="127"/>
      <c r="R24317" s="127"/>
    </row>
    <row r="24318" spans="7:18" x14ac:dyDescent="0.2">
      <c r="G24318" s="64"/>
      <c r="H24318" s="64"/>
      <c r="O24318" s="87"/>
      <c r="P24318" s="127"/>
      <c r="Q24318" s="127"/>
      <c r="R24318" s="127"/>
    </row>
    <row r="24319" spans="7:18" x14ac:dyDescent="0.2">
      <c r="G24319" s="64"/>
      <c r="H24319" s="64"/>
      <c r="O24319" s="87"/>
      <c r="P24319" s="127"/>
      <c r="Q24319" s="127"/>
      <c r="R24319" s="127"/>
    </row>
    <row r="24320" spans="7:18" x14ac:dyDescent="0.2">
      <c r="G24320" s="64"/>
      <c r="H24320" s="64"/>
      <c r="O24320" s="87"/>
      <c r="P24320" s="127"/>
      <c r="Q24320" s="127"/>
      <c r="R24320" s="127"/>
    </row>
    <row r="24321" spans="7:18" x14ac:dyDescent="0.2">
      <c r="G24321" s="64"/>
      <c r="H24321" s="64"/>
      <c r="O24321" s="87"/>
      <c r="P24321" s="127"/>
      <c r="Q24321" s="127"/>
      <c r="R24321" s="127"/>
    </row>
    <row r="24322" spans="7:18" x14ac:dyDescent="0.2">
      <c r="G24322" s="64"/>
      <c r="H24322" s="64"/>
      <c r="O24322" s="87"/>
      <c r="P24322" s="127"/>
      <c r="Q24322" s="127"/>
      <c r="R24322" s="127"/>
    </row>
    <row r="24323" spans="7:18" x14ac:dyDescent="0.2">
      <c r="G24323" s="64"/>
      <c r="H24323" s="64"/>
      <c r="O24323" s="87"/>
      <c r="P24323" s="127"/>
      <c r="Q24323" s="127"/>
      <c r="R24323" s="127"/>
    </row>
    <row r="24324" spans="7:18" x14ac:dyDescent="0.2">
      <c r="G24324" s="64"/>
      <c r="H24324" s="64"/>
      <c r="O24324" s="87"/>
      <c r="P24324" s="127"/>
      <c r="Q24324" s="127"/>
      <c r="R24324" s="127"/>
    </row>
    <row r="24325" spans="7:18" x14ac:dyDescent="0.2">
      <c r="G24325" s="64"/>
      <c r="H24325" s="64"/>
      <c r="O24325" s="87"/>
      <c r="P24325" s="127"/>
      <c r="Q24325" s="127"/>
      <c r="R24325" s="127"/>
    </row>
    <row r="24326" spans="7:18" x14ac:dyDescent="0.2">
      <c r="G24326" s="64"/>
      <c r="H24326" s="64"/>
      <c r="O24326" s="87"/>
      <c r="P24326" s="127"/>
      <c r="Q24326" s="127"/>
      <c r="R24326" s="127"/>
    </row>
    <row r="24327" spans="7:18" x14ac:dyDescent="0.2">
      <c r="G24327" s="64"/>
      <c r="H24327" s="64"/>
      <c r="O24327" s="87"/>
      <c r="P24327" s="127"/>
      <c r="Q24327" s="127"/>
      <c r="R24327" s="127"/>
    </row>
    <row r="24328" spans="7:18" x14ac:dyDescent="0.2">
      <c r="G24328" s="64"/>
      <c r="H24328" s="64"/>
      <c r="O24328" s="87"/>
      <c r="P24328" s="127"/>
      <c r="Q24328" s="127"/>
      <c r="R24328" s="127"/>
    </row>
    <row r="24329" spans="7:18" x14ac:dyDescent="0.2">
      <c r="G24329" s="64"/>
      <c r="H24329" s="64"/>
      <c r="O24329" s="87"/>
      <c r="P24329" s="127"/>
      <c r="Q24329" s="127"/>
      <c r="R24329" s="127"/>
    </row>
    <row r="24330" spans="7:18" x14ac:dyDescent="0.2">
      <c r="G24330" s="64"/>
      <c r="H24330" s="64"/>
      <c r="O24330" s="87"/>
      <c r="P24330" s="127"/>
      <c r="Q24330" s="127"/>
      <c r="R24330" s="127"/>
    </row>
    <row r="24331" spans="7:18" x14ac:dyDescent="0.2">
      <c r="G24331" s="64"/>
      <c r="H24331" s="64"/>
      <c r="O24331" s="87"/>
      <c r="P24331" s="127"/>
      <c r="Q24331" s="127"/>
      <c r="R24331" s="127"/>
    </row>
    <row r="24332" spans="7:18" x14ac:dyDescent="0.2">
      <c r="G24332" s="64"/>
      <c r="H24332" s="64"/>
      <c r="O24332" s="87"/>
      <c r="P24332" s="127"/>
      <c r="Q24332" s="127"/>
      <c r="R24332" s="127"/>
    </row>
    <row r="24333" spans="7:18" x14ac:dyDescent="0.2">
      <c r="G24333" s="64"/>
      <c r="H24333" s="64"/>
      <c r="O24333" s="87"/>
      <c r="P24333" s="127"/>
      <c r="Q24333" s="127"/>
      <c r="R24333" s="127"/>
    </row>
    <row r="24334" spans="7:18" x14ac:dyDescent="0.2">
      <c r="G24334" s="64"/>
      <c r="H24334" s="64"/>
      <c r="O24334" s="87"/>
      <c r="P24334" s="127"/>
      <c r="Q24334" s="127"/>
      <c r="R24334" s="127"/>
    </row>
    <row r="24335" spans="7:18" x14ac:dyDescent="0.2">
      <c r="G24335" s="64"/>
      <c r="H24335" s="64"/>
      <c r="O24335" s="87"/>
      <c r="P24335" s="127"/>
      <c r="Q24335" s="127"/>
      <c r="R24335" s="127"/>
    </row>
    <row r="24336" spans="7:18" x14ac:dyDescent="0.2">
      <c r="G24336" s="64"/>
      <c r="H24336" s="64"/>
      <c r="O24336" s="87"/>
      <c r="P24336" s="127"/>
      <c r="Q24336" s="127"/>
      <c r="R24336" s="127"/>
    </row>
    <row r="24337" spans="7:18" x14ac:dyDescent="0.2">
      <c r="G24337" s="64"/>
      <c r="H24337" s="64"/>
      <c r="O24337" s="87"/>
      <c r="P24337" s="127"/>
      <c r="Q24337" s="127"/>
      <c r="R24337" s="127"/>
    </row>
    <row r="24338" spans="7:18" x14ac:dyDescent="0.2">
      <c r="G24338" s="64"/>
      <c r="H24338" s="64"/>
      <c r="O24338" s="87"/>
      <c r="P24338" s="127"/>
      <c r="Q24338" s="127"/>
      <c r="R24338" s="127"/>
    </row>
    <row r="24339" spans="7:18" x14ac:dyDescent="0.2">
      <c r="G24339" s="64"/>
      <c r="H24339" s="64"/>
      <c r="O24339" s="87"/>
      <c r="P24339" s="127"/>
      <c r="Q24339" s="127"/>
      <c r="R24339" s="127"/>
    </row>
    <row r="24340" spans="7:18" x14ac:dyDescent="0.2">
      <c r="G24340" s="64"/>
      <c r="H24340" s="64"/>
      <c r="O24340" s="87"/>
      <c r="P24340" s="127"/>
      <c r="Q24340" s="127"/>
      <c r="R24340" s="127"/>
    </row>
    <row r="24341" spans="7:18" x14ac:dyDescent="0.2">
      <c r="G24341" s="64"/>
      <c r="H24341" s="64"/>
      <c r="O24341" s="87"/>
      <c r="P24341" s="127"/>
      <c r="Q24341" s="127"/>
      <c r="R24341" s="127"/>
    </row>
    <row r="24342" spans="7:18" x14ac:dyDescent="0.2">
      <c r="G24342" s="64"/>
      <c r="H24342" s="64"/>
      <c r="O24342" s="87"/>
      <c r="P24342" s="127"/>
      <c r="Q24342" s="127"/>
      <c r="R24342" s="127"/>
    </row>
    <row r="24343" spans="7:18" x14ac:dyDescent="0.2">
      <c r="G24343" s="64"/>
      <c r="H24343" s="64"/>
      <c r="O24343" s="87"/>
      <c r="P24343" s="127"/>
      <c r="Q24343" s="127"/>
      <c r="R24343" s="127"/>
    </row>
    <row r="24344" spans="7:18" x14ac:dyDescent="0.2">
      <c r="G24344" s="64"/>
      <c r="H24344" s="64"/>
      <c r="O24344" s="87"/>
      <c r="P24344" s="127"/>
      <c r="Q24344" s="127"/>
      <c r="R24344" s="127"/>
    </row>
    <row r="24345" spans="7:18" x14ac:dyDescent="0.2">
      <c r="G24345" s="64"/>
      <c r="H24345" s="64"/>
      <c r="O24345" s="87"/>
      <c r="P24345" s="127"/>
      <c r="Q24345" s="127"/>
      <c r="R24345" s="127"/>
    </row>
    <row r="24346" spans="7:18" x14ac:dyDescent="0.2">
      <c r="G24346" s="64"/>
      <c r="H24346" s="64"/>
      <c r="O24346" s="87"/>
      <c r="P24346" s="127"/>
      <c r="Q24346" s="127"/>
      <c r="R24346" s="127"/>
    </row>
    <row r="24347" spans="7:18" x14ac:dyDescent="0.2">
      <c r="G24347" s="64"/>
      <c r="H24347" s="64"/>
      <c r="O24347" s="87"/>
      <c r="P24347" s="127"/>
      <c r="Q24347" s="127"/>
      <c r="R24347" s="127"/>
    </row>
    <row r="24348" spans="7:18" x14ac:dyDescent="0.2">
      <c r="G24348" s="64"/>
      <c r="H24348" s="64"/>
      <c r="O24348" s="87"/>
      <c r="P24348" s="127"/>
      <c r="Q24348" s="127"/>
      <c r="R24348" s="127"/>
    </row>
    <row r="24349" spans="7:18" x14ac:dyDescent="0.2">
      <c r="G24349" s="64"/>
      <c r="H24349" s="64"/>
      <c r="O24349" s="87"/>
      <c r="P24349" s="127"/>
      <c r="Q24349" s="127"/>
      <c r="R24349" s="127"/>
    </row>
    <row r="24350" spans="7:18" x14ac:dyDescent="0.2">
      <c r="G24350" s="64"/>
      <c r="H24350" s="64"/>
      <c r="O24350" s="87"/>
      <c r="P24350" s="127"/>
      <c r="Q24350" s="127"/>
      <c r="R24350" s="127"/>
    </row>
    <row r="24351" spans="7:18" x14ac:dyDescent="0.2">
      <c r="G24351" s="64"/>
      <c r="H24351" s="64"/>
      <c r="O24351" s="87"/>
      <c r="P24351" s="127"/>
      <c r="Q24351" s="127"/>
      <c r="R24351" s="127"/>
    </row>
    <row r="24352" spans="7:18" x14ac:dyDescent="0.2">
      <c r="G24352" s="64"/>
      <c r="H24352" s="64"/>
      <c r="O24352" s="87"/>
      <c r="P24352" s="127"/>
      <c r="Q24352" s="127"/>
      <c r="R24352" s="127"/>
    </row>
    <row r="24353" spans="7:18" x14ac:dyDescent="0.2">
      <c r="G24353" s="64"/>
      <c r="H24353" s="64"/>
      <c r="O24353" s="87"/>
      <c r="P24353" s="127"/>
      <c r="Q24353" s="127"/>
      <c r="R24353" s="127"/>
    </row>
    <row r="24354" spans="7:18" x14ac:dyDescent="0.2">
      <c r="G24354" s="64"/>
      <c r="H24354" s="64"/>
      <c r="O24354" s="87"/>
      <c r="P24354" s="127"/>
      <c r="Q24354" s="127"/>
      <c r="R24354" s="127"/>
    </row>
    <row r="24355" spans="7:18" x14ac:dyDescent="0.2">
      <c r="G24355" s="64"/>
      <c r="H24355" s="64"/>
      <c r="O24355" s="87"/>
      <c r="P24355" s="127"/>
      <c r="Q24355" s="127"/>
      <c r="R24355" s="127"/>
    </row>
    <row r="24356" spans="7:18" x14ac:dyDescent="0.2">
      <c r="G24356" s="64"/>
      <c r="H24356" s="64"/>
      <c r="O24356" s="87"/>
      <c r="P24356" s="127"/>
      <c r="Q24356" s="127"/>
      <c r="R24356" s="127"/>
    </row>
    <row r="24357" spans="7:18" x14ac:dyDescent="0.2">
      <c r="G24357" s="64"/>
      <c r="H24357" s="64"/>
      <c r="O24357" s="87"/>
      <c r="P24357" s="127"/>
      <c r="Q24357" s="127"/>
      <c r="R24357" s="127"/>
    </row>
    <row r="24358" spans="7:18" x14ac:dyDescent="0.2">
      <c r="G24358" s="64"/>
      <c r="H24358" s="64"/>
      <c r="O24358" s="87"/>
      <c r="P24358" s="127"/>
      <c r="Q24358" s="127"/>
      <c r="R24358" s="127"/>
    </row>
    <row r="24359" spans="7:18" x14ac:dyDescent="0.2">
      <c r="G24359" s="64"/>
      <c r="H24359" s="64"/>
      <c r="O24359" s="87"/>
      <c r="P24359" s="127"/>
      <c r="Q24359" s="127"/>
      <c r="R24359" s="127"/>
    </row>
    <row r="24360" spans="7:18" x14ac:dyDescent="0.2">
      <c r="G24360" s="64"/>
      <c r="H24360" s="64"/>
      <c r="O24360" s="87"/>
      <c r="P24360" s="127"/>
      <c r="Q24360" s="127"/>
      <c r="R24360" s="127"/>
    </row>
    <row r="24361" spans="7:18" x14ac:dyDescent="0.2">
      <c r="G24361" s="64"/>
      <c r="H24361" s="64"/>
      <c r="O24361" s="87"/>
      <c r="P24361" s="127"/>
      <c r="Q24361" s="127"/>
      <c r="R24361" s="127"/>
    </row>
    <row r="24362" spans="7:18" x14ac:dyDescent="0.2">
      <c r="G24362" s="64"/>
      <c r="H24362" s="64"/>
      <c r="O24362" s="87"/>
      <c r="P24362" s="127"/>
      <c r="Q24362" s="127"/>
      <c r="R24362" s="127"/>
    </row>
    <row r="24363" spans="7:18" x14ac:dyDescent="0.2">
      <c r="G24363" s="64"/>
      <c r="H24363" s="64"/>
      <c r="O24363" s="87"/>
      <c r="P24363" s="127"/>
      <c r="Q24363" s="127"/>
      <c r="R24363" s="127"/>
    </row>
    <row r="24364" spans="7:18" x14ac:dyDescent="0.2">
      <c r="G24364" s="64"/>
      <c r="H24364" s="64"/>
      <c r="O24364" s="87"/>
      <c r="P24364" s="127"/>
      <c r="Q24364" s="127"/>
      <c r="R24364" s="127"/>
    </row>
    <row r="24365" spans="7:18" x14ac:dyDescent="0.2">
      <c r="G24365" s="64"/>
      <c r="H24365" s="64"/>
      <c r="O24365" s="87"/>
      <c r="P24365" s="127"/>
      <c r="Q24365" s="127"/>
      <c r="R24365" s="127"/>
    </row>
    <row r="24366" spans="7:18" x14ac:dyDescent="0.2">
      <c r="G24366" s="64"/>
      <c r="H24366" s="64"/>
      <c r="O24366" s="87"/>
      <c r="P24366" s="127"/>
      <c r="Q24366" s="127"/>
      <c r="R24366" s="127"/>
    </row>
    <row r="24367" spans="7:18" x14ac:dyDescent="0.2">
      <c r="G24367" s="64"/>
      <c r="H24367" s="64"/>
      <c r="O24367" s="87"/>
      <c r="P24367" s="127"/>
      <c r="Q24367" s="127"/>
      <c r="R24367" s="127"/>
    </row>
    <row r="24368" spans="7:18" x14ac:dyDescent="0.2">
      <c r="G24368" s="64"/>
      <c r="H24368" s="64"/>
      <c r="O24368" s="87"/>
      <c r="P24368" s="127"/>
      <c r="Q24368" s="127"/>
      <c r="R24368" s="127"/>
    </row>
    <row r="24369" spans="7:18" x14ac:dyDescent="0.2">
      <c r="G24369" s="64"/>
      <c r="H24369" s="64"/>
      <c r="O24369" s="87"/>
      <c r="P24369" s="127"/>
      <c r="Q24369" s="127"/>
      <c r="R24369" s="127"/>
    </row>
    <row r="24370" spans="7:18" x14ac:dyDescent="0.2">
      <c r="G24370" s="64"/>
      <c r="H24370" s="64"/>
      <c r="O24370" s="87"/>
      <c r="P24370" s="127"/>
      <c r="Q24370" s="127"/>
      <c r="R24370" s="127"/>
    </row>
    <row r="24371" spans="7:18" x14ac:dyDescent="0.2">
      <c r="G24371" s="64"/>
      <c r="H24371" s="64"/>
      <c r="O24371" s="87"/>
      <c r="P24371" s="127"/>
      <c r="Q24371" s="127"/>
      <c r="R24371" s="127"/>
    </row>
    <row r="24372" spans="7:18" x14ac:dyDescent="0.2">
      <c r="G24372" s="64"/>
      <c r="H24372" s="64"/>
      <c r="O24372" s="87"/>
      <c r="P24372" s="127"/>
      <c r="Q24372" s="127"/>
      <c r="R24372" s="127"/>
    </row>
    <row r="24373" spans="7:18" x14ac:dyDescent="0.2">
      <c r="G24373" s="64"/>
      <c r="H24373" s="64"/>
      <c r="O24373" s="87"/>
      <c r="P24373" s="127"/>
      <c r="Q24373" s="127"/>
      <c r="R24373" s="127"/>
    </row>
    <row r="24374" spans="7:18" x14ac:dyDescent="0.2">
      <c r="G24374" s="64"/>
      <c r="H24374" s="64"/>
      <c r="O24374" s="87"/>
      <c r="P24374" s="127"/>
      <c r="Q24374" s="127"/>
      <c r="R24374" s="127"/>
    </row>
    <row r="24375" spans="7:18" x14ac:dyDescent="0.2">
      <c r="G24375" s="64"/>
      <c r="H24375" s="64"/>
      <c r="O24375" s="87"/>
      <c r="P24375" s="127"/>
      <c r="Q24375" s="127"/>
      <c r="R24375" s="127"/>
    </row>
    <row r="24376" spans="7:18" x14ac:dyDescent="0.2">
      <c r="G24376" s="64"/>
      <c r="H24376" s="64"/>
      <c r="O24376" s="87"/>
      <c r="P24376" s="127"/>
      <c r="Q24376" s="127"/>
      <c r="R24376" s="127"/>
    </row>
    <row r="24377" spans="7:18" x14ac:dyDescent="0.2">
      <c r="G24377" s="64"/>
      <c r="H24377" s="64"/>
      <c r="O24377" s="87"/>
      <c r="P24377" s="127"/>
      <c r="Q24377" s="127"/>
      <c r="R24377" s="127"/>
    </row>
    <row r="24378" spans="7:18" x14ac:dyDescent="0.2">
      <c r="G24378" s="64"/>
      <c r="H24378" s="64"/>
      <c r="O24378" s="87"/>
      <c r="P24378" s="127"/>
      <c r="Q24378" s="127"/>
      <c r="R24378" s="127"/>
    </row>
    <row r="24379" spans="7:18" x14ac:dyDescent="0.2">
      <c r="G24379" s="64"/>
      <c r="H24379" s="64"/>
      <c r="O24379" s="87"/>
      <c r="P24379" s="127"/>
      <c r="Q24379" s="127"/>
      <c r="R24379" s="127"/>
    </row>
    <row r="24380" spans="7:18" x14ac:dyDescent="0.2">
      <c r="G24380" s="64"/>
      <c r="H24380" s="64"/>
      <c r="O24380" s="87"/>
      <c r="P24380" s="127"/>
      <c r="Q24380" s="127"/>
      <c r="R24380" s="127"/>
    </row>
    <row r="24381" spans="7:18" x14ac:dyDescent="0.2">
      <c r="G24381" s="64"/>
      <c r="H24381" s="64"/>
      <c r="O24381" s="87"/>
      <c r="P24381" s="127"/>
      <c r="Q24381" s="127"/>
      <c r="R24381" s="127"/>
    </row>
    <row r="24382" spans="7:18" x14ac:dyDescent="0.2">
      <c r="G24382" s="64"/>
      <c r="H24382" s="64"/>
      <c r="O24382" s="87"/>
      <c r="P24382" s="127"/>
      <c r="Q24382" s="127"/>
      <c r="R24382" s="127"/>
    </row>
    <row r="24383" spans="7:18" x14ac:dyDescent="0.2">
      <c r="G24383" s="64"/>
      <c r="H24383" s="64"/>
      <c r="O24383" s="87"/>
      <c r="P24383" s="127"/>
      <c r="Q24383" s="127"/>
      <c r="R24383" s="127"/>
    </row>
    <row r="24384" spans="7:18" x14ac:dyDescent="0.2">
      <c r="G24384" s="64"/>
      <c r="H24384" s="64"/>
      <c r="O24384" s="87"/>
      <c r="P24384" s="127"/>
      <c r="Q24384" s="127"/>
      <c r="R24384" s="127"/>
    </row>
    <row r="24385" spans="7:18" x14ac:dyDescent="0.2">
      <c r="G24385" s="64"/>
      <c r="H24385" s="64"/>
      <c r="O24385" s="87"/>
      <c r="P24385" s="127"/>
      <c r="Q24385" s="127"/>
      <c r="R24385" s="127"/>
    </row>
    <row r="24386" spans="7:18" x14ac:dyDescent="0.2">
      <c r="G24386" s="64"/>
      <c r="H24386" s="64"/>
      <c r="O24386" s="87"/>
      <c r="P24386" s="127"/>
      <c r="Q24386" s="127"/>
      <c r="R24386" s="127"/>
    </row>
    <row r="24387" spans="7:18" x14ac:dyDescent="0.2">
      <c r="G24387" s="64"/>
      <c r="H24387" s="64"/>
      <c r="O24387" s="87"/>
      <c r="P24387" s="127"/>
      <c r="Q24387" s="127"/>
      <c r="R24387" s="127"/>
    </row>
    <row r="24388" spans="7:18" x14ac:dyDescent="0.2">
      <c r="G24388" s="64"/>
      <c r="H24388" s="64"/>
      <c r="O24388" s="87"/>
      <c r="P24388" s="127"/>
      <c r="Q24388" s="127"/>
      <c r="R24388" s="127"/>
    </row>
    <row r="24389" spans="7:18" x14ac:dyDescent="0.2">
      <c r="G24389" s="64"/>
      <c r="H24389" s="64"/>
      <c r="O24389" s="87"/>
      <c r="P24389" s="127"/>
      <c r="Q24389" s="127"/>
      <c r="R24389" s="127"/>
    </row>
    <row r="24390" spans="7:18" x14ac:dyDescent="0.2">
      <c r="G24390" s="64"/>
      <c r="H24390" s="64"/>
      <c r="O24390" s="87"/>
      <c r="P24390" s="127"/>
      <c r="Q24390" s="127"/>
      <c r="R24390" s="127"/>
    </row>
    <row r="24391" spans="7:18" x14ac:dyDescent="0.2">
      <c r="G24391" s="64"/>
      <c r="H24391" s="64"/>
      <c r="O24391" s="87"/>
      <c r="P24391" s="127"/>
      <c r="Q24391" s="127"/>
      <c r="R24391" s="127"/>
    </row>
    <row r="24392" spans="7:18" x14ac:dyDescent="0.2">
      <c r="G24392" s="64"/>
      <c r="H24392" s="64"/>
      <c r="O24392" s="87"/>
      <c r="P24392" s="127"/>
      <c r="Q24392" s="127"/>
      <c r="R24392" s="127"/>
    </row>
    <row r="24393" spans="7:18" x14ac:dyDescent="0.2">
      <c r="G24393" s="64"/>
      <c r="H24393" s="64"/>
      <c r="O24393" s="87"/>
      <c r="P24393" s="127"/>
      <c r="Q24393" s="127"/>
      <c r="R24393" s="127"/>
    </row>
    <row r="24394" spans="7:18" x14ac:dyDescent="0.2">
      <c r="G24394" s="64"/>
      <c r="H24394" s="64"/>
      <c r="O24394" s="87"/>
      <c r="P24394" s="127"/>
      <c r="Q24394" s="127"/>
      <c r="R24394" s="127"/>
    </row>
    <row r="24395" spans="7:18" x14ac:dyDescent="0.2">
      <c r="G24395" s="64"/>
      <c r="H24395" s="64"/>
      <c r="O24395" s="87"/>
      <c r="P24395" s="127"/>
      <c r="Q24395" s="127"/>
      <c r="R24395" s="127"/>
    </row>
    <row r="24396" spans="7:18" x14ac:dyDescent="0.2">
      <c r="G24396" s="64"/>
      <c r="H24396" s="64"/>
      <c r="O24396" s="87"/>
      <c r="P24396" s="127"/>
      <c r="Q24396" s="127"/>
      <c r="R24396" s="127"/>
    </row>
    <row r="24397" spans="7:18" x14ac:dyDescent="0.2">
      <c r="G24397" s="64"/>
      <c r="H24397" s="64"/>
      <c r="O24397" s="87"/>
      <c r="P24397" s="127"/>
      <c r="Q24397" s="127"/>
      <c r="R24397" s="127"/>
    </row>
    <row r="24398" spans="7:18" x14ac:dyDescent="0.2">
      <c r="G24398" s="64"/>
      <c r="H24398" s="64"/>
      <c r="O24398" s="87"/>
      <c r="P24398" s="127"/>
      <c r="Q24398" s="127"/>
      <c r="R24398" s="127"/>
    </row>
    <row r="24399" spans="7:18" x14ac:dyDescent="0.2">
      <c r="G24399" s="64"/>
      <c r="H24399" s="64"/>
      <c r="O24399" s="87"/>
      <c r="P24399" s="127"/>
      <c r="Q24399" s="127"/>
      <c r="R24399" s="127"/>
    </row>
    <row r="24400" spans="7:18" x14ac:dyDescent="0.2">
      <c r="G24400" s="64"/>
      <c r="H24400" s="64"/>
      <c r="O24400" s="87"/>
      <c r="P24400" s="127"/>
      <c r="Q24400" s="127"/>
      <c r="R24400" s="127"/>
    </row>
    <row r="24401" spans="7:18" x14ac:dyDescent="0.2">
      <c r="G24401" s="64"/>
      <c r="H24401" s="64"/>
      <c r="O24401" s="87"/>
      <c r="P24401" s="127"/>
      <c r="Q24401" s="127"/>
      <c r="R24401" s="127"/>
    </row>
    <row r="24402" spans="7:18" x14ac:dyDescent="0.2">
      <c r="G24402" s="64"/>
      <c r="H24402" s="64"/>
      <c r="O24402" s="87"/>
      <c r="P24402" s="127"/>
      <c r="Q24402" s="127"/>
      <c r="R24402" s="127"/>
    </row>
    <row r="24403" spans="7:18" x14ac:dyDescent="0.2">
      <c r="G24403" s="64"/>
      <c r="H24403" s="64"/>
      <c r="O24403" s="87"/>
      <c r="P24403" s="127"/>
      <c r="Q24403" s="127"/>
      <c r="R24403" s="127"/>
    </row>
    <row r="24404" spans="7:18" x14ac:dyDescent="0.2">
      <c r="G24404" s="64"/>
      <c r="H24404" s="64"/>
      <c r="O24404" s="87"/>
      <c r="P24404" s="127"/>
      <c r="Q24404" s="127"/>
      <c r="R24404" s="127"/>
    </row>
    <row r="24405" spans="7:18" x14ac:dyDescent="0.2">
      <c r="G24405" s="64"/>
      <c r="H24405" s="64"/>
      <c r="O24405" s="87"/>
      <c r="P24405" s="127"/>
      <c r="Q24405" s="127"/>
      <c r="R24405" s="127"/>
    </row>
    <row r="24406" spans="7:18" x14ac:dyDescent="0.2">
      <c r="G24406" s="64"/>
      <c r="H24406" s="64"/>
      <c r="O24406" s="87"/>
      <c r="P24406" s="127"/>
      <c r="Q24406" s="127"/>
      <c r="R24406" s="127"/>
    </row>
    <row r="24407" spans="7:18" x14ac:dyDescent="0.2">
      <c r="G24407" s="64"/>
      <c r="H24407" s="64"/>
      <c r="O24407" s="87"/>
      <c r="P24407" s="127"/>
      <c r="Q24407" s="127"/>
      <c r="R24407" s="127"/>
    </row>
    <row r="24408" spans="7:18" x14ac:dyDescent="0.2">
      <c r="G24408" s="64"/>
      <c r="H24408" s="64"/>
      <c r="O24408" s="87"/>
      <c r="P24408" s="127"/>
      <c r="Q24408" s="127"/>
      <c r="R24408" s="127"/>
    </row>
    <row r="24409" spans="7:18" x14ac:dyDescent="0.2">
      <c r="G24409" s="64"/>
      <c r="H24409" s="64"/>
      <c r="O24409" s="87"/>
      <c r="P24409" s="127"/>
      <c r="Q24409" s="127"/>
      <c r="R24409" s="127"/>
    </row>
    <row r="24410" spans="7:18" x14ac:dyDescent="0.2">
      <c r="G24410" s="64"/>
      <c r="H24410" s="64"/>
      <c r="O24410" s="87"/>
      <c r="P24410" s="127"/>
      <c r="Q24410" s="127"/>
      <c r="R24410" s="127"/>
    </row>
    <row r="24411" spans="7:18" x14ac:dyDescent="0.2">
      <c r="G24411" s="64"/>
      <c r="H24411" s="64"/>
      <c r="O24411" s="87"/>
      <c r="P24411" s="127"/>
      <c r="Q24411" s="127"/>
      <c r="R24411" s="127"/>
    </row>
    <row r="24412" spans="7:18" x14ac:dyDescent="0.2">
      <c r="G24412" s="64"/>
      <c r="H24412" s="64"/>
      <c r="O24412" s="87"/>
      <c r="P24412" s="127"/>
      <c r="Q24412" s="127"/>
      <c r="R24412" s="127"/>
    </row>
    <row r="24413" spans="7:18" x14ac:dyDescent="0.2">
      <c r="G24413" s="64"/>
      <c r="H24413" s="64"/>
      <c r="O24413" s="87"/>
      <c r="P24413" s="127"/>
      <c r="Q24413" s="127"/>
      <c r="R24413" s="127"/>
    </row>
    <row r="24414" spans="7:18" x14ac:dyDescent="0.2">
      <c r="G24414" s="64"/>
      <c r="H24414" s="64"/>
      <c r="O24414" s="87"/>
      <c r="P24414" s="127"/>
      <c r="Q24414" s="127"/>
      <c r="R24414" s="127"/>
    </row>
    <row r="24415" spans="7:18" x14ac:dyDescent="0.2">
      <c r="G24415" s="64"/>
      <c r="H24415" s="64"/>
      <c r="O24415" s="87"/>
      <c r="P24415" s="127"/>
      <c r="Q24415" s="127"/>
      <c r="R24415" s="127"/>
    </row>
    <row r="24416" spans="7:18" x14ac:dyDescent="0.2">
      <c r="G24416" s="64"/>
      <c r="H24416" s="64"/>
      <c r="O24416" s="87"/>
      <c r="P24416" s="127"/>
      <c r="Q24416" s="127"/>
      <c r="R24416" s="127"/>
    </row>
    <row r="24417" spans="7:18" x14ac:dyDescent="0.2">
      <c r="G24417" s="64"/>
      <c r="H24417" s="64"/>
      <c r="O24417" s="87"/>
      <c r="P24417" s="127"/>
      <c r="Q24417" s="127"/>
      <c r="R24417" s="127"/>
    </row>
    <row r="24418" spans="7:18" x14ac:dyDescent="0.2">
      <c r="G24418" s="64"/>
      <c r="H24418" s="64"/>
      <c r="O24418" s="87"/>
      <c r="P24418" s="127"/>
      <c r="Q24418" s="127"/>
      <c r="R24418" s="127"/>
    </row>
    <row r="24419" spans="7:18" x14ac:dyDescent="0.2">
      <c r="G24419" s="64"/>
      <c r="H24419" s="64"/>
      <c r="O24419" s="87"/>
      <c r="P24419" s="127"/>
      <c r="Q24419" s="127"/>
      <c r="R24419" s="127"/>
    </row>
    <row r="24420" spans="7:18" x14ac:dyDescent="0.2">
      <c r="G24420" s="64"/>
      <c r="H24420" s="64"/>
      <c r="O24420" s="87"/>
      <c r="P24420" s="127"/>
      <c r="Q24420" s="127"/>
      <c r="R24420" s="127"/>
    </row>
    <row r="24421" spans="7:18" x14ac:dyDescent="0.2">
      <c r="G24421" s="64"/>
      <c r="H24421" s="64"/>
      <c r="O24421" s="87"/>
      <c r="P24421" s="127"/>
      <c r="Q24421" s="127"/>
      <c r="R24421" s="127"/>
    </row>
    <row r="24422" spans="7:18" x14ac:dyDescent="0.2">
      <c r="G24422" s="64"/>
      <c r="H24422" s="64"/>
      <c r="O24422" s="87"/>
      <c r="P24422" s="127"/>
      <c r="Q24422" s="127"/>
      <c r="R24422" s="127"/>
    </row>
    <row r="24423" spans="7:18" x14ac:dyDescent="0.2">
      <c r="G24423" s="64"/>
      <c r="H24423" s="64"/>
      <c r="O24423" s="87"/>
      <c r="P24423" s="127"/>
      <c r="Q24423" s="127"/>
      <c r="R24423" s="127"/>
    </row>
    <row r="24424" spans="7:18" x14ac:dyDescent="0.2">
      <c r="G24424" s="64"/>
      <c r="H24424" s="64"/>
      <c r="O24424" s="87"/>
      <c r="P24424" s="127"/>
      <c r="Q24424" s="127"/>
      <c r="R24424" s="127"/>
    </row>
    <row r="24425" spans="7:18" x14ac:dyDescent="0.2">
      <c r="G24425" s="64"/>
      <c r="H24425" s="64"/>
      <c r="O24425" s="87"/>
      <c r="P24425" s="127"/>
      <c r="Q24425" s="127"/>
      <c r="R24425" s="127"/>
    </row>
    <row r="24426" spans="7:18" x14ac:dyDescent="0.2">
      <c r="G24426" s="64"/>
      <c r="H24426" s="64"/>
      <c r="O24426" s="87"/>
      <c r="P24426" s="127"/>
      <c r="Q24426" s="127"/>
      <c r="R24426" s="127"/>
    </row>
    <row r="24427" spans="7:18" x14ac:dyDescent="0.2">
      <c r="G24427" s="64"/>
      <c r="H24427" s="64"/>
      <c r="O24427" s="87"/>
      <c r="P24427" s="127"/>
      <c r="Q24427" s="127"/>
      <c r="R24427" s="127"/>
    </row>
    <row r="24428" spans="7:18" x14ac:dyDescent="0.2">
      <c r="G24428" s="64"/>
      <c r="H24428" s="64"/>
      <c r="O24428" s="87"/>
      <c r="P24428" s="127"/>
      <c r="Q24428" s="127"/>
      <c r="R24428" s="127"/>
    </row>
    <row r="24429" spans="7:18" x14ac:dyDescent="0.2">
      <c r="G24429" s="64"/>
      <c r="H24429" s="64"/>
      <c r="O24429" s="87"/>
      <c r="P24429" s="127"/>
      <c r="Q24429" s="127"/>
      <c r="R24429" s="127"/>
    </row>
    <row r="24430" spans="7:18" x14ac:dyDescent="0.2">
      <c r="G24430" s="64"/>
      <c r="H24430" s="64"/>
      <c r="O24430" s="87"/>
      <c r="P24430" s="127"/>
      <c r="Q24430" s="127"/>
      <c r="R24430" s="127"/>
    </row>
    <row r="24431" spans="7:18" x14ac:dyDescent="0.2">
      <c r="G24431" s="64"/>
      <c r="H24431" s="64"/>
      <c r="O24431" s="87"/>
      <c r="P24431" s="127"/>
      <c r="Q24431" s="127"/>
      <c r="R24431" s="127"/>
    </row>
    <row r="24432" spans="7:18" x14ac:dyDescent="0.2">
      <c r="G24432" s="64"/>
      <c r="H24432" s="64"/>
      <c r="O24432" s="87"/>
      <c r="P24432" s="127"/>
      <c r="Q24432" s="127"/>
      <c r="R24432" s="127"/>
    </row>
    <row r="24433" spans="7:18" x14ac:dyDescent="0.2">
      <c r="G24433" s="64"/>
      <c r="H24433" s="64"/>
      <c r="O24433" s="87"/>
      <c r="P24433" s="127"/>
      <c r="Q24433" s="127"/>
      <c r="R24433" s="127"/>
    </row>
    <row r="24434" spans="7:18" x14ac:dyDescent="0.2">
      <c r="G24434" s="64"/>
      <c r="H24434" s="64"/>
      <c r="O24434" s="87"/>
      <c r="P24434" s="127"/>
      <c r="Q24434" s="127"/>
      <c r="R24434" s="127"/>
    </row>
    <row r="24435" spans="7:18" x14ac:dyDescent="0.2">
      <c r="G24435" s="64"/>
      <c r="H24435" s="64"/>
      <c r="O24435" s="87"/>
      <c r="P24435" s="127"/>
      <c r="Q24435" s="127"/>
      <c r="R24435" s="127"/>
    </row>
    <row r="24436" spans="7:18" x14ac:dyDescent="0.2">
      <c r="G24436" s="64"/>
      <c r="H24436" s="64"/>
      <c r="O24436" s="87"/>
      <c r="P24436" s="127"/>
      <c r="Q24436" s="127"/>
      <c r="R24436" s="127"/>
    </row>
    <row r="24437" spans="7:18" x14ac:dyDescent="0.2">
      <c r="G24437" s="64"/>
      <c r="H24437" s="64"/>
      <c r="O24437" s="87"/>
      <c r="P24437" s="127"/>
      <c r="Q24437" s="127"/>
      <c r="R24437" s="127"/>
    </row>
    <row r="24438" spans="7:18" x14ac:dyDescent="0.2">
      <c r="G24438" s="64"/>
      <c r="H24438" s="64"/>
      <c r="O24438" s="87"/>
      <c r="P24438" s="127"/>
      <c r="Q24438" s="127"/>
      <c r="R24438" s="127"/>
    </row>
    <row r="24439" spans="7:18" x14ac:dyDescent="0.2">
      <c r="G24439" s="64"/>
      <c r="H24439" s="64"/>
      <c r="O24439" s="87"/>
      <c r="P24439" s="127"/>
      <c r="Q24439" s="127"/>
      <c r="R24439" s="127"/>
    </row>
    <row r="24440" spans="7:18" x14ac:dyDescent="0.2">
      <c r="G24440" s="64"/>
      <c r="H24440" s="64"/>
      <c r="O24440" s="87"/>
      <c r="P24440" s="127"/>
      <c r="Q24440" s="127"/>
      <c r="R24440" s="127"/>
    </row>
    <row r="24441" spans="7:18" x14ac:dyDescent="0.2">
      <c r="G24441" s="64"/>
      <c r="H24441" s="64"/>
      <c r="O24441" s="87"/>
      <c r="P24441" s="127"/>
      <c r="Q24441" s="127"/>
      <c r="R24441" s="127"/>
    </row>
    <row r="24442" spans="7:18" x14ac:dyDescent="0.2">
      <c r="G24442" s="64"/>
      <c r="H24442" s="64"/>
      <c r="O24442" s="87"/>
      <c r="P24442" s="127"/>
      <c r="Q24442" s="127"/>
      <c r="R24442" s="127"/>
    </row>
    <row r="24443" spans="7:18" x14ac:dyDescent="0.2">
      <c r="G24443" s="64"/>
      <c r="H24443" s="64"/>
      <c r="O24443" s="87"/>
      <c r="P24443" s="127"/>
      <c r="Q24443" s="127"/>
      <c r="R24443" s="127"/>
    </row>
    <row r="24444" spans="7:18" x14ac:dyDescent="0.2">
      <c r="G24444" s="64"/>
      <c r="H24444" s="64"/>
      <c r="O24444" s="87"/>
      <c r="P24444" s="127"/>
      <c r="Q24444" s="127"/>
      <c r="R24444" s="127"/>
    </row>
    <row r="24445" spans="7:18" x14ac:dyDescent="0.2">
      <c r="G24445" s="64"/>
      <c r="H24445" s="64"/>
      <c r="O24445" s="87"/>
      <c r="P24445" s="127"/>
      <c r="Q24445" s="127"/>
      <c r="R24445" s="127"/>
    </row>
    <row r="24446" spans="7:18" x14ac:dyDescent="0.2">
      <c r="G24446" s="64"/>
      <c r="H24446" s="64"/>
      <c r="O24446" s="87"/>
      <c r="P24446" s="127"/>
      <c r="Q24446" s="127"/>
      <c r="R24446" s="127"/>
    </row>
    <row r="24447" spans="7:18" x14ac:dyDescent="0.2">
      <c r="G24447" s="64"/>
      <c r="H24447" s="64"/>
      <c r="O24447" s="87"/>
      <c r="P24447" s="127"/>
      <c r="Q24447" s="127"/>
      <c r="R24447" s="127"/>
    </row>
    <row r="24448" spans="7:18" x14ac:dyDescent="0.2">
      <c r="G24448" s="64"/>
      <c r="H24448" s="64"/>
      <c r="O24448" s="87"/>
      <c r="P24448" s="127"/>
      <c r="Q24448" s="127"/>
      <c r="R24448" s="127"/>
    </row>
    <row r="24449" spans="7:18" x14ac:dyDescent="0.2">
      <c r="G24449" s="64"/>
      <c r="H24449" s="64"/>
      <c r="O24449" s="87"/>
      <c r="P24449" s="127"/>
      <c r="Q24449" s="127"/>
      <c r="R24449" s="127"/>
    </row>
    <row r="24450" spans="7:18" x14ac:dyDescent="0.2">
      <c r="G24450" s="64"/>
      <c r="H24450" s="64"/>
      <c r="O24450" s="87"/>
      <c r="P24450" s="127"/>
      <c r="Q24450" s="127"/>
      <c r="R24450" s="127"/>
    </row>
    <row r="24451" spans="7:18" x14ac:dyDescent="0.2">
      <c r="G24451" s="64"/>
      <c r="H24451" s="64"/>
      <c r="O24451" s="87"/>
      <c r="P24451" s="127"/>
      <c r="Q24451" s="127"/>
      <c r="R24451" s="127"/>
    </row>
    <row r="24452" spans="7:18" x14ac:dyDescent="0.2">
      <c r="G24452" s="64"/>
      <c r="H24452" s="64"/>
      <c r="O24452" s="87"/>
      <c r="P24452" s="127"/>
      <c r="Q24452" s="127"/>
      <c r="R24452" s="127"/>
    </row>
    <row r="24453" spans="7:18" x14ac:dyDescent="0.2">
      <c r="G24453" s="64"/>
      <c r="H24453" s="64"/>
      <c r="O24453" s="87"/>
      <c r="P24453" s="127"/>
      <c r="Q24453" s="127"/>
      <c r="R24453" s="127"/>
    </row>
    <row r="24454" spans="7:18" x14ac:dyDescent="0.2">
      <c r="G24454" s="64"/>
      <c r="H24454" s="64"/>
      <c r="O24454" s="87"/>
      <c r="P24454" s="127"/>
      <c r="Q24454" s="127"/>
      <c r="R24454" s="127"/>
    </row>
    <row r="24455" spans="7:18" x14ac:dyDescent="0.2">
      <c r="G24455" s="64"/>
      <c r="H24455" s="64"/>
      <c r="O24455" s="87"/>
      <c r="P24455" s="127"/>
      <c r="Q24455" s="127"/>
      <c r="R24455" s="127"/>
    </row>
    <row r="24456" spans="7:18" x14ac:dyDescent="0.2">
      <c r="G24456" s="64"/>
      <c r="H24456" s="64"/>
      <c r="O24456" s="87"/>
      <c r="P24456" s="127"/>
      <c r="Q24456" s="127"/>
      <c r="R24456" s="127"/>
    </row>
    <row r="24457" spans="7:18" x14ac:dyDescent="0.2">
      <c r="G24457" s="64"/>
      <c r="H24457" s="64"/>
      <c r="O24457" s="87"/>
      <c r="P24457" s="127"/>
      <c r="Q24457" s="127"/>
      <c r="R24457" s="127"/>
    </row>
    <row r="24458" spans="7:18" x14ac:dyDescent="0.2">
      <c r="G24458" s="64"/>
      <c r="H24458" s="64"/>
      <c r="O24458" s="87"/>
      <c r="P24458" s="127"/>
      <c r="Q24458" s="127"/>
      <c r="R24458" s="127"/>
    </row>
    <row r="24459" spans="7:18" x14ac:dyDescent="0.2">
      <c r="G24459" s="64"/>
      <c r="H24459" s="64"/>
      <c r="O24459" s="87"/>
      <c r="P24459" s="127"/>
      <c r="Q24459" s="127"/>
      <c r="R24459" s="127"/>
    </row>
    <row r="24460" spans="7:18" x14ac:dyDescent="0.2">
      <c r="G24460" s="64"/>
      <c r="H24460" s="64"/>
      <c r="O24460" s="87"/>
      <c r="P24460" s="127"/>
      <c r="Q24460" s="127"/>
      <c r="R24460" s="127"/>
    </row>
    <row r="24461" spans="7:18" x14ac:dyDescent="0.2">
      <c r="G24461" s="64"/>
      <c r="H24461" s="64"/>
      <c r="O24461" s="87"/>
      <c r="P24461" s="127"/>
      <c r="Q24461" s="127"/>
      <c r="R24461" s="127"/>
    </row>
    <row r="24462" spans="7:18" x14ac:dyDescent="0.2">
      <c r="G24462" s="64"/>
      <c r="H24462" s="64"/>
      <c r="O24462" s="87"/>
      <c r="P24462" s="127"/>
      <c r="Q24462" s="127"/>
      <c r="R24462" s="127"/>
    </row>
    <row r="24463" spans="7:18" x14ac:dyDescent="0.2">
      <c r="G24463" s="64"/>
      <c r="H24463" s="64"/>
      <c r="O24463" s="87"/>
      <c r="P24463" s="127"/>
      <c r="Q24463" s="127"/>
      <c r="R24463" s="127"/>
    </row>
    <row r="24464" spans="7:18" x14ac:dyDescent="0.2">
      <c r="G24464" s="64"/>
      <c r="H24464" s="64"/>
      <c r="O24464" s="87"/>
      <c r="P24464" s="127"/>
      <c r="Q24464" s="127"/>
      <c r="R24464" s="127"/>
    </row>
    <row r="24465" spans="7:18" x14ac:dyDescent="0.2">
      <c r="G24465" s="64"/>
      <c r="H24465" s="64"/>
      <c r="O24465" s="87"/>
      <c r="P24465" s="127"/>
      <c r="Q24465" s="127"/>
      <c r="R24465" s="127"/>
    </row>
    <row r="24466" spans="7:18" x14ac:dyDescent="0.2">
      <c r="G24466" s="64"/>
      <c r="H24466" s="64"/>
      <c r="O24466" s="87"/>
      <c r="P24466" s="127"/>
      <c r="Q24466" s="127"/>
      <c r="R24466" s="127"/>
    </row>
    <row r="24467" spans="7:18" x14ac:dyDescent="0.2">
      <c r="G24467" s="64"/>
      <c r="H24467" s="64"/>
      <c r="O24467" s="87"/>
      <c r="P24467" s="127"/>
      <c r="Q24467" s="127"/>
      <c r="R24467" s="127"/>
    </row>
    <row r="24468" spans="7:18" x14ac:dyDescent="0.2">
      <c r="G24468" s="64"/>
      <c r="H24468" s="64"/>
      <c r="O24468" s="87"/>
      <c r="P24468" s="127"/>
      <c r="Q24468" s="127"/>
      <c r="R24468" s="127"/>
    </row>
    <row r="24469" spans="7:18" x14ac:dyDescent="0.2">
      <c r="G24469" s="64"/>
      <c r="H24469" s="64"/>
      <c r="O24469" s="87"/>
      <c r="P24469" s="127"/>
      <c r="Q24469" s="127"/>
      <c r="R24469" s="127"/>
    </row>
    <row r="24470" spans="7:18" x14ac:dyDescent="0.2">
      <c r="G24470" s="64"/>
      <c r="H24470" s="64"/>
      <c r="O24470" s="87"/>
      <c r="P24470" s="127"/>
      <c r="Q24470" s="127"/>
      <c r="R24470" s="127"/>
    </row>
    <row r="24471" spans="7:18" x14ac:dyDescent="0.2">
      <c r="G24471" s="64"/>
      <c r="H24471" s="64"/>
      <c r="O24471" s="87"/>
      <c r="P24471" s="127"/>
      <c r="Q24471" s="127"/>
      <c r="R24471" s="127"/>
    </row>
    <row r="24472" spans="7:18" x14ac:dyDescent="0.2">
      <c r="G24472" s="64"/>
      <c r="H24472" s="64"/>
      <c r="O24472" s="87"/>
      <c r="P24472" s="127"/>
      <c r="Q24472" s="127"/>
      <c r="R24472" s="127"/>
    </row>
    <row r="24473" spans="7:18" x14ac:dyDescent="0.2">
      <c r="G24473" s="64"/>
      <c r="H24473" s="64"/>
      <c r="O24473" s="87"/>
      <c r="P24473" s="127"/>
      <c r="Q24473" s="127"/>
      <c r="R24473" s="127"/>
    </row>
    <row r="24474" spans="7:18" x14ac:dyDescent="0.2">
      <c r="G24474" s="64"/>
      <c r="H24474" s="64"/>
      <c r="O24474" s="87"/>
      <c r="P24474" s="127"/>
      <c r="Q24474" s="127"/>
      <c r="R24474" s="127"/>
    </row>
    <row r="24475" spans="7:18" x14ac:dyDescent="0.2">
      <c r="G24475" s="64"/>
      <c r="H24475" s="64"/>
      <c r="O24475" s="87"/>
      <c r="P24475" s="127"/>
      <c r="Q24475" s="127"/>
      <c r="R24475" s="127"/>
    </row>
    <row r="24476" spans="7:18" x14ac:dyDescent="0.2">
      <c r="G24476" s="64"/>
      <c r="H24476" s="64"/>
      <c r="O24476" s="87"/>
      <c r="P24476" s="127"/>
      <c r="Q24476" s="127"/>
      <c r="R24476" s="127"/>
    </row>
    <row r="24477" spans="7:18" x14ac:dyDescent="0.2">
      <c r="G24477" s="64"/>
      <c r="H24477" s="64"/>
      <c r="O24477" s="87"/>
      <c r="P24477" s="127"/>
      <c r="Q24477" s="127"/>
      <c r="R24477" s="127"/>
    </row>
    <row r="24478" spans="7:18" x14ac:dyDescent="0.2">
      <c r="G24478" s="64"/>
      <c r="H24478" s="64"/>
      <c r="O24478" s="87"/>
      <c r="P24478" s="127"/>
      <c r="Q24478" s="127"/>
      <c r="R24478" s="127"/>
    </row>
    <row r="24479" spans="7:18" x14ac:dyDescent="0.2">
      <c r="G24479" s="64"/>
      <c r="H24479" s="64"/>
      <c r="O24479" s="87"/>
      <c r="P24479" s="127"/>
      <c r="Q24479" s="127"/>
      <c r="R24479" s="127"/>
    </row>
    <row r="24480" spans="7:18" x14ac:dyDescent="0.2">
      <c r="G24480" s="64"/>
      <c r="H24480" s="64"/>
      <c r="O24480" s="87"/>
      <c r="P24480" s="127"/>
      <c r="Q24480" s="127"/>
      <c r="R24480" s="127"/>
    </row>
    <row r="24481" spans="7:18" x14ac:dyDescent="0.2">
      <c r="G24481" s="64"/>
      <c r="H24481" s="64"/>
      <c r="O24481" s="87"/>
      <c r="P24481" s="127"/>
      <c r="Q24481" s="127"/>
      <c r="R24481" s="127"/>
    </row>
    <row r="24482" spans="7:18" x14ac:dyDescent="0.2">
      <c r="G24482" s="64"/>
      <c r="H24482" s="64"/>
      <c r="O24482" s="87"/>
      <c r="P24482" s="127"/>
      <c r="Q24482" s="127"/>
      <c r="R24482" s="127"/>
    </row>
    <row r="24483" spans="7:18" x14ac:dyDescent="0.2">
      <c r="G24483" s="64"/>
      <c r="H24483" s="64"/>
      <c r="O24483" s="87"/>
      <c r="P24483" s="127"/>
      <c r="Q24483" s="127"/>
      <c r="R24483" s="127"/>
    </row>
    <row r="24484" spans="7:18" x14ac:dyDescent="0.2">
      <c r="G24484" s="64"/>
      <c r="H24484" s="64"/>
      <c r="O24484" s="87"/>
      <c r="P24484" s="127"/>
      <c r="Q24484" s="127"/>
      <c r="R24484" s="127"/>
    </row>
    <row r="24485" spans="7:18" x14ac:dyDescent="0.2">
      <c r="G24485" s="64"/>
      <c r="H24485" s="64"/>
      <c r="O24485" s="87"/>
      <c r="P24485" s="127"/>
      <c r="Q24485" s="127"/>
      <c r="R24485" s="127"/>
    </row>
    <row r="24486" spans="7:18" x14ac:dyDescent="0.2">
      <c r="G24486" s="64"/>
      <c r="H24486" s="64"/>
      <c r="O24486" s="87"/>
      <c r="P24486" s="127"/>
      <c r="Q24486" s="127"/>
      <c r="R24486" s="127"/>
    </row>
    <row r="24487" spans="7:18" x14ac:dyDescent="0.2">
      <c r="G24487" s="64"/>
      <c r="H24487" s="64"/>
      <c r="O24487" s="87"/>
      <c r="P24487" s="127"/>
      <c r="Q24487" s="127"/>
      <c r="R24487" s="127"/>
    </row>
    <row r="24488" spans="7:18" x14ac:dyDescent="0.2">
      <c r="G24488" s="64"/>
      <c r="H24488" s="64"/>
      <c r="O24488" s="87"/>
      <c r="P24488" s="127"/>
      <c r="Q24488" s="127"/>
      <c r="R24488" s="127"/>
    </row>
    <row r="24489" spans="7:18" x14ac:dyDescent="0.2">
      <c r="G24489" s="64"/>
      <c r="H24489" s="64"/>
      <c r="O24489" s="87"/>
      <c r="P24489" s="127"/>
      <c r="Q24489" s="127"/>
      <c r="R24489" s="127"/>
    </row>
    <row r="24490" spans="7:18" x14ac:dyDescent="0.2">
      <c r="G24490" s="64"/>
      <c r="H24490" s="64"/>
      <c r="O24490" s="87"/>
      <c r="P24490" s="127"/>
      <c r="Q24490" s="127"/>
      <c r="R24490" s="127"/>
    </row>
    <row r="24491" spans="7:18" x14ac:dyDescent="0.2">
      <c r="G24491" s="64"/>
      <c r="H24491" s="64"/>
      <c r="O24491" s="87"/>
      <c r="P24491" s="127"/>
      <c r="Q24491" s="127"/>
      <c r="R24491" s="127"/>
    </row>
    <row r="24492" spans="7:18" x14ac:dyDescent="0.2">
      <c r="G24492" s="64"/>
      <c r="H24492" s="64"/>
      <c r="O24492" s="87"/>
      <c r="P24492" s="127"/>
      <c r="Q24492" s="127"/>
      <c r="R24492" s="127"/>
    </row>
    <row r="24493" spans="7:18" x14ac:dyDescent="0.2">
      <c r="G24493" s="64"/>
      <c r="H24493" s="64"/>
      <c r="O24493" s="87"/>
      <c r="P24493" s="127"/>
      <c r="Q24493" s="127"/>
      <c r="R24493" s="127"/>
    </row>
    <row r="24494" spans="7:18" x14ac:dyDescent="0.2">
      <c r="G24494" s="64"/>
      <c r="H24494" s="64"/>
      <c r="O24494" s="87"/>
      <c r="P24494" s="127"/>
      <c r="Q24494" s="127"/>
      <c r="R24494" s="127"/>
    </row>
    <row r="24495" spans="7:18" x14ac:dyDescent="0.2">
      <c r="G24495" s="64"/>
      <c r="H24495" s="64"/>
      <c r="O24495" s="87"/>
      <c r="P24495" s="127"/>
      <c r="Q24495" s="127"/>
      <c r="R24495" s="127"/>
    </row>
    <row r="24496" spans="7:18" x14ac:dyDescent="0.2">
      <c r="G24496" s="64"/>
      <c r="H24496" s="64"/>
      <c r="O24496" s="87"/>
      <c r="P24496" s="127"/>
      <c r="Q24496" s="127"/>
      <c r="R24496" s="127"/>
    </row>
    <row r="24497" spans="7:18" x14ac:dyDescent="0.2">
      <c r="G24497" s="64"/>
      <c r="H24497" s="64"/>
      <c r="O24497" s="87"/>
      <c r="P24497" s="127"/>
      <c r="Q24497" s="127"/>
      <c r="R24497" s="127"/>
    </row>
    <row r="24498" spans="7:18" x14ac:dyDescent="0.2">
      <c r="G24498" s="64"/>
      <c r="H24498" s="64"/>
      <c r="O24498" s="87"/>
      <c r="P24498" s="127"/>
      <c r="Q24498" s="127"/>
      <c r="R24498" s="127"/>
    </row>
    <row r="24499" spans="7:18" x14ac:dyDescent="0.2">
      <c r="G24499" s="64"/>
      <c r="H24499" s="64"/>
      <c r="O24499" s="87"/>
      <c r="P24499" s="127"/>
      <c r="Q24499" s="127"/>
      <c r="R24499" s="127"/>
    </row>
    <row r="24500" spans="7:18" x14ac:dyDescent="0.2">
      <c r="G24500" s="64"/>
      <c r="H24500" s="64"/>
      <c r="O24500" s="87"/>
      <c r="P24500" s="127"/>
      <c r="Q24500" s="127"/>
      <c r="R24500" s="127"/>
    </row>
    <row r="24501" spans="7:18" x14ac:dyDescent="0.2">
      <c r="G24501" s="64"/>
      <c r="H24501" s="64"/>
      <c r="O24501" s="87"/>
      <c r="P24501" s="127"/>
      <c r="Q24501" s="127"/>
      <c r="R24501" s="127"/>
    </row>
    <row r="24502" spans="7:18" x14ac:dyDescent="0.2">
      <c r="G24502" s="64"/>
      <c r="H24502" s="64"/>
      <c r="O24502" s="87"/>
      <c r="P24502" s="127"/>
      <c r="Q24502" s="127"/>
      <c r="R24502" s="127"/>
    </row>
    <row r="24503" spans="7:18" x14ac:dyDescent="0.2">
      <c r="G24503" s="64"/>
      <c r="H24503" s="64"/>
      <c r="O24503" s="87"/>
      <c r="P24503" s="127"/>
      <c r="Q24503" s="127"/>
      <c r="R24503" s="127"/>
    </row>
    <row r="24504" spans="7:18" x14ac:dyDescent="0.2">
      <c r="G24504" s="64"/>
      <c r="H24504" s="64"/>
      <c r="O24504" s="87"/>
      <c r="P24504" s="127"/>
      <c r="Q24504" s="127"/>
      <c r="R24504" s="127"/>
    </row>
    <row r="24505" spans="7:18" x14ac:dyDescent="0.2">
      <c r="G24505" s="64"/>
      <c r="H24505" s="64"/>
      <c r="O24505" s="87"/>
      <c r="P24505" s="127"/>
      <c r="Q24505" s="127"/>
      <c r="R24505" s="127"/>
    </row>
    <row r="24506" spans="7:18" x14ac:dyDescent="0.2">
      <c r="G24506" s="64"/>
      <c r="H24506" s="64"/>
      <c r="O24506" s="87"/>
      <c r="P24506" s="127"/>
      <c r="Q24506" s="127"/>
      <c r="R24506" s="127"/>
    </row>
    <row r="24507" spans="7:18" x14ac:dyDescent="0.2">
      <c r="G24507" s="64"/>
      <c r="H24507" s="64"/>
      <c r="O24507" s="87"/>
      <c r="P24507" s="127"/>
      <c r="Q24507" s="127"/>
      <c r="R24507" s="127"/>
    </row>
    <row r="24508" spans="7:18" x14ac:dyDescent="0.2">
      <c r="G24508" s="64"/>
      <c r="H24508" s="64"/>
      <c r="O24508" s="87"/>
      <c r="P24508" s="127"/>
      <c r="Q24508" s="127"/>
      <c r="R24508" s="127"/>
    </row>
    <row r="24509" spans="7:18" x14ac:dyDescent="0.2">
      <c r="G24509" s="64"/>
      <c r="H24509" s="64"/>
      <c r="O24509" s="87"/>
      <c r="P24509" s="127"/>
      <c r="Q24509" s="127"/>
      <c r="R24509" s="127"/>
    </row>
    <row r="24510" spans="7:18" x14ac:dyDescent="0.2">
      <c r="G24510" s="64"/>
      <c r="H24510" s="64"/>
      <c r="O24510" s="87"/>
      <c r="P24510" s="127"/>
      <c r="Q24510" s="127"/>
      <c r="R24510" s="127"/>
    </row>
    <row r="24511" spans="7:18" x14ac:dyDescent="0.2">
      <c r="G24511" s="64"/>
      <c r="H24511" s="64"/>
      <c r="O24511" s="87"/>
      <c r="P24511" s="127"/>
      <c r="Q24511" s="127"/>
      <c r="R24511" s="127"/>
    </row>
    <row r="24512" spans="7:18" x14ac:dyDescent="0.2">
      <c r="G24512" s="64"/>
      <c r="H24512" s="64"/>
      <c r="O24512" s="87"/>
      <c r="P24512" s="127"/>
      <c r="Q24512" s="127"/>
      <c r="R24512" s="127"/>
    </row>
    <row r="24513" spans="7:18" x14ac:dyDescent="0.2">
      <c r="G24513" s="64"/>
      <c r="H24513" s="64"/>
      <c r="O24513" s="87"/>
      <c r="P24513" s="127"/>
      <c r="Q24513" s="127"/>
      <c r="R24513" s="127"/>
    </row>
    <row r="24514" spans="7:18" x14ac:dyDescent="0.2">
      <c r="G24514" s="64"/>
      <c r="H24514" s="64"/>
      <c r="O24514" s="87"/>
      <c r="P24514" s="127"/>
      <c r="Q24514" s="127"/>
      <c r="R24514" s="127"/>
    </row>
    <row r="24515" spans="7:18" x14ac:dyDescent="0.2">
      <c r="G24515" s="64"/>
      <c r="H24515" s="64"/>
      <c r="O24515" s="87"/>
      <c r="P24515" s="127"/>
      <c r="Q24515" s="127"/>
      <c r="R24515" s="127"/>
    </row>
    <row r="24516" spans="7:18" x14ac:dyDescent="0.2">
      <c r="G24516" s="64"/>
      <c r="H24516" s="64"/>
      <c r="O24516" s="87"/>
      <c r="P24516" s="127"/>
      <c r="Q24516" s="127"/>
      <c r="R24516" s="127"/>
    </row>
    <row r="24517" spans="7:18" x14ac:dyDescent="0.2">
      <c r="G24517" s="64"/>
      <c r="H24517" s="64"/>
      <c r="O24517" s="87"/>
      <c r="P24517" s="127"/>
      <c r="Q24517" s="127"/>
      <c r="R24517" s="127"/>
    </row>
    <row r="24518" spans="7:18" x14ac:dyDescent="0.2">
      <c r="G24518" s="64"/>
      <c r="H24518" s="64"/>
      <c r="O24518" s="87"/>
      <c r="P24518" s="127"/>
      <c r="Q24518" s="127"/>
      <c r="R24518" s="127"/>
    </row>
    <row r="24519" spans="7:18" x14ac:dyDescent="0.2">
      <c r="G24519" s="64"/>
      <c r="H24519" s="64"/>
      <c r="O24519" s="87"/>
      <c r="P24519" s="127"/>
      <c r="Q24519" s="127"/>
      <c r="R24519" s="127"/>
    </row>
    <row r="24520" spans="7:18" x14ac:dyDescent="0.2">
      <c r="G24520" s="64"/>
      <c r="H24520" s="64"/>
      <c r="O24520" s="87"/>
      <c r="P24520" s="127"/>
      <c r="Q24520" s="127"/>
      <c r="R24520" s="127"/>
    </row>
    <row r="24521" spans="7:18" x14ac:dyDescent="0.2">
      <c r="G24521" s="64"/>
      <c r="H24521" s="64"/>
      <c r="O24521" s="87"/>
      <c r="P24521" s="127"/>
      <c r="Q24521" s="127"/>
      <c r="R24521" s="127"/>
    </row>
    <row r="24522" spans="7:18" x14ac:dyDescent="0.2">
      <c r="G24522" s="64"/>
      <c r="H24522" s="64"/>
      <c r="O24522" s="87"/>
      <c r="P24522" s="127"/>
      <c r="Q24522" s="127"/>
      <c r="R24522" s="127"/>
    </row>
    <row r="24523" spans="7:18" x14ac:dyDescent="0.2">
      <c r="G24523" s="64"/>
      <c r="H24523" s="64"/>
      <c r="O24523" s="87"/>
      <c r="P24523" s="127"/>
      <c r="Q24523" s="127"/>
      <c r="R24523" s="127"/>
    </row>
    <row r="24524" spans="7:18" x14ac:dyDescent="0.2">
      <c r="G24524" s="64"/>
      <c r="H24524" s="64"/>
      <c r="O24524" s="87"/>
      <c r="P24524" s="127"/>
      <c r="Q24524" s="127"/>
      <c r="R24524" s="127"/>
    </row>
    <row r="24525" spans="7:18" x14ac:dyDescent="0.2">
      <c r="G24525" s="64"/>
      <c r="H24525" s="64"/>
      <c r="O24525" s="87"/>
      <c r="P24525" s="127"/>
      <c r="Q24525" s="127"/>
      <c r="R24525" s="127"/>
    </row>
    <row r="24526" spans="7:18" x14ac:dyDescent="0.2">
      <c r="G24526" s="64"/>
      <c r="H24526" s="64"/>
      <c r="O24526" s="87"/>
      <c r="P24526" s="127"/>
      <c r="Q24526" s="127"/>
      <c r="R24526" s="127"/>
    </row>
    <row r="24527" spans="7:18" x14ac:dyDescent="0.2">
      <c r="G24527" s="64"/>
      <c r="H24527" s="64"/>
      <c r="O24527" s="87"/>
      <c r="P24527" s="127"/>
      <c r="Q24527" s="127"/>
      <c r="R24527" s="127"/>
    </row>
    <row r="24528" spans="7:18" x14ac:dyDescent="0.2">
      <c r="G24528" s="64"/>
      <c r="H24528" s="64"/>
      <c r="O24528" s="87"/>
      <c r="P24528" s="127"/>
      <c r="Q24528" s="127"/>
      <c r="R24528" s="127"/>
    </row>
    <row r="24529" spans="7:18" x14ac:dyDescent="0.2">
      <c r="G24529" s="64"/>
      <c r="H24529" s="64"/>
      <c r="O24529" s="87"/>
      <c r="P24529" s="127"/>
      <c r="Q24529" s="127"/>
      <c r="R24529" s="127"/>
    </row>
    <row r="24530" spans="7:18" x14ac:dyDescent="0.2">
      <c r="G24530" s="64"/>
      <c r="H24530" s="64"/>
      <c r="O24530" s="87"/>
      <c r="P24530" s="127"/>
      <c r="Q24530" s="127"/>
      <c r="R24530" s="127"/>
    </row>
    <row r="24531" spans="7:18" x14ac:dyDescent="0.2">
      <c r="G24531" s="64"/>
      <c r="H24531" s="64"/>
      <c r="O24531" s="87"/>
      <c r="P24531" s="127"/>
      <c r="Q24531" s="127"/>
      <c r="R24531" s="127"/>
    </row>
    <row r="24532" spans="7:18" x14ac:dyDescent="0.2">
      <c r="G24532" s="64"/>
      <c r="H24532" s="64"/>
      <c r="O24532" s="87"/>
      <c r="P24532" s="127"/>
      <c r="Q24532" s="127"/>
      <c r="R24532" s="127"/>
    </row>
    <row r="24533" spans="7:18" x14ac:dyDescent="0.2">
      <c r="G24533" s="64"/>
      <c r="H24533" s="64"/>
      <c r="O24533" s="87"/>
      <c r="P24533" s="127"/>
      <c r="Q24533" s="127"/>
      <c r="R24533" s="127"/>
    </row>
    <row r="24534" spans="7:18" x14ac:dyDescent="0.2">
      <c r="G24534" s="64"/>
      <c r="H24534" s="64"/>
      <c r="O24534" s="87"/>
      <c r="P24534" s="127"/>
      <c r="Q24534" s="127"/>
      <c r="R24534" s="127"/>
    </row>
    <row r="24535" spans="7:18" x14ac:dyDescent="0.2">
      <c r="G24535" s="64"/>
      <c r="H24535" s="64"/>
      <c r="O24535" s="87"/>
      <c r="P24535" s="127"/>
      <c r="Q24535" s="127"/>
      <c r="R24535" s="127"/>
    </row>
    <row r="24536" spans="7:18" x14ac:dyDescent="0.2">
      <c r="G24536" s="64"/>
      <c r="H24536" s="64"/>
      <c r="O24536" s="87"/>
      <c r="P24536" s="127"/>
      <c r="Q24536" s="127"/>
      <c r="R24536" s="127"/>
    </row>
    <row r="24537" spans="7:18" x14ac:dyDescent="0.2">
      <c r="G24537" s="64"/>
      <c r="H24537" s="64"/>
      <c r="O24537" s="87"/>
      <c r="P24537" s="127"/>
      <c r="Q24537" s="127"/>
      <c r="R24537" s="127"/>
    </row>
    <row r="24538" spans="7:18" x14ac:dyDescent="0.2">
      <c r="G24538" s="64"/>
      <c r="H24538" s="64"/>
      <c r="O24538" s="87"/>
      <c r="P24538" s="127"/>
      <c r="Q24538" s="127"/>
      <c r="R24538" s="127"/>
    </row>
    <row r="24539" spans="7:18" x14ac:dyDescent="0.2">
      <c r="G24539" s="64"/>
      <c r="H24539" s="64"/>
      <c r="O24539" s="87"/>
      <c r="P24539" s="127"/>
      <c r="Q24539" s="127"/>
      <c r="R24539" s="127"/>
    </row>
    <row r="24540" spans="7:18" x14ac:dyDescent="0.2">
      <c r="G24540" s="64"/>
      <c r="H24540" s="64"/>
      <c r="O24540" s="87"/>
      <c r="P24540" s="127"/>
      <c r="Q24540" s="127"/>
      <c r="R24540" s="127"/>
    </row>
    <row r="24541" spans="7:18" x14ac:dyDescent="0.2">
      <c r="G24541" s="64"/>
      <c r="H24541" s="64"/>
      <c r="O24541" s="87"/>
      <c r="P24541" s="127"/>
      <c r="Q24541" s="127"/>
      <c r="R24541" s="127"/>
    </row>
    <row r="24542" spans="7:18" x14ac:dyDescent="0.2">
      <c r="G24542" s="64"/>
      <c r="H24542" s="64"/>
      <c r="O24542" s="87"/>
      <c r="P24542" s="127"/>
      <c r="Q24542" s="127"/>
      <c r="R24542" s="127"/>
    </row>
    <row r="24543" spans="7:18" x14ac:dyDescent="0.2">
      <c r="G24543" s="64"/>
      <c r="H24543" s="64"/>
      <c r="O24543" s="87"/>
      <c r="P24543" s="127"/>
      <c r="Q24543" s="127"/>
      <c r="R24543" s="127"/>
    </row>
    <row r="24544" spans="7:18" x14ac:dyDescent="0.2">
      <c r="G24544" s="64"/>
      <c r="H24544" s="64"/>
      <c r="O24544" s="87"/>
      <c r="P24544" s="127"/>
      <c r="Q24544" s="127"/>
      <c r="R24544" s="127"/>
    </row>
    <row r="24545" spans="7:18" x14ac:dyDescent="0.2">
      <c r="G24545" s="64"/>
      <c r="H24545" s="64"/>
      <c r="O24545" s="87"/>
      <c r="P24545" s="127"/>
      <c r="Q24545" s="127"/>
      <c r="R24545" s="127"/>
    </row>
    <row r="24546" spans="7:18" x14ac:dyDescent="0.2">
      <c r="G24546" s="64"/>
      <c r="H24546" s="64"/>
      <c r="O24546" s="87"/>
      <c r="P24546" s="127"/>
      <c r="Q24546" s="127"/>
      <c r="R24546" s="127"/>
    </row>
    <row r="24547" spans="7:18" x14ac:dyDescent="0.2">
      <c r="G24547" s="64"/>
      <c r="H24547" s="64"/>
      <c r="O24547" s="87"/>
      <c r="P24547" s="127"/>
      <c r="Q24547" s="127"/>
      <c r="R24547" s="127"/>
    </row>
    <row r="24548" spans="7:18" x14ac:dyDescent="0.2">
      <c r="G24548" s="64"/>
      <c r="H24548" s="64"/>
      <c r="O24548" s="87"/>
      <c r="P24548" s="127"/>
      <c r="Q24548" s="127"/>
      <c r="R24548" s="127"/>
    </row>
    <row r="24549" spans="7:18" x14ac:dyDescent="0.2">
      <c r="G24549" s="64"/>
      <c r="H24549" s="64"/>
      <c r="O24549" s="87"/>
      <c r="P24549" s="127"/>
      <c r="Q24549" s="127"/>
      <c r="R24549" s="127"/>
    </row>
    <row r="24550" spans="7:18" x14ac:dyDescent="0.2">
      <c r="G24550" s="64"/>
      <c r="H24550" s="64"/>
      <c r="O24550" s="87"/>
      <c r="P24550" s="127"/>
      <c r="Q24550" s="127"/>
      <c r="R24550" s="127"/>
    </row>
    <row r="24551" spans="7:18" x14ac:dyDescent="0.2">
      <c r="G24551" s="64"/>
      <c r="H24551" s="64"/>
      <c r="O24551" s="87"/>
      <c r="P24551" s="127"/>
      <c r="Q24551" s="127"/>
      <c r="R24551" s="127"/>
    </row>
    <row r="24552" spans="7:18" x14ac:dyDescent="0.2">
      <c r="G24552" s="64"/>
      <c r="H24552" s="64"/>
      <c r="O24552" s="87"/>
      <c r="P24552" s="127"/>
      <c r="Q24552" s="127"/>
      <c r="R24552" s="127"/>
    </row>
    <row r="24553" spans="7:18" x14ac:dyDescent="0.2">
      <c r="G24553" s="64"/>
      <c r="H24553" s="64"/>
      <c r="O24553" s="87"/>
      <c r="P24553" s="127"/>
      <c r="Q24553" s="127"/>
      <c r="R24553" s="127"/>
    </row>
    <row r="24554" spans="7:18" x14ac:dyDescent="0.2">
      <c r="G24554" s="64"/>
      <c r="H24554" s="64"/>
      <c r="O24554" s="87"/>
      <c r="P24554" s="127"/>
      <c r="Q24554" s="127"/>
      <c r="R24554" s="127"/>
    </row>
    <row r="24555" spans="7:18" x14ac:dyDescent="0.2">
      <c r="G24555" s="64"/>
      <c r="H24555" s="64"/>
      <c r="O24555" s="87"/>
      <c r="P24555" s="127"/>
      <c r="Q24555" s="127"/>
      <c r="R24555" s="127"/>
    </row>
    <row r="24556" spans="7:18" x14ac:dyDescent="0.2">
      <c r="G24556" s="64"/>
      <c r="H24556" s="64"/>
      <c r="O24556" s="87"/>
      <c r="P24556" s="127"/>
      <c r="Q24556" s="127"/>
      <c r="R24556" s="127"/>
    </row>
    <row r="24557" spans="7:18" x14ac:dyDescent="0.2">
      <c r="G24557" s="64"/>
      <c r="H24557" s="64"/>
      <c r="O24557" s="87"/>
      <c r="P24557" s="127"/>
      <c r="Q24557" s="127"/>
      <c r="R24557" s="127"/>
    </row>
    <row r="24558" spans="7:18" x14ac:dyDescent="0.2">
      <c r="G24558" s="64"/>
      <c r="H24558" s="64"/>
      <c r="O24558" s="87"/>
      <c r="P24558" s="127"/>
      <c r="Q24558" s="127"/>
      <c r="R24558" s="127"/>
    </row>
    <row r="24559" spans="7:18" x14ac:dyDescent="0.2">
      <c r="G24559" s="64"/>
      <c r="H24559" s="64"/>
      <c r="O24559" s="87"/>
      <c r="P24559" s="127"/>
      <c r="Q24559" s="127"/>
      <c r="R24559" s="127"/>
    </row>
    <row r="24560" spans="7:18" x14ac:dyDescent="0.2">
      <c r="G24560" s="64"/>
      <c r="H24560" s="64"/>
      <c r="O24560" s="87"/>
      <c r="P24560" s="127"/>
      <c r="Q24560" s="127"/>
      <c r="R24560" s="127"/>
    </row>
    <row r="24561" spans="7:18" x14ac:dyDescent="0.2">
      <c r="G24561" s="64"/>
      <c r="H24561" s="64"/>
      <c r="O24561" s="87"/>
      <c r="P24561" s="127"/>
      <c r="Q24561" s="127"/>
      <c r="R24561" s="127"/>
    </row>
    <row r="24562" spans="7:18" x14ac:dyDescent="0.2">
      <c r="G24562" s="64"/>
      <c r="H24562" s="64"/>
      <c r="O24562" s="87"/>
      <c r="P24562" s="127"/>
      <c r="Q24562" s="127"/>
      <c r="R24562" s="127"/>
    </row>
    <row r="24563" spans="7:18" x14ac:dyDescent="0.2">
      <c r="G24563" s="64"/>
      <c r="H24563" s="64"/>
      <c r="O24563" s="87"/>
      <c r="P24563" s="127"/>
      <c r="Q24563" s="127"/>
      <c r="R24563" s="127"/>
    </row>
    <row r="24564" spans="7:18" x14ac:dyDescent="0.2">
      <c r="G24564" s="64"/>
      <c r="H24564" s="64"/>
      <c r="O24564" s="87"/>
      <c r="P24564" s="127"/>
      <c r="Q24564" s="127"/>
      <c r="R24564" s="127"/>
    </row>
    <row r="24565" spans="7:18" x14ac:dyDescent="0.2">
      <c r="G24565" s="64"/>
      <c r="H24565" s="64"/>
      <c r="O24565" s="87"/>
      <c r="P24565" s="127"/>
      <c r="Q24565" s="127"/>
      <c r="R24565" s="127"/>
    </row>
    <row r="24566" spans="7:18" x14ac:dyDescent="0.2">
      <c r="G24566" s="64"/>
      <c r="H24566" s="64"/>
      <c r="O24566" s="87"/>
      <c r="P24566" s="127"/>
      <c r="Q24566" s="127"/>
      <c r="R24566" s="127"/>
    </row>
    <row r="24567" spans="7:18" x14ac:dyDescent="0.2">
      <c r="G24567" s="64"/>
      <c r="H24567" s="64"/>
      <c r="O24567" s="87"/>
      <c r="P24567" s="127"/>
      <c r="Q24567" s="127"/>
      <c r="R24567" s="127"/>
    </row>
    <row r="24568" spans="7:18" x14ac:dyDescent="0.2">
      <c r="G24568" s="64"/>
      <c r="H24568" s="64"/>
      <c r="O24568" s="87"/>
      <c r="P24568" s="127"/>
      <c r="Q24568" s="127"/>
      <c r="R24568" s="127"/>
    </row>
    <row r="24569" spans="7:18" x14ac:dyDescent="0.2">
      <c r="G24569" s="64"/>
      <c r="H24569" s="64"/>
      <c r="O24569" s="87"/>
      <c r="P24569" s="127"/>
      <c r="Q24569" s="127"/>
      <c r="R24569" s="127"/>
    </row>
    <row r="24570" spans="7:18" x14ac:dyDescent="0.2">
      <c r="G24570" s="64"/>
      <c r="H24570" s="64"/>
      <c r="O24570" s="87"/>
      <c r="P24570" s="127"/>
      <c r="Q24570" s="127"/>
      <c r="R24570" s="127"/>
    </row>
    <row r="24571" spans="7:18" x14ac:dyDescent="0.2">
      <c r="G24571" s="64"/>
      <c r="H24571" s="64"/>
      <c r="O24571" s="87"/>
      <c r="P24571" s="127"/>
      <c r="Q24571" s="127"/>
      <c r="R24571" s="127"/>
    </row>
    <row r="24572" spans="7:18" x14ac:dyDescent="0.2">
      <c r="G24572" s="64"/>
      <c r="H24572" s="64"/>
      <c r="O24572" s="87"/>
      <c r="P24572" s="127"/>
      <c r="Q24572" s="127"/>
      <c r="R24572" s="127"/>
    </row>
    <row r="24573" spans="7:18" x14ac:dyDescent="0.2">
      <c r="G24573" s="64"/>
      <c r="H24573" s="64"/>
      <c r="O24573" s="87"/>
      <c r="P24573" s="127"/>
      <c r="Q24573" s="127"/>
      <c r="R24573" s="127"/>
    </row>
    <row r="24574" spans="7:18" x14ac:dyDescent="0.2">
      <c r="G24574" s="64"/>
      <c r="H24574" s="64"/>
      <c r="O24574" s="87"/>
      <c r="P24574" s="127"/>
      <c r="Q24574" s="127"/>
      <c r="R24574" s="127"/>
    </row>
    <row r="24575" spans="7:18" x14ac:dyDescent="0.2">
      <c r="G24575" s="64"/>
      <c r="H24575" s="64"/>
      <c r="O24575" s="87"/>
      <c r="P24575" s="127"/>
      <c r="Q24575" s="127"/>
      <c r="R24575" s="127"/>
    </row>
    <row r="24576" spans="7:18" x14ac:dyDescent="0.2">
      <c r="G24576" s="64"/>
      <c r="H24576" s="64"/>
      <c r="O24576" s="87"/>
      <c r="P24576" s="127"/>
      <c r="Q24576" s="127"/>
      <c r="R24576" s="127"/>
    </row>
    <row r="24577" spans="7:18" x14ac:dyDescent="0.2">
      <c r="G24577" s="64"/>
      <c r="H24577" s="64"/>
      <c r="O24577" s="87"/>
      <c r="P24577" s="127"/>
      <c r="Q24577" s="127"/>
      <c r="R24577" s="127"/>
    </row>
    <row r="24578" spans="7:18" x14ac:dyDescent="0.2">
      <c r="G24578" s="64"/>
      <c r="H24578" s="64"/>
      <c r="O24578" s="87"/>
      <c r="P24578" s="127"/>
      <c r="Q24578" s="127"/>
      <c r="R24578" s="127"/>
    </row>
    <row r="24579" spans="7:18" x14ac:dyDescent="0.2">
      <c r="G24579" s="64"/>
      <c r="H24579" s="64"/>
      <c r="O24579" s="87"/>
      <c r="P24579" s="127"/>
      <c r="Q24579" s="127"/>
      <c r="R24579" s="127"/>
    </row>
    <row r="24580" spans="7:18" x14ac:dyDescent="0.2">
      <c r="G24580" s="64"/>
      <c r="H24580" s="64"/>
      <c r="O24580" s="87"/>
      <c r="P24580" s="127"/>
      <c r="Q24580" s="127"/>
      <c r="R24580" s="127"/>
    </row>
    <row r="24581" spans="7:18" x14ac:dyDescent="0.2">
      <c r="G24581" s="64"/>
      <c r="H24581" s="64"/>
      <c r="O24581" s="87"/>
      <c r="P24581" s="127"/>
      <c r="Q24581" s="127"/>
      <c r="R24581" s="127"/>
    </row>
    <row r="24582" spans="7:18" x14ac:dyDescent="0.2">
      <c r="G24582" s="64"/>
      <c r="H24582" s="64"/>
      <c r="O24582" s="87"/>
      <c r="P24582" s="127"/>
      <c r="Q24582" s="127"/>
      <c r="R24582" s="127"/>
    </row>
    <row r="24583" spans="7:18" x14ac:dyDescent="0.2">
      <c r="G24583" s="64"/>
      <c r="H24583" s="64"/>
      <c r="O24583" s="87"/>
      <c r="P24583" s="127"/>
      <c r="Q24583" s="127"/>
      <c r="R24583" s="127"/>
    </row>
    <row r="24584" spans="7:18" x14ac:dyDescent="0.2">
      <c r="G24584" s="64"/>
      <c r="H24584" s="64"/>
      <c r="O24584" s="87"/>
      <c r="P24584" s="127"/>
      <c r="Q24584" s="127"/>
      <c r="R24584" s="127"/>
    </row>
    <row r="24585" spans="7:18" x14ac:dyDescent="0.2">
      <c r="G24585" s="64"/>
      <c r="H24585" s="64"/>
      <c r="O24585" s="87"/>
      <c r="P24585" s="127"/>
      <c r="Q24585" s="127"/>
      <c r="R24585" s="127"/>
    </row>
    <row r="24586" spans="7:18" x14ac:dyDescent="0.2">
      <c r="G24586" s="64"/>
      <c r="H24586" s="64"/>
      <c r="O24586" s="87"/>
      <c r="P24586" s="127"/>
      <c r="Q24586" s="127"/>
      <c r="R24586" s="127"/>
    </row>
    <row r="24587" spans="7:18" x14ac:dyDescent="0.2">
      <c r="G24587" s="64"/>
      <c r="H24587" s="64"/>
      <c r="O24587" s="87"/>
      <c r="P24587" s="127"/>
      <c r="Q24587" s="127"/>
      <c r="R24587" s="127"/>
    </row>
    <row r="24588" spans="7:18" x14ac:dyDescent="0.2">
      <c r="G24588" s="64"/>
      <c r="H24588" s="64"/>
      <c r="O24588" s="87"/>
      <c r="P24588" s="127"/>
      <c r="Q24588" s="127"/>
      <c r="R24588" s="127"/>
    </row>
    <row r="24589" spans="7:18" x14ac:dyDescent="0.2">
      <c r="G24589" s="64"/>
      <c r="H24589" s="64"/>
      <c r="O24589" s="87"/>
      <c r="P24589" s="127"/>
      <c r="Q24589" s="127"/>
      <c r="R24589" s="127"/>
    </row>
    <row r="24590" spans="7:18" x14ac:dyDescent="0.2">
      <c r="G24590" s="64"/>
      <c r="H24590" s="64"/>
      <c r="O24590" s="87"/>
      <c r="P24590" s="127"/>
      <c r="Q24590" s="127"/>
      <c r="R24590" s="127"/>
    </row>
    <row r="24591" spans="7:18" x14ac:dyDescent="0.2">
      <c r="G24591" s="64"/>
      <c r="H24591" s="64"/>
      <c r="O24591" s="87"/>
      <c r="P24591" s="127"/>
      <c r="Q24591" s="127"/>
      <c r="R24591" s="127"/>
    </row>
    <row r="24592" spans="7:18" x14ac:dyDescent="0.2">
      <c r="G24592" s="64"/>
      <c r="H24592" s="64"/>
      <c r="O24592" s="87"/>
      <c r="P24592" s="127"/>
      <c r="Q24592" s="127"/>
      <c r="R24592" s="127"/>
    </row>
    <row r="24593" spans="7:18" x14ac:dyDescent="0.2">
      <c r="G24593" s="64"/>
      <c r="H24593" s="64"/>
      <c r="O24593" s="87"/>
      <c r="P24593" s="127"/>
      <c r="Q24593" s="127"/>
      <c r="R24593" s="127"/>
    </row>
    <row r="24594" spans="7:18" x14ac:dyDescent="0.2">
      <c r="G24594" s="64"/>
      <c r="H24594" s="64"/>
      <c r="O24594" s="87"/>
      <c r="P24594" s="127"/>
      <c r="Q24594" s="127"/>
      <c r="R24594" s="127"/>
    </row>
    <row r="24595" spans="7:18" x14ac:dyDescent="0.2">
      <c r="G24595" s="64"/>
      <c r="H24595" s="64"/>
      <c r="O24595" s="87"/>
      <c r="P24595" s="127"/>
      <c r="Q24595" s="127"/>
      <c r="R24595" s="127"/>
    </row>
    <row r="24596" spans="7:18" x14ac:dyDescent="0.2">
      <c r="G24596" s="64"/>
      <c r="H24596" s="64"/>
      <c r="O24596" s="87"/>
      <c r="P24596" s="127"/>
      <c r="Q24596" s="127"/>
      <c r="R24596" s="127"/>
    </row>
    <row r="24597" spans="7:18" x14ac:dyDescent="0.2">
      <c r="G24597" s="64"/>
      <c r="H24597" s="64"/>
      <c r="O24597" s="87"/>
      <c r="P24597" s="127"/>
      <c r="Q24597" s="127"/>
      <c r="R24597" s="127"/>
    </row>
    <row r="24598" spans="7:18" x14ac:dyDescent="0.2">
      <c r="G24598" s="64"/>
      <c r="H24598" s="64"/>
      <c r="O24598" s="87"/>
      <c r="P24598" s="127"/>
      <c r="Q24598" s="127"/>
      <c r="R24598" s="127"/>
    </row>
    <row r="24599" spans="7:18" x14ac:dyDescent="0.2">
      <c r="G24599" s="64"/>
      <c r="H24599" s="64"/>
      <c r="O24599" s="87"/>
      <c r="P24599" s="127"/>
      <c r="Q24599" s="127"/>
      <c r="R24599" s="127"/>
    </row>
    <row r="24600" spans="7:18" x14ac:dyDescent="0.2">
      <c r="G24600" s="64"/>
      <c r="H24600" s="64"/>
      <c r="O24600" s="87"/>
      <c r="P24600" s="127"/>
      <c r="Q24600" s="127"/>
      <c r="R24600" s="127"/>
    </row>
    <row r="24601" spans="7:18" x14ac:dyDescent="0.2">
      <c r="G24601" s="64"/>
      <c r="H24601" s="64"/>
      <c r="O24601" s="87"/>
      <c r="P24601" s="127"/>
      <c r="Q24601" s="127"/>
      <c r="R24601" s="127"/>
    </row>
    <row r="24602" spans="7:18" x14ac:dyDescent="0.2">
      <c r="G24602" s="64"/>
      <c r="H24602" s="64"/>
      <c r="O24602" s="87"/>
      <c r="P24602" s="127"/>
      <c r="Q24602" s="127"/>
      <c r="R24602" s="127"/>
    </row>
    <row r="24603" spans="7:18" x14ac:dyDescent="0.2">
      <c r="G24603" s="64"/>
      <c r="H24603" s="64"/>
      <c r="O24603" s="87"/>
      <c r="P24603" s="127"/>
      <c r="Q24603" s="127"/>
      <c r="R24603" s="127"/>
    </row>
    <row r="24604" spans="7:18" x14ac:dyDescent="0.2">
      <c r="G24604" s="64"/>
      <c r="H24604" s="64"/>
      <c r="O24604" s="87"/>
      <c r="P24604" s="127"/>
      <c r="Q24604" s="127"/>
      <c r="R24604" s="127"/>
    </row>
    <row r="24605" spans="7:18" x14ac:dyDescent="0.2">
      <c r="G24605" s="64"/>
      <c r="H24605" s="64"/>
      <c r="O24605" s="87"/>
      <c r="P24605" s="127"/>
      <c r="Q24605" s="127"/>
      <c r="R24605" s="127"/>
    </row>
    <row r="24606" spans="7:18" x14ac:dyDescent="0.2">
      <c r="G24606" s="64"/>
      <c r="H24606" s="64"/>
      <c r="O24606" s="87"/>
      <c r="P24606" s="127"/>
      <c r="Q24606" s="127"/>
      <c r="R24606" s="127"/>
    </row>
    <row r="24607" spans="7:18" x14ac:dyDescent="0.2">
      <c r="G24607" s="64"/>
      <c r="H24607" s="64"/>
      <c r="O24607" s="87"/>
      <c r="P24607" s="127"/>
      <c r="Q24607" s="127"/>
      <c r="R24607" s="127"/>
    </row>
    <row r="24608" spans="7:18" x14ac:dyDescent="0.2">
      <c r="G24608" s="64"/>
      <c r="H24608" s="64"/>
      <c r="O24608" s="87"/>
      <c r="P24608" s="127"/>
      <c r="Q24608" s="127"/>
      <c r="R24608" s="127"/>
    </row>
    <row r="24609" spans="7:18" x14ac:dyDescent="0.2">
      <c r="G24609" s="64"/>
      <c r="H24609" s="64"/>
      <c r="O24609" s="87"/>
      <c r="P24609" s="127"/>
      <c r="Q24609" s="127"/>
      <c r="R24609" s="127"/>
    </row>
    <row r="24610" spans="7:18" x14ac:dyDescent="0.2">
      <c r="G24610" s="64"/>
      <c r="H24610" s="64"/>
      <c r="O24610" s="87"/>
      <c r="P24610" s="127"/>
      <c r="Q24610" s="127"/>
      <c r="R24610" s="127"/>
    </row>
    <row r="24611" spans="7:18" x14ac:dyDescent="0.2">
      <c r="G24611" s="64"/>
      <c r="H24611" s="64"/>
      <c r="O24611" s="87"/>
      <c r="P24611" s="127"/>
      <c r="Q24611" s="127"/>
      <c r="R24611" s="127"/>
    </row>
    <row r="24612" spans="7:18" x14ac:dyDescent="0.2">
      <c r="G24612" s="64"/>
      <c r="H24612" s="64"/>
      <c r="O24612" s="87"/>
      <c r="P24612" s="127"/>
      <c r="Q24612" s="127"/>
      <c r="R24612" s="127"/>
    </row>
    <row r="24613" spans="7:18" x14ac:dyDescent="0.2">
      <c r="G24613" s="64"/>
      <c r="H24613" s="64"/>
      <c r="O24613" s="87"/>
      <c r="P24613" s="127"/>
      <c r="Q24613" s="127"/>
      <c r="R24613" s="127"/>
    </row>
    <row r="24614" spans="7:18" x14ac:dyDescent="0.2">
      <c r="G24614" s="64"/>
      <c r="H24614" s="64"/>
      <c r="O24614" s="87"/>
      <c r="P24614" s="127"/>
      <c r="Q24614" s="127"/>
      <c r="R24614" s="127"/>
    </row>
    <row r="24615" spans="7:18" x14ac:dyDescent="0.2">
      <c r="G24615" s="64"/>
      <c r="H24615" s="64"/>
      <c r="O24615" s="87"/>
      <c r="P24615" s="127"/>
      <c r="Q24615" s="127"/>
      <c r="R24615" s="127"/>
    </row>
    <row r="24616" spans="7:18" x14ac:dyDescent="0.2">
      <c r="G24616" s="64"/>
      <c r="H24616" s="64"/>
      <c r="O24616" s="87"/>
      <c r="P24616" s="127"/>
      <c r="Q24616" s="127"/>
      <c r="R24616" s="127"/>
    </row>
    <row r="24617" spans="7:18" x14ac:dyDescent="0.2">
      <c r="G24617" s="64"/>
      <c r="H24617" s="64"/>
      <c r="O24617" s="87"/>
      <c r="P24617" s="127"/>
      <c r="Q24617" s="127"/>
      <c r="R24617" s="127"/>
    </row>
    <row r="24618" spans="7:18" x14ac:dyDescent="0.2">
      <c r="G24618" s="64"/>
      <c r="H24618" s="64"/>
      <c r="O24618" s="87"/>
      <c r="P24618" s="127"/>
      <c r="Q24618" s="127"/>
      <c r="R24618" s="127"/>
    </row>
    <row r="24619" spans="7:18" x14ac:dyDescent="0.2">
      <c r="G24619" s="64"/>
      <c r="H24619" s="64"/>
      <c r="O24619" s="87"/>
      <c r="P24619" s="127"/>
      <c r="Q24619" s="127"/>
      <c r="R24619" s="127"/>
    </row>
    <row r="24620" spans="7:18" x14ac:dyDescent="0.2">
      <c r="G24620" s="64"/>
      <c r="H24620" s="64"/>
      <c r="O24620" s="87"/>
      <c r="P24620" s="127"/>
      <c r="Q24620" s="127"/>
      <c r="R24620" s="127"/>
    </row>
    <row r="24621" spans="7:18" x14ac:dyDescent="0.2">
      <c r="G24621" s="64"/>
      <c r="H24621" s="64"/>
      <c r="O24621" s="87"/>
      <c r="P24621" s="127"/>
      <c r="Q24621" s="127"/>
      <c r="R24621" s="127"/>
    </row>
    <row r="24622" spans="7:18" x14ac:dyDescent="0.2">
      <c r="G24622" s="64"/>
      <c r="H24622" s="64"/>
      <c r="O24622" s="87"/>
      <c r="P24622" s="127"/>
      <c r="Q24622" s="127"/>
      <c r="R24622" s="127"/>
    </row>
    <row r="24623" spans="7:18" x14ac:dyDescent="0.2">
      <c r="G24623" s="64"/>
      <c r="H24623" s="64"/>
      <c r="O24623" s="87"/>
      <c r="P24623" s="127"/>
      <c r="Q24623" s="127"/>
      <c r="R24623" s="127"/>
    </row>
    <row r="24624" spans="7:18" x14ac:dyDescent="0.2">
      <c r="G24624" s="64"/>
      <c r="H24624" s="64"/>
      <c r="O24624" s="87"/>
      <c r="P24624" s="127"/>
      <c r="Q24624" s="127"/>
      <c r="R24624" s="127"/>
    </row>
    <row r="24625" spans="7:18" x14ac:dyDescent="0.2">
      <c r="G24625" s="64"/>
      <c r="H24625" s="64"/>
      <c r="O24625" s="87"/>
      <c r="P24625" s="127"/>
      <c r="Q24625" s="127"/>
      <c r="R24625" s="127"/>
    </row>
    <row r="24626" spans="7:18" x14ac:dyDescent="0.2">
      <c r="G24626" s="64"/>
      <c r="H24626" s="64"/>
      <c r="O24626" s="87"/>
      <c r="P24626" s="127"/>
      <c r="Q24626" s="127"/>
      <c r="R24626" s="127"/>
    </row>
    <row r="24627" spans="7:18" x14ac:dyDescent="0.2">
      <c r="G24627" s="64"/>
      <c r="H24627" s="64"/>
      <c r="O24627" s="87"/>
      <c r="P24627" s="127"/>
      <c r="Q24627" s="127"/>
      <c r="R24627" s="127"/>
    </row>
    <row r="24628" spans="7:18" x14ac:dyDescent="0.2">
      <c r="G24628" s="64"/>
      <c r="H24628" s="64"/>
      <c r="O24628" s="87"/>
      <c r="P24628" s="127"/>
      <c r="Q24628" s="127"/>
      <c r="R24628" s="127"/>
    </row>
    <row r="24629" spans="7:18" x14ac:dyDescent="0.2">
      <c r="G24629" s="64"/>
      <c r="H24629" s="64"/>
      <c r="O24629" s="87"/>
      <c r="P24629" s="127"/>
      <c r="Q24629" s="127"/>
      <c r="R24629" s="127"/>
    </row>
    <row r="24630" spans="7:18" x14ac:dyDescent="0.2">
      <c r="G24630" s="64"/>
      <c r="H24630" s="64"/>
      <c r="O24630" s="87"/>
      <c r="P24630" s="127"/>
      <c r="Q24630" s="127"/>
      <c r="R24630" s="127"/>
    </row>
    <row r="24631" spans="7:18" x14ac:dyDescent="0.2">
      <c r="G24631" s="64"/>
      <c r="H24631" s="64"/>
      <c r="O24631" s="87"/>
      <c r="P24631" s="127"/>
      <c r="Q24631" s="127"/>
      <c r="R24631" s="127"/>
    </row>
    <row r="24632" spans="7:18" x14ac:dyDescent="0.2">
      <c r="G24632" s="64"/>
      <c r="H24632" s="64"/>
      <c r="O24632" s="87"/>
      <c r="P24632" s="127"/>
      <c r="Q24632" s="127"/>
      <c r="R24632" s="127"/>
    </row>
    <row r="24633" spans="7:18" x14ac:dyDescent="0.2">
      <c r="G24633" s="64"/>
      <c r="H24633" s="64"/>
      <c r="O24633" s="87"/>
      <c r="P24633" s="127"/>
      <c r="Q24633" s="127"/>
      <c r="R24633" s="127"/>
    </row>
    <row r="24634" spans="7:18" x14ac:dyDescent="0.2">
      <c r="G24634" s="64"/>
      <c r="H24634" s="64"/>
      <c r="O24634" s="87"/>
      <c r="P24634" s="127"/>
      <c r="Q24634" s="127"/>
      <c r="R24634" s="127"/>
    </row>
    <row r="24635" spans="7:18" x14ac:dyDescent="0.2">
      <c r="G24635" s="64"/>
      <c r="H24635" s="64"/>
      <c r="O24635" s="87"/>
      <c r="P24635" s="127"/>
      <c r="Q24635" s="127"/>
      <c r="R24635" s="127"/>
    </row>
    <row r="24636" spans="7:18" x14ac:dyDescent="0.2">
      <c r="G24636" s="64"/>
      <c r="H24636" s="64"/>
      <c r="O24636" s="87"/>
      <c r="P24636" s="127"/>
      <c r="Q24636" s="127"/>
      <c r="R24636" s="127"/>
    </row>
    <row r="24637" spans="7:18" x14ac:dyDescent="0.2">
      <c r="G24637" s="64"/>
      <c r="H24637" s="64"/>
      <c r="O24637" s="87"/>
      <c r="P24637" s="127"/>
      <c r="Q24637" s="127"/>
      <c r="R24637" s="127"/>
    </row>
    <row r="24638" spans="7:18" x14ac:dyDescent="0.2">
      <c r="G24638" s="64"/>
      <c r="H24638" s="64"/>
      <c r="O24638" s="87"/>
      <c r="P24638" s="127"/>
      <c r="Q24638" s="127"/>
      <c r="R24638" s="127"/>
    </row>
    <row r="24639" spans="7:18" x14ac:dyDescent="0.2">
      <c r="G24639" s="64"/>
      <c r="H24639" s="64"/>
      <c r="O24639" s="87"/>
      <c r="P24639" s="127"/>
      <c r="Q24639" s="127"/>
      <c r="R24639" s="127"/>
    </row>
    <row r="24640" spans="7:18" x14ac:dyDescent="0.2">
      <c r="G24640" s="64"/>
      <c r="H24640" s="64"/>
      <c r="O24640" s="87"/>
      <c r="P24640" s="127"/>
      <c r="Q24640" s="127"/>
      <c r="R24640" s="127"/>
    </row>
    <row r="24641" spans="7:18" x14ac:dyDescent="0.2">
      <c r="G24641" s="64"/>
      <c r="H24641" s="64"/>
      <c r="O24641" s="87"/>
      <c r="P24641" s="127"/>
      <c r="Q24641" s="127"/>
      <c r="R24641" s="127"/>
    </row>
    <row r="24642" spans="7:18" x14ac:dyDescent="0.2">
      <c r="G24642" s="64"/>
      <c r="H24642" s="64"/>
      <c r="O24642" s="87"/>
      <c r="P24642" s="127"/>
      <c r="Q24642" s="127"/>
      <c r="R24642" s="127"/>
    </row>
    <row r="24643" spans="7:18" x14ac:dyDescent="0.2">
      <c r="G24643" s="64"/>
      <c r="H24643" s="64"/>
      <c r="O24643" s="87"/>
      <c r="P24643" s="127"/>
      <c r="Q24643" s="127"/>
      <c r="R24643" s="127"/>
    </row>
    <row r="24644" spans="7:18" x14ac:dyDescent="0.2">
      <c r="G24644" s="64"/>
      <c r="H24644" s="64"/>
      <c r="O24644" s="87"/>
      <c r="P24644" s="127"/>
      <c r="Q24644" s="127"/>
      <c r="R24644" s="127"/>
    </row>
    <row r="24645" spans="7:18" x14ac:dyDescent="0.2">
      <c r="G24645" s="64"/>
      <c r="H24645" s="64"/>
      <c r="O24645" s="87"/>
      <c r="P24645" s="127"/>
      <c r="Q24645" s="127"/>
      <c r="R24645" s="127"/>
    </row>
    <row r="24646" spans="7:18" x14ac:dyDescent="0.2">
      <c r="G24646" s="64"/>
      <c r="H24646" s="64"/>
      <c r="O24646" s="87"/>
      <c r="P24646" s="127"/>
      <c r="Q24646" s="127"/>
      <c r="R24646" s="127"/>
    </row>
    <row r="24647" spans="7:18" x14ac:dyDescent="0.2">
      <c r="G24647" s="64"/>
      <c r="H24647" s="64"/>
      <c r="O24647" s="87"/>
      <c r="P24647" s="127"/>
      <c r="Q24647" s="127"/>
      <c r="R24647" s="127"/>
    </row>
    <row r="24648" spans="7:18" x14ac:dyDescent="0.2">
      <c r="G24648" s="64"/>
      <c r="H24648" s="64"/>
      <c r="O24648" s="87"/>
      <c r="P24648" s="127"/>
      <c r="Q24648" s="127"/>
      <c r="R24648" s="127"/>
    </row>
    <row r="24649" spans="7:18" x14ac:dyDescent="0.2">
      <c r="G24649" s="64"/>
      <c r="H24649" s="64"/>
      <c r="O24649" s="87"/>
      <c r="P24649" s="127"/>
      <c r="Q24649" s="127"/>
      <c r="R24649" s="127"/>
    </row>
    <row r="24650" spans="7:18" x14ac:dyDescent="0.2">
      <c r="G24650" s="64"/>
      <c r="H24650" s="64"/>
      <c r="O24650" s="87"/>
      <c r="P24650" s="127"/>
      <c r="Q24650" s="127"/>
      <c r="R24650" s="127"/>
    </row>
    <row r="24651" spans="7:18" x14ac:dyDescent="0.2">
      <c r="G24651" s="64"/>
      <c r="H24651" s="64"/>
      <c r="O24651" s="87"/>
      <c r="P24651" s="127"/>
      <c r="Q24651" s="127"/>
      <c r="R24651" s="127"/>
    </row>
    <row r="24652" spans="7:18" x14ac:dyDescent="0.2">
      <c r="G24652" s="64"/>
      <c r="H24652" s="64"/>
      <c r="O24652" s="87"/>
      <c r="P24652" s="127"/>
      <c r="Q24652" s="127"/>
      <c r="R24652" s="127"/>
    </row>
    <row r="24653" spans="7:18" x14ac:dyDescent="0.2">
      <c r="G24653" s="64"/>
      <c r="H24653" s="64"/>
      <c r="O24653" s="87"/>
      <c r="P24653" s="127"/>
      <c r="Q24653" s="127"/>
      <c r="R24653" s="127"/>
    </row>
    <row r="24654" spans="7:18" x14ac:dyDescent="0.2">
      <c r="G24654" s="64"/>
      <c r="H24654" s="64"/>
      <c r="O24654" s="87"/>
      <c r="P24654" s="127"/>
      <c r="Q24654" s="127"/>
      <c r="R24654" s="127"/>
    </row>
    <row r="24655" spans="7:18" x14ac:dyDescent="0.2">
      <c r="G24655" s="64"/>
      <c r="H24655" s="64"/>
      <c r="O24655" s="87"/>
      <c r="P24655" s="127"/>
      <c r="Q24655" s="127"/>
      <c r="R24655" s="127"/>
    </row>
    <row r="24656" spans="7:18" x14ac:dyDescent="0.2">
      <c r="G24656" s="64"/>
      <c r="H24656" s="64"/>
      <c r="O24656" s="87"/>
      <c r="P24656" s="127"/>
      <c r="Q24656" s="127"/>
      <c r="R24656" s="127"/>
    </row>
    <row r="24657" spans="7:18" x14ac:dyDescent="0.2">
      <c r="G24657" s="64"/>
      <c r="H24657" s="64"/>
      <c r="O24657" s="87"/>
      <c r="P24657" s="127"/>
      <c r="Q24657" s="127"/>
      <c r="R24657" s="127"/>
    </row>
    <row r="24658" spans="7:18" x14ac:dyDescent="0.2">
      <c r="G24658" s="64"/>
      <c r="H24658" s="64"/>
      <c r="O24658" s="87"/>
      <c r="P24658" s="127"/>
      <c r="Q24658" s="127"/>
      <c r="R24658" s="127"/>
    </row>
    <row r="24659" spans="7:18" x14ac:dyDescent="0.2">
      <c r="G24659" s="64"/>
      <c r="H24659" s="64"/>
      <c r="O24659" s="87"/>
      <c r="P24659" s="127"/>
      <c r="Q24659" s="127"/>
      <c r="R24659" s="127"/>
    </row>
    <row r="24660" spans="7:18" x14ac:dyDescent="0.2">
      <c r="G24660" s="64"/>
      <c r="H24660" s="64"/>
      <c r="O24660" s="87"/>
      <c r="P24660" s="127"/>
      <c r="Q24660" s="127"/>
      <c r="R24660" s="127"/>
    </row>
    <row r="24661" spans="7:18" x14ac:dyDescent="0.2">
      <c r="G24661" s="64"/>
      <c r="H24661" s="64"/>
      <c r="O24661" s="87"/>
      <c r="P24661" s="127"/>
      <c r="Q24661" s="127"/>
      <c r="R24661" s="127"/>
    </row>
    <row r="24662" spans="7:18" x14ac:dyDescent="0.2">
      <c r="G24662" s="64"/>
      <c r="H24662" s="64"/>
      <c r="O24662" s="87"/>
      <c r="P24662" s="127"/>
      <c r="Q24662" s="127"/>
      <c r="R24662" s="127"/>
    </row>
    <row r="24663" spans="7:18" x14ac:dyDescent="0.2">
      <c r="G24663" s="64"/>
      <c r="H24663" s="64"/>
      <c r="O24663" s="87"/>
      <c r="P24663" s="127"/>
      <c r="Q24663" s="127"/>
      <c r="R24663" s="127"/>
    </row>
    <row r="24664" spans="7:18" x14ac:dyDescent="0.2">
      <c r="G24664" s="64"/>
      <c r="H24664" s="64"/>
      <c r="O24664" s="87"/>
      <c r="P24664" s="127"/>
      <c r="Q24664" s="127"/>
      <c r="R24664" s="127"/>
    </row>
    <row r="24665" spans="7:18" x14ac:dyDescent="0.2">
      <c r="G24665" s="64"/>
      <c r="H24665" s="64"/>
      <c r="O24665" s="87"/>
      <c r="P24665" s="127"/>
      <c r="Q24665" s="127"/>
      <c r="R24665" s="127"/>
    </row>
    <row r="24666" spans="7:18" x14ac:dyDescent="0.2">
      <c r="G24666" s="64"/>
      <c r="H24666" s="64"/>
      <c r="O24666" s="87"/>
      <c r="P24666" s="127"/>
      <c r="Q24666" s="127"/>
      <c r="R24666" s="127"/>
    </row>
    <row r="24667" spans="7:18" x14ac:dyDescent="0.2">
      <c r="G24667" s="64"/>
      <c r="H24667" s="64"/>
      <c r="O24667" s="87"/>
      <c r="P24667" s="127"/>
      <c r="Q24667" s="127"/>
      <c r="R24667" s="127"/>
    </row>
    <row r="24668" spans="7:18" x14ac:dyDescent="0.2">
      <c r="G24668" s="64"/>
      <c r="H24668" s="64"/>
      <c r="O24668" s="87"/>
      <c r="P24668" s="127"/>
      <c r="Q24668" s="127"/>
      <c r="R24668" s="127"/>
    </row>
    <row r="24669" spans="7:18" x14ac:dyDescent="0.2">
      <c r="G24669" s="64"/>
      <c r="H24669" s="64"/>
      <c r="O24669" s="87"/>
      <c r="P24669" s="127"/>
      <c r="Q24669" s="127"/>
      <c r="R24669" s="127"/>
    </row>
    <row r="24670" spans="7:18" x14ac:dyDescent="0.2">
      <c r="G24670" s="64"/>
      <c r="H24670" s="64"/>
      <c r="O24670" s="87"/>
      <c r="P24670" s="127"/>
      <c r="Q24670" s="127"/>
      <c r="R24670" s="127"/>
    </row>
    <row r="24671" spans="7:18" x14ac:dyDescent="0.2">
      <c r="G24671" s="64"/>
      <c r="H24671" s="64"/>
      <c r="O24671" s="87"/>
      <c r="P24671" s="127"/>
      <c r="Q24671" s="127"/>
      <c r="R24671" s="127"/>
    </row>
    <row r="24672" spans="7:18" x14ac:dyDescent="0.2">
      <c r="G24672" s="64"/>
      <c r="H24672" s="64"/>
      <c r="O24672" s="87"/>
      <c r="P24672" s="127"/>
      <c r="Q24672" s="127"/>
      <c r="R24672" s="127"/>
    </row>
    <row r="24673" spans="7:18" x14ac:dyDescent="0.2">
      <c r="G24673" s="64"/>
      <c r="H24673" s="64"/>
      <c r="O24673" s="87"/>
      <c r="P24673" s="127"/>
      <c r="Q24673" s="127"/>
      <c r="R24673" s="127"/>
    </row>
    <row r="24674" spans="7:18" x14ac:dyDescent="0.2">
      <c r="G24674" s="64"/>
      <c r="H24674" s="64"/>
      <c r="O24674" s="87"/>
      <c r="P24674" s="127"/>
      <c r="Q24674" s="127"/>
      <c r="R24674" s="127"/>
    </row>
    <row r="24675" spans="7:18" x14ac:dyDescent="0.2">
      <c r="G24675" s="64"/>
      <c r="H24675" s="64"/>
      <c r="O24675" s="87"/>
      <c r="P24675" s="127"/>
      <c r="Q24675" s="127"/>
      <c r="R24675" s="127"/>
    </row>
    <row r="24676" spans="7:18" x14ac:dyDescent="0.2">
      <c r="G24676" s="64"/>
      <c r="H24676" s="64"/>
      <c r="O24676" s="87"/>
      <c r="P24676" s="127"/>
      <c r="Q24676" s="127"/>
      <c r="R24676" s="127"/>
    </row>
    <row r="24677" spans="7:18" x14ac:dyDescent="0.2">
      <c r="G24677" s="64"/>
      <c r="H24677" s="64"/>
      <c r="O24677" s="87"/>
      <c r="P24677" s="127"/>
      <c r="Q24677" s="127"/>
      <c r="R24677" s="127"/>
    </row>
    <row r="24678" spans="7:18" x14ac:dyDescent="0.2">
      <c r="G24678" s="64"/>
      <c r="H24678" s="64"/>
      <c r="O24678" s="87"/>
      <c r="P24678" s="127"/>
      <c r="Q24678" s="127"/>
      <c r="R24678" s="127"/>
    </row>
    <row r="24679" spans="7:18" x14ac:dyDescent="0.2">
      <c r="G24679" s="64"/>
      <c r="H24679" s="64"/>
      <c r="O24679" s="87"/>
      <c r="P24679" s="127"/>
      <c r="Q24679" s="127"/>
      <c r="R24679" s="127"/>
    </row>
    <row r="24680" spans="7:18" x14ac:dyDescent="0.2">
      <c r="G24680" s="64"/>
      <c r="H24680" s="64"/>
      <c r="O24680" s="87"/>
      <c r="P24680" s="127"/>
      <c r="Q24680" s="127"/>
      <c r="R24680" s="127"/>
    </row>
    <row r="24681" spans="7:18" x14ac:dyDescent="0.2">
      <c r="G24681" s="64"/>
      <c r="H24681" s="64"/>
      <c r="O24681" s="87"/>
      <c r="P24681" s="127"/>
      <c r="Q24681" s="127"/>
      <c r="R24681" s="127"/>
    </row>
    <row r="24682" spans="7:18" x14ac:dyDescent="0.2">
      <c r="G24682" s="64"/>
      <c r="H24682" s="64"/>
      <c r="O24682" s="87"/>
      <c r="P24682" s="127"/>
      <c r="Q24682" s="127"/>
      <c r="R24682" s="127"/>
    </row>
    <row r="24683" spans="7:18" x14ac:dyDescent="0.2">
      <c r="G24683" s="64"/>
      <c r="H24683" s="64"/>
      <c r="O24683" s="87"/>
      <c r="P24683" s="127"/>
      <c r="Q24683" s="127"/>
      <c r="R24683" s="127"/>
    </row>
    <row r="24684" spans="7:18" x14ac:dyDescent="0.2">
      <c r="G24684" s="64"/>
      <c r="H24684" s="64"/>
      <c r="O24684" s="87"/>
      <c r="P24684" s="127"/>
      <c r="Q24684" s="127"/>
      <c r="R24684" s="127"/>
    </row>
    <row r="24685" spans="7:18" x14ac:dyDescent="0.2">
      <c r="G24685" s="64"/>
      <c r="H24685" s="64"/>
      <c r="O24685" s="87"/>
      <c r="P24685" s="127"/>
      <c r="Q24685" s="127"/>
      <c r="R24685" s="127"/>
    </row>
    <row r="24686" spans="7:18" x14ac:dyDescent="0.2">
      <c r="G24686" s="64"/>
      <c r="H24686" s="64"/>
      <c r="O24686" s="87"/>
      <c r="P24686" s="127"/>
      <c r="Q24686" s="127"/>
      <c r="R24686" s="127"/>
    </row>
    <row r="24687" spans="7:18" x14ac:dyDescent="0.2">
      <c r="G24687" s="64"/>
      <c r="H24687" s="64"/>
      <c r="O24687" s="87"/>
      <c r="P24687" s="127"/>
      <c r="Q24687" s="127"/>
      <c r="R24687" s="127"/>
    </row>
    <row r="24688" spans="7:18" x14ac:dyDescent="0.2">
      <c r="G24688" s="64"/>
      <c r="H24688" s="64"/>
      <c r="O24688" s="87"/>
      <c r="P24688" s="127"/>
      <c r="Q24688" s="127"/>
      <c r="R24688" s="127"/>
    </row>
    <row r="24689" spans="7:18" x14ac:dyDescent="0.2">
      <c r="G24689" s="64"/>
      <c r="H24689" s="64"/>
      <c r="O24689" s="87"/>
      <c r="P24689" s="127"/>
      <c r="Q24689" s="127"/>
      <c r="R24689" s="127"/>
    </row>
    <row r="24690" spans="7:18" x14ac:dyDescent="0.2">
      <c r="G24690" s="64"/>
      <c r="H24690" s="64"/>
      <c r="O24690" s="87"/>
      <c r="P24690" s="127"/>
      <c r="Q24690" s="127"/>
      <c r="R24690" s="127"/>
    </row>
    <row r="24691" spans="7:18" x14ac:dyDescent="0.2">
      <c r="G24691" s="64"/>
      <c r="H24691" s="64"/>
      <c r="O24691" s="87"/>
      <c r="P24691" s="127"/>
      <c r="Q24691" s="127"/>
      <c r="R24691" s="127"/>
    </row>
    <row r="24692" spans="7:18" x14ac:dyDescent="0.2">
      <c r="G24692" s="64"/>
      <c r="H24692" s="64"/>
      <c r="O24692" s="87"/>
      <c r="P24692" s="127"/>
      <c r="Q24692" s="127"/>
      <c r="R24692" s="127"/>
    </row>
    <row r="24693" spans="7:18" x14ac:dyDescent="0.2">
      <c r="G24693" s="64"/>
      <c r="H24693" s="64"/>
      <c r="O24693" s="87"/>
      <c r="P24693" s="127"/>
      <c r="Q24693" s="127"/>
      <c r="R24693" s="127"/>
    </row>
    <row r="24694" spans="7:18" x14ac:dyDescent="0.2">
      <c r="G24694" s="64"/>
      <c r="H24694" s="64"/>
      <c r="O24694" s="87"/>
      <c r="P24694" s="127"/>
      <c r="Q24694" s="127"/>
      <c r="R24694" s="127"/>
    </row>
    <row r="24695" spans="7:18" x14ac:dyDescent="0.2">
      <c r="G24695" s="64"/>
      <c r="H24695" s="64"/>
      <c r="O24695" s="87"/>
      <c r="P24695" s="127"/>
      <c r="Q24695" s="127"/>
      <c r="R24695" s="127"/>
    </row>
    <row r="24696" spans="7:18" x14ac:dyDescent="0.2">
      <c r="G24696" s="64"/>
      <c r="H24696" s="64"/>
      <c r="O24696" s="87"/>
      <c r="P24696" s="127"/>
      <c r="Q24696" s="127"/>
      <c r="R24696" s="127"/>
    </row>
    <row r="24697" spans="7:18" x14ac:dyDescent="0.2">
      <c r="G24697" s="64"/>
      <c r="H24697" s="64"/>
      <c r="O24697" s="87"/>
      <c r="P24697" s="127"/>
      <c r="Q24697" s="127"/>
      <c r="R24697" s="127"/>
    </row>
    <row r="24698" spans="7:18" x14ac:dyDescent="0.2">
      <c r="G24698" s="64"/>
      <c r="H24698" s="64"/>
      <c r="O24698" s="87"/>
      <c r="P24698" s="127"/>
      <c r="Q24698" s="127"/>
      <c r="R24698" s="127"/>
    </row>
    <row r="24699" spans="7:18" x14ac:dyDescent="0.2">
      <c r="G24699" s="64"/>
      <c r="H24699" s="64"/>
      <c r="O24699" s="87"/>
      <c r="P24699" s="127"/>
      <c r="Q24699" s="127"/>
      <c r="R24699" s="127"/>
    </row>
    <row r="24700" spans="7:18" x14ac:dyDescent="0.2">
      <c r="G24700" s="64"/>
      <c r="H24700" s="64"/>
      <c r="O24700" s="87"/>
      <c r="P24700" s="127"/>
      <c r="Q24700" s="127"/>
      <c r="R24700" s="127"/>
    </row>
    <row r="24701" spans="7:18" x14ac:dyDescent="0.2">
      <c r="G24701" s="64"/>
      <c r="H24701" s="64"/>
      <c r="O24701" s="87"/>
      <c r="P24701" s="127"/>
      <c r="Q24701" s="127"/>
      <c r="R24701" s="127"/>
    </row>
    <row r="24702" spans="7:18" x14ac:dyDescent="0.2">
      <c r="G24702" s="64"/>
      <c r="H24702" s="64"/>
      <c r="O24702" s="87"/>
      <c r="P24702" s="127"/>
      <c r="Q24702" s="127"/>
      <c r="R24702" s="127"/>
    </row>
    <row r="24703" spans="7:18" x14ac:dyDescent="0.2">
      <c r="G24703" s="64"/>
      <c r="H24703" s="64"/>
      <c r="O24703" s="87"/>
      <c r="P24703" s="127"/>
      <c r="Q24703" s="127"/>
      <c r="R24703" s="127"/>
    </row>
    <row r="24704" spans="7:18" x14ac:dyDescent="0.2">
      <c r="G24704" s="64"/>
      <c r="H24704" s="64"/>
      <c r="O24704" s="87"/>
      <c r="P24704" s="127"/>
      <c r="Q24704" s="127"/>
      <c r="R24704" s="127"/>
    </row>
    <row r="24705" spans="7:18" x14ac:dyDescent="0.2">
      <c r="G24705" s="64"/>
      <c r="H24705" s="64"/>
      <c r="O24705" s="87"/>
      <c r="P24705" s="127"/>
      <c r="Q24705" s="127"/>
      <c r="R24705" s="127"/>
    </row>
    <row r="24706" spans="7:18" x14ac:dyDescent="0.2">
      <c r="G24706" s="64"/>
      <c r="H24706" s="64"/>
      <c r="O24706" s="87"/>
      <c r="P24706" s="127"/>
      <c r="Q24706" s="127"/>
      <c r="R24706" s="127"/>
    </row>
    <row r="24707" spans="7:18" x14ac:dyDescent="0.2">
      <c r="G24707" s="64"/>
      <c r="H24707" s="64"/>
      <c r="O24707" s="87"/>
      <c r="P24707" s="127"/>
      <c r="Q24707" s="127"/>
      <c r="R24707" s="127"/>
    </row>
    <row r="24708" spans="7:18" x14ac:dyDescent="0.2">
      <c r="G24708" s="64"/>
      <c r="H24708" s="64"/>
      <c r="O24708" s="87"/>
      <c r="P24708" s="127"/>
      <c r="Q24708" s="127"/>
      <c r="R24708" s="127"/>
    </row>
    <row r="24709" spans="7:18" x14ac:dyDescent="0.2">
      <c r="G24709" s="64"/>
      <c r="H24709" s="64"/>
      <c r="O24709" s="87"/>
      <c r="P24709" s="127"/>
      <c r="Q24709" s="127"/>
      <c r="R24709" s="127"/>
    </row>
    <row r="24710" spans="7:18" x14ac:dyDescent="0.2">
      <c r="G24710" s="64"/>
      <c r="H24710" s="64"/>
      <c r="O24710" s="87"/>
      <c r="P24710" s="127"/>
      <c r="Q24710" s="127"/>
      <c r="R24710" s="127"/>
    </row>
    <row r="24711" spans="7:18" x14ac:dyDescent="0.2">
      <c r="G24711" s="64"/>
      <c r="H24711" s="64"/>
      <c r="O24711" s="87"/>
      <c r="P24711" s="127"/>
      <c r="Q24711" s="127"/>
      <c r="R24711" s="127"/>
    </row>
    <row r="24712" spans="7:18" x14ac:dyDescent="0.2">
      <c r="G24712" s="64"/>
      <c r="H24712" s="64"/>
      <c r="O24712" s="87"/>
      <c r="P24712" s="127"/>
      <c r="Q24712" s="127"/>
      <c r="R24712" s="127"/>
    </row>
    <row r="24713" spans="7:18" x14ac:dyDescent="0.2">
      <c r="G24713" s="64"/>
      <c r="H24713" s="64"/>
      <c r="O24713" s="87"/>
      <c r="P24713" s="127"/>
      <c r="Q24713" s="127"/>
      <c r="R24713" s="127"/>
    </row>
    <row r="24714" spans="7:18" x14ac:dyDescent="0.2">
      <c r="G24714" s="64"/>
      <c r="H24714" s="64"/>
      <c r="O24714" s="87"/>
      <c r="P24714" s="127"/>
      <c r="Q24714" s="127"/>
      <c r="R24714" s="127"/>
    </row>
    <row r="24715" spans="7:18" x14ac:dyDescent="0.2">
      <c r="G24715" s="64"/>
      <c r="H24715" s="64"/>
      <c r="O24715" s="87"/>
      <c r="P24715" s="127"/>
      <c r="Q24715" s="127"/>
      <c r="R24715" s="127"/>
    </row>
    <row r="24716" spans="7:18" x14ac:dyDescent="0.2">
      <c r="G24716" s="64"/>
      <c r="H24716" s="64"/>
      <c r="O24716" s="87"/>
      <c r="P24716" s="127"/>
      <c r="Q24716" s="127"/>
      <c r="R24716" s="127"/>
    </row>
    <row r="24717" spans="7:18" x14ac:dyDescent="0.2">
      <c r="G24717" s="64"/>
      <c r="H24717" s="64"/>
      <c r="O24717" s="87"/>
      <c r="P24717" s="127"/>
      <c r="Q24717" s="127"/>
      <c r="R24717" s="127"/>
    </row>
    <row r="24718" spans="7:18" x14ac:dyDescent="0.2">
      <c r="G24718" s="64"/>
      <c r="H24718" s="64"/>
      <c r="O24718" s="87"/>
      <c r="P24718" s="127"/>
      <c r="Q24718" s="127"/>
      <c r="R24718" s="127"/>
    </row>
    <row r="24719" spans="7:18" x14ac:dyDescent="0.2">
      <c r="G24719" s="64"/>
      <c r="H24719" s="64"/>
      <c r="O24719" s="87"/>
      <c r="P24719" s="127"/>
      <c r="Q24719" s="127"/>
      <c r="R24719" s="127"/>
    </row>
    <row r="24720" spans="7:18" x14ac:dyDescent="0.2">
      <c r="G24720" s="64"/>
      <c r="H24720" s="64"/>
      <c r="O24720" s="87"/>
      <c r="P24720" s="127"/>
      <c r="Q24720" s="127"/>
      <c r="R24720" s="127"/>
    </row>
    <row r="24721" spans="7:18" x14ac:dyDescent="0.2">
      <c r="G24721" s="64"/>
      <c r="H24721" s="64"/>
      <c r="O24721" s="87"/>
      <c r="P24721" s="127"/>
      <c r="Q24721" s="127"/>
      <c r="R24721" s="127"/>
    </row>
    <row r="24722" spans="7:18" x14ac:dyDescent="0.2">
      <c r="G24722" s="64"/>
      <c r="H24722" s="64"/>
      <c r="O24722" s="87"/>
      <c r="P24722" s="127"/>
      <c r="Q24722" s="127"/>
      <c r="R24722" s="127"/>
    </row>
    <row r="24723" spans="7:18" x14ac:dyDescent="0.2">
      <c r="G24723" s="64"/>
      <c r="H24723" s="64"/>
      <c r="O24723" s="87"/>
      <c r="P24723" s="127"/>
      <c r="Q24723" s="127"/>
      <c r="R24723" s="127"/>
    </row>
    <row r="24724" spans="7:18" x14ac:dyDescent="0.2">
      <c r="G24724" s="64"/>
      <c r="H24724" s="64"/>
      <c r="O24724" s="87"/>
      <c r="P24724" s="127"/>
      <c r="Q24724" s="127"/>
      <c r="R24724" s="127"/>
    </row>
    <row r="24725" spans="7:18" x14ac:dyDescent="0.2">
      <c r="G24725" s="64"/>
      <c r="H24725" s="64"/>
      <c r="O24725" s="87"/>
      <c r="P24725" s="127"/>
      <c r="Q24725" s="127"/>
      <c r="R24725" s="127"/>
    </row>
    <row r="24726" spans="7:18" x14ac:dyDescent="0.2">
      <c r="G24726" s="64"/>
      <c r="H24726" s="64"/>
      <c r="O24726" s="87"/>
      <c r="P24726" s="127"/>
      <c r="Q24726" s="127"/>
      <c r="R24726" s="127"/>
    </row>
    <row r="24727" spans="7:18" x14ac:dyDescent="0.2">
      <c r="G24727" s="64"/>
      <c r="H24727" s="64"/>
      <c r="O24727" s="87"/>
      <c r="P24727" s="127"/>
      <c r="Q24727" s="127"/>
      <c r="R24727" s="127"/>
    </row>
    <row r="24728" spans="7:18" x14ac:dyDescent="0.2">
      <c r="G24728" s="64"/>
      <c r="H24728" s="64"/>
      <c r="O24728" s="87"/>
      <c r="P24728" s="127"/>
      <c r="Q24728" s="127"/>
      <c r="R24728" s="127"/>
    </row>
    <row r="24729" spans="7:18" x14ac:dyDescent="0.2">
      <c r="G24729" s="64"/>
      <c r="H24729" s="64"/>
      <c r="O24729" s="87"/>
      <c r="P24729" s="127"/>
      <c r="Q24729" s="127"/>
      <c r="R24729" s="127"/>
    </row>
    <row r="24730" spans="7:18" x14ac:dyDescent="0.2">
      <c r="G24730" s="64"/>
      <c r="H24730" s="64"/>
      <c r="O24730" s="87"/>
      <c r="P24730" s="127"/>
      <c r="Q24730" s="127"/>
      <c r="R24730" s="127"/>
    </row>
    <row r="24731" spans="7:18" x14ac:dyDescent="0.2">
      <c r="G24731" s="64"/>
      <c r="H24731" s="64"/>
      <c r="O24731" s="87"/>
      <c r="P24731" s="127"/>
      <c r="Q24731" s="127"/>
      <c r="R24731" s="127"/>
    </row>
    <row r="24732" spans="7:18" x14ac:dyDescent="0.2">
      <c r="G24732" s="64"/>
      <c r="H24732" s="64"/>
      <c r="O24732" s="87"/>
      <c r="P24732" s="127"/>
      <c r="Q24732" s="127"/>
      <c r="R24732" s="127"/>
    </row>
    <row r="24733" spans="7:18" x14ac:dyDescent="0.2">
      <c r="G24733" s="64"/>
      <c r="H24733" s="64"/>
      <c r="O24733" s="87"/>
      <c r="P24733" s="127"/>
      <c r="Q24733" s="127"/>
      <c r="R24733" s="127"/>
    </row>
    <row r="24734" spans="7:18" x14ac:dyDescent="0.2">
      <c r="G24734" s="64"/>
      <c r="H24734" s="64"/>
      <c r="O24734" s="87"/>
      <c r="P24734" s="127"/>
      <c r="Q24734" s="127"/>
      <c r="R24734" s="127"/>
    </row>
    <row r="24735" spans="7:18" x14ac:dyDescent="0.2">
      <c r="G24735" s="64"/>
      <c r="H24735" s="64"/>
      <c r="O24735" s="87"/>
      <c r="P24735" s="127"/>
      <c r="Q24735" s="127"/>
      <c r="R24735" s="127"/>
    </row>
    <row r="24736" spans="7:18" x14ac:dyDescent="0.2">
      <c r="G24736" s="64"/>
      <c r="H24736" s="64"/>
      <c r="O24736" s="87"/>
      <c r="P24736" s="127"/>
      <c r="Q24736" s="127"/>
      <c r="R24736" s="127"/>
    </row>
    <row r="24737" spans="7:18" x14ac:dyDescent="0.2">
      <c r="G24737" s="64"/>
      <c r="H24737" s="64"/>
      <c r="O24737" s="87"/>
      <c r="P24737" s="127"/>
      <c r="Q24737" s="127"/>
      <c r="R24737" s="127"/>
    </row>
    <row r="24738" spans="7:18" x14ac:dyDescent="0.2">
      <c r="G24738" s="64"/>
      <c r="H24738" s="64"/>
      <c r="O24738" s="87"/>
      <c r="P24738" s="127"/>
      <c r="Q24738" s="127"/>
      <c r="R24738" s="127"/>
    </row>
    <row r="24739" spans="7:18" x14ac:dyDescent="0.2">
      <c r="G24739" s="64"/>
      <c r="H24739" s="64"/>
      <c r="O24739" s="87"/>
      <c r="P24739" s="127"/>
      <c r="Q24739" s="127"/>
      <c r="R24739" s="127"/>
    </row>
    <row r="24740" spans="7:18" x14ac:dyDescent="0.2">
      <c r="G24740" s="64"/>
      <c r="H24740" s="64"/>
      <c r="O24740" s="87"/>
      <c r="P24740" s="127"/>
      <c r="Q24740" s="127"/>
      <c r="R24740" s="127"/>
    </row>
    <row r="24741" spans="7:18" x14ac:dyDescent="0.2">
      <c r="G24741" s="64"/>
      <c r="H24741" s="64"/>
      <c r="O24741" s="87"/>
      <c r="P24741" s="127"/>
      <c r="Q24741" s="127"/>
      <c r="R24741" s="127"/>
    </row>
    <row r="24742" spans="7:18" x14ac:dyDescent="0.2">
      <c r="G24742" s="64"/>
      <c r="H24742" s="64"/>
      <c r="O24742" s="87"/>
      <c r="P24742" s="127"/>
      <c r="Q24742" s="127"/>
      <c r="R24742" s="127"/>
    </row>
    <row r="24743" spans="7:18" x14ac:dyDescent="0.2">
      <c r="G24743" s="64"/>
      <c r="H24743" s="64"/>
      <c r="O24743" s="87"/>
      <c r="P24743" s="127"/>
      <c r="Q24743" s="127"/>
      <c r="R24743" s="127"/>
    </row>
    <row r="24744" spans="7:18" x14ac:dyDescent="0.2">
      <c r="G24744" s="64"/>
      <c r="H24744" s="64"/>
      <c r="O24744" s="87"/>
      <c r="P24744" s="127"/>
      <c r="Q24744" s="127"/>
      <c r="R24744" s="127"/>
    </row>
    <row r="24745" spans="7:18" x14ac:dyDescent="0.2">
      <c r="G24745" s="64"/>
      <c r="H24745" s="64"/>
      <c r="O24745" s="87"/>
      <c r="P24745" s="127"/>
      <c r="Q24745" s="127"/>
      <c r="R24745" s="127"/>
    </row>
    <row r="24746" spans="7:18" x14ac:dyDescent="0.2">
      <c r="G24746" s="64"/>
      <c r="H24746" s="64"/>
      <c r="O24746" s="87"/>
      <c r="P24746" s="127"/>
      <c r="Q24746" s="127"/>
      <c r="R24746" s="127"/>
    </row>
    <row r="24747" spans="7:18" x14ac:dyDescent="0.2">
      <c r="G24747" s="64"/>
      <c r="H24747" s="64"/>
      <c r="O24747" s="87"/>
      <c r="P24747" s="127"/>
      <c r="Q24747" s="127"/>
      <c r="R24747" s="127"/>
    </row>
    <row r="24748" spans="7:18" x14ac:dyDescent="0.2">
      <c r="G24748" s="64"/>
      <c r="H24748" s="64"/>
      <c r="O24748" s="87"/>
      <c r="P24748" s="127"/>
      <c r="Q24748" s="127"/>
      <c r="R24748" s="127"/>
    </row>
    <row r="24749" spans="7:18" x14ac:dyDescent="0.2">
      <c r="G24749" s="64"/>
      <c r="H24749" s="64"/>
      <c r="O24749" s="87"/>
      <c r="P24749" s="127"/>
      <c r="Q24749" s="127"/>
      <c r="R24749" s="127"/>
    </row>
    <row r="24750" spans="7:18" x14ac:dyDescent="0.2">
      <c r="G24750" s="64"/>
      <c r="H24750" s="64"/>
      <c r="O24750" s="87"/>
      <c r="P24750" s="127"/>
      <c r="Q24750" s="127"/>
      <c r="R24750" s="127"/>
    </row>
    <row r="24751" spans="7:18" x14ac:dyDescent="0.2">
      <c r="G24751" s="64"/>
      <c r="H24751" s="64"/>
      <c r="O24751" s="87"/>
      <c r="P24751" s="127"/>
      <c r="Q24751" s="127"/>
      <c r="R24751" s="127"/>
    </row>
    <row r="24752" spans="7:18" x14ac:dyDescent="0.2">
      <c r="G24752" s="64"/>
      <c r="H24752" s="64"/>
      <c r="O24752" s="87"/>
      <c r="P24752" s="127"/>
      <c r="Q24752" s="127"/>
      <c r="R24752" s="127"/>
    </row>
    <row r="24753" spans="7:18" x14ac:dyDescent="0.2">
      <c r="G24753" s="64"/>
      <c r="H24753" s="64"/>
      <c r="O24753" s="87"/>
      <c r="P24753" s="127"/>
      <c r="Q24753" s="127"/>
      <c r="R24753" s="127"/>
    </row>
    <row r="24754" spans="7:18" x14ac:dyDescent="0.2">
      <c r="G24754" s="64"/>
      <c r="H24754" s="64"/>
      <c r="O24754" s="87"/>
      <c r="P24754" s="127"/>
      <c r="Q24754" s="127"/>
      <c r="R24754" s="127"/>
    </row>
    <row r="24755" spans="7:18" x14ac:dyDescent="0.2">
      <c r="G24755" s="64"/>
      <c r="H24755" s="64"/>
      <c r="O24755" s="87"/>
      <c r="P24755" s="127"/>
      <c r="Q24755" s="127"/>
      <c r="R24755" s="127"/>
    </row>
    <row r="24756" spans="7:18" x14ac:dyDescent="0.2">
      <c r="G24756" s="64"/>
      <c r="H24756" s="64"/>
      <c r="O24756" s="87"/>
      <c r="P24756" s="127"/>
      <c r="Q24756" s="127"/>
      <c r="R24756" s="127"/>
    </row>
    <row r="24757" spans="7:18" x14ac:dyDescent="0.2">
      <c r="G24757" s="64"/>
      <c r="H24757" s="64"/>
      <c r="O24757" s="87"/>
      <c r="P24757" s="127"/>
      <c r="Q24757" s="127"/>
      <c r="R24757" s="127"/>
    </row>
    <row r="24758" spans="7:18" x14ac:dyDescent="0.2">
      <c r="G24758" s="64"/>
      <c r="H24758" s="64"/>
      <c r="O24758" s="87"/>
      <c r="P24758" s="127"/>
      <c r="Q24758" s="127"/>
      <c r="R24758" s="127"/>
    </row>
    <row r="24759" spans="7:18" x14ac:dyDescent="0.2">
      <c r="G24759" s="64"/>
      <c r="H24759" s="64"/>
      <c r="O24759" s="87"/>
      <c r="P24759" s="127"/>
      <c r="Q24759" s="127"/>
      <c r="R24759" s="127"/>
    </row>
    <row r="24760" spans="7:18" x14ac:dyDescent="0.2">
      <c r="G24760" s="64"/>
      <c r="H24760" s="64"/>
      <c r="O24760" s="87"/>
      <c r="P24760" s="127"/>
      <c r="Q24760" s="127"/>
      <c r="R24760" s="127"/>
    </row>
    <row r="24761" spans="7:18" x14ac:dyDescent="0.2">
      <c r="G24761" s="64"/>
      <c r="H24761" s="64"/>
      <c r="O24761" s="87"/>
      <c r="P24761" s="127"/>
      <c r="Q24761" s="127"/>
      <c r="R24761" s="127"/>
    </row>
    <row r="24762" spans="7:18" x14ac:dyDescent="0.2">
      <c r="G24762" s="64"/>
      <c r="H24762" s="64"/>
      <c r="O24762" s="87"/>
      <c r="P24762" s="127"/>
      <c r="Q24762" s="127"/>
      <c r="R24762" s="127"/>
    </row>
    <row r="24763" spans="7:18" x14ac:dyDescent="0.2">
      <c r="G24763" s="64"/>
      <c r="H24763" s="64"/>
      <c r="O24763" s="87"/>
      <c r="P24763" s="127"/>
      <c r="Q24763" s="127"/>
      <c r="R24763" s="127"/>
    </row>
    <row r="24764" spans="7:18" x14ac:dyDescent="0.2">
      <c r="G24764" s="64"/>
      <c r="H24764" s="64"/>
      <c r="O24764" s="87"/>
      <c r="P24764" s="127"/>
      <c r="Q24764" s="127"/>
      <c r="R24764" s="127"/>
    </row>
    <row r="24765" spans="7:18" x14ac:dyDescent="0.2">
      <c r="G24765" s="64"/>
      <c r="H24765" s="64"/>
      <c r="O24765" s="87"/>
      <c r="P24765" s="127"/>
      <c r="Q24765" s="127"/>
      <c r="R24765" s="127"/>
    </row>
    <row r="24766" spans="7:18" x14ac:dyDescent="0.2">
      <c r="G24766" s="64"/>
      <c r="H24766" s="64"/>
      <c r="O24766" s="87"/>
      <c r="P24766" s="127"/>
      <c r="Q24766" s="127"/>
      <c r="R24766" s="127"/>
    </row>
    <row r="24767" spans="7:18" x14ac:dyDescent="0.2">
      <c r="G24767" s="64"/>
      <c r="H24767" s="64"/>
      <c r="O24767" s="87"/>
      <c r="P24767" s="127"/>
      <c r="Q24767" s="127"/>
      <c r="R24767" s="127"/>
    </row>
    <row r="24768" spans="7:18" x14ac:dyDescent="0.2">
      <c r="G24768" s="64"/>
      <c r="H24768" s="64"/>
      <c r="O24768" s="87"/>
      <c r="P24768" s="127"/>
      <c r="Q24768" s="127"/>
      <c r="R24768" s="127"/>
    </row>
    <row r="24769" spans="7:18" x14ac:dyDescent="0.2">
      <c r="G24769" s="64"/>
      <c r="H24769" s="64"/>
      <c r="O24769" s="87"/>
      <c r="P24769" s="127"/>
      <c r="Q24769" s="127"/>
      <c r="R24769" s="127"/>
    </row>
    <row r="24770" spans="7:18" x14ac:dyDescent="0.2">
      <c r="G24770" s="64"/>
      <c r="H24770" s="64"/>
      <c r="O24770" s="87"/>
      <c r="P24770" s="127"/>
      <c r="Q24770" s="127"/>
      <c r="R24770" s="127"/>
    </row>
    <row r="24771" spans="7:18" x14ac:dyDescent="0.2">
      <c r="G24771" s="64"/>
      <c r="H24771" s="64"/>
      <c r="O24771" s="87"/>
      <c r="P24771" s="127"/>
      <c r="Q24771" s="127"/>
      <c r="R24771" s="127"/>
    </row>
    <row r="24772" spans="7:18" x14ac:dyDescent="0.2">
      <c r="G24772" s="64"/>
      <c r="H24772" s="64"/>
      <c r="O24772" s="87"/>
      <c r="P24772" s="127"/>
      <c r="Q24772" s="127"/>
      <c r="R24772" s="127"/>
    </row>
    <row r="24773" spans="7:18" x14ac:dyDescent="0.2">
      <c r="G24773" s="64"/>
      <c r="H24773" s="64"/>
      <c r="O24773" s="87"/>
      <c r="P24773" s="127"/>
      <c r="Q24773" s="127"/>
      <c r="R24773" s="127"/>
    </row>
    <row r="24774" spans="7:18" x14ac:dyDescent="0.2">
      <c r="G24774" s="64"/>
      <c r="H24774" s="64"/>
      <c r="O24774" s="87"/>
      <c r="P24774" s="127"/>
      <c r="Q24774" s="127"/>
      <c r="R24774" s="127"/>
    </row>
    <row r="24775" spans="7:18" x14ac:dyDescent="0.2">
      <c r="G24775" s="64"/>
      <c r="H24775" s="64"/>
      <c r="O24775" s="87"/>
      <c r="P24775" s="127"/>
      <c r="Q24775" s="127"/>
      <c r="R24775" s="127"/>
    </row>
    <row r="24776" spans="7:18" x14ac:dyDescent="0.2">
      <c r="G24776" s="64"/>
      <c r="H24776" s="64"/>
      <c r="O24776" s="87"/>
      <c r="P24776" s="127"/>
      <c r="Q24776" s="127"/>
      <c r="R24776" s="127"/>
    </row>
    <row r="24777" spans="7:18" x14ac:dyDescent="0.2">
      <c r="G24777" s="64"/>
      <c r="H24777" s="64"/>
      <c r="O24777" s="87"/>
      <c r="P24777" s="127"/>
      <c r="Q24777" s="127"/>
      <c r="R24777" s="127"/>
    </row>
    <row r="24778" spans="7:18" x14ac:dyDescent="0.2">
      <c r="G24778" s="64"/>
      <c r="H24778" s="64"/>
      <c r="O24778" s="87"/>
      <c r="P24778" s="127"/>
      <c r="Q24778" s="127"/>
      <c r="R24778" s="127"/>
    </row>
    <row r="24779" spans="7:18" x14ac:dyDescent="0.2">
      <c r="G24779" s="64"/>
      <c r="H24779" s="64"/>
      <c r="O24779" s="87"/>
      <c r="P24779" s="127"/>
      <c r="Q24779" s="127"/>
      <c r="R24779" s="127"/>
    </row>
    <row r="24780" spans="7:18" x14ac:dyDescent="0.2">
      <c r="G24780" s="64"/>
      <c r="H24780" s="64"/>
      <c r="O24780" s="87"/>
      <c r="P24780" s="127"/>
      <c r="Q24780" s="127"/>
      <c r="R24780" s="127"/>
    </row>
    <row r="24781" spans="7:18" x14ac:dyDescent="0.2">
      <c r="G24781" s="64"/>
      <c r="H24781" s="64"/>
      <c r="O24781" s="87"/>
      <c r="P24781" s="127"/>
      <c r="Q24781" s="127"/>
      <c r="R24781" s="127"/>
    </row>
    <row r="24782" spans="7:18" x14ac:dyDescent="0.2">
      <c r="G24782" s="64"/>
      <c r="H24782" s="64"/>
      <c r="O24782" s="87"/>
      <c r="P24782" s="127"/>
      <c r="Q24782" s="127"/>
      <c r="R24782" s="127"/>
    </row>
    <row r="24783" spans="7:18" x14ac:dyDescent="0.2">
      <c r="G24783" s="64"/>
      <c r="H24783" s="64"/>
      <c r="O24783" s="87"/>
      <c r="P24783" s="127"/>
      <c r="Q24783" s="127"/>
      <c r="R24783" s="127"/>
    </row>
    <row r="24784" spans="7:18" x14ac:dyDescent="0.2">
      <c r="G24784" s="64"/>
      <c r="H24784" s="64"/>
      <c r="O24784" s="87"/>
      <c r="P24784" s="127"/>
      <c r="Q24784" s="127"/>
      <c r="R24784" s="127"/>
    </row>
    <row r="24785" spans="7:18" x14ac:dyDescent="0.2">
      <c r="G24785" s="64"/>
      <c r="H24785" s="64"/>
      <c r="O24785" s="87"/>
      <c r="P24785" s="127"/>
      <c r="Q24785" s="127"/>
      <c r="R24785" s="127"/>
    </row>
    <row r="24786" spans="7:18" x14ac:dyDescent="0.2">
      <c r="G24786" s="64"/>
      <c r="H24786" s="64"/>
      <c r="O24786" s="87"/>
      <c r="P24786" s="127"/>
      <c r="Q24786" s="127"/>
      <c r="R24786" s="127"/>
    </row>
    <row r="24787" spans="7:18" x14ac:dyDescent="0.2">
      <c r="G24787" s="64"/>
      <c r="H24787" s="64"/>
      <c r="O24787" s="87"/>
      <c r="P24787" s="127"/>
      <c r="Q24787" s="127"/>
      <c r="R24787" s="127"/>
    </row>
    <row r="24788" spans="7:18" x14ac:dyDescent="0.2">
      <c r="G24788" s="64"/>
      <c r="H24788" s="64"/>
      <c r="O24788" s="87"/>
      <c r="P24788" s="127"/>
      <c r="Q24788" s="127"/>
      <c r="R24788" s="127"/>
    </row>
    <row r="24789" spans="7:18" x14ac:dyDescent="0.2">
      <c r="G24789" s="64"/>
      <c r="H24789" s="64"/>
      <c r="O24789" s="87"/>
      <c r="P24789" s="127"/>
      <c r="Q24789" s="127"/>
      <c r="R24789" s="127"/>
    </row>
    <row r="24790" spans="7:18" x14ac:dyDescent="0.2">
      <c r="G24790" s="64"/>
      <c r="H24790" s="64"/>
      <c r="O24790" s="87"/>
      <c r="P24790" s="127"/>
      <c r="Q24790" s="127"/>
      <c r="R24790" s="127"/>
    </row>
    <row r="24791" spans="7:18" x14ac:dyDescent="0.2">
      <c r="G24791" s="64"/>
      <c r="H24791" s="64"/>
      <c r="O24791" s="87"/>
      <c r="P24791" s="127"/>
      <c r="Q24791" s="127"/>
      <c r="R24791" s="127"/>
    </row>
    <row r="24792" spans="7:18" x14ac:dyDescent="0.2">
      <c r="G24792" s="64"/>
      <c r="H24792" s="64"/>
      <c r="O24792" s="87"/>
      <c r="P24792" s="127"/>
      <c r="Q24792" s="127"/>
      <c r="R24792" s="127"/>
    </row>
    <row r="24793" spans="7:18" x14ac:dyDescent="0.2">
      <c r="G24793" s="64"/>
      <c r="H24793" s="64"/>
      <c r="O24793" s="87"/>
      <c r="P24793" s="127"/>
      <c r="Q24793" s="127"/>
      <c r="R24793" s="127"/>
    </row>
    <row r="24794" spans="7:18" x14ac:dyDescent="0.2">
      <c r="G24794" s="64"/>
      <c r="H24794" s="64"/>
      <c r="O24794" s="87"/>
      <c r="P24794" s="127"/>
      <c r="Q24794" s="127"/>
      <c r="R24794" s="127"/>
    </row>
    <row r="24795" spans="7:18" x14ac:dyDescent="0.2">
      <c r="G24795" s="64"/>
      <c r="H24795" s="64"/>
      <c r="O24795" s="87"/>
      <c r="P24795" s="127"/>
      <c r="Q24795" s="127"/>
      <c r="R24795" s="127"/>
    </row>
    <row r="24796" spans="7:18" x14ac:dyDescent="0.2">
      <c r="G24796" s="64"/>
      <c r="H24796" s="64"/>
      <c r="O24796" s="87"/>
      <c r="P24796" s="127"/>
      <c r="Q24796" s="127"/>
      <c r="R24796" s="127"/>
    </row>
    <row r="24797" spans="7:18" x14ac:dyDescent="0.2">
      <c r="G24797" s="64"/>
      <c r="H24797" s="64"/>
      <c r="O24797" s="87"/>
      <c r="P24797" s="127"/>
      <c r="Q24797" s="127"/>
      <c r="R24797" s="127"/>
    </row>
    <row r="24798" spans="7:18" x14ac:dyDescent="0.2">
      <c r="G24798" s="64"/>
      <c r="H24798" s="64"/>
      <c r="O24798" s="87"/>
      <c r="P24798" s="127"/>
      <c r="Q24798" s="127"/>
      <c r="R24798" s="127"/>
    </row>
    <row r="24799" spans="7:18" x14ac:dyDescent="0.2">
      <c r="G24799" s="64"/>
      <c r="H24799" s="64"/>
      <c r="O24799" s="87"/>
      <c r="P24799" s="127"/>
      <c r="Q24799" s="127"/>
      <c r="R24799" s="127"/>
    </row>
    <row r="24800" spans="7:18" x14ac:dyDescent="0.2">
      <c r="G24800" s="64"/>
      <c r="H24800" s="64"/>
      <c r="O24800" s="87"/>
      <c r="P24800" s="127"/>
      <c r="Q24800" s="127"/>
      <c r="R24800" s="127"/>
    </row>
    <row r="24801" spans="7:18" x14ac:dyDescent="0.2">
      <c r="G24801" s="64"/>
      <c r="H24801" s="64"/>
      <c r="O24801" s="87"/>
      <c r="P24801" s="127"/>
      <c r="Q24801" s="127"/>
      <c r="R24801" s="127"/>
    </row>
    <row r="24802" spans="7:18" x14ac:dyDescent="0.2">
      <c r="G24802" s="64"/>
      <c r="H24802" s="64"/>
      <c r="O24802" s="87"/>
      <c r="P24802" s="127"/>
      <c r="Q24802" s="127"/>
      <c r="R24802" s="127"/>
    </row>
    <row r="24803" spans="7:18" x14ac:dyDescent="0.2">
      <c r="G24803" s="64"/>
      <c r="H24803" s="64"/>
      <c r="O24803" s="87"/>
      <c r="P24803" s="127"/>
      <c r="Q24803" s="127"/>
      <c r="R24803" s="127"/>
    </row>
    <row r="24804" spans="7:18" x14ac:dyDescent="0.2">
      <c r="G24804" s="64"/>
      <c r="H24804" s="64"/>
      <c r="O24804" s="87"/>
      <c r="P24804" s="127"/>
      <c r="Q24804" s="127"/>
      <c r="R24804" s="127"/>
    </row>
    <row r="24805" spans="7:18" x14ac:dyDescent="0.2">
      <c r="G24805" s="64"/>
      <c r="H24805" s="64"/>
      <c r="O24805" s="87"/>
      <c r="P24805" s="127"/>
      <c r="Q24805" s="127"/>
      <c r="R24805" s="127"/>
    </row>
    <row r="24806" spans="7:18" x14ac:dyDescent="0.2">
      <c r="G24806" s="64"/>
      <c r="H24806" s="64"/>
      <c r="O24806" s="87"/>
      <c r="P24806" s="127"/>
      <c r="Q24806" s="127"/>
      <c r="R24806" s="127"/>
    </row>
    <row r="24807" spans="7:18" x14ac:dyDescent="0.2">
      <c r="G24807" s="64"/>
      <c r="H24807" s="64"/>
      <c r="O24807" s="87"/>
      <c r="P24807" s="127"/>
      <c r="Q24807" s="127"/>
      <c r="R24807" s="127"/>
    </row>
    <row r="24808" spans="7:18" x14ac:dyDescent="0.2">
      <c r="G24808" s="64"/>
      <c r="H24808" s="64"/>
      <c r="O24808" s="87"/>
      <c r="P24808" s="127"/>
      <c r="Q24808" s="127"/>
      <c r="R24808" s="127"/>
    </row>
    <row r="24809" spans="7:18" x14ac:dyDescent="0.2">
      <c r="G24809" s="64"/>
      <c r="H24809" s="64"/>
      <c r="O24809" s="87"/>
      <c r="P24809" s="127"/>
      <c r="Q24809" s="127"/>
      <c r="R24809" s="127"/>
    </row>
    <row r="24810" spans="7:18" x14ac:dyDescent="0.2">
      <c r="G24810" s="64"/>
      <c r="H24810" s="64"/>
      <c r="O24810" s="87"/>
      <c r="P24810" s="127"/>
      <c r="Q24810" s="127"/>
      <c r="R24810" s="127"/>
    </row>
    <row r="24811" spans="7:18" x14ac:dyDescent="0.2">
      <c r="G24811" s="64"/>
      <c r="H24811" s="64"/>
      <c r="O24811" s="87"/>
      <c r="P24811" s="127"/>
      <c r="Q24811" s="127"/>
      <c r="R24811" s="127"/>
    </row>
    <row r="24812" spans="7:18" x14ac:dyDescent="0.2">
      <c r="G24812" s="64"/>
      <c r="H24812" s="64"/>
      <c r="O24812" s="87"/>
      <c r="P24812" s="127"/>
      <c r="Q24812" s="127"/>
      <c r="R24812" s="127"/>
    </row>
    <row r="24813" spans="7:18" x14ac:dyDescent="0.2">
      <c r="G24813" s="64"/>
      <c r="H24813" s="64"/>
      <c r="O24813" s="87"/>
      <c r="P24813" s="127"/>
      <c r="Q24813" s="127"/>
      <c r="R24813" s="127"/>
    </row>
    <row r="24814" spans="7:18" x14ac:dyDescent="0.2">
      <c r="G24814" s="64"/>
      <c r="H24814" s="64"/>
      <c r="O24814" s="87"/>
      <c r="P24814" s="127"/>
      <c r="Q24814" s="127"/>
      <c r="R24814" s="127"/>
    </row>
    <row r="24815" spans="7:18" x14ac:dyDescent="0.2">
      <c r="G24815" s="64"/>
      <c r="H24815" s="64"/>
      <c r="O24815" s="87"/>
      <c r="P24815" s="127"/>
      <c r="Q24815" s="127"/>
      <c r="R24815" s="127"/>
    </row>
    <row r="24816" spans="7:18" x14ac:dyDescent="0.2">
      <c r="G24816" s="64"/>
      <c r="H24816" s="64"/>
      <c r="O24816" s="87"/>
      <c r="P24816" s="127"/>
      <c r="Q24816" s="127"/>
      <c r="R24816" s="127"/>
    </row>
    <row r="24817" spans="7:18" x14ac:dyDescent="0.2">
      <c r="G24817" s="64"/>
      <c r="H24817" s="64"/>
      <c r="O24817" s="87"/>
      <c r="P24817" s="127"/>
      <c r="Q24817" s="127"/>
      <c r="R24817" s="127"/>
    </row>
    <row r="24818" spans="7:18" x14ac:dyDescent="0.2">
      <c r="G24818" s="64"/>
      <c r="H24818" s="64"/>
      <c r="O24818" s="87"/>
      <c r="P24818" s="127"/>
      <c r="Q24818" s="127"/>
      <c r="R24818" s="127"/>
    </row>
    <row r="24819" spans="7:18" x14ac:dyDescent="0.2">
      <c r="G24819" s="64"/>
      <c r="H24819" s="64"/>
      <c r="O24819" s="87"/>
      <c r="P24819" s="127"/>
      <c r="Q24819" s="127"/>
      <c r="R24819" s="127"/>
    </row>
    <row r="24820" spans="7:18" x14ac:dyDescent="0.2">
      <c r="G24820" s="64"/>
      <c r="H24820" s="64"/>
      <c r="O24820" s="87"/>
      <c r="P24820" s="127"/>
      <c r="Q24820" s="127"/>
      <c r="R24820" s="127"/>
    </row>
    <row r="24821" spans="7:18" x14ac:dyDescent="0.2">
      <c r="G24821" s="64"/>
      <c r="H24821" s="64"/>
      <c r="O24821" s="87"/>
      <c r="P24821" s="127"/>
      <c r="Q24821" s="127"/>
      <c r="R24821" s="127"/>
    </row>
    <row r="24822" spans="7:18" x14ac:dyDescent="0.2">
      <c r="G24822" s="64"/>
      <c r="H24822" s="64"/>
      <c r="O24822" s="87"/>
      <c r="P24822" s="127"/>
      <c r="Q24822" s="127"/>
      <c r="R24822" s="127"/>
    </row>
    <row r="24823" spans="7:18" x14ac:dyDescent="0.2">
      <c r="G24823" s="64"/>
      <c r="H24823" s="64"/>
      <c r="O24823" s="87"/>
      <c r="P24823" s="127"/>
      <c r="Q24823" s="127"/>
      <c r="R24823" s="127"/>
    </row>
    <row r="24824" spans="7:18" x14ac:dyDescent="0.2">
      <c r="G24824" s="64"/>
      <c r="H24824" s="64"/>
      <c r="O24824" s="87"/>
      <c r="P24824" s="127"/>
      <c r="Q24824" s="127"/>
      <c r="R24824" s="127"/>
    </row>
    <row r="24825" spans="7:18" x14ac:dyDescent="0.2">
      <c r="G24825" s="64"/>
      <c r="H24825" s="64"/>
      <c r="O24825" s="87"/>
      <c r="P24825" s="127"/>
      <c r="Q24825" s="127"/>
      <c r="R24825" s="127"/>
    </row>
    <row r="24826" spans="7:18" x14ac:dyDescent="0.2">
      <c r="G24826" s="64"/>
      <c r="H24826" s="64"/>
      <c r="O24826" s="87"/>
      <c r="P24826" s="127"/>
      <c r="Q24826" s="127"/>
      <c r="R24826" s="127"/>
    </row>
    <row r="24827" spans="7:18" x14ac:dyDescent="0.2">
      <c r="G24827" s="64"/>
      <c r="H24827" s="64"/>
      <c r="O24827" s="87"/>
      <c r="P24827" s="127"/>
      <c r="Q24827" s="127"/>
      <c r="R24827" s="127"/>
    </row>
    <row r="24828" spans="7:18" x14ac:dyDescent="0.2">
      <c r="G24828" s="64"/>
      <c r="H24828" s="64"/>
      <c r="O24828" s="87"/>
      <c r="P24828" s="127"/>
      <c r="Q24828" s="127"/>
      <c r="R24828" s="127"/>
    </row>
    <row r="24829" spans="7:18" x14ac:dyDescent="0.2">
      <c r="G24829" s="64"/>
      <c r="H24829" s="64"/>
      <c r="O24829" s="87"/>
      <c r="P24829" s="127"/>
      <c r="Q24829" s="127"/>
      <c r="R24829" s="127"/>
    </row>
    <row r="24830" spans="7:18" x14ac:dyDescent="0.2">
      <c r="G24830" s="64"/>
      <c r="H24830" s="64"/>
      <c r="O24830" s="87"/>
      <c r="P24830" s="127"/>
      <c r="Q24830" s="127"/>
      <c r="R24830" s="127"/>
    </row>
    <row r="24831" spans="7:18" x14ac:dyDescent="0.2">
      <c r="G24831" s="64"/>
      <c r="H24831" s="64"/>
      <c r="O24831" s="87"/>
      <c r="P24831" s="127"/>
      <c r="Q24831" s="127"/>
      <c r="R24831" s="127"/>
    </row>
    <row r="24832" spans="7:18" x14ac:dyDescent="0.2">
      <c r="G24832" s="64"/>
      <c r="H24832" s="64"/>
      <c r="O24832" s="87"/>
      <c r="P24832" s="127"/>
      <c r="Q24832" s="127"/>
      <c r="R24832" s="127"/>
    </row>
    <row r="24833" spans="7:18" x14ac:dyDescent="0.2">
      <c r="G24833" s="64"/>
      <c r="H24833" s="64"/>
      <c r="O24833" s="87"/>
      <c r="P24833" s="127"/>
      <c r="Q24833" s="127"/>
      <c r="R24833" s="127"/>
    </row>
    <row r="24834" spans="7:18" x14ac:dyDescent="0.2">
      <c r="G24834" s="64"/>
      <c r="H24834" s="64"/>
      <c r="O24834" s="87"/>
      <c r="P24834" s="127"/>
      <c r="Q24834" s="127"/>
      <c r="R24834" s="127"/>
    </row>
    <row r="24835" spans="7:18" x14ac:dyDescent="0.2">
      <c r="G24835" s="64"/>
      <c r="H24835" s="64"/>
      <c r="O24835" s="87"/>
      <c r="P24835" s="127"/>
      <c r="Q24835" s="127"/>
      <c r="R24835" s="127"/>
    </row>
    <row r="24836" spans="7:18" x14ac:dyDescent="0.2">
      <c r="G24836" s="64"/>
      <c r="H24836" s="64"/>
      <c r="O24836" s="87"/>
      <c r="P24836" s="127"/>
      <c r="Q24836" s="127"/>
      <c r="R24836" s="127"/>
    </row>
    <row r="24837" spans="7:18" x14ac:dyDescent="0.2">
      <c r="G24837" s="64"/>
      <c r="H24837" s="64"/>
      <c r="O24837" s="87"/>
      <c r="P24837" s="127"/>
      <c r="Q24837" s="127"/>
      <c r="R24837" s="127"/>
    </row>
    <row r="24838" spans="7:18" x14ac:dyDescent="0.2">
      <c r="G24838" s="64"/>
      <c r="H24838" s="64"/>
      <c r="O24838" s="87"/>
      <c r="P24838" s="127"/>
      <c r="Q24838" s="127"/>
      <c r="R24838" s="127"/>
    </row>
    <row r="24839" spans="7:18" x14ac:dyDescent="0.2">
      <c r="G24839" s="64"/>
      <c r="H24839" s="64"/>
      <c r="O24839" s="87"/>
      <c r="P24839" s="127"/>
      <c r="Q24839" s="127"/>
      <c r="R24839" s="127"/>
    </row>
    <row r="24840" spans="7:18" x14ac:dyDescent="0.2">
      <c r="G24840" s="64"/>
      <c r="H24840" s="64"/>
      <c r="O24840" s="87"/>
      <c r="P24840" s="127"/>
      <c r="Q24840" s="127"/>
      <c r="R24840" s="127"/>
    </row>
    <row r="24841" spans="7:18" x14ac:dyDescent="0.2">
      <c r="G24841" s="64"/>
      <c r="H24841" s="64"/>
      <c r="O24841" s="87"/>
      <c r="P24841" s="127"/>
      <c r="Q24841" s="127"/>
      <c r="R24841" s="127"/>
    </row>
    <row r="24842" spans="7:18" x14ac:dyDescent="0.2">
      <c r="G24842" s="64"/>
      <c r="H24842" s="64"/>
      <c r="O24842" s="87"/>
      <c r="P24842" s="127"/>
      <c r="Q24842" s="127"/>
      <c r="R24842" s="127"/>
    </row>
    <row r="24843" spans="7:18" x14ac:dyDescent="0.2">
      <c r="G24843" s="64"/>
      <c r="H24843" s="64"/>
      <c r="O24843" s="87"/>
      <c r="P24843" s="127"/>
      <c r="Q24843" s="127"/>
      <c r="R24843" s="127"/>
    </row>
    <row r="24844" spans="7:18" x14ac:dyDescent="0.2">
      <c r="G24844" s="64"/>
      <c r="H24844" s="64"/>
      <c r="O24844" s="87"/>
      <c r="P24844" s="127"/>
      <c r="Q24844" s="127"/>
      <c r="R24844" s="127"/>
    </row>
    <row r="24845" spans="7:18" x14ac:dyDescent="0.2">
      <c r="G24845" s="64"/>
      <c r="H24845" s="64"/>
      <c r="O24845" s="87"/>
      <c r="P24845" s="127"/>
      <c r="Q24845" s="127"/>
      <c r="R24845" s="127"/>
    </row>
    <row r="24846" spans="7:18" x14ac:dyDescent="0.2">
      <c r="G24846" s="64"/>
      <c r="H24846" s="64"/>
      <c r="O24846" s="87"/>
      <c r="P24846" s="127"/>
      <c r="Q24846" s="127"/>
      <c r="R24846" s="127"/>
    </row>
    <row r="24847" spans="7:18" x14ac:dyDescent="0.2">
      <c r="G24847" s="64"/>
      <c r="H24847" s="64"/>
      <c r="O24847" s="87"/>
      <c r="P24847" s="127"/>
      <c r="Q24847" s="127"/>
      <c r="R24847" s="127"/>
    </row>
    <row r="24848" spans="7:18" x14ac:dyDescent="0.2">
      <c r="G24848" s="64"/>
      <c r="H24848" s="64"/>
      <c r="O24848" s="87"/>
      <c r="P24848" s="127"/>
      <c r="Q24848" s="127"/>
      <c r="R24848" s="127"/>
    </row>
    <row r="24849" spans="7:18" x14ac:dyDescent="0.2">
      <c r="G24849" s="64"/>
      <c r="H24849" s="64"/>
      <c r="O24849" s="87"/>
      <c r="P24849" s="127"/>
      <c r="Q24849" s="127"/>
      <c r="R24849" s="127"/>
    </row>
    <row r="24850" spans="7:18" x14ac:dyDescent="0.2">
      <c r="G24850" s="64"/>
      <c r="H24850" s="64"/>
      <c r="O24850" s="87"/>
      <c r="P24850" s="127"/>
      <c r="Q24850" s="127"/>
      <c r="R24850" s="127"/>
    </row>
    <row r="24851" spans="7:18" x14ac:dyDescent="0.2">
      <c r="G24851" s="64"/>
      <c r="H24851" s="64"/>
      <c r="O24851" s="87"/>
      <c r="P24851" s="127"/>
      <c r="Q24851" s="127"/>
      <c r="R24851" s="127"/>
    </row>
    <row r="24852" spans="7:18" x14ac:dyDescent="0.2">
      <c r="G24852" s="64"/>
      <c r="H24852" s="64"/>
      <c r="O24852" s="87"/>
      <c r="P24852" s="127"/>
      <c r="Q24852" s="127"/>
      <c r="R24852" s="127"/>
    </row>
    <row r="24853" spans="7:18" x14ac:dyDescent="0.2">
      <c r="G24853" s="64"/>
      <c r="H24853" s="64"/>
      <c r="O24853" s="87"/>
      <c r="P24853" s="127"/>
      <c r="Q24853" s="127"/>
      <c r="R24853" s="127"/>
    </row>
    <row r="24854" spans="7:18" x14ac:dyDescent="0.2">
      <c r="G24854" s="64"/>
      <c r="H24854" s="64"/>
      <c r="O24854" s="87"/>
      <c r="P24854" s="127"/>
      <c r="Q24854" s="127"/>
      <c r="R24854" s="127"/>
    </row>
    <row r="24855" spans="7:18" x14ac:dyDescent="0.2">
      <c r="G24855" s="64"/>
      <c r="H24855" s="64"/>
      <c r="O24855" s="87"/>
      <c r="P24855" s="127"/>
      <c r="Q24855" s="127"/>
      <c r="R24855" s="127"/>
    </row>
    <row r="24856" spans="7:18" x14ac:dyDescent="0.2">
      <c r="G24856" s="64"/>
      <c r="H24856" s="64"/>
      <c r="O24856" s="87"/>
      <c r="P24856" s="127"/>
      <c r="Q24856" s="127"/>
      <c r="R24856" s="127"/>
    </row>
    <row r="24857" spans="7:18" x14ac:dyDescent="0.2">
      <c r="G24857" s="64"/>
      <c r="H24857" s="64"/>
      <c r="O24857" s="87"/>
      <c r="P24857" s="127"/>
      <c r="Q24857" s="127"/>
      <c r="R24857" s="127"/>
    </row>
    <row r="24858" spans="7:18" x14ac:dyDescent="0.2">
      <c r="G24858" s="64"/>
      <c r="H24858" s="64"/>
      <c r="O24858" s="87"/>
      <c r="P24858" s="127"/>
      <c r="Q24858" s="127"/>
      <c r="R24858" s="127"/>
    </row>
    <row r="24859" spans="7:18" x14ac:dyDescent="0.2">
      <c r="G24859" s="64"/>
      <c r="H24859" s="64"/>
      <c r="O24859" s="87"/>
      <c r="P24859" s="127"/>
      <c r="Q24859" s="127"/>
      <c r="R24859" s="127"/>
    </row>
    <row r="24860" spans="7:18" x14ac:dyDescent="0.2">
      <c r="G24860" s="64"/>
      <c r="H24860" s="64"/>
      <c r="O24860" s="87"/>
      <c r="P24860" s="127"/>
      <c r="Q24860" s="127"/>
      <c r="R24860" s="127"/>
    </row>
    <row r="24861" spans="7:18" x14ac:dyDescent="0.2">
      <c r="G24861" s="64"/>
      <c r="H24861" s="64"/>
      <c r="O24861" s="87"/>
      <c r="P24861" s="127"/>
      <c r="Q24861" s="127"/>
      <c r="R24861" s="127"/>
    </row>
    <row r="24862" spans="7:18" x14ac:dyDescent="0.2">
      <c r="G24862" s="64"/>
      <c r="H24862" s="64"/>
      <c r="O24862" s="87"/>
      <c r="P24862" s="127"/>
      <c r="Q24862" s="127"/>
      <c r="R24862" s="127"/>
    </row>
    <row r="24863" spans="7:18" x14ac:dyDescent="0.2">
      <c r="G24863" s="64"/>
      <c r="H24863" s="64"/>
      <c r="O24863" s="87"/>
      <c r="P24863" s="127"/>
      <c r="Q24863" s="127"/>
      <c r="R24863" s="127"/>
    </row>
    <row r="24864" spans="7:18" x14ac:dyDescent="0.2">
      <c r="G24864" s="64"/>
      <c r="H24864" s="64"/>
      <c r="O24864" s="87"/>
      <c r="P24864" s="127"/>
      <c r="Q24864" s="127"/>
      <c r="R24864" s="127"/>
    </row>
    <row r="24865" spans="7:18" x14ac:dyDescent="0.2">
      <c r="G24865" s="64"/>
      <c r="H24865" s="64"/>
      <c r="O24865" s="87"/>
      <c r="P24865" s="127"/>
      <c r="Q24865" s="127"/>
      <c r="R24865" s="127"/>
    </row>
    <row r="24866" spans="7:18" x14ac:dyDescent="0.2">
      <c r="G24866" s="64"/>
      <c r="H24866" s="64"/>
      <c r="O24866" s="87"/>
      <c r="P24866" s="127"/>
      <c r="Q24866" s="127"/>
      <c r="R24866" s="127"/>
    </row>
    <row r="24867" spans="7:18" x14ac:dyDescent="0.2">
      <c r="G24867" s="64"/>
      <c r="H24867" s="64"/>
      <c r="O24867" s="87"/>
      <c r="P24867" s="127"/>
      <c r="Q24867" s="127"/>
      <c r="R24867" s="127"/>
    </row>
    <row r="24868" spans="7:18" x14ac:dyDescent="0.2">
      <c r="G24868" s="64"/>
      <c r="H24868" s="64"/>
      <c r="O24868" s="87"/>
      <c r="P24868" s="127"/>
      <c r="Q24868" s="127"/>
      <c r="R24868" s="127"/>
    </row>
    <row r="24869" spans="7:18" x14ac:dyDescent="0.2">
      <c r="G24869" s="64"/>
      <c r="H24869" s="64"/>
      <c r="O24869" s="87"/>
      <c r="P24869" s="127"/>
      <c r="Q24869" s="127"/>
      <c r="R24869" s="127"/>
    </row>
    <row r="24870" spans="7:18" x14ac:dyDescent="0.2">
      <c r="G24870" s="64"/>
      <c r="H24870" s="64"/>
      <c r="O24870" s="87"/>
      <c r="P24870" s="127"/>
      <c r="Q24870" s="127"/>
      <c r="R24870" s="127"/>
    </row>
    <row r="24871" spans="7:18" x14ac:dyDescent="0.2">
      <c r="G24871" s="64"/>
      <c r="H24871" s="64"/>
      <c r="O24871" s="87"/>
      <c r="P24871" s="127"/>
      <c r="Q24871" s="127"/>
      <c r="R24871" s="127"/>
    </row>
    <row r="24872" spans="7:18" x14ac:dyDescent="0.2">
      <c r="G24872" s="64"/>
      <c r="H24872" s="64"/>
      <c r="O24872" s="87"/>
      <c r="P24872" s="127"/>
      <c r="Q24872" s="127"/>
      <c r="R24872" s="127"/>
    </row>
    <row r="24873" spans="7:18" x14ac:dyDescent="0.2">
      <c r="G24873" s="64"/>
      <c r="H24873" s="64"/>
      <c r="O24873" s="87"/>
      <c r="P24873" s="127"/>
      <c r="Q24873" s="127"/>
      <c r="R24873" s="127"/>
    </row>
    <row r="24874" spans="7:18" x14ac:dyDescent="0.2">
      <c r="G24874" s="64"/>
      <c r="H24874" s="64"/>
      <c r="O24874" s="87"/>
      <c r="P24874" s="127"/>
      <c r="Q24874" s="127"/>
      <c r="R24874" s="127"/>
    </row>
    <row r="24875" spans="7:18" x14ac:dyDescent="0.2">
      <c r="G24875" s="64"/>
      <c r="H24875" s="64"/>
      <c r="O24875" s="87"/>
      <c r="P24875" s="127"/>
      <c r="Q24875" s="127"/>
      <c r="R24875" s="127"/>
    </row>
    <row r="24876" spans="7:18" x14ac:dyDescent="0.2">
      <c r="G24876" s="64"/>
      <c r="H24876" s="64"/>
      <c r="O24876" s="87"/>
      <c r="P24876" s="127"/>
      <c r="Q24876" s="127"/>
      <c r="R24876" s="127"/>
    </row>
    <row r="24877" spans="7:18" x14ac:dyDescent="0.2">
      <c r="G24877" s="64"/>
      <c r="H24877" s="64"/>
      <c r="O24877" s="87"/>
      <c r="P24877" s="127"/>
      <c r="Q24877" s="127"/>
      <c r="R24877" s="127"/>
    </row>
    <row r="24878" spans="7:18" x14ac:dyDescent="0.2">
      <c r="G24878" s="64"/>
      <c r="H24878" s="64"/>
      <c r="O24878" s="87"/>
      <c r="P24878" s="127"/>
      <c r="Q24878" s="127"/>
      <c r="R24878" s="127"/>
    </row>
    <row r="24879" spans="7:18" x14ac:dyDescent="0.2">
      <c r="G24879" s="64"/>
      <c r="H24879" s="64"/>
      <c r="O24879" s="87"/>
      <c r="P24879" s="127"/>
      <c r="Q24879" s="127"/>
      <c r="R24879" s="127"/>
    </row>
    <row r="24880" spans="7:18" x14ac:dyDescent="0.2">
      <c r="G24880" s="64"/>
      <c r="H24880" s="64"/>
      <c r="O24880" s="87"/>
      <c r="P24880" s="127"/>
      <c r="Q24880" s="127"/>
      <c r="R24880" s="127"/>
    </row>
    <row r="24881" spans="7:18" x14ac:dyDescent="0.2">
      <c r="G24881" s="64"/>
      <c r="H24881" s="64"/>
      <c r="O24881" s="87"/>
      <c r="P24881" s="127"/>
      <c r="Q24881" s="127"/>
      <c r="R24881" s="127"/>
    </row>
    <row r="24882" spans="7:18" x14ac:dyDescent="0.2">
      <c r="G24882" s="64"/>
      <c r="H24882" s="64"/>
      <c r="O24882" s="87"/>
      <c r="P24882" s="127"/>
      <c r="Q24882" s="127"/>
      <c r="R24882" s="127"/>
    </row>
    <row r="24883" spans="7:18" x14ac:dyDescent="0.2">
      <c r="G24883" s="64"/>
      <c r="H24883" s="64"/>
      <c r="O24883" s="87"/>
      <c r="P24883" s="127"/>
      <c r="Q24883" s="127"/>
      <c r="R24883" s="127"/>
    </row>
    <row r="24884" spans="7:18" x14ac:dyDescent="0.2">
      <c r="G24884" s="64"/>
      <c r="H24884" s="64"/>
      <c r="O24884" s="87"/>
      <c r="P24884" s="127"/>
      <c r="Q24884" s="127"/>
      <c r="R24884" s="127"/>
    </row>
    <row r="24885" spans="7:18" x14ac:dyDescent="0.2">
      <c r="G24885" s="64"/>
      <c r="H24885" s="64"/>
      <c r="O24885" s="87"/>
      <c r="P24885" s="127"/>
      <c r="Q24885" s="127"/>
      <c r="R24885" s="127"/>
    </row>
    <row r="24886" spans="7:18" x14ac:dyDescent="0.2">
      <c r="G24886" s="64"/>
      <c r="H24886" s="64"/>
      <c r="O24886" s="87"/>
      <c r="P24886" s="127"/>
      <c r="Q24886" s="127"/>
      <c r="R24886" s="127"/>
    </row>
    <row r="24887" spans="7:18" x14ac:dyDescent="0.2">
      <c r="G24887" s="64"/>
      <c r="H24887" s="64"/>
      <c r="O24887" s="87"/>
      <c r="P24887" s="127"/>
      <c r="Q24887" s="127"/>
      <c r="R24887" s="127"/>
    </row>
    <row r="24888" spans="7:18" x14ac:dyDescent="0.2">
      <c r="G24888" s="64"/>
      <c r="H24888" s="64"/>
      <c r="O24888" s="87"/>
      <c r="P24888" s="127"/>
      <c r="Q24888" s="127"/>
      <c r="R24888" s="127"/>
    </row>
    <row r="24889" spans="7:18" x14ac:dyDescent="0.2">
      <c r="G24889" s="64"/>
      <c r="H24889" s="64"/>
      <c r="O24889" s="87"/>
      <c r="P24889" s="127"/>
      <c r="Q24889" s="127"/>
      <c r="R24889" s="127"/>
    </row>
    <row r="24890" spans="7:18" x14ac:dyDescent="0.2">
      <c r="G24890" s="64"/>
      <c r="H24890" s="64"/>
      <c r="O24890" s="87"/>
      <c r="P24890" s="127"/>
      <c r="Q24890" s="127"/>
      <c r="R24890" s="127"/>
    </row>
    <row r="24891" spans="7:18" x14ac:dyDescent="0.2">
      <c r="G24891" s="64"/>
      <c r="H24891" s="64"/>
      <c r="O24891" s="87"/>
      <c r="P24891" s="127"/>
      <c r="Q24891" s="127"/>
      <c r="R24891" s="127"/>
    </row>
    <row r="24892" spans="7:18" x14ac:dyDescent="0.2">
      <c r="G24892" s="64"/>
      <c r="H24892" s="64"/>
      <c r="O24892" s="87"/>
      <c r="P24892" s="127"/>
      <c r="Q24892" s="127"/>
      <c r="R24892" s="127"/>
    </row>
    <row r="24893" spans="7:18" x14ac:dyDescent="0.2">
      <c r="G24893" s="64"/>
      <c r="H24893" s="64"/>
      <c r="O24893" s="87"/>
      <c r="P24893" s="127"/>
      <c r="Q24893" s="127"/>
      <c r="R24893" s="127"/>
    </row>
    <row r="24894" spans="7:18" x14ac:dyDescent="0.2">
      <c r="G24894" s="64"/>
      <c r="H24894" s="64"/>
      <c r="O24894" s="87"/>
      <c r="P24894" s="127"/>
      <c r="Q24894" s="127"/>
      <c r="R24894" s="127"/>
    </row>
    <row r="24895" spans="7:18" x14ac:dyDescent="0.2">
      <c r="G24895" s="64"/>
      <c r="H24895" s="64"/>
      <c r="O24895" s="87"/>
      <c r="P24895" s="127"/>
      <c r="Q24895" s="127"/>
      <c r="R24895" s="127"/>
    </row>
    <row r="24896" spans="7:18" x14ac:dyDescent="0.2">
      <c r="G24896" s="64"/>
      <c r="H24896" s="64"/>
      <c r="O24896" s="87"/>
      <c r="P24896" s="127"/>
      <c r="Q24896" s="127"/>
      <c r="R24896" s="127"/>
    </row>
    <row r="24897" spans="7:18" x14ac:dyDescent="0.2">
      <c r="G24897" s="64"/>
      <c r="H24897" s="64"/>
      <c r="O24897" s="87"/>
      <c r="P24897" s="127"/>
      <c r="Q24897" s="127"/>
      <c r="R24897" s="127"/>
    </row>
    <row r="24898" spans="7:18" x14ac:dyDescent="0.2">
      <c r="G24898" s="64"/>
      <c r="H24898" s="64"/>
      <c r="O24898" s="87"/>
      <c r="P24898" s="127"/>
      <c r="Q24898" s="127"/>
      <c r="R24898" s="127"/>
    </row>
    <row r="24899" spans="7:18" x14ac:dyDescent="0.2">
      <c r="G24899" s="64"/>
      <c r="H24899" s="64"/>
      <c r="O24899" s="87"/>
      <c r="P24899" s="127"/>
      <c r="Q24899" s="127"/>
      <c r="R24899" s="127"/>
    </row>
    <row r="24900" spans="7:18" x14ac:dyDescent="0.2">
      <c r="G24900" s="64"/>
      <c r="H24900" s="64"/>
      <c r="O24900" s="87"/>
      <c r="P24900" s="127"/>
      <c r="Q24900" s="127"/>
      <c r="R24900" s="127"/>
    </row>
    <row r="24901" spans="7:18" x14ac:dyDescent="0.2">
      <c r="G24901" s="64"/>
      <c r="H24901" s="64"/>
      <c r="O24901" s="87"/>
      <c r="P24901" s="127"/>
      <c r="Q24901" s="127"/>
      <c r="R24901" s="127"/>
    </row>
    <row r="24902" spans="7:18" x14ac:dyDescent="0.2">
      <c r="G24902" s="64"/>
      <c r="H24902" s="64"/>
      <c r="O24902" s="87"/>
      <c r="P24902" s="127"/>
      <c r="Q24902" s="127"/>
      <c r="R24902" s="127"/>
    </row>
    <row r="24903" spans="7:18" x14ac:dyDescent="0.2">
      <c r="G24903" s="64"/>
      <c r="H24903" s="64"/>
      <c r="O24903" s="87"/>
      <c r="P24903" s="127"/>
      <c r="Q24903" s="127"/>
      <c r="R24903" s="127"/>
    </row>
    <row r="24904" spans="7:18" x14ac:dyDescent="0.2">
      <c r="G24904" s="64"/>
      <c r="H24904" s="64"/>
      <c r="O24904" s="87"/>
      <c r="P24904" s="127"/>
      <c r="Q24904" s="127"/>
      <c r="R24904" s="127"/>
    </row>
    <row r="24905" spans="7:18" x14ac:dyDescent="0.2">
      <c r="G24905" s="64"/>
      <c r="H24905" s="64"/>
      <c r="O24905" s="87"/>
      <c r="P24905" s="127"/>
      <c r="Q24905" s="127"/>
      <c r="R24905" s="127"/>
    </row>
    <row r="24906" spans="7:18" x14ac:dyDescent="0.2">
      <c r="G24906" s="64"/>
      <c r="H24906" s="64"/>
      <c r="O24906" s="87"/>
      <c r="P24906" s="127"/>
      <c r="Q24906" s="127"/>
      <c r="R24906" s="127"/>
    </row>
    <row r="24907" spans="7:18" x14ac:dyDescent="0.2">
      <c r="G24907" s="64"/>
      <c r="H24907" s="64"/>
      <c r="O24907" s="87"/>
      <c r="P24907" s="127"/>
      <c r="Q24907" s="127"/>
      <c r="R24907" s="127"/>
    </row>
    <row r="24908" spans="7:18" x14ac:dyDescent="0.2">
      <c r="G24908" s="64"/>
      <c r="H24908" s="64"/>
      <c r="O24908" s="87"/>
      <c r="P24908" s="127"/>
      <c r="Q24908" s="127"/>
      <c r="R24908" s="127"/>
    </row>
    <row r="24909" spans="7:18" x14ac:dyDescent="0.2">
      <c r="G24909" s="64"/>
      <c r="H24909" s="64"/>
      <c r="O24909" s="87"/>
      <c r="P24909" s="127"/>
      <c r="Q24909" s="127"/>
      <c r="R24909" s="127"/>
    </row>
    <row r="24910" spans="7:18" x14ac:dyDescent="0.2">
      <c r="G24910" s="64"/>
      <c r="H24910" s="64"/>
      <c r="O24910" s="87"/>
      <c r="P24910" s="127"/>
      <c r="Q24910" s="127"/>
      <c r="R24910" s="127"/>
    </row>
    <row r="24911" spans="7:18" x14ac:dyDescent="0.2">
      <c r="G24911" s="64"/>
      <c r="H24911" s="64"/>
      <c r="O24911" s="87"/>
      <c r="P24911" s="127"/>
      <c r="Q24911" s="127"/>
      <c r="R24911" s="127"/>
    </row>
    <row r="24912" spans="7:18" x14ac:dyDescent="0.2">
      <c r="G24912" s="64"/>
      <c r="H24912" s="64"/>
      <c r="O24912" s="87"/>
      <c r="P24912" s="127"/>
      <c r="Q24912" s="127"/>
      <c r="R24912" s="127"/>
    </row>
    <row r="24913" spans="7:18" x14ac:dyDescent="0.2">
      <c r="G24913" s="64"/>
      <c r="H24913" s="64"/>
      <c r="O24913" s="87"/>
      <c r="P24913" s="127"/>
      <c r="Q24913" s="127"/>
      <c r="R24913" s="127"/>
    </row>
    <row r="24914" spans="7:18" x14ac:dyDescent="0.2">
      <c r="G24914" s="64"/>
      <c r="H24914" s="64"/>
      <c r="O24914" s="87"/>
      <c r="P24914" s="127"/>
      <c r="Q24914" s="127"/>
      <c r="R24914" s="127"/>
    </row>
    <row r="24915" spans="7:18" x14ac:dyDescent="0.2">
      <c r="G24915" s="64"/>
      <c r="H24915" s="64"/>
      <c r="O24915" s="87"/>
      <c r="P24915" s="127"/>
      <c r="Q24915" s="127"/>
      <c r="R24915" s="127"/>
    </row>
    <row r="24916" spans="7:18" x14ac:dyDescent="0.2">
      <c r="G24916" s="64"/>
      <c r="H24916" s="64"/>
      <c r="O24916" s="87"/>
      <c r="P24916" s="127"/>
      <c r="Q24916" s="127"/>
      <c r="R24916" s="127"/>
    </row>
    <row r="24917" spans="7:18" x14ac:dyDescent="0.2">
      <c r="G24917" s="64"/>
      <c r="H24917" s="64"/>
      <c r="O24917" s="87"/>
      <c r="P24917" s="127"/>
      <c r="Q24917" s="127"/>
      <c r="R24917" s="127"/>
    </row>
    <row r="24918" spans="7:18" x14ac:dyDescent="0.2">
      <c r="G24918" s="64"/>
      <c r="H24918" s="64"/>
      <c r="O24918" s="87"/>
      <c r="P24918" s="127"/>
      <c r="Q24918" s="127"/>
      <c r="R24918" s="127"/>
    </row>
    <row r="24919" spans="7:18" x14ac:dyDescent="0.2">
      <c r="G24919" s="64"/>
      <c r="H24919" s="64"/>
      <c r="O24919" s="87"/>
      <c r="P24919" s="127"/>
      <c r="Q24919" s="127"/>
      <c r="R24919" s="127"/>
    </row>
    <row r="24920" spans="7:18" x14ac:dyDescent="0.2">
      <c r="G24920" s="64"/>
      <c r="H24920" s="64"/>
      <c r="O24920" s="87"/>
      <c r="P24920" s="127"/>
      <c r="Q24920" s="127"/>
      <c r="R24920" s="127"/>
    </row>
    <row r="24921" spans="7:18" x14ac:dyDescent="0.2">
      <c r="G24921" s="64"/>
      <c r="H24921" s="64"/>
      <c r="O24921" s="87"/>
      <c r="P24921" s="127"/>
      <c r="Q24921" s="127"/>
      <c r="R24921" s="127"/>
    </row>
    <row r="24922" spans="7:18" x14ac:dyDescent="0.2">
      <c r="G24922" s="64"/>
      <c r="H24922" s="64"/>
      <c r="O24922" s="87"/>
      <c r="P24922" s="127"/>
      <c r="Q24922" s="127"/>
      <c r="R24922" s="127"/>
    </row>
    <row r="24923" spans="7:18" x14ac:dyDescent="0.2">
      <c r="G24923" s="64"/>
      <c r="H24923" s="64"/>
      <c r="O24923" s="87"/>
      <c r="P24923" s="127"/>
      <c r="Q24923" s="127"/>
      <c r="R24923" s="127"/>
    </row>
    <row r="24924" spans="7:18" x14ac:dyDescent="0.2">
      <c r="G24924" s="64"/>
      <c r="H24924" s="64"/>
      <c r="O24924" s="87"/>
      <c r="P24924" s="127"/>
      <c r="Q24924" s="127"/>
      <c r="R24924" s="127"/>
    </row>
    <row r="24925" spans="7:18" x14ac:dyDescent="0.2">
      <c r="G24925" s="64"/>
      <c r="H24925" s="64"/>
      <c r="O24925" s="87"/>
      <c r="P24925" s="127"/>
      <c r="Q24925" s="127"/>
      <c r="R24925" s="127"/>
    </row>
    <row r="24926" spans="7:18" x14ac:dyDescent="0.2">
      <c r="G24926" s="64"/>
      <c r="H24926" s="64"/>
      <c r="O24926" s="87"/>
      <c r="P24926" s="127"/>
      <c r="Q24926" s="127"/>
      <c r="R24926" s="127"/>
    </row>
    <row r="24927" spans="7:18" x14ac:dyDescent="0.2">
      <c r="G24927" s="64"/>
      <c r="H24927" s="64"/>
      <c r="O24927" s="87"/>
      <c r="P24927" s="127"/>
      <c r="Q24927" s="127"/>
      <c r="R24927" s="127"/>
    </row>
    <row r="24928" spans="7:18" x14ac:dyDescent="0.2">
      <c r="G24928" s="64"/>
      <c r="H24928" s="64"/>
      <c r="O24928" s="87"/>
      <c r="P24928" s="127"/>
      <c r="Q24928" s="127"/>
      <c r="R24928" s="127"/>
    </row>
    <row r="24929" spans="7:18" x14ac:dyDescent="0.2">
      <c r="G24929" s="64"/>
      <c r="H24929" s="64"/>
      <c r="O24929" s="87"/>
      <c r="P24929" s="127"/>
      <c r="Q24929" s="127"/>
      <c r="R24929" s="127"/>
    </row>
    <row r="24930" spans="7:18" x14ac:dyDescent="0.2">
      <c r="G24930" s="64"/>
      <c r="H24930" s="64"/>
      <c r="O24930" s="87"/>
      <c r="P24930" s="127"/>
      <c r="Q24930" s="127"/>
      <c r="R24930" s="127"/>
    </row>
    <row r="24931" spans="7:18" x14ac:dyDescent="0.2">
      <c r="G24931" s="64"/>
      <c r="H24931" s="64"/>
      <c r="O24931" s="87"/>
      <c r="P24931" s="127"/>
      <c r="Q24931" s="127"/>
      <c r="R24931" s="127"/>
    </row>
    <row r="24932" spans="7:18" x14ac:dyDescent="0.2">
      <c r="G24932" s="64"/>
      <c r="H24932" s="64"/>
      <c r="O24932" s="87"/>
      <c r="P24932" s="127"/>
      <c r="Q24932" s="127"/>
      <c r="R24932" s="127"/>
    </row>
    <row r="24933" spans="7:18" x14ac:dyDescent="0.2">
      <c r="G24933" s="64"/>
      <c r="H24933" s="64"/>
      <c r="O24933" s="87"/>
      <c r="P24933" s="127"/>
      <c r="Q24933" s="127"/>
      <c r="R24933" s="127"/>
    </row>
    <row r="24934" spans="7:18" x14ac:dyDescent="0.2">
      <c r="G24934" s="64"/>
      <c r="H24934" s="64"/>
      <c r="O24934" s="87"/>
      <c r="P24934" s="127"/>
      <c r="Q24934" s="127"/>
      <c r="R24934" s="127"/>
    </row>
    <row r="24935" spans="7:18" x14ac:dyDescent="0.2">
      <c r="G24935" s="64"/>
      <c r="H24935" s="64"/>
      <c r="O24935" s="87"/>
      <c r="P24935" s="127"/>
      <c r="Q24935" s="127"/>
      <c r="R24935" s="127"/>
    </row>
    <row r="24936" spans="7:18" x14ac:dyDescent="0.2">
      <c r="G24936" s="64"/>
      <c r="H24936" s="64"/>
      <c r="O24936" s="87"/>
      <c r="P24936" s="127"/>
      <c r="Q24936" s="127"/>
      <c r="R24936" s="127"/>
    </row>
    <row r="24937" spans="7:18" x14ac:dyDescent="0.2">
      <c r="G24937" s="64"/>
      <c r="H24937" s="64"/>
      <c r="O24937" s="87"/>
      <c r="P24937" s="127"/>
      <c r="Q24937" s="127"/>
      <c r="R24937" s="127"/>
    </row>
    <row r="24938" spans="7:18" x14ac:dyDescent="0.2">
      <c r="G24938" s="64"/>
      <c r="H24938" s="64"/>
      <c r="O24938" s="87"/>
      <c r="P24938" s="127"/>
      <c r="Q24938" s="127"/>
      <c r="R24938" s="127"/>
    </row>
    <row r="24939" spans="7:18" x14ac:dyDescent="0.2">
      <c r="G24939" s="64"/>
      <c r="H24939" s="64"/>
      <c r="O24939" s="87"/>
      <c r="P24939" s="127"/>
      <c r="Q24939" s="127"/>
      <c r="R24939" s="127"/>
    </row>
    <row r="24940" spans="7:18" x14ac:dyDescent="0.2">
      <c r="G24940" s="64"/>
      <c r="H24940" s="64"/>
      <c r="O24940" s="87"/>
      <c r="P24940" s="127"/>
      <c r="Q24940" s="127"/>
      <c r="R24940" s="127"/>
    </row>
    <row r="24941" spans="7:18" x14ac:dyDescent="0.2">
      <c r="G24941" s="64"/>
      <c r="H24941" s="64"/>
      <c r="O24941" s="87"/>
      <c r="P24941" s="127"/>
      <c r="Q24941" s="127"/>
      <c r="R24941" s="127"/>
    </row>
    <row r="24942" spans="7:18" x14ac:dyDescent="0.2">
      <c r="G24942" s="64"/>
      <c r="H24942" s="64"/>
      <c r="O24942" s="87"/>
      <c r="P24942" s="127"/>
      <c r="Q24942" s="127"/>
      <c r="R24942" s="127"/>
    </row>
    <row r="24943" spans="7:18" x14ac:dyDescent="0.2">
      <c r="G24943" s="64"/>
      <c r="H24943" s="64"/>
      <c r="O24943" s="87"/>
      <c r="P24943" s="127"/>
      <c r="Q24943" s="127"/>
      <c r="R24943" s="127"/>
    </row>
    <row r="24944" spans="7:18" x14ac:dyDescent="0.2">
      <c r="G24944" s="64"/>
      <c r="H24944" s="64"/>
      <c r="O24944" s="87"/>
      <c r="P24944" s="127"/>
      <c r="Q24944" s="127"/>
      <c r="R24944" s="127"/>
    </row>
    <row r="24945" spans="7:18" x14ac:dyDescent="0.2">
      <c r="G24945" s="64"/>
      <c r="H24945" s="64"/>
      <c r="O24945" s="87"/>
      <c r="P24945" s="127"/>
      <c r="Q24945" s="127"/>
      <c r="R24945" s="127"/>
    </row>
    <row r="24946" spans="7:18" x14ac:dyDescent="0.2">
      <c r="G24946" s="64"/>
      <c r="H24946" s="64"/>
      <c r="O24946" s="87"/>
      <c r="P24946" s="127"/>
      <c r="Q24946" s="127"/>
      <c r="R24946" s="127"/>
    </row>
    <row r="24947" spans="7:18" x14ac:dyDescent="0.2">
      <c r="G24947" s="64"/>
      <c r="H24947" s="64"/>
      <c r="O24947" s="87"/>
      <c r="P24947" s="127"/>
      <c r="Q24947" s="127"/>
      <c r="R24947" s="127"/>
    </row>
    <row r="24948" spans="7:18" x14ac:dyDescent="0.2">
      <c r="G24948" s="64"/>
      <c r="H24948" s="64"/>
      <c r="O24948" s="87"/>
      <c r="P24948" s="127"/>
      <c r="Q24948" s="127"/>
      <c r="R24948" s="127"/>
    </row>
    <row r="24949" spans="7:18" x14ac:dyDescent="0.2">
      <c r="G24949" s="64"/>
      <c r="H24949" s="64"/>
      <c r="O24949" s="87"/>
      <c r="P24949" s="127"/>
      <c r="Q24949" s="127"/>
      <c r="R24949" s="127"/>
    </row>
    <row r="24950" spans="7:18" x14ac:dyDescent="0.2">
      <c r="G24950" s="64"/>
      <c r="H24950" s="64"/>
      <c r="O24950" s="87"/>
      <c r="P24950" s="127"/>
      <c r="Q24950" s="127"/>
      <c r="R24950" s="127"/>
    </row>
    <row r="24951" spans="7:18" x14ac:dyDescent="0.2">
      <c r="G24951" s="64"/>
      <c r="H24951" s="64"/>
      <c r="O24951" s="87"/>
      <c r="P24951" s="127"/>
      <c r="Q24951" s="127"/>
      <c r="R24951" s="127"/>
    </row>
    <row r="24952" spans="7:18" x14ac:dyDescent="0.2">
      <c r="G24952" s="64"/>
      <c r="H24952" s="64"/>
      <c r="O24952" s="87"/>
      <c r="P24952" s="127"/>
      <c r="Q24952" s="127"/>
      <c r="R24952" s="127"/>
    </row>
    <row r="24953" spans="7:18" x14ac:dyDescent="0.2">
      <c r="G24953" s="64"/>
      <c r="H24953" s="64"/>
      <c r="O24953" s="87"/>
      <c r="P24953" s="127"/>
      <c r="Q24953" s="127"/>
      <c r="R24953" s="127"/>
    </row>
    <row r="24954" spans="7:18" x14ac:dyDescent="0.2">
      <c r="G24954" s="64"/>
      <c r="H24954" s="64"/>
      <c r="O24954" s="87"/>
      <c r="P24954" s="127"/>
      <c r="Q24954" s="127"/>
      <c r="R24954" s="127"/>
    </row>
    <row r="24955" spans="7:18" x14ac:dyDescent="0.2">
      <c r="G24955" s="64"/>
      <c r="H24955" s="64"/>
      <c r="O24955" s="87"/>
      <c r="P24955" s="127"/>
      <c r="Q24955" s="127"/>
      <c r="R24955" s="127"/>
    </row>
    <row r="24956" spans="7:18" x14ac:dyDescent="0.2">
      <c r="G24956" s="64"/>
      <c r="H24956" s="64"/>
      <c r="O24956" s="87"/>
      <c r="P24956" s="127"/>
      <c r="Q24956" s="127"/>
      <c r="R24956" s="127"/>
    </row>
    <row r="24957" spans="7:18" x14ac:dyDescent="0.2">
      <c r="G24957" s="64"/>
      <c r="H24957" s="64"/>
      <c r="O24957" s="87"/>
      <c r="P24957" s="127"/>
      <c r="Q24957" s="127"/>
      <c r="R24957" s="127"/>
    </row>
    <row r="24958" spans="7:18" x14ac:dyDescent="0.2">
      <c r="G24958" s="64"/>
      <c r="H24958" s="64"/>
      <c r="O24958" s="87"/>
      <c r="P24958" s="127"/>
      <c r="Q24958" s="127"/>
      <c r="R24958" s="127"/>
    </row>
    <row r="24959" spans="7:18" x14ac:dyDescent="0.2">
      <c r="G24959" s="64"/>
      <c r="H24959" s="64"/>
      <c r="O24959" s="87"/>
      <c r="P24959" s="127"/>
      <c r="Q24959" s="127"/>
      <c r="R24959" s="127"/>
    </row>
    <row r="24960" spans="7:18" x14ac:dyDescent="0.2">
      <c r="G24960" s="64"/>
      <c r="H24960" s="64"/>
      <c r="O24960" s="87"/>
      <c r="P24960" s="127"/>
      <c r="Q24960" s="127"/>
      <c r="R24960" s="127"/>
    </row>
    <row r="24961" spans="7:18" x14ac:dyDescent="0.2">
      <c r="G24961" s="64"/>
      <c r="H24961" s="64"/>
      <c r="O24961" s="87"/>
      <c r="P24961" s="127"/>
      <c r="Q24961" s="127"/>
      <c r="R24961" s="127"/>
    </row>
    <row r="24962" spans="7:18" x14ac:dyDescent="0.2">
      <c r="G24962" s="64"/>
      <c r="H24962" s="64"/>
      <c r="O24962" s="87"/>
      <c r="P24962" s="127"/>
      <c r="Q24962" s="127"/>
      <c r="R24962" s="127"/>
    </row>
    <row r="24963" spans="7:18" x14ac:dyDescent="0.2">
      <c r="G24963" s="64"/>
      <c r="H24963" s="64"/>
      <c r="O24963" s="87"/>
      <c r="P24963" s="127"/>
      <c r="Q24963" s="127"/>
      <c r="R24963" s="127"/>
    </row>
    <row r="24964" spans="7:18" x14ac:dyDescent="0.2">
      <c r="G24964" s="64"/>
      <c r="H24964" s="64"/>
      <c r="O24964" s="87"/>
      <c r="P24964" s="127"/>
      <c r="Q24964" s="127"/>
      <c r="R24964" s="127"/>
    </row>
    <row r="24965" spans="7:18" x14ac:dyDescent="0.2">
      <c r="G24965" s="64"/>
      <c r="H24965" s="64"/>
      <c r="O24965" s="87"/>
      <c r="P24965" s="127"/>
      <c r="Q24965" s="127"/>
      <c r="R24965" s="127"/>
    </row>
    <row r="24966" spans="7:18" x14ac:dyDescent="0.2">
      <c r="G24966" s="64"/>
      <c r="H24966" s="64"/>
      <c r="O24966" s="87"/>
      <c r="P24966" s="127"/>
      <c r="Q24966" s="127"/>
      <c r="R24966" s="127"/>
    </row>
    <row r="24967" spans="7:18" x14ac:dyDescent="0.2">
      <c r="G24967" s="64"/>
      <c r="H24967" s="64"/>
      <c r="O24967" s="87"/>
      <c r="P24967" s="127"/>
      <c r="Q24967" s="127"/>
      <c r="R24967" s="127"/>
    </row>
    <row r="24968" spans="7:18" x14ac:dyDescent="0.2">
      <c r="G24968" s="64"/>
      <c r="H24968" s="64"/>
      <c r="O24968" s="87"/>
      <c r="P24968" s="127"/>
      <c r="Q24968" s="127"/>
      <c r="R24968" s="127"/>
    </row>
    <row r="24969" spans="7:18" x14ac:dyDescent="0.2">
      <c r="G24969" s="64"/>
      <c r="H24969" s="64"/>
      <c r="O24969" s="87"/>
      <c r="P24969" s="127"/>
      <c r="Q24969" s="127"/>
      <c r="R24969" s="127"/>
    </row>
    <row r="24970" spans="7:18" x14ac:dyDescent="0.2">
      <c r="G24970" s="64"/>
      <c r="H24970" s="64"/>
      <c r="O24970" s="87"/>
      <c r="P24970" s="127"/>
      <c r="Q24970" s="127"/>
      <c r="R24970" s="127"/>
    </row>
    <row r="24971" spans="7:18" x14ac:dyDescent="0.2">
      <c r="G24971" s="64"/>
      <c r="H24971" s="64"/>
      <c r="O24971" s="87"/>
      <c r="P24971" s="127"/>
      <c r="Q24971" s="127"/>
      <c r="R24971" s="127"/>
    </row>
    <row r="24972" spans="7:18" x14ac:dyDescent="0.2">
      <c r="G24972" s="64"/>
      <c r="H24972" s="64"/>
      <c r="O24972" s="87"/>
      <c r="P24972" s="127"/>
      <c r="Q24972" s="127"/>
      <c r="R24972" s="127"/>
    </row>
    <row r="24973" spans="7:18" x14ac:dyDescent="0.2">
      <c r="G24973" s="64"/>
      <c r="H24973" s="64"/>
      <c r="O24973" s="87"/>
      <c r="P24973" s="127"/>
      <c r="Q24973" s="127"/>
      <c r="R24973" s="127"/>
    </row>
    <row r="24974" spans="7:18" x14ac:dyDescent="0.2">
      <c r="G24974" s="64"/>
      <c r="H24974" s="64"/>
      <c r="O24974" s="87"/>
      <c r="P24974" s="127"/>
      <c r="Q24974" s="127"/>
      <c r="R24974" s="127"/>
    </row>
    <row r="24975" spans="7:18" x14ac:dyDescent="0.2">
      <c r="G24975" s="64"/>
      <c r="H24975" s="64"/>
      <c r="O24975" s="87"/>
      <c r="P24975" s="127"/>
      <c r="Q24975" s="127"/>
      <c r="R24975" s="127"/>
    </row>
    <row r="24976" spans="7:18" x14ac:dyDescent="0.2">
      <c r="G24976" s="64"/>
      <c r="H24976" s="64"/>
      <c r="O24976" s="87"/>
      <c r="P24976" s="127"/>
      <c r="Q24976" s="127"/>
      <c r="R24976" s="127"/>
    </row>
    <row r="24977" spans="7:18" x14ac:dyDescent="0.2">
      <c r="G24977" s="64"/>
      <c r="H24977" s="64"/>
      <c r="O24977" s="87"/>
      <c r="P24977" s="127"/>
      <c r="Q24977" s="127"/>
      <c r="R24977" s="127"/>
    </row>
    <row r="24978" spans="7:18" x14ac:dyDescent="0.2">
      <c r="G24978" s="64"/>
      <c r="H24978" s="64"/>
      <c r="O24978" s="87"/>
      <c r="P24978" s="127"/>
      <c r="Q24978" s="127"/>
      <c r="R24978" s="127"/>
    </row>
    <row r="24979" spans="7:18" x14ac:dyDescent="0.2">
      <c r="G24979" s="64"/>
      <c r="H24979" s="64"/>
      <c r="O24979" s="87"/>
      <c r="P24979" s="127"/>
      <c r="Q24979" s="127"/>
      <c r="R24979" s="127"/>
    </row>
    <row r="24980" spans="7:18" x14ac:dyDescent="0.2">
      <c r="G24980" s="64"/>
      <c r="H24980" s="64"/>
      <c r="O24980" s="87"/>
      <c r="P24980" s="127"/>
      <c r="Q24980" s="127"/>
      <c r="R24980" s="127"/>
    </row>
    <row r="24981" spans="7:18" x14ac:dyDescent="0.2">
      <c r="G24981" s="64"/>
      <c r="H24981" s="64"/>
      <c r="O24981" s="87"/>
      <c r="P24981" s="127"/>
      <c r="Q24981" s="127"/>
      <c r="R24981" s="127"/>
    </row>
    <row r="24982" spans="7:18" x14ac:dyDescent="0.2">
      <c r="G24982" s="64"/>
      <c r="H24982" s="64"/>
      <c r="O24982" s="87"/>
      <c r="P24982" s="127"/>
      <c r="Q24982" s="127"/>
      <c r="R24982" s="127"/>
    </row>
    <row r="24983" spans="7:18" x14ac:dyDescent="0.2">
      <c r="G24983" s="64"/>
      <c r="H24983" s="64"/>
      <c r="O24983" s="87"/>
      <c r="P24983" s="127"/>
      <c r="Q24983" s="127"/>
      <c r="R24983" s="127"/>
    </row>
    <row r="24984" spans="7:18" x14ac:dyDescent="0.2">
      <c r="G24984" s="64"/>
      <c r="H24984" s="64"/>
      <c r="O24984" s="87"/>
      <c r="P24984" s="127"/>
      <c r="Q24984" s="127"/>
      <c r="R24984" s="127"/>
    </row>
    <row r="24985" spans="7:18" x14ac:dyDescent="0.2">
      <c r="G24985" s="64"/>
      <c r="H24985" s="64"/>
      <c r="O24985" s="87"/>
      <c r="P24985" s="127"/>
      <c r="Q24985" s="127"/>
      <c r="R24985" s="127"/>
    </row>
    <row r="24986" spans="7:18" x14ac:dyDescent="0.2">
      <c r="G24986" s="64"/>
      <c r="H24986" s="64"/>
      <c r="O24986" s="87"/>
      <c r="P24986" s="127"/>
      <c r="Q24986" s="127"/>
      <c r="R24986" s="127"/>
    </row>
    <row r="24987" spans="7:18" x14ac:dyDescent="0.2">
      <c r="G24987" s="64"/>
      <c r="H24987" s="64"/>
      <c r="O24987" s="87"/>
      <c r="P24987" s="127"/>
      <c r="Q24987" s="127"/>
      <c r="R24987" s="127"/>
    </row>
    <row r="24988" spans="7:18" x14ac:dyDescent="0.2">
      <c r="G24988" s="64"/>
      <c r="H24988" s="64"/>
      <c r="O24988" s="87"/>
      <c r="P24988" s="127"/>
      <c r="Q24988" s="127"/>
      <c r="R24988" s="127"/>
    </row>
    <row r="24989" spans="7:18" x14ac:dyDescent="0.2">
      <c r="G24989" s="64"/>
      <c r="H24989" s="64"/>
      <c r="O24989" s="87"/>
      <c r="P24989" s="127"/>
      <c r="Q24989" s="127"/>
      <c r="R24989" s="127"/>
    </row>
    <row r="24990" spans="7:18" x14ac:dyDescent="0.2">
      <c r="G24990" s="64"/>
      <c r="H24990" s="64"/>
      <c r="O24990" s="87"/>
      <c r="P24990" s="127"/>
      <c r="Q24990" s="127"/>
      <c r="R24990" s="127"/>
    </row>
    <row r="24991" spans="7:18" x14ac:dyDescent="0.2">
      <c r="G24991" s="64"/>
      <c r="H24991" s="64"/>
      <c r="O24991" s="87"/>
      <c r="P24991" s="127"/>
      <c r="Q24991" s="127"/>
      <c r="R24991" s="127"/>
    </row>
    <row r="24992" spans="7:18" x14ac:dyDescent="0.2">
      <c r="G24992" s="64"/>
      <c r="H24992" s="64"/>
      <c r="O24992" s="87"/>
      <c r="P24992" s="127"/>
      <c r="Q24992" s="127"/>
      <c r="R24992" s="127"/>
    </row>
    <row r="24993" spans="7:18" x14ac:dyDescent="0.2">
      <c r="G24993" s="64"/>
      <c r="H24993" s="64"/>
      <c r="O24993" s="87"/>
      <c r="P24993" s="127"/>
      <c r="Q24993" s="127"/>
      <c r="R24993" s="127"/>
    </row>
    <row r="24994" spans="7:18" x14ac:dyDescent="0.2">
      <c r="G24994" s="64"/>
      <c r="H24994" s="64"/>
      <c r="O24994" s="87"/>
      <c r="P24994" s="127"/>
      <c r="Q24994" s="127"/>
      <c r="R24994" s="127"/>
    </row>
    <row r="24995" spans="7:18" x14ac:dyDescent="0.2">
      <c r="G24995" s="64"/>
      <c r="H24995" s="64"/>
      <c r="O24995" s="87"/>
      <c r="P24995" s="127"/>
      <c r="Q24995" s="127"/>
      <c r="R24995" s="127"/>
    </row>
    <row r="24996" spans="7:18" x14ac:dyDescent="0.2">
      <c r="G24996" s="64"/>
      <c r="H24996" s="64"/>
      <c r="O24996" s="87"/>
      <c r="P24996" s="127"/>
      <c r="Q24996" s="127"/>
      <c r="R24996" s="127"/>
    </row>
    <row r="24997" spans="7:18" x14ac:dyDescent="0.2">
      <c r="G24997" s="64"/>
      <c r="H24997" s="64"/>
      <c r="O24997" s="87"/>
      <c r="P24997" s="127"/>
      <c r="Q24997" s="127"/>
      <c r="R24997" s="127"/>
    </row>
    <row r="24998" spans="7:18" x14ac:dyDescent="0.2">
      <c r="G24998" s="64"/>
      <c r="H24998" s="64"/>
      <c r="O24998" s="87"/>
      <c r="P24998" s="127"/>
      <c r="Q24998" s="127"/>
      <c r="R24998" s="127"/>
    </row>
    <row r="24999" spans="7:18" x14ac:dyDescent="0.2">
      <c r="G24999" s="64"/>
      <c r="H24999" s="64"/>
      <c r="O24999" s="87"/>
      <c r="P24999" s="127"/>
      <c r="Q24999" s="127"/>
      <c r="R24999" s="127"/>
    </row>
    <row r="25000" spans="7:18" x14ac:dyDescent="0.2">
      <c r="G25000" s="64"/>
      <c r="H25000" s="64"/>
      <c r="O25000" s="87"/>
      <c r="P25000" s="127"/>
      <c r="Q25000" s="127"/>
      <c r="R25000" s="127"/>
    </row>
    <row r="25001" spans="7:18" x14ac:dyDescent="0.2">
      <c r="G25001" s="64"/>
      <c r="H25001" s="64"/>
      <c r="O25001" s="87"/>
      <c r="P25001" s="127"/>
      <c r="Q25001" s="127"/>
      <c r="R25001" s="127"/>
    </row>
    <row r="25002" spans="7:18" x14ac:dyDescent="0.2">
      <c r="G25002" s="64"/>
      <c r="H25002" s="64"/>
      <c r="O25002" s="87"/>
      <c r="P25002" s="127"/>
      <c r="Q25002" s="127"/>
      <c r="R25002" s="127"/>
    </row>
    <row r="25003" spans="7:18" x14ac:dyDescent="0.2">
      <c r="G25003" s="64"/>
      <c r="H25003" s="64"/>
      <c r="O25003" s="87"/>
      <c r="P25003" s="127"/>
      <c r="Q25003" s="127"/>
      <c r="R25003" s="127"/>
    </row>
    <row r="25004" spans="7:18" x14ac:dyDescent="0.2">
      <c r="G25004" s="64"/>
      <c r="H25004" s="64"/>
      <c r="O25004" s="87"/>
      <c r="P25004" s="127"/>
      <c r="Q25004" s="127"/>
      <c r="R25004" s="127"/>
    </row>
    <row r="25005" spans="7:18" x14ac:dyDescent="0.2">
      <c r="G25005" s="64"/>
      <c r="H25005" s="64"/>
      <c r="O25005" s="87"/>
      <c r="P25005" s="127"/>
      <c r="Q25005" s="127"/>
      <c r="R25005" s="127"/>
    </row>
    <row r="25006" spans="7:18" x14ac:dyDescent="0.2">
      <c r="G25006" s="64"/>
      <c r="H25006" s="64"/>
      <c r="O25006" s="87"/>
      <c r="P25006" s="127"/>
      <c r="Q25006" s="127"/>
      <c r="R25006" s="127"/>
    </row>
    <row r="25007" spans="7:18" x14ac:dyDescent="0.2">
      <c r="G25007" s="64"/>
      <c r="H25007" s="64"/>
      <c r="O25007" s="87"/>
      <c r="P25007" s="127"/>
      <c r="Q25007" s="127"/>
      <c r="R25007" s="127"/>
    </row>
    <row r="25008" spans="7:18" x14ac:dyDescent="0.2">
      <c r="G25008" s="64"/>
      <c r="H25008" s="64"/>
      <c r="O25008" s="87"/>
      <c r="P25008" s="127"/>
      <c r="Q25008" s="127"/>
      <c r="R25008" s="127"/>
    </row>
    <row r="25009" spans="7:18" x14ac:dyDescent="0.2">
      <c r="G25009" s="64"/>
      <c r="H25009" s="64"/>
      <c r="O25009" s="87"/>
      <c r="P25009" s="127"/>
      <c r="Q25009" s="127"/>
      <c r="R25009" s="127"/>
    </row>
    <row r="25010" spans="7:18" x14ac:dyDescent="0.2">
      <c r="G25010" s="64"/>
      <c r="H25010" s="64"/>
      <c r="O25010" s="87"/>
      <c r="P25010" s="127"/>
      <c r="Q25010" s="127"/>
      <c r="R25010" s="127"/>
    </row>
    <row r="25011" spans="7:18" x14ac:dyDescent="0.2">
      <c r="G25011" s="64"/>
      <c r="H25011" s="64"/>
      <c r="O25011" s="87"/>
      <c r="P25011" s="127"/>
      <c r="Q25011" s="127"/>
      <c r="R25011" s="127"/>
    </row>
    <row r="25012" spans="7:18" x14ac:dyDescent="0.2">
      <c r="G25012" s="64"/>
      <c r="H25012" s="64"/>
      <c r="O25012" s="87"/>
      <c r="P25012" s="127"/>
      <c r="Q25012" s="127"/>
      <c r="R25012" s="127"/>
    </row>
    <row r="25013" spans="7:18" x14ac:dyDescent="0.2">
      <c r="G25013" s="64"/>
      <c r="H25013" s="64"/>
      <c r="O25013" s="87"/>
      <c r="P25013" s="127"/>
      <c r="Q25013" s="127"/>
      <c r="R25013" s="127"/>
    </row>
    <row r="25014" spans="7:18" x14ac:dyDescent="0.2">
      <c r="G25014" s="64"/>
      <c r="H25014" s="64"/>
      <c r="O25014" s="87"/>
      <c r="P25014" s="127"/>
      <c r="Q25014" s="127"/>
      <c r="R25014" s="127"/>
    </row>
    <row r="25015" spans="7:18" x14ac:dyDescent="0.2">
      <c r="G25015" s="64"/>
      <c r="H25015" s="64"/>
      <c r="O25015" s="87"/>
      <c r="P25015" s="127"/>
      <c r="Q25015" s="127"/>
      <c r="R25015" s="127"/>
    </row>
    <row r="25016" spans="7:18" x14ac:dyDescent="0.2">
      <c r="G25016" s="64"/>
      <c r="H25016" s="64"/>
      <c r="O25016" s="87"/>
      <c r="P25016" s="127"/>
      <c r="Q25016" s="127"/>
      <c r="R25016" s="127"/>
    </row>
    <row r="25017" spans="7:18" x14ac:dyDescent="0.2">
      <c r="G25017" s="64"/>
      <c r="H25017" s="64"/>
      <c r="O25017" s="87"/>
      <c r="P25017" s="127"/>
      <c r="Q25017" s="127"/>
      <c r="R25017" s="127"/>
    </row>
    <row r="25018" spans="7:18" x14ac:dyDescent="0.2">
      <c r="G25018" s="64"/>
      <c r="H25018" s="64"/>
      <c r="O25018" s="87"/>
      <c r="P25018" s="127"/>
      <c r="Q25018" s="127"/>
      <c r="R25018" s="127"/>
    </row>
    <row r="25019" spans="7:18" x14ac:dyDescent="0.2">
      <c r="G25019" s="64"/>
      <c r="H25019" s="64"/>
      <c r="O25019" s="87"/>
      <c r="P25019" s="127"/>
      <c r="Q25019" s="127"/>
      <c r="R25019" s="127"/>
    </row>
    <row r="25020" spans="7:18" x14ac:dyDescent="0.2">
      <c r="G25020" s="64"/>
      <c r="H25020" s="64"/>
      <c r="O25020" s="87"/>
      <c r="P25020" s="127"/>
      <c r="Q25020" s="127"/>
      <c r="R25020" s="127"/>
    </row>
    <row r="25021" spans="7:18" x14ac:dyDescent="0.2">
      <c r="G25021" s="64"/>
      <c r="H25021" s="64"/>
      <c r="O25021" s="87"/>
      <c r="P25021" s="127"/>
      <c r="Q25021" s="127"/>
      <c r="R25021" s="127"/>
    </row>
    <row r="25022" spans="7:18" x14ac:dyDescent="0.2">
      <c r="G25022" s="64"/>
      <c r="H25022" s="64"/>
      <c r="O25022" s="87"/>
      <c r="P25022" s="127"/>
      <c r="Q25022" s="127"/>
      <c r="R25022" s="127"/>
    </row>
    <row r="25023" spans="7:18" x14ac:dyDescent="0.2">
      <c r="G25023" s="64"/>
      <c r="H25023" s="64"/>
      <c r="O25023" s="87"/>
      <c r="P25023" s="127"/>
      <c r="Q25023" s="127"/>
      <c r="R25023" s="127"/>
    </row>
    <row r="25024" spans="7:18" x14ac:dyDescent="0.2">
      <c r="G25024" s="64"/>
      <c r="H25024" s="64"/>
      <c r="O25024" s="87"/>
      <c r="P25024" s="127"/>
      <c r="Q25024" s="127"/>
      <c r="R25024" s="127"/>
    </row>
    <row r="25025" spans="7:18" x14ac:dyDescent="0.2">
      <c r="G25025" s="64"/>
      <c r="H25025" s="64"/>
      <c r="O25025" s="87"/>
      <c r="P25025" s="127"/>
      <c r="Q25025" s="127"/>
      <c r="R25025" s="127"/>
    </row>
    <row r="25026" spans="7:18" x14ac:dyDescent="0.2">
      <c r="G25026" s="64"/>
      <c r="H25026" s="64"/>
      <c r="O25026" s="87"/>
      <c r="P25026" s="127"/>
      <c r="Q25026" s="127"/>
      <c r="R25026" s="127"/>
    </row>
    <row r="25027" spans="7:18" x14ac:dyDescent="0.2">
      <c r="G25027" s="64"/>
      <c r="H25027" s="64"/>
      <c r="O25027" s="87"/>
      <c r="P25027" s="127"/>
      <c r="Q25027" s="127"/>
      <c r="R25027" s="127"/>
    </row>
    <row r="25028" spans="7:18" x14ac:dyDescent="0.2">
      <c r="G25028" s="64"/>
      <c r="H25028" s="64"/>
      <c r="O25028" s="87"/>
      <c r="P25028" s="127"/>
      <c r="Q25028" s="127"/>
      <c r="R25028" s="127"/>
    </row>
    <row r="25029" spans="7:18" x14ac:dyDescent="0.2">
      <c r="G25029" s="64"/>
      <c r="H25029" s="64"/>
      <c r="O25029" s="87"/>
      <c r="P25029" s="127"/>
      <c r="Q25029" s="127"/>
      <c r="R25029" s="127"/>
    </row>
    <row r="25030" spans="7:18" x14ac:dyDescent="0.2">
      <c r="G25030" s="64"/>
      <c r="H25030" s="64"/>
      <c r="O25030" s="87"/>
      <c r="P25030" s="127"/>
      <c r="Q25030" s="127"/>
      <c r="R25030" s="127"/>
    </row>
    <row r="25031" spans="7:18" x14ac:dyDescent="0.2">
      <c r="G25031" s="64"/>
      <c r="H25031" s="64"/>
      <c r="O25031" s="87"/>
      <c r="P25031" s="127"/>
      <c r="Q25031" s="127"/>
      <c r="R25031" s="127"/>
    </row>
    <row r="25032" spans="7:18" x14ac:dyDescent="0.2">
      <c r="G25032" s="64"/>
      <c r="H25032" s="64"/>
      <c r="O25032" s="87"/>
      <c r="P25032" s="127"/>
      <c r="Q25032" s="127"/>
      <c r="R25032" s="127"/>
    </row>
    <row r="25033" spans="7:18" x14ac:dyDescent="0.2">
      <c r="G25033" s="64"/>
      <c r="H25033" s="64"/>
      <c r="O25033" s="87"/>
      <c r="P25033" s="127"/>
      <c r="Q25033" s="127"/>
      <c r="R25033" s="127"/>
    </row>
    <row r="25034" spans="7:18" x14ac:dyDescent="0.2">
      <c r="G25034" s="64"/>
      <c r="H25034" s="64"/>
      <c r="O25034" s="87"/>
      <c r="P25034" s="127"/>
      <c r="Q25034" s="127"/>
      <c r="R25034" s="127"/>
    </row>
    <row r="25035" spans="7:18" x14ac:dyDescent="0.2">
      <c r="G25035" s="64"/>
      <c r="H25035" s="64"/>
      <c r="O25035" s="87"/>
      <c r="P25035" s="127"/>
      <c r="Q25035" s="127"/>
      <c r="R25035" s="127"/>
    </row>
    <row r="25036" spans="7:18" x14ac:dyDescent="0.2">
      <c r="G25036" s="64"/>
      <c r="H25036" s="64"/>
      <c r="O25036" s="87"/>
      <c r="P25036" s="127"/>
      <c r="Q25036" s="127"/>
      <c r="R25036" s="127"/>
    </row>
    <row r="25037" spans="7:18" x14ac:dyDescent="0.2">
      <c r="G25037" s="64"/>
      <c r="H25037" s="64"/>
      <c r="O25037" s="87"/>
      <c r="P25037" s="127"/>
      <c r="Q25037" s="127"/>
      <c r="R25037" s="127"/>
    </row>
    <row r="25038" spans="7:18" x14ac:dyDescent="0.2">
      <c r="G25038" s="64"/>
      <c r="H25038" s="64"/>
      <c r="O25038" s="87"/>
      <c r="P25038" s="127"/>
      <c r="Q25038" s="127"/>
      <c r="R25038" s="127"/>
    </row>
    <row r="25039" spans="7:18" x14ac:dyDescent="0.2">
      <c r="G25039" s="64"/>
      <c r="H25039" s="64"/>
      <c r="O25039" s="87"/>
      <c r="P25039" s="127"/>
      <c r="Q25039" s="127"/>
      <c r="R25039" s="127"/>
    </row>
    <row r="25040" spans="7:18" x14ac:dyDescent="0.2">
      <c r="G25040" s="64"/>
      <c r="H25040" s="64"/>
      <c r="O25040" s="87"/>
      <c r="P25040" s="127"/>
      <c r="Q25040" s="127"/>
      <c r="R25040" s="127"/>
    </row>
    <row r="25041" spans="7:18" x14ac:dyDescent="0.2">
      <c r="G25041" s="64"/>
      <c r="H25041" s="64"/>
      <c r="O25041" s="87"/>
      <c r="P25041" s="127"/>
      <c r="Q25041" s="127"/>
      <c r="R25041" s="127"/>
    </row>
    <row r="25042" spans="7:18" x14ac:dyDescent="0.2">
      <c r="G25042" s="64"/>
      <c r="H25042" s="64"/>
      <c r="O25042" s="87"/>
      <c r="P25042" s="127"/>
      <c r="Q25042" s="127"/>
      <c r="R25042" s="127"/>
    </row>
    <row r="25043" spans="7:18" x14ac:dyDescent="0.2">
      <c r="G25043" s="64"/>
      <c r="H25043" s="64"/>
      <c r="O25043" s="87"/>
      <c r="P25043" s="127"/>
      <c r="Q25043" s="127"/>
      <c r="R25043" s="127"/>
    </row>
    <row r="25044" spans="7:18" x14ac:dyDescent="0.2">
      <c r="G25044" s="64"/>
      <c r="H25044" s="64"/>
      <c r="O25044" s="87"/>
      <c r="P25044" s="127"/>
      <c r="Q25044" s="127"/>
      <c r="R25044" s="127"/>
    </row>
    <row r="25045" spans="7:18" x14ac:dyDescent="0.2">
      <c r="G25045" s="64"/>
      <c r="H25045" s="64"/>
      <c r="O25045" s="87"/>
      <c r="P25045" s="127"/>
      <c r="Q25045" s="127"/>
      <c r="R25045" s="127"/>
    </row>
    <row r="25046" spans="7:18" x14ac:dyDescent="0.2">
      <c r="G25046" s="64"/>
      <c r="H25046" s="64"/>
      <c r="O25046" s="87"/>
      <c r="P25046" s="127"/>
      <c r="Q25046" s="127"/>
      <c r="R25046" s="127"/>
    </row>
    <row r="25047" spans="7:18" x14ac:dyDescent="0.2">
      <c r="G25047" s="64"/>
      <c r="H25047" s="64"/>
      <c r="O25047" s="87"/>
      <c r="P25047" s="127"/>
      <c r="Q25047" s="127"/>
      <c r="R25047" s="127"/>
    </row>
    <row r="25048" spans="7:18" x14ac:dyDescent="0.2">
      <c r="G25048" s="64"/>
      <c r="H25048" s="64"/>
      <c r="O25048" s="87"/>
      <c r="P25048" s="127"/>
      <c r="Q25048" s="127"/>
      <c r="R25048" s="127"/>
    </row>
    <row r="25049" spans="7:18" x14ac:dyDescent="0.2">
      <c r="G25049" s="64"/>
      <c r="H25049" s="64"/>
      <c r="O25049" s="87"/>
      <c r="P25049" s="127"/>
      <c r="Q25049" s="127"/>
      <c r="R25049" s="127"/>
    </row>
    <row r="25050" spans="7:18" x14ac:dyDescent="0.2">
      <c r="G25050" s="64"/>
      <c r="H25050" s="64"/>
      <c r="O25050" s="87"/>
      <c r="P25050" s="127"/>
      <c r="Q25050" s="127"/>
      <c r="R25050" s="127"/>
    </row>
    <row r="25051" spans="7:18" x14ac:dyDescent="0.2">
      <c r="G25051" s="64"/>
      <c r="H25051" s="64"/>
      <c r="O25051" s="87"/>
      <c r="P25051" s="127"/>
      <c r="Q25051" s="127"/>
      <c r="R25051" s="127"/>
    </row>
    <row r="25052" spans="7:18" x14ac:dyDescent="0.2">
      <c r="G25052" s="64"/>
      <c r="H25052" s="64"/>
      <c r="O25052" s="87"/>
      <c r="P25052" s="127"/>
      <c r="Q25052" s="127"/>
      <c r="R25052" s="127"/>
    </row>
    <row r="25053" spans="7:18" x14ac:dyDescent="0.2">
      <c r="G25053" s="64"/>
      <c r="H25053" s="64"/>
      <c r="O25053" s="87"/>
      <c r="P25053" s="127"/>
      <c r="Q25053" s="127"/>
      <c r="R25053" s="127"/>
    </row>
    <row r="25054" spans="7:18" x14ac:dyDescent="0.2">
      <c r="G25054" s="64"/>
      <c r="H25054" s="64"/>
      <c r="O25054" s="87"/>
      <c r="P25054" s="127"/>
      <c r="Q25054" s="127"/>
      <c r="R25054" s="127"/>
    </row>
    <row r="25055" spans="7:18" x14ac:dyDescent="0.2">
      <c r="G25055" s="64"/>
      <c r="H25055" s="64"/>
      <c r="O25055" s="87"/>
      <c r="P25055" s="127"/>
      <c r="Q25055" s="127"/>
      <c r="R25055" s="127"/>
    </row>
    <row r="25056" spans="7:18" x14ac:dyDescent="0.2">
      <c r="G25056" s="64"/>
      <c r="H25056" s="64"/>
      <c r="O25056" s="87"/>
      <c r="P25056" s="127"/>
      <c r="Q25056" s="127"/>
      <c r="R25056" s="127"/>
    </row>
    <row r="25057" spans="7:18" x14ac:dyDescent="0.2">
      <c r="G25057" s="64"/>
      <c r="H25057" s="64"/>
      <c r="O25057" s="87"/>
      <c r="P25057" s="127"/>
      <c r="Q25057" s="127"/>
      <c r="R25057" s="127"/>
    </row>
    <row r="25058" spans="7:18" x14ac:dyDescent="0.2">
      <c r="G25058" s="64"/>
      <c r="H25058" s="64"/>
      <c r="O25058" s="87"/>
      <c r="P25058" s="127"/>
      <c r="Q25058" s="127"/>
      <c r="R25058" s="127"/>
    </row>
    <row r="25059" spans="7:18" x14ac:dyDescent="0.2">
      <c r="G25059" s="64"/>
      <c r="H25059" s="64"/>
      <c r="O25059" s="87"/>
      <c r="P25059" s="127"/>
      <c r="Q25059" s="127"/>
      <c r="R25059" s="127"/>
    </row>
    <row r="25060" spans="7:18" x14ac:dyDescent="0.2">
      <c r="G25060" s="64"/>
      <c r="H25060" s="64"/>
      <c r="O25060" s="87"/>
      <c r="P25060" s="127"/>
      <c r="Q25060" s="127"/>
      <c r="R25060" s="127"/>
    </row>
    <row r="25061" spans="7:18" x14ac:dyDescent="0.2">
      <c r="G25061" s="64"/>
      <c r="H25061" s="64"/>
      <c r="O25061" s="87"/>
      <c r="P25061" s="127"/>
      <c r="Q25061" s="127"/>
      <c r="R25061" s="127"/>
    </row>
    <row r="25062" spans="7:18" x14ac:dyDescent="0.2">
      <c r="G25062" s="64"/>
      <c r="H25062" s="64"/>
      <c r="O25062" s="87"/>
      <c r="P25062" s="127"/>
      <c r="Q25062" s="127"/>
      <c r="R25062" s="127"/>
    </row>
    <row r="25063" spans="7:18" x14ac:dyDescent="0.2">
      <c r="G25063" s="64"/>
      <c r="H25063" s="64"/>
      <c r="O25063" s="87"/>
      <c r="P25063" s="127"/>
      <c r="Q25063" s="127"/>
      <c r="R25063" s="127"/>
    </row>
    <row r="25064" spans="7:18" x14ac:dyDescent="0.2">
      <c r="G25064" s="64"/>
      <c r="H25064" s="64"/>
      <c r="O25064" s="87"/>
      <c r="P25064" s="127"/>
      <c r="Q25064" s="127"/>
      <c r="R25064" s="127"/>
    </row>
    <row r="25065" spans="7:18" x14ac:dyDescent="0.2">
      <c r="G25065" s="64"/>
      <c r="H25065" s="64"/>
      <c r="O25065" s="87"/>
      <c r="P25065" s="127"/>
      <c r="Q25065" s="127"/>
      <c r="R25065" s="127"/>
    </row>
    <row r="25066" spans="7:18" x14ac:dyDescent="0.2">
      <c r="G25066" s="64"/>
      <c r="H25066" s="64"/>
      <c r="O25066" s="87"/>
      <c r="P25066" s="127"/>
      <c r="Q25066" s="127"/>
      <c r="R25066" s="127"/>
    </row>
    <row r="25067" spans="7:18" x14ac:dyDescent="0.2">
      <c r="G25067" s="64"/>
      <c r="H25067" s="64"/>
      <c r="O25067" s="87"/>
      <c r="P25067" s="127"/>
      <c r="Q25067" s="127"/>
      <c r="R25067" s="127"/>
    </row>
    <row r="25068" spans="7:18" x14ac:dyDescent="0.2">
      <c r="G25068" s="64"/>
      <c r="H25068" s="64"/>
      <c r="O25068" s="87"/>
      <c r="P25068" s="127"/>
      <c r="Q25068" s="127"/>
      <c r="R25068" s="127"/>
    </row>
    <row r="25069" spans="7:18" x14ac:dyDescent="0.2">
      <c r="G25069" s="64"/>
      <c r="H25069" s="64"/>
      <c r="O25069" s="87"/>
      <c r="P25069" s="127"/>
      <c r="Q25069" s="127"/>
      <c r="R25069" s="127"/>
    </row>
    <row r="25070" spans="7:18" x14ac:dyDescent="0.2">
      <c r="G25070" s="64"/>
      <c r="H25070" s="64"/>
      <c r="O25070" s="87"/>
      <c r="P25070" s="127"/>
      <c r="Q25070" s="127"/>
      <c r="R25070" s="127"/>
    </row>
    <row r="25071" spans="7:18" x14ac:dyDescent="0.2">
      <c r="G25071" s="64"/>
      <c r="H25071" s="64"/>
      <c r="O25071" s="87"/>
      <c r="P25071" s="127"/>
      <c r="Q25071" s="127"/>
      <c r="R25071" s="127"/>
    </row>
    <row r="25072" spans="7:18" x14ac:dyDescent="0.2">
      <c r="G25072" s="64"/>
      <c r="H25072" s="64"/>
      <c r="O25072" s="87"/>
      <c r="P25072" s="127"/>
      <c r="Q25072" s="127"/>
      <c r="R25072" s="127"/>
    </row>
    <row r="25073" spans="7:18" x14ac:dyDescent="0.2">
      <c r="G25073" s="64"/>
      <c r="H25073" s="64"/>
      <c r="O25073" s="87"/>
      <c r="P25073" s="127"/>
      <c r="Q25073" s="127"/>
      <c r="R25073" s="127"/>
    </row>
    <row r="25074" spans="7:18" x14ac:dyDescent="0.2">
      <c r="G25074" s="64"/>
      <c r="H25074" s="64"/>
      <c r="O25074" s="87"/>
      <c r="P25074" s="127"/>
      <c r="Q25074" s="127"/>
      <c r="R25074" s="127"/>
    </row>
    <row r="25075" spans="7:18" x14ac:dyDescent="0.2">
      <c r="G25075" s="64"/>
      <c r="H25075" s="64"/>
      <c r="O25075" s="87"/>
      <c r="P25075" s="127"/>
      <c r="Q25075" s="127"/>
      <c r="R25075" s="127"/>
    </row>
    <row r="25076" spans="7:18" x14ac:dyDescent="0.2">
      <c r="G25076" s="64"/>
      <c r="H25076" s="64"/>
      <c r="O25076" s="87"/>
      <c r="P25076" s="127"/>
      <c r="Q25076" s="127"/>
      <c r="R25076" s="127"/>
    </row>
    <row r="25077" spans="7:18" x14ac:dyDescent="0.2">
      <c r="G25077" s="64"/>
      <c r="H25077" s="64"/>
      <c r="O25077" s="87"/>
      <c r="P25077" s="127"/>
      <c r="Q25077" s="127"/>
      <c r="R25077" s="127"/>
    </row>
    <row r="25078" spans="7:18" x14ac:dyDescent="0.2">
      <c r="G25078" s="64"/>
      <c r="H25078" s="64"/>
      <c r="O25078" s="87"/>
      <c r="P25078" s="127"/>
      <c r="Q25078" s="127"/>
      <c r="R25078" s="127"/>
    </row>
    <row r="25079" spans="7:18" x14ac:dyDescent="0.2">
      <c r="G25079" s="64"/>
      <c r="H25079" s="64"/>
      <c r="O25079" s="87"/>
      <c r="P25079" s="127"/>
      <c r="Q25079" s="127"/>
      <c r="R25079" s="127"/>
    </row>
    <row r="25080" spans="7:18" x14ac:dyDescent="0.2">
      <c r="G25080" s="64"/>
      <c r="H25080" s="64"/>
      <c r="O25080" s="87"/>
      <c r="P25080" s="127"/>
      <c r="Q25080" s="127"/>
      <c r="R25080" s="127"/>
    </row>
    <row r="25081" spans="7:18" x14ac:dyDescent="0.2">
      <c r="G25081" s="64"/>
      <c r="H25081" s="64"/>
      <c r="O25081" s="87"/>
      <c r="P25081" s="127"/>
      <c r="Q25081" s="127"/>
      <c r="R25081" s="127"/>
    </row>
    <row r="25082" spans="7:18" x14ac:dyDescent="0.2">
      <c r="G25082" s="64"/>
      <c r="H25082" s="64"/>
      <c r="O25082" s="87"/>
      <c r="P25082" s="127"/>
      <c r="Q25082" s="127"/>
      <c r="R25082" s="127"/>
    </row>
    <row r="25083" spans="7:18" x14ac:dyDescent="0.2">
      <c r="G25083" s="64"/>
      <c r="H25083" s="64"/>
      <c r="O25083" s="87"/>
      <c r="P25083" s="127"/>
      <c r="Q25083" s="127"/>
      <c r="R25083" s="127"/>
    </row>
    <row r="25084" spans="7:18" x14ac:dyDescent="0.2">
      <c r="G25084" s="64"/>
      <c r="H25084" s="64"/>
      <c r="O25084" s="87"/>
      <c r="P25084" s="127"/>
      <c r="Q25084" s="127"/>
      <c r="R25084" s="127"/>
    </row>
    <row r="25085" spans="7:18" x14ac:dyDescent="0.2">
      <c r="G25085" s="64"/>
      <c r="H25085" s="64"/>
      <c r="O25085" s="87"/>
      <c r="P25085" s="127"/>
      <c r="Q25085" s="127"/>
      <c r="R25085" s="127"/>
    </row>
    <row r="25086" spans="7:18" x14ac:dyDescent="0.2">
      <c r="G25086" s="64"/>
      <c r="H25086" s="64"/>
      <c r="O25086" s="87"/>
      <c r="P25086" s="127"/>
      <c r="Q25086" s="127"/>
      <c r="R25086" s="127"/>
    </row>
    <row r="25087" spans="7:18" x14ac:dyDescent="0.2">
      <c r="G25087" s="64"/>
      <c r="H25087" s="64"/>
      <c r="O25087" s="87"/>
      <c r="P25087" s="127"/>
      <c r="Q25087" s="127"/>
      <c r="R25087" s="127"/>
    </row>
    <row r="25088" spans="7:18" x14ac:dyDescent="0.2">
      <c r="G25088" s="64"/>
      <c r="H25088" s="64"/>
      <c r="O25088" s="87"/>
      <c r="P25088" s="127"/>
      <c r="Q25088" s="127"/>
      <c r="R25088" s="127"/>
    </row>
    <row r="25089" spans="7:18" x14ac:dyDescent="0.2">
      <c r="G25089" s="64"/>
      <c r="H25089" s="64"/>
      <c r="O25089" s="87"/>
      <c r="P25089" s="127"/>
      <c r="Q25089" s="127"/>
      <c r="R25089" s="127"/>
    </row>
    <row r="25090" spans="7:18" x14ac:dyDescent="0.2">
      <c r="G25090" s="64"/>
      <c r="H25090" s="64"/>
      <c r="O25090" s="87"/>
      <c r="P25090" s="127"/>
      <c r="Q25090" s="127"/>
      <c r="R25090" s="127"/>
    </row>
    <row r="25091" spans="7:18" x14ac:dyDescent="0.2">
      <c r="G25091" s="64"/>
      <c r="H25091" s="64"/>
      <c r="O25091" s="87"/>
      <c r="P25091" s="127"/>
      <c r="Q25091" s="127"/>
      <c r="R25091" s="127"/>
    </row>
    <row r="25092" spans="7:18" x14ac:dyDescent="0.2">
      <c r="G25092" s="64"/>
      <c r="H25092" s="64"/>
      <c r="O25092" s="87"/>
      <c r="P25092" s="127"/>
      <c r="Q25092" s="127"/>
      <c r="R25092" s="127"/>
    </row>
    <row r="25093" spans="7:18" x14ac:dyDescent="0.2">
      <c r="G25093" s="64"/>
      <c r="H25093" s="64"/>
      <c r="O25093" s="87"/>
      <c r="P25093" s="127"/>
      <c r="Q25093" s="127"/>
      <c r="R25093" s="127"/>
    </row>
    <row r="25094" spans="7:18" x14ac:dyDescent="0.2">
      <c r="G25094" s="64"/>
      <c r="H25094" s="64"/>
      <c r="O25094" s="87"/>
      <c r="P25094" s="127"/>
      <c r="Q25094" s="127"/>
      <c r="R25094" s="127"/>
    </row>
    <row r="25095" spans="7:18" x14ac:dyDescent="0.2">
      <c r="G25095" s="64"/>
      <c r="H25095" s="64"/>
      <c r="O25095" s="87"/>
      <c r="P25095" s="127"/>
      <c r="Q25095" s="127"/>
      <c r="R25095" s="127"/>
    </row>
    <row r="25096" spans="7:18" x14ac:dyDescent="0.2">
      <c r="G25096" s="64"/>
      <c r="H25096" s="64"/>
      <c r="O25096" s="87"/>
      <c r="P25096" s="127"/>
      <c r="Q25096" s="127"/>
      <c r="R25096" s="127"/>
    </row>
    <row r="25097" spans="7:18" x14ac:dyDescent="0.2">
      <c r="G25097" s="64"/>
      <c r="H25097" s="64"/>
      <c r="O25097" s="87"/>
      <c r="P25097" s="127"/>
      <c r="Q25097" s="127"/>
      <c r="R25097" s="127"/>
    </row>
    <row r="25098" spans="7:18" x14ac:dyDescent="0.2">
      <c r="G25098" s="64"/>
      <c r="H25098" s="64"/>
      <c r="O25098" s="87"/>
      <c r="P25098" s="127"/>
      <c r="Q25098" s="127"/>
      <c r="R25098" s="127"/>
    </row>
    <row r="25099" spans="7:18" x14ac:dyDescent="0.2">
      <c r="G25099" s="64"/>
      <c r="H25099" s="64"/>
      <c r="O25099" s="87"/>
      <c r="P25099" s="127"/>
      <c r="Q25099" s="127"/>
      <c r="R25099" s="127"/>
    </row>
    <row r="25100" spans="7:18" x14ac:dyDescent="0.2">
      <c r="G25100" s="64"/>
      <c r="H25100" s="64"/>
      <c r="O25100" s="87"/>
      <c r="P25100" s="127"/>
      <c r="Q25100" s="127"/>
      <c r="R25100" s="127"/>
    </row>
    <row r="25101" spans="7:18" x14ac:dyDescent="0.2">
      <c r="G25101" s="64"/>
      <c r="H25101" s="64"/>
      <c r="O25101" s="87"/>
      <c r="P25101" s="127"/>
      <c r="Q25101" s="127"/>
      <c r="R25101" s="127"/>
    </row>
    <row r="25102" spans="7:18" x14ac:dyDescent="0.2">
      <c r="G25102" s="64"/>
      <c r="H25102" s="64"/>
      <c r="O25102" s="87"/>
      <c r="P25102" s="127"/>
      <c r="Q25102" s="127"/>
      <c r="R25102" s="127"/>
    </row>
    <row r="25103" spans="7:18" x14ac:dyDescent="0.2">
      <c r="G25103" s="64"/>
      <c r="H25103" s="64"/>
      <c r="O25103" s="87"/>
      <c r="P25103" s="127"/>
      <c r="Q25103" s="127"/>
      <c r="R25103" s="127"/>
    </row>
    <row r="25104" spans="7:18" x14ac:dyDescent="0.2">
      <c r="G25104" s="64"/>
      <c r="H25104" s="64"/>
      <c r="O25104" s="87"/>
      <c r="P25104" s="127"/>
      <c r="Q25104" s="127"/>
      <c r="R25104" s="127"/>
    </row>
    <row r="25105" spans="7:18" x14ac:dyDescent="0.2">
      <c r="G25105" s="64"/>
      <c r="H25105" s="64"/>
      <c r="O25105" s="87"/>
      <c r="P25105" s="127"/>
      <c r="Q25105" s="127"/>
      <c r="R25105" s="127"/>
    </row>
    <row r="25106" spans="7:18" x14ac:dyDescent="0.2">
      <c r="G25106" s="64"/>
      <c r="H25106" s="64"/>
      <c r="O25106" s="87"/>
      <c r="P25106" s="127"/>
      <c r="Q25106" s="127"/>
      <c r="R25106" s="127"/>
    </row>
    <row r="25107" spans="7:18" x14ac:dyDescent="0.2">
      <c r="G25107" s="64"/>
      <c r="H25107" s="64"/>
      <c r="O25107" s="87"/>
      <c r="P25107" s="127"/>
      <c r="Q25107" s="127"/>
      <c r="R25107" s="127"/>
    </row>
    <row r="25108" spans="7:18" x14ac:dyDescent="0.2">
      <c r="G25108" s="64"/>
      <c r="H25108" s="64"/>
      <c r="O25108" s="87"/>
      <c r="P25108" s="127"/>
      <c r="Q25108" s="127"/>
      <c r="R25108" s="127"/>
    </row>
    <row r="25109" spans="7:18" x14ac:dyDescent="0.2">
      <c r="G25109" s="64"/>
      <c r="H25109" s="64"/>
      <c r="O25109" s="87"/>
      <c r="P25109" s="127"/>
      <c r="Q25109" s="127"/>
      <c r="R25109" s="127"/>
    </row>
    <row r="25110" spans="7:18" x14ac:dyDescent="0.2">
      <c r="G25110" s="64"/>
      <c r="H25110" s="64"/>
      <c r="O25110" s="87"/>
      <c r="P25110" s="127"/>
      <c r="Q25110" s="127"/>
      <c r="R25110" s="127"/>
    </row>
    <row r="25111" spans="7:18" x14ac:dyDescent="0.2">
      <c r="G25111" s="64"/>
      <c r="H25111" s="64"/>
      <c r="O25111" s="87"/>
      <c r="P25111" s="127"/>
      <c r="Q25111" s="127"/>
      <c r="R25111" s="127"/>
    </row>
    <row r="25112" spans="7:18" x14ac:dyDescent="0.2">
      <c r="G25112" s="64"/>
      <c r="H25112" s="64"/>
      <c r="O25112" s="87"/>
      <c r="P25112" s="127"/>
      <c r="Q25112" s="127"/>
      <c r="R25112" s="127"/>
    </row>
    <row r="25113" spans="7:18" x14ac:dyDescent="0.2">
      <c r="G25113" s="64"/>
      <c r="H25113" s="64"/>
      <c r="O25113" s="87"/>
      <c r="P25113" s="127"/>
      <c r="Q25113" s="127"/>
      <c r="R25113" s="127"/>
    </row>
    <row r="25114" spans="7:18" x14ac:dyDescent="0.2">
      <c r="G25114" s="64"/>
      <c r="H25114" s="64"/>
      <c r="O25114" s="87"/>
      <c r="P25114" s="127"/>
      <c r="Q25114" s="127"/>
      <c r="R25114" s="127"/>
    </row>
    <row r="25115" spans="7:18" x14ac:dyDescent="0.2">
      <c r="G25115" s="64"/>
      <c r="H25115" s="64"/>
      <c r="O25115" s="87"/>
      <c r="P25115" s="127"/>
      <c r="Q25115" s="127"/>
      <c r="R25115" s="127"/>
    </row>
    <row r="25116" spans="7:18" x14ac:dyDescent="0.2">
      <c r="G25116" s="64"/>
      <c r="H25116" s="64"/>
      <c r="O25116" s="87"/>
      <c r="P25116" s="127"/>
      <c r="Q25116" s="127"/>
      <c r="R25116" s="127"/>
    </row>
    <row r="25117" spans="7:18" x14ac:dyDescent="0.2">
      <c r="G25117" s="64"/>
      <c r="H25117" s="64"/>
      <c r="O25117" s="87"/>
      <c r="P25117" s="127"/>
      <c r="Q25117" s="127"/>
      <c r="R25117" s="127"/>
    </row>
    <row r="25118" spans="7:18" x14ac:dyDescent="0.2">
      <c r="G25118" s="64"/>
      <c r="H25118" s="64"/>
      <c r="O25118" s="87"/>
      <c r="P25118" s="127"/>
      <c r="Q25118" s="127"/>
      <c r="R25118" s="127"/>
    </row>
    <row r="25119" spans="7:18" x14ac:dyDescent="0.2">
      <c r="G25119" s="64"/>
      <c r="H25119" s="64"/>
      <c r="O25119" s="87"/>
      <c r="P25119" s="127"/>
      <c r="Q25119" s="127"/>
      <c r="R25119" s="127"/>
    </row>
    <row r="25120" spans="7:18" x14ac:dyDescent="0.2">
      <c r="G25120" s="64"/>
      <c r="H25120" s="64"/>
      <c r="O25120" s="87"/>
      <c r="P25120" s="127"/>
      <c r="Q25120" s="127"/>
      <c r="R25120" s="127"/>
    </row>
    <row r="25121" spans="7:18" x14ac:dyDescent="0.2">
      <c r="G25121" s="64"/>
      <c r="H25121" s="64"/>
      <c r="O25121" s="87"/>
      <c r="P25121" s="127"/>
      <c r="Q25121" s="127"/>
      <c r="R25121" s="127"/>
    </row>
    <row r="25122" spans="7:18" x14ac:dyDescent="0.2">
      <c r="G25122" s="64"/>
      <c r="H25122" s="64"/>
      <c r="O25122" s="87"/>
      <c r="P25122" s="127"/>
      <c r="Q25122" s="127"/>
      <c r="R25122" s="127"/>
    </row>
    <row r="25123" spans="7:18" x14ac:dyDescent="0.2">
      <c r="G25123" s="64"/>
      <c r="H25123" s="64"/>
      <c r="O25123" s="87"/>
      <c r="P25123" s="127"/>
      <c r="Q25123" s="127"/>
      <c r="R25123" s="127"/>
    </row>
    <row r="25124" spans="7:18" x14ac:dyDescent="0.2">
      <c r="G25124" s="64"/>
      <c r="H25124" s="64"/>
      <c r="O25124" s="87"/>
      <c r="P25124" s="127"/>
      <c r="Q25124" s="127"/>
      <c r="R25124" s="127"/>
    </row>
    <row r="25125" spans="7:18" x14ac:dyDescent="0.2">
      <c r="G25125" s="64"/>
      <c r="H25125" s="64"/>
      <c r="O25125" s="87"/>
      <c r="P25125" s="127"/>
      <c r="Q25125" s="127"/>
      <c r="R25125" s="127"/>
    </row>
    <row r="25126" spans="7:18" x14ac:dyDescent="0.2">
      <c r="G25126" s="64"/>
      <c r="H25126" s="64"/>
      <c r="O25126" s="87"/>
      <c r="P25126" s="127"/>
      <c r="Q25126" s="127"/>
      <c r="R25126" s="127"/>
    </row>
    <row r="25127" spans="7:18" x14ac:dyDescent="0.2">
      <c r="G25127" s="64"/>
      <c r="H25127" s="64"/>
      <c r="O25127" s="87"/>
      <c r="P25127" s="127"/>
      <c r="Q25127" s="127"/>
      <c r="R25127" s="127"/>
    </row>
    <row r="25128" spans="7:18" x14ac:dyDescent="0.2">
      <c r="G25128" s="64"/>
      <c r="H25128" s="64"/>
      <c r="O25128" s="87"/>
      <c r="P25128" s="127"/>
      <c r="Q25128" s="127"/>
      <c r="R25128" s="127"/>
    </row>
    <row r="25129" spans="7:18" x14ac:dyDescent="0.2">
      <c r="G25129" s="64"/>
      <c r="H25129" s="64"/>
      <c r="O25129" s="87"/>
      <c r="P25129" s="127"/>
      <c r="Q25129" s="127"/>
      <c r="R25129" s="127"/>
    </row>
    <row r="25130" spans="7:18" x14ac:dyDescent="0.2">
      <c r="G25130" s="64"/>
      <c r="H25130" s="64"/>
      <c r="O25130" s="87"/>
      <c r="P25130" s="127"/>
      <c r="Q25130" s="127"/>
      <c r="R25130" s="127"/>
    </row>
    <row r="25131" spans="7:18" x14ac:dyDescent="0.2">
      <c r="G25131" s="64"/>
      <c r="H25131" s="64"/>
      <c r="O25131" s="87"/>
      <c r="P25131" s="127"/>
      <c r="Q25131" s="127"/>
      <c r="R25131" s="127"/>
    </row>
    <row r="25132" spans="7:18" x14ac:dyDescent="0.2">
      <c r="G25132" s="64"/>
      <c r="H25132" s="64"/>
      <c r="O25132" s="87"/>
      <c r="P25132" s="127"/>
      <c r="Q25132" s="127"/>
      <c r="R25132" s="127"/>
    </row>
    <row r="25133" spans="7:18" x14ac:dyDescent="0.2">
      <c r="G25133" s="64"/>
      <c r="H25133" s="64"/>
      <c r="O25133" s="87"/>
      <c r="P25133" s="127"/>
      <c r="Q25133" s="127"/>
      <c r="R25133" s="127"/>
    </row>
    <row r="25134" spans="7:18" x14ac:dyDescent="0.2">
      <c r="G25134" s="64"/>
      <c r="H25134" s="64"/>
      <c r="O25134" s="87"/>
      <c r="P25134" s="127"/>
      <c r="Q25134" s="127"/>
      <c r="R25134" s="127"/>
    </row>
    <row r="25135" spans="7:18" x14ac:dyDescent="0.2">
      <c r="G25135" s="64"/>
      <c r="H25135" s="64"/>
      <c r="O25135" s="87"/>
      <c r="P25135" s="127"/>
      <c r="Q25135" s="127"/>
      <c r="R25135" s="127"/>
    </row>
    <row r="25136" spans="7:18" x14ac:dyDescent="0.2">
      <c r="G25136" s="64"/>
      <c r="H25136" s="64"/>
      <c r="O25136" s="87"/>
      <c r="P25136" s="127"/>
      <c r="Q25136" s="127"/>
      <c r="R25136" s="127"/>
    </row>
    <row r="25137" spans="7:18" x14ac:dyDescent="0.2">
      <c r="G25137" s="64"/>
      <c r="H25137" s="64"/>
      <c r="O25137" s="87"/>
      <c r="P25137" s="127"/>
      <c r="Q25137" s="127"/>
      <c r="R25137" s="127"/>
    </row>
    <row r="25138" spans="7:18" x14ac:dyDescent="0.2">
      <c r="G25138" s="64"/>
      <c r="H25138" s="64"/>
      <c r="O25138" s="87"/>
      <c r="P25138" s="127"/>
      <c r="Q25138" s="127"/>
      <c r="R25138" s="127"/>
    </row>
    <row r="25139" spans="7:18" x14ac:dyDescent="0.2">
      <c r="G25139" s="64"/>
      <c r="H25139" s="64"/>
      <c r="O25139" s="87"/>
      <c r="P25139" s="127"/>
      <c r="Q25139" s="127"/>
      <c r="R25139" s="127"/>
    </row>
    <row r="25140" spans="7:18" x14ac:dyDescent="0.2">
      <c r="G25140" s="64"/>
      <c r="H25140" s="64"/>
      <c r="O25140" s="87"/>
      <c r="P25140" s="127"/>
      <c r="Q25140" s="127"/>
      <c r="R25140" s="127"/>
    </row>
    <row r="25141" spans="7:18" x14ac:dyDescent="0.2">
      <c r="G25141" s="64"/>
      <c r="H25141" s="64"/>
      <c r="O25141" s="87"/>
      <c r="P25141" s="127"/>
      <c r="Q25141" s="127"/>
      <c r="R25141" s="127"/>
    </row>
    <row r="25142" spans="7:18" x14ac:dyDescent="0.2">
      <c r="G25142" s="64"/>
      <c r="H25142" s="64"/>
      <c r="O25142" s="87"/>
      <c r="P25142" s="127"/>
      <c r="Q25142" s="127"/>
      <c r="R25142" s="127"/>
    </row>
    <row r="25143" spans="7:18" x14ac:dyDescent="0.2">
      <c r="G25143" s="64"/>
      <c r="H25143" s="64"/>
      <c r="O25143" s="87"/>
      <c r="P25143" s="127"/>
      <c r="Q25143" s="127"/>
      <c r="R25143" s="127"/>
    </row>
    <row r="25144" spans="7:18" x14ac:dyDescent="0.2">
      <c r="G25144" s="64"/>
      <c r="H25144" s="64"/>
      <c r="O25144" s="87"/>
      <c r="P25144" s="127"/>
      <c r="Q25144" s="127"/>
      <c r="R25144" s="127"/>
    </row>
    <row r="25145" spans="7:18" x14ac:dyDescent="0.2">
      <c r="G25145" s="64"/>
      <c r="H25145" s="64"/>
      <c r="O25145" s="87"/>
      <c r="P25145" s="127"/>
      <c r="Q25145" s="127"/>
      <c r="R25145" s="127"/>
    </row>
    <row r="25146" spans="7:18" x14ac:dyDescent="0.2">
      <c r="G25146" s="64"/>
      <c r="H25146" s="64"/>
      <c r="O25146" s="87"/>
      <c r="P25146" s="127"/>
      <c r="Q25146" s="127"/>
      <c r="R25146" s="127"/>
    </row>
    <row r="25147" spans="7:18" x14ac:dyDescent="0.2">
      <c r="G25147" s="64"/>
      <c r="H25147" s="64"/>
      <c r="O25147" s="87"/>
      <c r="P25147" s="127"/>
      <c r="Q25147" s="127"/>
      <c r="R25147" s="127"/>
    </row>
    <row r="25148" spans="7:18" x14ac:dyDescent="0.2">
      <c r="G25148" s="64"/>
      <c r="H25148" s="64"/>
      <c r="O25148" s="87"/>
      <c r="P25148" s="127"/>
      <c r="Q25148" s="127"/>
      <c r="R25148" s="127"/>
    </row>
    <row r="25149" spans="7:18" x14ac:dyDescent="0.2">
      <c r="G25149" s="64"/>
      <c r="H25149" s="64"/>
      <c r="O25149" s="87"/>
      <c r="P25149" s="127"/>
      <c r="Q25149" s="127"/>
      <c r="R25149" s="127"/>
    </row>
    <row r="25150" spans="7:18" x14ac:dyDescent="0.2">
      <c r="G25150" s="64"/>
      <c r="H25150" s="64"/>
      <c r="O25150" s="87"/>
      <c r="P25150" s="127"/>
      <c r="Q25150" s="127"/>
      <c r="R25150" s="127"/>
    </row>
    <row r="25151" spans="7:18" x14ac:dyDescent="0.2">
      <c r="G25151" s="64"/>
      <c r="H25151" s="64"/>
      <c r="O25151" s="87"/>
      <c r="P25151" s="127"/>
      <c r="Q25151" s="127"/>
      <c r="R25151" s="127"/>
    </row>
    <row r="25152" spans="7:18" x14ac:dyDescent="0.2">
      <c r="G25152" s="64"/>
      <c r="H25152" s="64"/>
      <c r="O25152" s="87"/>
      <c r="P25152" s="127"/>
      <c r="Q25152" s="127"/>
      <c r="R25152" s="127"/>
    </row>
    <row r="25153" spans="7:18" x14ac:dyDescent="0.2">
      <c r="G25153" s="64"/>
      <c r="H25153" s="64"/>
      <c r="O25153" s="87"/>
      <c r="P25153" s="127"/>
      <c r="Q25153" s="127"/>
      <c r="R25153" s="127"/>
    </row>
    <row r="25154" spans="7:18" x14ac:dyDescent="0.2">
      <c r="G25154" s="64"/>
      <c r="H25154" s="64"/>
      <c r="O25154" s="87"/>
      <c r="P25154" s="127"/>
      <c r="Q25154" s="127"/>
      <c r="R25154" s="127"/>
    </row>
    <row r="25155" spans="7:18" x14ac:dyDescent="0.2">
      <c r="G25155" s="64"/>
      <c r="H25155" s="64"/>
      <c r="O25155" s="87"/>
      <c r="P25155" s="127"/>
      <c r="Q25155" s="127"/>
      <c r="R25155" s="127"/>
    </row>
    <row r="25156" spans="7:18" x14ac:dyDescent="0.2">
      <c r="G25156" s="64"/>
      <c r="H25156" s="64"/>
      <c r="O25156" s="87"/>
      <c r="P25156" s="127"/>
      <c r="Q25156" s="127"/>
      <c r="R25156" s="127"/>
    </row>
    <row r="25157" spans="7:18" x14ac:dyDescent="0.2">
      <c r="G25157" s="64"/>
      <c r="H25157" s="64"/>
      <c r="O25157" s="87"/>
      <c r="P25157" s="127"/>
      <c r="Q25157" s="127"/>
      <c r="R25157" s="127"/>
    </row>
    <row r="25158" spans="7:18" x14ac:dyDescent="0.2">
      <c r="G25158" s="64"/>
      <c r="H25158" s="64"/>
      <c r="O25158" s="87"/>
      <c r="P25158" s="127"/>
      <c r="Q25158" s="127"/>
      <c r="R25158" s="127"/>
    </row>
    <row r="25159" spans="7:18" x14ac:dyDescent="0.2">
      <c r="G25159" s="64"/>
      <c r="H25159" s="64"/>
      <c r="O25159" s="87"/>
      <c r="P25159" s="127"/>
      <c r="Q25159" s="127"/>
      <c r="R25159" s="127"/>
    </row>
    <row r="25160" spans="7:18" x14ac:dyDescent="0.2">
      <c r="G25160" s="64"/>
      <c r="H25160" s="64"/>
      <c r="O25160" s="87"/>
      <c r="P25160" s="127"/>
      <c r="Q25160" s="127"/>
      <c r="R25160" s="127"/>
    </row>
    <row r="25161" spans="7:18" x14ac:dyDescent="0.2">
      <c r="G25161" s="64"/>
      <c r="H25161" s="64"/>
      <c r="O25161" s="87"/>
      <c r="P25161" s="127"/>
      <c r="Q25161" s="127"/>
      <c r="R25161" s="127"/>
    </row>
    <row r="25162" spans="7:18" x14ac:dyDescent="0.2">
      <c r="G25162" s="64"/>
      <c r="H25162" s="64"/>
      <c r="O25162" s="87"/>
      <c r="P25162" s="127"/>
      <c r="Q25162" s="127"/>
      <c r="R25162" s="127"/>
    </row>
    <row r="25163" spans="7:18" x14ac:dyDescent="0.2">
      <c r="G25163" s="64"/>
      <c r="H25163" s="64"/>
      <c r="O25163" s="87"/>
      <c r="P25163" s="127"/>
      <c r="Q25163" s="127"/>
      <c r="R25163" s="127"/>
    </row>
    <row r="25164" spans="7:18" x14ac:dyDescent="0.2">
      <c r="G25164" s="64"/>
      <c r="H25164" s="64"/>
      <c r="O25164" s="87"/>
      <c r="P25164" s="127"/>
      <c r="Q25164" s="127"/>
      <c r="R25164" s="127"/>
    </row>
    <row r="25165" spans="7:18" x14ac:dyDescent="0.2">
      <c r="G25165" s="64"/>
      <c r="H25165" s="64"/>
      <c r="O25165" s="87"/>
      <c r="P25165" s="127"/>
      <c r="Q25165" s="127"/>
      <c r="R25165" s="127"/>
    </row>
    <row r="25166" spans="7:18" x14ac:dyDescent="0.2">
      <c r="G25166" s="64"/>
      <c r="H25166" s="64"/>
      <c r="O25166" s="87"/>
      <c r="P25166" s="127"/>
      <c r="Q25166" s="127"/>
      <c r="R25166" s="127"/>
    </row>
    <row r="25167" spans="7:18" x14ac:dyDescent="0.2">
      <c r="G25167" s="64"/>
      <c r="H25167" s="64"/>
      <c r="O25167" s="87"/>
      <c r="P25167" s="127"/>
      <c r="Q25167" s="127"/>
      <c r="R25167" s="127"/>
    </row>
    <row r="25168" spans="7:18" x14ac:dyDescent="0.2">
      <c r="G25168" s="64"/>
      <c r="H25168" s="64"/>
      <c r="O25168" s="87"/>
      <c r="P25168" s="127"/>
      <c r="Q25168" s="127"/>
      <c r="R25168" s="127"/>
    </row>
    <row r="25169" spans="7:18" x14ac:dyDescent="0.2">
      <c r="G25169" s="64"/>
      <c r="H25169" s="64"/>
      <c r="O25169" s="87"/>
      <c r="P25169" s="127"/>
      <c r="Q25169" s="127"/>
      <c r="R25169" s="127"/>
    </row>
    <row r="25170" spans="7:18" x14ac:dyDescent="0.2">
      <c r="G25170" s="64"/>
      <c r="H25170" s="64"/>
      <c r="O25170" s="87"/>
      <c r="P25170" s="127"/>
      <c r="Q25170" s="127"/>
      <c r="R25170" s="127"/>
    </row>
    <row r="25171" spans="7:18" x14ac:dyDescent="0.2">
      <c r="G25171" s="64"/>
      <c r="H25171" s="64"/>
      <c r="O25171" s="87"/>
      <c r="P25171" s="127"/>
      <c r="Q25171" s="127"/>
      <c r="R25171" s="127"/>
    </row>
    <row r="25172" spans="7:18" x14ac:dyDescent="0.2">
      <c r="G25172" s="64"/>
      <c r="H25172" s="64"/>
      <c r="O25172" s="87"/>
      <c r="P25172" s="127"/>
      <c r="Q25172" s="127"/>
      <c r="R25172" s="127"/>
    </row>
    <row r="25173" spans="7:18" x14ac:dyDescent="0.2">
      <c r="G25173" s="64"/>
      <c r="H25173" s="64"/>
      <c r="O25173" s="87"/>
      <c r="P25173" s="127"/>
      <c r="Q25173" s="127"/>
      <c r="R25173" s="127"/>
    </row>
    <row r="25174" spans="7:18" x14ac:dyDescent="0.2">
      <c r="G25174" s="64"/>
      <c r="H25174" s="64"/>
      <c r="O25174" s="87"/>
      <c r="P25174" s="127"/>
      <c r="Q25174" s="127"/>
      <c r="R25174" s="127"/>
    </row>
    <row r="25175" spans="7:18" x14ac:dyDescent="0.2">
      <c r="G25175" s="64"/>
      <c r="H25175" s="64"/>
      <c r="O25175" s="87"/>
      <c r="P25175" s="127"/>
      <c r="Q25175" s="127"/>
      <c r="R25175" s="127"/>
    </row>
    <row r="25176" spans="7:18" x14ac:dyDescent="0.2">
      <c r="G25176" s="64"/>
      <c r="H25176" s="64"/>
      <c r="O25176" s="87"/>
      <c r="P25176" s="127"/>
      <c r="Q25176" s="127"/>
      <c r="R25176" s="127"/>
    </row>
    <row r="25177" spans="7:18" x14ac:dyDescent="0.2">
      <c r="G25177" s="64"/>
      <c r="H25177" s="64"/>
      <c r="O25177" s="87"/>
      <c r="P25177" s="127"/>
      <c r="Q25177" s="127"/>
      <c r="R25177" s="127"/>
    </row>
    <row r="25178" spans="7:18" x14ac:dyDescent="0.2">
      <c r="G25178" s="64"/>
      <c r="H25178" s="64"/>
      <c r="O25178" s="87"/>
      <c r="P25178" s="127"/>
      <c r="Q25178" s="127"/>
      <c r="R25178" s="127"/>
    </row>
    <row r="25179" spans="7:18" x14ac:dyDescent="0.2">
      <c r="G25179" s="64"/>
      <c r="H25179" s="64"/>
      <c r="O25179" s="87"/>
      <c r="P25179" s="127"/>
      <c r="Q25179" s="127"/>
      <c r="R25179" s="127"/>
    </row>
    <row r="25180" spans="7:18" x14ac:dyDescent="0.2">
      <c r="G25180" s="64"/>
      <c r="H25180" s="64"/>
      <c r="O25180" s="87"/>
      <c r="P25180" s="127"/>
      <c r="Q25180" s="127"/>
      <c r="R25180" s="127"/>
    </row>
    <row r="25181" spans="7:18" x14ac:dyDescent="0.2">
      <c r="G25181" s="64"/>
      <c r="H25181" s="64"/>
      <c r="O25181" s="87"/>
      <c r="P25181" s="127"/>
      <c r="Q25181" s="127"/>
      <c r="R25181" s="127"/>
    </row>
    <row r="25182" spans="7:18" x14ac:dyDescent="0.2">
      <c r="G25182" s="64"/>
      <c r="H25182" s="64"/>
      <c r="O25182" s="87"/>
      <c r="P25182" s="127"/>
      <c r="Q25182" s="127"/>
      <c r="R25182" s="127"/>
    </row>
    <row r="25183" spans="7:18" x14ac:dyDescent="0.2">
      <c r="G25183" s="64"/>
      <c r="H25183" s="64"/>
      <c r="O25183" s="87"/>
      <c r="P25183" s="127"/>
      <c r="Q25183" s="127"/>
      <c r="R25183" s="127"/>
    </row>
    <row r="25184" spans="7:18" x14ac:dyDescent="0.2">
      <c r="G25184" s="64"/>
      <c r="H25184" s="64"/>
      <c r="O25184" s="87"/>
      <c r="P25184" s="127"/>
      <c r="Q25184" s="127"/>
      <c r="R25184" s="127"/>
    </row>
    <row r="25185" spans="7:18" x14ac:dyDescent="0.2">
      <c r="G25185" s="64"/>
      <c r="H25185" s="64"/>
      <c r="O25185" s="87"/>
      <c r="P25185" s="127"/>
      <c r="Q25185" s="127"/>
      <c r="R25185" s="127"/>
    </row>
    <row r="25186" spans="7:18" x14ac:dyDescent="0.2">
      <c r="G25186" s="64"/>
      <c r="H25186" s="64"/>
      <c r="O25186" s="87"/>
      <c r="P25186" s="127"/>
      <c r="Q25186" s="127"/>
      <c r="R25186" s="127"/>
    </row>
    <row r="25187" spans="7:18" x14ac:dyDescent="0.2">
      <c r="G25187" s="64"/>
      <c r="H25187" s="64"/>
      <c r="O25187" s="87"/>
      <c r="P25187" s="127"/>
      <c r="Q25187" s="127"/>
      <c r="R25187" s="127"/>
    </row>
    <row r="25188" spans="7:18" x14ac:dyDescent="0.2">
      <c r="G25188" s="64"/>
      <c r="H25188" s="64"/>
      <c r="O25188" s="87"/>
      <c r="P25188" s="127"/>
      <c r="Q25188" s="127"/>
      <c r="R25188" s="127"/>
    </row>
    <row r="25189" spans="7:18" x14ac:dyDescent="0.2">
      <c r="G25189" s="64"/>
      <c r="H25189" s="64"/>
      <c r="O25189" s="87"/>
      <c r="P25189" s="127"/>
      <c r="Q25189" s="127"/>
      <c r="R25189" s="127"/>
    </row>
    <row r="25190" spans="7:18" x14ac:dyDescent="0.2">
      <c r="G25190" s="64"/>
      <c r="H25190" s="64"/>
      <c r="O25190" s="87"/>
      <c r="P25190" s="127"/>
      <c r="Q25190" s="127"/>
      <c r="R25190" s="127"/>
    </row>
    <row r="25191" spans="7:18" x14ac:dyDescent="0.2">
      <c r="G25191" s="64"/>
      <c r="H25191" s="64"/>
      <c r="O25191" s="87"/>
      <c r="P25191" s="127"/>
      <c r="Q25191" s="127"/>
      <c r="R25191" s="127"/>
    </row>
    <row r="25192" spans="7:18" x14ac:dyDescent="0.2">
      <c r="G25192" s="64"/>
      <c r="H25192" s="64"/>
      <c r="O25192" s="87"/>
      <c r="P25192" s="127"/>
      <c r="Q25192" s="127"/>
      <c r="R25192" s="127"/>
    </row>
    <row r="25193" spans="7:18" x14ac:dyDescent="0.2">
      <c r="G25193" s="64"/>
      <c r="H25193" s="64"/>
      <c r="O25193" s="87"/>
      <c r="P25193" s="127"/>
      <c r="Q25193" s="127"/>
      <c r="R25193" s="127"/>
    </row>
    <row r="25194" spans="7:18" x14ac:dyDescent="0.2">
      <c r="G25194" s="64"/>
      <c r="H25194" s="64"/>
      <c r="O25194" s="87"/>
      <c r="P25194" s="127"/>
      <c r="Q25194" s="127"/>
      <c r="R25194" s="127"/>
    </row>
    <row r="25195" spans="7:18" x14ac:dyDescent="0.2">
      <c r="G25195" s="64"/>
      <c r="H25195" s="64"/>
      <c r="O25195" s="87"/>
      <c r="P25195" s="127"/>
      <c r="Q25195" s="127"/>
      <c r="R25195" s="127"/>
    </row>
    <row r="25196" spans="7:18" x14ac:dyDescent="0.2">
      <c r="G25196" s="64"/>
      <c r="H25196" s="64"/>
      <c r="O25196" s="87"/>
      <c r="P25196" s="127"/>
      <c r="Q25196" s="127"/>
      <c r="R25196" s="127"/>
    </row>
    <row r="25197" spans="7:18" x14ac:dyDescent="0.2">
      <c r="G25197" s="64"/>
      <c r="H25197" s="64"/>
      <c r="O25197" s="87"/>
      <c r="P25197" s="127"/>
      <c r="Q25197" s="127"/>
      <c r="R25197" s="127"/>
    </row>
    <row r="25198" spans="7:18" x14ac:dyDescent="0.2">
      <c r="G25198" s="64"/>
      <c r="H25198" s="64"/>
      <c r="O25198" s="87"/>
      <c r="P25198" s="127"/>
      <c r="Q25198" s="127"/>
      <c r="R25198" s="127"/>
    </row>
    <row r="25199" spans="7:18" x14ac:dyDescent="0.2">
      <c r="G25199" s="64"/>
      <c r="H25199" s="64"/>
      <c r="O25199" s="87"/>
      <c r="P25199" s="127"/>
      <c r="Q25199" s="127"/>
      <c r="R25199" s="127"/>
    </row>
    <row r="25200" spans="7:18" x14ac:dyDescent="0.2">
      <c r="G25200" s="64"/>
      <c r="H25200" s="64"/>
      <c r="O25200" s="87"/>
      <c r="P25200" s="127"/>
      <c r="Q25200" s="127"/>
      <c r="R25200" s="127"/>
    </row>
    <row r="25201" spans="7:18" x14ac:dyDescent="0.2">
      <c r="G25201" s="64"/>
      <c r="H25201" s="64"/>
      <c r="O25201" s="87"/>
      <c r="P25201" s="127"/>
      <c r="Q25201" s="127"/>
      <c r="R25201" s="127"/>
    </row>
    <row r="25202" spans="7:18" x14ac:dyDescent="0.2">
      <c r="G25202" s="64"/>
      <c r="H25202" s="64"/>
      <c r="O25202" s="87"/>
      <c r="P25202" s="127"/>
      <c r="Q25202" s="127"/>
      <c r="R25202" s="127"/>
    </row>
    <row r="25203" spans="7:18" x14ac:dyDescent="0.2">
      <c r="G25203" s="64"/>
      <c r="H25203" s="64"/>
      <c r="O25203" s="87"/>
      <c r="P25203" s="127"/>
      <c r="Q25203" s="127"/>
      <c r="R25203" s="127"/>
    </row>
    <row r="25204" spans="7:18" x14ac:dyDescent="0.2">
      <c r="G25204" s="64"/>
      <c r="H25204" s="64"/>
      <c r="O25204" s="87"/>
      <c r="P25204" s="127"/>
      <c r="Q25204" s="127"/>
      <c r="R25204" s="127"/>
    </row>
    <row r="25205" spans="7:18" x14ac:dyDescent="0.2">
      <c r="G25205" s="64"/>
      <c r="H25205" s="64"/>
      <c r="O25205" s="87"/>
      <c r="P25205" s="127"/>
      <c r="Q25205" s="127"/>
      <c r="R25205" s="127"/>
    </row>
    <row r="25206" spans="7:18" x14ac:dyDescent="0.2">
      <c r="G25206" s="64"/>
      <c r="H25206" s="64"/>
      <c r="O25206" s="87"/>
      <c r="P25206" s="127"/>
      <c r="Q25206" s="127"/>
      <c r="R25206" s="127"/>
    </row>
    <row r="25207" spans="7:18" x14ac:dyDescent="0.2">
      <c r="G25207" s="64"/>
      <c r="H25207" s="64"/>
      <c r="O25207" s="87"/>
      <c r="P25207" s="127"/>
      <c r="Q25207" s="127"/>
      <c r="R25207" s="127"/>
    </row>
    <row r="25208" spans="7:18" x14ac:dyDescent="0.2">
      <c r="G25208" s="64"/>
      <c r="H25208" s="64"/>
      <c r="O25208" s="87"/>
      <c r="P25208" s="127"/>
      <c r="Q25208" s="127"/>
      <c r="R25208" s="127"/>
    </row>
    <row r="25209" spans="7:18" x14ac:dyDescent="0.2">
      <c r="G25209" s="64"/>
      <c r="H25209" s="64"/>
      <c r="O25209" s="87"/>
      <c r="P25209" s="127"/>
      <c r="Q25209" s="127"/>
      <c r="R25209" s="127"/>
    </row>
    <row r="25210" spans="7:18" x14ac:dyDescent="0.2">
      <c r="G25210" s="64"/>
      <c r="H25210" s="64"/>
      <c r="O25210" s="87"/>
      <c r="P25210" s="127"/>
      <c r="Q25210" s="127"/>
      <c r="R25210" s="127"/>
    </row>
    <row r="25211" spans="7:18" x14ac:dyDescent="0.2">
      <c r="G25211" s="64"/>
      <c r="H25211" s="64"/>
      <c r="O25211" s="87"/>
      <c r="P25211" s="127"/>
      <c r="Q25211" s="127"/>
      <c r="R25211" s="127"/>
    </row>
    <row r="25212" spans="7:18" x14ac:dyDescent="0.2">
      <c r="G25212" s="64"/>
      <c r="H25212" s="64"/>
      <c r="O25212" s="87"/>
      <c r="P25212" s="127"/>
      <c r="Q25212" s="127"/>
      <c r="R25212" s="127"/>
    </row>
    <row r="25213" spans="7:18" x14ac:dyDescent="0.2">
      <c r="G25213" s="64"/>
      <c r="H25213" s="64"/>
      <c r="O25213" s="87"/>
      <c r="P25213" s="127"/>
      <c r="Q25213" s="127"/>
      <c r="R25213" s="127"/>
    </row>
    <row r="25214" spans="7:18" x14ac:dyDescent="0.2">
      <c r="G25214" s="64"/>
      <c r="H25214" s="64"/>
      <c r="O25214" s="87"/>
      <c r="P25214" s="127"/>
      <c r="Q25214" s="127"/>
      <c r="R25214" s="127"/>
    </row>
    <row r="25215" spans="7:18" x14ac:dyDescent="0.2">
      <c r="G25215" s="64"/>
      <c r="H25215" s="64"/>
      <c r="O25215" s="87"/>
      <c r="P25215" s="127"/>
      <c r="Q25215" s="127"/>
      <c r="R25215" s="127"/>
    </row>
    <row r="25216" spans="7:18" x14ac:dyDescent="0.2">
      <c r="G25216" s="64"/>
      <c r="H25216" s="64"/>
      <c r="O25216" s="87"/>
      <c r="P25216" s="127"/>
      <c r="Q25216" s="127"/>
      <c r="R25216" s="127"/>
    </row>
    <row r="25217" spans="7:18" x14ac:dyDescent="0.2">
      <c r="G25217" s="64"/>
      <c r="H25217" s="64"/>
      <c r="O25217" s="87"/>
      <c r="P25217" s="127"/>
      <c r="Q25217" s="127"/>
      <c r="R25217" s="127"/>
    </row>
    <row r="25218" spans="7:18" x14ac:dyDescent="0.2">
      <c r="G25218" s="64"/>
      <c r="H25218" s="64"/>
      <c r="O25218" s="87"/>
      <c r="P25218" s="127"/>
      <c r="Q25218" s="127"/>
      <c r="R25218" s="127"/>
    </row>
    <row r="25219" spans="7:18" x14ac:dyDescent="0.2">
      <c r="G25219" s="64"/>
      <c r="H25219" s="64"/>
      <c r="O25219" s="87"/>
      <c r="P25219" s="127"/>
      <c r="Q25219" s="127"/>
      <c r="R25219" s="127"/>
    </row>
    <row r="25220" spans="7:18" x14ac:dyDescent="0.2">
      <c r="G25220" s="64"/>
      <c r="H25220" s="64"/>
      <c r="O25220" s="87"/>
      <c r="P25220" s="127"/>
      <c r="Q25220" s="127"/>
      <c r="R25220" s="127"/>
    </row>
    <row r="25221" spans="7:18" x14ac:dyDescent="0.2">
      <c r="G25221" s="64"/>
      <c r="H25221" s="64"/>
      <c r="O25221" s="87"/>
      <c r="P25221" s="127"/>
      <c r="Q25221" s="127"/>
      <c r="R25221" s="127"/>
    </row>
    <row r="25222" spans="7:18" x14ac:dyDescent="0.2">
      <c r="G25222" s="64"/>
      <c r="H25222" s="64"/>
      <c r="O25222" s="87"/>
      <c r="P25222" s="127"/>
      <c r="Q25222" s="127"/>
      <c r="R25222" s="127"/>
    </row>
    <row r="25223" spans="7:18" x14ac:dyDescent="0.2">
      <c r="G25223" s="64"/>
      <c r="H25223" s="64"/>
      <c r="O25223" s="87"/>
      <c r="P25223" s="127"/>
      <c r="Q25223" s="127"/>
      <c r="R25223" s="127"/>
    </row>
    <row r="25224" spans="7:18" x14ac:dyDescent="0.2">
      <c r="G25224" s="64"/>
      <c r="H25224" s="64"/>
      <c r="O25224" s="87"/>
      <c r="P25224" s="127"/>
      <c r="Q25224" s="127"/>
      <c r="R25224" s="127"/>
    </row>
    <row r="25225" spans="7:18" x14ac:dyDescent="0.2">
      <c r="G25225" s="64"/>
      <c r="H25225" s="64"/>
      <c r="O25225" s="87"/>
      <c r="P25225" s="127"/>
      <c r="Q25225" s="127"/>
      <c r="R25225" s="127"/>
    </row>
    <row r="25226" spans="7:18" x14ac:dyDescent="0.2">
      <c r="G25226" s="64"/>
      <c r="H25226" s="64"/>
      <c r="O25226" s="87"/>
      <c r="P25226" s="127"/>
      <c r="Q25226" s="127"/>
      <c r="R25226" s="127"/>
    </row>
    <row r="25227" spans="7:18" x14ac:dyDescent="0.2">
      <c r="G25227" s="64"/>
      <c r="H25227" s="64"/>
      <c r="O25227" s="87"/>
      <c r="P25227" s="127"/>
      <c r="Q25227" s="127"/>
      <c r="R25227" s="127"/>
    </row>
    <row r="25228" spans="7:18" x14ac:dyDescent="0.2">
      <c r="G25228" s="64"/>
      <c r="H25228" s="64"/>
      <c r="O25228" s="87"/>
      <c r="P25228" s="127"/>
      <c r="Q25228" s="127"/>
      <c r="R25228" s="127"/>
    </row>
    <row r="25229" spans="7:18" x14ac:dyDescent="0.2">
      <c r="G25229" s="64"/>
      <c r="H25229" s="64"/>
      <c r="O25229" s="87"/>
      <c r="P25229" s="127"/>
      <c r="Q25229" s="127"/>
      <c r="R25229" s="127"/>
    </row>
    <row r="25230" spans="7:18" x14ac:dyDescent="0.2">
      <c r="G25230" s="64"/>
      <c r="H25230" s="64"/>
      <c r="O25230" s="87"/>
      <c r="P25230" s="127"/>
      <c r="Q25230" s="127"/>
      <c r="R25230" s="127"/>
    </row>
    <row r="25231" spans="7:18" x14ac:dyDescent="0.2">
      <c r="G25231" s="64"/>
      <c r="H25231" s="64"/>
      <c r="O25231" s="87"/>
      <c r="P25231" s="127"/>
      <c r="Q25231" s="127"/>
      <c r="R25231" s="127"/>
    </row>
    <row r="25232" spans="7:18" x14ac:dyDescent="0.2">
      <c r="G25232" s="64"/>
      <c r="H25232" s="64"/>
      <c r="O25232" s="87"/>
      <c r="P25232" s="127"/>
      <c r="Q25232" s="127"/>
      <c r="R25232" s="127"/>
    </row>
    <row r="25233" spans="7:18" x14ac:dyDescent="0.2">
      <c r="G25233" s="64"/>
      <c r="H25233" s="64"/>
      <c r="O25233" s="87"/>
      <c r="P25233" s="127"/>
      <c r="Q25233" s="127"/>
      <c r="R25233" s="127"/>
    </row>
    <row r="25234" spans="7:18" x14ac:dyDescent="0.2">
      <c r="G25234" s="64"/>
      <c r="H25234" s="64"/>
      <c r="O25234" s="87"/>
      <c r="P25234" s="127"/>
      <c r="Q25234" s="127"/>
      <c r="R25234" s="127"/>
    </row>
    <row r="25235" spans="7:18" x14ac:dyDescent="0.2">
      <c r="G25235" s="64"/>
      <c r="H25235" s="64"/>
      <c r="O25235" s="87"/>
      <c r="P25235" s="127"/>
      <c r="Q25235" s="127"/>
      <c r="R25235" s="127"/>
    </row>
    <row r="25236" spans="7:18" x14ac:dyDescent="0.2">
      <c r="G25236" s="64"/>
      <c r="H25236" s="64"/>
      <c r="O25236" s="87"/>
      <c r="P25236" s="127"/>
      <c r="Q25236" s="127"/>
      <c r="R25236" s="127"/>
    </row>
    <row r="25237" spans="7:18" x14ac:dyDescent="0.2">
      <c r="G25237" s="64"/>
      <c r="H25237" s="64"/>
      <c r="O25237" s="87"/>
      <c r="P25237" s="127"/>
      <c r="Q25237" s="127"/>
      <c r="R25237" s="127"/>
    </row>
    <row r="25238" spans="7:18" x14ac:dyDescent="0.2">
      <c r="G25238" s="64"/>
      <c r="H25238" s="64"/>
      <c r="O25238" s="87"/>
      <c r="P25238" s="127"/>
      <c r="Q25238" s="127"/>
      <c r="R25238" s="127"/>
    </row>
    <row r="25239" spans="7:18" x14ac:dyDescent="0.2">
      <c r="G25239" s="64"/>
      <c r="H25239" s="64"/>
      <c r="O25239" s="87"/>
      <c r="P25239" s="127"/>
      <c r="Q25239" s="127"/>
      <c r="R25239" s="127"/>
    </row>
    <row r="25240" spans="7:18" x14ac:dyDescent="0.2">
      <c r="G25240" s="64"/>
      <c r="H25240" s="64"/>
      <c r="O25240" s="87"/>
      <c r="P25240" s="127"/>
      <c r="Q25240" s="127"/>
      <c r="R25240" s="127"/>
    </row>
    <row r="25241" spans="7:18" x14ac:dyDescent="0.2">
      <c r="G25241" s="64"/>
      <c r="H25241" s="64"/>
      <c r="O25241" s="87"/>
      <c r="P25241" s="127"/>
      <c r="Q25241" s="127"/>
      <c r="R25241" s="127"/>
    </row>
    <row r="25242" spans="7:18" x14ac:dyDescent="0.2">
      <c r="G25242" s="64"/>
      <c r="H25242" s="64"/>
      <c r="O25242" s="87"/>
      <c r="P25242" s="127"/>
      <c r="Q25242" s="127"/>
      <c r="R25242" s="127"/>
    </row>
    <row r="25243" spans="7:18" x14ac:dyDescent="0.2">
      <c r="G25243" s="64"/>
      <c r="H25243" s="64"/>
      <c r="O25243" s="87"/>
      <c r="P25243" s="127"/>
      <c r="Q25243" s="127"/>
      <c r="R25243" s="127"/>
    </row>
    <row r="25244" spans="7:18" x14ac:dyDescent="0.2">
      <c r="G25244" s="64"/>
      <c r="H25244" s="64"/>
      <c r="O25244" s="87"/>
      <c r="P25244" s="127"/>
      <c r="Q25244" s="127"/>
      <c r="R25244" s="127"/>
    </row>
    <row r="25245" spans="7:18" x14ac:dyDescent="0.2">
      <c r="G25245" s="64"/>
      <c r="H25245" s="64"/>
      <c r="O25245" s="87"/>
      <c r="P25245" s="127"/>
      <c r="Q25245" s="127"/>
      <c r="R25245" s="127"/>
    </row>
    <row r="25246" spans="7:18" x14ac:dyDescent="0.2">
      <c r="G25246" s="64"/>
      <c r="H25246" s="64"/>
      <c r="O25246" s="87"/>
      <c r="P25246" s="127"/>
      <c r="Q25246" s="127"/>
      <c r="R25246" s="127"/>
    </row>
    <row r="25247" spans="7:18" x14ac:dyDescent="0.2">
      <c r="G25247" s="64"/>
      <c r="H25247" s="64"/>
      <c r="O25247" s="87"/>
      <c r="P25247" s="127"/>
      <c r="Q25247" s="127"/>
      <c r="R25247" s="127"/>
    </row>
    <row r="25248" spans="7:18" x14ac:dyDescent="0.2">
      <c r="G25248" s="64"/>
      <c r="H25248" s="64"/>
      <c r="O25248" s="87"/>
      <c r="P25248" s="127"/>
      <c r="Q25248" s="127"/>
      <c r="R25248" s="127"/>
    </row>
    <row r="25249" spans="7:18" x14ac:dyDescent="0.2">
      <c r="G25249" s="64"/>
      <c r="H25249" s="64"/>
      <c r="O25249" s="87"/>
      <c r="P25249" s="127"/>
      <c r="Q25249" s="127"/>
      <c r="R25249" s="127"/>
    </row>
    <row r="25250" spans="7:18" x14ac:dyDescent="0.2">
      <c r="G25250" s="64"/>
      <c r="H25250" s="64"/>
      <c r="O25250" s="87"/>
      <c r="P25250" s="127"/>
      <c r="Q25250" s="127"/>
      <c r="R25250" s="127"/>
    </row>
    <row r="25251" spans="7:18" x14ac:dyDescent="0.2">
      <c r="G25251" s="64"/>
      <c r="H25251" s="64"/>
      <c r="O25251" s="87"/>
      <c r="P25251" s="127"/>
      <c r="Q25251" s="127"/>
      <c r="R25251" s="127"/>
    </row>
    <row r="25252" spans="7:18" x14ac:dyDescent="0.2">
      <c r="G25252" s="64"/>
      <c r="H25252" s="64"/>
      <c r="O25252" s="87"/>
      <c r="P25252" s="127"/>
      <c r="Q25252" s="127"/>
      <c r="R25252" s="127"/>
    </row>
    <row r="25253" spans="7:18" x14ac:dyDescent="0.2">
      <c r="G25253" s="64"/>
      <c r="H25253" s="64"/>
      <c r="O25253" s="87"/>
      <c r="P25253" s="127"/>
      <c r="Q25253" s="127"/>
      <c r="R25253" s="127"/>
    </row>
    <row r="25254" spans="7:18" x14ac:dyDescent="0.2">
      <c r="G25254" s="64"/>
      <c r="H25254" s="64"/>
      <c r="O25254" s="87"/>
      <c r="P25254" s="127"/>
      <c r="Q25254" s="127"/>
      <c r="R25254" s="127"/>
    </row>
    <row r="25255" spans="7:18" x14ac:dyDescent="0.2">
      <c r="G25255" s="64"/>
      <c r="H25255" s="64"/>
      <c r="O25255" s="87"/>
      <c r="P25255" s="127"/>
      <c r="Q25255" s="127"/>
      <c r="R25255" s="127"/>
    </row>
    <row r="25256" spans="7:18" x14ac:dyDescent="0.2">
      <c r="G25256" s="64"/>
      <c r="H25256" s="64"/>
      <c r="O25256" s="87"/>
      <c r="P25256" s="127"/>
      <c r="Q25256" s="127"/>
      <c r="R25256" s="127"/>
    </row>
    <row r="25257" spans="7:18" x14ac:dyDescent="0.2">
      <c r="G25257" s="64"/>
      <c r="H25257" s="64"/>
      <c r="O25257" s="87"/>
      <c r="P25257" s="127"/>
      <c r="Q25257" s="127"/>
      <c r="R25257" s="127"/>
    </row>
    <row r="25258" spans="7:18" x14ac:dyDescent="0.2">
      <c r="G25258" s="64"/>
      <c r="H25258" s="64"/>
      <c r="O25258" s="87"/>
      <c r="P25258" s="127"/>
      <c r="Q25258" s="127"/>
      <c r="R25258" s="127"/>
    </row>
    <row r="25259" spans="7:18" x14ac:dyDescent="0.2">
      <c r="G25259" s="64"/>
      <c r="H25259" s="64"/>
      <c r="O25259" s="87"/>
      <c r="P25259" s="127"/>
      <c r="Q25259" s="127"/>
      <c r="R25259" s="127"/>
    </row>
    <row r="25260" spans="7:18" x14ac:dyDescent="0.2">
      <c r="G25260" s="64"/>
      <c r="H25260" s="64"/>
      <c r="O25260" s="87"/>
      <c r="P25260" s="127"/>
      <c r="Q25260" s="127"/>
      <c r="R25260" s="127"/>
    </row>
    <row r="25261" spans="7:18" x14ac:dyDescent="0.2">
      <c r="G25261" s="64"/>
      <c r="H25261" s="64"/>
      <c r="O25261" s="87"/>
      <c r="P25261" s="127"/>
      <c r="Q25261" s="127"/>
      <c r="R25261" s="127"/>
    </row>
    <row r="25262" spans="7:18" x14ac:dyDescent="0.2">
      <c r="G25262" s="64"/>
      <c r="H25262" s="64"/>
      <c r="O25262" s="87"/>
      <c r="P25262" s="127"/>
      <c r="Q25262" s="127"/>
      <c r="R25262" s="127"/>
    </row>
    <row r="25263" spans="7:18" x14ac:dyDescent="0.2">
      <c r="G25263" s="64"/>
      <c r="H25263" s="64"/>
      <c r="O25263" s="87"/>
      <c r="P25263" s="127"/>
      <c r="Q25263" s="127"/>
      <c r="R25263" s="127"/>
    </row>
    <row r="25264" spans="7:18" x14ac:dyDescent="0.2">
      <c r="G25264" s="64"/>
      <c r="H25264" s="64"/>
      <c r="O25264" s="87"/>
      <c r="P25264" s="127"/>
      <c r="Q25264" s="127"/>
      <c r="R25264" s="127"/>
    </row>
    <row r="25265" spans="7:18" x14ac:dyDescent="0.2">
      <c r="G25265" s="64"/>
      <c r="H25265" s="64"/>
      <c r="O25265" s="87"/>
      <c r="P25265" s="127"/>
      <c r="Q25265" s="127"/>
      <c r="R25265" s="127"/>
    </row>
    <row r="25266" spans="7:18" x14ac:dyDescent="0.2">
      <c r="G25266" s="64"/>
      <c r="H25266" s="64"/>
      <c r="O25266" s="87"/>
      <c r="P25266" s="127"/>
      <c r="Q25266" s="127"/>
      <c r="R25266" s="127"/>
    </row>
    <row r="25267" spans="7:18" x14ac:dyDescent="0.2">
      <c r="G25267" s="64"/>
      <c r="H25267" s="64"/>
      <c r="O25267" s="87"/>
      <c r="P25267" s="127"/>
      <c r="Q25267" s="127"/>
      <c r="R25267" s="127"/>
    </row>
    <row r="25268" spans="7:18" x14ac:dyDescent="0.2">
      <c r="G25268" s="64"/>
      <c r="H25268" s="64"/>
      <c r="O25268" s="87"/>
      <c r="P25268" s="127"/>
      <c r="Q25268" s="127"/>
      <c r="R25268" s="127"/>
    </row>
    <row r="25269" spans="7:18" x14ac:dyDescent="0.2">
      <c r="G25269" s="64"/>
      <c r="H25269" s="64"/>
      <c r="O25269" s="87"/>
      <c r="P25269" s="127"/>
      <c r="Q25269" s="127"/>
      <c r="R25269" s="127"/>
    </row>
    <row r="25270" spans="7:18" x14ac:dyDescent="0.2">
      <c r="G25270" s="64"/>
      <c r="H25270" s="64"/>
      <c r="O25270" s="87"/>
      <c r="P25270" s="127"/>
      <c r="Q25270" s="127"/>
      <c r="R25270" s="127"/>
    </row>
    <row r="25271" spans="7:18" x14ac:dyDescent="0.2">
      <c r="G25271" s="64"/>
      <c r="H25271" s="64"/>
      <c r="O25271" s="87"/>
      <c r="P25271" s="127"/>
      <c r="Q25271" s="127"/>
      <c r="R25271" s="127"/>
    </row>
    <row r="25272" spans="7:18" x14ac:dyDescent="0.2">
      <c r="G25272" s="64"/>
      <c r="H25272" s="64"/>
      <c r="O25272" s="87"/>
      <c r="P25272" s="127"/>
      <c r="Q25272" s="127"/>
      <c r="R25272" s="127"/>
    </row>
    <row r="25273" spans="7:18" x14ac:dyDescent="0.2">
      <c r="G25273" s="64"/>
      <c r="H25273" s="64"/>
      <c r="O25273" s="87"/>
      <c r="P25273" s="127"/>
      <c r="Q25273" s="127"/>
      <c r="R25273" s="127"/>
    </row>
    <row r="25274" spans="7:18" x14ac:dyDescent="0.2">
      <c r="G25274" s="64"/>
      <c r="H25274" s="64"/>
      <c r="O25274" s="87"/>
      <c r="P25274" s="127"/>
      <c r="Q25274" s="127"/>
      <c r="R25274" s="127"/>
    </row>
    <row r="25275" spans="7:18" x14ac:dyDescent="0.2">
      <c r="G25275" s="64"/>
      <c r="H25275" s="64"/>
      <c r="O25275" s="87"/>
      <c r="P25275" s="127"/>
      <c r="Q25275" s="127"/>
      <c r="R25275" s="127"/>
    </row>
    <row r="25276" spans="7:18" x14ac:dyDescent="0.2">
      <c r="G25276" s="64"/>
      <c r="H25276" s="64"/>
      <c r="O25276" s="87"/>
      <c r="P25276" s="127"/>
      <c r="Q25276" s="127"/>
      <c r="R25276" s="127"/>
    </row>
    <row r="25277" spans="7:18" x14ac:dyDescent="0.2">
      <c r="G25277" s="64"/>
      <c r="H25277" s="64"/>
      <c r="O25277" s="87"/>
      <c r="P25277" s="127"/>
      <c r="Q25277" s="127"/>
      <c r="R25277" s="127"/>
    </row>
    <row r="25278" spans="7:18" x14ac:dyDescent="0.2">
      <c r="G25278" s="64"/>
      <c r="H25278" s="64"/>
      <c r="O25278" s="87"/>
      <c r="P25278" s="127"/>
      <c r="Q25278" s="127"/>
      <c r="R25278" s="127"/>
    </row>
    <row r="25279" spans="7:18" x14ac:dyDescent="0.2">
      <c r="G25279" s="64"/>
      <c r="H25279" s="64"/>
      <c r="O25279" s="87"/>
      <c r="P25279" s="127"/>
      <c r="Q25279" s="127"/>
      <c r="R25279" s="127"/>
    </row>
    <row r="25280" spans="7:18" x14ac:dyDescent="0.2">
      <c r="G25280" s="64"/>
      <c r="H25280" s="64"/>
      <c r="O25280" s="87"/>
      <c r="P25280" s="127"/>
      <c r="Q25280" s="127"/>
      <c r="R25280" s="127"/>
    </row>
    <row r="25281" spans="7:18" x14ac:dyDescent="0.2">
      <c r="G25281" s="64"/>
      <c r="H25281" s="64"/>
      <c r="O25281" s="87"/>
      <c r="P25281" s="127"/>
      <c r="Q25281" s="127"/>
      <c r="R25281" s="127"/>
    </row>
    <row r="25282" spans="7:18" x14ac:dyDescent="0.2">
      <c r="G25282" s="64"/>
      <c r="H25282" s="64"/>
      <c r="O25282" s="87"/>
      <c r="P25282" s="127"/>
      <c r="Q25282" s="127"/>
      <c r="R25282" s="127"/>
    </row>
    <row r="25283" spans="7:18" x14ac:dyDescent="0.2">
      <c r="G25283" s="64"/>
      <c r="H25283" s="64"/>
      <c r="O25283" s="87"/>
      <c r="P25283" s="127"/>
      <c r="Q25283" s="127"/>
      <c r="R25283" s="127"/>
    </row>
    <row r="25284" spans="7:18" x14ac:dyDescent="0.2">
      <c r="G25284" s="64"/>
      <c r="H25284" s="64"/>
      <c r="O25284" s="87"/>
      <c r="P25284" s="127"/>
      <c r="Q25284" s="127"/>
      <c r="R25284" s="127"/>
    </row>
    <row r="25285" spans="7:18" x14ac:dyDescent="0.2">
      <c r="G25285" s="64"/>
      <c r="H25285" s="64"/>
      <c r="O25285" s="87"/>
      <c r="P25285" s="127"/>
      <c r="Q25285" s="127"/>
      <c r="R25285" s="127"/>
    </row>
    <row r="25286" spans="7:18" x14ac:dyDescent="0.2">
      <c r="G25286" s="64"/>
      <c r="H25286" s="64"/>
      <c r="O25286" s="87"/>
      <c r="P25286" s="127"/>
      <c r="Q25286" s="127"/>
      <c r="R25286" s="127"/>
    </row>
    <row r="25287" spans="7:18" x14ac:dyDescent="0.2">
      <c r="G25287" s="64"/>
      <c r="H25287" s="64"/>
      <c r="O25287" s="87"/>
      <c r="P25287" s="127"/>
      <c r="Q25287" s="127"/>
      <c r="R25287" s="127"/>
    </row>
    <row r="25288" spans="7:18" x14ac:dyDescent="0.2">
      <c r="G25288" s="64"/>
      <c r="H25288" s="64"/>
      <c r="O25288" s="87"/>
      <c r="P25288" s="127"/>
      <c r="Q25288" s="127"/>
      <c r="R25288" s="127"/>
    </row>
    <row r="25289" spans="7:18" x14ac:dyDescent="0.2">
      <c r="G25289" s="64"/>
      <c r="H25289" s="64"/>
      <c r="O25289" s="87"/>
      <c r="P25289" s="127"/>
      <c r="Q25289" s="127"/>
      <c r="R25289" s="127"/>
    </row>
    <row r="25290" spans="7:18" x14ac:dyDescent="0.2">
      <c r="G25290" s="64"/>
      <c r="H25290" s="64"/>
      <c r="O25290" s="87"/>
      <c r="P25290" s="127"/>
      <c r="Q25290" s="127"/>
      <c r="R25290" s="127"/>
    </row>
    <row r="25291" spans="7:18" x14ac:dyDescent="0.2">
      <c r="G25291" s="64"/>
      <c r="H25291" s="64"/>
      <c r="O25291" s="87"/>
      <c r="P25291" s="127"/>
      <c r="Q25291" s="127"/>
      <c r="R25291" s="127"/>
    </row>
    <row r="25292" spans="7:18" x14ac:dyDescent="0.2">
      <c r="G25292" s="64"/>
      <c r="H25292" s="64"/>
      <c r="O25292" s="87"/>
      <c r="P25292" s="127"/>
      <c r="Q25292" s="127"/>
      <c r="R25292" s="127"/>
    </row>
    <row r="25293" spans="7:18" x14ac:dyDescent="0.2">
      <c r="G25293" s="64"/>
      <c r="H25293" s="64"/>
      <c r="O25293" s="87"/>
      <c r="P25293" s="127"/>
      <c r="Q25293" s="127"/>
      <c r="R25293" s="127"/>
    </row>
    <row r="25294" spans="7:18" x14ac:dyDescent="0.2">
      <c r="G25294" s="64"/>
      <c r="H25294" s="64"/>
      <c r="O25294" s="87"/>
      <c r="P25294" s="127"/>
      <c r="Q25294" s="127"/>
      <c r="R25294" s="127"/>
    </row>
    <row r="25295" spans="7:18" x14ac:dyDescent="0.2">
      <c r="G25295" s="64"/>
      <c r="H25295" s="64"/>
      <c r="O25295" s="87"/>
      <c r="P25295" s="127"/>
      <c r="Q25295" s="127"/>
      <c r="R25295" s="127"/>
    </row>
    <row r="25296" spans="7:18" x14ac:dyDescent="0.2">
      <c r="G25296" s="64"/>
      <c r="H25296" s="64"/>
      <c r="O25296" s="87"/>
      <c r="P25296" s="127"/>
      <c r="Q25296" s="127"/>
      <c r="R25296" s="127"/>
    </row>
    <row r="25297" spans="7:18" x14ac:dyDescent="0.2">
      <c r="G25297" s="64"/>
      <c r="H25297" s="64"/>
      <c r="O25297" s="87"/>
      <c r="P25297" s="127"/>
      <c r="Q25297" s="127"/>
      <c r="R25297" s="127"/>
    </row>
    <row r="25298" spans="7:18" x14ac:dyDescent="0.2">
      <c r="G25298" s="64"/>
      <c r="H25298" s="64"/>
      <c r="O25298" s="87"/>
      <c r="P25298" s="127"/>
      <c r="Q25298" s="127"/>
      <c r="R25298" s="127"/>
    </row>
    <row r="25299" spans="7:18" x14ac:dyDescent="0.2">
      <c r="G25299" s="64"/>
      <c r="H25299" s="64"/>
      <c r="O25299" s="87"/>
      <c r="P25299" s="127"/>
      <c r="Q25299" s="127"/>
      <c r="R25299" s="127"/>
    </row>
    <row r="25300" spans="7:18" x14ac:dyDescent="0.2">
      <c r="G25300" s="64"/>
      <c r="H25300" s="64"/>
      <c r="O25300" s="87"/>
      <c r="P25300" s="127"/>
      <c r="Q25300" s="127"/>
      <c r="R25300" s="127"/>
    </row>
    <row r="25301" spans="7:18" x14ac:dyDescent="0.2">
      <c r="G25301" s="64"/>
      <c r="H25301" s="64"/>
      <c r="O25301" s="87"/>
      <c r="P25301" s="127"/>
      <c r="Q25301" s="127"/>
      <c r="R25301" s="127"/>
    </row>
    <row r="25302" spans="7:18" x14ac:dyDescent="0.2">
      <c r="G25302" s="64"/>
      <c r="H25302" s="64"/>
      <c r="O25302" s="87"/>
      <c r="P25302" s="127"/>
      <c r="Q25302" s="127"/>
      <c r="R25302" s="127"/>
    </row>
    <row r="25303" spans="7:18" x14ac:dyDescent="0.2">
      <c r="G25303" s="64"/>
      <c r="H25303" s="64"/>
      <c r="O25303" s="87"/>
      <c r="P25303" s="127"/>
      <c r="Q25303" s="127"/>
      <c r="R25303" s="127"/>
    </row>
    <row r="25304" spans="7:18" x14ac:dyDescent="0.2">
      <c r="G25304" s="64"/>
      <c r="H25304" s="64"/>
      <c r="O25304" s="87"/>
      <c r="P25304" s="127"/>
      <c r="Q25304" s="127"/>
      <c r="R25304" s="127"/>
    </row>
    <row r="25305" spans="7:18" x14ac:dyDescent="0.2">
      <c r="G25305" s="64"/>
      <c r="H25305" s="64"/>
      <c r="O25305" s="87"/>
      <c r="P25305" s="127"/>
      <c r="Q25305" s="127"/>
      <c r="R25305" s="127"/>
    </row>
    <row r="25306" spans="7:18" x14ac:dyDescent="0.2">
      <c r="G25306" s="64"/>
      <c r="H25306" s="64"/>
      <c r="O25306" s="87"/>
      <c r="P25306" s="127"/>
      <c r="Q25306" s="127"/>
      <c r="R25306" s="127"/>
    </row>
    <row r="25307" spans="7:18" x14ac:dyDescent="0.2">
      <c r="G25307" s="64"/>
      <c r="H25307" s="64"/>
      <c r="O25307" s="87"/>
      <c r="P25307" s="127"/>
      <c r="Q25307" s="127"/>
      <c r="R25307" s="127"/>
    </row>
    <row r="25308" spans="7:18" x14ac:dyDescent="0.2">
      <c r="G25308" s="64"/>
      <c r="H25308" s="64"/>
      <c r="O25308" s="87"/>
      <c r="P25308" s="127"/>
      <c r="Q25308" s="127"/>
      <c r="R25308" s="127"/>
    </row>
    <row r="25309" spans="7:18" x14ac:dyDescent="0.2">
      <c r="G25309" s="64"/>
      <c r="H25309" s="64"/>
      <c r="O25309" s="87"/>
      <c r="P25309" s="127"/>
      <c r="Q25309" s="127"/>
      <c r="R25309" s="127"/>
    </row>
    <row r="25310" spans="7:18" x14ac:dyDescent="0.2">
      <c r="G25310" s="64"/>
      <c r="H25310" s="64"/>
      <c r="O25310" s="87"/>
      <c r="P25310" s="127"/>
      <c r="Q25310" s="127"/>
      <c r="R25310" s="127"/>
    </row>
    <row r="25311" spans="7:18" x14ac:dyDescent="0.2">
      <c r="G25311" s="64"/>
      <c r="H25311" s="64"/>
      <c r="O25311" s="87"/>
      <c r="P25311" s="127"/>
      <c r="Q25311" s="127"/>
      <c r="R25311" s="127"/>
    </row>
    <row r="25312" spans="7:18" x14ac:dyDescent="0.2">
      <c r="G25312" s="64"/>
      <c r="H25312" s="64"/>
      <c r="O25312" s="87"/>
      <c r="P25312" s="127"/>
      <c r="Q25312" s="127"/>
      <c r="R25312" s="127"/>
    </row>
    <row r="25313" spans="7:18" x14ac:dyDescent="0.2">
      <c r="G25313" s="64"/>
      <c r="H25313" s="64"/>
      <c r="O25313" s="87"/>
      <c r="P25313" s="127"/>
      <c r="Q25313" s="127"/>
      <c r="R25313" s="127"/>
    </row>
    <row r="25314" spans="7:18" x14ac:dyDescent="0.2">
      <c r="G25314" s="64"/>
      <c r="H25314" s="64"/>
      <c r="O25314" s="87"/>
      <c r="P25314" s="127"/>
      <c r="Q25314" s="127"/>
      <c r="R25314" s="127"/>
    </row>
    <row r="25315" spans="7:18" x14ac:dyDescent="0.2">
      <c r="G25315" s="64"/>
      <c r="H25315" s="64"/>
      <c r="O25315" s="87"/>
      <c r="P25315" s="127"/>
      <c r="Q25315" s="127"/>
      <c r="R25315" s="127"/>
    </row>
    <row r="25316" spans="7:18" x14ac:dyDescent="0.2">
      <c r="G25316" s="64"/>
      <c r="H25316" s="64"/>
      <c r="O25316" s="87"/>
      <c r="P25316" s="127"/>
      <c r="Q25316" s="127"/>
      <c r="R25316" s="127"/>
    </row>
    <row r="25317" spans="7:18" x14ac:dyDescent="0.2">
      <c r="G25317" s="64"/>
      <c r="H25317" s="64"/>
      <c r="O25317" s="87"/>
      <c r="P25317" s="127"/>
      <c r="Q25317" s="127"/>
      <c r="R25317" s="127"/>
    </row>
    <row r="25318" spans="7:18" x14ac:dyDescent="0.2">
      <c r="G25318" s="64"/>
      <c r="H25318" s="64"/>
      <c r="O25318" s="87"/>
      <c r="P25318" s="127"/>
      <c r="Q25318" s="127"/>
      <c r="R25318" s="127"/>
    </row>
    <row r="25319" spans="7:18" x14ac:dyDescent="0.2">
      <c r="G25319" s="64"/>
      <c r="H25319" s="64"/>
      <c r="O25319" s="87"/>
      <c r="P25319" s="127"/>
      <c r="Q25319" s="127"/>
      <c r="R25319" s="127"/>
    </row>
    <row r="25320" spans="7:18" x14ac:dyDescent="0.2">
      <c r="G25320" s="64"/>
      <c r="H25320" s="64"/>
      <c r="O25320" s="87"/>
      <c r="P25320" s="127"/>
      <c r="Q25320" s="127"/>
      <c r="R25320" s="127"/>
    </row>
    <row r="25321" spans="7:18" x14ac:dyDescent="0.2">
      <c r="G25321" s="64"/>
      <c r="H25321" s="64"/>
      <c r="O25321" s="87"/>
      <c r="P25321" s="127"/>
      <c r="Q25321" s="127"/>
      <c r="R25321" s="127"/>
    </row>
    <row r="25322" spans="7:18" x14ac:dyDescent="0.2">
      <c r="G25322" s="64"/>
      <c r="H25322" s="64"/>
      <c r="O25322" s="87"/>
      <c r="P25322" s="127"/>
      <c r="Q25322" s="127"/>
      <c r="R25322" s="127"/>
    </row>
    <row r="25323" spans="7:18" x14ac:dyDescent="0.2">
      <c r="G25323" s="64"/>
      <c r="H25323" s="64"/>
      <c r="O25323" s="87"/>
      <c r="P25323" s="127"/>
      <c r="Q25323" s="127"/>
      <c r="R25323" s="127"/>
    </row>
    <row r="25324" spans="7:18" x14ac:dyDescent="0.2">
      <c r="G25324" s="64"/>
      <c r="H25324" s="64"/>
      <c r="O25324" s="87"/>
      <c r="P25324" s="127"/>
      <c r="Q25324" s="127"/>
      <c r="R25324" s="127"/>
    </row>
    <row r="25325" spans="7:18" x14ac:dyDescent="0.2">
      <c r="G25325" s="64"/>
      <c r="H25325" s="64"/>
      <c r="O25325" s="87"/>
      <c r="P25325" s="127"/>
      <c r="Q25325" s="127"/>
      <c r="R25325" s="127"/>
    </row>
    <row r="25326" spans="7:18" x14ac:dyDescent="0.2">
      <c r="G25326" s="64"/>
      <c r="H25326" s="64"/>
      <c r="O25326" s="87"/>
      <c r="P25326" s="127"/>
      <c r="Q25326" s="127"/>
      <c r="R25326" s="127"/>
    </row>
    <row r="25327" spans="7:18" x14ac:dyDescent="0.2">
      <c r="G25327" s="64"/>
      <c r="H25327" s="64"/>
      <c r="O25327" s="87"/>
      <c r="P25327" s="127"/>
      <c r="Q25327" s="127"/>
      <c r="R25327" s="127"/>
    </row>
    <row r="25328" spans="7:18" x14ac:dyDescent="0.2">
      <c r="G25328" s="64"/>
      <c r="H25328" s="64"/>
      <c r="O25328" s="87"/>
      <c r="P25328" s="127"/>
      <c r="Q25328" s="127"/>
      <c r="R25328" s="127"/>
    </row>
    <row r="25329" spans="7:18" x14ac:dyDescent="0.2">
      <c r="G25329" s="64"/>
      <c r="H25329" s="64"/>
      <c r="O25329" s="87"/>
      <c r="P25329" s="127"/>
      <c r="Q25329" s="127"/>
      <c r="R25329" s="127"/>
    </row>
    <row r="25330" spans="7:18" x14ac:dyDescent="0.2">
      <c r="G25330" s="64"/>
      <c r="H25330" s="64"/>
      <c r="O25330" s="87"/>
      <c r="P25330" s="127"/>
      <c r="Q25330" s="127"/>
      <c r="R25330" s="127"/>
    </row>
    <row r="25331" spans="7:18" x14ac:dyDescent="0.2">
      <c r="G25331" s="64"/>
      <c r="H25331" s="64"/>
      <c r="O25331" s="87"/>
      <c r="P25331" s="127"/>
      <c r="Q25331" s="127"/>
      <c r="R25331" s="127"/>
    </row>
    <row r="25332" spans="7:18" x14ac:dyDescent="0.2">
      <c r="G25332" s="64"/>
      <c r="H25332" s="64"/>
      <c r="O25332" s="87"/>
      <c r="P25332" s="127"/>
      <c r="Q25332" s="127"/>
      <c r="R25332" s="127"/>
    </row>
    <row r="25333" spans="7:18" x14ac:dyDescent="0.2">
      <c r="G25333" s="64"/>
      <c r="H25333" s="64"/>
      <c r="O25333" s="87"/>
      <c r="P25333" s="127"/>
      <c r="Q25333" s="127"/>
      <c r="R25333" s="127"/>
    </row>
    <row r="25334" spans="7:18" x14ac:dyDescent="0.2">
      <c r="G25334" s="64"/>
      <c r="H25334" s="64"/>
      <c r="O25334" s="87"/>
      <c r="P25334" s="127"/>
      <c r="Q25334" s="127"/>
      <c r="R25334" s="127"/>
    </row>
    <row r="25335" spans="7:18" x14ac:dyDescent="0.2">
      <c r="G25335" s="64"/>
      <c r="H25335" s="64"/>
      <c r="O25335" s="87"/>
      <c r="P25335" s="127"/>
      <c r="Q25335" s="127"/>
      <c r="R25335" s="127"/>
    </row>
    <row r="25336" spans="7:18" x14ac:dyDescent="0.2">
      <c r="G25336" s="64"/>
      <c r="H25336" s="64"/>
      <c r="O25336" s="87"/>
      <c r="P25336" s="127"/>
      <c r="Q25336" s="127"/>
      <c r="R25336" s="127"/>
    </row>
    <row r="25337" spans="7:18" x14ac:dyDescent="0.2">
      <c r="G25337" s="64"/>
      <c r="H25337" s="64"/>
      <c r="O25337" s="87"/>
      <c r="P25337" s="127"/>
      <c r="Q25337" s="127"/>
      <c r="R25337" s="127"/>
    </row>
    <row r="25338" spans="7:18" x14ac:dyDescent="0.2">
      <c r="G25338" s="64"/>
      <c r="H25338" s="64"/>
      <c r="O25338" s="87"/>
      <c r="P25338" s="127"/>
      <c r="Q25338" s="127"/>
      <c r="R25338" s="127"/>
    </row>
    <row r="25339" spans="7:18" x14ac:dyDescent="0.2">
      <c r="G25339" s="64"/>
      <c r="H25339" s="64"/>
      <c r="O25339" s="87"/>
      <c r="P25339" s="127"/>
      <c r="Q25339" s="127"/>
      <c r="R25339" s="127"/>
    </row>
    <row r="25340" spans="7:18" x14ac:dyDescent="0.2">
      <c r="G25340" s="64"/>
      <c r="H25340" s="64"/>
      <c r="O25340" s="87"/>
      <c r="P25340" s="127"/>
      <c r="Q25340" s="127"/>
      <c r="R25340" s="127"/>
    </row>
    <row r="25341" spans="7:18" x14ac:dyDescent="0.2">
      <c r="G25341" s="64"/>
      <c r="H25341" s="64"/>
      <c r="O25341" s="87"/>
      <c r="P25341" s="127"/>
      <c r="Q25341" s="127"/>
      <c r="R25341" s="127"/>
    </row>
    <row r="25342" spans="7:18" x14ac:dyDescent="0.2">
      <c r="G25342" s="64"/>
      <c r="H25342" s="64"/>
      <c r="O25342" s="87"/>
      <c r="P25342" s="127"/>
      <c r="Q25342" s="127"/>
      <c r="R25342" s="127"/>
    </row>
    <row r="25343" spans="7:18" x14ac:dyDescent="0.2">
      <c r="G25343" s="64"/>
      <c r="H25343" s="64"/>
      <c r="O25343" s="87"/>
      <c r="P25343" s="127"/>
      <c r="Q25343" s="127"/>
      <c r="R25343" s="127"/>
    </row>
    <row r="25344" spans="7:18" x14ac:dyDescent="0.2">
      <c r="G25344" s="64"/>
      <c r="H25344" s="64"/>
      <c r="O25344" s="87"/>
      <c r="P25344" s="127"/>
      <c r="Q25344" s="127"/>
      <c r="R25344" s="127"/>
    </row>
    <row r="25345" spans="7:18" x14ac:dyDescent="0.2">
      <c r="G25345" s="64"/>
      <c r="H25345" s="64"/>
      <c r="O25345" s="87"/>
      <c r="P25345" s="127"/>
      <c r="Q25345" s="127"/>
      <c r="R25345" s="127"/>
    </row>
    <row r="25346" spans="7:18" x14ac:dyDescent="0.2">
      <c r="G25346" s="64"/>
      <c r="H25346" s="64"/>
      <c r="O25346" s="87"/>
      <c r="P25346" s="127"/>
      <c r="Q25346" s="127"/>
      <c r="R25346" s="127"/>
    </row>
    <row r="25347" spans="7:18" x14ac:dyDescent="0.2">
      <c r="G25347" s="64"/>
      <c r="H25347" s="64"/>
      <c r="O25347" s="87"/>
      <c r="P25347" s="127"/>
      <c r="Q25347" s="127"/>
      <c r="R25347" s="127"/>
    </row>
    <row r="25348" spans="7:18" x14ac:dyDescent="0.2">
      <c r="G25348" s="64"/>
      <c r="H25348" s="64"/>
      <c r="O25348" s="87"/>
      <c r="P25348" s="127"/>
      <c r="Q25348" s="127"/>
      <c r="R25348" s="127"/>
    </row>
    <row r="25349" spans="7:18" x14ac:dyDescent="0.2">
      <c r="G25349" s="64"/>
      <c r="H25349" s="64"/>
      <c r="O25349" s="87"/>
      <c r="P25349" s="127"/>
      <c r="Q25349" s="127"/>
      <c r="R25349" s="127"/>
    </row>
    <row r="25350" spans="7:18" x14ac:dyDescent="0.2">
      <c r="G25350" s="64"/>
      <c r="H25350" s="64"/>
      <c r="O25350" s="87"/>
      <c r="P25350" s="127"/>
      <c r="Q25350" s="127"/>
      <c r="R25350" s="127"/>
    </row>
    <row r="25351" spans="7:18" x14ac:dyDescent="0.2">
      <c r="G25351" s="64"/>
      <c r="H25351" s="64"/>
      <c r="O25351" s="87"/>
      <c r="P25351" s="127"/>
      <c r="Q25351" s="127"/>
      <c r="R25351" s="127"/>
    </row>
    <row r="25352" spans="7:18" x14ac:dyDescent="0.2">
      <c r="G25352" s="64"/>
      <c r="H25352" s="64"/>
      <c r="O25352" s="87"/>
      <c r="P25352" s="127"/>
      <c r="Q25352" s="127"/>
      <c r="R25352" s="127"/>
    </row>
    <row r="25353" spans="7:18" x14ac:dyDescent="0.2">
      <c r="G25353" s="64"/>
      <c r="H25353" s="64"/>
      <c r="O25353" s="87"/>
      <c r="P25353" s="127"/>
      <c r="Q25353" s="127"/>
      <c r="R25353" s="127"/>
    </row>
    <row r="25354" spans="7:18" x14ac:dyDescent="0.2">
      <c r="G25354" s="64"/>
      <c r="H25354" s="64"/>
      <c r="O25354" s="87"/>
      <c r="P25354" s="127"/>
      <c r="Q25354" s="127"/>
      <c r="R25354" s="127"/>
    </row>
    <row r="25355" spans="7:18" x14ac:dyDescent="0.2">
      <c r="G25355" s="64"/>
      <c r="H25355" s="64"/>
      <c r="O25355" s="87"/>
      <c r="P25355" s="127"/>
      <c r="Q25355" s="127"/>
      <c r="R25355" s="127"/>
    </row>
    <row r="25356" spans="7:18" x14ac:dyDescent="0.2">
      <c r="G25356" s="64"/>
      <c r="H25356" s="64"/>
      <c r="O25356" s="87"/>
      <c r="P25356" s="127"/>
      <c r="Q25356" s="127"/>
      <c r="R25356" s="127"/>
    </row>
    <row r="25357" spans="7:18" x14ac:dyDescent="0.2">
      <c r="G25357" s="64"/>
      <c r="H25357" s="64"/>
      <c r="O25357" s="87"/>
      <c r="P25357" s="127"/>
      <c r="Q25357" s="127"/>
      <c r="R25357" s="127"/>
    </row>
    <row r="25358" spans="7:18" x14ac:dyDescent="0.2">
      <c r="G25358" s="64"/>
      <c r="H25358" s="64"/>
      <c r="O25358" s="87"/>
      <c r="P25358" s="127"/>
      <c r="Q25358" s="127"/>
      <c r="R25358" s="127"/>
    </row>
    <row r="25359" spans="7:18" x14ac:dyDescent="0.2">
      <c r="G25359" s="64"/>
      <c r="H25359" s="64"/>
      <c r="O25359" s="87"/>
      <c r="P25359" s="127"/>
      <c r="Q25359" s="127"/>
      <c r="R25359" s="127"/>
    </row>
    <row r="25360" spans="7:18" x14ac:dyDescent="0.2">
      <c r="G25360" s="64"/>
      <c r="H25360" s="64"/>
      <c r="O25360" s="87"/>
      <c r="P25360" s="127"/>
      <c r="Q25360" s="127"/>
      <c r="R25360" s="127"/>
    </row>
    <row r="25361" spans="7:18" x14ac:dyDescent="0.2">
      <c r="G25361" s="64"/>
      <c r="H25361" s="64"/>
      <c r="O25361" s="87"/>
      <c r="P25361" s="127"/>
      <c r="Q25361" s="127"/>
      <c r="R25361" s="127"/>
    </row>
    <row r="25362" spans="7:18" x14ac:dyDescent="0.2">
      <c r="G25362" s="64"/>
      <c r="H25362" s="64"/>
      <c r="O25362" s="87"/>
      <c r="P25362" s="127"/>
      <c r="Q25362" s="127"/>
      <c r="R25362" s="127"/>
    </row>
    <row r="25363" spans="7:18" x14ac:dyDescent="0.2">
      <c r="G25363" s="64"/>
      <c r="H25363" s="64"/>
      <c r="O25363" s="87"/>
      <c r="P25363" s="127"/>
      <c r="Q25363" s="127"/>
      <c r="R25363" s="127"/>
    </row>
    <row r="25364" spans="7:18" x14ac:dyDescent="0.2">
      <c r="G25364" s="64"/>
      <c r="H25364" s="64"/>
      <c r="O25364" s="87"/>
      <c r="P25364" s="127"/>
      <c r="Q25364" s="127"/>
      <c r="R25364" s="127"/>
    </row>
    <row r="25365" spans="7:18" x14ac:dyDescent="0.2">
      <c r="G25365" s="64"/>
      <c r="H25365" s="64"/>
      <c r="O25365" s="87"/>
      <c r="P25365" s="127"/>
      <c r="Q25365" s="127"/>
      <c r="R25365" s="127"/>
    </row>
    <row r="25366" spans="7:18" x14ac:dyDescent="0.2">
      <c r="G25366" s="64"/>
      <c r="H25366" s="64"/>
      <c r="O25366" s="87"/>
      <c r="P25366" s="127"/>
      <c r="Q25366" s="127"/>
      <c r="R25366" s="127"/>
    </row>
    <row r="25367" spans="7:18" x14ac:dyDescent="0.2">
      <c r="G25367" s="64"/>
      <c r="H25367" s="64"/>
      <c r="O25367" s="87"/>
      <c r="P25367" s="127"/>
      <c r="Q25367" s="127"/>
      <c r="R25367" s="127"/>
    </row>
    <row r="25368" spans="7:18" x14ac:dyDescent="0.2">
      <c r="G25368" s="64"/>
      <c r="H25368" s="64"/>
      <c r="O25368" s="87"/>
      <c r="P25368" s="127"/>
      <c r="Q25368" s="127"/>
      <c r="R25368" s="127"/>
    </row>
    <row r="25369" spans="7:18" x14ac:dyDescent="0.2">
      <c r="G25369" s="64"/>
      <c r="H25369" s="64"/>
      <c r="O25369" s="87"/>
      <c r="P25369" s="127"/>
      <c r="Q25369" s="127"/>
      <c r="R25369" s="127"/>
    </row>
    <row r="25370" spans="7:18" x14ac:dyDescent="0.2">
      <c r="G25370" s="64"/>
      <c r="H25370" s="64"/>
      <c r="O25370" s="87"/>
      <c r="P25370" s="127"/>
      <c r="Q25370" s="127"/>
      <c r="R25370" s="127"/>
    </row>
    <row r="25371" spans="7:18" x14ac:dyDescent="0.2">
      <c r="G25371" s="64"/>
      <c r="H25371" s="64"/>
      <c r="O25371" s="87"/>
      <c r="P25371" s="127"/>
      <c r="Q25371" s="127"/>
      <c r="R25371" s="127"/>
    </row>
    <row r="25372" spans="7:18" x14ac:dyDescent="0.2">
      <c r="G25372" s="64"/>
      <c r="H25372" s="64"/>
      <c r="O25372" s="87"/>
      <c r="P25372" s="127"/>
      <c r="Q25372" s="127"/>
      <c r="R25372" s="127"/>
    </row>
    <row r="25373" spans="7:18" x14ac:dyDescent="0.2">
      <c r="G25373" s="64"/>
      <c r="H25373" s="64"/>
      <c r="O25373" s="87"/>
      <c r="P25373" s="127"/>
      <c r="Q25373" s="127"/>
      <c r="R25373" s="127"/>
    </row>
    <row r="25374" spans="7:18" x14ac:dyDescent="0.2">
      <c r="G25374" s="64"/>
      <c r="H25374" s="64"/>
      <c r="O25374" s="87"/>
      <c r="P25374" s="127"/>
      <c r="Q25374" s="127"/>
      <c r="R25374" s="127"/>
    </row>
    <row r="25375" spans="7:18" x14ac:dyDescent="0.2">
      <c r="G25375" s="64"/>
      <c r="H25375" s="64"/>
      <c r="O25375" s="87"/>
      <c r="P25375" s="127"/>
      <c r="Q25375" s="127"/>
      <c r="R25375" s="127"/>
    </row>
    <row r="25376" spans="7:18" x14ac:dyDescent="0.2">
      <c r="G25376" s="64"/>
      <c r="H25376" s="64"/>
      <c r="O25376" s="87"/>
      <c r="P25376" s="127"/>
      <c r="Q25376" s="127"/>
      <c r="R25376" s="127"/>
    </row>
    <row r="25377" spans="7:18" x14ac:dyDescent="0.2">
      <c r="G25377" s="64"/>
      <c r="H25377" s="64"/>
      <c r="O25377" s="87"/>
      <c r="P25377" s="127"/>
      <c r="Q25377" s="127"/>
      <c r="R25377" s="127"/>
    </row>
    <row r="25378" spans="7:18" x14ac:dyDescent="0.2">
      <c r="G25378" s="64"/>
      <c r="H25378" s="64"/>
      <c r="O25378" s="87"/>
      <c r="P25378" s="127"/>
      <c r="Q25378" s="127"/>
      <c r="R25378" s="127"/>
    </row>
    <row r="25379" spans="7:18" x14ac:dyDescent="0.2">
      <c r="G25379" s="64"/>
      <c r="H25379" s="64"/>
      <c r="O25379" s="87"/>
      <c r="P25379" s="127"/>
      <c r="Q25379" s="127"/>
      <c r="R25379" s="127"/>
    </row>
    <row r="25380" spans="7:18" x14ac:dyDescent="0.2">
      <c r="G25380" s="64"/>
      <c r="H25380" s="64"/>
      <c r="O25380" s="87"/>
      <c r="P25380" s="127"/>
      <c r="Q25380" s="127"/>
      <c r="R25380" s="127"/>
    </row>
    <row r="25381" spans="7:18" x14ac:dyDescent="0.2">
      <c r="G25381" s="64"/>
      <c r="H25381" s="64"/>
      <c r="O25381" s="87"/>
      <c r="P25381" s="127"/>
      <c r="Q25381" s="127"/>
      <c r="R25381" s="127"/>
    </row>
    <row r="25382" spans="7:18" x14ac:dyDescent="0.2">
      <c r="G25382" s="64"/>
      <c r="H25382" s="64"/>
      <c r="O25382" s="87"/>
      <c r="P25382" s="127"/>
      <c r="Q25382" s="127"/>
      <c r="R25382" s="127"/>
    </row>
    <row r="25383" spans="7:18" x14ac:dyDescent="0.2">
      <c r="G25383" s="64"/>
      <c r="H25383" s="64"/>
      <c r="O25383" s="87"/>
      <c r="P25383" s="127"/>
      <c r="Q25383" s="127"/>
      <c r="R25383" s="127"/>
    </row>
    <row r="25384" spans="7:18" x14ac:dyDescent="0.2">
      <c r="G25384" s="64"/>
      <c r="H25384" s="64"/>
      <c r="O25384" s="87"/>
      <c r="P25384" s="127"/>
      <c r="Q25384" s="127"/>
      <c r="R25384" s="127"/>
    </row>
    <row r="25385" spans="7:18" x14ac:dyDescent="0.2">
      <c r="G25385" s="64"/>
      <c r="H25385" s="64"/>
      <c r="O25385" s="87"/>
      <c r="P25385" s="127"/>
      <c r="Q25385" s="127"/>
      <c r="R25385" s="127"/>
    </row>
    <row r="25386" spans="7:18" x14ac:dyDescent="0.2">
      <c r="G25386" s="64"/>
      <c r="H25386" s="64"/>
      <c r="O25386" s="87"/>
      <c r="P25386" s="127"/>
      <c r="Q25386" s="127"/>
      <c r="R25386" s="127"/>
    </row>
    <row r="25387" spans="7:18" x14ac:dyDescent="0.2">
      <c r="G25387" s="64"/>
      <c r="H25387" s="64"/>
      <c r="O25387" s="87"/>
      <c r="P25387" s="127"/>
      <c r="Q25387" s="127"/>
      <c r="R25387" s="127"/>
    </row>
    <row r="25388" spans="7:18" x14ac:dyDescent="0.2">
      <c r="G25388" s="64"/>
      <c r="H25388" s="64"/>
      <c r="O25388" s="87"/>
      <c r="P25388" s="127"/>
      <c r="Q25388" s="127"/>
      <c r="R25388" s="127"/>
    </row>
    <row r="25389" spans="7:18" x14ac:dyDescent="0.2">
      <c r="G25389" s="64"/>
      <c r="H25389" s="64"/>
      <c r="O25389" s="87"/>
      <c r="P25389" s="127"/>
      <c r="Q25389" s="127"/>
      <c r="R25389" s="127"/>
    </row>
    <row r="25390" spans="7:18" x14ac:dyDescent="0.2">
      <c r="G25390" s="64"/>
      <c r="H25390" s="64"/>
      <c r="O25390" s="87"/>
      <c r="P25390" s="127"/>
      <c r="Q25390" s="127"/>
      <c r="R25390" s="127"/>
    </row>
    <row r="25391" spans="7:18" x14ac:dyDescent="0.2">
      <c r="G25391" s="64"/>
      <c r="H25391" s="64"/>
      <c r="O25391" s="87"/>
      <c r="P25391" s="127"/>
      <c r="Q25391" s="127"/>
      <c r="R25391" s="127"/>
    </row>
    <row r="25392" spans="7:18" x14ac:dyDescent="0.2">
      <c r="G25392" s="64"/>
      <c r="H25392" s="64"/>
      <c r="O25392" s="87"/>
      <c r="P25392" s="127"/>
      <c r="Q25392" s="127"/>
      <c r="R25392" s="127"/>
    </row>
    <row r="25393" spans="7:18" x14ac:dyDescent="0.2">
      <c r="G25393" s="64"/>
      <c r="H25393" s="64"/>
      <c r="O25393" s="87"/>
      <c r="P25393" s="127"/>
      <c r="Q25393" s="127"/>
      <c r="R25393" s="127"/>
    </row>
    <row r="25394" spans="7:18" x14ac:dyDescent="0.2">
      <c r="G25394" s="64"/>
      <c r="H25394" s="64"/>
      <c r="O25394" s="87"/>
      <c r="P25394" s="127"/>
      <c r="Q25394" s="127"/>
      <c r="R25394" s="127"/>
    </row>
    <row r="25395" spans="7:18" x14ac:dyDescent="0.2">
      <c r="G25395" s="64"/>
      <c r="H25395" s="64"/>
      <c r="O25395" s="87"/>
      <c r="P25395" s="127"/>
      <c r="Q25395" s="127"/>
      <c r="R25395" s="127"/>
    </row>
    <row r="25396" spans="7:18" x14ac:dyDescent="0.2">
      <c r="G25396" s="64"/>
      <c r="H25396" s="64"/>
      <c r="O25396" s="87"/>
      <c r="P25396" s="127"/>
      <c r="Q25396" s="127"/>
      <c r="R25396" s="127"/>
    </row>
    <row r="25397" spans="7:18" x14ac:dyDescent="0.2">
      <c r="G25397" s="64"/>
      <c r="H25397" s="64"/>
      <c r="O25397" s="87"/>
      <c r="P25397" s="127"/>
      <c r="Q25397" s="127"/>
      <c r="R25397" s="127"/>
    </row>
    <row r="25398" spans="7:18" x14ac:dyDescent="0.2">
      <c r="G25398" s="64"/>
      <c r="H25398" s="64"/>
      <c r="O25398" s="87"/>
      <c r="P25398" s="127"/>
      <c r="Q25398" s="127"/>
      <c r="R25398" s="127"/>
    </row>
    <row r="25399" spans="7:18" x14ac:dyDescent="0.2">
      <c r="G25399" s="64"/>
      <c r="H25399" s="64"/>
      <c r="O25399" s="87"/>
      <c r="P25399" s="127"/>
      <c r="Q25399" s="127"/>
      <c r="R25399" s="127"/>
    </row>
    <row r="25400" spans="7:18" x14ac:dyDescent="0.2">
      <c r="G25400" s="64"/>
      <c r="H25400" s="64"/>
      <c r="O25400" s="87"/>
      <c r="P25400" s="127"/>
      <c r="Q25400" s="127"/>
      <c r="R25400" s="127"/>
    </row>
    <row r="25401" spans="7:18" x14ac:dyDescent="0.2">
      <c r="G25401" s="64"/>
      <c r="H25401" s="64"/>
      <c r="O25401" s="87"/>
      <c r="P25401" s="127"/>
      <c r="Q25401" s="127"/>
      <c r="R25401" s="127"/>
    </row>
    <row r="25402" spans="7:18" x14ac:dyDescent="0.2">
      <c r="G25402" s="64"/>
      <c r="H25402" s="64"/>
      <c r="O25402" s="87"/>
      <c r="P25402" s="127"/>
      <c r="Q25402" s="127"/>
      <c r="R25402" s="127"/>
    </row>
    <row r="25403" spans="7:18" x14ac:dyDescent="0.2">
      <c r="G25403" s="64"/>
      <c r="H25403" s="64"/>
      <c r="O25403" s="87"/>
      <c r="P25403" s="127"/>
      <c r="Q25403" s="127"/>
      <c r="R25403" s="127"/>
    </row>
    <row r="25404" spans="7:18" x14ac:dyDescent="0.2">
      <c r="G25404" s="64"/>
      <c r="H25404" s="64"/>
      <c r="O25404" s="87"/>
      <c r="P25404" s="127"/>
      <c r="Q25404" s="127"/>
      <c r="R25404" s="127"/>
    </row>
    <row r="25405" spans="7:18" x14ac:dyDescent="0.2">
      <c r="G25405" s="64"/>
      <c r="H25405" s="64"/>
      <c r="O25405" s="87"/>
      <c r="P25405" s="127"/>
      <c r="Q25405" s="127"/>
      <c r="R25405" s="127"/>
    </row>
    <row r="25406" spans="7:18" x14ac:dyDescent="0.2">
      <c r="G25406" s="64"/>
      <c r="H25406" s="64"/>
      <c r="O25406" s="87"/>
      <c r="P25406" s="127"/>
      <c r="Q25406" s="127"/>
      <c r="R25406" s="127"/>
    </row>
    <row r="25407" spans="7:18" x14ac:dyDescent="0.2">
      <c r="G25407" s="64"/>
      <c r="H25407" s="64"/>
      <c r="O25407" s="87"/>
      <c r="P25407" s="127"/>
      <c r="Q25407" s="127"/>
      <c r="R25407" s="127"/>
    </row>
    <row r="25408" spans="7:18" x14ac:dyDescent="0.2">
      <c r="G25408" s="64"/>
      <c r="H25408" s="64"/>
      <c r="O25408" s="87"/>
      <c r="P25408" s="127"/>
      <c r="Q25408" s="127"/>
      <c r="R25408" s="127"/>
    </row>
    <row r="25409" spans="7:18" x14ac:dyDescent="0.2">
      <c r="G25409" s="64"/>
      <c r="H25409" s="64"/>
      <c r="O25409" s="87"/>
      <c r="P25409" s="127"/>
      <c r="Q25409" s="127"/>
      <c r="R25409" s="127"/>
    </row>
    <row r="25410" spans="7:18" x14ac:dyDescent="0.2">
      <c r="G25410" s="64"/>
      <c r="H25410" s="64"/>
      <c r="O25410" s="87"/>
      <c r="P25410" s="127"/>
      <c r="Q25410" s="127"/>
      <c r="R25410" s="127"/>
    </row>
    <row r="25411" spans="7:18" x14ac:dyDescent="0.2">
      <c r="G25411" s="64"/>
      <c r="H25411" s="64"/>
      <c r="O25411" s="87"/>
      <c r="P25411" s="127"/>
      <c r="Q25411" s="127"/>
      <c r="R25411" s="127"/>
    </row>
    <row r="25412" spans="7:18" x14ac:dyDescent="0.2">
      <c r="G25412" s="64"/>
      <c r="H25412" s="64"/>
      <c r="O25412" s="87"/>
      <c r="P25412" s="127"/>
      <c r="Q25412" s="127"/>
      <c r="R25412" s="127"/>
    </row>
    <row r="25413" spans="7:18" x14ac:dyDescent="0.2">
      <c r="G25413" s="64"/>
      <c r="H25413" s="64"/>
      <c r="O25413" s="87"/>
      <c r="P25413" s="127"/>
      <c r="Q25413" s="127"/>
      <c r="R25413" s="127"/>
    </row>
    <row r="25414" spans="7:18" x14ac:dyDescent="0.2">
      <c r="G25414" s="64"/>
      <c r="H25414" s="64"/>
      <c r="O25414" s="87"/>
      <c r="P25414" s="127"/>
      <c r="Q25414" s="127"/>
      <c r="R25414" s="127"/>
    </row>
    <row r="25415" spans="7:18" x14ac:dyDescent="0.2">
      <c r="G25415" s="64"/>
      <c r="H25415" s="64"/>
      <c r="O25415" s="87"/>
      <c r="P25415" s="127"/>
      <c r="Q25415" s="127"/>
      <c r="R25415" s="127"/>
    </row>
    <row r="25416" spans="7:18" x14ac:dyDescent="0.2">
      <c r="G25416" s="64"/>
      <c r="H25416" s="64"/>
      <c r="O25416" s="87"/>
      <c r="P25416" s="127"/>
      <c r="Q25416" s="127"/>
      <c r="R25416" s="127"/>
    </row>
    <row r="25417" spans="7:18" x14ac:dyDescent="0.2">
      <c r="G25417" s="64"/>
      <c r="H25417" s="64"/>
      <c r="O25417" s="87"/>
      <c r="P25417" s="127"/>
      <c r="Q25417" s="127"/>
      <c r="R25417" s="127"/>
    </row>
    <row r="25418" spans="7:18" x14ac:dyDescent="0.2">
      <c r="G25418" s="64"/>
      <c r="H25418" s="64"/>
      <c r="O25418" s="87"/>
      <c r="P25418" s="127"/>
      <c r="Q25418" s="127"/>
      <c r="R25418" s="127"/>
    </row>
    <row r="25419" spans="7:18" x14ac:dyDescent="0.2">
      <c r="G25419" s="64"/>
      <c r="H25419" s="64"/>
      <c r="O25419" s="87"/>
      <c r="P25419" s="127"/>
      <c r="Q25419" s="127"/>
      <c r="R25419" s="127"/>
    </row>
    <row r="25420" spans="7:18" x14ac:dyDescent="0.2">
      <c r="G25420" s="64"/>
      <c r="H25420" s="64"/>
      <c r="O25420" s="87"/>
      <c r="P25420" s="127"/>
      <c r="Q25420" s="127"/>
      <c r="R25420" s="127"/>
    </row>
    <row r="25421" spans="7:18" x14ac:dyDescent="0.2">
      <c r="G25421" s="64"/>
      <c r="H25421" s="64"/>
      <c r="O25421" s="87"/>
      <c r="P25421" s="127"/>
      <c r="Q25421" s="127"/>
      <c r="R25421" s="127"/>
    </row>
    <row r="25422" spans="7:18" x14ac:dyDescent="0.2">
      <c r="G25422" s="64"/>
      <c r="H25422" s="64"/>
      <c r="O25422" s="87"/>
      <c r="P25422" s="127"/>
      <c r="Q25422" s="127"/>
      <c r="R25422" s="127"/>
    </row>
    <row r="25423" spans="7:18" x14ac:dyDescent="0.2">
      <c r="G25423" s="64"/>
      <c r="H25423" s="64"/>
      <c r="O25423" s="87"/>
      <c r="P25423" s="127"/>
      <c r="Q25423" s="127"/>
      <c r="R25423" s="127"/>
    </row>
    <row r="25424" spans="7:18" x14ac:dyDescent="0.2">
      <c r="G25424" s="64"/>
      <c r="H25424" s="64"/>
      <c r="O25424" s="87"/>
      <c r="P25424" s="127"/>
      <c r="Q25424" s="127"/>
      <c r="R25424" s="127"/>
    </row>
    <row r="25425" spans="7:18" x14ac:dyDescent="0.2">
      <c r="G25425" s="64"/>
      <c r="H25425" s="64"/>
      <c r="O25425" s="87"/>
      <c r="P25425" s="127"/>
      <c r="Q25425" s="127"/>
      <c r="R25425" s="127"/>
    </row>
    <row r="25426" spans="7:18" x14ac:dyDescent="0.2">
      <c r="G25426" s="64"/>
      <c r="H25426" s="64"/>
      <c r="O25426" s="87"/>
      <c r="P25426" s="127"/>
      <c r="Q25426" s="127"/>
      <c r="R25426" s="127"/>
    </row>
    <row r="25427" spans="7:18" x14ac:dyDescent="0.2">
      <c r="G25427" s="64"/>
      <c r="H25427" s="64"/>
      <c r="O25427" s="87"/>
      <c r="P25427" s="127"/>
      <c r="Q25427" s="127"/>
      <c r="R25427" s="127"/>
    </row>
    <row r="25428" spans="7:18" x14ac:dyDescent="0.2">
      <c r="G25428" s="64"/>
      <c r="H25428" s="64"/>
      <c r="O25428" s="87"/>
      <c r="P25428" s="127"/>
      <c r="Q25428" s="127"/>
      <c r="R25428" s="127"/>
    </row>
    <row r="25429" spans="7:18" x14ac:dyDescent="0.2">
      <c r="G25429" s="64"/>
      <c r="H25429" s="64"/>
      <c r="O25429" s="87"/>
      <c r="P25429" s="127"/>
      <c r="Q25429" s="127"/>
      <c r="R25429" s="127"/>
    </row>
    <row r="25430" spans="7:18" x14ac:dyDescent="0.2">
      <c r="G25430" s="64"/>
      <c r="H25430" s="64"/>
      <c r="O25430" s="87"/>
      <c r="P25430" s="127"/>
      <c r="Q25430" s="127"/>
      <c r="R25430" s="127"/>
    </row>
    <row r="25431" spans="7:18" x14ac:dyDescent="0.2">
      <c r="G25431" s="64"/>
      <c r="H25431" s="64"/>
      <c r="O25431" s="87"/>
      <c r="P25431" s="127"/>
      <c r="Q25431" s="127"/>
      <c r="R25431" s="127"/>
    </row>
    <row r="25432" spans="7:18" x14ac:dyDescent="0.2">
      <c r="G25432" s="64"/>
      <c r="H25432" s="64"/>
      <c r="O25432" s="87"/>
      <c r="P25432" s="127"/>
      <c r="Q25432" s="127"/>
      <c r="R25432" s="127"/>
    </row>
    <row r="25433" spans="7:18" x14ac:dyDescent="0.2">
      <c r="G25433" s="64"/>
      <c r="H25433" s="64"/>
      <c r="O25433" s="87"/>
      <c r="P25433" s="127"/>
      <c r="Q25433" s="127"/>
      <c r="R25433" s="127"/>
    </row>
    <row r="25434" spans="7:18" x14ac:dyDescent="0.2">
      <c r="G25434" s="64"/>
      <c r="H25434" s="64"/>
      <c r="O25434" s="87"/>
      <c r="P25434" s="127"/>
      <c r="Q25434" s="127"/>
      <c r="R25434" s="127"/>
    </row>
    <row r="25435" spans="7:18" x14ac:dyDescent="0.2">
      <c r="G25435" s="64"/>
      <c r="H25435" s="64"/>
      <c r="O25435" s="87"/>
      <c r="P25435" s="127"/>
      <c r="Q25435" s="127"/>
      <c r="R25435" s="127"/>
    </row>
    <row r="25436" spans="7:18" x14ac:dyDescent="0.2">
      <c r="G25436" s="64"/>
      <c r="H25436" s="64"/>
      <c r="O25436" s="87"/>
      <c r="P25436" s="127"/>
      <c r="Q25436" s="127"/>
      <c r="R25436" s="127"/>
    </row>
    <row r="25437" spans="7:18" x14ac:dyDescent="0.2">
      <c r="G25437" s="64"/>
      <c r="H25437" s="64"/>
      <c r="O25437" s="87"/>
      <c r="P25437" s="127"/>
      <c r="Q25437" s="127"/>
      <c r="R25437" s="127"/>
    </row>
    <row r="25438" spans="7:18" x14ac:dyDescent="0.2">
      <c r="G25438" s="64"/>
      <c r="H25438" s="64"/>
      <c r="O25438" s="87"/>
      <c r="P25438" s="127"/>
      <c r="Q25438" s="127"/>
      <c r="R25438" s="127"/>
    </row>
    <row r="25439" spans="7:18" x14ac:dyDescent="0.2">
      <c r="G25439" s="64"/>
      <c r="H25439" s="64"/>
      <c r="O25439" s="87"/>
      <c r="P25439" s="127"/>
      <c r="Q25439" s="127"/>
      <c r="R25439" s="127"/>
    </row>
    <row r="25440" spans="7:18" x14ac:dyDescent="0.2">
      <c r="G25440" s="64"/>
      <c r="H25440" s="64"/>
      <c r="O25440" s="87"/>
      <c r="P25440" s="127"/>
      <c r="Q25440" s="127"/>
      <c r="R25440" s="127"/>
    </row>
    <row r="25441" spans="7:18" x14ac:dyDescent="0.2">
      <c r="G25441" s="64"/>
      <c r="H25441" s="64"/>
      <c r="O25441" s="87"/>
      <c r="P25441" s="127"/>
      <c r="Q25441" s="127"/>
      <c r="R25441" s="127"/>
    </row>
    <row r="25442" spans="7:18" x14ac:dyDescent="0.2">
      <c r="G25442" s="64"/>
      <c r="H25442" s="64"/>
      <c r="O25442" s="87"/>
      <c r="P25442" s="127"/>
      <c r="Q25442" s="127"/>
      <c r="R25442" s="127"/>
    </row>
    <row r="25443" spans="7:18" x14ac:dyDescent="0.2">
      <c r="G25443" s="64"/>
      <c r="H25443" s="64"/>
      <c r="O25443" s="87"/>
      <c r="P25443" s="127"/>
      <c r="Q25443" s="127"/>
      <c r="R25443" s="127"/>
    </row>
    <row r="25444" spans="7:18" x14ac:dyDescent="0.2">
      <c r="G25444" s="64"/>
      <c r="H25444" s="64"/>
      <c r="O25444" s="87"/>
      <c r="P25444" s="127"/>
      <c r="Q25444" s="127"/>
      <c r="R25444" s="127"/>
    </row>
    <row r="25445" spans="7:18" x14ac:dyDescent="0.2">
      <c r="G25445" s="64"/>
      <c r="H25445" s="64"/>
      <c r="O25445" s="87"/>
      <c r="P25445" s="127"/>
      <c r="Q25445" s="127"/>
      <c r="R25445" s="127"/>
    </row>
    <row r="25446" spans="7:18" x14ac:dyDescent="0.2">
      <c r="G25446" s="64"/>
      <c r="H25446" s="64"/>
      <c r="O25446" s="87"/>
      <c r="P25446" s="127"/>
      <c r="Q25446" s="127"/>
      <c r="R25446" s="127"/>
    </row>
    <row r="25447" spans="7:18" x14ac:dyDescent="0.2">
      <c r="G25447" s="64"/>
      <c r="H25447" s="64"/>
      <c r="O25447" s="87"/>
      <c r="P25447" s="127"/>
      <c r="Q25447" s="127"/>
      <c r="R25447" s="127"/>
    </row>
    <row r="25448" spans="7:18" x14ac:dyDescent="0.2">
      <c r="G25448" s="64"/>
      <c r="H25448" s="64"/>
      <c r="O25448" s="87"/>
      <c r="P25448" s="127"/>
      <c r="Q25448" s="127"/>
      <c r="R25448" s="127"/>
    </row>
    <row r="25449" spans="7:18" x14ac:dyDescent="0.2">
      <c r="G25449" s="64"/>
      <c r="H25449" s="64"/>
      <c r="O25449" s="87"/>
      <c r="P25449" s="127"/>
      <c r="Q25449" s="127"/>
      <c r="R25449" s="127"/>
    </row>
    <row r="25450" spans="7:18" x14ac:dyDescent="0.2">
      <c r="G25450" s="64"/>
      <c r="H25450" s="64"/>
      <c r="O25450" s="87"/>
      <c r="P25450" s="127"/>
      <c r="Q25450" s="127"/>
      <c r="R25450" s="127"/>
    </row>
    <row r="25451" spans="7:18" x14ac:dyDescent="0.2">
      <c r="G25451" s="64"/>
      <c r="H25451" s="64"/>
      <c r="O25451" s="87"/>
      <c r="P25451" s="127"/>
      <c r="Q25451" s="127"/>
      <c r="R25451" s="127"/>
    </row>
    <row r="25452" spans="7:18" x14ac:dyDescent="0.2">
      <c r="G25452" s="64"/>
      <c r="H25452" s="64"/>
      <c r="O25452" s="87"/>
      <c r="P25452" s="127"/>
      <c r="Q25452" s="127"/>
      <c r="R25452" s="127"/>
    </row>
    <row r="25453" spans="7:18" x14ac:dyDescent="0.2">
      <c r="G25453" s="64"/>
      <c r="H25453" s="64"/>
      <c r="O25453" s="87"/>
      <c r="P25453" s="127"/>
      <c r="Q25453" s="127"/>
      <c r="R25453" s="127"/>
    </row>
    <row r="25454" spans="7:18" x14ac:dyDescent="0.2">
      <c r="G25454" s="64"/>
      <c r="H25454" s="64"/>
      <c r="O25454" s="87"/>
      <c r="P25454" s="127"/>
      <c r="Q25454" s="127"/>
      <c r="R25454" s="127"/>
    </row>
    <row r="25455" spans="7:18" x14ac:dyDescent="0.2">
      <c r="G25455" s="64"/>
      <c r="H25455" s="64"/>
      <c r="O25455" s="87"/>
      <c r="P25455" s="127"/>
      <c r="Q25455" s="127"/>
      <c r="R25455" s="127"/>
    </row>
    <row r="25456" spans="7:18" x14ac:dyDescent="0.2">
      <c r="G25456" s="64"/>
      <c r="H25456" s="64"/>
      <c r="O25456" s="87"/>
      <c r="P25456" s="127"/>
      <c r="Q25456" s="127"/>
      <c r="R25456" s="127"/>
    </row>
    <row r="25457" spans="7:18" x14ac:dyDescent="0.2">
      <c r="G25457" s="64"/>
      <c r="H25457" s="64"/>
      <c r="O25457" s="87"/>
      <c r="P25457" s="127"/>
      <c r="Q25457" s="127"/>
      <c r="R25457" s="127"/>
    </row>
    <row r="25458" spans="7:18" x14ac:dyDescent="0.2">
      <c r="G25458" s="64"/>
      <c r="H25458" s="64"/>
      <c r="O25458" s="87"/>
      <c r="P25458" s="127"/>
      <c r="Q25458" s="127"/>
      <c r="R25458" s="127"/>
    </row>
    <row r="25459" spans="7:18" x14ac:dyDescent="0.2">
      <c r="G25459" s="64"/>
      <c r="H25459" s="64"/>
      <c r="O25459" s="87"/>
      <c r="P25459" s="127"/>
      <c r="Q25459" s="127"/>
      <c r="R25459" s="127"/>
    </row>
    <row r="25460" spans="7:18" x14ac:dyDescent="0.2">
      <c r="G25460" s="64"/>
      <c r="H25460" s="64"/>
      <c r="O25460" s="87"/>
      <c r="P25460" s="127"/>
      <c r="Q25460" s="127"/>
      <c r="R25460" s="127"/>
    </row>
    <row r="25461" spans="7:18" x14ac:dyDescent="0.2">
      <c r="G25461" s="64"/>
      <c r="H25461" s="64"/>
      <c r="O25461" s="87"/>
      <c r="P25461" s="127"/>
      <c r="Q25461" s="127"/>
      <c r="R25461" s="127"/>
    </row>
    <row r="25462" spans="7:18" x14ac:dyDescent="0.2">
      <c r="G25462" s="64"/>
      <c r="H25462" s="64"/>
      <c r="O25462" s="87"/>
      <c r="P25462" s="127"/>
      <c r="Q25462" s="127"/>
      <c r="R25462" s="127"/>
    </row>
    <row r="25463" spans="7:18" x14ac:dyDescent="0.2">
      <c r="G25463" s="64"/>
      <c r="H25463" s="64"/>
      <c r="O25463" s="87"/>
      <c r="P25463" s="127"/>
      <c r="Q25463" s="127"/>
      <c r="R25463" s="127"/>
    </row>
    <row r="25464" spans="7:18" x14ac:dyDescent="0.2">
      <c r="G25464" s="64"/>
      <c r="H25464" s="64"/>
      <c r="O25464" s="87"/>
      <c r="P25464" s="127"/>
      <c r="Q25464" s="127"/>
      <c r="R25464" s="127"/>
    </row>
    <row r="25465" spans="7:18" x14ac:dyDescent="0.2">
      <c r="G25465" s="64"/>
      <c r="H25465" s="64"/>
      <c r="O25465" s="87"/>
      <c r="P25465" s="127"/>
      <c r="Q25465" s="127"/>
      <c r="R25465" s="127"/>
    </row>
    <row r="25466" spans="7:18" x14ac:dyDescent="0.2">
      <c r="G25466" s="64"/>
      <c r="H25466" s="64"/>
      <c r="O25466" s="87"/>
      <c r="P25466" s="127"/>
      <c r="Q25466" s="127"/>
      <c r="R25466" s="127"/>
    </row>
    <row r="25467" spans="7:18" x14ac:dyDescent="0.2">
      <c r="G25467" s="64"/>
      <c r="H25467" s="64"/>
      <c r="O25467" s="87"/>
      <c r="P25467" s="127"/>
      <c r="Q25467" s="127"/>
      <c r="R25467" s="127"/>
    </row>
    <row r="25468" spans="7:18" x14ac:dyDescent="0.2">
      <c r="G25468" s="64"/>
      <c r="H25468" s="64"/>
      <c r="O25468" s="87"/>
      <c r="P25468" s="127"/>
      <c r="Q25468" s="127"/>
      <c r="R25468" s="127"/>
    </row>
    <row r="25469" spans="7:18" x14ac:dyDescent="0.2">
      <c r="G25469" s="64"/>
      <c r="H25469" s="64"/>
      <c r="O25469" s="87"/>
      <c r="P25469" s="127"/>
      <c r="Q25469" s="127"/>
      <c r="R25469" s="127"/>
    </row>
    <row r="25470" spans="7:18" x14ac:dyDescent="0.2">
      <c r="G25470" s="64"/>
      <c r="H25470" s="64"/>
      <c r="O25470" s="87"/>
      <c r="P25470" s="127"/>
      <c r="Q25470" s="127"/>
      <c r="R25470" s="127"/>
    </row>
    <row r="25471" spans="7:18" x14ac:dyDescent="0.2">
      <c r="G25471" s="64"/>
      <c r="H25471" s="64"/>
      <c r="O25471" s="87"/>
      <c r="P25471" s="127"/>
      <c r="Q25471" s="127"/>
      <c r="R25471" s="127"/>
    </row>
    <row r="25472" spans="7:18" x14ac:dyDescent="0.2">
      <c r="G25472" s="64"/>
      <c r="H25472" s="64"/>
      <c r="O25472" s="87"/>
      <c r="P25472" s="127"/>
      <c r="Q25472" s="127"/>
      <c r="R25472" s="127"/>
    </row>
    <row r="25473" spans="7:18" x14ac:dyDescent="0.2">
      <c r="G25473" s="64"/>
      <c r="H25473" s="64"/>
      <c r="O25473" s="87"/>
      <c r="P25473" s="127"/>
      <c r="Q25473" s="127"/>
      <c r="R25473" s="127"/>
    </row>
    <row r="25474" spans="7:18" x14ac:dyDescent="0.2">
      <c r="G25474" s="64"/>
      <c r="H25474" s="64"/>
      <c r="O25474" s="87"/>
      <c r="P25474" s="127"/>
      <c r="Q25474" s="127"/>
      <c r="R25474" s="127"/>
    </row>
    <row r="25475" spans="7:18" x14ac:dyDescent="0.2">
      <c r="G25475" s="64"/>
      <c r="H25475" s="64"/>
      <c r="O25475" s="87"/>
      <c r="P25475" s="127"/>
      <c r="Q25475" s="127"/>
      <c r="R25475" s="127"/>
    </row>
    <row r="25476" spans="7:18" x14ac:dyDescent="0.2">
      <c r="G25476" s="64"/>
      <c r="H25476" s="64"/>
      <c r="O25476" s="87"/>
      <c r="P25476" s="127"/>
      <c r="Q25476" s="127"/>
      <c r="R25476" s="127"/>
    </row>
    <row r="25477" spans="7:18" x14ac:dyDescent="0.2">
      <c r="G25477" s="64"/>
      <c r="H25477" s="64"/>
      <c r="O25477" s="87"/>
      <c r="P25477" s="127"/>
      <c r="Q25477" s="127"/>
      <c r="R25477" s="127"/>
    </row>
    <row r="25478" spans="7:18" x14ac:dyDescent="0.2">
      <c r="G25478" s="64"/>
      <c r="H25478" s="64"/>
      <c r="O25478" s="87"/>
      <c r="P25478" s="127"/>
      <c r="Q25478" s="127"/>
      <c r="R25478" s="127"/>
    </row>
    <row r="25479" spans="7:18" x14ac:dyDescent="0.2">
      <c r="G25479" s="64"/>
      <c r="H25479" s="64"/>
      <c r="O25479" s="87"/>
      <c r="P25479" s="127"/>
      <c r="Q25479" s="127"/>
      <c r="R25479" s="127"/>
    </row>
    <row r="25480" spans="7:18" x14ac:dyDescent="0.2">
      <c r="G25480" s="64"/>
      <c r="H25480" s="64"/>
      <c r="O25480" s="87"/>
      <c r="P25480" s="127"/>
      <c r="Q25480" s="127"/>
      <c r="R25480" s="127"/>
    </row>
    <row r="25481" spans="7:18" x14ac:dyDescent="0.2">
      <c r="G25481" s="64"/>
      <c r="H25481" s="64"/>
      <c r="O25481" s="87"/>
      <c r="P25481" s="127"/>
      <c r="Q25481" s="127"/>
      <c r="R25481" s="127"/>
    </row>
    <row r="25482" spans="7:18" x14ac:dyDescent="0.2">
      <c r="G25482" s="64"/>
      <c r="H25482" s="64"/>
      <c r="O25482" s="87"/>
      <c r="P25482" s="127"/>
      <c r="Q25482" s="127"/>
      <c r="R25482" s="127"/>
    </row>
    <row r="25483" spans="7:18" x14ac:dyDescent="0.2">
      <c r="G25483" s="64"/>
      <c r="H25483" s="64"/>
      <c r="O25483" s="87"/>
      <c r="P25483" s="127"/>
      <c r="Q25483" s="127"/>
      <c r="R25483" s="127"/>
    </row>
    <row r="25484" spans="7:18" x14ac:dyDescent="0.2">
      <c r="G25484" s="64"/>
      <c r="H25484" s="64"/>
      <c r="O25484" s="87"/>
      <c r="P25484" s="127"/>
      <c r="Q25484" s="127"/>
      <c r="R25484" s="127"/>
    </row>
    <row r="25485" spans="7:18" x14ac:dyDescent="0.2">
      <c r="G25485" s="64"/>
      <c r="H25485" s="64"/>
      <c r="O25485" s="87"/>
      <c r="P25485" s="127"/>
      <c r="Q25485" s="127"/>
      <c r="R25485" s="127"/>
    </row>
    <row r="25486" spans="7:18" x14ac:dyDescent="0.2">
      <c r="G25486" s="64"/>
      <c r="H25486" s="64"/>
      <c r="O25486" s="87"/>
      <c r="P25486" s="127"/>
      <c r="Q25486" s="127"/>
      <c r="R25486" s="127"/>
    </row>
    <row r="25487" spans="7:18" x14ac:dyDescent="0.2">
      <c r="G25487" s="64"/>
      <c r="H25487" s="64"/>
      <c r="O25487" s="87"/>
      <c r="P25487" s="127"/>
      <c r="Q25487" s="127"/>
      <c r="R25487" s="127"/>
    </row>
    <row r="25488" spans="7:18" x14ac:dyDescent="0.2">
      <c r="G25488" s="64"/>
      <c r="H25488" s="64"/>
      <c r="O25488" s="87"/>
      <c r="P25488" s="127"/>
      <c r="Q25488" s="127"/>
      <c r="R25488" s="127"/>
    </row>
    <row r="25489" spans="7:18" x14ac:dyDescent="0.2">
      <c r="G25489" s="64"/>
      <c r="H25489" s="64"/>
      <c r="O25489" s="87"/>
      <c r="P25489" s="127"/>
      <c r="Q25489" s="127"/>
      <c r="R25489" s="127"/>
    </row>
    <row r="25490" spans="7:18" x14ac:dyDescent="0.2">
      <c r="G25490" s="64"/>
      <c r="H25490" s="64"/>
      <c r="O25490" s="87"/>
      <c r="P25490" s="127"/>
      <c r="Q25490" s="127"/>
      <c r="R25490" s="127"/>
    </row>
    <row r="25491" spans="7:18" x14ac:dyDescent="0.2">
      <c r="G25491" s="64"/>
      <c r="H25491" s="64"/>
      <c r="O25491" s="87"/>
      <c r="P25491" s="127"/>
      <c r="Q25491" s="127"/>
      <c r="R25491" s="127"/>
    </row>
    <row r="25492" spans="7:18" x14ac:dyDescent="0.2">
      <c r="G25492" s="64"/>
      <c r="H25492" s="64"/>
      <c r="O25492" s="87"/>
      <c r="P25492" s="127"/>
      <c r="Q25492" s="127"/>
      <c r="R25492" s="127"/>
    </row>
    <row r="25493" spans="7:18" x14ac:dyDescent="0.2">
      <c r="G25493" s="64"/>
      <c r="H25493" s="64"/>
      <c r="O25493" s="87"/>
      <c r="P25493" s="127"/>
      <c r="Q25493" s="127"/>
      <c r="R25493" s="127"/>
    </row>
    <row r="25494" spans="7:18" x14ac:dyDescent="0.2">
      <c r="G25494" s="64"/>
      <c r="H25494" s="64"/>
      <c r="O25494" s="87"/>
      <c r="P25494" s="127"/>
      <c r="Q25494" s="127"/>
      <c r="R25494" s="127"/>
    </row>
    <row r="25495" spans="7:18" x14ac:dyDescent="0.2">
      <c r="G25495" s="64"/>
      <c r="H25495" s="64"/>
      <c r="O25495" s="87"/>
      <c r="P25495" s="127"/>
      <c r="Q25495" s="127"/>
      <c r="R25495" s="127"/>
    </row>
    <row r="25496" spans="7:18" x14ac:dyDescent="0.2">
      <c r="G25496" s="64"/>
      <c r="H25496" s="64"/>
      <c r="O25496" s="87"/>
      <c r="P25496" s="127"/>
      <c r="Q25496" s="127"/>
      <c r="R25496" s="127"/>
    </row>
    <row r="25497" spans="7:18" x14ac:dyDescent="0.2">
      <c r="G25497" s="64"/>
      <c r="H25497" s="64"/>
      <c r="O25497" s="87"/>
      <c r="P25497" s="127"/>
      <c r="Q25497" s="127"/>
      <c r="R25497" s="127"/>
    </row>
    <row r="25498" spans="7:18" x14ac:dyDescent="0.2">
      <c r="G25498" s="64"/>
      <c r="H25498" s="64"/>
      <c r="O25498" s="87"/>
      <c r="P25498" s="127"/>
      <c r="Q25498" s="127"/>
      <c r="R25498" s="127"/>
    </row>
    <row r="25499" spans="7:18" x14ac:dyDescent="0.2">
      <c r="G25499" s="64"/>
      <c r="H25499" s="64"/>
      <c r="O25499" s="87"/>
      <c r="P25499" s="127"/>
      <c r="Q25499" s="127"/>
      <c r="R25499" s="127"/>
    </row>
    <row r="25500" spans="7:18" x14ac:dyDescent="0.2">
      <c r="G25500" s="64"/>
      <c r="H25500" s="64"/>
      <c r="O25500" s="87"/>
      <c r="P25500" s="127"/>
      <c r="Q25500" s="127"/>
      <c r="R25500" s="127"/>
    </row>
    <row r="25501" spans="7:18" x14ac:dyDescent="0.2">
      <c r="G25501" s="64"/>
      <c r="H25501" s="64"/>
      <c r="O25501" s="87"/>
      <c r="P25501" s="127"/>
      <c r="Q25501" s="127"/>
      <c r="R25501" s="127"/>
    </row>
    <row r="25502" spans="7:18" x14ac:dyDescent="0.2">
      <c r="G25502" s="64"/>
      <c r="H25502" s="64"/>
      <c r="O25502" s="87"/>
      <c r="P25502" s="127"/>
      <c r="Q25502" s="127"/>
      <c r="R25502" s="127"/>
    </row>
    <row r="25503" spans="7:18" x14ac:dyDescent="0.2">
      <c r="G25503" s="64"/>
      <c r="H25503" s="64"/>
      <c r="O25503" s="87"/>
      <c r="P25503" s="127"/>
      <c r="Q25503" s="127"/>
      <c r="R25503" s="127"/>
    </row>
    <row r="25504" spans="7:18" x14ac:dyDescent="0.2">
      <c r="G25504" s="64"/>
      <c r="H25504" s="64"/>
      <c r="O25504" s="87"/>
      <c r="P25504" s="127"/>
      <c r="Q25504" s="127"/>
      <c r="R25504" s="127"/>
    </row>
    <row r="25505" spans="7:18" x14ac:dyDescent="0.2">
      <c r="G25505" s="64"/>
      <c r="H25505" s="64"/>
      <c r="O25505" s="87"/>
      <c r="P25505" s="127"/>
      <c r="Q25505" s="127"/>
      <c r="R25505" s="127"/>
    </row>
    <row r="25506" spans="7:18" x14ac:dyDescent="0.2">
      <c r="G25506" s="64"/>
      <c r="H25506" s="64"/>
      <c r="O25506" s="87"/>
      <c r="P25506" s="127"/>
      <c r="Q25506" s="127"/>
      <c r="R25506" s="127"/>
    </row>
    <row r="25507" spans="7:18" x14ac:dyDescent="0.2">
      <c r="G25507" s="64"/>
      <c r="H25507" s="64"/>
      <c r="O25507" s="87"/>
      <c r="P25507" s="127"/>
      <c r="Q25507" s="127"/>
      <c r="R25507" s="127"/>
    </row>
    <row r="25508" spans="7:18" x14ac:dyDescent="0.2">
      <c r="G25508" s="64"/>
      <c r="H25508" s="64"/>
      <c r="O25508" s="87"/>
      <c r="P25508" s="127"/>
      <c r="Q25508" s="127"/>
      <c r="R25508" s="127"/>
    </row>
    <row r="25509" spans="7:18" x14ac:dyDescent="0.2">
      <c r="G25509" s="64"/>
      <c r="H25509" s="64"/>
      <c r="O25509" s="87"/>
      <c r="P25509" s="127"/>
      <c r="Q25509" s="127"/>
      <c r="R25509" s="127"/>
    </row>
    <row r="25510" spans="7:18" x14ac:dyDescent="0.2">
      <c r="G25510" s="64"/>
      <c r="H25510" s="64"/>
      <c r="O25510" s="87"/>
      <c r="P25510" s="127"/>
      <c r="Q25510" s="127"/>
      <c r="R25510" s="127"/>
    </row>
    <row r="25511" spans="7:18" x14ac:dyDescent="0.2">
      <c r="G25511" s="64"/>
      <c r="H25511" s="64"/>
      <c r="O25511" s="87"/>
      <c r="P25511" s="127"/>
      <c r="Q25511" s="127"/>
      <c r="R25511" s="127"/>
    </row>
    <row r="25512" spans="7:18" x14ac:dyDescent="0.2">
      <c r="G25512" s="64"/>
      <c r="H25512" s="64"/>
      <c r="O25512" s="87"/>
      <c r="P25512" s="127"/>
      <c r="Q25512" s="127"/>
      <c r="R25512" s="127"/>
    </row>
    <row r="25513" spans="7:18" x14ac:dyDescent="0.2">
      <c r="G25513" s="64"/>
      <c r="H25513" s="64"/>
      <c r="O25513" s="87"/>
      <c r="P25513" s="127"/>
      <c r="Q25513" s="127"/>
      <c r="R25513" s="127"/>
    </row>
    <row r="25514" spans="7:18" x14ac:dyDescent="0.2">
      <c r="G25514" s="64"/>
      <c r="H25514" s="64"/>
      <c r="O25514" s="87"/>
      <c r="P25514" s="127"/>
      <c r="Q25514" s="127"/>
      <c r="R25514" s="127"/>
    </row>
    <row r="25515" spans="7:18" x14ac:dyDescent="0.2">
      <c r="G25515" s="64"/>
      <c r="H25515" s="64"/>
      <c r="O25515" s="87"/>
      <c r="P25515" s="127"/>
      <c r="Q25515" s="127"/>
      <c r="R25515" s="127"/>
    </row>
    <row r="25516" spans="7:18" x14ac:dyDescent="0.2">
      <c r="G25516" s="64"/>
      <c r="H25516" s="64"/>
      <c r="O25516" s="87"/>
      <c r="P25516" s="127"/>
      <c r="Q25516" s="127"/>
      <c r="R25516" s="127"/>
    </row>
    <row r="25517" spans="7:18" x14ac:dyDescent="0.2">
      <c r="G25517" s="64"/>
      <c r="H25517" s="64"/>
      <c r="O25517" s="87"/>
      <c r="P25517" s="127"/>
      <c r="Q25517" s="127"/>
      <c r="R25517" s="127"/>
    </row>
    <row r="25518" spans="7:18" x14ac:dyDescent="0.2">
      <c r="G25518" s="64"/>
      <c r="H25518" s="64"/>
      <c r="O25518" s="87"/>
      <c r="P25518" s="127"/>
      <c r="Q25518" s="127"/>
      <c r="R25518" s="127"/>
    </row>
    <row r="25519" spans="7:18" x14ac:dyDescent="0.2">
      <c r="G25519" s="64"/>
      <c r="H25519" s="64"/>
      <c r="O25519" s="87"/>
      <c r="P25519" s="127"/>
      <c r="Q25519" s="127"/>
      <c r="R25519" s="127"/>
    </row>
    <row r="25520" spans="7:18" x14ac:dyDescent="0.2">
      <c r="G25520" s="64"/>
      <c r="H25520" s="64"/>
      <c r="O25520" s="87"/>
      <c r="P25520" s="127"/>
      <c r="Q25520" s="127"/>
      <c r="R25520" s="127"/>
    </row>
    <row r="25521" spans="7:18" x14ac:dyDescent="0.2">
      <c r="G25521" s="64"/>
      <c r="H25521" s="64"/>
      <c r="O25521" s="87"/>
      <c r="P25521" s="127"/>
      <c r="Q25521" s="127"/>
      <c r="R25521" s="127"/>
    </row>
    <row r="25522" spans="7:18" x14ac:dyDescent="0.2">
      <c r="G25522" s="64"/>
      <c r="H25522" s="64"/>
      <c r="O25522" s="87"/>
      <c r="P25522" s="127"/>
      <c r="Q25522" s="127"/>
      <c r="R25522" s="127"/>
    </row>
    <row r="25523" spans="7:18" x14ac:dyDescent="0.2">
      <c r="G25523" s="64"/>
      <c r="H25523" s="64"/>
      <c r="O25523" s="87"/>
      <c r="P25523" s="127"/>
      <c r="Q25523" s="127"/>
      <c r="R25523" s="127"/>
    </row>
    <row r="25524" spans="7:18" x14ac:dyDescent="0.2">
      <c r="G25524" s="64"/>
      <c r="H25524" s="64"/>
      <c r="O25524" s="87"/>
      <c r="P25524" s="127"/>
      <c r="Q25524" s="127"/>
      <c r="R25524" s="127"/>
    </row>
    <row r="25525" spans="7:18" x14ac:dyDescent="0.2">
      <c r="G25525" s="64"/>
      <c r="H25525" s="64"/>
      <c r="O25525" s="87"/>
      <c r="P25525" s="127"/>
      <c r="Q25525" s="127"/>
      <c r="R25525" s="127"/>
    </row>
    <row r="25526" spans="7:18" x14ac:dyDescent="0.2">
      <c r="G25526" s="64"/>
      <c r="H25526" s="64"/>
      <c r="O25526" s="87"/>
      <c r="P25526" s="127"/>
      <c r="Q25526" s="127"/>
      <c r="R25526" s="127"/>
    </row>
    <row r="25527" spans="7:18" x14ac:dyDescent="0.2">
      <c r="G25527" s="64"/>
      <c r="H25527" s="64"/>
      <c r="O25527" s="87"/>
      <c r="P25527" s="127"/>
      <c r="Q25527" s="127"/>
      <c r="R25527" s="127"/>
    </row>
    <row r="25528" spans="7:18" x14ac:dyDescent="0.2">
      <c r="G25528" s="64"/>
      <c r="H25528" s="64"/>
      <c r="O25528" s="87"/>
      <c r="P25528" s="127"/>
      <c r="Q25528" s="127"/>
      <c r="R25528" s="127"/>
    </row>
    <row r="25529" spans="7:18" x14ac:dyDescent="0.2">
      <c r="G25529" s="64"/>
      <c r="H25529" s="64"/>
      <c r="O25529" s="87"/>
      <c r="P25529" s="127"/>
      <c r="Q25529" s="127"/>
      <c r="R25529" s="127"/>
    </row>
    <row r="25530" spans="7:18" x14ac:dyDescent="0.2">
      <c r="G25530" s="64"/>
      <c r="H25530" s="64"/>
      <c r="O25530" s="87"/>
      <c r="P25530" s="127"/>
      <c r="Q25530" s="127"/>
      <c r="R25530" s="127"/>
    </row>
    <row r="25531" spans="7:18" x14ac:dyDescent="0.2">
      <c r="G25531" s="64"/>
      <c r="H25531" s="64"/>
      <c r="O25531" s="87"/>
      <c r="P25531" s="127"/>
      <c r="Q25531" s="127"/>
      <c r="R25531" s="127"/>
    </row>
    <row r="25532" spans="7:18" x14ac:dyDescent="0.2">
      <c r="G25532" s="64"/>
      <c r="H25532" s="64"/>
      <c r="O25532" s="87"/>
      <c r="P25532" s="127"/>
      <c r="Q25532" s="127"/>
      <c r="R25532" s="127"/>
    </row>
    <row r="25533" spans="7:18" x14ac:dyDescent="0.2">
      <c r="G25533" s="64"/>
      <c r="H25533" s="64"/>
      <c r="O25533" s="87"/>
      <c r="P25533" s="127"/>
      <c r="Q25533" s="127"/>
      <c r="R25533" s="127"/>
    </row>
    <row r="25534" spans="7:18" x14ac:dyDescent="0.2">
      <c r="G25534" s="64"/>
      <c r="H25534" s="64"/>
      <c r="O25534" s="87"/>
      <c r="P25534" s="127"/>
      <c r="Q25534" s="127"/>
      <c r="R25534" s="127"/>
    </row>
    <row r="25535" spans="7:18" x14ac:dyDescent="0.2">
      <c r="G25535" s="64"/>
      <c r="H25535" s="64"/>
      <c r="O25535" s="87"/>
      <c r="P25535" s="127"/>
      <c r="Q25535" s="127"/>
      <c r="R25535" s="127"/>
    </row>
    <row r="25536" spans="7:18" x14ac:dyDescent="0.2">
      <c r="G25536" s="64"/>
      <c r="H25536" s="64"/>
      <c r="O25536" s="87"/>
      <c r="P25536" s="127"/>
      <c r="Q25536" s="127"/>
      <c r="R25536" s="127"/>
    </row>
    <row r="25537" spans="7:18" x14ac:dyDescent="0.2">
      <c r="G25537" s="64"/>
      <c r="H25537" s="64"/>
      <c r="O25537" s="87"/>
      <c r="P25537" s="127"/>
      <c r="Q25537" s="127"/>
      <c r="R25537" s="127"/>
    </row>
    <row r="25538" spans="7:18" x14ac:dyDescent="0.2">
      <c r="G25538" s="64"/>
      <c r="H25538" s="64"/>
      <c r="O25538" s="87"/>
      <c r="P25538" s="127"/>
      <c r="Q25538" s="127"/>
      <c r="R25538" s="127"/>
    </row>
    <row r="25539" spans="7:18" x14ac:dyDescent="0.2">
      <c r="G25539" s="64"/>
      <c r="H25539" s="64"/>
      <c r="O25539" s="87"/>
      <c r="P25539" s="127"/>
      <c r="Q25539" s="127"/>
      <c r="R25539" s="127"/>
    </row>
    <row r="25540" spans="7:18" x14ac:dyDescent="0.2">
      <c r="G25540" s="64"/>
      <c r="H25540" s="64"/>
      <c r="O25540" s="87"/>
      <c r="P25540" s="127"/>
      <c r="Q25540" s="127"/>
      <c r="R25540" s="127"/>
    </row>
    <row r="25541" spans="7:18" x14ac:dyDescent="0.2">
      <c r="G25541" s="64"/>
      <c r="H25541" s="64"/>
      <c r="O25541" s="87"/>
      <c r="P25541" s="127"/>
      <c r="Q25541" s="127"/>
      <c r="R25541" s="127"/>
    </row>
    <row r="25542" spans="7:18" x14ac:dyDescent="0.2">
      <c r="G25542" s="64"/>
      <c r="H25542" s="64"/>
      <c r="O25542" s="87"/>
      <c r="P25542" s="127"/>
      <c r="Q25542" s="127"/>
      <c r="R25542" s="127"/>
    </row>
    <row r="25543" spans="7:18" x14ac:dyDescent="0.2">
      <c r="G25543" s="64"/>
      <c r="H25543" s="64"/>
      <c r="O25543" s="87"/>
      <c r="P25543" s="127"/>
      <c r="Q25543" s="127"/>
      <c r="R25543" s="127"/>
    </row>
    <row r="25544" spans="7:18" x14ac:dyDescent="0.2">
      <c r="G25544" s="64"/>
      <c r="H25544" s="64"/>
      <c r="O25544" s="87"/>
      <c r="P25544" s="127"/>
      <c r="Q25544" s="127"/>
      <c r="R25544" s="127"/>
    </row>
    <row r="25545" spans="7:18" x14ac:dyDescent="0.2">
      <c r="G25545" s="64"/>
      <c r="H25545" s="64"/>
      <c r="O25545" s="87"/>
      <c r="P25545" s="127"/>
      <c r="Q25545" s="127"/>
      <c r="R25545" s="127"/>
    </row>
    <row r="25546" spans="7:18" x14ac:dyDescent="0.2">
      <c r="G25546" s="64"/>
      <c r="H25546" s="64"/>
      <c r="O25546" s="87"/>
      <c r="P25546" s="127"/>
      <c r="Q25546" s="127"/>
      <c r="R25546" s="127"/>
    </row>
    <row r="25547" spans="7:18" x14ac:dyDescent="0.2">
      <c r="G25547" s="64"/>
      <c r="H25547" s="64"/>
      <c r="O25547" s="87"/>
      <c r="P25547" s="127"/>
      <c r="Q25547" s="127"/>
      <c r="R25547" s="127"/>
    </row>
    <row r="25548" spans="7:18" x14ac:dyDescent="0.2">
      <c r="G25548" s="64"/>
      <c r="H25548" s="64"/>
      <c r="O25548" s="87"/>
      <c r="P25548" s="127"/>
      <c r="Q25548" s="127"/>
      <c r="R25548" s="127"/>
    </row>
    <row r="25549" spans="7:18" x14ac:dyDescent="0.2">
      <c r="G25549" s="64"/>
      <c r="H25549" s="64"/>
      <c r="O25549" s="87"/>
      <c r="P25549" s="127"/>
      <c r="Q25549" s="127"/>
      <c r="R25549" s="127"/>
    </row>
    <row r="25550" spans="7:18" x14ac:dyDescent="0.2">
      <c r="G25550" s="64"/>
      <c r="H25550" s="64"/>
      <c r="O25550" s="87"/>
      <c r="P25550" s="127"/>
      <c r="Q25550" s="127"/>
      <c r="R25550" s="127"/>
    </row>
    <row r="25551" spans="7:18" x14ac:dyDescent="0.2">
      <c r="G25551" s="64"/>
      <c r="H25551" s="64"/>
      <c r="O25551" s="87"/>
      <c r="P25551" s="127"/>
      <c r="Q25551" s="127"/>
      <c r="R25551" s="127"/>
    </row>
    <row r="25552" spans="7:18" x14ac:dyDescent="0.2">
      <c r="G25552" s="64"/>
      <c r="H25552" s="64"/>
      <c r="O25552" s="87"/>
      <c r="P25552" s="127"/>
      <c r="Q25552" s="127"/>
      <c r="R25552" s="127"/>
    </row>
    <row r="25553" spans="7:18" x14ac:dyDescent="0.2">
      <c r="G25553" s="64"/>
      <c r="H25553" s="64"/>
      <c r="O25553" s="87"/>
      <c r="P25553" s="127"/>
      <c r="Q25553" s="127"/>
      <c r="R25553" s="127"/>
    </row>
    <row r="25554" spans="7:18" x14ac:dyDescent="0.2">
      <c r="G25554" s="64"/>
      <c r="H25554" s="64"/>
      <c r="O25554" s="87"/>
      <c r="P25554" s="127"/>
      <c r="Q25554" s="127"/>
      <c r="R25554" s="127"/>
    </row>
    <row r="25555" spans="7:18" x14ac:dyDescent="0.2">
      <c r="G25555" s="64"/>
      <c r="H25555" s="64"/>
      <c r="O25555" s="87"/>
      <c r="P25555" s="127"/>
      <c r="Q25555" s="127"/>
      <c r="R25555" s="127"/>
    </row>
    <row r="25556" spans="7:18" x14ac:dyDescent="0.2">
      <c r="G25556" s="64"/>
      <c r="H25556" s="64"/>
      <c r="O25556" s="87"/>
      <c r="P25556" s="127"/>
      <c r="Q25556" s="127"/>
      <c r="R25556" s="127"/>
    </row>
    <row r="25557" spans="7:18" x14ac:dyDescent="0.2">
      <c r="G25557" s="64"/>
      <c r="H25557" s="64"/>
      <c r="O25557" s="87"/>
      <c r="P25557" s="127"/>
      <c r="Q25557" s="127"/>
      <c r="R25557" s="127"/>
    </row>
    <row r="25558" spans="7:18" x14ac:dyDescent="0.2">
      <c r="G25558" s="64"/>
      <c r="H25558" s="64"/>
      <c r="O25558" s="87"/>
      <c r="P25558" s="127"/>
      <c r="Q25558" s="127"/>
      <c r="R25558" s="127"/>
    </row>
    <row r="25559" spans="7:18" x14ac:dyDescent="0.2">
      <c r="G25559" s="64"/>
      <c r="H25559" s="64"/>
      <c r="O25559" s="87"/>
      <c r="P25559" s="127"/>
      <c r="Q25559" s="127"/>
      <c r="R25559" s="127"/>
    </row>
    <row r="25560" spans="7:18" x14ac:dyDescent="0.2">
      <c r="G25560" s="64"/>
      <c r="H25560" s="64"/>
      <c r="O25560" s="87"/>
      <c r="P25560" s="127"/>
      <c r="Q25560" s="127"/>
      <c r="R25560" s="127"/>
    </row>
    <row r="25561" spans="7:18" x14ac:dyDescent="0.2">
      <c r="G25561" s="64"/>
      <c r="H25561" s="64"/>
      <c r="O25561" s="87"/>
      <c r="P25561" s="127"/>
      <c r="Q25561" s="127"/>
      <c r="R25561" s="127"/>
    </row>
    <row r="25562" spans="7:18" x14ac:dyDescent="0.2">
      <c r="G25562" s="64"/>
      <c r="H25562" s="64"/>
      <c r="O25562" s="87"/>
      <c r="P25562" s="127"/>
      <c r="Q25562" s="127"/>
      <c r="R25562" s="127"/>
    </row>
    <row r="25563" spans="7:18" x14ac:dyDescent="0.2">
      <c r="G25563" s="64"/>
      <c r="H25563" s="64"/>
      <c r="O25563" s="87"/>
      <c r="P25563" s="127"/>
      <c r="Q25563" s="127"/>
      <c r="R25563" s="127"/>
    </row>
    <row r="25564" spans="7:18" x14ac:dyDescent="0.2">
      <c r="G25564" s="64"/>
      <c r="H25564" s="64"/>
      <c r="O25564" s="87"/>
      <c r="P25564" s="127"/>
      <c r="Q25564" s="127"/>
      <c r="R25564" s="127"/>
    </row>
    <row r="25565" spans="7:18" x14ac:dyDescent="0.2">
      <c r="G25565" s="64"/>
      <c r="H25565" s="64"/>
      <c r="O25565" s="87"/>
      <c r="P25565" s="127"/>
      <c r="Q25565" s="127"/>
      <c r="R25565" s="127"/>
    </row>
    <row r="25566" spans="7:18" x14ac:dyDescent="0.2">
      <c r="G25566" s="64"/>
      <c r="H25566" s="64"/>
      <c r="O25566" s="87"/>
      <c r="P25566" s="127"/>
      <c r="Q25566" s="127"/>
      <c r="R25566" s="127"/>
    </row>
    <row r="25567" spans="7:18" x14ac:dyDescent="0.2">
      <c r="G25567" s="64"/>
      <c r="H25567" s="64"/>
      <c r="O25567" s="87"/>
      <c r="P25567" s="127"/>
      <c r="Q25567" s="127"/>
      <c r="R25567" s="127"/>
    </row>
    <row r="25568" spans="7:18" x14ac:dyDescent="0.2">
      <c r="G25568" s="64"/>
      <c r="H25568" s="64"/>
      <c r="O25568" s="87"/>
      <c r="P25568" s="127"/>
      <c r="Q25568" s="127"/>
      <c r="R25568" s="127"/>
    </row>
    <row r="25569" spans="7:18" x14ac:dyDescent="0.2">
      <c r="G25569" s="64"/>
      <c r="H25569" s="64"/>
      <c r="O25569" s="87"/>
      <c r="P25569" s="127"/>
      <c r="Q25569" s="127"/>
      <c r="R25569" s="127"/>
    </row>
    <row r="25570" spans="7:18" x14ac:dyDescent="0.2">
      <c r="G25570" s="64"/>
      <c r="H25570" s="64"/>
      <c r="O25570" s="87"/>
      <c r="P25570" s="127"/>
      <c r="Q25570" s="127"/>
      <c r="R25570" s="127"/>
    </row>
    <row r="25571" spans="7:18" x14ac:dyDescent="0.2">
      <c r="G25571" s="64"/>
      <c r="H25571" s="64"/>
      <c r="O25571" s="87"/>
      <c r="P25571" s="127"/>
      <c r="Q25571" s="127"/>
      <c r="R25571" s="127"/>
    </row>
    <row r="25572" spans="7:18" x14ac:dyDescent="0.2">
      <c r="G25572" s="64"/>
      <c r="H25572" s="64"/>
      <c r="O25572" s="87"/>
      <c r="P25572" s="127"/>
      <c r="Q25572" s="127"/>
      <c r="R25572" s="127"/>
    </row>
    <row r="25573" spans="7:18" x14ac:dyDescent="0.2">
      <c r="G25573" s="64"/>
      <c r="H25573" s="64"/>
      <c r="O25573" s="87"/>
      <c r="P25573" s="127"/>
      <c r="Q25573" s="127"/>
      <c r="R25573" s="127"/>
    </row>
    <row r="25574" spans="7:18" x14ac:dyDescent="0.2">
      <c r="G25574" s="64"/>
      <c r="H25574" s="64"/>
      <c r="O25574" s="87"/>
      <c r="P25574" s="127"/>
      <c r="Q25574" s="127"/>
      <c r="R25574" s="127"/>
    </row>
    <row r="25575" spans="7:18" x14ac:dyDescent="0.2">
      <c r="G25575" s="64"/>
      <c r="H25575" s="64"/>
      <c r="O25575" s="87"/>
      <c r="P25575" s="127"/>
      <c r="Q25575" s="127"/>
      <c r="R25575" s="127"/>
    </row>
    <row r="25576" spans="7:18" x14ac:dyDescent="0.2">
      <c r="G25576" s="64"/>
      <c r="H25576" s="64"/>
      <c r="O25576" s="87"/>
      <c r="P25576" s="127"/>
      <c r="Q25576" s="127"/>
      <c r="R25576" s="127"/>
    </row>
    <row r="25577" spans="7:18" x14ac:dyDescent="0.2">
      <c r="G25577" s="64"/>
      <c r="H25577" s="64"/>
      <c r="O25577" s="87"/>
      <c r="P25577" s="127"/>
      <c r="Q25577" s="127"/>
      <c r="R25577" s="127"/>
    </row>
    <row r="25578" spans="7:18" x14ac:dyDescent="0.2">
      <c r="G25578" s="64"/>
      <c r="H25578" s="64"/>
      <c r="O25578" s="87"/>
      <c r="P25578" s="127"/>
      <c r="Q25578" s="127"/>
      <c r="R25578" s="127"/>
    </row>
    <row r="25579" spans="7:18" x14ac:dyDescent="0.2">
      <c r="G25579" s="64"/>
      <c r="H25579" s="64"/>
      <c r="O25579" s="87"/>
      <c r="P25579" s="127"/>
      <c r="Q25579" s="127"/>
      <c r="R25579" s="127"/>
    </row>
    <row r="25580" spans="7:18" x14ac:dyDescent="0.2">
      <c r="G25580" s="64"/>
      <c r="H25580" s="64"/>
      <c r="O25580" s="87"/>
      <c r="P25580" s="127"/>
      <c r="Q25580" s="127"/>
      <c r="R25580" s="127"/>
    </row>
    <row r="25581" spans="7:18" x14ac:dyDescent="0.2">
      <c r="G25581" s="64"/>
      <c r="H25581" s="64"/>
      <c r="O25581" s="87"/>
      <c r="P25581" s="127"/>
      <c r="Q25581" s="127"/>
      <c r="R25581" s="127"/>
    </row>
    <row r="25582" spans="7:18" x14ac:dyDescent="0.2">
      <c r="G25582" s="64"/>
      <c r="H25582" s="64"/>
      <c r="O25582" s="87"/>
      <c r="P25582" s="127"/>
      <c r="Q25582" s="127"/>
      <c r="R25582" s="127"/>
    </row>
    <row r="25583" spans="7:18" x14ac:dyDescent="0.2">
      <c r="G25583" s="64"/>
      <c r="H25583" s="64"/>
      <c r="O25583" s="87"/>
      <c r="P25583" s="127"/>
      <c r="Q25583" s="127"/>
      <c r="R25583" s="127"/>
    </row>
    <row r="25584" spans="7:18" x14ac:dyDescent="0.2">
      <c r="G25584" s="64"/>
      <c r="H25584" s="64"/>
      <c r="O25584" s="87"/>
      <c r="P25584" s="127"/>
      <c r="Q25584" s="127"/>
      <c r="R25584" s="127"/>
    </row>
    <row r="25585" spans="7:18" x14ac:dyDescent="0.2">
      <c r="G25585" s="64"/>
      <c r="H25585" s="64"/>
      <c r="O25585" s="87"/>
      <c r="P25585" s="127"/>
      <c r="Q25585" s="127"/>
      <c r="R25585" s="127"/>
    </row>
    <row r="25586" spans="7:18" x14ac:dyDescent="0.2">
      <c r="G25586" s="64"/>
      <c r="H25586" s="64"/>
      <c r="O25586" s="87"/>
      <c r="P25586" s="127"/>
      <c r="Q25586" s="127"/>
      <c r="R25586" s="127"/>
    </row>
    <row r="25587" spans="7:18" x14ac:dyDescent="0.2">
      <c r="G25587" s="64"/>
      <c r="H25587" s="64"/>
      <c r="O25587" s="87"/>
      <c r="P25587" s="127"/>
      <c r="Q25587" s="127"/>
      <c r="R25587" s="127"/>
    </row>
    <row r="25588" spans="7:18" x14ac:dyDescent="0.2">
      <c r="G25588" s="64"/>
      <c r="H25588" s="64"/>
      <c r="O25588" s="87"/>
      <c r="P25588" s="127"/>
      <c r="Q25588" s="127"/>
      <c r="R25588" s="127"/>
    </row>
    <row r="25589" spans="7:18" x14ac:dyDescent="0.2">
      <c r="G25589" s="64"/>
      <c r="H25589" s="64"/>
      <c r="O25589" s="87"/>
      <c r="P25589" s="127"/>
      <c r="Q25589" s="127"/>
      <c r="R25589" s="127"/>
    </row>
    <row r="25590" spans="7:18" x14ac:dyDescent="0.2">
      <c r="G25590" s="64"/>
      <c r="H25590" s="64"/>
      <c r="O25590" s="87"/>
      <c r="P25590" s="127"/>
      <c r="Q25590" s="127"/>
      <c r="R25590" s="127"/>
    </row>
    <row r="25591" spans="7:18" x14ac:dyDescent="0.2">
      <c r="G25591" s="64"/>
      <c r="H25591" s="64"/>
      <c r="O25591" s="87"/>
      <c r="P25591" s="127"/>
      <c r="Q25591" s="127"/>
      <c r="R25591" s="127"/>
    </row>
    <row r="25592" spans="7:18" x14ac:dyDescent="0.2">
      <c r="G25592" s="64"/>
      <c r="H25592" s="64"/>
      <c r="O25592" s="87"/>
      <c r="P25592" s="127"/>
      <c r="Q25592" s="127"/>
      <c r="R25592" s="127"/>
    </row>
    <row r="25593" spans="7:18" x14ac:dyDescent="0.2">
      <c r="G25593" s="64"/>
      <c r="H25593" s="64"/>
      <c r="O25593" s="87"/>
      <c r="P25593" s="127"/>
      <c r="Q25593" s="127"/>
      <c r="R25593" s="127"/>
    </row>
    <row r="25594" spans="7:18" x14ac:dyDescent="0.2">
      <c r="G25594" s="64"/>
      <c r="H25594" s="64"/>
      <c r="O25594" s="87"/>
      <c r="P25594" s="127"/>
      <c r="Q25594" s="127"/>
      <c r="R25594" s="127"/>
    </row>
    <row r="25595" spans="7:18" x14ac:dyDescent="0.2">
      <c r="G25595" s="64"/>
      <c r="H25595" s="64"/>
      <c r="O25595" s="87"/>
      <c r="P25595" s="127"/>
      <c r="Q25595" s="127"/>
      <c r="R25595" s="127"/>
    </row>
    <row r="25596" spans="7:18" x14ac:dyDescent="0.2">
      <c r="G25596" s="64"/>
      <c r="H25596" s="64"/>
      <c r="O25596" s="87"/>
      <c r="P25596" s="127"/>
      <c r="Q25596" s="127"/>
      <c r="R25596" s="127"/>
    </row>
    <row r="25597" spans="7:18" x14ac:dyDescent="0.2">
      <c r="G25597" s="64"/>
      <c r="H25597" s="64"/>
      <c r="O25597" s="87"/>
      <c r="P25597" s="127"/>
      <c r="Q25597" s="127"/>
      <c r="R25597" s="127"/>
    </row>
    <row r="25598" spans="7:18" x14ac:dyDescent="0.2">
      <c r="G25598" s="64"/>
      <c r="H25598" s="64"/>
      <c r="O25598" s="87"/>
      <c r="P25598" s="127"/>
      <c r="Q25598" s="127"/>
      <c r="R25598" s="127"/>
    </row>
    <row r="25599" spans="7:18" x14ac:dyDescent="0.2">
      <c r="G25599" s="64"/>
      <c r="H25599" s="64"/>
      <c r="O25599" s="87"/>
      <c r="P25599" s="127"/>
      <c r="Q25599" s="127"/>
      <c r="R25599" s="127"/>
    </row>
    <row r="25600" spans="7:18" x14ac:dyDescent="0.2">
      <c r="G25600" s="64"/>
      <c r="H25600" s="64"/>
      <c r="O25600" s="87"/>
      <c r="P25600" s="127"/>
      <c r="Q25600" s="127"/>
      <c r="R25600" s="127"/>
    </row>
    <row r="25601" spans="7:18" x14ac:dyDescent="0.2">
      <c r="G25601" s="64"/>
      <c r="H25601" s="64"/>
      <c r="O25601" s="87"/>
      <c r="P25601" s="127"/>
      <c r="Q25601" s="127"/>
      <c r="R25601" s="127"/>
    </row>
    <row r="25602" spans="7:18" x14ac:dyDescent="0.2">
      <c r="G25602" s="64"/>
      <c r="H25602" s="64"/>
      <c r="O25602" s="87"/>
      <c r="P25602" s="127"/>
      <c r="Q25602" s="127"/>
      <c r="R25602" s="127"/>
    </row>
    <row r="25603" spans="7:18" x14ac:dyDescent="0.2">
      <c r="G25603" s="64"/>
      <c r="H25603" s="64"/>
      <c r="O25603" s="87"/>
      <c r="P25603" s="127"/>
      <c r="Q25603" s="127"/>
      <c r="R25603" s="127"/>
    </row>
    <row r="25604" spans="7:18" x14ac:dyDescent="0.2">
      <c r="G25604" s="64"/>
      <c r="H25604" s="64"/>
      <c r="O25604" s="87"/>
      <c r="P25604" s="127"/>
      <c r="Q25604" s="127"/>
      <c r="R25604" s="127"/>
    </row>
    <row r="25605" spans="7:18" x14ac:dyDescent="0.2">
      <c r="G25605" s="64"/>
      <c r="H25605" s="64"/>
      <c r="O25605" s="87"/>
      <c r="P25605" s="127"/>
      <c r="Q25605" s="127"/>
      <c r="R25605" s="127"/>
    </row>
    <row r="25606" spans="7:18" x14ac:dyDescent="0.2">
      <c r="G25606" s="64"/>
      <c r="H25606" s="64"/>
      <c r="O25606" s="87"/>
      <c r="P25606" s="127"/>
      <c r="Q25606" s="127"/>
      <c r="R25606" s="127"/>
    </row>
    <row r="25607" spans="7:18" x14ac:dyDescent="0.2">
      <c r="G25607" s="64"/>
      <c r="H25607" s="64"/>
      <c r="O25607" s="87"/>
      <c r="P25607" s="127"/>
      <c r="Q25607" s="127"/>
      <c r="R25607" s="127"/>
    </row>
    <row r="25608" spans="7:18" x14ac:dyDescent="0.2">
      <c r="G25608" s="64"/>
      <c r="H25608" s="64"/>
      <c r="O25608" s="87"/>
      <c r="P25608" s="127"/>
      <c r="Q25608" s="127"/>
      <c r="R25608" s="127"/>
    </row>
    <row r="25609" spans="7:18" x14ac:dyDescent="0.2">
      <c r="G25609" s="64"/>
      <c r="H25609" s="64"/>
      <c r="O25609" s="87"/>
      <c r="P25609" s="127"/>
      <c r="Q25609" s="127"/>
      <c r="R25609" s="127"/>
    </row>
    <row r="25610" spans="7:18" x14ac:dyDescent="0.2">
      <c r="G25610" s="64"/>
      <c r="H25610" s="64"/>
      <c r="O25610" s="87"/>
      <c r="P25610" s="127"/>
      <c r="Q25610" s="127"/>
      <c r="R25610" s="127"/>
    </row>
    <row r="25611" spans="7:18" x14ac:dyDescent="0.2">
      <c r="G25611" s="64"/>
      <c r="H25611" s="64"/>
      <c r="O25611" s="87"/>
      <c r="P25611" s="127"/>
      <c r="Q25611" s="127"/>
      <c r="R25611" s="127"/>
    </row>
    <row r="25612" spans="7:18" x14ac:dyDescent="0.2">
      <c r="G25612" s="64"/>
      <c r="H25612" s="64"/>
      <c r="O25612" s="87"/>
      <c r="P25612" s="127"/>
      <c r="Q25612" s="127"/>
      <c r="R25612" s="127"/>
    </row>
    <row r="25613" spans="7:18" x14ac:dyDescent="0.2">
      <c r="G25613" s="64"/>
      <c r="H25613" s="64"/>
      <c r="O25613" s="87"/>
      <c r="P25613" s="127"/>
      <c r="Q25613" s="127"/>
      <c r="R25613" s="127"/>
    </row>
    <row r="25614" spans="7:18" x14ac:dyDescent="0.2">
      <c r="G25614" s="64"/>
      <c r="H25614" s="64"/>
      <c r="O25614" s="87"/>
      <c r="P25614" s="127"/>
      <c r="Q25614" s="127"/>
      <c r="R25614" s="127"/>
    </row>
    <row r="25615" spans="7:18" x14ac:dyDescent="0.2">
      <c r="G25615" s="64"/>
      <c r="H25615" s="64"/>
      <c r="O25615" s="87"/>
      <c r="P25615" s="127"/>
      <c r="Q25615" s="127"/>
      <c r="R25615" s="127"/>
    </row>
    <row r="25616" spans="7:18" x14ac:dyDescent="0.2">
      <c r="G25616" s="64"/>
      <c r="H25616" s="64"/>
      <c r="O25616" s="87"/>
      <c r="P25616" s="127"/>
      <c r="Q25616" s="127"/>
      <c r="R25616" s="127"/>
    </row>
    <row r="25617" spans="7:18" x14ac:dyDescent="0.2">
      <c r="G25617" s="64"/>
      <c r="H25617" s="64"/>
      <c r="O25617" s="87"/>
      <c r="P25617" s="127"/>
      <c r="Q25617" s="127"/>
      <c r="R25617" s="127"/>
    </row>
    <row r="25618" spans="7:18" x14ac:dyDescent="0.2">
      <c r="G25618" s="64"/>
      <c r="H25618" s="64"/>
      <c r="O25618" s="87"/>
      <c r="P25618" s="127"/>
      <c r="Q25618" s="127"/>
      <c r="R25618" s="127"/>
    </row>
    <row r="25619" spans="7:18" x14ac:dyDescent="0.2">
      <c r="G25619" s="64"/>
      <c r="H25619" s="64"/>
      <c r="O25619" s="87"/>
      <c r="P25619" s="127"/>
      <c r="Q25619" s="127"/>
      <c r="R25619" s="127"/>
    </row>
    <row r="25620" spans="7:18" x14ac:dyDescent="0.2">
      <c r="G25620" s="64"/>
      <c r="H25620" s="64"/>
      <c r="O25620" s="87"/>
      <c r="P25620" s="127"/>
      <c r="Q25620" s="127"/>
      <c r="R25620" s="127"/>
    </row>
    <row r="25621" spans="7:18" x14ac:dyDescent="0.2">
      <c r="G25621" s="64"/>
      <c r="H25621" s="64"/>
      <c r="O25621" s="87"/>
      <c r="P25621" s="127"/>
      <c r="Q25621" s="127"/>
      <c r="R25621" s="127"/>
    </row>
    <row r="25622" spans="7:18" x14ac:dyDescent="0.2">
      <c r="G25622" s="64"/>
      <c r="H25622" s="64"/>
      <c r="O25622" s="87"/>
      <c r="P25622" s="127"/>
      <c r="Q25622" s="127"/>
      <c r="R25622" s="127"/>
    </row>
    <row r="25623" spans="7:18" x14ac:dyDescent="0.2">
      <c r="G25623" s="64"/>
      <c r="H25623" s="64"/>
      <c r="O25623" s="87"/>
      <c r="P25623" s="127"/>
      <c r="Q25623" s="127"/>
      <c r="R25623" s="127"/>
    </row>
    <row r="25624" spans="7:18" x14ac:dyDescent="0.2">
      <c r="G25624" s="64"/>
      <c r="H25624" s="64"/>
      <c r="O25624" s="87"/>
      <c r="P25624" s="127"/>
      <c r="Q25624" s="127"/>
      <c r="R25624" s="127"/>
    </row>
    <row r="25625" spans="7:18" x14ac:dyDescent="0.2">
      <c r="G25625" s="64"/>
      <c r="H25625" s="64"/>
      <c r="O25625" s="87"/>
      <c r="P25625" s="127"/>
      <c r="Q25625" s="127"/>
      <c r="R25625" s="127"/>
    </row>
    <row r="25626" spans="7:18" x14ac:dyDescent="0.2">
      <c r="G25626" s="64"/>
      <c r="H25626" s="64"/>
      <c r="O25626" s="87"/>
      <c r="P25626" s="127"/>
      <c r="Q25626" s="127"/>
      <c r="R25626" s="127"/>
    </row>
    <row r="25627" spans="7:18" x14ac:dyDescent="0.2">
      <c r="G25627" s="64"/>
      <c r="H25627" s="64"/>
      <c r="O25627" s="87"/>
      <c r="P25627" s="127"/>
      <c r="Q25627" s="127"/>
      <c r="R25627" s="127"/>
    </row>
    <row r="25628" spans="7:18" x14ac:dyDescent="0.2">
      <c r="G25628" s="64"/>
      <c r="H25628" s="64"/>
      <c r="O25628" s="87"/>
      <c r="P25628" s="127"/>
      <c r="Q25628" s="127"/>
      <c r="R25628" s="127"/>
    </row>
    <row r="25629" spans="7:18" x14ac:dyDescent="0.2">
      <c r="G25629" s="64"/>
      <c r="H25629" s="64"/>
      <c r="O25629" s="87"/>
      <c r="P25629" s="127"/>
      <c r="Q25629" s="127"/>
      <c r="R25629" s="127"/>
    </row>
    <row r="25630" spans="7:18" x14ac:dyDescent="0.2">
      <c r="G25630" s="64"/>
      <c r="H25630" s="64"/>
      <c r="O25630" s="87"/>
      <c r="P25630" s="127"/>
      <c r="Q25630" s="127"/>
      <c r="R25630" s="127"/>
    </row>
    <row r="25631" spans="7:18" x14ac:dyDescent="0.2">
      <c r="G25631" s="64"/>
      <c r="H25631" s="64"/>
      <c r="O25631" s="87"/>
      <c r="P25631" s="127"/>
      <c r="Q25631" s="127"/>
      <c r="R25631" s="127"/>
    </row>
    <row r="25632" spans="7:18" x14ac:dyDescent="0.2">
      <c r="G25632" s="64"/>
      <c r="H25632" s="64"/>
      <c r="O25632" s="87"/>
      <c r="P25632" s="127"/>
      <c r="Q25632" s="127"/>
      <c r="R25632" s="127"/>
    </row>
    <row r="25633" spans="7:18" x14ac:dyDescent="0.2">
      <c r="G25633" s="64"/>
      <c r="H25633" s="64"/>
      <c r="O25633" s="87"/>
      <c r="P25633" s="127"/>
      <c r="Q25633" s="127"/>
      <c r="R25633" s="127"/>
    </row>
    <row r="25634" spans="7:18" x14ac:dyDescent="0.2">
      <c r="G25634" s="64"/>
      <c r="H25634" s="64"/>
      <c r="O25634" s="87"/>
      <c r="P25634" s="127"/>
      <c r="Q25634" s="127"/>
      <c r="R25634" s="127"/>
    </row>
    <row r="25635" spans="7:18" x14ac:dyDescent="0.2">
      <c r="G25635" s="64"/>
      <c r="H25635" s="64"/>
      <c r="O25635" s="87"/>
      <c r="P25635" s="127"/>
      <c r="Q25635" s="127"/>
      <c r="R25635" s="127"/>
    </row>
    <row r="25636" spans="7:18" x14ac:dyDescent="0.2">
      <c r="G25636" s="64"/>
      <c r="H25636" s="64"/>
      <c r="O25636" s="87"/>
      <c r="P25636" s="127"/>
      <c r="Q25636" s="127"/>
      <c r="R25636" s="127"/>
    </row>
    <row r="25637" spans="7:18" x14ac:dyDescent="0.2">
      <c r="G25637" s="64"/>
      <c r="H25637" s="64"/>
      <c r="O25637" s="87"/>
      <c r="P25637" s="127"/>
      <c r="Q25637" s="127"/>
      <c r="R25637" s="127"/>
    </row>
    <row r="25638" spans="7:18" x14ac:dyDescent="0.2">
      <c r="G25638" s="64"/>
      <c r="H25638" s="64"/>
      <c r="O25638" s="87"/>
      <c r="P25638" s="127"/>
      <c r="Q25638" s="127"/>
      <c r="R25638" s="127"/>
    </row>
    <row r="25639" spans="7:18" x14ac:dyDescent="0.2">
      <c r="G25639" s="64"/>
      <c r="H25639" s="64"/>
      <c r="O25639" s="87"/>
      <c r="P25639" s="127"/>
      <c r="Q25639" s="127"/>
      <c r="R25639" s="127"/>
    </row>
    <row r="25640" spans="7:18" x14ac:dyDescent="0.2">
      <c r="G25640" s="64"/>
      <c r="H25640" s="64"/>
      <c r="O25640" s="87"/>
      <c r="P25640" s="127"/>
      <c r="Q25640" s="127"/>
      <c r="R25640" s="127"/>
    </row>
    <row r="25641" spans="7:18" x14ac:dyDescent="0.2">
      <c r="G25641" s="64"/>
      <c r="H25641" s="64"/>
      <c r="O25641" s="87"/>
      <c r="P25641" s="127"/>
      <c r="Q25641" s="127"/>
      <c r="R25641" s="127"/>
    </row>
    <row r="25642" spans="7:18" x14ac:dyDescent="0.2">
      <c r="G25642" s="64"/>
      <c r="H25642" s="64"/>
      <c r="O25642" s="87"/>
      <c r="P25642" s="127"/>
      <c r="Q25642" s="127"/>
      <c r="R25642" s="127"/>
    </row>
    <row r="25643" spans="7:18" x14ac:dyDescent="0.2">
      <c r="G25643" s="64"/>
      <c r="H25643" s="64"/>
      <c r="O25643" s="87"/>
      <c r="P25643" s="127"/>
      <c r="Q25643" s="127"/>
      <c r="R25643" s="127"/>
    </row>
    <row r="25644" spans="7:18" x14ac:dyDescent="0.2">
      <c r="G25644" s="64"/>
      <c r="H25644" s="64"/>
      <c r="O25644" s="87"/>
      <c r="P25644" s="127"/>
      <c r="Q25644" s="127"/>
      <c r="R25644" s="127"/>
    </row>
    <row r="25645" spans="7:18" x14ac:dyDescent="0.2">
      <c r="G25645" s="64"/>
      <c r="H25645" s="64"/>
      <c r="O25645" s="87"/>
      <c r="P25645" s="127"/>
      <c r="Q25645" s="127"/>
      <c r="R25645" s="127"/>
    </row>
    <row r="25646" spans="7:18" x14ac:dyDescent="0.2">
      <c r="G25646" s="64"/>
      <c r="H25646" s="64"/>
      <c r="O25646" s="87"/>
      <c r="P25646" s="127"/>
      <c r="Q25646" s="127"/>
      <c r="R25646" s="127"/>
    </row>
    <row r="25647" spans="7:18" x14ac:dyDescent="0.2">
      <c r="G25647" s="64"/>
      <c r="H25647" s="64"/>
      <c r="O25647" s="87"/>
      <c r="P25647" s="127"/>
      <c r="Q25647" s="127"/>
      <c r="R25647" s="127"/>
    </row>
    <row r="25648" spans="7:18" x14ac:dyDescent="0.2">
      <c r="G25648" s="64"/>
      <c r="H25648" s="64"/>
      <c r="O25648" s="87"/>
      <c r="P25648" s="127"/>
      <c r="Q25648" s="127"/>
      <c r="R25648" s="127"/>
    </row>
    <row r="25649" spans="7:18" x14ac:dyDescent="0.2">
      <c r="G25649" s="64"/>
      <c r="H25649" s="64"/>
      <c r="O25649" s="87"/>
      <c r="P25649" s="127"/>
      <c r="Q25649" s="127"/>
      <c r="R25649" s="127"/>
    </row>
    <row r="25650" spans="7:18" x14ac:dyDescent="0.2">
      <c r="G25650" s="64"/>
      <c r="H25650" s="64"/>
      <c r="O25650" s="87"/>
      <c r="P25650" s="127"/>
      <c r="Q25650" s="127"/>
      <c r="R25650" s="127"/>
    </row>
    <row r="25651" spans="7:18" x14ac:dyDescent="0.2">
      <c r="G25651" s="64"/>
      <c r="H25651" s="64"/>
      <c r="O25651" s="87"/>
      <c r="P25651" s="127"/>
      <c r="Q25651" s="127"/>
      <c r="R25651" s="127"/>
    </row>
    <row r="25652" spans="7:18" x14ac:dyDescent="0.2">
      <c r="G25652" s="64"/>
      <c r="H25652" s="64"/>
      <c r="O25652" s="87"/>
      <c r="P25652" s="127"/>
      <c r="Q25652" s="127"/>
      <c r="R25652" s="127"/>
    </row>
    <row r="25653" spans="7:18" x14ac:dyDescent="0.2">
      <c r="G25653" s="64"/>
      <c r="H25653" s="64"/>
      <c r="O25653" s="87"/>
      <c r="P25653" s="127"/>
      <c r="Q25653" s="127"/>
      <c r="R25653" s="127"/>
    </row>
    <row r="25654" spans="7:18" x14ac:dyDescent="0.2">
      <c r="G25654" s="64"/>
      <c r="H25654" s="64"/>
      <c r="O25654" s="87"/>
      <c r="P25654" s="127"/>
      <c r="Q25654" s="127"/>
      <c r="R25654" s="127"/>
    </row>
    <row r="25655" spans="7:18" x14ac:dyDescent="0.2">
      <c r="G25655" s="64"/>
      <c r="H25655" s="64"/>
      <c r="O25655" s="87"/>
      <c r="P25655" s="127"/>
      <c r="Q25655" s="127"/>
      <c r="R25655" s="127"/>
    </row>
    <row r="25656" spans="7:18" x14ac:dyDescent="0.2">
      <c r="G25656" s="64"/>
      <c r="H25656" s="64"/>
      <c r="O25656" s="87"/>
      <c r="P25656" s="127"/>
      <c r="Q25656" s="127"/>
      <c r="R25656" s="127"/>
    </row>
    <row r="25657" spans="7:18" x14ac:dyDescent="0.2">
      <c r="G25657" s="64"/>
      <c r="H25657" s="64"/>
      <c r="O25657" s="87"/>
      <c r="P25657" s="127"/>
      <c r="Q25657" s="127"/>
      <c r="R25657" s="127"/>
    </row>
    <row r="25658" spans="7:18" x14ac:dyDescent="0.2">
      <c r="G25658" s="64"/>
      <c r="H25658" s="64"/>
      <c r="O25658" s="87"/>
      <c r="P25658" s="127"/>
      <c r="Q25658" s="127"/>
      <c r="R25658" s="127"/>
    </row>
    <row r="25659" spans="7:18" x14ac:dyDescent="0.2">
      <c r="G25659" s="64"/>
      <c r="H25659" s="64"/>
      <c r="O25659" s="87"/>
      <c r="P25659" s="127"/>
      <c r="Q25659" s="127"/>
      <c r="R25659" s="127"/>
    </row>
    <row r="25660" spans="7:18" x14ac:dyDescent="0.2">
      <c r="G25660" s="64"/>
      <c r="H25660" s="64"/>
      <c r="O25660" s="87"/>
      <c r="P25660" s="127"/>
      <c r="Q25660" s="127"/>
      <c r="R25660" s="127"/>
    </row>
    <row r="25661" spans="7:18" x14ac:dyDescent="0.2">
      <c r="G25661" s="64"/>
      <c r="H25661" s="64"/>
      <c r="O25661" s="87"/>
      <c r="P25661" s="127"/>
      <c r="Q25661" s="127"/>
      <c r="R25661" s="127"/>
    </row>
    <row r="25662" spans="7:18" x14ac:dyDescent="0.2">
      <c r="G25662" s="64"/>
      <c r="H25662" s="64"/>
      <c r="O25662" s="87"/>
      <c r="P25662" s="127"/>
      <c r="Q25662" s="127"/>
      <c r="R25662" s="127"/>
    </row>
    <row r="25663" spans="7:18" x14ac:dyDescent="0.2">
      <c r="G25663" s="64"/>
      <c r="H25663" s="64"/>
      <c r="O25663" s="87"/>
      <c r="P25663" s="127"/>
      <c r="Q25663" s="127"/>
      <c r="R25663" s="127"/>
    </row>
    <row r="25664" spans="7:18" x14ac:dyDescent="0.2">
      <c r="G25664" s="64"/>
      <c r="H25664" s="64"/>
      <c r="O25664" s="87"/>
      <c r="P25664" s="127"/>
      <c r="Q25664" s="127"/>
      <c r="R25664" s="127"/>
    </row>
    <row r="25665" spans="7:18" x14ac:dyDescent="0.2">
      <c r="G25665" s="64"/>
      <c r="H25665" s="64"/>
      <c r="O25665" s="87"/>
      <c r="P25665" s="127"/>
      <c r="Q25665" s="127"/>
      <c r="R25665" s="127"/>
    </row>
    <row r="25666" spans="7:18" x14ac:dyDescent="0.2">
      <c r="G25666" s="64"/>
      <c r="H25666" s="64"/>
      <c r="O25666" s="87"/>
      <c r="P25666" s="127"/>
      <c r="Q25666" s="127"/>
      <c r="R25666" s="127"/>
    </row>
    <row r="25667" spans="7:18" x14ac:dyDescent="0.2">
      <c r="G25667" s="64"/>
      <c r="H25667" s="64"/>
      <c r="O25667" s="87"/>
      <c r="P25667" s="127"/>
      <c r="Q25667" s="127"/>
      <c r="R25667" s="127"/>
    </row>
    <row r="25668" spans="7:18" x14ac:dyDescent="0.2">
      <c r="G25668" s="64"/>
      <c r="H25668" s="64"/>
      <c r="O25668" s="87"/>
      <c r="P25668" s="127"/>
      <c r="Q25668" s="127"/>
      <c r="R25668" s="127"/>
    </row>
    <row r="25669" spans="7:18" x14ac:dyDescent="0.2">
      <c r="G25669" s="64"/>
      <c r="H25669" s="64"/>
      <c r="O25669" s="87"/>
      <c r="P25669" s="127"/>
      <c r="Q25669" s="127"/>
      <c r="R25669" s="127"/>
    </row>
    <row r="25670" spans="7:18" x14ac:dyDescent="0.2">
      <c r="G25670" s="64"/>
      <c r="H25670" s="64"/>
      <c r="O25670" s="87"/>
      <c r="P25670" s="127"/>
      <c r="Q25670" s="127"/>
      <c r="R25670" s="127"/>
    </row>
    <row r="25671" spans="7:18" x14ac:dyDescent="0.2">
      <c r="G25671" s="64"/>
      <c r="H25671" s="64"/>
      <c r="O25671" s="87"/>
      <c r="P25671" s="127"/>
      <c r="Q25671" s="127"/>
      <c r="R25671" s="127"/>
    </row>
    <row r="25672" spans="7:18" x14ac:dyDescent="0.2">
      <c r="G25672" s="64"/>
      <c r="H25672" s="64"/>
      <c r="O25672" s="87"/>
      <c r="P25672" s="127"/>
      <c r="Q25672" s="127"/>
      <c r="R25672" s="127"/>
    </row>
    <row r="25673" spans="7:18" x14ac:dyDescent="0.2">
      <c r="G25673" s="64"/>
      <c r="H25673" s="64"/>
      <c r="O25673" s="87"/>
      <c r="P25673" s="127"/>
      <c r="Q25673" s="127"/>
      <c r="R25673" s="127"/>
    </row>
    <row r="25674" spans="7:18" x14ac:dyDescent="0.2">
      <c r="G25674" s="64"/>
      <c r="H25674" s="64"/>
      <c r="O25674" s="87"/>
      <c r="P25674" s="127"/>
      <c r="Q25674" s="127"/>
      <c r="R25674" s="127"/>
    </row>
    <row r="25675" spans="7:18" x14ac:dyDescent="0.2">
      <c r="G25675" s="64"/>
      <c r="H25675" s="64"/>
      <c r="O25675" s="87"/>
      <c r="P25675" s="127"/>
      <c r="Q25675" s="127"/>
      <c r="R25675" s="127"/>
    </row>
    <row r="25676" spans="7:18" x14ac:dyDescent="0.2">
      <c r="G25676" s="64"/>
      <c r="H25676" s="64"/>
      <c r="O25676" s="87"/>
      <c r="P25676" s="127"/>
      <c r="Q25676" s="127"/>
      <c r="R25676" s="127"/>
    </row>
    <row r="25677" spans="7:18" x14ac:dyDescent="0.2">
      <c r="G25677" s="64"/>
      <c r="H25677" s="64"/>
      <c r="O25677" s="87"/>
      <c r="P25677" s="127"/>
      <c r="Q25677" s="127"/>
      <c r="R25677" s="127"/>
    </row>
    <row r="25678" spans="7:18" x14ac:dyDescent="0.2">
      <c r="G25678" s="64"/>
      <c r="H25678" s="64"/>
      <c r="O25678" s="87"/>
      <c r="P25678" s="127"/>
      <c r="Q25678" s="127"/>
      <c r="R25678" s="127"/>
    </row>
    <row r="25679" spans="7:18" x14ac:dyDescent="0.2">
      <c r="G25679" s="64"/>
      <c r="H25679" s="64"/>
      <c r="O25679" s="87"/>
      <c r="P25679" s="127"/>
      <c r="Q25679" s="127"/>
      <c r="R25679" s="127"/>
    </row>
    <row r="25680" spans="7:18" x14ac:dyDescent="0.2">
      <c r="G25680" s="64"/>
      <c r="H25680" s="64"/>
      <c r="O25680" s="87"/>
      <c r="P25680" s="127"/>
      <c r="Q25680" s="127"/>
      <c r="R25680" s="127"/>
    </row>
    <row r="25681" spans="7:18" x14ac:dyDescent="0.2">
      <c r="G25681" s="64"/>
      <c r="H25681" s="64"/>
      <c r="O25681" s="87"/>
      <c r="P25681" s="127"/>
      <c r="Q25681" s="127"/>
      <c r="R25681" s="127"/>
    </row>
    <row r="25682" spans="7:18" x14ac:dyDescent="0.2">
      <c r="G25682" s="64"/>
      <c r="H25682" s="64"/>
      <c r="O25682" s="87"/>
      <c r="P25682" s="127"/>
      <c r="Q25682" s="127"/>
      <c r="R25682" s="127"/>
    </row>
    <row r="25683" spans="7:18" x14ac:dyDescent="0.2">
      <c r="G25683" s="64"/>
      <c r="H25683" s="64"/>
      <c r="O25683" s="87"/>
      <c r="P25683" s="127"/>
      <c r="Q25683" s="127"/>
      <c r="R25683" s="127"/>
    </row>
    <row r="25684" spans="7:18" x14ac:dyDescent="0.2">
      <c r="G25684" s="64"/>
      <c r="H25684" s="64"/>
      <c r="O25684" s="87"/>
      <c r="P25684" s="127"/>
      <c r="Q25684" s="127"/>
      <c r="R25684" s="127"/>
    </row>
    <row r="25685" spans="7:18" x14ac:dyDescent="0.2">
      <c r="G25685" s="64"/>
      <c r="H25685" s="64"/>
      <c r="O25685" s="87"/>
      <c r="P25685" s="127"/>
      <c r="Q25685" s="127"/>
      <c r="R25685" s="127"/>
    </row>
    <row r="25686" spans="7:18" x14ac:dyDescent="0.2">
      <c r="G25686" s="64"/>
      <c r="H25686" s="64"/>
      <c r="O25686" s="87"/>
      <c r="P25686" s="127"/>
      <c r="Q25686" s="127"/>
      <c r="R25686" s="127"/>
    </row>
    <row r="25687" spans="7:18" x14ac:dyDescent="0.2">
      <c r="G25687" s="64"/>
      <c r="H25687" s="64"/>
      <c r="O25687" s="87"/>
      <c r="P25687" s="127"/>
      <c r="Q25687" s="127"/>
      <c r="R25687" s="127"/>
    </row>
    <row r="25688" spans="7:18" x14ac:dyDescent="0.2">
      <c r="G25688" s="64"/>
      <c r="H25688" s="64"/>
      <c r="O25688" s="87"/>
      <c r="P25688" s="127"/>
      <c r="Q25688" s="127"/>
      <c r="R25688" s="127"/>
    </row>
    <row r="25689" spans="7:18" x14ac:dyDescent="0.2">
      <c r="G25689" s="64"/>
      <c r="H25689" s="64"/>
      <c r="O25689" s="87"/>
      <c r="P25689" s="127"/>
      <c r="Q25689" s="127"/>
      <c r="R25689" s="127"/>
    </row>
    <row r="25690" spans="7:18" x14ac:dyDescent="0.2">
      <c r="G25690" s="64"/>
      <c r="H25690" s="64"/>
      <c r="O25690" s="87"/>
      <c r="P25690" s="127"/>
      <c r="Q25690" s="127"/>
      <c r="R25690" s="127"/>
    </row>
    <row r="25691" spans="7:18" x14ac:dyDescent="0.2">
      <c r="G25691" s="64"/>
      <c r="H25691" s="64"/>
      <c r="O25691" s="87"/>
      <c r="P25691" s="127"/>
      <c r="Q25691" s="127"/>
      <c r="R25691" s="127"/>
    </row>
    <row r="25692" spans="7:18" x14ac:dyDescent="0.2">
      <c r="G25692" s="64"/>
      <c r="H25692" s="64"/>
      <c r="O25692" s="87"/>
      <c r="P25692" s="127"/>
      <c r="Q25692" s="127"/>
      <c r="R25692" s="127"/>
    </row>
    <row r="25693" spans="7:18" x14ac:dyDescent="0.2">
      <c r="G25693" s="64"/>
      <c r="H25693" s="64"/>
      <c r="O25693" s="87"/>
      <c r="P25693" s="127"/>
      <c r="Q25693" s="127"/>
      <c r="R25693" s="127"/>
    </row>
    <row r="25694" spans="7:18" x14ac:dyDescent="0.2">
      <c r="G25694" s="64"/>
      <c r="H25694" s="64"/>
      <c r="O25694" s="87"/>
      <c r="P25694" s="127"/>
      <c r="Q25694" s="127"/>
      <c r="R25694" s="127"/>
    </row>
    <row r="25695" spans="7:18" x14ac:dyDescent="0.2">
      <c r="G25695" s="64"/>
      <c r="H25695" s="64"/>
      <c r="O25695" s="87"/>
      <c r="P25695" s="127"/>
      <c r="Q25695" s="127"/>
      <c r="R25695" s="127"/>
    </row>
    <row r="25696" spans="7:18" x14ac:dyDescent="0.2">
      <c r="G25696" s="64"/>
      <c r="H25696" s="64"/>
      <c r="O25696" s="87"/>
      <c r="P25696" s="127"/>
      <c r="Q25696" s="127"/>
      <c r="R25696" s="127"/>
    </row>
    <row r="25697" spans="7:18" x14ac:dyDescent="0.2">
      <c r="G25697" s="64"/>
      <c r="H25697" s="64"/>
      <c r="O25697" s="87"/>
      <c r="P25697" s="127"/>
      <c r="Q25697" s="127"/>
      <c r="R25697" s="127"/>
    </row>
    <row r="25698" spans="7:18" x14ac:dyDescent="0.2">
      <c r="G25698" s="64"/>
      <c r="H25698" s="64"/>
      <c r="O25698" s="87"/>
      <c r="P25698" s="127"/>
      <c r="Q25698" s="127"/>
      <c r="R25698" s="127"/>
    </row>
    <row r="25699" spans="7:18" x14ac:dyDescent="0.2">
      <c r="G25699" s="64"/>
      <c r="H25699" s="64"/>
      <c r="O25699" s="87"/>
      <c r="P25699" s="127"/>
      <c r="Q25699" s="127"/>
      <c r="R25699" s="127"/>
    </row>
    <row r="25700" spans="7:18" x14ac:dyDescent="0.2">
      <c r="G25700" s="64"/>
      <c r="H25700" s="64"/>
      <c r="O25700" s="87"/>
      <c r="P25700" s="127"/>
      <c r="Q25700" s="127"/>
      <c r="R25700" s="127"/>
    </row>
    <row r="25701" spans="7:18" x14ac:dyDescent="0.2">
      <c r="G25701" s="64"/>
      <c r="H25701" s="64"/>
      <c r="O25701" s="87"/>
      <c r="P25701" s="127"/>
      <c r="Q25701" s="127"/>
      <c r="R25701" s="127"/>
    </row>
    <row r="25702" spans="7:18" x14ac:dyDescent="0.2">
      <c r="G25702" s="64"/>
      <c r="H25702" s="64"/>
      <c r="O25702" s="87"/>
      <c r="P25702" s="127"/>
      <c r="Q25702" s="127"/>
      <c r="R25702" s="127"/>
    </row>
    <row r="25703" spans="7:18" x14ac:dyDescent="0.2">
      <c r="G25703" s="64"/>
      <c r="H25703" s="64"/>
      <c r="O25703" s="87"/>
      <c r="P25703" s="127"/>
      <c r="Q25703" s="127"/>
      <c r="R25703" s="127"/>
    </row>
    <row r="25704" spans="7:18" x14ac:dyDescent="0.2">
      <c r="G25704" s="64"/>
      <c r="H25704" s="64"/>
      <c r="O25704" s="87"/>
      <c r="P25704" s="127"/>
      <c r="Q25704" s="127"/>
      <c r="R25704" s="127"/>
    </row>
    <row r="25705" spans="7:18" x14ac:dyDescent="0.2">
      <c r="G25705" s="64"/>
      <c r="H25705" s="64"/>
      <c r="O25705" s="87"/>
      <c r="P25705" s="127"/>
      <c r="Q25705" s="127"/>
      <c r="R25705" s="127"/>
    </row>
    <row r="25706" spans="7:18" x14ac:dyDescent="0.2">
      <c r="G25706" s="64"/>
      <c r="H25706" s="64"/>
      <c r="O25706" s="87"/>
      <c r="P25706" s="127"/>
      <c r="Q25706" s="127"/>
      <c r="R25706" s="127"/>
    </row>
    <row r="25707" spans="7:18" x14ac:dyDescent="0.2">
      <c r="G25707" s="64"/>
      <c r="H25707" s="64"/>
      <c r="O25707" s="87"/>
      <c r="P25707" s="127"/>
      <c r="Q25707" s="127"/>
      <c r="R25707" s="127"/>
    </row>
    <row r="25708" spans="7:18" x14ac:dyDescent="0.2">
      <c r="G25708" s="64"/>
      <c r="H25708" s="64"/>
      <c r="O25708" s="87"/>
      <c r="P25708" s="127"/>
      <c r="Q25708" s="127"/>
      <c r="R25708" s="127"/>
    </row>
    <row r="25709" spans="7:18" x14ac:dyDescent="0.2">
      <c r="G25709" s="64"/>
      <c r="H25709" s="64"/>
      <c r="O25709" s="87"/>
      <c r="P25709" s="127"/>
      <c r="Q25709" s="127"/>
      <c r="R25709" s="127"/>
    </row>
    <row r="25710" spans="7:18" x14ac:dyDescent="0.2">
      <c r="G25710" s="64"/>
      <c r="H25710" s="64"/>
      <c r="O25710" s="87"/>
      <c r="P25710" s="127"/>
      <c r="Q25710" s="127"/>
      <c r="R25710" s="127"/>
    </row>
    <row r="25711" spans="7:18" x14ac:dyDescent="0.2">
      <c r="G25711" s="64"/>
      <c r="H25711" s="64"/>
      <c r="O25711" s="87"/>
      <c r="P25711" s="127"/>
      <c r="Q25711" s="127"/>
      <c r="R25711" s="127"/>
    </row>
    <row r="25712" spans="7:18" x14ac:dyDescent="0.2">
      <c r="G25712" s="64"/>
      <c r="H25712" s="64"/>
      <c r="O25712" s="87"/>
      <c r="P25712" s="127"/>
      <c r="Q25712" s="127"/>
      <c r="R25712" s="127"/>
    </row>
    <row r="25713" spans="7:18" x14ac:dyDescent="0.2">
      <c r="G25713" s="64"/>
      <c r="H25713" s="64"/>
      <c r="O25713" s="87"/>
      <c r="P25713" s="127"/>
      <c r="Q25713" s="127"/>
      <c r="R25713" s="127"/>
    </row>
    <row r="25714" spans="7:18" x14ac:dyDescent="0.2">
      <c r="G25714" s="64"/>
      <c r="H25714" s="64"/>
      <c r="O25714" s="87"/>
      <c r="P25714" s="127"/>
      <c r="Q25714" s="127"/>
      <c r="R25714" s="127"/>
    </row>
    <row r="25715" spans="7:18" x14ac:dyDescent="0.2">
      <c r="G25715" s="64"/>
      <c r="H25715" s="64"/>
      <c r="O25715" s="87"/>
      <c r="P25715" s="127"/>
      <c r="Q25715" s="127"/>
      <c r="R25715" s="127"/>
    </row>
    <row r="25716" spans="7:18" x14ac:dyDescent="0.2">
      <c r="G25716" s="64"/>
      <c r="H25716" s="64"/>
      <c r="O25716" s="87"/>
      <c r="P25716" s="127"/>
      <c r="Q25716" s="127"/>
      <c r="R25716" s="127"/>
    </row>
    <row r="25717" spans="7:18" x14ac:dyDescent="0.2">
      <c r="G25717" s="64"/>
      <c r="H25717" s="64"/>
      <c r="O25717" s="87"/>
      <c r="P25717" s="127"/>
      <c r="Q25717" s="127"/>
      <c r="R25717" s="127"/>
    </row>
    <row r="25718" spans="7:18" x14ac:dyDescent="0.2">
      <c r="G25718" s="64"/>
      <c r="H25718" s="64"/>
      <c r="O25718" s="87"/>
      <c r="P25718" s="127"/>
      <c r="Q25718" s="127"/>
      <c r="R25718" s="127"/>
    </row>
    <row r="25719" spans="7:18" x14ac:dyDescent="0.2">
      <c r="G25719" s="64"/>
      <c r="H25719" s="64"/>
      <c r="O25719" s="87"/>
      <c r="P25719" s="127"/>
      <c r="Q25719" s="127"/>
      <c r="R25719" s="127"/>
    </row>
    <row r="25720" spans="7:18" x14ac:dyDescent="0.2">
      <c r="G25720" s="64"/>
      <c r="H25720" s="64"/>
      <c r="O25720" s="87"/>
      <c r="P25720" s="127"/>
      <c r="Q25720" s="127"/>
      <c r="R25720" s="127"/>
    </row>
    <row r="25721" spans="7:18" x14ac:dyDescent="0.2">
      <c r="G25721" s="64"/>
      <c r="H25721" s="64"/>
      <c r="O25721" s="87"/>
      <c r="P25721" s="127"/>
      <c r="Q25721" s="127"/>
      <c r="R25721" s="127"/>
    </row>
    <row r="25722" spans="7:18" x14ac:dyDescent="0.2">
      <c r="G25722" s="64"/>
      <c r="H25722" s="64"/>
      <c r="O25722" s="87"/>
      <c r="P25722" s="127"/>
      <c r="Q25722" s="127"/>
      <c r="R25722" s="127"/>
    </row>
    <row r="25723" spans="7:18" x14ac:dyDescent="0.2">
      <c r="G25723" s="64"/>
      <c r="H25723" s="64"/>
      <c r="O25723" s="87"/>
      <c r="P25723" s="127"/>
      <c r="Q25723" s="127"/>
      <c r="R25723" s="127"/>
    </row>
    <row r="25724" spans="7:18" x14ac:dyDescent="0.2">
      <c r="G25724" s="64"/>
      <c r="H25724" s="64"/>
      <c r="O25724" s="87"/>
      <c r="P25724" s="127"/>
      <c r="Q25724" s="127"/>
      <c r="R25724" s="127"/>
    </row>
    <row r="25725" spans="7:18" x14ac:dyDescent="0.2">
      <c r="G25725" s="64"/>
      <c r="H25725" s="64"/>
      <c r="O25725" s="87"/>
      <c r="P25725" s="127"/>
      <c r="Q25725" s="127"/>
      <c r="R25725" s="127"/>
    </row>
    <row r="25726" spans="7:18" x14ac:dyDescent="0.2">
      <c r="G25726" s="64"/>
      <c r="H25726" s="64"/>
      <c r="O25726" s="87"/>
      <c r="P25726" s="127"/>
      <c r="Q25726" s="127"/>
      <c r="R25726" s="127"/>
    </row>
    <row r="25727" spans="7:18" x14ac:dyDescent="0.2">
      <c r="G25727" s="64"/>
      <c r="H25727" s="64"/>
      <c r="O25727" s="87"/>
      <c r="P25727" s="127"/>
      <c r="Q25727" s="127"/>
      <c r="R25727" s="127"/>
    </row>
    <row r="25728" spans="7:18" x14ac:dyDescent="0.2">
      <c r="G25728" s="64"/>
      <c r="H25728" s="64"/>
      <c r="O25728" s="87"/>
      <c r="P25728" s="127"/>
      <c r="Q25728" s="127"/>
      <c r="R25728" s="127"/>
    </row>
    <row r="25729" spans="7:18" x14ac:dyDescent="0.2">
      <c r="G25729" s="64"/>
      <c r="H25729" s="64"/>
      <c r="O25729" s="87"/>
      <c r="P25729" s="127"/>
      <c r="Q25729" s="127"/>
      <c r="R25729" s="127"/>
    </row>
    <row r="25730" spans="7:18" x14ac:dyDescent="0.2">
      <c r="G25730" s="64"/>
      <c r="H25730" s="64"/>
      <c r="O25730" s="87"/>
      <c r="P25730" s="127"/>
      <c r="Q25730" s="127"/>
      <c r="R25730" s="127"/>
    </row>
    <row r="25731" spans="7:18" x14ac:dyDescent="0.2">
      <c r="G25731" s="64"/>
      <c r="H25731" s="64"/>
      <c r="O25731" s="87"/>
      <c r="P25731" s="127"/>
      <c r="Q25731" s="127"/>
      <c r="R25731" s="127"/>
    </row>
    <row r="25732" spans="7:18" x14ac:dyDescent="0.2">
      <c r="G25732" s="64"/>
      <c r="H25732" s="64"/>
      <c r="O25732" s="87"/>
      <c r="P25732" s="127"/>
      <c r="Q25732" s="127"/>
      <c r="R25732" s="127"/>
    </row>
    <row r="25733" spans="7:18" x14ac:dyDescent="0.2">
      <c r="G25733" s="64"/>
      <c r="H25733" s="64"/>
      <c r="O25733" s="87"/>
      <c r="P25733" s="127"/>
      <c r="Q25733" s="127"/>
      <c r="R25733" s="127"/>
    </row>
    <row r="25734" spans="7:18" x14ac:dyDescent="0.2">
      <c r="G25734" s="64"/>
      <c r="H25734" s="64"/>
      <c r="O25734" s="87"/>
      <c r="P25734" s="127"/>
      <c r="Q25734" s="127"/>
      <c r="R25734" s="127"/>
    </row>
    <row r="25735" spans="7:18" x14ac:dyDescent="0.2">
      <c r="G25735" s="64"/>
      <c r="H25735" s="64"/>
      <c r="O25735" s="87"/>
      <c r="P25735" s="127"/>
      <c r="Q25735" s="127"/>
      <c r="R25735" s="127"/>
    </row>
    <row r="25736" spans="7:18" x14ac:dyDescent="0.2">
      <c r="G25736" s="64"/>
      <c r="H25736" s="64"/>
      <c r="O25736" s="87"/>
      <c r="P25736" s="127"/>
      <c r="Q25736" s="127"/>
      <c r="R25736" s="127"/>
    </row>
    <row r="25737" spans="7:18" x14ac:dyDescent="0.2">
      <c r="G25737" s="64"/>
      <c r="H25737" s="64"/>
      <c r="O25737" s="87"/>
      <c r="P25737" s="127"/>
      <c r="Q25737" s="127"/>
      <c r="R25737" s="127"/>
    </row>
    <row r="25738" spans="7:18" x14ac:dyDescent="0.2">
      <c r="G25738" s="64"/>
      <c r="H25738" s="64"/>
      <c r="O25738" s="87"/>
      <c r="P25738" s="127"/>
      <c r="Q25738" s="127"/>
      <c r="R25738" s="127"/>
    </row>
    <row r="25739" spans="7:18" x14ac:dyDescent="0.2">
      <c r="G25739" s="64"/>
      <c r="H25739" s="64"/>
      <c r="O25739" s="87"/>
      <c r="P25739" s="127"/>
      <c r="Q25739" s="127"/>
      <c r="R25739" s="127"/>
    </row>
    <row r="25740" spans="7:18" x14ac:dyDescent="0.2">
      <c r="G25740" s="64"/>
      <c r="H25740" s="64"/>
      <c r="O25740" s="87"/>
      <c r="P25740" s="127"/>
      <c r="Q25740" s="127"/>
      <c r="R25740" s="127"/>
    </row>
    <row r="25741" spans="7:18" x14ac:dyDescent="0.2">
      <c r="G25741" s="64"/>
      <c r="H25741" s="64"/>
      <c r="O25741" s="87"/>
      <c r="P25741" s="127"/>
      <c r="Q25741" s="127"/>
      <c r="R25741" s="127"/>
    </row>
    <row r="25742" spans="7:18" x14ac:dyDescent="0.2">
      <c r="G25742" s="64"/>
      <c r="H25742" s="64"/>
      <c r="O25742" s="87"/>
      <c r="P25742" s="127"/>
      <c r="Q25742" s="127"/>
      <c r="R25742" s="127"/>
    </row>
    <row r="25743" spans="7:18" x14ac:dyDescent="0.2">
      <c r="G25743" s="64"/>
      <c r="H25743" s="64"/>
      <c r="O25743" s="87"/>
      <c r="P25743" s="127"/>
      <c r="Q25743" s="127"/>
      <c r="R25743" s="127"/>
    </row>
    <row r="25744" spans="7:18" x14ac:dyDescent="0.2">
      <c r="G25744" s="64"/>
      <c r="H25744" s="64"/>
      <c r="O25744" s="87"/>
      <c r="P25744" s="127"/>
      <c r="Q25744" s="127"/>
      <c r="R25744" s="127"/>
    </row>
    <row r="25745" spans="7:18" x14ac:dyDescent="0.2">
      <c r="G25745" s="64"/>
      <c r="H25745" s="64"/>
      <c r="O25745" s="87"/>
      <c r="P25745" s="127"/>
      <c r="Q25745" s="127"/>
      <c r="R25745" s="127"/>
    </row>
    <row r="25746" spans="7:18" x14ac:dyDescent="0.2">
      <c r="G25746" s="64"/>
      <c r="H25746" s="64"/>
      <c r="O25746" s="87"/>
      <c r="P25746" s="127"/>
      <c r="Q25746" s="127"/>
      <c r="R25746" s="127"/>
    </row>
    <row r="25747" spans="7:18" x14ac:dyDescent="0.2">
      <c r="G25747" s="64"/>
      <c r="H25747" s="64"/>
      <c r="O25747" s="87"/>
      <c r="P25747" s="127"/>
      <c r="Q25747" s="127"/>
      <c r="R25747" s="127"/>
    </row>
    <row r="25748" spans="7:18" x14ac:dyDescent="0.2">
      <c r="G25748" s="64"/>
      <c r="H25748" s="64"/>
      <c r="O25748" s="87"/>
      <c r="P25748" s="127"/>
      <c r="Q25748" s="127"/>
      <c r="R25748" s="127"/>
    </row>
    <row r="25749" spans="7:18" x14ac:dyDescent="0.2">
      <c r="G25749" s="64"/>
      <c r="H25749" s="64"/>
      <c r="O25749" s="87"/>
      <c r="P25749" s="127"/>
      <c r="Q25749" s="127"/>
      <c r="R25749" s="127"/>
    </row>
    <row r="25750" spans="7:18" x14ac:dyDescent="0.2">
      <c r="G25750" s="64"/>
      <c r="H25750" s="64"/>
      <c r="O25750" s="87"/>
      <c r="P25750" s="127"/>
      <c r="Q25750" s="127"/>
      <c r="R25750" s="127"/>
    </row>
    <row r="25751" spans="7:18" x14ac:dyDescent="0.2">
      <c r="G25751" s="64"/>
      <c r="H25751" s="64"/>
      <c r="O25751" s="87"/>
      <c r="P25751" s="127"/>
      <c r="Q25751" s="127"/>
      <c r="R25751" s="127"/>
    </row>
    <row r="25752" spans="7:18" x14ac:dyDescent="0.2">
      <c r="G25752" s="64"/>
      <c r="H25752" s="64"/>
      <c r="O25752" s="87"/>
      <c r="P25752" s="127"/>
      <c r="Q25752" s="127"/>
      <c r="R25752" s="127"/>
    </row>
    <row r="25753" spans="7:18" x14ac:dyDescent="0.2">
      <c r="G25753" s="64"/>
      <c r="H25753" s="64"/>
      <c r="O25753" s="87"/>
      <c r="P25753" s="127"/>
      <c r="Q25753" s="127"/>
      <c r="R25753" s="127"/>
    </row>
    <row r="25754" spans="7:18" x14ac:dyDescent="0.2">
      <c r="G25754" s="64"/>
      <c r="H25754" s="64"/>
      <c r="O25754" s="87"/>
      <c r="P25754" s="127"/>
      <c r="Q25754" s="127"/>
      <c r="R25754" s="127"/>
    </row>
    <row r="25755" spans="7:18" x14ac:dyDescent="0.2">
      <c r="G25755" s="64"/>
      <c r="H25755" s="64"/>
      <c r="O25755" s="87"/>
      <c r="P25755" s="127"/>
      <c r="Q25755" s="127"/>
      <c r="R25755" s="127"/>
    </row>
    <row r="25756" spans="7:18" x14ac:dyDescent="0.2">
      <c r="G25756" s="64"/>
      <c r="H25756" s="64"/>
      <c r="O25756" s="87"/>
      <c r="P25756" s="127"/>
      <c r="Q25756" s="127"/>
      <c r="R25756" s="127"/>
    </row>
    <row r="25757" spans="7:18" x14ac:dyDescent="0.2">
      <c r="G25757" s="64"/>
      <c r="H25757" s="64"/>
      <c r="O25757" s="87"/>
      <c r="P25757" s="127"/>
      <c r="Q25757" s="127"/>
      <c r="R25757" s="127"/>
    </row>
    <row r="25758" spans="7:18" x14ac:dyDescent="0.2">
      <c r="G25758" s="64"/>
      <c r="H25758" s="64"/>
      <c r="O25758" s="87"/>
      <c r="P25758" s="127"/>
      <c r="Q25758" s="127"/>
      <c r="R25758" s="127"/>
    </row>
    <row r="25759" spans="7:18" x14ac:dyDescent="0.2">
      <c r="G25759" s="64"/>
      <c r="H25759" s="64"/>
      <c r="O25759" s="87"/>
      <c r="P25759" s="127"/>
      <c r="Q25759" s="127"/>
      <c r="R25759" s="127"/>
    </row>
    <row r="25760" spans="7:18" x14ac:dyDescent="0.2">
      <c r="G25760" s="64"/>
      <c r="H25760" s="64"/>
      <c r="O25760" s="87"/>
      <c r="P25760" s="127"/>
      <c r="Q25760" s="127"/>
      <c r="R25760" s="127"/>
    </row>
    <row r="25761" spans="7:18" x14ac:dyDescent="0.2">
      <c r="G25761" s="64"/>
      <c r="H25761" s="64"/>
      <c r="O25761" s="87"/>
      <c r="P25761" s="127"/>
      <c r="Q25761" s="127"/>
      <c r="R25761" s="127"/>
    </row>
    <row r="25762" spans="7:18" x14ac:dyDescent="0.2">
      <c r="G25762" s="64"/>
      <c r="H25762" s="64"/>
      <c r="O25762" s="87"/>
      <c r="P25762" s="127"/>
      <c r="Q25762" s="127"/>
      <c r="R25762" s="127"/>
    </row>
    <row r="25763" spans="7:18" x14ac:dyDescent="0.2">
      <c r="G25763" s="64"/>
      <c r="H25763" s="64"/>
      <c r="O25763" s="87"/>
      <c r="P25763" s="127"/>
      <c r="Q25763" s="127"/>
      <c r="R25763" s="127"/>
    </row>
    <row r="25764" spans="7:18" x14ac:dyDescent="0.2">
      <c r="G25764" s="64"/>
      <c r="H25764" s="64"/>
      <c r="O25764" s="87"/>
      <c r="P25764" s="127"/>
      <c r="Q25764" s="127"/>
      <c r="R25764" s="127"/>
    </row>
    <row r="25765" spans="7:18" x14ac:dyDescent="0.2">
      <c r="G25765" s="64"/>
      <c r="H25765" s="64"/>
      <c r="O25765" s="87"/>
      <c r="P25765" s="127"/>
      <c r="Q25765" s="127"/>
      <c r="R25765" s="127"/>
    </row>
    <row r="25766" spans="7:18" x14ac:dyDescent="0.2">
      <c r="G25766" s="64"/>
      <c r="H25766" s="64"/>
      <c r="O25766" s="87"/>
      <c r="P25766" s="127"/>
      <c r="Q25766" s="127"/>
      <c r="R25766" s="127"/>
    </row>
    <row r="25767" spans="7:18" x14ac:dyDescent="0.2">
      <c r="G25767" s="64"/>
      <c r="H25767" s="64"/>
      <c r="O25767" s="87"/>
      <c r="P25767" s="127"/>
      <c r="Q25767" s="127"/>
      <c r="R25767" s="127"/>
    </row>
    <row r="25768" spans="7:18" x14ac:dyDescent="0.2">
      <c r="G25768" s="64"/>
      <c r="H25768" s="64"/>
      <c r="O25768" s="87"/>
      <c r="P25768" s="127"/>
      <c r="Q25768" s="127"/>
      <c r="R25768" s="127"/>
    </row>
    <row r="25769" spans="7:18" x14ac:dyDescent="0.2">
      <c r="G25769" s="64"/>
      <c r="H25769" s="64"/>
      <c r="O25769" s="87"/>
      <c r="P25769" s="127"/>
      <c r="Q25769" s="127"/>
      <c r="R25769" s="127"/>
    </row>
    <row r="25770" spans="7:18" x14ac:dyDescent="0.2">
      <c r="G25770" s="64"/>
      <c r="H25770" s="64"/>
      <c r="O25770" s="87"/>
      <c r="P25770" s="127"/>
      <c r="Q25770" s="127"/>
      <c r="R25770" s="127"/>
    </row>
    <row r="25771" spans="7:18" x14ac:dyDescent="0.2">
      <c r="G25771" s="64"/>
      <c r="H25771" s="64"/>
      <c r="O25771" s="87"/>
      <c r="P25771" s="127"/>
      <c r="Q25771" s="127"/>
      <c r="R25771" s="127"/>
    </row>
    <row r="25772" spans="7:18" x14ac:dyDescent="0.2">
      <c r="G25772" s="64"/>
      <c r="H25772" s="64"/>
      <c r="O25772" s="87"/>
      <c r="P25772" s="127"/>
      <c r="Q25772" s="127"/>
      <c r="R25772" s="127"/>
    </row>
    <row r="25773" spans="7:18" x14ac:dyDescent="0.2">
      <c r="G25773" s="64"/>
      <c r="H25773" s="64"/>
      <c r="O25773" s="87"/>
      <c r="P25773" s="127"/>
      <c r="Q25773" s="127"/>
      <c r="R25773" s="127"/>
    </row>
    <row r="25774" spans="7:18" x14ac:dyDescent="0.2">
      <c r="G25774" s="64"/>
      <c r="H25774" s="64"/>
      <c r="O25774" s="87"/>
      <c r="P25774" s="127"/>
      <c r="Q25774" s="127"/>
      <c r="R25774" s="127"/>
    </row>
    <row r="25775" spans="7:18" x14ac:dyDescent="0.2">
      <c r="G25775" s="64"/>
      <c r="H25775" s="64"/>
      <c r="O25775" s="87"/>
      <c r="P25775" s="127"/>
      <c r="Q25775" s="127"/>
      <c r="R25775" s="127"/>
    </row>
    <row r="25776" spans="7:18" x14ac:dyDescent="0.2">
      <c r="G25776" s="64"/>
      <c r="H25776" s="64"/>
      <c r="O25776" s="87"/>
      <c r="P25776" s="127"/>
      <c r="Q25776" s="127"/>
      <c r="R25776" s="127"/>
    </row>
    <row r="25777" spans="7:18" x14ac:dyDescent="0.2">
      <c r="G25777" s="64"/>
      <c r="H25777" s="64"/>
      <c r="O25777" s="87"/>
      <c r="P25777" s="127"/>
      <c r="Q25777" s="127"/>
      <c r="R25777" s="127"/>
    </row>
    <row r="25778" spans="7:18" x14ac:dyDescent="0.2">
      <c r="G25778" s="64"/>
      <c r="H25778" s="64"/>
      <c r="O25778" s="87"/>
      <c r="P25778" s="127"/>
      <c r="Q25778" s="127"/>
      <c r="R25778" s="127"/>
    </row>
    <row r="25779" spans="7:18" x14ac:dyDescent="0.2">
      <c r="G25779" s="64"/>
      <c r="H25779" s="64"/>
      <c r="O25779" s="87"/>
      <c r="P25779" s="127"/>
      <c r="Q25779" s="127"/>
      <c r="R25779" s="127"/>
    </row>
    <row r="25780" spans="7:18" x14ac:dyDescent="0.2">
      <c r="G25780" s="64"/>
      <c r="H25780" s="64"/>
      <c r="O25780" s="87"/>
      <c r="P25780" s="127"/>
      <c r="Q25780" s="127"/>
      <c r="R25780" s="127"/>
    </row>
    <row r="25781" spans="7:18" x14ac:dyDescent="0.2">
      <c r="G25781" s="64"/>
      <c r="H25781" s="64"/>
      <c r="O25781" s="87"/>
      <c r="P25781" s="127"/>
      <c r="Q25781" s="127"/>
      <c r="R25781" s="127"/>
    </row>
    <row r="25782" spans="7:18" x14ac:dyDescent="0.2">
      <c r="G25782" s="64"/>
      <c r="H25782" s="64"/>
      <c r="O25782" s="87"/>
      <c r="P25782" s="127"/>
      <c r="Q25782" s="127"/>
      <c r="R25782" s="127"/>
    </row>
    <row r="25783" spans="7:18" x14ac:dyDescent="0.2">
      <c r="G25783" s="64"/>
      <c r="H25783" s="64"/>
      <c r="O25783" s="87"/>
      <c r="P25783" s="127"/>
      <c r="Q25783" s="127"/>
      <c r="R25783" s="127"/>
    </row>
    <row r="25784" spans="7:18" x14ac:dyDescent="0.2">
      <c r="G25784" s="64"/>
      <c r="H25784" s="64"/>
      <c r="O25784" s="87"/>
      <c r="P25784" s="127"/>
      <c r="Q25784" s="127"/>
      <c r="R25784" s="127"/>
    </row>
    <row r="25785" spans="7:18" x14ac:dyDescent="0.2">
      <c r="G25785" s="64"/>
      <c r="H25785" s="64"/>
      <c r="O25785" s="87"/>
      <c r="P25785" s="127"/>
      <c r="Q25785" s="127"/>
      <c r="R25785" s="127"/>
    </row>
    <row r="25786" spans="7:18" x14ac:dyDescent="0.2">
      <c r="G25786" s="64"/>
      <c r="H25786" s="64"/>
      <c r="O25786" s="87"/>
      <c r="P25786" s="127"/>
      <c r="Q25786" s="127"/>
      <c r="R25786" s="127"/>
    </row>
    <row r="25787" spans="7:18" x14ac:dyDescent="0.2">
      <c r="G25787" s="64"/>
      <c r="H25787" s="64"/>
      <c r="O25787" s="87"/>
      <c r="P25787" s="127"/>
      <c r="Q25787" s="127"/>
      <c r="R25787" s="127"/>
    </row>
    <row r="25788" spans="7:18" x14ac:dyDescent="0.2">
      <c r="G25788" s="64"/>
      <c r="H25788" s="64"/>
      <c r="O25788" s="87"/>
      <c r="P25788" s="127"/>
      <c r="Q25788" s="127"/>
      <c r="R25788" s="127"/>
    </row>
    <row r="25789" spans="7:18" x14ac:dyDescent="0.2">
      <c r="G25789" s="64"/>
      <c r="H25789" s="64"/>
      <c r="O25789" s="87"/>
      <c r="P25789" s="127"/>
      <c r="Q25789" s="127"/>
      <c r="R25789" s="127"/>
    </row>
    <row r="25790" spans="7:18" x14ac:dyDescent="0.2">
      <c r="G25790" s="64"/>
      <c r="H25790" s="64"/>
      <c r="O25790" s="87"/>
      <c r="P25790" s="127"/>
      <c r="Q25790" s="127"/>
      <c r="R25790" s="127"/>
    </row>
    <row r="25791" spans="7:18" x14ac:dyDescent="0.2">
      <c r="G25791" s="64"/>
      <c r="H25791" s="64"/>
      <c r="O25791" s="87"/>
      <c r="P25791" s="127"/>
      <c r="Q25791" s="127"/>
      <c r="R25791" s="127"/>
    </row>
    <row r="25792" spans="7:18" x14ac:dyDescent="0.2">
      <c r="G25792" s="64"/>
      <c r="H25792" s="64"/>
      <c r="O25792" s="87"/>
      <c r="P25792" s="127"/>
      <c r="Q25792" s="127"/>
      <c r="R25792" s="127"/>
    </row>
    <row r="25793" spans="7:18" x14ac:dyDescent="0.2">
      <c r="G25793" s="64"/>
      <c r="H25793" s="64"/>
      <c r="O25793" s="87"/>
      <c r="P25793" s="127"/>
      <c r="Q25793" s="127"/>
      <c r="R25793" s="127"/>
    </row>
    <row r="25794" spans="7:18" x14ac:dyDescent="0.2">
      <c r="G25794" s="64"/>
      <c r="H25794" s="64"/>
      <c r="O25794" s="87"/>
      <c r="P25794" s="127"/>
      <c r="Q25794" s="127"/>
      <c r="R25794" s="127"/>
    </row>
    <row r="25795" spans="7:18" x14ac:dyDescent="0.2">
      <c r="G25795" s="64"/>
      <c r="H25795" s="64"/>
      <c r="O25795" s="87"/>
      <c r="P25795" s="127"/>
      <c r="Q25795" s="127"/>
      <c r="R25795" s="127"/>
    </row>
    <row r="25796" spans="7:18" x14ac:dyDescent="0.2">
      <c r="G25796" s="64"/>
      <c r="H25796" s="64"/>
      <c r="O25796" s="87"/>
      <c r="P25796" s="127"/>
      <c r="Q25796" s="127"/>
      <c r="R25796" s="127"/>
    </row>
    <row r="25797" spans="7:18" x14ac:dyDescent="0.2">
      <c r="G25797" s="64"/>
      <c r="H25797" s="64"/>
      <c r="O25797" s="87"/>
      <c r="P25797" s="127"/>
      <c r="Q25797" s="127"/>
      <c r="R25797" s="127"/>
    </row>
    <row r="25798" spans="7:18" x14ac:dyDescent="0.2">
      <c r="G25798" s="64"/>
      <c r="H25798" s="64"/>
      <c r="O25798" s="87"/>
      <c r="P25798" s="127"/>
      <c r="Q25798" s="127"/>
      <c r="R25798" s="127"/>
    </row>
    <row r="25799" spans="7:18" x14ac:dyDescent="0.2">
      <c r="G25799" s="64"/>
      <c r="H25799" s="64"/>
      <c r="O25799" s="87"/>
      <c r="P25799" s="127"/>
      <c r="Q25799" s="127"/>
      <c r="R25799" s="127"/>
    </row>
    <row r="25800" spans="7:18" x14ac:dyDescent="0.2">
      <c r="G25800" s="64"/>
      <c r="H25800" s="64"/>
      <c r="O25800" s="87"/>
      <c r="P25800" s="127"/>
      <c r="Q25800" s="127"/>
      <c r="R25800" s="127"/>
    </row>
    <row r="25801" spans="7:18" x14ac:dyDescent="0.2">
      <c r="G25801" s="64"/>
      <c r="H25801" s="64"/>
      <c r="O25801" s="87"/>
      <c r="P25801" s="127"/>
      <c r="Q25801" s="127"/>
      <c r="R25801" s="127"/>
    </row>
    <row r="25802" spans="7:18" x14ac:dyDescent="0.2">
      <c r="G25802" s="64"/>
      <c r="H25802" s="64"/>
      <c r="O25802" s="87"/>
      <c r="P25802" s="127"/>
      <c r="Q25802" s="127"/>
      <c r="R25802" s="127"/>
    </row>
    <row r="25803" spans="7:18" x14ac:dyDescent="0.2">
      <c r="G25803" s="64"/>
      <c r="H25803" s="64"/>
      <c r="O25803" s="87"/>
      <c r="P25803" s="127"/>
      <c r="Q25803" s="127"/>
      <c r="R25803" s="127"/>
    </row>
    <row r="25804" spans="7:18" x14ac:dyDescent="0.2">
      <c r="G25804" s="64"/>
      <c r="H25804" s="64"/>
      <c r="O25804" s="87"/>
      <c r="P25804" s="127"/>
      <c r="Q25804" s="127"/>
      <c r="R25804" s="127"/>
    </row>
    <row r="25805" spans="7:18" x14ac:dyDescent="0.2">
      <c r="G25805" s="64"/>
      <c r="H25805" s="64"/>
      <c r="O25805" s="87"/>
      <c r="P25805" s="127"/>
      <c r="Q25805" s="127"/>
      <c r="R25805" s="127"/>
    </row>
    <row r="25806" spans="7:18" x14ac:dyDescent="0.2">
      <c r="G25806" s="64"/>
      <c r="H25806" s="64"/>
      <c r="O25806" s="87"/>
      <c r="P25806" s="127"/>
      <c r="Q25806" s="127"/>
      <c r="R25806" s="127"/>
    </row>
    <row r="25807" spans="7:18" x14ac:dyDescent="0.2">
      <c r="G25807" s="64"/>
      <c r="H25807" s="64"/>
      <c r="O25807" s="87"/>
      <c r="P25807" s="127"/>
      <c r="Q25807" s="127"/>
      <c r="R25807" s="127"/>
    </row>
    <row r="25808" spans="7:18" x14ac:dyDescent="0.2">
      <c r="G25808" s="64"/>
      <c r="H25808" s="64"/>
      <c r="O25808" s="87"/>
      <c r="P25808" s="127"/>
      <c r="Q25808" s="127"/>
      <c r="R25808" s="127"/>
    </row>
    <row r="25809" spans="7:18" x14ac:dyDescent="0.2">
      <c r="G25809" s="64"/>
      <c r="H25809" s="64"/>
      <c r="O25809" s="87"/>
      <c r="P25809" s="127"/>
      <c r="Q25809" s="127"/>
      <c r="R25809" s="127"/>
    </row>
    <row r="25810" spans="7:18" x14ac:dyDescent="0.2">
      <c r="G25810" s="64"/>
      <c r="H25810" s="64"/>
      <c r="O25810" s="87"/>
      <c r="P25810" s="127"/>
      <c r="Q25810" s="127"/>
      <c r="R25810" s="127"/>
    </row>
    <row r="25811" spans="7:18" x14ac:dyDescent="0.2">
      <c r="G25811" s="64"/>
      <c r="H25811" s="64"/>
      <c r="O25811" s="87"/>
      <c r="P25811" s="127"/>
      <c r="Q25811" s="127"/>
      <c r="R25811" s="127"/>
    </row>
    <row r="25812" spans="7:18" x14ac:dyDescent="0.2">
      <c r="G25812" s="64"/>
      <c r="H25812" s="64"/>
      <c r="O25812" s="87"/>
      <c r="P25812" s="127"/>
      <c r="Q25812" s="127"/>
      <c r="R25812" s="127"/>
    </row>
    <row r="25813" spans="7:18" x14ac:dyDescent="0.2">
      <c r="G25813" s="64"/>
      <c r="H25813" s="64"/>
      <c r="O25813" s="87"/>
      <c r="P25813" s="127"/>
      <c r="Q25813" s="127"/>
      <c r="R25813" s="127"/>
    </row>
    <row r="25814" spans="7:18" x14ac:dyDescent="0.2">
      <c r="G25814" s="64"/>
      <c r="H25814" s="64"/>
      <c r="O25814" s="87"/>
      <c r="P25814" s="127"/>
      <c r="Q25814" s="127"/>
      <c r="R25814" s="127"/>
    </row>
    <row r="25815" spans="7:18" x14ac:dyDescent="0.2">
      <c r="G25815" s="64"/>
      <c r="H25815" s="64"/>
      <c r="O25815" s="87"/>
      <c r="P25815" s="127"/>
      <c r="Q25815" s="127"/>
      <c r="R25815" s="127"/>
    </row>
    <row r="25816" spans="7:18" x14ac:dyDescent="0.2">
      <c r="G25816" s="64"/>
      <c r="H25816" s="64"/>
      <c r="O25816" s="87"/>
      <c r="P25816" s="127"/>
      <c r="Q25816" s="127"/>
      <c r="R25816" s="127"/>
    </row>
    <row r="25817" spans="7:18" x14ac:dyDescent="0.2">
      <c r="G25817" s="64"/>
      <c r="H25817" s="64"/>
      <c r="O25817" s="87"/>
      <c r="P25817" s="127"/>
      <c r="Q25817" s="127"/>
      <c r="R25817" s="127"/>
    </row>
    <row r="25818" spans="7:18" x14ac:dyDescent="0.2">
      <c r="G25818" s="64"/>
      <c r="H25818" s="64"/>
      <c r="O25818" s="87"/>
      <c r="P25818" s="127"/>
      <c r="Q25818" s="127"/>
      <c r="R25818" s="127"/>
    </row>
    <row r="25819" spans="7:18" x14ac:dyDescent="0.2">
      <c r="G25819" s="64"/>
      <c r="H25819" s="64"/>
      <c r="O25819" s="87"/>
      <c r="P25819" s="127"/>
      <c r="Q25819" s="127"/>
      <c r="R25819" s="127"/>
    </row>
    <row r="25820" spans="7:18" x14ac:dyDescent="0.2">
      <c r="G25820" s="64"/>
      <c r="H25820" s="64"/>
      <c r="O25820" s="87"/>
      <c r="P25820" s="127"/>
      <c r="Q25820" s="127"/>
      <c r="R25820" s="127"/>
    </row>
    <row r="25821" spans="7:18" x14ac:dyDescent="0.2">
      <c r="G25821" s="64"/>
      <c r="H25821" s="64"/>
      <c r="O25821" s="87"/>
      <c r="P25821" s="127"/>
      <c r="Q25821" s="127"/>
      <c r="R25821" s="127"/>
    </row>
    <row r="25822" spans="7:18" x14ac:dyDescent="0.2">
      <c r="G25822" s="64"/>
      <c r="H25822" s="64"/>
      <c r="O25822" s="87"/>
      <c r="P25822" s="127"/>
      <c r="Q25822" s="127"/>
      <c r="R25822" s="127"/>
    </row>
    <row r="25823" spans="7:18" x14ac:dyDescent="0.2">
      <c r="G25823" s="64"/>
      <c r="H25823" s="64"/>
      <c r="O25823" s="87"/>
      <c r="P25823" s="127"/>
      <c r="Q25823" s="127"/>
      <c r="R25823" s="127"/>
    </row>
    <row r="25824" spans="7:18" x14ac:dyDescent="0.2">
      <c r="G25824" s="64"/>
      <c r="H25824" s="64"/>
      <c r="O25824" s="87"/>
      <c r="P25824" s="127"/>
      <c r="Q25824" s="127"/>
      <c r="R25824" s="127"/>
    </row>
    <row r="25825" spans="7:18" x14ac:dyDescent="0.2">
      <c r="G25825" s="64"/>
      <c r="H25825" s="64"/>
      <c r="O25825" s="87"/>
      <c r="P25825" s="127"/>
      <c r="Q25825" s="127"/>
      <c r="R25825" s="127"/>
    </row>
    <row r="25826" spans="7:18" x14ac:dyDescent="0.2">
      <c r="G25826" s="64"/>
      <c r="H25826" s="64"/>
      <c r="O25826" s="87"/>
      <c r="P25826" s="127"/>
      <c r="Q25826" s="127"/>
      <c r="R25826" s="127"/>
    </row>
    <row r="25827" spans="7:18" x14ac:dyDescent="0.2">
      <c r="G25827" s="64"/>
      <c r="H25827" s="64"/>
      <c r="O25827" s="87"/>
      <c r="P25827" s="127"/>
      <c r="Q25827" s="127"/>
      <c r="R25827" s="127"/>
    </row>
    <row r="25828" spans="7:18" x14ac:dyDescent="0.2">
      <c r="G25828" s="64"/>
      <c r="H25828" s="64"/>
      <c r="O25828" s="87"/>
      <c r="P25828" s="127"/>
      <c r="Q25828" s="127"/>
      <c r="R25828" s="127"/>
    </row>
    <row r="25829" spans="7:18" x14ac:dyDescent="0.2">
      <c r="G25829" s="64"/>
      <c r="H25829" s="64"/>
      <c r="O25829" s="87"/>
      <c r="P25829" s="127"/>
      <c r="Q25829" s="127"/>
      <c r="R25829" s="127"/>
    </row>
    <row r="25830" spans="7:18" x14ac:dyDescent="0.2">
      <c r="G25830" s="64"/>
      <c r="H25830" s="64"/>
      <c r="O25830" s="87"/>
      <c r="P25830" s="127"/>
      <c r="Q25830" s="127"/>
      <c r="R25830" s="127"/>
    </row>
    <row r="25831" spans="7:18" x14ac:dyDescent="0.2">
      <c r="G25831" s="64"/>
      <c r="H25831" s="64"/>
      <c r="O25831" s="87"/>
      <c r="P25831" s="127"/>
      <c r="Q25831" s="127"/>
      <c r="R25831" s="127"/>
    </row>
    <row r="25832" spans="7:18" x14ac:dyDescent="0.2">
      <c r="G25832" s="64"/>
      <c r="H25832" s="64"/>
      <c r="O25832" s="87"/>
      <c r="P25832" s="127"/>
      <c r="Q25832" s="127"/>
      <c r="R25832" s="127"/>
    </row>
    <row r="25833" spans="7:18" x14ac:dyDescent="0.2">
      <c r="G25833" s="64"/>
      <c r="H25833" s="64"/>
      <c r="O25833" s="87"/>
      <c r="P25833" s="127"/>
      <c r="Q25833" s="127"/>
      <c r="R25833" s="127"/>
    </row>
    <row r="25834" spans="7:18" x14ac:dyDescent="0.2">
      <c r="G25834" s="64"/>
      <c r="H25834" s="64"/>
      <c r="O25834" s="87"/>
      <c r="P25834" s="127"/>
      <c r="Q25834" s="127"/>
      <c r="R25834" s="127"/>
    </row>
    <row r="25835" spans="7:18" x14ac:dyDescent="0.2">
      <c r="G25835" s="64"/>
      <c r="H25835" s="64"/>
      <c r="O25835" s="87"/>
      <c r="P25835" s="127"/>
      <c r="Q25835" s="127"/>
      <c r="R25835" s="127"/>
    </row>
    <row r="25836" spans="7:18" x14ac:dyDescent="0.2">
      <c r="G25836" s="64"/>
      <c r="H25836" s="64"/>
      <c r="O25836" s="87"/>
      <c r="P25836" s="127"/>
      <c r="Q25836" s="127"/>
      <c r="R25836" s="127"/>
    </row>
    <row r="25837" spans="7:18" x14ac:dyDescent="0.2">
      <c r="G25837" s="64"/>
      <c r="H25837" s="64"/>
      <c r="O25837" s="87"/>
      <c r="P25837" s="127"/>
      <c r="Q25837" s="127"/>
      <c r="R25837" s="127"/>
    </row>
    <row r="25838" spans="7:18" x14ac:dyDescent="0.2">
      <c r="G25838" s="64"/>
      <c r="H25838" s="64"/>
      <c r="O25838" s="87"/>
      <c r="P25838" s="127"/>
      <c r="Q25838" s="127"/>
      <c r="R25838" s="127"/>
    </row>
    <row r="25839" spans="7:18" x14ac:dyDescent="0.2">
      <c r="G25839" s="64"/>
      <c r="H25839" s="64"/>
      <c r="O25839" s="87"/>
      <c r="P25839" s="127"/>
      <c r="Q25839" s="127"/>
      <c r="R25839" s="127"/>
    </row>
    <row r="25840" spans="7:18" x14ac:dyDescent="0.2">
      <c r="G25840" s="64"/>
      <c r="H25840" s="64"/>
      <c r="O25840" s="87"/>
      <c r="P25840" s="127"/>
      <c r="Q25840" s="127"/>
      <c r="R25840" s="127"/>
    </row>
    <row r="25841" spans="7:18" x14ac:dyDescent="0.2">
      <c r="G25841" s="64"/>
      <c r="H25841" s="64"/>
      <c r="O25841" s="87"/>
      <c r="P25841" s="127"/>
      <c r="Q25841" s="127"/>
      <c r="R25841" s="127"/>
    </row>
    <row r="25842" spans="7:18" x14ac:dyDescent="0.2">
      <c r="G25842" s="64"/>
      <c r="H25842" s="64"/>
      <c r="O25842" s="87"/>
      <c r="P25842" s="127"/>
      <c r="Q25842" s="127"/>
      <c r="R25842" s="127"/>
    </row>
    <row r="25843" spans="7:18" x14ac:dyDescent="0.2">
      <c r="G25843" s="64"/>
      <c r="H25843" s="64"/>
      <c r="O25843" s="87"/>
      <c r="P25843" s="127"/>
      <c r="Q25843" s="127"/>
      <c r="R25843" s="127"/>
    </row>
    <row r="25844" spans="7:18" x14ac:dyDescent="0.2">
      <c r="G25844" s="64"/>
      <c r="H25844" s="64"/>
      <c r="O25844" s="87"/>
      <c r="P25844" s="127"/>
      <c r="Q25844" s="127"/>
      <c r="R25844" s="127"/>
    </row>
    <row r="25845" spans="7:18" x14ac:dyDescent="0.2">
      <c r="G25845" s="64"/>
      <c r="H25845" s="64"/>
      <c r="O25845" s="87"/>
      <c r="P25845" s="127"/>
      <c r="Q25845" s="127"/>
      <c r="R25845" s="127"/>
    </row>
    <row r="25846" spans="7:18" x14ac:dyDescent="0.2">
      <c r="G25846" s="64"/>
      <c r="H25846" s="64"/>
      <c r="O25846" s="87"/>
      <c r="P25846" s="127"/>
      <c r="Q25846" s="127"/>
      <c r="R25846" s="127"/>
    </row>
    <row r="25847" spans="7:18" x14ac:dyDescent="0.2">
      <c r="G25847" s="64"/>
      <c r="H25847" s="64"/>
      <c r="O25847" s="87"/>
      <c r="P25847" s="127"/>
      <c r="Q25847" s="127"/>
      <c r="R25847" s="127"/>
    </row>
    <row r="25848" spans="7:18" x14ac:dyDescent="0.2">
      <c r="G25848" s="64"/>
      <c r="H25848" s="64"/>
      <c r="O25848" s="87"/>
      <c r="P25848" s="127"/>
      <c r="Q25848" s="127"/>
      <c r="R25848" s="127"/>
    </row>
    <row r="25849" spans="7:18" x14ac:dyDescent="0.2">
      <c r="G25849" s="64"/>
      <c r="H25849" s="64"/>
      <c r="O25849" s="87"/>
      <c r="P25849" s="127"/>
      <c r="Q25849" s="127"/>
      <c r="R25849" s="127"/>
    </row>
    <row r="25850" spans="7:18" x14ac:dyDescent="0.2">
      <c r="G25850" s="64"/>
      <c r="H25850" s="64"/>
      <c r="O25850" s="87"/>
      <c r="P25850" s="127"/>
      <c r="Q25850" s="127"/>
      <c r="R25850" s="127"/>
    </row>
    <row r="25851" spans="7:18" x14ac:dyDescent="0.2">
      <c r="G25851" s="64"/>
      <c r="H25851" s="64"/>
      <c r="O25851" s="87"/>
      <c r="P25851" s="127"/>
      <c r="Q25851" s="127"/>
      <c r="R25851" s="127"/>
    </row>
    <row r="25852" spans="7:18" x14ac:dyDescent="0.2">
      <c r="G25852" s="64"/>
      <c r="H25852" s="64"/>
      <c r="O25852" s="87"/>
      <c r="P25852" s="127"/>
      <c r="Q25852" s="127"/>
      <c r="R25852" s="127"/>
    </row>
    <row r="25853" spans="7:18" x14ac:dyDescent="0.2">
      <c r="G25853" s="64"/>
      <c r="H25853" s="64"/>
      <c r="O25853" s="87"/>
      <c r="P25853" s="127"/>
      <c r="Q25853" s="127"/>
      <c r="R25853" s="127"/>
    </row>
    <row r="25854" spans="7:18" x14ac:dyDescent="0.2">
      <c r="G25854" s="64"/>
      <c r="H25854" s="64"/>
      <c r="O25854" s="87"/>
      <c r="P25854" s="127"/>
      <c r="Q25854" s="127"/>
      <c r="R25854" s="127"/>
    </row>
    <row r="25855" spans="7:18" x14ac:dyDescent="0.2">
      <c r="G25855" s="64"/>
      <c r="H25855" s="64"/>
      <c r="O25855" s="87"/>
      <c r="P25855" s="127"/>
      <c r="Q25855" s="127"/>
      <c r="R25855" s="127"/>
    </row>
    <row r="25856" spans="7:18" x14ac:dyDescent="0.2">
      <c r="G25856" s="64"/>
      <c r="H25856" s="64"/>
      <c r="O25856" s="87"/>
      <c r="P25856" s="127"/>
      <c r="Q25856" s="127"/>
      <c r="R25856" s="127"/>
    </row>
    <row r="25857" spans="7:18" x14ac:dyDescent="0.2">
      <c r="G25857" s="64"/>
      <c r="H25857" s="64"/>
      <c r="O25857" s="87"/>
      <c r="P25857" s="127"/>
      <c r="Q25857" s="127"/>
      <c r="R25857" s="127"/>
    </row>
    <row r="25858" spans="7:18" x14ac:dyDescent="0.2">
      <c r="G25858" s="64"/>
      <c r="H25858" s="64"/>
      <c r="O25858" s="87"/>
      <c r="P25858" s="127"/>
      <c r="Q25858" s="127"/>
      <c r="R25858" s="127"/>
    </row>
    <row r="25859" spans="7:18" x14ac:dyDescent="0.2">
      <c r="G25859" s="64"/>
      <c r="H25859" s="64"/>
      <c r="O25859" s="87"/>
      <c r="P25859" s="127"/>
      <c r="Q25859" s="127"/>
      <c r="R25859" s="127"/>
    </row>
    <row r="25860" spans="7:18" x14ac:dyDescent="0.2">
      <c r="G25860" s="64"/>
      <c r="H25860" s="64"/>
      <c r="O25860" s="87"/>
      <c r="P25860" s="127"/>
      <c r="Q25860" s="127"/>
      <c r="R25860" s="127"/>
    </row>
    <row r="25861" spans="7:18" x14ac:dyDescent="0.2">
      <c r="G25861" s="64"/>
      <c r="H25861" s="64"/>
      <c r="O25861" s="87"/>
      <c r="P25861" s="127"/>
      <c r="Q25861" s="127"/>
      <c r="R25861" s="127"/>
    </row>
    <row r="25862" spans="7:18" x14ac:dyDescent="0.2">
      <c r="G25862" s="64"/>
      <c r="H25862" s="64"/>
      <c r="O25862" s="87"/>
      <c r="P25862" s="127"/>
      <c r="Q25862" s="127"/>
      <c r="R25862" s="127"/>
    </row>
    <row r="25863" spans="7:18" x14ac:dyDescent="0.2">
      <c r="G25863" s="64"/>
      <c r="H25863" s="64"/>
      <c r="O25863" s="87"/>
      <c r="P25863" s="127"/>
      <c r="Q25863" s="127"/>
      <c r="R25863" s="127"/>
    </row>
    <row r="25864" spans="7:18" x14ac:dyDescent="0.2">
      <c r="G25864" s="64"/>
      <c r="H25864" s="64"/>
      <c r="O25864" s="87"/>
      <c r="P25864" s="127"/>
      <c r="Q25864" s="127"/>
      <c r="R25864" s="127"/>
    </row>
    <row r="25865" spans="7:18" x14ac:dyDescent="0.2">
      <c r="G25865" s="64"/>
      <c r="H25865" s="64"/>
      <c r="O25865" s="87"/>
      <c r="P25865" s="127"/>
      <c r="Q25865" s="127"/>
      <c r="R25865" s="127"/>
    </row>
    <row r="25866" spans="7:18" x14ac:dyDescent="0.2">
      <c r="G25866" s="64"/>
      <c r="H25866" s="64"/>
      <c r="O25866" s="87"/>
      <c r="P25866" s="127"/>
      <c r="Q25866" s="127"/>
      <c r="R25866" s="127"/>
    </row>
    <row r="25867" spans="7:18" x14ac:dyDescent="0.2">
      <c r="G25867" s="64"/>
      <c r="H25867" s="64"/>
      <c r="O25867" s="87"/>
      <c r="P25867" s="127"/>
      <c r="Q25867" s="127"/>
      <c r="R25867" s="127"/>
    </row>
    <row r="25868" spans="7:18" x14ac:dyDescent="0.2">
      <c r="G25868" s="64"/>
      <c r="H25868" s="64"/>
      <c r="O25868" s="87"/>
      <c r="P25868" s="127"/>
      <c r="Q25868" s="127"/>
      <c r="R25868" s="127"/>
    </row>
    <row r="25869" spans="7:18" x14ac:dyDescent="0.2">
      <c r="G25869" s="64"/>
      <c r="H25869" s="64"/>
      <c r="O25869" s="87"/>
      <c r="P25869" s="127"/>
      <c r="Q25869" s="127"/>
      <c r="R25869" s="127"/>
    </row>
    <row r="25870" spans="7:18" x14ac:dyDescent="0.2">
      <c r="G25870" s="64"/>
      <c r="H25870" s="64"/>
      <c r="O25870" s="87"/>
      <c r="P25870" s="127"/>
      <c r="Q25870" s="127"/>
      <c r="R25870" s="127"/>
    </row>
    <row r="25871" spans="7:18" x14ac:dyDescent="0.2">
      <c r="G25871" s="64"/>
      <c r="H25871" s="64"/>
      <c r="O25871" s="87"/>
      <c r="P25871" s="127"/>
      <c r="Q25871" s="127"/>
      <c r="R25871" s="127"/>
    </row>
    <row r="25872" spans="7:18" x14ac:dyDescent="0.2">
      <c r="G25872" s="64"/>
      <c r="H25872" s="64"/>
      <c r="O25872" s="87"/>
      <c r="P25872" s="127"/>
      <c r="Q25872" s="127"/>
      <c r="R25872" s="127"/>
    </row>
    <row r="25873" spans="7:18" x14ac:dyDescent="0.2">
      <c r="G25873" s="64"/>
      <c r="H25873" s="64"/>
      <c r="O25873" s="87"/>
      <c r="P25873" s="127"/>
      <c r="Q25873" s="127"/>
      <c r="R25873" s="127"/>
    </row>
    <row r="25874" spans="7:18" x14ac:dyDescent="0.2">
      <c r="G25874" s="64"/>
      <c r="H25874" s="64"/>
      <c r="O25874" s="87"/>
      <c r="P25874" s="127"/>
      <c r="Q25874" s="127"/>
      <c r="R25874" s="127"/>
    </row>
    <row r="25875" spans="7:18" x14ac:dyDescent="0.2">
      <c r="G25875" s="64"/>
      <c r="H25875" s="64"/>
      <c r="O25875" s="87"/>
      <c r="P25875" s="127"/>
      <c r="Q25875" s="127"/>
      <c r="R25875" s="127"/>
    </row>
    <row r="25876" spans="7:18" x14ac:dyDescent="0.2">
      <c r="G25876" s="64"/>
      <c r="H25876" s="64"/>
      <c r="O25876" s="87"/>
      <c r="P25876" s="127"/>
      <c r="Q25876" s="127"/>
      <c r="R25876" s="127"/>
    </row>
    <row r="25877" spans="7:18" x14ac:dyDescent="0.2">
      <c r="G25877" s="64"/>
      <c r="H25877" s="64"/>
      <c r="O25877" s="87"/>
      <c r="P25877" s="127"/>
      <c r="Q25877" s="127"/>
      <c r="R25877" s="127"/>
    </row>
    <row r="25878" spans="7:18" x14ac:dyDescent="0.2">
      <c r="G25878" s="64"/>
      <c r="H25878" s="64"/>
      <c r="O25878" s="87"/>
      <c r="P25878" s="127"/>
      <c r="Q25878" s="127"/>
      <c r="R25878" s="127"/>
    </row>
    <row r="25879" spans="7:18" x14ac:dyDescent="0.2">
      <c r="G25879" s="64"/>
      <c r="H25879" s="64"/>
      <c r="O25879" s="87"/>
      <c r="P25879" s="127"/>
      <c r="Q25879" s="127"/>
      <c r="R25879" s="127"/>
    </row>
    <row r="25880" spans="7:18" x14ac:dyDescent="0.2">
      <c r="G25880" s="64"/>
      <c r="H25880" s="64"/>
      <c r="O25880" s="87"/>
      <c r="P25880" s="127"/>
      <c r="Q25880" s="127"/>
      <c r="R25880" s="127"/>
    </row>
    <row r="25881" spans="7:18" x14ac:dyDescent="0.2">
      <c r="G25881" s="64"/>
      <c r="H25881" s="64"/>
      <c r="O25881" s="87"/>
      <c r="P25881" s="127"/>
      <c r="Q25881" s="127"/>
      <c r="R25881" s="127"/>
    </row>
    <row r="25882" spans="7:18" x14ac:dyDescent="0.2">
      <c r="G25882" s="64"/>
      <c r="H25882" s="64"/>
      <c r="O25882" s="87"/>
      <c r="P25882" s="127"/>
      <c r="Q25882" s="127"/>
      <c r="R25882" s="127"/>
    </row>
    <row r="25883" spans="7:18" x14ac:dyDescent="0.2">
      <c r="G25883" s="64"/>
      <c r="H25883" s="64"/>
      <c r="O25883" s="87"/>
      <c r="P25883" s="127"/>
      <c r="Q25883" s="127"/>
      <c r="R25883" s="127"/>
    </row>
    <row r="25884" spans="7:18" x14ac:dyDescent="0.2">
      <c r="G25884" s="64"/>
      <c r="H25884" s="64"/>
      <c r="O25884" s="87"/>
      <c r="P25884" s="127"/>
      <c r="Q25884" s="127"/>
      <c r="R25884" s="127"/>
    </row>
    <row r="25885" spans="7:18" x14ac:dyDescent="0.2">
      <c r="G25885" s="64"/>
      <c r="H25885" s="64"/>
      <c r="O25885" s="87"/>
      <c r="P25885" s="127"/>
      <c r="Q25885" s="127"/>
      <c r="R25885" s="127"/>
    </row>
    <row r="25886" spans="7:18" x14ac:dyDescent="0.2">
      <c r="G25886" s="64"/>
      <c r="H25886" s="64"/>
      <c r="O25886" s="87"/>
      <c r="P25886" s="127"/>
      <c r="Q25886" s="127"/>
      <c r="R25886" s="127"/>
    </row>
    <row r="25887" spans="7:18" x14ac:dyDescent="0.2">
      <c r="G25887" s="64"/>
      <c r="H25887" s="64"/>
      <c r="O25887" s="87"/>
      <c r="P25887" s="127"/>
      <c r="Q25887" s="127"/>
      <c r="R25887" s="127"/>
    </row>
    <row r="25888" spans="7:18" x14ac:dyDescent="0.2">
      <c r="G25888" s="64"/>
      <c r="H25888" s="64"/>
      <c r="O25888" s="87"/>
      <c r="P25888" s="127"/>
      <c r="Q25888" s="127"/>
      <c r="R25888" s="127"/>
    </row>
    <row r="25889" spans="7:18" x14ac:dyDescent="0.2">
      <c r="G25889" s="64"/>
      <c r="H25889" s="64"/>
      <c r="O25889" s="87"/>
      <c r="P25889" s="127"/>
      <c r="Q25889" s="127"/>
      <c r="R25889" s="127"/>
    </row>
    <row r="25890" spans="7:18" x14ac:dyDescent="0.2">
      <c r="G25890" s="64"/>
      <c r="H25890" s="64"/>
      <c r="O25890" s="87"/>
      <c r="P25890" s="127"/>
      <c r="Q25890" s="127"/>
      <c r="R25890" s="127"/>
    </row>
    <row r="25891" spans="7:18" x14ac:dyDescent="0.2">
      <c r="G25891" s="64"/>
      <c r="H25891" s="64"/>
      <c r="O25891" s="87"/>
      <c r="P25891" s="127"/>
      <c r="Q25891" s="127"/>
      <c r="R25891" s="127"/>
    </row>
    <row r="25892" spans="7:18" x14ac:dyDescent="0.2">
      <c r="G25892" s="64"/>
      <c r="H25892" s="64"/>
      <c r="O25892" s="87"/>
      <c r="P25892" s="127"/>
      <c r="Q25892" s="127"/>
      <c r="R25892" s="127"/>
    </row>
    <row r="25893" spans="7:18" x14ac:dyDescent="0.2">
      <c r="G25893" s="64"/>
      <c r="H25893" s="64"/>
      <c r="O25893" s="87"/>
      <c r="P25893" s="127"/>
      <c r="Q25893" s="127"/>
      <c r="R25893" s="127"/>
    </row>
    <row r="25894" spans="7:18" x14ac:dyDescent="0.2">
      <c r="G25894" s="64"/>
      <c r="H25894" s="64"/>
      <c r="O25894" s="87"/>
      <c r="P25894" s="127"/>
      <c r="Q25894" s="127"/>
      <c r="R25894" s="127"/>
    </row>
    <row r="25895" spans="7:18" x14ac:dyDescent="0.2">
      <c r="G25895" s="64"/>
      <c r="H25895" s="64"/>
      <c r="O25895" s="87"/>
      <c r="P25895" s="127"/>
      <c r="Q25895" s="127"/>
      <c r="R25895" s="127"/>
    </row>
    <row r="25896" spans="7:18" x14ac:dyDescent="0.2">
      <c r="G25896" s="64"/>
      <c r="H25896" s="64"/>
      <c r="O25896" s="87"/>
      <c r="P25896" s="127"/>
      <c r="Q25896" s="127"/>
      <c r="R25896" s="127"/>
    </row>
    <row r="25897" spans="7:18" x14ac:dyDescent="0.2">
      <c r="G25897" s="64"/>
      <c r="H25897" s="64"/>
      <c r="O25897" s="87"/>
      <c r="P25897" s="127"/>
      <c r="Q25897" s="127"/>
      <c r="R25897" s="127"/>
    </row>
    <row r="25898" spans="7:18" x14ac:dyDescent="0.2">
      <c r="G25898" s="64"/>
      <c r="H25898" s="64"/>
      <c r="O25898" s="87"/>
      <c r="P25898" s="127"/>
      <c r="Q25898" s="127"/>
      <c r="R25898" s="127"/>
    </row>
    <row r="25899" spans="7:18" x14ac:dyDescent="0.2">
      <c r="G25899" s="64"/>
      <c r="H25899" s="64"/>
      <c r="O25899" s="87"/>
      <c r="P25899" s="127"/>
      <c r="Q25899" s="127"/>
      <c r="R25899" s="127"/>
    </row>
    <row r="25900" spans="7:18" x14ac:dyDescent="0.2">
      <c r="G25900" s="64"/>
      <c r="H25900" s="64"/>
      <c r="O25900" s="87"/>
      <c r="P25900" s="127"/>
      <c r="Q25900" s="127"/>
      <c r="R25900" s="127"/>
    </row>
    <row r="25901" spans="7:18" x14ac:dyDescent="0.2">
      <c r="G25901" s="64"/>
      <c r="H25901" s="64"/>
      <c r="O25901" s="87"/>
      <c r="P25901" s="127"/>
      <c r="Q25901" s="127"/>
      <c r="R25901" s="127"/>
    </row>
    <row r="25902" spans="7:18" x14ac:dyDescent="0.2">
      <c r="G25902" s="64"/>
      <c r="H25902" s="64"/>
      <c r="O25902" s="87"/>
      <c r="P25902" s="127"/>
      <c r="Q25902" s="127"/>
      <c r="R25902" s="127"/>
    </row>
    <row r="25903" spans="7:18" x14ac:dyDescent="0.2">
      <c r="G25903" s="64"/>
      <c r="H25903" s="64"/>
      <c r="O25903" s="87"/>
      <c r="P25903" s="127"/>
      <c r="Q25903" s="127"/>
      <c r="R25903" s="127"/>
    </row>
    <row r="25904" spans="7:18" x14ac:dyDescent="0.2">
      <c r="G25904" s="64"/>
      <c r="H25904" s="64"/>
      <c r="O25904" s="87"/>
      <c r="P25904" s="127"/>
      <c r="Q25904" s="127"/>
      <c r="R25904" s="127"/>
    </row>
    <row r="25905" spans="7:18" x14ac:dyDescent="0.2">
      <c r="G25905" s="64"/>
      <c r="H25905" s="64"/>
      <c r="O25905" s="87"/>
      <c r="P25905" s="127"/>
      <c r="Q25905" s="127"/>
      <c r="R25905" s="127"/>
    </row>
    <row r="25906" spans="7:18" x14ac:dyDescent="0.2">
      <c r="G25906" s="64"/>
      <c r="H25906" s="64"/>
      <c r="O25906" s="87"/>
      <c r="P25906" s="127"/>
      <c r="Q25906" s="127"/>
      <c r="R25906" s="127"/>
    </row>
    <row r="25907" spans="7:18" x14ac:dyDescent="0.2">
      <c r="G25907" s="64"/>
      <c r="H25907" s="64"/>
      <c r="O25907" s="87"/>
      <c r="P25907" s="127"/>
      <c r="Q25907" s="127"/>
      <c r="R25907" s="127"/>
    </row>
    <row r="25908" spans="7:18" x14ac:dyDescent="0.2">
      <c r="G25908" s="64"/>
      <c r="H25908" s="64"/>
      <c r="O25908" s="87"/>
      <c r="P25908" s="127"/>
      <c r="Q25908" s="127"/>
      <c r="R25908" s="127"/>
    </row>
    <row r="25909" spans="7:18" x14ac:dyDescent="0.2">
      <c r="G25909" s="64"/>
      <c r="H25909" s="64"/>
      <c r="O25909" s="87"/>
      <c r="P25909" s="127"/>
      <c r="Q25909" s="127"/>
      <c r="R25909" s="127"/>
    </row>
    <row r="25910" spans="7:18" x14ac:dyDescent="0.2">
      <c r="G25910" s="64"/>
      <c r="H25910" s="64"/>
      <c r="O25910" s="87"/>
      <c r="P25910" s="127"/>
      <c r="Q25910" s="127"/>
      <c r="R25910" s="127"/>
    </row>
    <row r="25911" spans="7:18" x14ac:dyDescent="0.2">
      <c r="G25911" s="64"/>
      <c r="H25911" s="64"/>
      <c r="O25911" s="87"/>
      <c r="P25911" s="127"/>
      <c r="Q25911" s="127"/>
      <c r="R25911" s="127"/>
    </row>
    <row r="25912" spans="7:18" x14ac:dyDescent="0.2">
      <c r="G25912" s="64"/>
      <c r="H25912" s="64"/>
      <c r="O25912" s="87"/>
      <c r="P25912" s="127"/>
      <c r="Q25912" s="127"/>
      <c r="R25912" s="127"/>
    </row>
    <row r="25913" spans="7:18" x14ac:dyDescent="0.2">
      <c r="G25913" s="64"/>
      <c r="H25913" s="64"/>
      <c r="O25913" s="87"/>
      <c r="P25913" s="127"/>
      <c r="Q25913" s="127"/>
      <c r="R25913" s="127"/>
    </row>
    <row r="25914" spans="7:18" x14ac:dyDescent="0.2">
      <c r="G25914" s="64"/>
      <c r="H25914" s="64"/>
      <c r="O25914" s="87"/>
      <c r="P25914" s="127"/>
      <c r="Q25914" s="127"/>
      <c r="R25914" s="127"/>
    </row>
    <row r="25915" spans="7:18" x14ac:dyDescent="0.2">
      <c r="G25915" s="64"/>
      <c r="H25915" s="64"/>
      <c r="O25915" s="87"/>
      <c r="P25915" s="127"/>
      <c r="Q25915" s="127"/>
      <c r="R25915" s="127"/>
    </row>
    <row r="25916" spans="7:18" x14ac:dyDescent="0.2">
      <c r="G25916" s="64"/>
      <c r="H25916" s="64"/>
      <c r="O25916" s="87"/>
      <c r="P25916" s="127"/>
      <c r="Q25916" s="127"/>
      <c r="R25916" s="127"/>
    </row>
    <row r="25917" spans="7:18" x14ac:dyDescent="0.2">
      <c r="G25917" s="64"/>
      <c r="H25917" s="64"/>
      <c r="O25917" s="87"/>
      <c r="P25917" s="127"/>
      <c r="Q25917" s="127"/>
      <c r="R25917" s="127"/>
    </row>
    <row r="25918" spans="7:18" x14ac:dyDescent="0.2">
      <c r="G25918" s="64"/>
      <c r="H25918" s="64"/>
      <c r="O25918" s="87"/>
      <c r="P25918" s="127"/>
      <c r="Q25918" s="127"/>
      <c r="R25918" s="127"/>
    </row>
    <row r="25919" spans="7:18" x14ac:dyDescent="0.2">
      <c r="G25919" s="64"/>
      <c r="H25919" s="64"/>
      <c r="O25919" s="87"/>
      <c r="P25919" s="127"/>
      <c r="Q25919" s="127"/>
      <c r="R25919" s="127"/>
    </row>
    <row r="25920" spans="7:18" x14ac:dyDescent="0.2">
      <c r="G25920" s="64"/>
      <c r="H25920" s="64"/>
      <c r="O25920" s="87"/>
      <c r="P25920" s="127"/>
      <c r="Q25920" s="127"/>
      <c r="R25920" s="127"/>
    </row>
    <row r="25921" spans="7:18" x14ac:dyDescent="0.2">
      <c r="G25921" s="64"/>
      <c r="H25921" s="64"/>
      <c r="O25921" s="87"/>
      <c r="P25921" s="127"/>
      <c r="Q25921" s="127"/>
      <c r="R25921" s="127"/>
    </row>
    <row r="25922" spans="7:18" x14ac:dyDescent="0.2">
      <c r="G25922" s="64"/>
      <c r="H25922" s="64"/>
      <c r="O25922" s="87"/>
      <c r="P25922" s="127"/>
      <c r="Q25922" s="127"/>
      <c r="R25922" s="127"/>
    </row>
    <row r="25923" spans="7:18" x14ac:dyDescent="0.2">
      <c r="G25923" s="64"/>
      <c r="H25923" s="64"/>
      <c r="O25923" s="87"/>
      <c r="P25923" s="127"/>
      <c r="Q25923" s="127"/>
      <c r="R25923" s="127"/>
    </row>
    <row r="25924" spans="7:18" x14ac:dyDescent="0.2">
      <c r="G25924" s="64"/>
      <c r="H25924" s="64"/>
      <c r="O25924" s="87"/>
      <c r="P25924" s="127"/>
      <c r="Q25924" s="127"/>
      <c r="R25924" s="127"/>
    </row>
    <row r="25925" spans="7:18" x14ac:dyDescent="0.2">
      <c r="G25925" s="64"/>
      <c r="H25925" s="64"/>
      <c r="O25925" s="87"/>
      <c r="P25925" s="127"/>
      <c r="Q25925" s="127"/>
      <c r="R25925" s="127"/>
    </row>
    <row r="25926" spans="7:18" x14ac:dyDescent="0.2">
      <c r="G25926" s="64"/>
      <c r="H25926" s="64"/>
      <c r="O25926" s="87"/>
      <c r="P25926" s="127"/>
      <c r="Q25926" s="127"/>
      <c r="R25926" s="127"/>
    </row>
    <row r="25927" spans="7:18" x14ac:dyDescent="0.2">
      <c r="G25927" s="64"/>
      <c r="H25927" s="64"/>
      <c r="O25927" s="87"/>
      <c r="P25927" s="127"/>
      <c r="Q25927" s="127"/>
      <c r="R25927" s="127"/>
    </row>
    <row r="25928" spans="7:18" x14ac:dyDescent="0.2">
      <c r="G25928" s="64"/>
      <c r="H25928" s="64"/>
      <c r="O25928" s="87"/>
      <c r="P25928" s="127"/>
      <c r="Q25928" s="127"/>
      <c r="R25928" s="127"/>
    </row>
    <row r="25929" spans="7:18" x14ac:dyDescent="0.2">
      <c r="G25929" s="64"/>
      <c r="H25929" s="64"/>
      <c r="O25929" s="87"/>
      <c r="P25929" s="127"/>
      <c r="Q25929" s="127"/>
      <c r="R25929" s="127"/>
    </row>
    <row r="25930" spans="7:18" x14ac:dyDescent="0.2">
      <c r="G25930" s="64"/>
      <c r="H25930" s="64"/>
      <c r="O25930" s="87"/>
      <c r="P25930" s="127"/>
      <c r="Q25930" s="127"/>
      <c r="R25930" s="127"/>
    </row>
    <row r="25931" spans="7:18" x14ac:dyDescent="0.2">
      <c r="G25931" s="64"/>
      <c r="H25931" s="64"/>
      <c r="O25931" s="87"/>
      <c r="P25931" s="127"/>
      <c r="Q25931" s="127"/>
      <c r="R25931" s="127"/>
    </row>
    <row r="25932" spans="7:18" x14ac:dyDescent="0.2">
      <c r="G25932" s="64"/>
      <c r="H25932" s="64"/>
      <c r="O25932" s="87"/>
      <c r="P25932" s="127"/>
      <c r="Q25932" s="127"/>
      <c r="R25932" s="127"/>
    </row>
    <row r="25933" spans="7:18" x14ac:dyDescent="0.2">
      <c r="G25933" s="64"/>
      <c r="H25933" s="64"/>
      <c r="O25933" s="87"/>
      <c r="P25933" s="127"/>
      <c r="Q25933" s="127"/>
      <c r="R25933" s="127"/>
    </row>
    <row r="25934" spans="7:18" x14ac:dyDescent="0.2">
      <c r="G25934" s="64"/>
      <c r="H25934" s="64"/>
      <c r="O25934" s="87"/>
      <c r="P25934" s="127"/>
      <c r="Q25934" s="127"/>
      <c r="R25934" s="127"/>
    </row>
    <row r="25935" spans="7:18" x14ac:dyDescent="0.2">
      <c r="G25935" s="64"/>
      <c r="H25935" s="64"/>
      <c r="O25935" s="87"/>
      <c r="P25935" s="127"/>
      <c r="Q25935" s="127"/>
      <c r="R25935" s="127"/>
    </row>
    <row r="25936" spans="7:18" x14ac:dyDescent="0.2">
      <c r="G25936" s="64"/>
      <c r="H25936" s="64"/>
      <c r="O25936" s="87"/>
      <c r="P25936" s="127"/>
      <c r="Q25936" s="127"/>
      <c r="R25936" s="127"/>
    </row>
    <row r="25937" spans="7:18" x14ac:dyDescent="0.2">
      <c r="G25937" s="64"/>
      <c r="H25937" s="64"/>
      <c r="O25937" s="87"/>
      <c r="P25937" s="127"/>
      <c r="Q25937" s="127"/>
      <c r="R25937" s="127"/>
    </row>
    <row r="25938" spans="7:18" x14ac:dyDescent="0.2">
      <c r="G25938" s="64"/>
      <c r="H25938" s="64"/>
      <c r="O25938" s="87"/>
      <c r="P25938" s="127"/>
      <c r="Q25938" s="127"/>
      <c r="R25938" s="127"/>
    </row>
    <row r="25939" spans="7:18" x14ac:dyDescent="0.2">
      <c r="G25939" s="64"/>
      <c r="H25939" s="64"/>
      <c r="O25939" s="87"/>
      <c r="P25939" s="127"/>
      <c r="Q25939" s="127"/>
      <c r="R25939" s="127"/>
    </row>
    <row r="25940" spans="7:18" x14ac:dyDescent="0.2">
      <c r="G25940" s="64"/>
      <c r="H25940" s="64"/>
      <c r="O25940" s="87"/>
      <c r="P25940" s="127"/>
      <c r="Q25940" s="127"/>
      <c r="R25940" s="127"/>
    </row>
    <row r="25941" spans="7:18" x14ac:dyDescent="0.2">
      <c r="G25941" s="64"/>
      <c r="H25941" s="64"/>
      <c r="O25941" s="87"/>
      <c r="P25941" s="127"/>
      <c r="Q25941" s="127"/>
      <c r="R25941" s="127"/>
    </row>
    <row r="25942" spans="7:18" x14ac:dyDescent="0.2">
      <c r="G25942" s="64"/>
      <c r="H25942" s="64"/>
      <c r="O25942" s="87"/>
      <c r="P25942" s="127"/>
      <c r="Q25942" s="127"/>
      <c r="R25942" s="127"/>
    </row>
    <row r="25943" spans="7:18" x14ac:dyDescent="0.2">
      <c r="G25943" s="64"/>
      <c r="H25943" s="64"/>
      <c r="O25943" s="87"/>
      <c r="P25943" s="127"/>
      <c r="Q25943" s="127"/>
      <c r="R25943" s="127"/>
    </row>
    <row r="25944" spans="7:18" x14ac:dyDescent="0.2">
      <c r="G25944" s="64"/>
      <c r="H25944" s="64"/>
      <c r="O25944" s="87"/>
      <c r="P25944" s="127"/>
      <c r="Q25944" s="127"/>
      <c r="R25944" s="127"/>
    </row>
    <row r="25945" spans="7:18" x14ac:dyDescent="0.2">
      <c r="G25945" s="64"/>
      <c r="H25945" s="64"/>
      <c r="O25945" s="87"/>
      <c r="P25945" s="127"/>
      <c r="Q25945" s="127"/>
      <c r="R25945" s="127"/>
    </row>
    <row r="25946" spans="7:18" x14ac:dyDescent="0.2">
      <c r="G25946" s="64"/>
      <c r="H25946" s="64"/>
      <c r="O25946" s="87"/>
      <c r="P25946" s="127"/>
      <c r="Q25946" s="127"/>
      <c r="R25946" s="127"/>
    </row>
    <row r="25947" spans="7:18" x14ac:dyDescent="0.2">
      <c r="G25947" s="64"/>
      <c r="H25947" s="64"/>
      <c r="O25947" s="87"/>
      <c r="P25947" s="127"/>
      <c r="Q25947" s="127"/>
      <c r="R25947" s="127"/>
    </row>
    <row r="25948" spans="7:18" x14ac:dyDescent="0.2">
      <c r="G25948" s="64"/>
      <c r="H25948" s="64"/>
      <c r="O25948" s="87"/>
      <c r="P25948" s="127"/>
      <c r="Q25948" s="127"/>
      <c r="R25948" s="127"/>
    </row>
    <row r="25949" spans="7:18" x14ac:dyDescent="0.2">
      <c r="G25949" s="64"/>
      <c r="H25949" s="64"/>
      <c r="O25949" s="87"/>
      <c r="P25949" s="127"/>
      <c r="Q25949" s="127"/>
      <c r="R25949" s="127"/>
    </row>
    <row r="25950" spans="7:18" x14ac:dyDescent="0.2">
      <c r="G25950" s="64"/>
      <c r="H25950" s="64"/>
      <c r="O25950" s="87"/>
      <c r="P25950" s="127"/>
      <c r="Q25950" s="127"/>
      <c r="R25950" s="127"/>
    </row>
    <row r="25951" spans="7:18" x14ac:dyDescent="0.2">
      <c r="G25951" s="64"/>
      <c r="H25951" s="64"/>
      <c r="O25951" s="87"/>
      <c r="P25951" s="127"/>
      <c r="Q25951" s="127"/>
      <c r="R25951" s="127"/>
    </row>
    <row r="25952" spans="7:18" x14ac:dyDescent="0.2">
      <c r="G25952" s="64"/>
      <c r="H25952" s="64"/>
      <c r="O25952" s="87"/>
      <c r="P25952" s="127"/>
      <c r="Q25952" s="127"/>
      <c r="R25952" s="127"/>
    </row>
    <row r="25953" spans="7:18" x14ac:dyDescent="0.2">
      <c r="G25953" s="64"/>
      <c r="H25953" s="64"/>
      <c r="O25953" s="87"/>
      <c r="P25953" s="127"/>
      <c r="Q25953" s="127"/>
      <c r="R25953" s="127"/>
    </row>
    <row r="25954" spans="7:18" x14ac:dyDescent="0.2">
      <c r="G25954" s="64"/>
      <c r="H25954" s="64"/>
      <c r="O25954" s="87"/>
      <c r="P25954" s="127"/>
      <c r="Q25954" s="127"/>
      <c r="R25954" s="127"/>
    </row>
    <row r="25955" spans="7:18" x14ac:dyDescent="0.2">
      <c r="G25955" s="64"/>
      <c r="H25955" s="64"/>
      <c r="O25955" s="87"/>
      <c r="P25955" s="127"/>
      <c r="Q25955" s="127"/>
      <c r="R25955" s="127"/>
    </row>
    <row r="25956" spans="7:18" x14ac:dyDescent="0.2">
      <c r="G25956" s="64"/>
      <c r="H25956" s="64"/>
      <c r="O25956" s="87"/>
      <c r="P25956" s="127"/>
      <c r="Q25956" s="127"/>
      <c r="R25956" s="127"/>
    </row>
    <row r="25957" spans="7:18" x14ac:dyDescent="0.2">
      <c r="G25957" s="64"/>
      <c r="H25957" s="64"/>
      <c r="O25957" s="87"/>
      <c r="P25957" s="127"/>
      <c r="Q25957" s="127"/>
      <c r="R25957" s="127"/>
    </row>
    <row r="25958" spans="7:18" x14ac:dyDescent="0.2">
      <c r="G25958" s="64"/>
      <c r="H25958" s="64"/>
      <c r="O25958" s="87"/>
      <c r="P25958" s="127"/>
      <c r="Q25958" s="127"/>
      <c r="R25958" s="127"/>
    </row>
    <row r="25959" spans="7:18" x14ac:dyDescent="0.2">
      <c r="G25959" s="64"/>
      <c r="H25959" s="64"/>
      <c r="O25959" s="87"/>
      <c r="P25959" s="127"/>
      <c r="Q25959" s="127"/>
      <c r="R25959" s="127"/>
    </row>
    <row r="25960" spans="7:18" x14ac:dyDescent="0.2">
      <c r="G25960" s="64"/>
      <c r="H25960" s="64"/>
      <c r="O25960" s="87"/>
      <c r="P25960" s="127"/>
      <c r="Q25960" s="127"/>
      <c r="R25960" s="127"/>
    </row>
    <row r="25961" spans="7:18" x14ac:dyDescent="0.2">
      <c r="G25961" s="64"/>
      <c r="H25961" s="64"/>
      <c r="O25961" s="87"/>
      <c r="P25961" s="127"/>
      <c r="Q25961" s="127"/>
      <c r="R25961" s="127"/>
    </row>
    <row r="25962" spans="7:18" x14ac:dyDescent="0.2">
      <c r="G25962" s="64"/>
      <c r="H25962" s="64"/>
      <c r="O25962" s="87"/>
      <c r="P25962" s="127"/>
      <c r="Q25962" s="127"/>
      <c r="R25962" s="127"/>
    </row>
    <row r="25963" spans="7:18" x14ac:dyDescent="0.2">
      <c r="G25963" s="64"/>
      <c r="H25963" s="64"/>
      <c r="O25963" s="87"/>
      <c r="P25963" s="127"/>
      <c r="Q25963" s="127"/>
      <c r="R25963" s="127"/>
    </row>
    <row r="25964" spans="7:18" x14ac:dyDescent="0.2">
      <c r="G25964" s="64"/>
      <c r="H25964" s="64"/>
      <c r="O25964" s="87"/>
      <c r="P25964" s="127"/>
      <c r="Q25964" s="127"/>
      <c r="R25964" s="127"/>
    </row>
    <row r="25965" spans="7:18" x14ac:dyDescent="0.2">
      <c r="G25965" s="64"/>
      <c r="H25965" s="64"/>
      <c r="O25965" s="87"/>
      <c r="P25965" s="127"/>
      <c r="Q25965" s="127"/>
      <c r="R25965" s="127"/>
    </row>
    <row r="25966" spans="7:18" x14ac:dyDescent="0.2">
      <c r="G25966" s="64"/>
      <c r="H25966" s="64"/>
      <c r="O25966" s="87"/>
      <c r="P25966" s="127"/>
      <c r="Q25966" s="127"/>
      <c r="R25966" s="127"/>
    </row>
    <row r="25967" spans="7:18" x14ac:dyDescent="0.2">
      <c r="G25967" s="64"/>
      <c r="H25967" s="64"/>
      <c r="O25967" s="87"/>
      <c r="P25967" s="127"/>
      <c r="Q25967" s="127"/>
      <c r="R25967" s="127"/>
    </row>
    <row r="25968" spans="7:18" x14ac:dyDescent="0.2">
      <c r="G25968" s="64"/>
      <c r="H25968" s="64"/>
      <c r="O25968" s="87"/>
      <c r="P25968" s="127"/>
      <c r="Q25968" s="127"/>
      <c r="R25968" s="127"/>
    </row>
    <row r="25969" spans="7:18" x14ac:dyDescent="0.2">
      <c r="G25969" s="64"/>
      <c r="H25969" s="64"/>
      <c r="O25969" s="87"/>
      <c r="P25969" s="127"/>
      <c r="Q25969" s="127"/>
      <c r="R25969" s="127"/>
    </row>
    <row r="25970" spans="7:18" x14ac:dyDescent="0.2">
      <c r="G25970" s="64"/>
      <c r="H25970" s="64"/>
      <c r="O25970" s="87"/>
      <c r="P25970" s="127"/>
      <c r="Q25970" s="127"/>
      <c r="R25970" s="127"/>
    </row>
    <row r="25971" spans="7:18" x14ac:dyDescent="0.2">
      <c r="G25971" s="64"/>
      <c r="H25971" s="64"/>
      <c r="O25971" s="87"/>
      <c r="P25971" s="127"/>
      <c r="Q25971" s="127"/>
      <c r="R25971" s="127"/>
    </row>
    <row r="25972" spans="7:18" x14ac:dyDescent="0.2">
      <c r="G25972" s="64"/>
      <c r="H25972" s="64"/>
      <c r="O25972" s="87"/>
      <c r="P25972" s="127"/>
      <c r="Q25972" s="127"/>
      <c r="R25972" s="127"/>
    </row>
    <row r="25973" spans="7:18" x14ac:dyDescent="0.2">
      <c r="G25973" s="64"/>
      <c r="H25973" s="64"/>
      <c r="O25973" s="87"/>
      <c r="P25973" s="127"/>
      <c r="Q25973" s="127"/>
      <c r="R25973" s="127"/>
    </row>
    <row r="25974" spans="7:18" x14ac:dyDescent="0.2">
      <c r="G25974" s="64"/>
      <c r="H25974" s="64"/>
      <c r="O25974" s="87"/>
      <c r="P25974" s="127"/>
      <c r="Q25974" s="127"/>
      <c r="R25974" s="127"/>
    </row>
    <row r="25975" spans="7:18" x14ac:dyDescent="0.2">
      <c r="G25975" s="64"/>
      <c r="H25975" s="64"/>
      <c r="O25975" s="87"/>
      <c r="P25975" s="127"/>
      <c r="Q25975" s="127"/>
      <c r="R25975" s="127"/>
    </row>
    <row r="25976" spans="7:18" x14ac:dyDescent="0.2">
      <c r="G25976" s="64"/>
      <c r="H25976" s="64"/>
      <c r="O25976" s="87"/>
      <c r="P25976" s="127"/>
      <c r="Q25976" s="127"/>
      <c r="R25976" s="127"/>
    </row>
    <row r="25977" spans="7:18" x14ac:dyDescent="0.2">
      <c r="G25977" s="64"/>
      <c r="H25977" s="64"/>
      <c r="O25977" s="87"/>
      <c r="P25977" s="127"/>
      <c r="Q25977" s="127"/>
      <c r="R25977" s="127"/>
    </row>
    <row r="25978" spans="7:18" x14ac:dyDescent="0.2">
      <c r="G25978" s="64"/>
      <c r="H25978" s="64"/>
      <c r="O25978" s="87"/>
      <c r="P25978" s="127"/>
      <c r="Q25978" s="127"/>
      <c r="R25978" s="127"/>
    </row>
    <row r="25979" spans="7:18" x14ac:dyDescent="0.2">
      <c r="G25979" s="64"/>
      <c r="H25979" s="64"/>
      <c r="O25979" s="87"/>
      <c r="P25979" s="127"/>
      <c r="Q25979" s="127"/>
      <c r="R25979" s="127"/>
    </row>
    <row r="25980" spans="7:18" x14ac:dyDescent="0.2">
      <c r="G25980" s="64"/>
      <c r="H25980" s="64"/>
      <c r="O25980" s="87"/>
      <c r="P25980" s="127"/>
      <c r="Q25980" s="127"/>
      <c r="R25980" s="127"/>
    </row>
    <row r="25981" spans="7:18" x14ac:dyDescent="0.2">
      <c r="G25981" s="64"/>
      <c r="H25981" s="64"/>
      <c r="O25981" s="87"/>
      <c r="P25981" s="127"/>
      <c r="Q25981" s="127"/>
      <c r="R25981" s="127"/>
    </row>
    <row r="25982" spans="7:18" x14ac:dyDescent="0.2">
      <c r="G25982" s="64"/>
      <c r="H25982" s="64"/>
      <c r="O25982" s="87"/>
      <c r="P25982" s="127"/>
      <c r="Q25982" s="127"/>
      <c r="R25982" s="127"/>
    </row>
    <row r="25983" spans="7:18" x14ac:dyDescent="0.2">
      <c r="G25983" s="64"/>
      <c r="H25983" s="64"/>
      <c r="O25983" s="87"/>
      <c r="P25983" s="127"/>
      <c r="Q25983" s="127"/>
      <c r="R25983" s="127"/>
    </row>
    <row r="25984" spans="7:18" x14ac:dyDescent="0.2">
      <c r="G25984" s="64"/>
      <c r="H25984" s="64"/>
      <c r="O25984" s="87"/>
      <c r="P25984" s="127"/>
      <c r="Q25984" s="127"/>
      <c r="R25984" s="127"/>
    </row>
    <row r="25985" spans="7:18" x14ac:dyDescent="0.2">
      <c r="G25985" s="64"/>
      <c r="H25985" s="64"/>
      <c r="O25985" s="87"/>
      <c r="P25985" s="127"/>
      <c r="Q25985" s="127"/>
      <c r="R25985" s="127"/>
    </row>
    <row r="25986" spans="7:18" x14ac:dyDescent="0.2">
      <c r="G25986" s="64"/>
      <c r="H25986" s="64"/>
      <c r="O25986" s="87"/>
      <c r="P25986" s="127"/>
      <c r="Q25986" s="127"/>
      <c r="R25986" s="127"/>
    </row>
    <row r="25987" spans="7:18" x14ac:dyDescent="0.2">
      <c r="G25987" s="64"/>
      <c r="H25987" s="64"/>
      <c r="O25987" s="87"/>
      <c r="P25987" s="127"/>
      <c r="Q25987" s="127"/>
      <c r="R25987" s="127"/>
    </row>
    <row r="25988" spans="7:18" x14ac:dyDescent="0.2">
      <c r="G25988" s="64"/>
      <c r="H25988" s="64"/>
      <c r="O25988" s="87"/>
      <c r="P25988" s="127"/>
      <c r="Q25988" s="127"/>
      <c r="R25988" s="127"/>
    </row>
    <row r="25989" spans="7:18" x14ac:dyDescent="0.2">
      <c r="G25989" s="64"/>
      <c r="H25989" s="64"/>
      <c r="O25989" s="87"/>
      <c r="P25989" s="127"/>
      <c r="Q25989" s="127"/>
      <c r="R25989" s="127"/>
    </row>
    <row r="25990" spans="7:18" x14ac:dyDescent="0.2">
      <c r="G25990" s="64"/>
      <c r="H25990" s="64"/>
      <c r="O25990" s="87"/>
      <c r="P25990" s="127"/>
      <c r="Q25990" s="127"/>
      <c r="R25990" s="127"/>
    </row>
    <row r="25991" spans="7:18" x14ac:dyDescent="0.2">
      <c r="G25991" s="64"/>
      <c r="H25991" s="64"/>
      <c r="O25991" s="87"/>
      <c r="P25991" s="127"/>
      <c r="Q25991" s="127"/>
      <c r="R25991" s="127"/>
    </row>
    <row r="25992" spans="7:18" x14ac:dyDescent="0.2">
      <c r="G25992" s="64"/>
      <c r="H25992" s="64"/>
      <c r="O25992" s="87"/>
      <c r="P25992" s="127"/>
      <c r="Q25992" s="127"/>
      <c r="R25992" s="127"/>
    </row>
    <row r="25993" spans="7:18" x14ac:dyDescent="0.2">
      <c r="G25993" s="64"/>
      <c r="H25993" s="64"/>
      <c r="O25993" s="87"/>
      <c r="P25993" s="127"/>
      <c r="Q25993" s="127"/>
      <c r="R25993" s="127"/>
    </row>
    <row r="25994" spans="7:18" x14ac:dyDescent="0.2">
      <c r="G25994" s="64"/>
      <c r="H25994" s="64"/>
      <c r="O25994" s="87"/>
      <c r="P25994" s="127"/>
      <c r="Q25994" s="127"/>
      <c r="R25994" s="127"/>
    </row>
    <row r="25995" spans="7:18" x14ac:dyDescent="0.2">
      <c r="G25995" s="64"/>
      <c r="H25995" s="64"/>
      <c r="O25995" s="87"/>
      <c r="P25995" s="127"/>
      <c r="Q25995" s="127"/>
      <c r="R25995" s="127"/>
    </row>
    <row r="25996" spans="7:18" x14ac:dyDescent="0.2">
      <c r="G25996" s="64"/>
      <c r="H25996" s="64"/>
      <c r="O25996" s="87"/>
      <c r="P25996" s="127"/>
      <c r="Q25996" s="127"/>
      <c r="R25996" s="127"/>
    </row>
    <row r="25997" spans="7:18" x14ac:dyDescent="0.2">
      <c r="G25997" s="64"/>
      <c r="H25997" s="64"/>
      <c r="O25997" s="87"/>
      <c r="P25997" s="127"/>
      <c r="Q25997" s="127"/>
      <c r="R25997" s="127"/>
    </row>
    <row r="25998" spans="7:18" x14ac:dyDescent="0.2">
      <c r="G25998" s="64"/>
      <c r="H25998" s="64"/>
      <c r="O25998" s="87"/>
      <c r="P25998" s="127"/>
      <c r="Q25998" s="127"/>
      <c r="R25998" s="127"/>
    </row>
    <row r="25999" spans="7:18" x14ac:dyDescent="0.2">
      <c r="G25999" s="64"/>
      <c r="H25999" s="64"/>
      <c r="O25999" s="87"/>
      <c r="P25999" s="127"/>
      <c r="Q25999" s="127"/>
      <c r="R25999" s="127"/>
    </row>
    <row r="26000" spans="7:18" x14ac:dyDescent="0.2">
      <c r="G26000" s="64"/>
      <c r="H26000" s="64"/>
      <c r="O26000" s="87"/>
      <c r="P26000" s="127"/>
      <c r="Q26000" s="127"/>
      <c r="R26000" s="127"/>
    </row>
    <row r="26001" spans="7:18" x14ac:dyDescent="0.2">
      <c r="G26001" s="64"/>
      <c r="H26001" s="64"/>
      <c r="O26001" s="87"/>
      <c r="P26001" s="127"/>
      <c r="Q26001" s="127"/>
      <c r="R26001" s="127"/>
    </row>
    <row r="26002" spans="7:18" x14ac:dyDescent="0.2">
      <c r="G26002" s="64"/>
      <c r="H26002" s="64"/>
      <c r="O26002" s="87"/>
      <c r="P26002" s="127"/>
      <c r="Q26002" s="127"/>
      <c r="R26002" s="127"/>
    </row>
    <row r="26003" spans="7:18" x14ac:dyDescent="0.2">
      <c r="G26003" s="64"/>
      <c r="H26003" s="64"/>
      <c r="O26003" s="87"/>
      <c r="P26003" s="127"/>
      <c r="Q26003" s="127"/>
      <c r="R26003" s="127"/>
    </row>
    <row r="26004" spans="7:18" x14ac:dyDescent="0.2">
      <c r="G26004" s="64"/>
      <c r="H26004" s="64"/>
      <c r="O26004" s="87"/>
      <c r="P26004" s="127"/>
      <c r="Q26004" s="127"/>
      <c r="R26004" s="127"/>
    </row>
    <row r="26005" spans="7:18" x14ac:dyDescent="0.2">
      <c r="G26005" s="64"/>
      <c r="H26005" s="64"/>
      <c r="O26005" s="87"/>
      <c r="P26005" s="127"/>
      <c r="Q26005" s="127"/>
      <c r="R26005" s="127"/>
    </row>
    <row r="26006" spans="7:18" x14ac:dyDescent="0.2">
      <c r="G26006" s="64"/>
      <c r="H26006" s="64"/>
      <c r="O26006" s="87"/>
      <c r="P26006" s="127"/>
      <c r="Q26006" s="127"/>
      <c r="R26006" s="127"/>
    </row>
    <row r="26007" spans="7:18" x14ac:dyDescent="0.2">
      <c r="G26007" s="64"/>
      <c r="H26007" s="64"/>
      <c r="O26007" s="87"/>
      <c r="P26007" s="127"/>
      <c r="Q26007" s="127"/>
      <c r="R26007" s="127"/>
    </row>
    <row r="26008" spans="7:18" x14ac:dyDescent="0.2">
      <c r="G26008" s="64"/>
      <c r="H26008" s="64"/>
      <c r="O26008" s="87"/>
      <c r="P26008" s="127"/>
      <c r="Q26008" s="127"/>
      <c r="R26008" s="127"/>
    </row>
    <row r="26009" spans="7:18" x14ac:dyDescent="0.2">
      <c r="G26009" s="64"/>
      <c r="H26009" s="64"/>
      <c r="O26009" s="87"/>
      <c r="P26009" s="127"/>
      <c r="Q26009" s="127"/>
      <c r="R26009" s="127"/>
    </row>
    <row r="26010" spans="7:18" x14ac:dyDescent="0.2">
      <c r="G26010" s="64"/>
      <c r="H26010" s="64"/>
      <c r="O26010" s="87"/>
      <c r="P26010" s="127"/>
      <c r="Q26010" s="127"/>
      <c r="R26010" s="127"/>
    </row>
    <row r="26011" spans="7:18" x14ac:dyDescent="0.2">
      <c r="G26011" s="64"/>
      <c r="H26011" s="64"/>
      <c r="O26011" s="87"/>
      <c r="P26011" s="127"/>
      <c r="Q26011" s="127"/>
      <c r="R26011" s="127"/>
    </row>
    <row r="26012" spans="7:18" x14ac:dyDescent="0.2">
      <c r="G26012" s="64"/>
      <c r="H26012" s="64"/>
      <c r="O26012" s="87"/>
      <c r="P26012" s="127"/>
      <c r="Q26012" s="127"/>
      <c r="R26012" s="127"/>
    </row>
    <row r="26013" spans="7:18" x14ac:dyDescent="0.2">
      <c r="G26013" s="64"/>
      <c r="H26013" s="64"/>
      <c r="O26013" s="87"/>
      <c r="P26013" s="127"/>
      <c r="Q26013" s="127"/>
      <c r="R26013" s="127"/>
    </row>
    <row r="26014" spans="7:18" x14ac:dyDescent="0.2">
      <c r="G26014" s="64"/>
      <c r="H26014" s="64"/>
      <c r="O26014" s="87"/>
      <c r="P26014" s="127"/>
      <c r="Q26014" s="127"/>
      <c r="R26014" s="127"/>
    </row>
    <row r="26015" spans="7:18" x14ac:dyDescent="0.2">
      <c r="G26015" s="64"/>
      <c r="H26015" s="64"/>
      <c r="O26015" s="87"/>
      <c r="P26015" s="127"/>
      <c r="Q26015" s="127"/>
      <c r="R26015" s="127"/>
    </row>
    <row r="26016" spans="7:18" x14ac:dyDescent="0.2">
      <c r="G26016" s="64"/>
      <c r="H26016" s="64"/>
      <c r="O26016" s="87"/>
      <c r="P26016" s="127"/>
      <c r="Q26016" s="127"/>
      <c r="R26016" s="127"/>
    </row>
    <row r="26017" spans="7:18" x14ac:dyDescent="0.2">
      <c r="G26017" s="64"/>
      <c r="H26017" s="64"/>
      <c r="O26017" s="87"/>
      <c r="P26017" s="127"/>
      <c r="Q26017" s="127"/>
      <c r="R26017" s="127"/>
    </row>
    <row r="26018" spans="7:18" x14ac:dyDescent="0.2">
      <c r="G26018" s="64"/>
      <c r="H26018" s="64"/>
      <c r="O26018" s="87"/>
      <c r="P26018" s="127"/>
      <c r="Q26018" s="127"/>
      <c r="R26018" s="127"/>
    </row>
    <row r="26019" spans="7:18" x14ac:dyDescent="0.2">
      <c r="G26019" s="64"/>
      <c r="H26019" s="64"/>
      <c r="O26019" s="87"/>
      <c r="P26019" s="127"/>
      <c r="Q26019" s="127"/>
      <c r="R26019" s="127"/>
    </row>
    <row r="26020" spans="7:18" x14ac:dyDescent="0.2">
      <c r="G26020" s="64"/>
      <c r="H26020" s="64"/>
      <c r="O26020" s="87"/>
      <c r="P26020" s="127"/>
      <c r="Q26020" s="127"/>
      <c r="R26020" s="127"/>
    </row>
    <row r="26021" spans="7:18" x14ac:dyDescent="0.2">
      <c r="G26021" s="64"/>
      <c r="H26021" s="64"/>
      <c r="O26021" s="87"/>
      <c r="P26021" s="127"/>
      <c r="Q26021" s="127"/>
      <c r="R26021" s="127"/>
    </row>
    <row r="26022" spans="7:18" x14ac:dyDescent="0.2">
      <c r="G26022" s="64"/>
      <c r="H26022" s="64"/>
      <c r="O26022" s="87"/>
      <c r="P26022" s="127"/>
      <c r="Q26022" s="127"/>
      <c r="R26022" s="127"/>
    </row>
    <row r="26023" spans="7:18" x14ac:dyDescent="0.2">
      <c r="G26023" s="64"/>
      <c r="H26023" s="64"/>
      <c r="O26023" s="87"/>
      <c r="P26023" s="127"/>
      <c r="Q26023" s="127"/>
      <c r="R26023" s="127"/>
    </row>
    <row r="26024" spans="7:18" x14ac:dyDescent="0.2">
      <c r="G26024" s="64"/>
      <c r="H26024" s="64"/>
      <c r="O26024" s="87"/>
      <c r="P26024" s="127"/>
      <c r="Q26024" s="127"/>
      <c r="R26024" s="127"/>
    </row>
    <row r="26025" spans="7:18" x14ac:dyDescent="0.2">
      <c r="G26025" s="64"/>
      <c r="H26025" s="64"/>
      <c r="O26025" s="87"/>
      <c r="P26025" s="127"/>
      <c r="Q26025" s="127"/>
      <c r="R26025" s="127"/>
    </row>
    <row r="26026" spans="7:18" x14ac:dyDescent="0.2">
      <c r="G26026" s="64"/>
      <c r="H26026" s="64"/>
      <c r="O26026" s="87"/>
      <c r="P26026" s="127"/>
      <c r="Q26026" s="127"/>
      <c r="R26026" s="127"/>
    </row>
    <row r="26027" spans="7:18" x14ac:dyDescent="0.2">
      <c r="G26027" s="64"/>
      <c r="H26027" s="64"/>
      <c r="O26027" s="87"/>
      <c r="P26027" s="127"/>
      <c r="Q26027" s="127"/>
      <c r="R26027" s="127"/>
    </row>
    <row r="26028" spans="7:18" x14ac:dyDescent="0.2">
      <c r="G26028" s="64"/>
      <c r="H26028" s="64"/>
      <c r="O26028" s="87"/>
      <c r="P26028" s="127"/>
      <c r="Q26028" s="127"/>
      <c r="R26028" s="127"/>
    </row>
    <row r="26029" spans="7:18" x14ac:dyDescent="0.2">
      <c r="G26029" s="64"/>
      <c r="H26029" s="64"/>
      <c r="O26029" s="87"/>
      <c r="P26029" s="127"/>
      <c r="Q26029" s="127"/>
      <c r="R26029" s="127"/>
    </row>
    <row r="26030" spans="7:18" x14ac:dyDescent="0.2">
      <c r="G26030" s="64"/>
      <c r="H26030" s="64"/>
      <c r="O26030" s="87"/>
      <c r="P26030" s="127"/>
      <c r="Q26030" s="127"/>
      <c r="R26030" s="127"/>
    </row>
    <row r="26031" spans="7:18" x14ac:dyDescent="0.2">
      <c r="G26031" s="64"/>
      <c r="H26031" s="64"/>
      <c r="O26031" s="87"/>
      <c r="P26031" s="127"/>
      <c r="Q26031" s="127"/>
      <c r="R26031" s="127"/>
    </row>
    <row r="26032" spans="7:18" x14ac:dyDescent="0.2">
      <c r="G26032" s="64"/>
      <c r="H26032" s="64"/>
      <c r="O26032" s="87"/>
      <c r="P26032" s="127"/>
      <c r="Q26032" s="127"/>
      <c r="R26032" s="127"/>
    </row>
    <row r="26033" spans="7:18" x14ac:dyDescent="0.2">
      <c r="G26033" s="64"/>
      <c r="H26033" s="64"/>
      <c r="O26033" s="87"/>
      <c r="P26033" s="127"/>
      <c r="Q26033" s="127"/>
      <c r="R26033" s="127"/>
    </row>
    <row r="26034" spans="7:18" x14ac:dyDescent="0.2">
      <c r="G26034" s="64"/>
      <c r="H26034" s="64"/>
      <c r="O26034" s="87"/>
      <c r="P26034" s="127"/>
      <c r="Q26034" s="127"/>
      <c r="R26034" s="127"/>
    </row>
    <row r="26035" spans="7:18" x14ac:dyDescent="0.2">
      <c r="G26035" s="64"/>
      <c r="H26035" s="64"/>
      <c r="O26035" s="87"/>
      <c r="P26035" s="127"/>
      <c r="Q26035" s="127"/>
      <c r="R26035" s="127"/>
    </row>
    <row r="26036" spans="7:18" x14ac:dyDescent="0.2">
      <c r="G26036" s="64"/>
      <c r="H26036" s="64"/>
      <c r="O26036" s="87"/>
      <c r="P26036" s="127"/>
      <c r="Q26036" s="127"/>
      <c r="R26036" s="127"/>
    </row>
    <row r="26037" spans="7:18" x14ac:dyDescent="0.2">
      <c r="G26037" s="64"/>
      <c r="H26037" s="64"/>
      <c r="O26037" s="87"/>
      <c r="P26037" s="127"/>
      <c r="Q26037" s="127"/>
      <c r="R26037" s="127"/>
    </row>
    <row r="26038" spans="7:18" x14ac:dyDescent="0.2">
      <c r="G26038" s="64"/>
      <c r="H26038" s="64"/>
      <c r="O26038" s="87"/>
      <c r="P26038" s="127"/>
      <c r="Q26038" s="127"/>
      <c r="R26038" s="127"/>
    </row>
    <row r="26039" spans="7:18" x14ac:dyDescent="0.2">
      <c r="G26039" s="64"/>
      <c r="H26039" s="64"/>
      <c r="O26039" s="87"/>
      <c r="P26039" s="127"/>
      <c r="Q26039" s="127"/>
      <c r="R26039" s="127"/>
    </row>
    <row r="26040" spans="7:18" x14ac:dyDescent="0.2">
      <c r="G26040" s="64"/>
      <c r="H26040" s="64"/>
      <c r="O26040" s="87"/>
      <c r="P26040" s="127"/>
      <c r="Q26040" s="127"/>
      <c r="R26040" s="127"/>
    </row>
    <row r="26041" spans="7:18" x14ac:dyDescent="0.2">
      <c r="G26041" s="64"/>
      <c r="H26041" s="64"/>
      <c r="O26041" s="87"/>
      <c r="P26041" s="127"/>
      <c r="Q26041" s="127"/>
      <c r="R26041" s="127"/>
    </row>
    <row r="26042" spans="7:18" x14ac:dyDescent="0.2">
      <c r="G26042" s="64"/>
      <c r="H26042" s="64"/>
      <c r="O26042" s="87"/>
      <c r="P26042" s="127"/>
      <c r="Q26042" s="127"/>
      <c r="R26042" s="127"/>
    </row>
    <row r="26043" spans="7:18" x14ac:dyDescent="0.2">
      <c r="G26043" s="64"/>
      <c r="H26043" s="64"/>
      <c r="O26043" s="87"/>
      <c r="P26043" s="127"/>
      <c r="Q26043" s="127"/>
      <c r="R26043" s="127"/>
    </row>
    <row r="26044" spans="7:18" x14ac:dyDescent="0.2">
      <c r="G26044" s="64"/>
      <c r="H26044" s="64"/>
      <c r="O26044" s="87"/>
      <c r="P26044" s="127"/>
      <c r="Q26044" s="127"/>
      <c r="R26044" s="127"/>
    </row>
    <row r="26045" spans="7:18" x14ac:dyDescent="0.2">
      <c r="G26045" s="64"/>
      <c r="H26045" s="64"/>
      <c r="O26045" s="87"/>
      <c r="P26045" s="127"/>
      <c r="Q26045" s="127"/>
      <c r="R26045" s="127"/>
    </row>
    <row r="26046" spans="7:18" x14ac:dyDescent="0.2">
      <c r="G26046" s="64"/>
      <c r="H26046" s="64"/>
      <c r="O26046" s="87"/>
      <c r="P26046" s="127"/>
      <c r="Q26046" s="127"/>
      <c r="R26046" s="127"/>
    </row>
    <row r="26047" spans="7:18" x14ac:dyDescent="0.2">
      <c r="G26047" s="64"/>
      <c r="H26047" s="64"/>
      <c r="O26047" s="87"/>
      <c r="P26047" s="127"/>
      <c r="Q26047" s="127"/>
      <c r="R26047" s="127"/>
    </row>
    <row r="26048" spans="7:18" x14ac:dyDescent="0.2">
      <c r="G26048" s="64"/>
      <c r="H26048" s="64"/>
      <c r="O26048" s="87"/>
      <c r="P26048" s="127"/>
      <c r="Q26048" s="127"/>
      <c r="R26048" s="127"/>
    </row>
    <row r="26049" spans="7:18" x14ac:dyDescent="0.2">
      <c r="G26049" s="64"/>
      <c r="H26049" s="64"/>
      <c r="O26049" s="87"/>
      <c r="P26049" s="127"/>
      <c r="Q26049" s="127"/>
      <c r="R26049" s="127"/>
    </row>
    <row r="26050" spans="7:18" x14ac:dyDescent="0.2">
      <c r="G26050" s="64"/>
      <c r="H26050" s="64"/>
      <c r="O26050" s="87"/>
      <c r="P26050" s="127"/>
      <c r="Q26050" s="127"/>
      <c r="R26050" s="127"/>
    </row>
    <row r="26051" spans="7:18" x14ac:dyDescent="0.2">
      <c r="G26051" s="64"/>
      <c r="H26051" s="64"/>
      <c r="O26051" s="87"/>
      <c r="P26051" s="127"/>
      <c r="Q26051" s="127"/>
      <c r="R26051" s="127"/>
    </row>
    <row r="26052" spans="7:18" x14ac:dyDescent="0.2">
      <c r="G26052" s="64"/>
      <c r="H26052" s="64"/>
      <c r="O26052" s="87"/>
      <c r="P26052" s="127"/>
      <c r="Q26052" s="127"/>
      <c r="R26052" s="127"/>
    </row>
    <row r="26053" spans="7:18" x14ac:dyDescent="0.2">
      <c r="G26053" s="64"/>
      <c r="H26053" s="64"/>
      <c r="O26053" s="87"/>
      <c r="P26053" s="127"/>
      <c r="Q26053" s="127"/>
      <c r="R26053" s="127"/>
    </row>
    <row r="26054" spans="7:18" x14ac:dyDescent="0.2">
      <c r="G26054" s="64"/>
      <c r="H26054" s="64"/>
      <c r="O26054" s="87"/>
      <c r="P26054" s="127"/>
      <c r="Q26054" s="127"/>
      <c r="R26054" s="127"/>
    </row>
    <row r="26055" spans="7:18" x14ac:dyDescent="0.2">
      <c r="G26055" s="64"/>
      <c r="H26055" s="64"/>
      <c r="O26055" s="87"/>
      <c r="P26055" s="127"/>
      <c r="Q26055" s="127"/>
      <c r="R26055" s="127"/>
    </row>
    <row r="26056" spans="7:18" x14ac:dyDescent="0.2">
      <c r="G26056" s="64"/>
      <c r="H26056" s="64"/>
      <c r="O26056" s="87"/>
      <c r="P26056" s="127"/>
      <c r="Q26056" s="127"/>
      <c r="R26056" s="127"/>
    </row>
    <row r="26057" spans="7:18" x14ac:dyDescent="0.2">
      <c r="G26057" s="64"/>
      <c r="H26057" s="64"/>
      <c r="O26057" s="87"/>
      <c r="P26057" s="127"/>
      <c r="Q26057" s="127"/>
      <c r="R26057" s="127"/>
    </row>
    <row r="26058" spans="7:18" x14ac:dyDescent="0.2">
      <c r="G26058" s="64"/>
      <c r="H26058" s="64"/>
      <c r="O26058" s="87"/>
      <c r="P26058" s="127"/>
      <c r="Q26058" s="127"/>
      <c r="R26058" s="127"/>
    </row>
    <row r="26059" spans="7:18" x14ac:dyDescent="0.2">
      <c r="G26059" s="64"/>
      <c r="H26059" s="64"/>
      <c r="O26059" s="87"/>
      <c r="P26059" s="127"/>
      <c r="Q26059" s="127"/>
      <c r="R26059" s="127"/>
    </row>
    <row r="26060" spans="7:18" x14ac:dyDescent="0.2">
      <c r="G26060" s="64"/>
      <c r="H26060" s="64"/>
      <c r="O26060" s="87"/>
      <c r="P26060" s="127"/>
      <c r="Q26060" s="127"/>
      <c r="R26060" s="127"/>
    </row>
    <row r="26061" spans="7:18" x14ac:dyDescent="0.2">
      <c r="G26061" s="64"/>
      <c r="H26061" s="64"/>
      <c r="O26061" s="87"/>
      <c r="P26061" s="127"/>
      <c r="Q26061" s="127"/>
      <c r="R26061" s="127"/>
    </row>
    <row r="26062" spans="7:18" x14ac:dyDescent="0.2">
      <c r="G26062" s="64"/>
      <c r="H26062" s="64"/>
      <c r="O26062" s="87"/>
      <c r="P26062" s="127"/>
      <c r="Q26062" s="127"/>
      <c r="R26062" s="127"/>
    </row>
    <row r="26063" spans="7:18" x14ac:dyDescent="0.2">
      <c r="G26063" s="64"/>
      <c r="H26063" s="64"/>
      <c r="O26063" s="87"/>
      <c r="P26063" s="127"/>
      <c r="Q26063" s="127"/>
      <c r="R26063" s="127"/>
    </row>
    <row r="26064" spans="7:18" x14ac:dyDescent="0.2">
      <c r="G26064" s="64"/>
      <c r="H26064" s="64"/>
      <c r="O26064" s="87"/>
      <c r="P26064" s="127"/>
      <c r="Q26064" s="127"/>
      <c r="R26064" s="127"/>
    </row>
    <row r="26065" spans="7:18" x14ac:dyDescent="0.2">
      <c r="G26065" s="64"/>
      <c r="H26065" s="64"/>
      <c r="O26065" s="87"/>
      <c r="P26065" s="127"/>
      <c r="Q26065" s="127"/>
      <c r="R26065" s="127"/>
    </row>
    <row r="26066" spans="7:18" x14ac:dyDescent="0.2">
      <c r="G26066" s="64"/>
      <c r="H26066" s="64"/>
      <c r="O26066" s="87"/>
      <c r="P26066" s="127"/>
      <c r="Q26066" s="127"/>
      <c r="R26066" s="127"/>
    </row>
    <row r="26067" spans="7:18" x14ac:dyDescent="0.2">
      <c r="G26067" s="64"/>
      <c r="H26067" s="64"/>
      <c r="O26067" s="87"/>
      <c r="P26067" s="127"/>
      <c r="Q26067" s="127"/>
      <c r="R26067" s="127"/>
    </row>
    <row r="26068" spans="7:18" x14ac:dyDescent="0.2">
      <c r="G26068" s="64"/>
      <c r="H26068" s="64"/>
      <c r="O26068" s="87"/>
      <c r="P26068" s="127"/>
      <c r="Q26068" s="127"/>
      <c r="R26068" s="127"/>
    </row>
    <row r="26069" spans="7:18" x14ac:dyDescent="0.2">
      <c r="G26069" s="64"/>
      <c r="H26069" s="64"/>
      <c r="O26069" s="87"/>
      <c r="P26069" s="127"/>
      <c r="Q26069" s="127"/>
      <c r="R26069" s="127"/>
    </row>
    <row r="26070" spans="7:18" x14ac:dyDescent="0.2">
      <c r="G26070" s="64"/>
      <c r="H26070" s="64"/>
      <c r="O26070" s="87"/>
      <c r="P26070" s="127"/>
      <c r="Q26070" s="127"/>
      <c r="R26070" s="127"/>
    </row>
    <row r="26071" spans="7:18" x14ac:dyDescent="0.2">
      <c r="G26071" s="64"/>
      <c r="H26071" s="64"/>
      <c r="O26071" s="87"/>
      <c r="P26071" s="127"/>
      <c r="Q26071" s="127"/>
      <c r="R26071" s="127"/>
    </row>
    <row r="26072" spans="7:18" x14ac:dyDescent="0.2">
      <c r="G26072" s="64"/>
      <c r="H26072" s="64"/>
      <c r="O26072" s="87"/>
      <c r="P26072" s="127"/>
      <c r="Q26072" s="127"/>
      <c r="R26072" s="127"/>
    </row>
    <row r="26073" spans="7:18" x14ac:dyDescent="0.2">
      <c r="G26073" s="64"/>
      <c r="H26073" s="64"/>
      <c r="O26073" s="87"/>
      <c r="P26073" s="127"/>
      <c r="Q26073" s="127"/>
      <c r="R26073" s="127"/>
    </row>
    <row r="26074" spans="7:18" x14ac:dyDescent="0.2">
      <c r="G26074" s="64"/>
      <c r="H26074" s="64"/>
      <c r="O26074" s="87"/>
      <c r="P26074" s="127"/>
      <c r="Q26074" s="127"/>
      <c r="R26074" s="127"/>
    </row>
    <row r="26075" spans="7:18" x14ac:dyDescent="0.2">
      <c r="G26075" s="64"/>
      <c r="H26075" s="64"/>
      <c r="O26075" s="87"/>
      <c r="P26075" s="127"/>
      <c r="Q26075" s="127"/>
      <c r="R26075" s="127"/>
    </row>
    <row r="26076" spans="7:18" x14ac:dyDescent="0.2">
      <c r="G26076" s="64"/>
      <c r="H26076" s="64"/>
      <c r="O26076" s="87"/>
      <c r="P26076" s="127"/>
      <c r="Q26076" s="127"/>
      <c r="R26076" s="127"/>
    </row>
    <row r="26077" spans="7:18" x14ac:dyDescent="0.2">
      <c r="G26077" s="64"/>
      <c r="H26077" s="64"/>
      <c r="O26077" s="87"/>
      <c r="P26077" s="127"/>
      <c r="Q26077" s="127"/>
      <c r="R26077" s="127"/>
    </row>
    <row r="26078" spans="7:18" x14ac:dyDescent="0.2">
      <c r="G26078" s="64"/>
      <c r="H26078" s="64"/>
      <c r="O26078" s="87"/>
      <c r="P26078" s="127"/>
      <c r="Q26078" s="127"/>
      <c r="R26078" s="127"/>
    </row>
    <row r="26079" spans="7:18" x14ac:dyDescent="0.2">
      <c r="G26079" s="64"/>
      <c r="H26079" s="64"/>
      <c r="O26079" s="87"/>
      <c r="P26079" s="127"/>
      <c r="Q26079" s="127"/>
      <c r="R26079" s="127"/>
    </row>
    <row r="26080" spans="7:18" x14ac:dyDescent="0.2">
      <c r="G26080" s="64"/>
      <c r="H26080" s="64"/>
      <c r="O26080" s="87"/>
      <c r="P26080" s="127"/>
      <c r="Q26080" s="127"/>
      <c r="R26080" s="127"/>
    </row>
    <row r="26081" spans="7:18" x14ac:dyDescent="0.2">
      <c r="G26081" s="64"/>
      <c r="H26081" s="64"/>
      <c r="O26081" s="87"/>
      <c r="P26081" s="127"/>
      <c r="Q26081" s="127"/>
      <c r="R26081" s="127"/>
    </row>
    <row r="26082" spans="7:18" x14ac:dyDescent="0.2">
      <c r="G26082" s="64"/>
      <c r="H26082" s="64"/>
      <c r="O26082" s="87"/>
      <c r="P26082" s="127"/>
      <c r="Q26082" s="127"/>
      <c r="R26082" s="127"/>
    </row>
    <row r="26083" spans="7:18" x14ac:dyDescent="0.2">
      <c r="G26083" s="64"/>
      <c r="H26083" s="64"/>
      <c r="O26083" s="87"/>
      <c r="P26083" s="127"/>
      <c r="Q26083" s="127"/>
      <c r="R26083" s="127"/>
    </row>
    <row r="26084" spans="7:18" x14ac:dyDescent="0.2">
      <c r="G26084" s="64"/>
      <c r="H26084" s="64"/>
      <c r="O26084" s="87"/>
      <c r="P26084" s="127"/>
      <c r="Q26084" s="127"/>
      <c r="R26084" s="127"/>
    </row>
    <row r="26085" spans="7:18" x14ac:dyDescent="0.2">
      <c r="G26085" s="64"/>
      <c r="H26085" s="64"/>
      <c r="O26085" s="87"/>
      <c r="P26085" s="127"/>
      <c r="Q26085" s="127"/>
      <c r="R26085" s="127"/>
    </row>
    <row r="26086" spans="7:18" x14ac:dyDescent="0.2">
      <c r="G26086" s="64"/>
      <c r="H26086" s="64"/>
      <c r="O26086" s="87"/>
      <c r="P26086" s="127"/>
      <c r="Q26086" s="127"/>
      <c r="R26086" s="127"/>
    </row>
    <row r="26087" spans="7:18" x14ac:dyDescent="0.2">
      <c r="G26087" s="64"/>
      <c r="H26087" s="64"/>
      <c r="O26087" s="87"/>
      <c r="P26087" s="127"/>
      <c r="Q26087" s="127"/>
      <c r="R26087" s="127"/>
    </row>
    <row r="26088" spans="7:18" x14ac:dyDescent="0.2">
      <c r="G26088" s="64"/>
      <c r="H26088" s="64"/>
      <c r="O26088" s="87"/>
      <c r="P26088" s="127"/>
      <c r="Q26088" s="127"/>
      <c r="R26088" s="127"/>
    </row>
    <row r="26089" spans="7:18" x14ac:dyDescent="0.2">
      <c r="G26089" s="64"/>
      <c r="H26089" s="64"/>
      <c r="O26089" s="87"/>
      <c r="P26089" s="127"/>
      <c r="Q26089" s="127"/>
      <c r="R26089" s="127"/>
    </row>
    <row r="26090" spans="7:18" x14ac:dyDescent="0.2">
      <c r="G26090" s="64"/>
      <c r="H26090" s="64"/>
      <c r="O26090" s="87"/>
      <c r="P26090" s="127"/>
      <c r="Q26090" s="127"/>
      <c r="R26090" s="127"/>
    </row>
    <row r="26091" spans="7:18" x14ac:dyDescent="0.2">
      <c r="G26091" s="64"/>
      <c r="H26091" s="64"/>
      <c r="O26091" s="87"/>
      <c r="P26091" s="127"/>
      <c r="Q26091" s="127"/>
      <c r="R26091" s="127"/>
    </row>
    <row r="26092" spans="7:18" x14ac:dyDescent="0.2">
      <c r="G26092" s="64"/>
      <c r="H26092" s="64"/>
      <c r="O26092" s="87"/>
      <c r="P26092" s="127"/>
      <c r="Q26092" s="127"/>
      <c r="R26092" s="127"/>
    </row>
    <row r="26093" spans="7:18" x14ac:dyDescent="0.2">
      <c r="G26093" s="64"/>
      <c r="H26093" s="64"/>
      <c r="O26093" s="87"/>
      <c r="P26093" s="127"/>
      <c r="Q26093" s="127"/>
      <c r="R26093" s="127"/>
    </row>
    <row r="26094" spans="7:18" x14ac:dyDescent="0.2">
      <c r="G26094" s="64"/>
      <c r="H26094" s="64"/>
      <c r="O26094" s="87"/>
      <c r="P26094" s="127"/>
      <c r="Q26094" s="127"/>
      <c r="R26094" s="127"/>
    </row>
    <row r="26095" spans="7:18" x14ac:dyDescent="0.2">
      <c r="G26095" s="64"/>
      <c r="H26095" s="64"/>
      <c r="O26095" s="87"/>
      <c r="P26095" s="127"/>
      <c r="Q26095" s="127"/>
      <c r="R26095" s="127"/>
    </row>
    <row r="26096" spans="7:18" x14ac:dyDescent="0.2">
      <c r="G26096" s="64"/>
      <c r="H26096" s="64"/>
      <c r="O26096" s="87"/>
      <c r="P26096" s="127"/>
      <c r="Q26096" s="127"/>
      <c r="R26096" s="127"/>
    </row>
    <row r="26097" spans="7:18" x14ac:dyDescent="0.2">
      <c r="G26097" s="64"/>
      <c r="H26097" s="64"/>
      <c r="O26097" s="87"/>
      <c r="P26097" s="127"/>
      <c r="Q26097" s="127"/>
      <c r="R26097" s="127"/>
    </row>
    <row r="26098" spans="7:18" x14ac:dyDescent="0.2">
      <c r="G26098" s="64"/>
      <c r="H26098" s="64"/>
      <c r="O26098" s="87"/>
      <c r="P26098" s="127"/>
      <c r="Q26098" s="127"/>
      <c r="R26098" s="127"/>
    </row>
    <row r="26099" spans="7:18" x14ac:dyDescent="0.2">
      <c r="G26099" s="64"/>
      <c r="H26099" s="64"/>
      <c r="O26099" s="87"/>
      <c r="P26099" s="127"/>
      <c r="Q26099" s="127"/>
      <c r="R26099" s="127"/>
    </row>
    <row r="26100" spans="7:18" x14ac:dyDescent="0.2">
      <c r="G26100" s="64"/>
      <c r="H26100" s="64"/>
      <c r="O26100" s="87"/>
      <c r="P26100" s="127"/>
      <c r="Q26100" s="127"/>
      <c r="R26100" s="127"/>
    </row>
    <row r="26101" spans="7:18" x14ac:dyDescent="0.2">
      <c r="G26101" s="64"/>
      <c r="H26101" s="64"/>
      <c r="O26101" s="87"/>
      <c r="P26101" s="127"/>
      <c r="Q26101" s="127"/>
      <c r="R26101" s="127"/>
    </row>
    <row r="26102" spans="7:18" x14ac:dyDescent="0.2">
      <c r="G26102" s="64"/>
      <c r="H26102" s="64"/>
      <c r="O26102" s="87"/>
      <c r="P26102" s="127"/>
      <c r="Q26102" s="127"/>
      <c r="R26102" s="127"/>
    </row>
    <row r="26103" spans="7:18" x14ac:dyDescent="0.2">
      <c r="G26103" s="64"/>
      <c r="H26103" s="64"/>
      <c r="O26103" s="87"/>
      <c r="P26103" s="127"/>
      <c r="Q26103" s="127"/>
      <c r="R26103" s="127"/>
    </row>
    <row r="26104" spans="7:18" x14ac:dyDescent="0.2">
      <c r="G26104" s="64"/>
      <c r="H26104" s="64"/>
      <c r="O26104" s="87"/>
      <c r="P26104" s="127"/>
      <c r="Q26104" s="127"/>
      <c r="R26104" s="127"/>
    </row>
    <row r="26105" spans="7:18" x14ac:dyDescent="0.2">
      <c r="G26105" s="64"/>
      <c r="H26105" s="64"/>
      <c r="O26105" s="87"/>
      <c r="P26105" s="127"/>
      <c r="Q26105" s="127"/>
      <c r="R26105" s="127"/>
    </row>
    <row r="26106" spans="7:18" x14ac:dyDescent="0.2">
      <c r="G26106" s="64"/>
      <c r="H26106" s="64"/>
      <c r="O26106" s="87"/>
      <c r="P26106" s="127"/>
      <c r="Q26106" s="127"/>
      <c r="R26106" s="127"/>
    </row>
    <row r="26107" spans="7:18" x14ac:dyDescent="0.2">
      <c r="G26107" s="64"/>
      <c r="H26107" s="64"/>
      <c r="O26107" s="87"/>
      <c r="P26107" s="127"/>
      <c r="Q26107" s="127"/>
      <c r="R26107" s="127"/>
    </row>
    <row r="26108" spans="7:18" x14ac:dyDescent="0.2">
      <c r="G26108" s="64"/>
      <c r="H26108" s="64"/>
      <c r="O26108" s="87"/>
      <c r="P26108" s="127"/>
      <c r="Q26108" s="127"/>
      <c r="R26108" s="127"/>
    </row>
    <row r="26109" spans="7:18" x14ac:dyDescent="0.2">
      <c r="G26109" s="64"/>
      <c r="H26109" s="64"/>
      <c r="O26109" s="87"/>
      <c r="P26109" s="127"/>
      <c r="Q26109" s="127"/>
      <c r="R26109" s="127"/>
    </row>
    <row r="26110" spans="7:18" x14ac:dyDescent="0.2">
      <c r="G26110" s="64"/>
      <c r="H26110" s="64"/>
      <c r="O26110" s="87"/>
      <c r="P26110" s="127"/>
      <c r="Q26110" s="127"/>
      <c r="R26110" s="127"/>
    </row>
    <row r="26111" spans="7:18" x14ac:dyDescent="0.2">
      <c r="G26111" s="64"/>
      <c r="H26111" s="64"/>
      <c r="O26111" s="87"/>
      <c r="P26111" s="127"/>
      <c r="Q26111" s="127"/>
      <c r="R26111" s="127"/>
    </row>
    <row r="26112" spans="7:18" x14ac:dyDescent="0.2">
      <c r="G26112" s="64"/>
      <c r="H26112" s="64"/>
      <c r="O26112" s="87"/>
      <c r="P26112" s="127"/>
      <c r="Q26112" s="127"/>
      <c r="R26112" s="127"/>
    </row>
    <row r="26113" spans="7:18" x14ac:dyDescent="0.2">
      <c r="G26113" s="64"/>
      <c r="H26113" s="64"/>
      <c r="O26113" s="87"/>
      <c r="P26113" s="127"/>
      <c r="Q26113" s="127"/>
      <c r="R26113" s="127"/>
    </row>
    <row r="26114" spans="7:18" x14ac:dyDescent="0.2">
      <c r="G26114" s="64"/>
      <c r="H26114" s="64"/>
      <c r="O26114" s="87"/>
      <c r="P26114" s="127"/>
      <c r="Q26114" s="127"/>
      <c r="R26114" s="127"/>
    </row>
    <row r="26115" spans="7:18" x14ac:dyDescent="0.2">
      <c r="G26115" s="64"/>
      <c r="H26115" s="64"/>
      <c r="O26115" s="87"/>
      <c r="P26115" s="127"/>
      <c r="Q26115" s="127"/>
      <c r="R26115" s="127"/>
    </row>
    <row r="26116" spans="7:18" x14ac:dyDescent="0.2">
      <c r="G26116" s="64"/>
      <c r="H26116" s="64"/>
      <c r="O26116" s="87"/>
      <c r="P26116" s="127"/>
      <c r="Q26116" s="127"/>
      <c r="R26116" s="127"/>
    </row>
    <row r="26117" spans="7:18" x14ac:dyDescent="0.2">
      <c r="G26117" s="64"/>
      <c r="H26117" s="64"/>
      <c r="O26117" s="87"/>
      <c r="P26117" s="127"/>
      <c r="Q26117" s="127"/>
      <c r="R26117" s="127"/>
    </row>
    <row r="26118" spans="7:18" x14ac:dyDescent="0.2">
      <c r="G26118" s="64"/>
      <c r="H26118" s="64"/>
      <c r="O26118" s="87"/>
      <c r="P26118" s="127"/>
      <c r="Q26118" s="127"/>
      <c r="R26118" s="127"/>
    </row>
    <row r="26119" spans="7:18" x14ac:dyDescent="0.2">
      <c r="G26119" s="64"/>
      <c r="H26119" s="64"/>
      <c r="O26119" s="87"/>
      <c r="P26119" s="127"/>
      <c r="Q26119" s="127"/>
      <c r="R26119" s="127"/>
    </row>
    <row r="26120" spans="7:18" x14ac:dyDescent="0.2">
      <c r="G26120" s="64"/>
      <c r="H26120" s="64"/>
      <c r="O26120" s="87"/>
      <c r="P26120" s="127"/>
      <c r="Q26120" s="127"/>
      <c r="R26120" s="127"/>
    </row>
    <row r="26121" spans="7:18" x14ac:dyDescent="0.2">
      <c r="G26121" s="64"/>
      <c r="H26121" s="64"/>
      <c r="O26121" s="87"/>
      <c r="P26121" s="127"/>
      <c r="Q26121" s="127"/>
      <c r="R26121" s="127"/>
    </row>
    <row r="26122" spans="7:18" x14ac:dyDescent="0.2">
      <c r="G26122" s="64"/>
      <c r="H26122" s="64"/>
      <c r="O26122" s="87"/>
      <c r="P26122" s="127"/>
      <c r="Q26122" s="127"/>
      <c r="R26122" s="127"/>
    </row>
    <row r="26123" spans="7:18" x14ac:dyDescent="0.2">
      <c r="G26123" s="64"/>
      <c r="H26123" s="64"/>
      <c r="O26123" s="87"/>
      <c r="P26123" s="127"/>
      <c r="Q26123" s="127"/>
      <c r="R26123" s="127"/>
    </row>
    <row r="26124" spans="7:18" x14ac:dyDescent="0.2">
      <c r="G26124" s="64"/>
      <c r="H26124" s="64"/>
      <c r="O26124" s="87"/>
      <c r="P26124" s="127"/>
      <c r="Q26124" s="127"/>
      <c r="R26124" s="127"/>
    </row>
    <row r="26125" spans="7:18" x14ac:dyDescent="0.2">
      <c r="G26125" s="64"/>
      <c r="H26125" s="64"/>
      <c r="O26125" s="87"/>
      <c r="P26125" s="127"/>
      <c r="Q26125" s="127"/>
      <c r="R26125" s="127"/>
    </row>
    <row r="26126" spans="7:18" x14ac:dyDescent="0.2">
      <c r="G26126" s="64"/>
      <c r="H26126" s="64"/>
      <c r="O26126" s="87"/>
      <c r="P26126" s="127"/>
      <c r="Q26126" s="127"/>
      <c r="R26126" s="127"/>
    </row>
    <row r="26127" spans="7:18" x14ac:dyDescent="0.2">
      <c r="G26127" s="64"/>
      <c r="H26127" s="64"/>
      <c r="O26127" s="87"/>
      <c r="P26127" s="127"/>
      <c r="Q26127" s="127"/>
      <c r="R26127" s="127"/>
    </row>
    <row r="26128" spans="7:18" x14ac:dyDescent="0.2">
      <c r="G26128" s="64"/>
      <c r="H26128" s="64"/>
      <c r="O26128" s="87"/>
      <c r="P26128" s="127"/>
      <c r="Q26128" s="127"/>
      <c r="R26128" s="127"/>
    </row>
    <row r="26129" spans="7:18" x14ac:dyDescent="0.2">
      <c r="G26129" s="64"/>
      <c r="H26129" s="64"/>
      <c r="O26129" s="87"/>
      <c r="P26129" s="127"/>
      <c r="Q26129" s="127"/>
      <c r="R26129" s="127"/>
    </row>
    <row r="26130" spans="7:18" x14ac:dyDescent="0.2">
      <c r="G26130" s="64"/>
      <c r="H26130" s="64"/>
      <c r="O26130" s="87"/>
      <c r="P26130" s="127"/>
      <c r="Q26130" s="127"/>
      <c r="R26130" s="127"/>
    </row>
    <row r="26131" spans="7:18" x14ac:dyDescent="0.2">
      <c r="G26131" s="64"/>
      <c r="H26131" s="64"/>
      <c r="O26131" s="87"/>
      <c r="P26131" s="127"/>
      <c r="Q26131" s="127"/>
      <c r="R26131" s="127"/>
    </row>
    <row r="26132" spans="7:18" x14ac:dyDescent="0.2">
      <c r="G26132" s="64"/>
      <c r="H26132" s="64"/>
      <c r="O26132" s="87"/>
      <c r="P26132" s="127"/>
      <c r="Q26132" s="127"/>
      <c r="R26132" s="127"/>
    </row>
    <row r="26133" spans="7:18" x14ac:dyDescent="0.2">
      <c r="G26133" s="64"/>
      <c r="H26133" s="64"/>
      <c r="O26133" s="87"/>
      <c r="P26133" s="127"/>
      <c r="Q26133" s="127"/>
      <c r="R26133" s="127"/>
    </row>
    <row r="26134" spans="7:18" x14ac:dyDescent="0.2">
      <c r="G26134" s="64"/>
      <c r="H26134" s="64"/>
      <c r="O26134" s="87"/>
      <c r="P26134" s="127"/>
      <c r="Q26134" s="127"/>
      <c r="R26134" s="127"/>
    </row>
    <row r="26135" spans="7:18" x14ac:dyDescent="0.2">
      <c r="G26135" s="64"/>
      <c r="H26135" s="64"/>
      <c r="O26135" s="87"/>
      <c r="P26135" s="127"/>
      <c r="Q26135" s="127"/>
      <c r="R26135" s="127"/>
    </row>
    <row r="26136" spans="7:18" x14ac:dyDescent="0.2">
      <c r="G26136" s="64"/>
      <c r="H26136" s="64"/>
      <c r="O26136" s="87"/>
      <c r="P26136" s="127"/>
      <c r="Q26136" s="127"/>
      <c r="R26136" s="127"/>
    </row>
    <row r="26137" spans="7:18" x14ac:dyDescent="0.2">
      <c r="G26137" s="64"/>
      <c r="H26137" s="64"/>
      <c r="O26137" s="87"/>
      <c r="P26137" s="127"/>
      <c r="Q26137" s="127"/>
      <c r="R26137" s="127"/>
    </row>
    <row r="26138" spans="7:18" x14ac:dyDescent="0.2">
      <c r="G26138" s="64"/>
      <c r="H26138" s="64"/>
      <c r="O26138" s="87"/>
      <c r="P26138" s="127"/>
      <c r="Q26138" s="127"/>
      <c r="R26138" s="127"/>
    </row>
    <row r="26139" spans="7:18" x14ac:dyDescent="0.2">
      <c r="G26139" s="64"/>
      <c r="H26139" s="64"/>
      <c r="O26139" s="87"/>
      <c r="P26139" s="127"/>
      <c r="Q26139" s="127"/>
      <c r="R26139" s="127"/>
    </row>
    <row r="26140" spans="7:18" x14ac:dyDescent="0.2">
      <c r="G26140" s="64"/>
      <c r="H26140" s="64"/>
      <c r="O26140" s="87"/>
      <c r="P26140" s="127"/>
      <c r="Q26140" s="127"/>
      <c r="R26140" s="127"/>
    </row>
    <row r="26141" spans="7:18" x14ac:dyDescent="0.2">
      <c r="G26141" s="64"/>
      <c r="H26141" s="64"/>
      <c r="O26141" s="87"/>
      <c r="P26141" s="127"/>
      <c r="Q26141" s="127"/>
      <c r="R26141" s="127"/>
    </row>
    <row r="26142" spans="7:18" x14ac:dyDescent="0.2">
      <c r="G26142" s="64"/>
      <c r="H26142" s="64"/>
      <c r="O26142" s="87"/>
      <c r="P26142" s="127"/>
      <c r="Q26142" s="127"/>
      <c r="R26142" s="127"/>
    </row>
    <row r="26143" spans="7:18" x14ac:dyDescent="0.2">
      <c r="G26143" s="64"/>
      <c r="H26143" s="64"/>
      <c r="O26143" s="87"/>
      <c r="P26143" s="127"/>
      <c r="Q26143" s="127"/>
      <c r="R26143" s="127"/>
    </row>
    <row r="26144" spans="7:18" x14ac:dyDescent="0.2">
      <c r="G26144" s="64"/>
      <c r="H26144" s="64"/>
      <c r="O26144" s="87"/>
      <c r="P26144" s="127"/>
      <c r="Q26144" s="127"/>
      <c r="R26144" s="127"/>
    </row>
    <row r="26145" spans="7:18" x14ac:dyDescent="0.2">
      <c r="G26145" s="64"/>
      <c r="H26145" s="64"/>
      <c r="O26145" s="87"/>
      <c r="P26145" s="127"/>
      <c r="Q26145" s="127"/>
      <c r="R26145" s="127"/>
    </row>
    <row r="26146" spans="7:18" x14ac:dyDescent="0.2">
      <c r="G26146" s="64"/>
      <c r="H26146" s="64"/>
      <c r="O26146" s="87"/>
      <c r="P26146" s="127"/>
      <c r="Q26146" s="127"/>
      <c r="R26146" s="127"/>
    </row>
    <row r="26147" spans="7:18" x14ac:dyDescent="0.2">
      <c r="G26147" s="64"/>
      <c r="H26147" s="64"/>
      <c r="O26147" s="87"/>
      <c r="P26147" s="127"/>
      <c r="Q26147" s="127"/>
      <c r="R26147" s="127"/>
    </row>
    <row r="26148" spans="7:18" x14ac:dyDescent="0.2">
      <c r="G26148" s="64"/>
      <c r="H26148" s="64"/>
      <c r="O26148" s="87"/>
      <c r="P26148" s="127"/>
      <c r="Q26148" s="127"/>
      <c r="R26148" s="127"/>
    </row>
    <row r="26149" spans="7:18" x14ac:dyDescent="0.2">
      <c r="G26149" s="64"/>
      <c r="H26149" s="64"/>
      <c r="O26149" s="87"/>
      <c r="P26149" s="127"/>
      <c r="Q26149" s="127"/>
      <c r="R26149" s="127"/>
    </row>
    <row r="26150" spans="7:18" x14ac:dyDescent="0.2">
      <c r="G26150" s="64"/>
      <c r="H26150" s="64"/>
      <c r="O26150" s="87"/>
      <c r="P26150" s="127"/>
      <c r="Q26150" s="127"/>
      <c r="R26150" s="127"/>
    </row>
    <row r="26151" spans="7:18" x14ac:dyDescent="0.2">
      <c r="G26151" s="64"/>
      <c r="H26151" s="64"/>
      <c r="O26151" s="87"/>
      <c r="P26151" s="127"/>
      <c r="Q26151" s="127"/>
      <c r="R26151" s="127"/>
    </row>
    <row r="26152" spans="7:18" x14ac:dyDescent="0.2">
      <c r="G26152" s="64"/>
      <c r="H26152" s="64"/>
      <c r="O26152" s="87"/>
      <c r="P26152" s="127"/>
      <c r="Q26152" s="127"/>
      <c r="R26152" s="127"/>
    </row>
    <row r="26153" spans="7:18" x14ac:dyDescent="0.2">
      <c r="G26153" s="64"/>
      <c r="H26153" s="64"/>
      <c r="O26153" s="87"/>
      <c r="P26153" s="127"/>
      <c r="Q26153" s="127"/>
      <c r="R26153" s="127"/>
    </row>
    <row r="26154" spans="7:18" x14ac:dyDescent="0.2">
      <c r="G26154" s="64"/>
      <c r="H26154" s="64"/>
      <c r="O26154" s="87"/>
      <c r="P26154" s="127"/>
      <c r="Q26154" s="127"/>
      <c r="R26154" s="127"/>
    </row>
    <row r="26155" spans="7:18" x14ac:dyDescent="0.2">
      <c r="G26155" s="64"/>
      <c r="H26155" s="64"/>
      <c r="O26155" s="87"/>
      <c r="P26155" s="127"/>
      <c r="Q26155" s="127"/>
      <c r="R26155" s="127"/>
    </row>
    <row r="26156" spans="7:18" x14ac:dyDescent="0.2">
      <c r="G26156" s="64"/>
      <c r="H26156" s="64"/>
      <c r="O26156" s="87"/>
      <c r="P26156" s="127"/>
      <c r="Q26156" s="127"/>
      <c r="R26156" s="127"/>
    </row>
    <row r="26157" spans="7:18" x14ac:dyDescent="0.2">
      <c r="G26157" s="64"/>
      <c r="H26157" s="64"/>
      <c r="O26157" s="87"/>
      <c r="P26157" s="127"/>
      <c r="Q26157" s="127"/>
      <c r="R26157" s="127"/>
    </row>
    <row r="26158" spans="7:18" x14ac:dyDescent="0.2">
      <c r="G26158" s="64"/>
      <c r="H26158" s="64"/>
      <c r="O26158" s="87"/>
      <c r="P26158" s="127"/>
      <c r="Q26158" s="127"/>
      <c r="R26158" s="127"/>
    </row>
    <row r="26159" spans="7:18" x14ac:dyDescent="0.2">
      <c r="G26159" s="64"/>
      <c r="H26159" s="64"/>
      <c r="O26159" s="87"/>
      <c r="P26159" s="127"/>
      <c r="Q26159" s="127"/>
      <c r="R26159" s="127"/>
    </row>
    <row r="26160" spans="7:18" x14ac:dyDescent="0.2">
      <c r="G26160" s="64"/>
      <c r="H26160" s="64"/>
      <c r="O26160" s="87"/>
      <c r="P26160" s="127"/>
      <c r="Q26160" s="127"/>
      <c r="R26160" s="127"/>
    </row>
    <row r="26161" spans="7:18" x14ac:dyDescent="0.2">
      <c r="G26161" s="64"/>
      <c r="H26161" s="64"/>
      <c r="O26161" s="87"/>
      <c r="P26161" s="127"/>
      <c r="Q26161" s="127"/>
      <c r="R26161" s="127"/>
    </row>
    <row r="26162" spans="7:18" x14ac:dyDescent="0.2">
      <c r="G26162" s="64"/>
      <c r="H26162" s="64"/>
      <c r="O26162" s="87"/>
      <c r="P26162" s="127"/>
      <c r="Q26162" s="127"/>
      <c r="R26162" s="127"/>
    </row>
    <row r="26163" spans="7:18" x14ac:dyDescent="0.2">
      <c r="G26163" s="64"/>
      <c r="H26163" s="64"/>
      <c r="O26163" s="87"/>
      <c r="P26163" s="127"/>
      <c r="Q26163" s="127"/>
      <c r="R26163" s="127"/>
    </row>
    <row r="26164" spans="7:18" x14ac:dyDescent="0.2">
      <c r="G26164" s="64"/>
      <c r="H26164" s="64"/>
      <c r="O26164" s="87"/>
      <c r="P26164" s="127"/>
      <c r="Q26164" s="127"/>
      <c r="R26164" s="127"/>
    </row>
    <row r="26165" spans="7:18" x14ac:dyDescent="0.2">
      <c r="G26165" s="64"/>
      <c r="H26165" s="64"/>
      <c r="O26165" s="87"/>
      <c r="P26165" s="127"/>
      <c r="Q26165" s="127"/>
      <c r="R26165" s="127"/>
    </row>
    <row r="26166" spans="7:18" x14ac:dyDescent="0.2">
      <c r="G26166" s="64"/>
      <c r="H26166" s="64"/>
      <c r="O26166" s="87"/>
      <c r="P26166" s="127"/>
      <c r="Q26166" s="127"/>
      <c r="R26166" s="127"/>
    </row>
    <row r="26167" spans="7:18" x14ac:dyDescent="0.2">
      <c r="G26167" s="64"/>
      <c r="H26167" s="64"/>
      <c r="O26167" s="87"/>
      <c r="P26167" s="127"/>
      <c r="Q26167" s="127"/>
      <c r="R26167" s="127"/>
    </row>
    <row r="26168" spans="7:18" x14ac:dyDescent="0.2">
      <c r="G26168" s="64"/>
      <c r="H26168" s="64"/>
      <c r="O26168" s="87"/>
      <c r="P26168" s="127"/>
      <c r="Q26168" s="127"/>
      <c r="R26168" s="127"/>
    </row>
    <row r="26169" spans="7:18" x14ac:dyDescent="0.2">
      <c r="G26169" s="64"/>
      <c r="H26169" s="64"/>
      <c r="O26169" s="87"/>
      <c r="P26169" s="127"/>
      <c r="Q26169" s="127"/>
      <c r="R26169" s="127"/>
    </row>
    <row r="26170" spans="7:18" x14ac:dyDescent="0.2">
      <c r="G26170" s="64"/>
      <c r="H26170" s="64"/>
      <c r="O26170" s="87"/>
      <c r="P26170" s="127"/>
      <c r="Q26170" s="127"/>
      <c r="R26170" s="127"/>
    </row>
    <row r="26171" spans="7:18" x14ac:dyDescent="0.2">
      <c r="G26171" s="64"/>
      <c r="H26171" s="64"/>
      <c r="O26171" s="87"/>
      <c r="P26171" s="127"/>
      <c r="Q26171" s="127"/>
      <c r="R26171" s="127"/>
    </row>
    <row r="26172" spans="7:18" x14ac:dyDescent="0.2">
      <c r="G26172" s="64"/>
      <c r="H26172" s="64"/>
      <c r="O26172" s="87"/>
      <c r="P26172" s="127"/>
      <c r="Q26172" s="127"/>
      <c r="R26172" s="127"/>
    </row>
    <row r="26173" spans="7:18" x14ac:dyDescent="0.2">
      <c r="G26173" s="64"/>
      <c r="H26173" s="64"/>
      <c r="O26173" s="87"/>
      <c r="P26173" s="127"/>
      <c r="Q26173" s="127"/>
      <c r="R26173" s="127"/>
    </row>
    <row r="26174" spans="7:18" x14ac:dyDescent="0.2">
      <c r="G26174" s="64"/>
      <c r="H26174" s="64"/>
      <c r="O26174" s="87"/>
      <c r="P26174" s="127"/>
      <c r="Q26174" s="127"/>
      <c r="R26174" s="127"/>
    </row>
    <row r="26175" spans="7:18" x14ac:dyDescent="0.2">
      <c r="G26175" s="64"/>
      <c r="H26175" s="64"/>
      <c r="O26175" s="87"/>
      <c r="P26175" s="127"/>
      <c r="Q26175" s="127"/>
      <c r="R26175" s="127"/>
    </row>
    <row r="26176" spans="7:18" x14ac:dyDescent="0.2">
      <c r="G26176" s="64"/>
      <c r="H26176" s="64"/>
      <c r="O26176" s="87"/>
      <c r="P26176" s="127"/>
      <c r="Q26176" s="127"/>
      <c r="R26176" s="127"/>
    </row>
    <row r="26177" spans="7:18" x14ac:dyDescent="0.2">
      <c r="G26177" s="64"/>
      <c r="H26177" s="64"/>
      <c r="O26177" s="87"/>
      <c r="P26177" s="127"/>
      <c r="Q26177" s="127"/>
      <c r="R26177" s="127"/>
    </row>
    <row r="26178" spans="7:18" x14ac:dyDescent="0.2">
      <c r="G26178" s="64"/>
      <c r="H26178" s="64"/>
      <c r="O26178" s="87"/>
      <c r="P26178" s="127"/>
      <c r="Q26178" s="127"/>
      <c r="R26178" s="127"/>
    </row>
    <row r="26179" spans="7:18" x14ac:dyDescent="0.2">
      <c r="G26179" s="64"/>
      <c r="H26179" s="64"/>
      <c r="O26179" s="87"/>
      <c r="P26179" s="127"/>
      <c r="Q26179" s="127"/>
      <c r="R26179" s="127"/>
    </row>
    <row r="26180" spans="7:18" x14ac:dyDescent="0.2">
      <c r="G26180" s="64"/>
      <c r="H26180" s="64"/>
      <c r="O26180" s="87"/>
      <c r="P26180" s="127"/>
      <c r="Q26180" s="127"/>
      <c r="R26180" s="127"/>
    </row>
    <row r="26181" spans="7:18" x14ac:dyDescent="0.2">
      <c r="G26181" s="64"/>
      <c r="H26181" s="64"/>
      <c r="O26181" s="87"/>
      <c r="P26181" s="127"/>
      <c r="Q26181" s="127"/>
      <c r="R26181" s="127"/>
    </row>
    <row r="26182" spans="7:18" x14ac:dyDescent="0.2">
      <c r="G26182" s="64"/>
      <c r="H26182" s="64"/>
      <c r="O26182" s="87"/>
      <c r="P26182" s="127"/>
      <c r="Q26182" s="127"/>
      <c r="R26182" s="127"/>
    </row>
    <row r="26183" spans="7:18" x14ac:dyDescent="0.2">
      <c r="G26183" s="64"/>
      <c r="H26183" s="64"/>
      <c r="O26183" s="87"/>
      <c r="P26183" s="127"/>
      <c r="Q26183" s="127"/>
      <c r="R26183" s="127"/>
    </row>
    <row r="26184" spans="7:18" x14ac:dyDescent="0.2">
      <c r="G26184" s="64"/>
      <c r="H26184" s="64"/>
      <c r="O26184" s="87"/>
      <c r="P26184" s="127"/>
      <c r="Q26184" s="127"/>
      <c r="R26184" s="127"/>
    </row>
    <row r="26185" spans="7:18" x14ac:dyDescent="0.2">
      <c r="G26185" s="64"/>
      <c r="H26185" s="64"/>
      <c r="O26185" s="87"/>
      <c r="P26185" s="127"/>
      <c r="Q26185" s="127"/>
      <c r="R26185" s="127"/>
    </row>
    <row r="26186" spans="7:18" x14ac:dyDescent="0.2">
      <c r="G26186" s="64"/>
      <c r="H26186" s="64"/>
      <c r="O26186" s="87"/>
      <c r="P26186" s="127"/>
      <c r="Q26186" s="127"/>
      <c r="R26186" s="127"/>
    </row>
    <row r="26187" spans="7:18" x14ac:dyDescent="0.2">
      <c r="G26187" s="64"/>
      <c r="H26187" s="64"/>
      <c r="O26187" s="87"/>
      <c r="P26187" s="127"/>
      <c r="Q26187" s="127"/>
      <c r="R26187" s="127"/>
    </row>
    <row r="26188" spans="7:18" x14ac:dyDescent="0.2">
      <c r="G26188" s="64"/>
      <c r="H26188" s="64"/>
      <c r="O26188" s="87"/>
      <c r="P26188" s="127"/>
      <c r="Q26188" s="127"/>
      <c r="R26188" s="127"/>
    </row>
    <row r="26189" spans="7:18" x14ac:dyDescent="0.2">
      <c r="G26189" s="64"/>
      <c r="H26189" s="64"/>
      <c r="O26189" s="87"/>
      <c r="P26189" s="127"/>
      <c r="Q26189" s="127"/>
      <c r="R26189" s="127"/>
    </row>
    <row r="26190" spans="7:18" x14ac:dyDescent="0.2">
      <c r="G26190" s="64"/>
      <c r="H26190" s="64"/>
      <c r="O26190" s="87"/>
      <c r="P26190" s="127"/>
      <c r="Q26190" s="127"/>
      <c r="R26190" s="127"/>
    </row>
    <row r="26191" spans="7:18" x14ac:dyDescent="0.2">
      <c r="G26191" s="64"/>
      <c r="H26191" s="64"/>
      <c r="O26191" s="87"/>
      <c r="P26191" s="127"/>
      <c r="Q26191" s="127"/>
      <c r="R26191" s="127"/>
    </row>
    <row r="26192" spans="7:18" x14ac:dyDescent="0.2">
      <c r="G26192" s="64"/>
      <c r="H26192" s="64"/>
      <c r="O26192" s="87"/>
      <c r="P26192" s="127"/>
      <c r="Q26192" s="127"/>
      <c r="R26192" s="127"/>
    </row>
    <row r="26193" spans="7:18" x14ac:dyDescent="0.2">
      <c r="G26193" s="64"/>
      <c r="H26193" s="64"/>
      <c r="O26193" s="87"/>
      <c r="P26193" s="127"/>
      <c r="Q26193" s="127"/>
      <c r="R26193" s="127"/>
    </row>
    <row r="26194" spans="7:18" x14ac:dyDescent="0.2">
      <c r="G26194" s="64"/>
      <c r="H26194" s="64"/>
      <c r="O26194" s="87"/>
      <c r="P26194" s="127"/>
      <c r="Q26194" s="127"/>
      <c r="R26194" s="127"/>
    </row>
    <row r="26195" spans="7:18" x14ac:dyDescent="0.2">
      <c r="G26195" s="64"/>
      <c r="H26195" s="64"/>
      <c r="O26195" s="87"/>
      <c r="P26195" s="127"/>
      <c r="Q26195" s="127"/>
      <c r="R26195" s="127"/>
    </row>
    <row r="26196" spans="7:18" x14ac:dyDescent="0.2">
      <c r="G26196" s="64"/>
      <c r="H26196" s="64"/>
      <c r="O26196" s="87"/>
      <c r="P26196" s="127"/>
      <c r="Q26196" s="127"/>
      <c r="R26196" s="127"/>
    </row>
    <row r="26197" spans="7:18" x14ac:dyDescent="0.2">
      <c r="G26197" s="64"/>
      <c r="H26197" s="64"/>
      <c r="O26197" s="87"/>
      <c r="P26197" s="127"/>
      <c r="Q26197" s="127"/>
      <c r="R26197" s="127"/>
    </row>
    <row r="26198" spans="7:18" x14ac:dyDescent="0.2">
      <c r="G26198" s="64"/>
      <c r="H26198" s="64"/>
      <c r="O26198" s="87"/>
      <c r="P26198" s="127"/>
      <c r="Q26198" s="127"/>
      <c r="R26198" s="127"/>
    </row>
    <row r="26199" spans="7:18" x14ac:dyDescent="0.2">
      <c r="G26199" s="64"/>
      <c r="H26199" s="64"/>
      <c r="O26199" s="87"/>
      <c r="P26199" s="127"/>
      <c r="Q26199" s="127"/>
      <c r="R26199" s="127"/>
    </row>
    <row r="26200" spans="7:18" x14ac:dyDescent="0.2">
      <c r="G26200" s="64"/>
      <c r="H26200" s="64"/>
      <c r="O26200" s="87"/>
      <c r="P26200" s="127"/>
      <c r="Q26200" s="127"/>
      <c r="R26200" s="127"/>
    </row>
    <row r="26201" spans="7:18" x14ac:dyDescent="0.2">
      <c r="G26201" s="64"/>
      <c r="H26201" s="64"/>
      <c r="O26201" s="87"/>
      <c r="P26201" s="127"/>
      <c r="Q26201" s="127"/>
      <c r="R26201" s="127"/>
    </row>
    <row r="26202" spans="7:18" x14ac:dyDescent="0.2">
      <c r="G26202" s="64"/>
      <c r="H26202" s="64"/>
      <c r="O26202" s="87"/>
      <c r="P26202" s="127"/>
      <c r="Q26202" s="127"/>
      <c r="R26202" s="127"/>
    </row>
    <row r="26203" spans="7:18" x14ac:dyDescent="0.2">
      <c r="G26203" s="64"/>
      <c r="H26203" s="64"/>
      <c r="O26203" s="87"/>
      <c r="P26203" s="127"/>
      <c r="Q26203" s="127"/>
      <c r="R26203" s="127"/>
    </row>
    <row r="26204" spans="7:18" x14ac:dyDescent="0.2">
      <c r="G26204" s="64"/>
      <c r="H26204" s="64"/>
      <c r="O26204" s="87"/>
      <c r="P26204" s="127"/>
      <c r="Q26204" s="127"/>
      <c r="R26204" s="127"/>
    </row>
    <row r="26205" spans="7:18" x14ac:dyDescent="0.2">
      <c r="G26205" s="64"/>
      <c r="H26205" s="64"/>
      <c r="O26205" s="87"/>
      <c r="P26205" s="127"/>
      <c r="Q26205" s="127"/>
      <c r="R26205" s="127"/>
    </row>
    <row r="26206" spans="7:18" x14ac:dyDescent="0.2">
      <c r="G26206" s="64"/>
      <c r="H26206" s="64"/>
      <c r="O26206" s="87"/>
      <c r="P26206" s="127"/>
      <c r="Q26206" s="127"/>
      <c r="R26206" s="127"/>
    </row>
    <row r="26207" spans="7:18" x14ac:dyDescent="0.2">
      <c r="G26207" s="64"/>
      <c r="H26207" s="64"/>
      <c r="O26207" s="87"/>
      <c r="P26207" s="127"/>
      <c r="Q26207" s="127"/>
      <c r="R26207" s="127"/>
    </row>
    <row r="26208" spans="7:18" x14ac:dyDescent="0.2">
      <c r="G26208" s="64"/>
      <c r="H26208" s="64"/>
      <c r="O26208" s="87"/>
      <c r="P26208" s="127"/>
      <c r="Q26208" s="127"/>
      <c r="R26208" s="127"/>
    </row>
    <row r="26209" spans="7:18" x14ac:dyDescent="0.2">
      <c r="G26209" s="64"/>
      <c r="H26209" s="64"/>
      <c r="O26209" s="87"/>
      <c r="P26209" s="127"/>
      <c r="Q26209" s="127"/>
      <c r="R26209" s="127"/>
    </row>
    <row r="26210" spans="7:18" x14ac:dyDescent="0.2">
      <c r="G26210" s="64"/>
      <c r="H26210" s="64"/>
      <c r="O26210" s="87"/>
      <c r="P26210" s="127"/>
      <c r="Q26210" s="127"/>
      <c r="R26210" s="127"/>
    </row>
    <row r="26211" spans="7:18" x14ac:dyDescent="0.2">
      <c r="G26211" s="64"/>
      <c r="H26211" s="64"/>
      <c r="O26211" s="87"/>
      <c r="P26211" s="127"/>
      <c r="Q26211" s="127"/>
      <c r="R26211" s="127"/>
    </row>
    <row r="26212" spans="7:18" x14ac:dyDescent="0.2">
      <c r="G26212" s="64"/>
      <c r="H26212" s="64"/>
      <c r="O26212" s="87"/>
      <c r="P26212" s="127"/>
      <c r="Q26212" s="127"/>
      <c r="R26212" s="127"/>
    </row>
    <row r="26213" spans="7:18" x14ac:dyDescent="0.2">
      <c r="G26213" s="64"/>
      <c r="H26213" s="64"/>
      <c r="O26213" s="87"/>
      <c r="P26213" s="127"/>
      <c r="Q26213" s="127"/>
      <c r="R26213" s="127"/>
    </row>
    <row r="26214" spans="7:18" x14ac:dyDescent="0.2">
      <c r="G26214" s="64"/>
      <c r="H26214" s="64"/>
      <c r="O26214" s="87"/>
      <c r="P26214" s="127"/>
      <c r="Q26214" s="127"/>
      <c r="R26214" s="127"/>
    </row>
    <row r="26215" spans="7:18" x14ac:dyDescent="0.2">
      <c r="G26215" s="64"/>
      <c r="H26215" s="64"/>
      <c r="O26215" s="87"/>
      <c r="P26215" s="127"/>
      <c r="Q26215" s="127"/>
      <c r="R26215" s="127"/>
    </row>
    <row r="26216" spans="7:18" x14ac:dyDescent="0.2">
      <c r="G26216" s="64"/>
      <c r="H26216" s="64"/>
      <c r="O26216" s="87"/>
      <c r="P26216" s="127"/>
      <c r="Q26216" s="127"/>
      <c r="R26216" s="127"/>
    </row>
    <row r="26217" spans="7:18" x14ac:dyDescent="0.2">
      <c r="G26217" s="64"/>
      <c r="H26217" s="64"/>
      <c r="O26217" s="87"/>
      <c r="P26217" s="127"/>
      <c r="Q26217" s="127"/>
      <c r="R26217" s="127"/>
    </row>
    <row r="26218" spans="7:18" x14ac:dyDescent="0.2">
      <c r="G26218" s="64"/>
      <c r="H26218" s="64"/>
      <c r="O26218" s="87"/>
      <c r="P26218" s="127"/>
      <c r="Q26218" s="127"/>
      <c r="R26218" s="127"/>
    </row>
    <row r="26219" spans="7:18" x14ac:dyDescent="0.2">
      <c r="G26219" s="64"/>
      <c r="H26219" s="64"/>
      <c r="O26219" s="87"/>
      <c r="P26219" s="127"/>
      <c r="Q26219" s="127"/>
      <c r="R26219" s="127"/>
    </row>
    <row r="26220" spans="7:18" x14ac:dyDescent="0.2">
      <c r="G26220" s="64"/>
      <c r="H26220" s="64"/>
      <c r="O26220" s="87"/>
      <c r="P26220" s="127"/>
      <c r="Q26220" s="127"/>
      <c r="R26220" s="127"/>
    </row>
    <row r="26221" spans="7:18" x14ac:dyDescent="0.2">
      <c r="G26221" s="64"/>
      <c r="H26221" s="64"/>
      <c r="O26221" s="87"/>
      <c r="P26221" s="127"/>
      <c r="Q26221" s="127"/>
      <c r="R26221" s="127"/>
    </row>
    <row r="26222" spans="7:18" x14ac:dyDescent="0.2">
      <c r="G26222" s="64"/>
      <c r="H26222" s="64"/>
      <c r="O26222" s="87"/>
      <c r="P26222" s="127"/>
      <c r="Q26222" s="127"/>
      <c r="R26222" s="127"/>
    </row>
    <row r="26223" spans="7:18" x14ac:dyDescent="0.2">
      <c r="G26223" s="64"/>
      <c r="H26223" s="64"/>
      <c r="O26223" s="87"/>
      <c r="P26223" s="127"/>
      <c r="Q26223" s="127"/>
      <c r="R26223" s="127"/>
    </row>
    <row r="26224" spans="7:18" x14ac:dyDescent="0.2">
      <c r="G26224" s="64"/>
      <c r="H26224" s="64"/>
      <c r="O26224" s="87"/>
      <c r="P26224" s="127"/>
      <c r="Q26224" s="127"/>
      <c r="R26224" s="127"/>
    </row>
    <row r="26225" spans="7:18" x14ac:dyDescent="0.2">
      <c r="G26225" s="64"/>
      <c r="H26225" s="64"/>
      <c r="O26225" s="87"/>
      <c r="P26225" s="127"/>
      <c r="Q26225" s="127"/>
      <c r="R26225" s="127"/>
    </row>
    <row r="26226" spans="7:18" x14ac:dyDescent="0.2">
      <c r="G26226" s="64"/>
      <c r="H26226" s="64"/>
      <c r="O26226" s="87"/>
      <c r="P26226" s="127"/>
      <c r="Q26226" s="127"/>
      <c r="R26226" s="127"/>
    </row>
    <row r="26227" spans="7:18" x14ac:dyDescent="0.2">
      <c r="G26227" s="64"/>
      <c r="H26227" s="64"/>
      <c r="O26227" s="87"/>
      <c r="P26227" s="127"/>
      <c r="Q26227" s="127"/>
      <c r="R26227" s="127"/>
    </row>
    <row r="26228" spans="7:18" x14ac:dyDescent="0.2">
      <c r="G26228" s="64"/>
      <c r="H26228" s="64"/>
      <c r="O26228" s="87"/>
      <c r="P26228" s="127"/>
      <c r="Q26228" s="127"/>
      <c r="R26228" s="127"/>
    </row>
    <row r="26229" spans="7:18" x14ac:dyDescent="0.2">
      <c r="G26229" s="64"/>
      <c r="H26229" s="64"/>
      <c r="O26229" s="87"/>
      <c r="P26229" s="127"/>
      <c r="Q26229" s="127"/>
      <c r="R26229" s="127"/>
    </row>
    <row r="26230" spans="7:18" x14ac:dyDescent="0.2">
      <c r="G26230" s="64"/>
      <c r="H26230" s="64"/>
      <c r="O26230" s="87"/>
      <c r="P26230" s="127"/>
      <c r="Q26230" s="127"/>
      <c r="R26230" s="127"/>
    </row>
    <row r="26231" spans="7:18" x14ac:dyDescent="0.2">
      <c r="G26231" s="64"/>
      <c r="H26231" s="64"/>
      <c r="O26231" s="87"/>
      <c r="P26231" s="127"/>
      <c r="Q26231" s="127"/>
      <c r="R26231" s="127"/>
    </row>
    <row r="26232" spans="7:18" x14ac:dyDescent="0.2">
      <c r="G26232" s="64"/>
      <c r="H26232" s="64"/>
      <c r="O26232" s="87"/>
      <c r="P26232" s="127"/>
      <c r="Q26232" s="127"/>
      <c r="R26232" s="127"/>
    </row>
    <row r="26233" spans="7:18" x14ac:dyDescent="0.2">
      <c r="G26233" s="64"/>
      <c r="H26233" s="64"/>
      <c r="O26233" s="87"/>
      <c r="P26233" s="127"/>
      <c r="Q26233" s="127"/>
      <c r="R26233" s="127"/>
    </row>
    <row r="26234" spans="7:18" x14ac:dyDescent="0.2">
      <c r="G26234" s="64"/>
      <c r="H26234" s="64"/>
      <c r="O26234" s="87"/>
      <c r="P26234" s="127"/>
      <c r="Q26234" s="127"/>
      <c r="R26234" s="127"/>
    </row>
    <row r="26235" spans="7:18" x14ac:dyDescent="0.2">
      <c r="G26235" s="64"/>
      <c r="H26235" s="64"/>
      <c r="O26235" s="87"/>
      <c r="P26235" s="127"/>
      <c r="Q26235" s="127"/>
      <c r="R26235" s="127"/>
    </row>
    <row r="26236" spans="7:18" x14ac:dyDescent="0.2">
      <c r="G26236" s="64"/>
      <c r="H26236" s="64"/>
      <c r="O26236" s="87"/>
      <c r="P26236" s="127"/>
      <c r="Q26236" s="127"/>
      <c r="R26236" s="127"/>
    </row>
    <row r="26237" spans="7:18" x14ac:dyDescent="0.2">
      <c r="G26237" s="64"/>
      <c r="H26237" s="64"/>
      <c r="O26237" s="87"/>
      <c r="P26237" s="127"/>
      <c r="Q26237" s="127"/>
      <c r="R26237" s="127"/>
    </row>
    <row r="26238" spans="7:18" x14ac:dyDescent="0.2">
      <c r="G26238" s="64"/>
      <c r="H26238" s="64"/>
      <c r="O26238" s="87"/>
      <c r="P26238" s="127"/>
      <c r="Q26238" s="127"/>
      <c r="R26238" s="127"/>
    </row>
    <row r="26239" spans="7:18" x14ac:dyDescent="0.2">
      <c r="G26239" s="64"/>
      <c r="H26239" s="64"/>
      <c r="O26239" s="87"/>
      <c r="P26239" s="127"/>
      <c r="Q26239" s="127"/>
      <c r="R26239" s="127"/>
    </row>
    <row r="26240" spans="7:18" x14ac:dyDescent="0.2">
      <c r="G26240" s="64"/>
      <c r="H26240" s="64"/>
      <c r="O26240" s="87"/>
      <c r="P26240" s="127"/>
      <c r="Q26240" s="127"/>
      <c r="R26240" s="127"/>
    </row>
    <row r="26241" spans="7:18" x14ac:dyDescent="0.2">
      <c r="G26241" s="64"/>
      <c r="H26241" s="64"/>
      <c r="O26241" s="87"/>
      <c r="P26241" s="127"/>
      <c r="Q26241" s="127"/>
      <c r="R26241" s="127"/>
    </row>
    <row r="26242" spans="7:18" x14ac:dyDescent="0.2">
      <c r="G26242" s="64"/>
      <c r="H26242" s="64"/>
      <c r="O26242" s="87"/>
      <c r="P26242" s="127"/>
      <c r="Q26242" s="127"/>
      <c r="R26242" s="127"/>
    </row>
    <row r="26243" spans="7:18" x14ac:dyDescent="0.2">
      <c r="G26243" s="64"/>
      <c r="H26243" s="64"/>
      <c r="O26243" s="87"/>
      <c r="P26243" s="127"/>
      <c r="Q26243" s="127"/>
      <c r="R26243" s="127"/>
    </row>
    <row r="26244" spans="7:18" x14ac:dyDescent="0.2">
      <c r="G26244" s="64"/>
      <c r="H26244" s="64"/>
      <c r="O26244" s="87"/>
      <c r="P26244" s="127"/>
      <c r="Q26244" s="127"/>
      <c r="R26244" s="127"/>
    </row>
    <row r="26245" spans="7:18" x14ac:dyDescent="0.2">
      <c r="G26245" s="64"/>
      <c r="H26245" s="64"/>
      <c r="O26245" s="87"/>
      <c r="P26245" s="127"/>
      <c r="Q26245" s="127"/>
      <c r="R26245" s="127"/>
    </row>
    <row r="26246" spans="7:18" x14ac:dyDescent="0.2">
      <c r="G26246" s="64"/>
      <c r="H26246" s="64"/>
      <c r="O26246" s="87"/>
      <c r="P26246" s="127"/>
      <c r="Q26246" s="127"/>
      <c r="R26246" s="127"/>
    </row>
    <row r="26247" spans="7:18" x14ac:dyDescent="0.2">
      <c r="G26247" s="64"/>
      <c r="H26247" s="64"/>
      <c r="O26247" s="87"/>
      <c r="P26247" s="127"/>
      <c r="Q26247" s="127"/>
      <c r="R26247" s="127"/>
    </row>
    <row r="26248" spans="7:18" x14ac:dyDescent="0.2">
      <c r="G26248" s="64"/>
      <c r="H26248" s="64"/>
      <c r="O26248" s="87"/>
      <c r="P26248" s="127"/>
      <c r="Q26248" s="127"/>
      <c r="R26248" s="127"/>
    </row>
    <row r="26249" spans="7:18" x14ac:dyDescent="0.2">
      <c r="G26249" s="64"/>
      <c r="H26249" s="64"/>
      <c r="O26249" s="87"/>
      <c r="P26249" s="127"/>
      <c r="Q26249" s="127"/>
      <c r="R26249" s="127"/>
    </row>
    <row r="26250" spans="7:18" x14ac:dyDescent="0.2">
      <c r="G26250" s="64"/>
      <c r="H26250" s="64"/>
      <c r="O26250" s="87"/>
      <c r="P26250" s="127"/>
      <c r="Q26250" s="127"/>
      <c r="R26250" s="127"/>
    </row>
    <row r="26251" spans="7:18" x14ac:dyDescent="0.2">
      <c r="G26251" s="64"/>
      <c r="H26251" s="64"/>
      <c r="O26251" s="87"/>
      <c r="P26251" s="127"/>
      <c r="Q26251" s="127"/>
      <c r="R26251" s="127"/>
    </row>
    <row r="26252" spans="7:18" x14ac:dyDescent="0.2">
      <c r="G26252" s="64"/>
      <c r="H26252" s="64"/>
      <c r="O26252" s="87"/>
      <c r="P26252" s="127"/>
      <c r="Q26252" s="127"/>
      <c r="R26252" s="127"/>
    </row>
    <row r="26253" spans="7:18" x14ac:dyDescent="0.2">
      <c r="G26253" s="64"/>
      <c r="H26253" s="64"/>
      <c r="O26253" s="87"/>
      <c r="P26253" s="127"/>
      <c r="Q26253" s="127"/>
      <c r="R26253" s="127"/>
    </row>
    <row r="26254" spans="7:18" x14ac:dyDescent="0.2">
      <c r="G26254" s="64"/>
      <c r="H26254" s="64"/>
      <c r="O26254" s="87"/>
      <c r="P26254" s="127"/>
      <c r="Q26254" s="127"/>
      <c r="R26254" s="127"/>
    </row>
    <row r="26255" spans="7:18" x14ac:dyDescent="0.2">
      <c r="G26255" s="64"/>
      <c r="H26255" s="64"/>
      <c r="O26255" s="87"/>
      <c r="P26255" s="127"/>
      <c r="Q26255" s="127"/>
      <c r="R26255" s="127"/>
    </row>
    <row r="26256" spans="7:18" x14ac:dyDescent="0.2">
      <c r="G26256" s="64"/>
      <c r="H26256" s="64"/>
      <c r="O26256" s="87"/>
      <c r="P26256" s="127"/>
      <c r="Q26256" s="127"/>
      <c r="R26256" s="127"/>
    </row>
    <row r="26257" spans="7:18" x14ac:dyDescent="0.2">
      <c r="G26257" s="64"/>
      <c r="H26257" s="64"/>
      <c r="O26257" s="87"/>
      <c r="P26257" s="127"/>
      <c r="Q26257" s="127"/>
      <c r="R26257" s="127"/>
    </row>
    <row r="26258" spans="7:18" x14ac:dyDescent="0.2">
      <c r="G26258" s="64"/>
      <c r="H26258" s="64"/>
      <c r="O26258" s="87"/>
      <c r="P26258" s="127"/>
      <c r="Q26258" s="127"/>
      <c r="R26258" s="127"/>
    </row>
    <row r="26259" spans="7:18" x14ac:dyDescent="0.2">
      <c r="G26259" s="64"/>
      <c r="H26259" s="64"/>
      <c r="O26259" s="87"/>
      <c r="P26259" s="127"/>
      <c r="Q26259" s="127"/>
      <c r="R26259" s="127"/>
    </row>
    <row r="26260" spans="7:18" x14ac:dyDescent="0.2">
      <c r="G26260" s="64"/>
      <c r="H26260" s="64"/>
      <c r="O26260" s="87"/>
      <c r="P26260" s="127"/>
      <c r="Q26260" s="127"/>
      <c r="R26260" s="127"/>
    </row>
    <row r="26261" spans="7:18" x14ac:dyDescent="0.2">
      <c r="G26261" s="64"/>
      <c r="H26261" s="64"/>
      <c r="O26261" s="87"/>
      <c r="P26261" s="127"/>
      <c r="Q26261" s="127"/>
      <c r="R26261" s="127"/>
    </row>
    <row r="26262" spans="7:18" x14ac:dyDescent="0.2">
      <c r="G26262" s="64"/>
      <c r="H26262" s="64"/>
      <c r="O26262" s="87"/>
      <c r="P26262" s="127"/>
      <c r="Q26262" s="127"/>
      <c r="R26262" s="127"/>
    </row>
    <row r="26263" spans="7:18" x14ac:dyDescent="0.2">
      <c r="G26263" s="64"/>
      <c r="H26263" s="64"/>
      <c r="O26263" s="87"/>
      <c r="P26263" s="127"/>
      <c r="Q26263" s="127"/>
      <c r="R26263" s="127"/>
    </row>
    <row r="26264" spans="7:18" x14ac:dyDescent="0.2">
      <c r="G26264" s="64"/>
      <c r="H26264" s="64"/>
      <c r="O26264" s="87"/>
      <c r="P26264" s="127"/>
      <c r="Q26264" s="127"/>
      <c r="R26264" s="127"/>
    </row>
    <row r="26265" spans="7:18" x14ac:dyDescent="0.2">
      <c r="G26265" s="64"/>
      <c r="H26265" s="64"/>
      <c r="O26265" s="87"/>
      <c r="P26265" s="127"/>
      <c r="Q26265" s="127"/>
      <c r="R26265" s="127"/>
    </row>
    <row r="26266" spans="7:18" x14ac:dyDescent="0.2">
      <c r="G26266" s="64"/>
      <c r="H26266" s="64"/>
      <c r="O26266" s="87"/>
      <c r="P26266" s="127"/>
      <c r="Q26266" s="127"/>
      <c r="R26266" s="127"/>
    </row>
    <row r="26267" spans="7:18" x14ac:dyDescent="0.2">
      <c r="G26267" s="64"/>
      <c r="H26267" s="64"/>
      <c r="O26267" s="87"/>
      <c r="P26267" s="127"/>
      <c r="Q26267" s="127"/>
      <c r="R26267" s="127"/>
    </row>
    <row r="26268" spans="7:18" x14ac:dyDescent="0.2">
      <c r="G26268" s="64"/>
      <c r="H26268" s="64"/>
      <c r="O26268" s="87"/>
      <c r="P26268" s="127"/>
      <c r="Q26268" s="127"/>
      <c r="R26268" s="127"/>
    </row>
    <row r="26269" spans="7:18" x14ac:dyDescent="0.2">
      <c r="G26269" s="64"/>
      <c r="H26269" s="64"/>
      <c r="O26269" s="87"/>
      <c r="P26269" s="127"/>
      <c r="Q26269" s="127"/>
      <c r="R26269" s="127"/>
    </row>
    <row r="26270" spans="7:18" x14ac:dyDescent="0.2">
      <c r="G26270" s="64"/>
      <c r="H26270" s="64"/>
      <c r="O26270" s="87"/>
      <c r="P26270" s="127"/>
      <c r="Q26270" s="127"/>
      <c r="R26270" s="127"/>
    </row>
    <row r="26271" spans="7:18" x14ac:dyDescent="0.2">
      <c r="G26271" s="64"/>
      <c r="H26271" s="64"/>
      <c r="O26271" s="87"/>
      <c r="P26271" s="127"/>
      <c r="Q26271" s="127"/>
      <c r="R26271" s="127"/>
    </row>
    <row r="26272" spans="7:18" x14ac:dyDescent="0.2">
      <c r="G26272" s="64"/>
      <c r="H26272" s="64"/>
      <c r="O26272" s="87"/>
      <c r="P26272" s="127"/>
      <c r="Q26272" s="127"/>
      <c r="R26272" s="127"/>
    </row>
    <row r="26273" spans="7:18" x14ac:dyDescent="0.2">
      <c r="G26273" s="64"/>
      <c r="H26273" s="64"/>
      <c r="O26273" s="87"/>
      <c r="P26273" s="127"/>
      <c r="Q26273" s="127"/>
      <c r="R26273" s="127"/>
    </row>
    <row r="26274" spans="7:18" x14ac:dyDescent="0.2">
      <c r="G26274" s="64"/>
      <c r="H26274" s="64"/>
      <c r="O26274" s="87"/>
      <c r="P26274" s="127"/>
      <c r="Q26274" s="127"/>
      <c r="R26274" s="127"/>
    </row>
    <row r="26275" spans="7:18" x14ac:dyDescent="0.2">
      <c r="G26275" s="64"/>
      <c r="H26275" s="64"/>
      <c r="O26275" s="87"/>
      <c r="P26275" s="127"/>
      <c r="Q26275" s="127"/>
      <c r="R26275" s="127"/>
    </row>
    <row r="26276" spans="7:18" x14ac:dyDescent="0.2">
      <c r="G26276" s="64"/>
      <c r="H26276" s="64"/>
      <c r="O26276" s="87"/>
      <c r="P26276" s="127"/>
      <c r="Q26276" s="127"/>
      <c r="R26276" s="127"/>
    </row>
    <row r="26277" spans="7:18" x14ac:dyDescent="0.2">
      <c r="G26277" s="64"/>
      <c r="H26277" s="64"/>
      <c r="O26277" s="87"/>
      <c r="P26277" s="127"/>
      <c r="Q26277" s="127"/>
      <c r="R26277" s="127"/>
    </row>
    <row r="26278" spans="7:18" x14ac:dyDescent="0.2">
      <c r="G26278" s="64"/>
      <c r="H26278" s="64"/>
      <c r="O26278" s="87"/>
      <c r="P26278" s="127"/>
      <c r="Q26278" s="127"/>
      <c r="R26278" s="127"/>
    </row>
    <row r="26279" spans="7:18" x14ac:dyDescent="0.2">
      <c r="G26279" s="64"/>
      <c r="H26279" s="64"/>
      <c r="O26279" s="87"/>
      <c r="P26279" s="127"/>
      <c r="Q26279" s="127"/>
      <c r="R26279" s="127"/>
    </row>
    <row r="26280" spans="7:18" x14ac:dyDescent="0.2">
      <c r="G26280" s="64"/>
      <c r="H26280" s="64"/>
      <c r="O26280" s="87"/>
      <c r="P26280" s="127"/>
      <c r="Q26280" s="127"/>
      <c r="R26280" s="127"/>
    </row>
    <row r="26281" spans="7:18" x14ac:dyDescent="0.2">
      <c r="G26281" s="64"/>
      <c r="H26281" s="64"/>
      <c r="O26281" s="87"/>
      <c r="P26281" s="127"/>
      <c r="Q26281" s="127"/>
      <c r="R26281" s="127"/>
    </row>
    <row r="26282" spans="7:18" x14ac:dyDescent="0.2">
      <c r="G26282" s="64"/>
      <c r="H26282" s="64"/>
      <c r="O26282" s="87"/>
      <c r="P26282" s="127"/>
      <c r="Q26282" s="127"/>
      <c r="R26282" s="127"/>
    </row>
    <row r="26283" spans="7:18" x14ac:dyDescent="0.2">
      <c r="G26283" s="64"/>
      <c r="H26283" s="64"/>
      <c r="O26283" s="87"/>
      <c r="P26283" s="127"/>
      <c r="Q26283" s="127"/>
      <c r="R26283" s="127"/>
    </row>
    <row r="26284" spans="7:18" x14ac:dyDescent="0.2">
      <c r="G26284" s="64"/>
      <c r="H26284" s="64"/>
      <c r="O26284" s="87"/>
      <c r="P26284" s="127"/>
      <c r="Q26284" s="127"/>
      <c r="R26284" s="127"/>
    </row>
    <row r="26285" spans="7:18" x14ac:dyDescent="0.2">
      <c r="G26285" s="64"/>
      <c r="H26285" s="64"/>
      <c r="O26285" s="87"/>
      <c r="P26285" s="127"/>
      <c r="Q26285" s="127"/>
      <c r="R26285" s="127"/>
    </row>
    <row r="26286" spans="7:18" x14ac:dyDescent="0.2">
      <c r="G26286" s="64"/>
      <c r="H26286" s="64"/>
      <c r="O26286" s="87"/>
      <c r="P26286" s="127"/>
      <c r="Q26286" s="127"/>
      <c r="R26286" s="127"/>
    </row>
    <row r="26287" spans="7:18" x14ac:dyDescent="0.2">
      <c r="G26287" s="64"/>
      <c r="H26287" s="64"/>
      <c r="O26287" s="87"/>
      <c r="P26287" s="127"/>
      <c r="Q26287" s="127"/>
      <c r="R26287" s="127"/>
    </row>
    <row r="26288" spans="7:18" x14ac:dyDescent="0.2">
      <c r="G26288" s="64"/>
      <c r="H26288" s="64"/>
      <c r="O26288" s="87"/>
      <c r="P26288" s="127"/>
      <c r="Q26288" s="127"/>
      <c r="R26288" s="127"/>
    </row>
    <row r="26289" spans="7:18" x14ac:dyDescent="0.2">
      <c r="G26289" s="64"/>
      <c r="H26289" s="64"/>
      <c r="O26289" s="87"/>
      <c r="P26289" s="127"/>
      <c r="Q26289" s="127"/>
      <c r="R26289" s="127"/>
    </row>
    <row r="26290" spans="7:18" x14ac:dyDescent="0.2">
      <c r="G26290" s="64"/>
      <c r="H26290" s="64"/>
      <c r="O26290" s="87"/>
      <c r="P26290" s="127"/>
      <c r="Q26290" s="127"/>
      <c r="R26290" s="127"/>
    </row>
    <row r="26291" spans="7:18" x14ac:dyDescent="0.2">
      <c r="G26291" s="64"/>
      <c r="H26291" s="64"/>
      <c r="O26291" s="87"/>
      <c r="P26291" s="127"/>
      <c r="Q26291" s="127"/>
      <c r="R26291" s="127"/>
    </row>
    <row r="26292" spans="7:18" x14ac:dyDescent="0.2">
      <c r="G26292" s="64"/>
      <c r="H26292" s="64"/>
      <c r="O26292" s="87"/>
      <c r="P26292" s="127"/>
      <c r="Q26292" s="127"/>
      <c r="R26292" s="127"/>
    </row>
    <row r="26293" spans="7:18" x14ac:dyDescent="0.2">
      <c r="G26293" s="64"/>
      <c r="H26293" s="64"/>
      <c r="O26293" s="87"/>
      <c r="P26293" s="127"/>
      <c r="Q26293" s="127"/>
      <c r="R26293" s="127"/>
    </row>
    <row r="26294" spans="7:18" x14ac:dyDescent="0.2">
      <c r="G26294" s="64"/>
      <c r="H26294" s="64"/>
      <c r="O26294" s="87"/>
      <c r="P26294" s="127"/>
      <c r="Q26294" s="127"/>
      <c r="R26294" s="127"/>
    </row>
    <row r="26295" spans="7:18" x14ac:dyDescent="0.2">
      <c r="G26295" s="64"/>
      <c r="H26295" s="64"/>
      <c r="O26295" s="87"/>
      <c r="P26295" s="127"/>
      <c r="Q26295" s="127"/>
      <c r="R26295" s="127"/>
    </row>
    <row r="26296" spans="7:18" x14ac:dyDescent="0.2">
      <c r="G26296" s="64"/>
      <c r="H26296" s="64"/>
      <c r="O26296" s="87"/>
      <c r="P26296" s="127"/>
      <c r="Q26296" s="127"/>
      <c r="R26296" s="127"/>
    </row>
    <row r="26297" spans="7:18" x14ac:dyDescent="0.2">
      <c r="G26297" s="64"/>
      <c r="H26297" s="64"/>
      <c r="O26297" s="87"/>
      <c r="P26297" s="127"/>
      <c r="Q26297" s="127"/>
      <c r="R26297" s="127"/>
    </row>
    <row r="26298" spans="7:18" x14ac:dyDescent="0.2">
      <c r="G26298" s="64"/>
      <c r="H26298" s="64"/>
      <c r="O26298" s="87"/>
      <c r="P26298" s="127"/>
      <c r="Q26298" s="127"/>
      <c r="R26298" s="127"/>
    </row>
    <row r="26299" spans="7:18" x14ac:dyDescent="0.2">
      <c r="G26299" s="64"/>
      <c r="H26299" s="64"/>
      <c r="O26299" s="87"/>
      <c r="P26299" s="127"/>
      <c r="Q26299" s="127"/>
      <c r="R26299" s="127"/>
    </row>
    <row r="26300" spans="7:18" x14ac:dyDescent="0.2">
      <c r="G26300" s="64"/>
      <c r="H26300" s="64"/>
      <c r="O26300" s="87"/>
      <c r="P26300" s="127"/>
      <c r="Q26300" s="127"/>
      <c r="R26300" s="127"/>
    </row>
    <row r="26301" spans="7:18" x14ac:dyDescent="0.2">
      <c r="G26301" s="64"/>
      <c r="H26301" s="64"/>
      <c r="O26301" s="87"/>
      <c r="P26301" s="127"/>
      <c r="Q26301" s="127"/>
      <c r="R26301" s="127"/>
    </row>
    <row r="26302" spans="7:18" x14ac:dyDescent="0.2">
      <c r="G26302" s="64"/>
      <c r="H26302" s="64"/>
      <c r="O26302" s="87"/>
      <c r="P26302" s="127"/>
      <c r="Q26302" s="127"/>
      <c r="R26302" s="127"/>
    </row>
    <row r="26303" spans="7:18" x14ac:dyDescent="0.2">
      <c r="G26303" s="64"/>
      <c r="H26303" s="64"/>
      <c r="O26303" s="87"/>
      <c r="P26303" s="127"/>
      <c r="Q26303" s="127"/>
      <c r="R26303" s="127"/>
    </row>
    <row r="26304" spans="7:18" x14ac:dyDescent="0.2">
      <c r="G26304" s="64"/>
      <c r="H26304" s="64"/>
      <c r="O26304" s="87"/>
      <c r="P26304" s="127"/>
      <c r="Q26304" s="127"/>
      <c r="R26304" s="127"/>
    </row>
    <row r="26305" spans="7:18" x14ac:dyDescent="0.2">
      <c r="G26305" s="64"/>
      <c r="H26305" s="64"/>
      <c r="O26305" s="87"/>
      <c r="P26305" s="127"/>
      <c r="Q26305" s="127"/>
      <c r="R26305" s="127"/>
    </row>
    <row r="26306" spans="7:18" x14ac:dyDescent="0.2">
      <c r="G26306" s="64"/>
      <c r="H26306" s="64"/>
      <c r="O26306" s="87"/>
      <c r="P26306" s="127"/>
      <c r="Q26306" s="127"/>
      <c r="R26306" s="127"/>
    </row>
    <row r="26307" spans="7:18" x14ac:dyDescent="0.2">
      <c r="G26307" s="64"/>
      <c r="H26307" s="64"/>
      <c r="O26307" s="87"/>
      <c r="P26307" s="127"/>
      <c r="Q26307" s="127"/>
      <c r="R26307" s="127"/>
    </row>
    <row r="26308" spans="7:18" x14ac:dyDescent="0.2">
      <c r="G26308" s="64"/>
      <c r="H26308" s="64"/>
      <c r="O26308" s="87"/>
      <c r="P26308" s="127"/>
      <c r="Q26308" s="127"/>
      <c r="R26308" s="127"/>
    </row>
    <row r="26309" spans="7:18" x14ac:dyDescent="0.2">
      <c r="G26309" s="64"/>
      <c r="H26309" s="64"/>
      <c r="O26309" s="87"/>
      <c r="P26309" s="127"/>
      <c r="Q26309" s="127"/>
      <c r="R26309" s="127"/>
    </row>
    <row r="26310" spans="7:18" x14ac:dyDescent="0.2">
      <c r="G26310" s="64"/>
      <c r="H26310" s="64"/>
      <c r="O26310" s="87"/>
      <c r="P26310" s="127"/>
      <c r="Q26310" s="127"/>
      <c r="R26310" s="127"/>
    </row>
    <row r="26311" spans="7:18" x14ac:dyDescent="0.2">
      <c r="G26311" s="64"/>
      <c r="H26311" s="64"/>
      <c r="O26311" s="87"/>
      <c r="P26311" s="127"/>
      <c r="Q26311" s="127"/>
      <c r="R26311" s="127"/>
    </row>
    <row r="26312" spans="7:18" x14ac:dyDescent="0.2">
      <c r="G26312" s="64"/>
      <c r="H26312" s="64"/>
      <c r="O26312" s="87"/>
      <c r="P26312" s="127"/>
      <c r="Q26312" s="127"/>
      <c r="R26312" s="127"/>
    </row>
    <row r="26313" spans="7:18" x14ac:dyDescent="0.2">
      <c r="G26313" s="64"/>
      <c r="H26313" s="64"/>
      <c r="O26313" s="87"/>
      <c r="P26313" s="127"/>
      <c r="Q26313" s="127"/>
      <c r="R26313" s="127"/>
    </row>
    <row r="26314" spans="7:18" x14ac:dyDescent="0.2">
      <c r="G26314" s="64"/>
      <c r="H26314" s="64"/>
      <c r="O26314" s="87"/>
      <c r="P26314" s="127"/>
      <c r="Q26314" s="127"/>
      <c r="R26314" s="127"/>
    </row>
    <row r="26315" spans="7:18" x14ac:dyDescent="0.2">
      <c r="G26315" s="64"/>
      <c r="H26315" s="64"/>
      <c r="O26315" s="87"/>
      <c r="P26315" s="127"/>
      <c r="Q26315" s="127"/>
      <c r="R26315" s="127"/>
    </row>
    <row r="26316" spans="7:18" x14ac:dyDescent="0.2">
      <c r="G26316" s="64"/>
      <c r="H26316" s="64"/>
      <c r="O26316" s="87"/>
      <c r="P26316" s="127"/>
      <c r="Q26316" s="127"/>
      <c r="R26316" s="127"/>
    </row>
    <row r="26317" spans="7:18" x14ac:dyDescent="0.2">
      <c r="G26317" s="64"/>
      <c r="H26317" s="64"/>
      <c r="O26317" s="87"/>
      <c r="P26317" s="127"/>
      <c r="Q26317" s="127"/>
      <c r="R26317" s="127"/>
    </row>
    <row r="26318" spans="7:18" x14ac:dyDescent="0.2">
      <c r="G26318" s="64"/>
      <c r="H26318" s="64"/>
      <c r="O26318" s="87"/>
      <c r="P26318" s="127"/>
      <c r="Q26318" s="127"/>
      <c r="R26318" s="127"/>
    </row>
    <row r="26319" spans="7:18" x14ac:dyDescent="0.2">
      <c r="G26319" s="64"/>
      <c r="H26319" s="64"/>
      <c r="O26319" s="87"/>
      <c r="P26319" s="127"/>
      <c r="Q26319" s="127"/>
      <c r="R26319" s="127"/>
    </row>
    <row r="26320" spans="7:18" x14ac:dyDescent="0.2">
      <c r="G26320" s="64"/>
      <c r="H26320" s="64"/>
      <c r="O26320" s="87"/>
      <c r="P26320" s="127"/>
      <c r="Q26320" s="127"/>
      <c r="R26320" s="127"/>
    </row>
    <row r="26321" spans="7:18" x14ac:dyDescent="0.2">
      <c r="G26321" s="64"/>
      <c r="H26321" s="64"/>
      <c r="O26321" s="87"/>
      <c r="P26321" s="127"/>
      <c r="Q26321" s="127"/>
      <c r="R26321" s="127"/>
    </row>
    <row r="26322" spans="7:18" x14ac:dyDescent="0.2">
      <c r="G26322" s="64"/>
      <c r="H26322" s="64"/>
      <c r="O26322" s="87"/>
      <c r="P26322" s="127"/>
      <c r="Q26322" s="127"/>
      <c r="R26322" s="127"/>
    </row>
    <row r="26323" spans="7:18" x14ac:dyDescent="0.2">
      <c r="G26323" s="64"/>
      <c r="H26323" s="64"/>
      <c r="O26323" s="87"/>
      <c r="P26323" s="127"/>
      <c r="Q26323" s="127"/>
      <c r="R26323" s="127"/>
    </row>
    <row r="26324" spans="7:18" x14ac:dyDescent="0.2">
      <c r="G26324" s="64"/>
      <c r="H26324" s="64"/>
      <c r="O26324" s="87"/>
      <c r="P26324" s="127"/>
      <c r="Q26324" s="127"/>
      <c r="R26324" s="127"/>
    </row>
    <row r="26325" spans="7:18" x14ac:dyDescent="0.2">
      <c r="G26325" s="64"/>
      <c r="H26325" s="64"/>
      <c r="O26325" s="87"/>
      <c r="P26325" s="127"/>
      <c r="Q26325" s="127"/>
      <c r="R26325" s="127"/>
    </row>
    <row r="26326" spans="7:18" x14ac:dyDescent="0.2">
      <c r="G26326" s="64"/>
      <c r="H26326" s="64"/>
      <c r="O26326" s="87"/>
      <c r="P26326" s="127"/>
      <c r="Q26326" s="127"/>
      <c r="R26326" s="127"/>
    </row>
    <row r="26327" spans="7:18" x14ac:dyDescent="0.2">
      <c r="G26327" s="64"/>
      <c r="H26327" s="64"/>
      <c r="O26327" s="87"/>
      <c r="P26327" s="127"/>
      <c r="Q26327" s="127"/>
      <c r="R26327" s="127"/>
    </row>
    <row r="26328" spans="7:18" x14ac:dyDescent="0.2">
      <c r="G26328" s="64"/>
      <c r="H26328" s="64"/>
      <c r="O26328" s="87"/>
      <c r="P26328" s="127"/>
      <c r="Q26328" s="127"/>
      <c r="R26328" s="127"/>
    </row>
    <row r="26329" spans="7:18" x14ac:dyDescent="0.2">
      <c r="G26329" s="64"/>
      <c r="H26329" s="64"/>
      <c r="O26329" s="87"/>
      <c r="P26329" s="127"/>
      <c r="Q26329" s="127"/>
      <c r="R26329" s="127"/>
    </row>
    <row r="26330" spans="7:18" x14ac:dyDescent="0.2">
      <c r="G26330" s="64"/>
      <c r="H26330" s="64"/>
      <c r="O26330" s="87"/>
      <c r="P26330" s="127"/>
      <c r="Q26330" s="127"/>
      <c r="R26330" s="127"/>
    </row>
    <row r="26331" spans="7:18" x14ac:dyDescent="0.2">
      <c r="G26331" s="64"/>
      <c r="H26331" s="64"/>
      <c r="O26331" s="87"/>
      <c r="P26331" s="127"/>
      <c r="Q26331" s="127"/>
      <c r="R26331" s="127"/>
    </row>
    <row r="26332" spans="7:18" x14ac:dyDescent="0.2">
      <c r="G26332" s="64"/>
      <c r="H26332" s="64"/>
      <c r="O26332" s="87"/>
      <c r="P26332" s="127"/>
      <c r="Q26332" s="127"/>
      <c r="R26332" s="127"/>
    </row>
    <row r="26333" spans="7:18" x14ac:dyDescent="0.2">
      <c r="G26333" s="64"/>
      <c r="H26333" s="64"/>
      <c r="O26333" s="87"/>
      <c r="P26333" s="127"/>
      <c r="Q26333" s="127"/>
      <c r="R26333" s="127"/>
    </row>
    <row r="26334" spans="7:18" x14ac:dyDescent="0.2">
      <c r="G26334" s="64"/>
      <c r="H26334" s="64"/>
      <c r="O26334" s="87"/>
      <c r="P26334" s="127"/>
      <c r="Q26334" s="127"/>
      <c r="R26334" s="127"/>
    </row>
    <row r="26335" spans="7:18" x14ac:dyDescent="0.2">
      <c r="G26335" s="64"/>
      <c r="H26335" s="64"/>
      <c r="O26335" s="87"/>
      <c r="P26335" s="127"/>
      <c r="Q26335" s="127"/>
      <c r="R26335" s="127"/>
    </row>
    <row r="26336" spans="7:18" x14ac:dyDescent="0.2">
      <c r="G26336" s="64"/>
      <c r="H26336" s="64"/>
      <c r="O26336" s="87"/>
      <c r="P26336" s="127"/>
      <c r="Q26336" s="127"/>
      <c r="R26336" s="127"/>
    </row>
    <row r="26337" spans="7:18" x14ac:dyDescent="0.2">
      <c r="G26337" s="64"/>
      <c r="H26337" s="64"/>
      <c r="O26337" s="87"/>
      <c r="P26337" s="127"/>
      <c r="Q26337" s="127"/>
      <c r="R26337" s="127"/>
    </row>
    <row r="26338" spans="7:18" x14ac:dyDescent="0.2">
      <c r="G26338" s="64"/>
      <c r="H26338" s="64"/>
      <c r="O26338" s="87"/>
      <c r="P26338" s="127"/>
      <c r="Q26338" s="127"/>
      <c r="R26338" s="127"/>
    </row>
    <row r="26339" spans="7:18" x14ac:dyDescent="0.2">
      <c r="G26339" s="64"/>
      <c r="H26339" s="64"/>
      <c r="O26339" s="87"/>
      <c r="P26339" s="127"/>
      <c r="Q26339" s="127"/>
      <c r="R26339" s="127"/>
    </row>
    <row r="26340" spans="7:18" x14ac:dyDescent="0.2">
      <c r="G26340" s="64"/>
      <c r="H26340" s="64"/>
      <c r="O26340" s="87"/>
      <c r="P26340" s="127"/>
      <c r="Q26340" s="127"/>
      <c r="R26340" s="127"/>
    </row>
    <row r="26341" spans="7:18" x14ac:dyDescent="0.2">
      <c r="G26341" s="64"/>
      <c r="H26341" s="64"/>
      <c r="O26341" s="87"/>
      <c r="P26341" s="127"/>
      <c r="Q26341" s="127"/>
      <c r="R26341" s="127"/>
    </row>
    <row r="26342" spans="7:18" x14ac:dyDescent="0.2">
      <c r="G26342" s="64"/>
      <c r="H26342" s="64"/>
      <c r="O26342" s="87"/>
      <c r="P26342" s="127"/>
      <c r="Q26342" s="127"/>
      <c r="R26342" s="127"/>
    </row>
    <row r="26343" spans="7:18" x14ac:dyDescent="0.2">
      <c r="G26343" s="64"/>
      <c r="H26343" s="64"/>
      <c r="O26343" s="87"/>
      <c r="P26343" s="127"/>
      <c r="Q26343" s="127"/>
      <c r="R26343" s="127"/>
    </row>
    <row r="26344" spans="7:18" x14ac:dyDescent="0.2">
      <c r="G26344" s="64"/>
      <c r="H26344" s="64"/>
      <c r="O26344" s="87"/>
      <c r="P26344" s="127"/>
      <c r="Q26344" s="127"/>
      <c r="R26344" s="127"/>
    </row>
    <row r="26345" spans="7:18" x14ac:dyDescent="0.2">
      <c r="G26345" s="64"/>
      <c r="H26345" s="64"/>
      <c r="O26345" s="87"/>
      <c r="P26345" s="127"/>
      <c r="Q26345" s="127"/>
      <c r="R26345" s="127"/>
    </row>
    <row r="26346" spans="7:18" x14ac:dyDescent="0.2">
      <c r="G26346" s="64"/>
      <c r="H26346" s="64"/>
      <c r="O26346" s="87"/>
      <c r="P26346" s="127"/>
      <c r="Q26346" s="127"/>
      <c r="R26346" s="127"/>
    </row>
    <row r="26347" spans="7:18" x14ac:dyDescent="0.2">
      <c r="G26347" s="64"/>
      <c r="H26347" s="64"/>
      <c r="O26347" s="87"/>
      <c r="P26347" s="127"/>
      <c r="Q26347" s="127"/>
      <c r="R26347" s="127"/>
    </row>
    <row r="26348" spans="7:18" x14ac:dyDescent="0.2">
      <c r="G26348" s="64"/>
      <c r="H26348" s="64"/>
      <c r="O26348" s="87"/>
      <c r="P26348" s="127"/>
      <c r="Q26348" s="127"/>
      <c r="R26348" s="127"/>
    </row>
    <row r="26349" spans="7:18" x14ac:dyDescent="0.2">
      <c r="G26349" s="64"/>
      <c r="H26349" s="64"/>
      <c r="O26349" s="87"/>
      <c r="P26349" s="127"/>
      <c r="Q26349" s="127"/>
      <c r="R26349" s="127"/>
    </row>
    <row r="26350" spans="7:18" x14ac:dyDescent="0.2">
      <c r="G26350" s="64"/>
      <c r="H26350" s="64"/>
      <c r="O26350" s="87"/>
      <c r="P26350" s="127"/>
      <c r="Q26350" s="127"/>
      <c r="R26350" s="127"/>
    </row>
    <row r="26351" spans="7:18" x14ac:dyDescent="0.2">
      <c r="G26351" s="64"/>
      <c r="H26351" s="64"/>
      <c r="O26351" s="87"/>
      <c r="P26351" s="127"/>
      <c r="Q26351" s="127"/>
      <c r="R26351" s="127"/>
    </row>
    <row r="26352" spans="7:18" x14ac:dyDescent="0.2">
      <c r="G26352" s="64"/>
      <c r="H26352" s="64"/>
      <c r="O26352" s="87"/>
      <c r="P26352" s="127"/>
      <c r="Q26352" s="127"/>
      <c r="R26352" s="127"/>
    </row>
    <row r="26353" spans="7:18" x14ac:dyDescent="0.2">
      <c r="G26353" s="64"/>
      <c r="H26353" s="64"/>
      <c r="O26353" s="87"/>
      <c r="P26353" s="127"/>
      <c r="Q26353" s="127"/>
      <c r="R26353" s="127"/>
    </row>
    <row r="26354" spans="7:18" x14ac:dyDescent="0.2">
      <c r="G26354" s="64"/>
      <c r="H26354" s="64"/>
      <c r="O26354" s="87"/>
      <c r="P26354" s="127"/>
      <c r="Q26354" s="127"/>
      <c r="R26354" s="127"/>
    </row>
    <row r="26355" spans="7:18" x14ac:dyDescent="0.2">
      <c r="G26355" s="64"/>
      <c r="H26355" s="64"/>
      <c r="O26355" s="87"/>
      <c r="P26355" s="127"/>
      <c r="Q26355" s="127"/>
      <c r="R26355" s="127"/>
    </row>
    <row r="26356" spans="7:18" x14ac:dyDescent="0.2">
      <c r="G26356" s="64"/>
      <c r="H26356" s="64"/>
      <c r="O26356" s="87"/>
      <c r="P26356" s="127"/>
      <c r="Q26356" s="127"/>
      <c r="R26356" s="127"/>
    </row>
    <row r="26357" spans="7:18" x14ac:dyDescent="0.2">
      <c r="G26357" s="64"/>
      <c r="H26357" s="64"/>
      <c r="O26357" s="87"/>
      <c r="P26357" s="127"/>
      <c r="Q26357" s="127"/>
      <c r="R26357" s="127"/>
    </row>
    <row r="26358" spans="7:18" x14ac:dyDescent="0.2">
      <c r="G26358" s="64"/>
      <c r="H26358" s="64"/>
      <c r="O26358" s="87"/>
      <c r="P26358" s="127"/>
      <c r="Q26358" s="127"/>
      <c r="R26358" s="127"/>
    </row>
    <row r="26359" spans="7:18" x14ac:dyDescent="0.2">
      <c r="G26359" s="64"/>
      <c r="H26359" s="64"/>
      <c r="O26359" s="87"/>
      <c r="P26359" s="127"/>
      <c r="Q26359" s="127"/>
      <c r="R26359" s="127"/>
    </row>
    <row r="26360" spans="7:18" x14ac:dyDescent="0.2">
      <c r="G26360" s="64"/>
      <c r="H26360" s="64"/>
      <c r="O26360" s="87"/>
      <c r="P26360" s="127"/>
      <c r="Q26360" s="127"/>
      <c r="R26360" s="127"/>
    </row>
    <row r="26361" spans="7:18" x14ac:dyDescent="0.2">
      <c r="G26361" s="64"/>
      <c r="H26361" s="64"/>
      <c r="O26361" s="87"/>
      <c r="P26361" s="127"/>
      <c r="Q26361" s="127"/>
      <c r="R26361" s="127"/>
    </row>
    <row r="26362" spans="7:18" x14ac:dyDescent="0.2">
      <c r="G26362" s="64"/>
      <c r="H26362" s="64"/>
      <c r="O26362" s="87"/>
      <c r="P26362" s="127"/>
      <c r="Q26362" s="127"/>
      <c r="R26362" s="127"/>
    </row>
    <row r="26363" spans="7:18" x14ac:dyDescent="0.2">
      <c r="G26363" s="64"/>
      <c r="H26363" s="64"/>
      <c r="O26363" s="87"/>
      <c r="P26363" s="127"/>
      <c r="Q26363" s="127"/>
      <c r="R26363" s="127"/>
    </row>
    <row r="26364" spans="7:18" x14ac:dyDescent="0.2">
      <c r="G26364" s="64"/>
      <c r="H26364" s="64"/>
      <c r="O26364" s="87"/>
      <c r="P26364" s="127"/>
      <c r="Q26364" s="127"/>
      <c r="R26364" s="127"/>
    </row>
    <row r="26365" spans="7:18" x14ac:dyDescent="0.2">
      <c r="G26365" s="64"/>
      <c r="H26365" s="64"/>
      <c r="O26365" s="87"/>
      <c r="P26365" s="127"/>
      <c r="Q26365" s="127"/>
      <c r="R26365" s="127"/>
    </row>
    <row r="26366" spans="7:18" x14ac:dyDescent="0.2">
      <c r="G26366" s="64"/>
      <c r="H26366" s="64"/>
      <c r="O26366" s="87"/>
      <c r="P26366" s="127"/>
      <c r="Q26366" s="127"/>
      <c r="R26366" s="127"/>
    </row>
    <row r="26367" spans="7:18" x14ac:dyDescent="0.2">
      <c r="G26367" s="64"/>
      <c r="H26367" s="64"/>
      <c r="O26367" s="87"/>
      <c r="P26367" s="127"/>
      <c r="Q26367" s="127"/>
      <c r="R26367" s="127"/>
    </row>
    <row r="26368" spans="7:18" x14ac:dyDescent="0.2">
      <c r="G26368" s="64"/>
      <c r="H26368" s="64"/>
      <c r="O26368" s="87"/>
      <c r="P26368" s="127"/>
      <c r="Q26368" s="127"/>
      <c r="R26368" s="127"/>
    </row>
    <row r="26369" spans="7:18" x14ac:dyDescent="0.2">
      <c r="G26369" s="64"/>
      <c r="H26369" s="64"/>
      <c r="O26369" s="87"/>
      <c r="P26369" s="127"/>
      <c r="Q26369" s="127"/>
      <c r="R26369" s="127"/>
    </row>
    <row r="26370" spans="7:18" x14ac:dyDescent="0.2">
      <c r="G26370" s="64"/>
      <c r="H26370" s="64"/>
      <c r="O26370" s="87"/>
      <c r="P26370" s="127"/>
      <c r="Q26370" s="127"/>
      <c r="R26370" s="127"/>
    </row>
    <row r="26371" spans="7:18" x14ac:dyDescent="0.2">
      <c r="G26371" s="64"/>
      <c r="H26371" s="64"/>
      <c r="O26371" s="87"/>
      <c r="P26371" s="127"/>
      <c r="Q26371" s="127"/>
      <c r="R26371" s="127"/>
    </row>
    <row r="26372" spans="7:18" x14ac:dyDescent="0.2">
      <c r="G26372" s="64"/>
      <c r="H26372" s="64"/>
      <c r="O26372" s="87"/>
      <c r="P26372" s="127"/>
      <c r="Q26372" s="127"/>
      <c r="R26372" s="127"/>
    </row>
    <row r="26373" spans="7:18" x14ac:dyDescent="0.2">
      <c r="G26373" s="64"/>
      <c r="H26373" s="64"/>
      <c r="O26373" s="87"/>
      <c r="P26373" s="127"/>
      <c r="Q26373" s="127"/>
      <c r="R26373" s="127"/>
    </row>
    <row r="26374" spans="7:18" x14ac:dyDescent="0.2">
      <c r="G26374" s="64"/>
      <c r="H26374" s="64"/>
      <c r="O26374" s="87"/>
      <c r="P26374" s="127"/>
      <c r="Q26374" s="127"/>
      <c r="R26374" s="127"/>
    </row>
    <row r="26375" spans="7:18" x14ac:dyDescent="0.2">
      <c r="G26375" s="64"/>
      <c r="H26375" s="64"/>
      <c r="O26375" s="87"/>
      <c r="P26375" s="127"/>
      <c r="Q26375" s="127"/>
      <c r="R26375" s="127"/>
    </row>
    <row r="26376" spans="7:18" x14ac:dyDescent="0.2">
      <c r="G26376" s="64"/>
      <c r="H26376" s="64"/>
      <c r="O26376" s="87"/>
      <c r="P26376" s="127"/>
      <c r="Q26376" s="127"/>
      <c r="R26376" s="127"/>
    </row>
    <row r="26377" spans="7:18" x14ac:dyDescent="0.2">
      <c r="G26377" s="64"/>
      <c r="H26377" s="64"/>
      <c r="O26377" s="87"/>
      <c r="P26377" s="127"/>
      <c r="Q26377" s="127"/>
      <c r="R26377" s="127"/>
    </row>
    <row r="26378" spans="7:18" x14ac:dyDescent="0.2">
      <c r="G26378" s="64"/>
      <c r="H26378" s="64"/>
      <c r="O26378" s="87"/>
      <c r="P26378" s="127"/>
      <c r="Q26378" s="127"/>
      <c r="R26378" s="127"/>
    </row>
    <row r="26379" spans="7:18" x14ac:dyDescent="0.2">
      <c r="G26379" s="64"/>
      <c r="H26379" s="64"/>
      <c r="O26379" s="87"/>
      <c r="P26379" s="127"/>
      <c r="Q26379" s="127"/>
      <c r="R26379" s="127"/>
    </row>
    <row r="26380" spans="7:18" x14ac:dyDescent="0.2">
      <c r="G26380" s="64"/>
      <c r="H26380" s="64"/>
      <c r="O26380" s="87"/>
      <c r="P26380" s="127"/>
      <c r="Q26380" s="127"/>
      <c r="R26380" s="127"/>
    </row>
    <row r="26381" spans="7:18" x14ac:dyDescent="0.2">
      <c r="G26381" s="64"/>
      <c r="H26381" s="64"/>
      <c r="O26381" s="87"/>
      <c r="P26381" s="127"/>
      <c r="Q26381" s="127"/>
      <c r="R26381" s="127"/>
    </row>
    <row r="26382" spans="7:18" x14ac:dyDescent="0.2">
      <c r="G26382" s="64"/>
      <c r="H26382" s="64"/>
      <c r="O26382" s="87"/>
      <c r="P26382" s="127"/>
      <c r="Q26382" s="127"/>
      <c r="R26382" s="127"/>
    </row>
    <row r="26383" spans="7:18" x14ac:dyDescent="0.2">
      <c r="G26383" s="64"/>
      <c r="H26383" s="64"/>
      <c r="O26383" s="87"/>
      <c r="P26383" s="127"/>
      <c r="Q26383" s="127"/>
      <c r="R26383" s="127"/>
    </row>
    <row r="26384" spans="7:18" x14ac:dyDescent="0.2">
      <c r="G26384" s="64"/>
      <c r="H26384" s="64"/>
      <c r="O26384" s="87"/>
      <c r="P26384" s="127"/>
      <c r="Q26384" s="127"/>
      <c r="R26384" s="127"/>
    </row>
    <row r="26385" spans="7:18" x14ac:dyDescent="0.2">
      <c r="G26385" s="64"/>
      <c r="H26385" s="64"/>
      <c r="O26385" s="87"/>
      <c r="P26385" s="127"/>
      <c r="Q26385" s="127"/>
      <c r="R26385" s="127"/>
    </row>
    <row r="26386" spans="7:18" x14ac:dyDescent="0.2">
      <c r="G26386" s="64"/>
      <c r="H26386" s="64"/>
      <c r="O26386" s="87"/>
      <c r="P26386" s="127"/>
      <c r="Q26386" s="127"/>
      <c r="R26386" s="127"/>
    </row>
    <row r="26387" spans="7:18" x14ac:dyDescent="0.2">
      <c r="G26387" s="64"/>
      <c r="H26387" s="64"/>
      <c r="O26387" s="87"/>
      <c r="P26387" s="127"/>
      <c r="Q26387" s="127"/>
      <c r="R26387" s="127"/>
    </row>
    <row r="26388" spans="7:18" x14ac:dyDescent="0.2">
      <c r="G26388" s="64"/>
      <c r="H26388" s="64"/>
      <c r="O26388" s="87"/>
      <c r="P26388" s="127"/>
      <c r="Q26388" s="127"/>
      <c r="R26388" s="127"/>
    </row>
    <row r="26389" spans="7:18" x14ac:dyDescent="0.2">
      <c r="G26389" s="64"/>
      <c r="H26389" s="64"/>
      <c r="O26389" s="87"/>
      <c r="P26389" s="127"/>
      <c r="Q26389" s="127"/>
      <c r="R26389" s="127"/>
    </row>
    <row r="26390" spans="7:18" x14ac:dyDescent="0.2">
      <c r="G26390" s="64"/>
      <c r="H26390" s="64"/>
      <c r="O26390" s="87"/>
      <c r="P26390" s="127"/>
      <c r="Q26390" s="127"/>
      <c r="R26390" s="127"/>
    </row>
    <row r="26391" spans="7:18" x14ac:dyDescent="0.2">
      <c r="G26391" s="64"/>
      <c r="H26391" s="64"/>
      <c r="O26391" s="87"/>
      <c r="P26391" s="127"/>
      <c r="Q26391" s="127"/>
      <c r="R26391" s="127"/>
    </row>
    <row r="26392" spans="7:18" x14ac:dyDescent="0.2">
      <c r="G26392" s="64"/>
      <c r="H26392" s="64"/>
      <c r="O26392" s="87"/>
      <c r="P26392" s="127"/>
      <c r="Q26392" s="127"/>
      <c r="R26392" s="127"/>
    </row>
    <row r="26393" spans="7:18" x14ac:dyDescent="0.2">
      <c r="G26393" s="64"/>
      <c r="H26393" s="64"/>
      <c r="O26393" s="87"/>
      <c r="P26393" s="127"/>
      <c r="Q26393" s="127"/>
      <c r="R26393" s="127"/>
    </row>
    <row r="26394" spans="7:18" x14ac:dyDescent="0.2">
      <c r="G26394" s="64"/>
      <c r="H26394" s="64"/>
      <c r="O26394" s="87"/>
      <c r="P26394" s="127"/>
      <c r="Q26394" s="127"/>
      <c r="R26394" s="127"/>
    </row>
    <row r="26395" spans="7:18" x14ac:dyDescent="0.2">
      <c r="G26395" s="64"/>
      <c r="H26395" s="64"/>
      <c r="O26395" s="87"/>
      <c r="P26395" s="127"/>
      <c r="Q26395" s="127"/>
      <c r="R26395" s="127"/>
    </row>
    <row r="26396" spans="7:18" x14ac:dyDescent="0.2">
      <c r="G26396" s="64"/>
      <c r="H26396" s="64"/>
      <c r="O26396" s="87"/>
      <c r="P26396" s="127"/>
      <c r="Q26396" s="127"/>
      <c r="R26396" s="127"/>
    </row>
    <row r="26397" spans="7:18" x14ac:dyDescent="0.2">
      <c r="G26397" s="64"/>
      <c r="H26397" s="64"/>
      <c r="O26397" s="87"/>
      <c r="P26397" s="127"/>
      <c r="Q26397" s="127"/>
      <c r="R26397" s="127"/>
    </row>
    <row r="26398" spans="7:18" x14ac:dyDescent="0.2">
      <c r="G26398" s="64"/>
      <c r="H26398" s="64"/>
      <c r="O26398" s="87"/>
      <c r="P26398" s="127"/>
      <c r="Q26398" s="127"/>
      <c r="R26398" s="127"/>
    </row>
    <row r="26399" spans="7:18" x14ac:dyDescent="0.2">
      <c r="G26399" s="64"/>
      <c r="H26399" s="64"/>
      <c r="O26399" s="87"/>
      <c r="P26399" s="127"/>
      <c r="Q26399" s="127"/>
      <c r="R26399" s="127"/>
    </row>
    <row r="26400" spans="7:18" x14ac:dyDescent="0.2">
      <c r="G26400" s="64"/>
      <c r="H26400" s="64"/>
      <c r="O26400" s="87"/>
      <c r="P26400" s="127"/>
      <c r="Q26400" s="127"/>
      <c r="R26400" s="127"/>
    </row>
    <row r="26401" spans="7:18" x14ac:dyDescent="0.2">
      <c r="G26401" s="64"/>
      <c r="H26401" s="64"/>
      <c r="O26401" s="87"/>
      <c r="P26401" s="127"/>
      <c r="Q26401" s="127"/>
      <c r="R26401" s="127"/>
    </row>
    <row r="26402" spans="7:18" x14ac:dyDescent="0.2">
      <c r="G26402" s="64"/>
      <c r="H26402" s="64"/>
      <c r="O26402" s="87"/>
      <c r="P26402" s="127"/>
      <c r="Q26402" s="127"/>
      <c r="R26402" s="127"/>
    </row>
    <row r="26403" spans="7:18" x14ac:dyDescent="0.2">
      <c r="G26403" s="64"/>
      <c r="H26403" s="64"/>
      <c r="O26403" s="87"/>
      <c r="P26403" s="127"/>
      <c r="Q26403" s="127"/>
      <c r="R26403" s="127"/>
    </row>
    <row r="26404" spans="7:18" x14ac:dyDescent="0.2">
      <c r="G26404" s="64"/>
      <c r="H26404" s="64"/>
      <c r="O26404" s="87"/>
      <c r="P26404" s="127"/>
      <c r="Q26404" s="127"/>
      <c r="R26404" s="127"/>
    </row>
    <row r="26405" spans="7:18" x14ac:dyDescent="0.2">
      <c r="G26405" s="64"/>
      <c r="H26405" s="64"/>
      <c r="O26405" s="87"/>
      <c r="P26405" s="127"/>
      <c r="Q26405" s="127"/>
      <c r="R26405" s="127"/>
    </row>
    <row r="26406" spans="7:18" x14ac:dyDescent="0.2">
      <c r="G26406" s="64"/>
      <c r="H26406" s="64"/>
      <c r="O26406" s="87"/>
      <c r="P26406" s="127"/>
      <c r="Q26406" s="127"/>
      <c r="R26406" s="127"/>
    </row>
    <row r="26407" spans="7:18" x14ac:dyDescent="0.2">
      <c r="G26407" s="64"/>
      <c r="H26407" s="64"/>
      <c r="O26407" s="87"/>
      <c r="P26407" s="127"/>
      <c r="Q26407" s="127"/>
      <c r="R26407" s="127"/>
    </row>
    <row r="26408" spans="7:18" x14ac:dyDescent="0.2">
      <c r="G26408" s="64"/>
      <c r="H26408" s="64"/>
      <c r="O26408" s="87"/>
      <c r="P26408" s="127"/>
      <c r="Q26408" s="127"/>
      <c r="R26408" s="127"/>
    </row>
    <row r="26409" spans="7:18" x14ac:dyDescent="0.2">
      <c r="G26409" s="64"/>
      <c r="H26409" s="64"/>
      <c r="O26409" s="87"/>
      <c r="P26409" s="127"/>
      <c r="Q26409" s="127"/>
      <c r="R26409" s="127"/>
    </row>
    <row r="26410" spans="7:18" x14ac:dyDescent="0.2">
      <c r="G26410" s="64"/>
      <c r="H26410" s="64"/>
      <c r="O26410" s="87"/>
      <c r="P26410" s="127"/>
      <c r="Q26410" s="127"/>
      <c r="R26410" s="127"/>
    </row>
    <row r="26411" spans="7:18" x14ac:dyDescent="0.2">
      <c r="G26411" s="64"/>
      <c r="H26411" s="64"/>
      <c r="O26411" s="87"/>
      <c r="P26411" s="127"/>
      <c r="Q26411" s="127"/>
      <c r="R26411" s="127"/>
    </row>
    <row r="26412" spans="7:18" x14ac:dyDescent="0.2">
      <c r="G26412" s="64"/>
      <c r="H26412" s="64"/>
      <c r="O26412" s="87"/>
      <c r="P26412" s="127"/>
      <c r="Q26412" s="127"/>
      <c r="R26412" s="127"/>
    </row>
    <row r="26413" spans="7:18" x14ac:dyDescent="0.2">
      <c r="G26413" s="64"/>
      <c r="H26413" s="64"/>
      <c r="O26413" s="87"/>
      <c r="P26413" s="127"/>
      <c r="Q26413" s="127"/>
      <c r="R26413" s="127"/>
    </row>
    <row r="26414" spans="7:18" x14ac:dyDescent="0.2">
      <c r="G26414" s="64"/>
      <c r="H26414" s="64"/>
      <c r="O26414" s="87"/>
      <c r="P26414" s="127"/>
      <c r="Q26414" s="127"/>
      <c r="R26414" s="127"/>
    </row>
    <row r="26415" spans="7:18" x14ac:dyDescent="0.2">
      <c r="G26415" s="64"/>
      <c r="H26415" s="64"/>
      <c r="O26415" s="87"/>
      <c r="P26415" s="127"/>
      <c r="Q26415" s="127"/>
      <c r="R26415" s="127"/>
    </row>
    <row r="26416" spans="7:18" x14ac:dyDescent="0.2">
      <c r="G26416" s="64"/>
      <c r="H26416" s="64"/>
      <c r="O26416" s="87"/>
      <c r="P26416" s="127"/>
      <c r="Q26416" s="127"/>
      <c r="R26416" s="127"/>
    </row>
    <row r="26417" spans="7:18" x14ac:dyDescent="0.2">
      <c r="G26417" s="64"/>
      <c r="H26417" s="64"/>
      <c r="O26417" s="87"/>
      <c r="P26417" s="127"/>
      <c r="Q26417" s="127"/>
      <c r="R26417" s="127"/>
    </row>
    <row r="26418" spans="7:18" x14ac:dyDescent="0.2">
      <c r="G26418" s="64"/>
      <c r="H26418" s="64"/>
      <c r="O26418" s="87"/>
      <c r="P26418" s="127"/>
      <c r="Q26418" s="127"/>
      <c r="R26418" s="127"/>
    </row>
    <row r="26419" spans="7:18" x14ac:dyDescent="0.2">
      <c r="G26419" s="64"/>
      <c r="H26419" s="64"/>
      <c r="O26419" s="87"/>
      <c r="P26419" s="127"/>
      <c r="Q26419" s="127"/>
      <c r="R26419" s="127"/>
    </row>
    <row r="26420" spans="7:18" x14ac:dyDescent="0.2">
      <c r="G26420" s="64"/>
      <c r="H26420" s="64"/>
      <c r="O26420" s="87"/>
      <c r="P26420" s="127"/>
      <c r="Q26420" s="127"/>
      <c r="R26420" s="127"/>
    </row>
    <row r="26421" spans="7:18" x14ac:dyDescent="0.2">
      <c r="G26421" s="64"/>
      <c r="H26421" s="64"/>
      <c r="O26421" s="87"/>
      <c r="P26421" s="127"/>
      <c r="Q26421" s="127"/>
      <c r="R26421" s="127"/>
    </row>
    <row r="26422" spans="7:18" x14ac:dyDescent="0.2">
      <c r="G26422" s="64"/>
      <c r="H26422" s="64"/>
      <c r="O26422" s="87"/>
      <c r="P26422" s="127"/>
      <c r="Q26422" s="127"/>
      <c r="R26422" s="127"/>
    </row>
    <row r="26423" spans="7:18" x14ac:dyDescent="0.2">
      <c r="G26423" s="64"/>
      <c r="H26423" s="64"/>
      <c r="O26423" s="87"/>
      <c r="P26423" s="127"/>
      <c r="Q26423" s="127"/>
      <c r="R26423" s="127"/>
    </row>
    <row r="26424" spans="7:18" x14ac:dyDescent="0.2">
      <c r="G26424" s="64"/>
      <c r="H26424" s="64"/>
      <c r="O26424" s="87"/>
      <c r="P26424" s="127"/>
      <c r="Q26424" s="127"/>
      <c r="R26424" s="127"/>
    </row>
    <row r="26425" spans="7:18" x14ac:dyDescent="0.2">
      <c r="G26425" s="64"/>
      <c r="H26425" s="64"/>
      <c r="O26425" s="87"/>
      <c r="P26425" s="127"/>
      <c r="Q26425" s="127"/>
      <c r="R26425" s="127"/>
    </row>
    <row r="26426" spans="7:18" x14ac:dyDescent="0.2">
      <c r="G26426" s="64"/>
      <c r="H26426" s="64"/>
      <c r="O26426" s="87"/>
      <c r="P26426" s="127"/>
      <c r="Q26426" s="127"/>
      <c r="R26426" s="127"/>
    </row>
    <row r="26427" spans="7:18" x14ac:dyDescent="0.2">
      <c r="G26427" s="64"/>
      <c r="H26427" s="64"/>
      <c r="O26427" s="87"/>
      <c r="P26427" s="127"/>
      <c r="Q26427" s="127"/>
      <c r="R26427" s="127"/>
    </row>
    <row r="26428" spans="7:18" x14ac:dyDescent="0.2">
      <c r="G26428" s="64"/>
      <c r="H26428" s="64"/>
      <c r="O26428" s="87"/>
      <c r="P26428" s="127"/>
      <c r="Q26428" s="127"/>
      <c r="R26428" s="127"/>
    </row>
    <row r="26429" spans="7:18" x14ac:dyDescent="0.2">
      <c r="G26429" s="64"/>
      <c r="H26429" s="64"/>
      <c r="O26429" s="87"/>
      <c r="P26429" s="127"/>
      <c r="Q26429" s="127"/>
      <c r="R26429" s="127"/>
    </row>
    <row r="26430" spans="7:18" x14ac:dyDescent="0.2">
      <c r="G26430" s="64"/>
      <c r="H26430" s="64"/>
      <c r="O26430" s="87"/>
      <c r="P26430" s="127"/>
      <c r="Q26430" s="127"/>
      <c r="R26430" s="127"/>
    </row>
    <row r="26431" spans="7:18" x14ac:dyDescent="0.2">
      <c r="G26431" s="64"/>
      <c r="H26431" s="64"/>
      <c r="O26431" s="87"/>
      <c r="P26431" s="127"/>
      <c r="Q26431" s="127"/>
      <c r="R26431" s="127"/>
    </row>
    <row r="26432" spans="7:18" x14ac:dyDescent="0.2">
      <c r="G26432" s="64"/>
      <c r="H26432" s="64"/>
      <c r="O26432" s="87"/>
      <c r="P26432" s="127"/>
      <c r="Q26432" s="127"/>
      <c r="R26432" s="127"/>
    </row>
    <row r="26433" spans="7:18" x14ac:dyDescent="0.2">
      <c r="G26433" s="64"/>
      <c r="H26433" s="64"/>
      <c r="O26433" s="87"/>
      <c r="P26433" s="127"/>
      <c r="Q26433" s="127"/>
      <c r="R26433" s="127"/>
    </row>
    <row r="26434" spans="7:18" x14ac:dyDescent="0.2">
      <c r="G26434" s="64"/>
      <c r="H26434" s="64"/>
      <c r="O26434" s="87"/>
      <c r="P26434" s="127"/>
      <c r="Q26434" s="127"/>
      <c r="R26434" s="127"/>
    </row>
    <row r="26435" spans="7:18" x14ac:dyDescent="0.2">
      <c r="G26435" s="64"/>
      <c r="H26435" s="64"/>
      <c r="O26435" s="87"/>
      <c r="P26435" s="127"/>
      <c r="Q26435" s="127"/>
      <c r="R26435" s="127"/>
    </row>
    <row r="26436" spans="7:18" x14ac:dyDescent="0.2">
      <c r="G26436" s="64"/>
      <c r="H26436" s="64"/>
      <c r="O26436" s="87"/>
      <c r="P26436" s="127"/>
      <c r="Q26436" s="127"/>
      <c r="R26436" s="127"/>
    </row>
    <row r="26437" spans="7:18" x14ac:dyDescent="0.2">
      <c r="G26437" s="64"/>
      <c r="H26437" s="64"/>
      <c r="O26437" s="87"/>
      <c r="P26437" s="127"/>
      <c r="Q26437" s="127"/>
      <c r="R26437" s="127"/>
    </row>
    <row r="26438" spans="7:18" x14ac:dyDescent="0.2">
      <c r="G26438" s="64"/>
      <c r="H26438" s="64"/>
      <c r="O26438" s="87"/>
      <c r="P26438" s="127"/>
      <c r="Q26438" s="127"/>
      <c r="R26438" s="127"/>
    </row>
    <row r="26439" spans="7:18" x14ac:dyDescent="0.2">
      <c r="G26439" s="64"/>
      <c r="H26439" s="64"/>
      <c r="O26439" s="87"/>
      <c r="P26439" s="127"/>
      <c r="Q26439" s="127"/>
      <c r="R26439" s="127"/>
    </row>
    <row r="26440" spans="7:18" x14ac:dyDescent="0.2">
      <c r="G26440" s="64"/>
      <c r="H26440" s="64"/>
      <c r="O26440" s="87"/>
      <c r="P26440" s="127"/>
      <c r="Q26440" s="127"/>
      <c r="R26440" s="127"/>
    </row>
    <row r="26441" spans="7:18" x14ac:dyDescent="0.2">
      <c r="G26441" s="64"/>
      <c r="H26441" s="64"/>
      <c r="O26441" s="87"/>
      <c r="P26441" s="127"/>
      <c r="Q26441" s="127"/>
      <c r="R26441" s="127"/>
    </row>
    <row r="26442" spans="7:18" x14ac:dyDescent="0.2">
      <c r="G26442" s="64"/>
      <c r="H26442" s="64"/>
      <c r="O26442" s="87"/>
      <c r="P26442" s="127"/>
      <c r="Q26442" s="127"/>
      <c r="R26442" s="127"/>
    </row>
    <row r="26443" spans="7:18" x14ac:dyDescent="0.2">
      <c r="G26443" s="64"/>
      <c r="H26443" s="64"/>
      <c r="O26443" s="87"/>
      <c r="P26443" s="127"/>
      <c r="Q26443" s="127"/>
      <c r="R26443" s="127"/>
    </row>
    <row r="26444" spans="7:18" x14ac:dyDescent="0.2">
      <c r="G26444" s="64"/>
      <c r="H26444" s="64"/>
      <c r="O26444" s="87"/>
      <c r="P26444" s="127"/>
      <c r="Q26444" s="127"/>
      <c r="R26444" s="127"/>
    </row>
    <row r="26445" spans="7:18" x14ac:dyDescent="0.2">
      <c r="G26445" s="64"/>
      <c r="H26445" s="64"/>
      <c r="O26445" s="87"/>
      <c r="P26445" s="127"/>
      <c r="Q26445" s="127"/>
      <c r="R26445" s="127"/>
    </row>
    <row r="26446" spans="7:18" x14ac:dyDescent="0.2">
      <c r="G26446" s="64"/>
      <c r="H26446" s="64"/>
      <c r="O26446" s="87"/>
      <c r="P26446" s="127"/>
      <c r="Q26446" s="127"/>
      <c r="R26446" s="127"/>
    </row>
    <row r="26447" spans="7:18" x14ac:dyDescent="0.2">
      <c r="G26447" s="64"/>
      <c r="H26447" s="64"/>
      <c r="O26447" s="87"/>
      <c r="P26447" s="127"/>
      <c r="Q26447" s="127"/>
      <c r="R26447" s="127"/>
    </row>
    <row r="26448" spans="7:18" x14ac:dyDescent="0.2">
      <c r="G26448" s="64"/>
      <c r="H26448" s="64"/>
      <c r="O26448" s="87"/>
      <c r="P26448" s="127"/>
      <c r="Q26448" s="127"/>
      <c r="R26448" s="127"/>
    </row>
    <row r="26449" spans="7:18" x14ac:dyDescent="0.2">
      <c r="G26449" s="64"/>
      <c r="H26449" s="64"/>
      <c r="O26449" s="87"/>
      <c r="P26449" s="127"/>
      <c r="Q26449" s="127"/>
      <c r="R26449" s="127"/>
    </row>
    <row r="26450" spans="7:18" x14ac:dyDescent="0.2">
      <c r="G26450" s="64"/>
      <c r="H26450" s="64"/>
      <c r="O26450" s="87"/>
      <c r="P26450" s="127"/>
      <c r="Q26450" s="127"/>
      <c r="R26450" s="127"/>
    </row>
    <row r="26451" spans="7:18" x14ac:dyDescent="0.2">
      <c r="G26451" s="64"/>
      <c r="H26451" s="64"/>
      <c r="O26451" s="87"/>
      <c r="P26451" s="127"/>
      <c r="Q26451" s="127"/>
      <c r="R26451" s="127"/>
    </row>
    <row r="26452" spans="7:18" x14ac:dyDescent="0.2">
      <c r="G26452" s="64"/>
      <c r="H26452" s="64"/>
      <c r="O26452" s="87"/>
      <c r="P26452" s="127"/>
      <c r="Q26452" s="127"/>
      <c r="R26452" s="127"/>
    </row>
    <row r="26453" spans="7:18" x14ac:dyDescent="0.2">
      <c r="G26453" s="64"/>
      <c r="H26453" s="64"/>
      <c r="O26453" s="87"/>
      <c r="P26453" s="127"/>
      <c r="Q26453" s="127"/>
      <c r="R26453" s="127"/>
    </row>
    <row r="26454" spans="7:18" x14ac:dyDescent="0.2">
      <c r="G26454" s="64"/>
      <c r="H26454" s="64"/>
      <c r="O26454" s="87"/>
      <c r="P26454" s="127"/>
      <c r="Q26454" s="127"/>
      <c r="R26454" s="127"/>
    </row>
    <row r="26455" spans="7:18" x14ac:dyDescent="0.2">
      <c r="G26455" s="64"/>
      <c r="H26455" s="64"/>
      <c r="O26455" s="87"/>
      <c r="P26455" s="127"/>
      <c r="Q26455" s="127"/>
      <c r="R26455" s="127"/>
    </row>
    <row r="26456" spans="7:18" x14ac:dyDescent="0.2">
      <c r="G26456" s="64"/>
      <c r="H26456" s="64"/>
      <c r="O26456" s="87"/>
      <c r="P26456" s="127"/>
      <c r="Q26456" s="127"/>
      <c r="R26456" s="127"/>
    </row>
    <row r="26457" spans="7:18" x14ac:dyDescent="0.2">
      <c r="G26457" s="64"/>
      <c r="H26457" s="64"/>
      <c r="O26457" s="87"/>
      <c r="P26457" s="127"/>
      <c r="Q26457" s="127"/>
      <c r="R26457" s="127"/>
    </row>
    <row r="26458" spans="7:18" x14ac:dyDescent="0.2">
      <c r="G26458" s="64"/>
      <c r="H26458" s="64"/>
      <c r="O26458" s="87"/>
      <c r="P26458" s="127"/>
      <c r="Q26458" s="127"/>
      <c r="R26458" s="127"/>
    </row>
    <row r="26459" spans="7:18" x14ac:dyDescent="0.2">
      <c r="G26459" s="64"/>
      <c r="H26459" s="64"/>
      <c r="O26459" s="87"/>
      <c r="P26459" s="127"/>
      <c r="Q26459" s="127"/>
      <c r="R26459" s="127"/>
    </row>
    <row r="26460" spans="7:18" x14ac:dyDescent="0.2">
      <c r="G26460" s="64"/>
      <c r="H26460" s="64"/>
      <c r="O26460" s="87"/>
      <c r="P26460" s="127"/>
      <c r="Q26460" s="127"/>
      <c r="R26460" s="127"/>
    </row>
    <row r="26461" spans="7:18" x14ac:dyDescent="0.2">
      <c r="G26461" s="64"/>
      <c r="H26461" s="64"/>
      <c r="O26461" s="87"/>
      <c r="P26461" s="127"/>
      <c r="Q26461" s="127"/>
      <c r="R26461" s="127"/>
    </row>
    <row r="26462" spans="7:18" x14ac:dyDescent="0.2">
      <c r="G26462" s="64"/>
      <c r="H26462" s="64"/>
      <c r="O26462" s="87"/>
      <c r="P26462" s="127"/>
      <c r="Q26462" s="127"/>
      <c r="R26462" s="127"/>
    </row>
    <row r="26463" spans="7:18" x14ac:dyDescent="0.2">
      <c r="G26463" s="64"/>
      <c r="H26463" s="64"/>
      <c r="O26463" s="87"/>
      <c r="P26463" s="127"/>
      <c r="Q26463" s="127"/>
      <c r="R26463" s="127"/>
    </row>
    <row r="26464" spans="7:18" x14ac:dyDescent="0.2">
      <c r="G26464" s="64"/>
      <c r="H26464" s="64"/>
      <c r="O26464" s="87"/>
      <c r="P26464" s="127"/>
      <c r="Q26464" s="127"/>
      <c r="R26464" s="127"/>
    </row>
    <row r="26465" spans="7:18" x14ac:dyDescent="0.2">
      <c r="G26465" s="64"/>
      <c r="H26465" s="64"/>
      <c r="O26465" s="87"/>
      <c r="P26465" s="127"/>
      <c r="Q26465" s="127"/>
      <c r="R26465" s="127"/>
    </row>
    <row r="26466" spans="7:18" x14ac:dyDescent="0.2">
      <c r="G26466" s="64"/>
      <c r="H26466" s="64"/>
      <c r="O26466" s="87"/>
      <c r="P26466" s="127"/>
      <c r="Q26466" s="127"/>
      <c r="R26466" s="127"/>
    </row>
    <row r="26467" spans="7:18" x14ac:dyDescent="0.2">
      <c r="G26467" s="64"/>
      <c r="H26467" s="64"/>
      <c r="O26467" s="87"/>
      <c r="P26467" s="127"/>
      <c r="Q26467" s="127"/>
      <c r="R26467" s="127"/>
    </row>
    <row r="26468" spans="7:18" x14ac:dyDescent="0.2">
      <c r="G26468" s="64"/>
      <c r="H26468" s="64"/>
      <c r="O26468" s="87"/>
      <c r="P26468" s="127"/>
      <c r="Q26468" s="127"/>
      <c r="R26468" s="127"/>
    </row>
    <row r="26469" spans="7:18" x14ac:dyDescent="0.2">
      <c r="G26469" s="64"/>
      <c r="H26469" s="64"/>
      <c r="O26469" s="87"/>
      <c r="P26469" s="127"/>
      <c r="Q26469" s="127"/>
      <c r="R26469" s="127"/>
    </row>
    <row r="26470" spans="7:18" x14ac:dyDescent="0.2">
      <c r="G26470" s="64"/>
      <c r="H26470" s="64"/>
      <c r="O26470" s="87"/>
      <c r="P26470" s="127"/>
      <c r="Q26470" s="127"/>
      <c r="R26470" s="127"/>
    </row>
    <row r="26471" spans="7:18" x14ac:dyDescent="0.2">
      <c r="G26471" s="64"/>
      <c r="H26471" s="64"/>
      <c r="O26471" s="87"/>
      <c r="P26471" s="127"/>
      <c r="Q26471" s="127"/>
      <c r="R26471" s="127"/>
    </row>
    <row r="26472" spans="7:18" x14ac:dyDescent="0.2">
      <c r="G26472" s="64"/>
      <c r="H26472" s="64"/>
      <c r="O26472" s="87"/>
      <c r="P26472" s="127"/>
      <c r="Q26472" s="127"/>
      <c r="R26472" s="127"/>
    </row>
    <row r="26473" spans="7:18" x14ac:dyDescent="0.2">
      <c r="G26473" s="64"/>
      <c r="H26473" s="64"/>
      <c r="O26473" s="87"/>
      <c r="P26473" s="127"/>
      <c r="Q26473" s="127"/>
      <c r="R26473" s="127"/>
    </row>
    <row r="26474" spans="7:18" x14ac:dyDescent="0.2">
      <c r="G26474" s="64"/>
      <c r="H26474" s="64"/>
      <c r="O26474" s="87"/>
      <c r="P26474" s="127"/>
      <c r="Q26474" s="127"/>
      <c r="R26474" s="127"/>
    </row>
    <row r="26475" spans="7:18" x14ac:dyDescent="0.2">
      <c r="G26475" s="64"/>
      <c r="H26475" s="64"/>
      <c r="O26475" s="87"/>
      <c r="P26475" s="127"/>
      <c r="Q26475" s="127"/>
      <c r="R26475" s="127"/>
    </row>
    <row r="26476" spans="7:18" x14ac:dyDescent="0.2">
      <c r="G26476" s="64"/>
      <c r="H26476" s="64"/>
      <c r="O26476" s="87"/>
      <c r="P26476" s="127"/>
      <c r="Q26476" s="127"/>
      <c r="R26476" s="127"/>
    </row>
    <row r="26477" spans="7:18" x14ac:dyDescent="0.2">
      <c r="G26477" s="64"/>
      <c r="H26477" s="64"/>
      <c r="O26477" s="87"/>
      <c r="P26477" s="127"/>
      <c r="Q26477" s="127"/>
      <c r="R26477" s="127"/>
    </row>
    <row r="26478" spans="7:18" x14ac:dyDescent="0.2">
      <c r="G26478" s="64"/>
      <c r="H26478" s="64"/>
      <c r="O26478" s="87"/>
      <c r="P26478" s="127"/>
      <c r="Q26478" s="127"/>
      <c r="R26478" s="127"/>
    </row>
    <row r="26479" spans="7:18" x14ac:dyDescent="0.2">
      <c r="G26479" s="64"/>
      <c r="H26479" s="64"/>
      <c r="O26479" s="87"/>
      <c r="P26479" s="127"/>
      <c r="Q26479" s="127"/>
      <c r="R26479" s="127"/>
    </row>
    <row r="26480" spans="7:18" x14ac:dyDescent="0.2">
      <c r="G26480" s="64"/>
      <c r="H26480" s="64"/>
      <c r="O26480" s="87"/>
      <c r="P26480" s="127"/>
      <c r="Q26480" s="127"/>
      <c r="R26480" s="127"/>
    </row>
    <row r="26481" spans="7:18" x14ac:dyDescent="0.2">
      <c r="G26481" s="64"/>
      <c r="H26481" s="64"/>
      <c r="O26481" s="87"/>
      <c r="P26481" s="127"/>
      <c r="Q26481" s="127"/>
      <c r="R26481" s="127"/>
    </row>
    <row r="26482" spans="7:18" x14ac:dyDescent="0.2">
      <c r="G26482" s="64"/>
      <c r="H26482" s="64"/>
      <c r="O26482" s="87"/>
      <c r="P26482" s="127"/>
      <c r="Q26482" s="127"/>
      <c r="R26482" s="127"/>
    </row>
    <row r="26483" spans="7:18" x14ac:dyDescent="0.2">
      <c r="G26483" s="64"/>
      <c r="H26483" s="64"/>
      <c r="O26483" s="87"/>
      <c r="P26483" s="127"/>
      <c r="Q26483" s="127"/>
      <c r="R26483" s="127"/>
    </row>
    <row r="26484" spans="7:18" x14ac:dyDescent="0.2">
      <c r="G26484" s="64"/>
      <c r="H26484" s="64"/>
      <c r="O26484" s="87"/>
      <c r="P26484" s="127"/>
      <c r="Q26484" s="127"/>
      <c r="R26484" s="127"/>
    </row>
    <row r="26485" spans="7:18" x14ac:dyDescent="0.2">
      <c r="G26485" s="64"/>
      <c r="H26485" s="64"/>
      <c r="O26485" s="87"/>
      <c r="P26485" s="127"/>
      <c r="Q26485" s="127"/>
      <c r="R26485" s="127"/>
    </row>
    <row r="26486" spans="7:18" x14ac:dyDescent="0.2">
      <c r="G26486" s="64"/>
      <c r="H26486" s="64"/>
      <c r="O26486" s="87"/>
      <c r="P26486" s="127"/>
      <c r="Q26486" s="127"/>
      <c r="R26486" s="127"/>
    </row>
    <row r="26487" spans="7:18" x14ac:dyDescent="0.2">
      <c r="G26487" s="64"/>
      <c r="H26487" s="64"/>
      <c r="O26487" s="87"/>
      <c r="P26487" s="127"/>
      <c r="Q26487" s="127"/>
      <c r="R26487" s="127"/>
    </row>
    <row r="26488" spans="7:18" x14ac:dyDescent="0.2">
      <c r="G26488" s="64"/>
      <c r="H26488" s="64"/>
      <c r="O26488" s="87"/>
      <c r="P26488" s="127"/>
      <c r="Q26488" s="127"/>
      <c r="R26488" s="127"/>
    </row>
    <row r="26489" spans="7:18" x14ac:dyDescent="0.2">
      <c r="G26489" s="64"/>
      <c r="H26489" s="64"/>
      <c r="O26489" s="87"/>
      <c r="P26489" s="127"/>
      <c r="Q26489" s="127"/>
      <c r="R26489" s="127"/>
    </row>
    <row r="26490" spans="7:18" x14ac:dyDescent="0.2">
      <c r="G26490" s="64"/>
      <c r="H26490" s="64"/>
      <c r="O26490" s="87"/>
      <c r="P26490" s="127"/>
      <c r="Q26490" s="127"/>
      <c r="R26490" s="127"/>
    </row>
    <row r="26491" spans="7:18" x14ac:dyDescent="0.2">
      <c r="G26491" s="64"/>
      <c r="H26491" s="64"/>
      <c r="O26491" s="87"/>
      <c r="P26491" s="127"/>
      <c r="Q26491" s="127"/>
      <c r="R26491" s="127"/>
    </row>
    <row r="26492" spans="7:18" x14ac:dyDescent="0.2">
      <c r="G26492" s="64"/>
      <c r="H26492" s="64"/>
      <c r="O26492" s="87"/>
      <c r="P26492" s="127"/>
      <c r="Q26492" s="127"/>
      <c r="R26492" s="127"/>
    </row>
    <row r="26493" spans="7:18" x14ac:dyDescent="0.2">
      <c r="G26493" s="64"/>
      <c r="H26493" s="64"/>
      <c r="O26493" s="87"/>
      <c r="P26493" s="127"/>
      <c r="Q26493" s="127"/>
      <c r="R26493" s="127"/>
    </row>
    <row r="26494" spans="7:18" x14ac:dyDescent="0.2">
      <c r="G26494" s="64"/>
      <c r="H26494" s="64"/>
      <c r="O26494" s="87"/>
      <c r="P26494" s="127"/>
      <c r="Q26494" s="127"/>
      <c r="R26494" s="127"/>
    </row>
    <row r="26495" spans="7:18" x14ac:dyDescent="0.2">
      <c r="G26495" s="64"/>
      <c r="H26495" s="64"/>
      <c r="O26495" s="87"/>
      <c r="P26495" s="127"/>
      <c r="Q26495" s="127"/>
      <c r="R26495" s="127"/>
    </row>
    <row r="26496" spans="7:18" x14ac:dyDescent="0.2">
      <c r="G26496" s="64"/>
      <c r="H26496" s="64"/>
      <c r="O26496" s="87"/>
      <c r="P26496" s="127"/>
      <c r="Q26496" s="127"/>
      <c r="R26496" s="127"/>
    </row>
    <row r="26497" spans="7:18" x14ac:dyDescent="0.2">
      <c r="G26497" s="64"/>
      <c r="H26497" s="64"/>
      <c r="O26497" s="87"/>
      <c r="P26497" s="127"/>
      <c r="Q26497" s="127"/>
      <c r="R26497" s="127"/>
    </row>
    <row r="26498" spans="7:18" x14ac:dyDescent="0.2">
      <c r="G26498" s="64"/>
      <c r="H26498" s="64"/>
      <c r="O26498" s="87"/>
      <c r="P26498" s="127"/>
      <c r="Q26498" s="127"/>
      <c r="R26498" s="127"/>
    </row>
    <row r="26499" spans="7:18" x14ac:dyDescent="0.2">
      <c r="G26499" s="64"/>
      <c r="H26499" s="64"/>
      <c r="O26499" s="87"/>
      <c r="P26499" s="127"/>
      <c r="Q26499" s="127"/>
      <c r="R26499" s="127"/>
    </row>
    <row r="26500" spans="7:18" x14ac:dyDescent="0.2">
      <c r="G26500" s="64"/>
      <c r="H26500" s="64"/>
      <c r="O26500" s="87"/>
      <c r="P26500" s="127"/>
      <c r="Q26500" s="127"/>
      <c r="R26500" s="127"/>
    </row>
    <row r="26501" spans="7:18" x14ac:dyDescent="0.2">
      <c r="G26501" s="64"/>
      <c r="H26501" s="64"/>
      <c r="O26501" s="87"/>
      <c r="P26501" s="127"/>
      <c r="Q26501" s="127"/>
      <c r="R26501" s="127"/>
    </row>
    <row r="26502" spans="7:18" x14ac:dyDescent="0.2">
      <c r="G26502" s="64"/>
      <c r="H26502" s="64"/>
      <c r="O26502" s="87"/>
      <c r="P26502" s="127"/>
      <c r="Q26502" s="127"/>
      <c r="R26502" s="127"/>
    </row>
    <row r="26503" spans="7:18" x14ac:dyDescent="0.2">
      <c r="G26503" s="64"/>
      <c r="H26503" s="64"/>
      <c r="O26503" s="87"/>
      <c r="P26503" s="127"/>
      <c r="Q26503" s="127"/>
      <c r="R26503" s="127"/>
    </row>
    <row r="26504" spans="7:18" x14ac:dyDescent="0.2">
      <c r="G26504" s="64"/>
      <c r="H26504" s="64"/>
      <c r="O26504" s="87"/>
      <c r="P26504" s="127"/>
      <c r="Q26504" s="127"/>
      <c r="R26504" s="127"/>
    </row>
    <row r="26505" spans="7:18" x14ac:dyDescent="0.2">
      <c r="G26505" s="64"/>
      <c r="H26505" s="64"/>
      <c r="O26505" s="87"/>
      <c r="P26505" s="127"/>
      <c r="Q26505" s="127"/>
      <c r="R26505" s="127"/>
    </row>
    <row r="26506" spans="7:18" x14ac:dyDescent="0.2">
      <c r="G26506" s="64"/>
      <c r="H26506" s="64"/>
      <c r="O26506" s="87"/>
      <c r="P26506" s="127"/>
      <c r="Q26506" s="127"/>
      <c r="R26506" s="127"/>
    </row>
    <row r="26507" spans="7:18" x14ac:dyDescent="0.2">
      <c r="G26507" s="64"/>
      <c r="H26507" s="64"/>
      <c r="O26507" s="87"/>
      <c r="P26507" s="127"/>
      <c r="Q26507" s="127"/>
      <c r="R26507" s="127"/>
    </row>
    <row r="26508" spans="7:18" x14ac:dyDescent="0.2">
      <c r="G26508" s="64"/>
      <c r="H26508" s="64"/>
      <c r="O26508" s="87"/>
      <c r="P26508" s="127"/>
      <c r="Q26508" s="127"/>
      <c r="R26508" s="127"/>
    </row>
    <row r="26509" spans="7:18" x14ac:dyDescent="0.2">
      <c r="G26509" s="64"/>
      <c r="H26509" s="64"/>
      <c r="O26509" s="87"/>
      <c r="P26509" s="127"/>
      <c r="Q26509" s="127"/>
      <c r="R26509" s="127"/>
    </row>
    <row r="26510" spans="7:18" x14ac:dyDescent="0.2">
      <c r="G26510" s="64"/>
      <c r="H26510" s="64"/>
      <c r="O26510" s="87"/>
      <c r="P26510" s="127"/>
      <c r="Q26510" s="127"/>
      <c r="R26510" s="127"/>
    </row>
    <row r="26511" spans="7:18" x14ac:dyDescent="0.2">
      <c r="G26511" s="64"/>
      <c r="H26511" s="64"/>
      <c r="O26511" s="87"/>
      <c r="P26511" s="127"/>
      <c r="Q26511" s="127"/>
      <c r="R26511" s="127"/>
    </row>
    <row r="26512" spans="7:18" x14ac:dyDescent="0.2">
      <c r="G26512" s="64"/>
      <c r="H26512" s="64"/>
      <c r="O26512" s="87"/>
      <c r="P26512" s="127"/>
      <c r="Q26512" s="127"/>
      <c r="R26512" s="127"/>
    </row>
    <row r="26513" spans="7:18" x14ac:dyDescent="0.2">
      <c r="G26513" s="64"/>
      <c r="H26513" s="64"/>
      <c r="O26513" s="87"/>
      <c r="P26513" s="127"/>
      <c r="Q26513" s="127"/>
      <c r="R26513" s="127"/>
    </row>
    <row r="26514" spans="7:18" x14ac:dyDescent="0.2">
      <c r="G26514" s="64"/>
      <c r="H26514" s="64"/>
      <c r="O26514" s="87"/>
      <c r="P26514" s="127"/>
      <c r="Q26514" s="127"/>
      <c r="R26514" s="127"/>
    </row>
    <row r="26515" spans="7:18" x14ac:dyDescent="0.2">
      <c r="G26515" s="64"/>
      <c r="H26515" s="64"/>
      <c r="O26515" s="87"/>
      <c r="P26515" s="127"/>
      <c r="Q26515" s="127"/>
      <c r="R26515" s="127"/>
    </row>
    <row r="26516" spans="7:18" x14ac:dyDescent="0.2">
      <c r="G26516" s="64"/>
      <c r="H26516" s="64"/>
      <c r="O26516" s="87"/>
      <c r="P26516" s="127"/>
      <c r="Q26516" s="127"/>
      <c r="R26516" s="127"/>
    </row>
    <row r="26517" spans="7:18" x14ac:dyDescent="0.2">
      <c r="G26517" s="64"/>
      <c r="H26517" s="64"/>
      <c r="O26517" s="87"/>
      <c r="P26517" s="127"/>
      <c r="Q26517" s="127"/>
      <c r="R26517" s="127"/>
    </row>
    <row r="26518" spans="7:18" x14ac:dyDescent="0.2">
      <c r="G26518" s="64"/>
      <c r="H26518" s="64"/>
      <c r="O26518" s="87"/>
      <c r="P26518" s="127"/>
      <c r="Q26518" s="127"/>
      <c r="R26518" s="127"/>
    </row>
    <row r="26519" spans="7:18" x14ac:dyDescent="0.2">
      <c r="G26519" s="64"/>
      <c r="H26519" s="64"/>
      <c r="O26519" s="87"/>
      <c r="P26519" s="127"/>
      <c r="Q26519" s="127"/>
      <c r="R26519" s="127"/>
    </row>
    <row r="26520" spans="7:18" x14ac:dyDescent="0.2">
      <c r="G26520" s="64"/>
      <c r="H26520" s="64"/>
      <c r="O26520" s="87"/>
      <c r="P26520" s="127"/>
      <c r="Q26520" s="127"/>
      <c r="R26520" s="127"/>
    </row>
    <row r="26521" spans="7:18" x14ac:dyDescent="0.2">
      <c r="G26521" s="64"/>
      <c r="H26521" s="64"/>
      <c r="O26521" s="87"/>
      <c r="P26521" s="127"/>
      <c r="Q26521" s="127"/>
      <c r="R26521" s="127"/>
    </row>
    <row r="26522" spans="7:18" x14ac:dyDescent="0.2">
      <c r="G26522" s="64"/>
      <c r="H26522" s="64"/>
      <c r="O26522" s="87"/>
      <c r="P26522" s="127"/>
      <c r="Q26522" s="127"/>
      <c r="R26522" s="127"/>
    </row>
    <row r="26523" spans="7:18" x14ac:dyDescent="0.2">
      <c r="G26523" s="64"/>
      <c r="H26523" s="64"/>
      <c r="O26523" s="87"/>
      <c r="P26523" s="127"/>
      <c r="Q26523" s="127"/>
      <c r="R26523" s="127"/>
    </row>
    <row r="26524" spans="7:18" x14ac:dyDescent="0.2">
      <c r="G26524" s="64"/>
      <c r="H26524" s="64"/>
      <c r="O26524" s="87"/>
      <c r="P26524" s="127"/>
      <c r="Q26524" s="127"/>
      <c r="R26524" s="127"/>
    </row>
    <row r="26525" spans="7:18" x14ac:dyDescent="0.2">
      <c r="G26525" s="64"/>
      <c r="H26525" s="64"/>
      <c r="O26525" s="87"/>
      <c r="P26525" s="127"/>
      <c r="Q26525" s="127"/>
      <c r="R26525" s="127"/>
    </row>
    <row r="26526" spans="7:18" x14ac:dyDescent="0.2">
      <c r="G26526" s="64"/>
      <c r="H26526" s="64"/>
      <c r="O26526" s="87"/>
      <c r="P26526" s="127"/>
      <c r="Q26526" s="127"/>
      <c r="R26526" s="127"/>
    </row>
    <row r="26527" spans="7:18" x14ac:dyDescent="0.2">
      <c r="G26527" s="64"/>
      <c r="H26527" s="64"/>
      <c r="O26527" s="87"/>
      <c r="P26527" s="127"/>
      <c r="Q26527" s="127"/>
      <c r="R26527" s="127"/>
    </row>
    <row r="26528" spans="7:18" x14ac:dyDescent="0.2">
      <c r="G26528" s="64"/>
      <c r="H26528" s="64"/>
      <c r="O26528" s="87"/>
      <c r="P26528" s="127"/>
      <c r="Q26528" s="127"/>
      <c r="R26528" s="127"/>
    </row>
    <row r="26529" spans="7:18" x14ac:dyDescent="0.2">
      <c r="G26529" s="64"/>
      <c r="H26529" s="64"/>
      <c r="O26529" s="87"/>
      <c r="P26529" s="127"/>
      <c r="Q26529" s="127"/>
      <c r="R26529" s="127"/>
    </row>
    <row r="26530" spans="7:18" x14ac:dyDescent="0.2">
      <c r="G26530" s="64"/>
      <c r="H26530" s="64"/>
      <c r="O26530" s="87"/>
      <c r="P26530" s="127"/>
      <c r="Q26530" s="127"/>
      <c r="R26530" s="127"/>
    </row>
    <row r="26531" spans="7:18" x14ac:dyDescent="0.2">
      <c r="G26531" s="64"/>
      <c r="H26531" s="64"/>
      <c r="O26531" s="87"/>
      <c r="P26531" s="127"/>
      <c r="Q26531" s="127"/>
      <c r="R26531" s="127"/>
    </row>
    <row r="26532" spans="7:18" x14ac:dyDescent="0.2">
      <c r="G26532" s="64"/>
      <c r="H26532" s="64"/>
      <c r="O26532" s="87"/>
      <c r="P26532" s="127"/>
      <c r="Q26532" s="127"/>
      <c r="R26532" s="127"/>
    </row>
    <row r="26533" spans="7:18" x14ac:dyDescent="0.2">
      <c r="G26533" s="64"/>
      <c r="H26533" s="64"/>
      <c r="O26533" s="87"/>
      <c r="P26533" s="127"/>
      <c r="Q26533" s="127"/>
      <c r="R26533" s="127"/>
    </row>
    <row r="26534" spans="7:18" x14ac:dyDescent="0.2">
      <c r="G26534" s="64"/>
      <c r="H26534" s="64"/>
      <c r="O26534" s="87"/>
      <c r="P26534" s="127"/>
      <c r="Q26534" s="127"/>
      <c r="R26534" s="127"/>
    </row>
    <row r="26535" spans="7:18" x14ac:dyDescent="0.2">
      <c r="G26535" s="64"/>
      <c r="H26535" s="64"/>
      <c r="O26535" s="87"/>
      <c r="P26535" s="127"/>
      <c r="Q26535" s="127"/>
      <c r="R26535" s="127"/>
    </row>
    <row r="26536" spans="7:18" x14ac:dyDescent="0.2">
      <c r="G26536" s="64"/>
      <c r="H26536" s="64"/>
      <c r="O26536" s="87"/>
      <c r="P26536" s="127"/>
      <c r="Q26536" s="127"/>
      <c r="R26536" s="127"/>
    </row>
    <row r="26537" spans="7:18" x14ac:dyDescent="0.2">
      <c r="G26537" s="64"/>
      <c r="H26537" s="64"/>
      <c r="O26537" s="87"/>
      <c r="P26537" s="127"/>
      <c r="Q26537" s="127"/>
      <c r="R26537" s="127"/>
    </row>
    <row r="26538" spans="7:18" x14ac:dyDescent="0.2">
      <c r="G26538" s="64"/>
      <c r="H26538" s="64"/>
      <c r="O26538" s="87"/>
      <c r="P26538" s="127"/>
      <c r="Q26538" s="127"/>
      <c r="R26538" s="127"/>
    </row>
    <row r="26539" spans="7:18" x14ac:dyDescent="0.2">
      <c r="G26539" s="64"/>
      <c r="H26539" s="64"/>
      <c r="O26539" s="87"/>
      <c r="P26539" s="127"/>
      <c r="Q26539" s="127"/>
      <c r="R26539" s="127"/>
    </row>
    <row r="26540" spans="7:18" x14ac:dyDescent="0.2">
      <c r="G26540" s="64"/>
      <c r="H26540" s="64"/>
      <c r="O26540" s="87"/>
      <c r="P26540" s="127"/>
      <c r="Q26540" s="127"/>
      <c r="R26540" s="127"/>
    </row>
    <row r="26541" spans="7:18" x14ac:dyDescent="0.2">
      <c r="G26541" s="64"/>
      <c r="H26541" s="64"/>
      <c r="O26541" s="87"/>
      <c r="P26541" s="127"/>
      <c r="Q26541" s="127"/>
      <c r="R26541" s="127"/>
    </row>
    <row r="26542" spans="7:18" x14ac:dyDescent="0.2">
      <c r="G26542" s="64"/>
      <c r="H26542" s="64"/>
      <c r="O26542" s="87"/>
      <c r="P26542" s="127"/>
      <c r="Q26542" s="127"/>
      <c r="R26542" s="127"/>
    </row>
    <row r="26543" spans="7:18" x14ac:dyDescent="0.2">
      <c r="G26543" s="64"/>
      <c r="H26543" s="64"/>
      <c r="O26543" s="87"/>
      <c r="P26543" s="127"/>
      <c r="Q26543" s="127"/>
      <c r="R26543" s="127"/>
    </row>
    <row r="26544" spans="7:18" x14ac:dyDescent="0.2">
      <c r="G26544" s="64"/>
      <c r="H26544" s="64"/>
      <c r="O26544" s="87"/>
      <c r="P26544" s="127"/>
      <c r="Q26544" s="127"/>
      <c r="R26544" s="127"/>
    </row>
    <row r="26545" spans="7:18" x14ac:dyDescent="0.2">
      <c r="G26545" s="64"/>
      <c r="H26545" s="64"/>
      <c r="O26545" s="87"/>
      <c r="P26545" s="127"/>
      <c r="Q26545" s="127"/>
      <c r="R26545" s="127"/>
    </row>
    <row r="26546" spans="7:18" x14ac:dyDescent="0.2">
      <c r="G26546" s="64"/>
      <c r="H26546" s="64"/>
      <c r="O26546" s="87"/>
      <c r="P26546" s="127"/>
      <c r="Q26546" s="127"/>
      <c r="R26546" s="127"/>
    </row>
    <row r="26547" spans="7:18" x14ac:dyDescent="0.2">
      <c r="G26547" s="64"/>
      <c r="H26547" s="64"/>
      <c r="O26547" s="87"/>
      <c r="P26547" s="127"/>
      <c r="Q26547" s="127"/>
      <c r="R26547" s="127"/>
    </row>
    <row r="26548" spans="7:18" x14ac:dyDescent="0.2">
      <c r="G26548" s="64"/>
      <c r="H26548" s="64"/>
      <c r="O26548" s="87"/>
      <c r="P26548" s="127"/>
      <c r="Q26548" s="127"/>
      <c r="R26548" s="127"/>
    </row>
    <row r="26549" spans="7:18" x14ac:dyDescent="0.2">
      <c r="G26549" s="64"/>
      <c r="H26549" s="64"/>
      <c r="O26549" s="87"/>
      <c r="P26549" s="127"/>
      <c r="Q26549" s="127"/>
      <c r="R26549" s="127"/>
    </row>
    <row r="26550" spans="7:18" x14ac:dyDescent="0.2">
      <c r="G26550" s="64"/>
      <c r="H26550" s="64"/>
      <c r="O26550" s="87"/>
      <c r="P26550" s="127"/>
      <c r="Q26550" s="127"/>
      <c r="R26550" s="127"/>
    </row>
    <row r="26551" spans="7:18" x14ac:dyDescent="0.2">
      <c r="G26551" s="64"/>
      <c r="H26551" s="64"/>
      <c r="O26551" s="87"/>
      <c r="P26551" s="127"/>
      <c r="Q26551" s="127"/>
      <c r="R26551" s="127"/>
    </row>
    <row r="26552" spans="7:18" x14ac:dyDescent="0.2">
      <c r="G26552" s="64"/>
      <c r="H26552" s="64"/>
      <c r="O26552" s="87"/>
      <c r="P26552" s="127"/>
      <c r="Q26552" s="127"/>
      <c r="R26552" s="127"/>
    </row>
    <row r="26553" spans="7:18" x14ac:dyDescent="0.2">
      <c r="G26553" s="64"/>
      <c r="H26553" s="64"/>
      <c r="O26553" s="87"/>
      <c r="P26553" s="127"/>
      <c r="Q26553" s="127"/>
      <c r="R26553" s="127"/>
    </row>
    <row r="26554" spans="7:18" x14ac:dyDescent="0.2">
      <c r="G26554" s="64"/>
      <c r="H26554" s="64"/>
      <c r="O26554" s="87"/>
      <c r="P26554" s="127"/>
      <c r="Q26554" s="127"/>
      <c r="R26554" s="127"/>
    </row>
    <row r="26555" spans="7:18" x14ac:dyDescent="0.2">
      <c r="G26555" s="64"/>
      <c r="H26555" s="64"/>
      <c r="O26555" s="87"/>
      <c r="P26555" s="127"/>
      <c r="Q26555" s="127"/>
      <c r="R26555" s="127"/>
    </row>
    <row r="26556" spans="7:18" x14ac:dyDescent="0.2">
      <c r="G26556" s="64"/>
      <c r="H26556" s="64"/>
      <c r="O26556" s="87"/>
      <c r="P26556" s="127"/>
      <c r="Q26556" s="127"/>
      <c r="R26556" s="127"/>
    </row>
    <row r="26557" spans="7:18" x14ac:dyDescent="0.2">
      <c r="G26557" s="64"/>
      <c r="H26557" s="64"/>
      <c r="O26557" s="87"/>
      <c r="P26557" s="127"/>
      <c r="Q26557" s="127"/>
      <c r="R26557" s="127"/>
    </row>
    <row r="26558" spans="7:18" x14ac:dyDescent="0.2">
      <c r="G26558" s="64"/>
      <c r="H26558" s="64"/>
      <c r="O26558" s="87"/>
      <c r="P26558" s="127"/>
      <c r="Q26558" s="127"/>
      <c r="R26558" s="127"/>
    </row>
    <row r="26559" spans="7:18" x14ac:dyDescent="0.2">
      <c r="G26559" s="64"/>
      <c r="H26559" s="64"/>
      <c r="O26559" s="87"/>
      <c r="P26559" s="127"/>
      <c r="Q26559" s="127"/>
      <c r="R26559" s="127"/>
    </row>
    <row r="26560" spans="7:18" x14ac:dyDescent="0.2">
      <c r="G26560" s="64"/>
      <c r="H26560" s="64"/>
      <c r="O26560" s="87"/>
      <c r="P26560" s="127"/>
      <c r="Q26560" s="127"/>
      <c r="R26560" s="127"/>
    </row>
    <row r="26561" spans="7:18" x14ac:dyDescent="0.2">
      <c r="G26561" s="64"/>
      <c r="H26561" s="64"/>
      <c r="O26561" s="87"/>
      <c r="P26561" s="127"/>
      <c r="Q26561" s="127"/>
      <c r="R26561" s="127"/>
    </row>
    <row r="26562" spans="7:18" x14ac:dyDescent="0.2">
      <c r="G26562" s="64"/>
      <c r="H26562" s="64"/>
      <c r="O26562" s="87"/>
      <c r="P26562" s="127"/>
      <c r="Q26562" s="127"/>
      <c r="R26562" s="127"/>
    </row>
    <row r="26563" spans="7:18" x14ac:dyDescent="0.2">
      <c r="G26563" s="64"/>
      <c r="H26563" s="64"/>
      <c r="O26563" s="87"/>
      <c r="P26563" s="127"/>
      <c r="Q26563" s="127"/>
      <c r="R26563" s="127"/>
    </row>
    <row r="26564" spans="7:18" x14ac:dyDescent="0.2">
      <c r="G26564" s="64"/>
      <c r="H26564" s="64"/>
      <c r="O26564" s="87"/>
      <c r="P26564" s="127"/>
      <c r="Q26564" s="127"/>
      <c r="R26564" s="127"/>
    </row>
    <row r="26565" spans="7:18" x14ac:dyDescent="0.2">
      <c r="G26565" s="64"/>
      <c r="H26565" s="64"/>
      <c r="O26565" s="87"/>
      <c r="P26565" s="127"/>
      <c r="Q26565" s="127"/>
      <c r="R26565" s="127"/>
    </row>
    <row r="26566" spans="7:18" x14ac:dyDescent="0.2">
      <c r="G26566" s="64"/>
      <c r="H26566" s="64"/>
      <c r="O26566" s="87"/>
      <c r="P26566" s="127"/>
      <c r="Q26566" s="127"/>
      <c r="R26566" s="127"/>
    </row>
    <row r="26567" spans="7:18" x14ac:dyDescent="0.2">
      <c r="G26567" s="64"/>
      <c r="H26567" s="64"/>
      <c r="O26567" s="87"/>
      <c r="P26567" s="127"/>
      <c r="Q26567" s="127"/>
      <c r="R26567" s="127"/>
    </row>
    <row r="26568" spans="7:18" x14ac:dyDescent="0.2">
      <c r="G26568" s="64"/>
      <c r="H26568" s="64"/>
      <c r="O26568" s="87"/>
      <c r="P26568" s="127"/>
      <c r="Q26568" s="127"/>
      <c r="R26568" s="127"/>
    </row>
    <row r="26569" spans="7:18" x14ac:dyDescent="0.2">
      <c r="G26569" s="64"/>
      <c r="H26569" s="64"/>
      <c r="O26569" s="87"/>
      <c r="P26569" s="127"/>
      <c r="Q26569" s="127"/>
      <c r="R26569" s="127"/>
    </row>
    <row r="26570" spans="7:18" x14ac:dyDescent="0.2">
      <c r="G26570" s="64"/>
      <c r="H26570" s="64"/>
      <c r="O26570" s="87"/>
      <c r="P26570" s="127"/>
      <c r="Q26570" s="127"/>
      <c r="R26570" s="127"/>
    </row>
    <row r="26571" spans="7:18" x14ac:dyDescent="0.2">
      <c r="G26571" s="64"/>
      <c r="H26571" s="64"/>
      <c r="O26571" s="87"/>
      <c r="P26571" s="127"/>
      <c r="Q26571" s="127"/>
      <c r="R26571" s="127"/>
    </row>
    <row r="26572" spans="7:18" x14ac:dyDescent="0.2">
      <c r="G26572" s="64"/>
      <c r="H26572" s="64"/>
      <c r="O26572" s="87"/>
      <c r="P26572" s="127"/>
      <c r="Q26572" s="127"/>
      <c r="R26572" s="127"/>
    </row>
    <row r="26573" spans="7:18" x14ac:dyDescent="0.2">
      <c r="G26573" s="64"/>
      <c r="H26573" s="64"/>
      <c r="O26573" s="87"/>
      <c r="P26573" s="127"/>
      <c r="Q26573" s="127"/>
      <c r="R26573" s="127"/>
    </row>
    <row r="26574" spans="7:18" x14ac:dyDescent="0.2">
      <c r="G26574" s="64"/>
      <c r="H26574" s="64"/>
      <c r="O26574" s="87"/>
      <c r="P26574" s="127"/>
      <c r="Q26574" s="127"/>
      <c r="R26574" s="127"/>
    </row>
    <row r="26575" spans="7:18" x14ac:dyDescent="0.2">
      <c r="G26575" s="64"/>
      <c r="H26575" s="64"/>
      <c r="O26575" s="87"/>
      <c r="P26575" s="127"/>
      <c r="Q26575" s="127"/>
      <c r="R26575" s="127"/>
    </row>
    <row r="26576" spans="7:18" x14ac:dyDescent="0.2">
      <c r="G26576" s="64"/>
      <c r="H26576" s="64"/>
      <c r="O26576" s="87"/>
      <c r="P26576" s="127"/>
      <c r="Q26576" s="127"/>
      <c r="R26576" s="127"/>
    </row>
    <row r="26577" spans="7:18" x14ac:dyDescent="0.2">
      <c r="G26577" s="64"/>
      <c r="H26577" s="64"/>
      <c r="O26577" s="87"/>
      <c r="P26577" s="127"/>
      <c r="Q26577" s="127"/>
      <c r="R26577" s="127"/>
    </row>
    <row r="26578" spans="7:18" x14ac:dyDescent="0.2">
      <c r="G26578" s="64"/>
      <c r="H26578" s="64"/>
      <c r="O26578" s="87"/>
      <c r="P26578" s="127"/>
      <c r="Q26578" s="127"/>
      <c r="R26578" s="127"/>
    </row>
    <row r="26579" spans="7:18" x14ac:dyDescent="0.2">
      <c r="G26579" s="64"/>
      <c r="H26579" s="64"/>
      <c r="O26579" s="87"/>
      <c r="P26579" s="127"/>
      <c r="Q26579" s="127"/>
      <c r="R26579" s="127"/>
    </row>
    <row r="26580" spans="7:18" x14ac:dyDescent="0.2">
      <c r="G26580" s="64"/>
      <c r="H26580" s="64"/>
      <c r="O26580" s="87"/>
      <c r="P26580" s="127"/>
      <c r="Q26580" s="127"/>
      <c r="R26580" s="127"/>
    </row>
    <row r="26581" spans="7:18" x14ac:dyDescent="0.2">
      <c r="G26581" s="64"/>
      <c r="H26581" s="64"/>
      <c r="O26581" s="87"/>
      <c r="P26581" s="127"/>
      <c r="Q26581" s="127"/>
      <c r="R26581" s="127"/>
    </row>
    <row r="26582" spans="7:18" x14ac:dyDescent="0.2">
      <c r="G26582" s="64"/>
      <c r="H26582" s="64"/>
      <c r="O26582" s="87"/>
      <c r="P26582" s="127"/>
      <c r="Q26582" s="127"/>
      <c r="R26582" s="127"/>
    </row>
    <row r="26583" spans="7:18" x14ac:dyDescent="0.2">
      <c r="G26583" s="64"/>
      <c r="H26583" s="64"/>
      <c r="O26583" s="87"/>
      <c r="P26583" s="127"/>
      <c r="Q26583" s="127"/>
      <c r="R26583" s="127"/>
    </row>
    <row r="26584" spans="7:18" x14ac:dyDescent="0.2">
      <c r="G26584" s="64"/>
      <c r="H26584" s="64"/>
      <c r="O26584" s="87"/>
      <c r="P26584" s="127"/>
      <c r="Q26584" s="127"/>
      <c r="R26584" s="127"/>
    </row>
    <row r="26585" spans="7:18" x14ac:dyDescent="0.2">
      <c r="G26585" s="64"/>
      <c r="H26585" s="64"/>
      <c r="O26585" s="87"/>
      <c r="P26585" s="127"/>
      <c r="Q26585" s="127"/>
      <c r="R26585" s="127"/>
    </row>
    <row r="26586" spans="7:18" x14ac:dyDescent="0.2">
      <c r="G26586" s="64"/>
      <c r="H26586" s="64"/>
      <c r="O26586" s="87"/>
      <c r="P26586" s="127"/>
      <c r="Q26586" s="127"/>
      <c r="R26586" s="127"/>
    </row>
    <row r="26587" spans="7:18" x14ac:dyDescent="0.2">
      <c r="G26587" s="64"/>
      <c r="H26587" s="64"/>
      <c r="O26587" s="87"/>
      <c r="P26587" s="127"/>
      <c r="Q26587" s="127"/>
      <c r="R26587" s="127"/>
    </row>
    <row r="26588" spans="7:18" x14ac:dyDescent="0.2">
      <c r="G26588" s="64"/>
      <c r="H26588" s="64"/>
      <c r="O26588" s="87"/>
      <c r="P26588" s="127"/>
      <c r="Q26588" s="127"/>
      <c r="R26588" s="127"/>
    </row>
    <row r="26589" spans="7:18" x14ac:dyDescent="0.2">
      <c r="G26589" s="64"/>
      <c r="H26589" s="64"/>
      <c r="O26589" s="87"/>
      <c r="P26589" s="127"/>
      <c r="Q26589" s="127"/>
      <c r="R26589" s="127"/>
    </row>
    <row r="26590" spans="7:18" x14ac:dyDescent="0.2">
      <c r="G26590" s="64"/>
      <c r="H26590" s="64"/>
      <c r="O26590" s="87"/>
      <c r="P26590" s="127"/>
      <c r="Q26590" s="127"/>
      <c r="R26590" s="127"/>
    </row>
    <row r="26591" spans="7:18" x14ac:dyDescent="0.2">
      <c r="G26591" s="64"/>
      <c r="H26591" s="64"/>
      <c r="O26591" s="87"/>
      <c r="P26591" s="127"/>
      <c r="Q26591" s="127"/>
      <c r="R26591" s="127"/>
    </row>
    <row r="26592" spans="7:18" x14ac:dyDescent="0.2">
      <c r="G26592" s="64"/>
      <c r="H26592" s="64"/>
      <c r="O26592" s="87"/>
      <c r="P26592" s="127"/>
      <c r="Q26592" s="127"/>
      <c r="R26592" s="127"/>
    </row>
    <row r="26593" spans="7:18" x14ac:dyDescent="0.2">
      <c r="G26593" s="64"/>
      <c r="H26593" s="64"/>
      <c r="O26593" s="87"/>
      <c r="P26593" s="127"/>
      <c r="Q26593" s="127"/>
      <c r="R26593" s="127"/>
    </row>
    <row r="26594" spans="7:18" x14ac:dyDescent="0.2">
      <c r="G26594" s="64"/>
      <c r="H26594" s="64"/>
      <c r="O26594" s="87"/>
      <c r="P26594" s="127"/>
      <c r="Q26594" s="127"/>
      <c r="R26594" s="127"/>
    </row>
    <row r="26595" spans="7:18" x14ac:dyDescent="0.2">
      <c r="G26595" s="64"/>
      <c r="H26595" s="64"/>
      <c r="O26595" s="87"/>
      <c r="P26595" s="127"/>
      <c r="Q26595" s="127"/>
      <c r="R26595" s="127"/>
    </row>
    <row r="26596" spans="7:18" x14ac:dyDescent="0.2">
      <c r="G26596" s="64"/>
      <c r="H26596" s="64"/>
      <c r="O26596" s="87"/>
      <c r="P26596" s="127"/>
      <c r="Q26596" s="127"/>
      <c r="R26596" s="127"/>
    </row>
    <row r="26597" spans="7:18" x14ac:dyDescent="0.2">
      <c r="G26597" s="64"/>
      <c r="H26597" s="64"/>
      <c r="O26597" s="87"/>
      <c r="P26597" s="127"/>
      <c r="Q26597" s="127"/>
      <c r="R26597" s="127"/>
    </row>
    <row r="26598" spans="7:18" x14ac:dyDescent="0.2">
      <c r="G26598" s="64"/>
      <c r="H26598" s="64"/>
      <c r="O26598" s="87"/>
      <c r="P26598" s="127"/>
      <c r="Q26598" s="127"/>
      <c r="R26598" s="127"/>
    </row>
    <row r="26599" spans="7:18" x14ac:dyDescent="0.2">
      <c r="G26599" s="64"/>
      <c r="H26599" s="64"/>
      <c r="O26599" s="87"/>
      <c r="P26599" s="127"/>
      <c r="Q26599" s="127"/>
      <c r="R26599" s="127"/>
    </row>
    <row r="26600" spans="7:18" x14ac:dyDescent="0.2">
      <c r="G26600" s="64"/>
      <c r="H26600" s="64"/>
      <c r="O26600" s="87"/>
      <c r="P26600" s="127"/>
      <c r="Q26600" s="127"/>
      <c r="R26600" s="127"/>
    </row>
    <row r="26601" spans="7:18" x14ac:dyDescent="0.2">
      <c r="G26601" s="64"/>
      <c r="H26601" s="64"/>
      <c r="O26601" s="87"/>
      <c r="P26601" s="127"/>
      <c r="Q26601" s="127"/>
      <c r="R26601" s="127"/>
    </row>
    <row r="26602" spans="7:18" x14ac:dyDescent="0.2">
      <c r="G26602" s="64"/>
      <c r="H26602" s="64"/>
      <c r="O26602" s="87"/>
      <c r="P26602" s="127"/>
      <c r="Q26602" s="127"/>
      <c r="R26602" s="127"/>
    </row>
    <row r="26603" spans="7:18" x14ac:dyDescent="0.2">
      <c r="G26603" s="64"/>
      <c r="H26603" s="64"/>
      <c r="O26603" s="87"/>
      <c r="P26603" s="127"/>
      <c r="Q26603" s="127"/>
      <c r="R26603" s="127"/>
    </row>
    <row r="26604" spans="7:18" x14ac:dyDescent="0.2">
      <c r="G26604" s="64"/>
      <c r="H26604" s="64"/>
      <c r="O26604" s="87"/>
      <c r="P26604" s="127"/>
      <c r="Q26604" s="127"/>
      <c r="R26604" s="127"/>
    </row>
    <row r="26605" spans="7:18" x14ac:dyDescent="0.2">
      <c r="G26605" s="64"/>
      <c r="H26605" s="64"/>
      <c r="O26605" s="87"/>
      <c r="P26605" s="127"/>
      <c r="Q26605" s="127"/>
      <c r="R26605" s="127"/>
    </row>
    <row r="26606" spans="7:18" x14ac:dyDescent="0.2">
      <c r="G26606" s="64"/>
      <c r="H26606" s="64"/>
      <c r="O26606" s="87"/>
      <c r="P26606" s="127"/>
      <c r="Q26606" s="127"/>
      <c r="R26606" s="127"/>
    </row>
    <row r="26607" spans="7:18" x14ac:dyDescent="0.2">
      <c r="G26607" s="64"/>
      <c r="H26607" s="64"/>
      <c r="O26607" s="87"/>
      <c r="P26607" s="127"/>
      <c r="Q26607" s="127"/>
      <c r="R26607" s="127"/>
    </row>
    <row r="26608" spans="7:18" x14ac:dyDescent="0.2">
      <c r="G26608" s="64"/>
      <c r="H26608" s="64"/>
      <c r="O26608" s="87"/>
      <c r="P26608" s="127"/>
      <c r="Q26608" s="127"/>
      <c r="R26608" s="127"/>
    </row>
    <row r="26609" spans="7:18" x14ac:dyDescent="0.2">
      <c r="G26609" s="64"/>
      <c r="H26609" s="64"/>
      <c r="O26609" s="87"/>
      <c r="P26609" s="127"/>
      <c r="Q26609" s="127"/>
      <c r="R26609" s="127"/>
    </row>
    <row r="26610" spans="7:18" x14ac:dyDescent="0.2">
      <c r="G26610" s="64"/>
      <c r="H26610" s="64"/>
      <c r="O26610" s="87"/>
      <c r="P26610" s="127"/>
      <c r="Q26610" s="127"/>
      <c r="R26610" s="127"/>
    </row>
    <row r="26611" spans="7:18" x14ac:dyDescent="0.2">
      <c r="G26611" s="64"/>
      <c r="H26611" s="64"/>
      <c r="O26611" s="87"/>
      <c r="P26611" s="127"/>
      <c r="Q26611" s="127"/>
      <c r="R26611" s="127"/>
    </row>
    <row r="26612" spans="7:18" x14ac:dyDescent="0.2">
      <c r="G26612" s="64"/>
      <c r="H26612" s="64"/>
      <c r="O26612" s="87"/>
      <c r="P26612" s="127"/>
      <c r="Q26612" s="127"/>
      <c r="R26612" s="127"/>
    </row>
    <row r="26613" spans="7:18" x14ac:dyDescent="0.2">
      <c r="G26613" s="64"/>
      <c r="H26613" s="64"/>
      <c r="O26613" s="87"/>
      <c r="P26613" s="127"/>
      <c r="Q26613" s="127"/>
      <c r="R26613" s="127"/>
    </row>
    <row r="26614" spans="7:18" x14ac:dyDescent="0.2">
      <c r="G26614" s="64"/>
      <c r="H26614" s="64"/>
      <c r="O26614" s="87"/>
      <c r="P26614" s="127"/>
      <c r="Q26614" s="127"/>
      <c r="R26614" s="127"/>
    </row>
    <row r="26615" spans="7:18" x14ac:dyDescent="0.2">
      <c r="G26615" s="64"/>
      <c r="H26615" s="64"/>
      <c r="O26615" s="87"/>
      <c r="P26615" s="127"/>
      <c r="Q26615" s="127"/>
      <c r="R26615" s="127"/>
    </row>
    <row r="26616" spans="7:18" x14ac:dyDescent="0.2">
      <c r="G26616" s="64"/>
      <c r="H26616" s="64"/>
      <c r="O26616" s="87"/>
      <c r="P26616" s="127"/>
      <c r="Q26616" s="127"/>
      <c r="R26616" s="127"/>
    </row>
    <row r="26617" spans="7:18" x14ac:dyDescent="0.2">
      <c r="G26617" s="64"/>
      <c r="H26617" s="64"/>
      <c r="O26617" s="87"/>
      <c r="P26617" s="127"/>
      <c r="Q26617" s="127"/>
      <c r="R26617" s="127"/>
    </row>
    <row r="26618" spans="7:18" x14ac:dyDescent="0.2">
      <c r="G26618" s="64"/>
      <c r="H26618" s="64"/>
      <c r="O26618" s="87"/>
      <c r="P26618" s="127"/>
      <c r="Q26618" s="127"/>
      <c r="R26618" s="127"/>
    </row>
    <row r="26619" spans="7:18" x14ac:dyDescent="0.2">
      <c r="G26619" s="64"/>
      <c r="H26619" s="64"/>
      <c r="O26619" s="87"/>
      <c r="P26619" s="127"/>
      <c r="Q26619" s="127"/>
      <c r="R26619" s="127"/>
    </row>
    <row r="26620" spans="7:18" x14ac:dyDescent="0.2">
      <c r="G26620" s="64"/>
      <c r="H26620" s="64"/>
      <c r="O26620" s="87"/>
      <c r="P26620" s="127"/>
      <c r="Q26620" s="127"/>
      <c r="R26620" s="127"/>
    </row>
    <row r="26621" spans="7:18" x14ac:dyDescent="0.2">
      <c r="G26621" s="64"/>
      <c r="H26621" s="64"/>
      <c r="O26621" s="87"/>
      <c r="P26621" s="127"/>
      <c r="Q26621" s="127"/>
      <c r="R26621" s="127"/>
    </row>
    <row r="26622" spans="7:18" x14ac:dyDescent="0.2">
      <c r="G26622" s="64"/>
      <c r="H26622" s="64"/>
      <c r="O26622" s="87"/>
      <c r="P26622" s="127"/>
      <c r="Q26622" s="127"/>
      <c r="R26622" s="127"/>
    </row>
    <row r="26623" spans="7:18" x14ac:dyDescent="0.2">
      <c r="G26623" s="64"/>
      <c r="H26623" s="64"/>
      <c r="O26623" s="87"/>
      <c r="P26623" s="127"/>
      <c r="Q26623" s="127"/>
      <c r="R26623" s="127"/>
    </row>
    <row r="26624" spans="7:18" x14ac:dyDescent="0.2">
      <c r="G26624" s="64"/>
      <c r="H26624" s="64"/>
      <c r="O26624" s="87"/>
      <c r="P26624" s="127"/>
      <c r="Q26624" s="127"/>
      <c r="R26624" s="127"/>
    </row>
    <row r="26625" spans="7:18" x14ac:dyDescent="0.2">
      <c r="G26625" s="64"/>
      <c r="H26625" s="64"/>
      <c r="O26625" s="87"/>
      <c r="P26625" s="127"/>
      <c r="Q26625" s="127"/>
      <c r="R26625" s="127"/>
    </row>
    <row r="26626" spans="7:18" x14ac:dyDescent="0.2">
      <c r="G26626" s="64"/>
      <c r="H26626" s="64"/>
      <c r="O26626" s="87"/>
      <c r="P26626" s="127"/>
      <c r="Q26626" s="127"/>
      <c r="R26626" s="127"/>
    </row>
    <row r="26627" spans="7:18" x14ac:dyDescent="0.2">
      <c r="G26627" s="64"/>
      <c r="H26627" s="64"/>
      <c r="O26627" s="87"/>
      <c r="P26627" s="127"/>
      <c r="Q26627" s="127"/>
      <c r="R26627" s="127"/>
    </row>
    <row r="26628" spans="7:18" x14ac:dyDescent="0.2">
      <c r="G26628" s="64"/>
      <c r="H26628" s="64"/>
      <c r="O26628" s="87"/>
      <c r="P26628" s="127"/>
      <c r="Q26628" s="127"/>
      <c r="R26628" s="127"/>
    </row>
    <row r="26629" spans="7:18" x14ac:dyDescent="0.2">
      <c r="G26629" s="64"/>
      <c r="H26629" s="64"/>
      <c r="O26629" s="87"/>
      <c r="P26629" s="127"/>
      <c r="Q26629" s="127"/>
      <c r="R26629" s="127"/>
    </row>
    <row r="26630" spans="7:18" x14ac:dyDescent="0.2">
      <c r="G26630" s="64"/>
      <c r="H26630" s="64"/>
      <c r="O26630" s="87"/>
      <c r="P26630" s="127"/>
      <c r="Q26630" s="127"/>
      <c r="R26630" s="127"/>
    </row>
    <row r="26631" spans="7:18" x14ac:dyDescent="0.2">
      <c r="G26631" s="64"/>
      <c r="H26631" s="64"/>
      <c r="O26631" s="87"/>
      <c r="P26631" s="127"/>
      <c r="Q26631" s="127"/>
      <c r="R26631" s="127"/>
    </row>
    <row r="26632" spans="7:18" x14ac:dyDescent="0.2">
      <c r="G26632" s="64"/>
      <c r="H26632" s="64"/>
      <c r="O26632" s="87"/>
      <c r="P26632" s="127"/>
      <c r="Q26632" s="127"/>
      <c r="R26632" s="127"/>
    </row>
    <row r="26633" spans="7:18" x14ac:dyDescent="0.2">
      <c r="G26633" s="64"/>
      <c r="H26633" s="64"/>
      <c r="O26633" s="87"/>
      <c r="P26633" s="127"/>
      <c r="Q26633" s="127"/>
      <c r="R26633" s="127"/>
    </row>
    <row r="26634" spans="7:18" x14ac:dyDescent="0.2">
      <c r="G26634" s="64"/>
      <c r="H26634" s="64"/>
      <c r="O26634" s="87"/>
      <c r="P26634" s="127"/>
      <c r="Q26634" s="127"/>
      <c r="R26634" s="127"/>
    </row>
    <row r="26635" spans="7:18" x14ac:dyDescent="0.2">
      <c r="G26635" s="64"/>
      <c r="H26635" s="64"/>
      <c r="O26635" s="87"/>
      <c r="P26635" s="127"/>
      <c r="Q26635" s="127"/>
      <c r="R26635" s="127"/>
    </row>
    <row r="26636" spans="7:18" x14ac:dyDescent="0.2">
      <c r="G26636" s="64"/>
      <c r="H26636" s="64"/>
      <c r="O26636" s="87"/>
      <c r="P26636" s="127"/>
      <c r="Q26636" s="127"/>
      <c r="R26636" s="127"/>
    </row>
    <row r="26637" spans="7:18" x14ac:dyDescent="0.2">
      <c r="G26637" s="64"/>
      <c r="H26637" s="64"/>
      <c r="O26637" s="87"/>
      <c r="P26637" s="127"/>
      <c r="Q26637" s="127"/>
      <c r="R26637" s="127"/>
    </row>
    <row r="26638" spans="7:18" x14ac:dyDescent="0.2">
      <c r="G26638" s="64"/>
      <c r="H26638" s="64"/>
      <c r="O26638" s="87"/>
      <c r="P26638" s="127"/>
      <c r="Q26638" s="127"/>
      <c r="R26638" s="127"/>
    </row>
    <row r="26639" spans="7:18" x14ac:dyDescent="0.2">
      <c r="G26639" s="64"/>
      <c r="H26639" s="64"/>
      <c r="O26639" s="87"/>
      <c r="P26639" s="127"/>
      <c r="Q26639" s="127"/>
      <c r="R26639" s="127"/>
    </row>
    <row r="26640" spans="7:18" x14ac:dyDescent="0.2">
      <c r="G26640" s="64"/>
      <c r="H26640" s="64"/>
      <c r="O26640" s="87"/>
      <c r="P26640" s="127"/>
      <c r="Q26640" s="127"/>
      <c r="R26640" s="127"/>
    </row>
    <row r="26641" spans="7:18" x14ac:dyDescent="0.2">
      <c r="G26641" s="64"/>
      <c r="H26641" s="64"/>
      <c r="O26641" s="87"/>
      <c r="P26641" s="127"/>
      <c r="Q26641" s="127"/>
      <c r="R26641" s="127"/>
    </row>
    <row r="26642" spans="7:18" x14ac:dyDescent="0.2">
      <c r="G26642" s="64"/>
      <c r="H26642" s="64"/>
      <c r="O26642" s="87"/>
      <c r="P26642" s="127"/>
      <c r="Q26642" s="127"/>
      <c r="R26642" s="127"/>
    </row>
    <row r="26643" spans="7:18" x14ac:dyDescent="0.2">
      <c r="G26643" s="64"/>
      <c r="H26643" s="64"/>
      <c r="O26643" s="87"/>
      <c r="P26643" s="127"/>
      <c r="Q26643" s="127"/>
      <c r="R26643" s="127"/>
    </row>
    <row r="26644" spans="7:18" x14ac:dyDescent="0.2">
      <c r="G26644" s="64"/>
      <c r="H26644" s="64"/>
      <c r="O26644" s="87"/>
      <c r="P26644" s="127"/>
      <c r="Q26644" s="127"/>
      <c r="R26644" s="127"/>
    </row>
    <row r="26645" spans="7:18" x14ac:dyDescent="0.2">
      <c r="G26645" s="64"/>
      <c r="H26645" s="64"/>
      <c r="O26645" s="87"/>
      <c r="P26645" s="127"/>
      <c r="Q26645" s="127"/>
      <c r="R26645" s="127"/>
    </row>
    <row r="26646" spans="7:18" x14ac:dyDescent="0.2">
      <c r="G26646" s="64"/>
      <c r="H26646" s="64"/>
      <c r="O26646" s="87"/>
      <c r="P26646" s="127"/>
      <c r="Q26646" s="127"/>
      <c r="R26646" s="127"/>
    </row>
    <row r="26647" spans="7:18" x14ac:dyDescent="0.2">
      <c r="G26647" s="64"/>
      <c r="H26647" s="64"/>
      <c r="O26647" s="87"/>
      <c r="P26647" s="127"/>
      <c r="Q26647" s="127"/>
      <c r="R26647" s="127"/>
    </row>
    <row r="26648" spans="7:18" x14ac:dyDescent="0.2">
      <c r="G26648" s="64"/>
      <c r="H26648" s="64"/>
      <c r="O26648" s="87"/>
      <c r="P26648" s="127"/>
      <c r="Q26648" s="127"/>
      <c r="R26648" s="127"/>
    </row>
    <row r="26649" spans="7:18" x14ac:dyDescent="0.2">
      <c r="G26649" s="64"/>
      <c r="H26649" s="64"/>
      <c r="O26649" s="87"/>
      <c r="P26649" s="127"/>
      <c r="Q26649" s="127"/>
      <c r="R26649" s="127"/>
    </row>
    <row r="26650" spans="7:18" x14ac:dyDescent="0.2">
      <c r="G26650" s="64"/>
      <c r="H26650" s="64"/>
      <c r="O26650" s="87"/>
      <c r="P26650" s="127"/>
      <c r="Q26650" s="127"/>
      <c r="R26650" s="127"/>
    </row>
    <row r="26651" spans="7:18" x14ac:dyDescent="0.2">
      <c r="G26651" s="64"/>
      <c r="H26651" s="64"/>
      <c r="O26651" s="87"/>
      <c r="P26651" s="127"/>
      <c r="Q26651" s="127"/>
      <c r="R26651" s="127"/>
    </row>
    <row r="26652" spans="7:18" x14ac:dyDescent="0.2">
      <c r="G26652" s="64"/>
      <c r="H26652" s="64"/>
      <c r="O26652" s="87"/>
      <c r="P26652" s="127"/>
      <c r="Q26652" s="127"/>
      <c r="R26652" s="127"/>
    </row>
    <row r="26653" spans="7:18" x14ac:dyDescent="0.2">
      <c r="G26653" s="64"/>
      <c r="H26653" s="64"/>
      <c r="O26653" s="87"/>
      <c r="P26653" s="127"/>
      <c r="Q26653" s="127"/>
      <c r="R26653" s="127"/>
    </row>
    <row r="26654" spans="7:18" x14ac:dyDescent="0.2">
      <c r="G26654" s="64"/>
      <c r="H26654" s="64"/>
      <c r="O26654" s="87"/>
      <c r="P26654" s="127"/>
      <c r="Q26654" s="127"/>
      <c r="R26654" s="127"/>
    </row>
    <row r="26655" spans="7:18" x14ac:dyDescent="0.2">
      <c r="G26655" s="64"/>
      <c r="H26655" s="64"/>
      <c r="O26655" s="87"/>
      <c r="P26655" s="127"/>
      <c r="Q26655" s="127"/>
      <c r="R26655" s="127"/>
    </row>
    <row r="26656" spans="7:18" x14ac:dyDescent="0.2">
      <c r="G26656" s="64"/>
      <c r="H26656" s="64"/>
      <c r="O26656" s="87"/>
      <c r="P26656" s="127"/>
      <c r="Q26656" s="127"/>
      <c r="R26656" s="127"/>
    </row>
    <row r="26657" spans="7:18" x14ac:dyDescent="0.2">
      <c r="G26657" s="64"/>
      <c r="H26657" s="64"/>
      <c r="O26657" s="87"/>
      <c r="P26657" s="127"/>
      <c r="Q26657" s="127"/>
      <c r="R26657" s="127"/>
    </row>
    <row r="26658" spans="7:18" x14ac:dyDescent="0.2">
      <c r="G26658" s="64"/>
      <c r="H26658" s="64"/>
      <c r="O26658" s="87"/>
      <c r="P26658" s="127"/>
      <c r="Q26658" s="127"/>
      <c r="R26658" s="127"/>
    </row>
    <row r="26659" spans="7:18" x14ac:dyDescent="0.2">
      <c r="G26659" s="64"/>
      <c r="H26659" s="64"/>
      <c r="O26659" s="87"/>
      <c r="P26659" s="127"/>
      <c r="Q26659" s="127"/>
      <c r="R26659" s="127"/>
    </row>
    <row r="26660" spans="7:18" x14ac:dyDescent="0.2">
      <c r="G26660" s="64"/>
      <c r="H26660" s="64"/>
      <c r="O26660" s="87"/>
      <c r="P26660" s="127"/>
      <c r="Q26660" s="127"/>
      <c r="R26660" s="127"/>
    </row>
    <row r="26661" spans="7:18" x14ac:dyDescent="0.2">
      <c r="G26661" s="64"/>
      <c r="H26661" s="64"/>
      <c r="O26661" s="87"/>
      <c r="P26661" s="127"/>
      <c r="Q26661" s="127"/>
      <c r="R26661" s="127"/>
    </row>
    <row r="26662" spans="7:18" x14ac:dyDescent="0.2">
      <c r="G26662" s="64"/>
      <c r="H26662" s="64"/>
      <c r="O26662" s="87"/>
      <c r="P26662" s="127"/>
      <c r="Q26662" s="127"/>
      <c r="R26662" s="127"/>
    </row>
    <row r="26663" spans="7:18" x14ac:dyDescent="0.2">
      <c r="G26663" s="64"/>
      <c r="H26663" s="64"/>
      <c r="O26663" s="87"/>
      <c r="P26663" s="127"/>
      <c r="Q26663" s="127"/>
      <c r="R26663" s="127"/>
    </row>
    <row r="26664" spans="7:18" x14ac:dyDescent="0.2">
      <c r="G26664" s="64"/>
      <c r="H26664" s="64"/>
      <c r="O26664" s="87"/>
      <c r="P26664" s="127"/>
      <c r="Q26664" s="127"/>
      <c r="R26664" s="127"/>
    </row>
    <row r="26665" spans="7:18" x14ac:dyDescent="0.2">
      <c r="G26665" s="64"/>
      <c r="H26665" s="64"/>
      <c r="O26665" s="87"/>
      <c r="P26665" s="127"/>
      <c r="Q26665" s="127"/>
      <c r="R26665" s="127"/>
    </row>
    <row r="26666" spans="7:18" x14ac:dyDescent="0.2">
      <c r="G26666" s="64"/>
      <c r="H26666" s="64"/>
      <c r="O26666" s="87"/>
      <c r="P26666" s="127"/>
      <c r="Q26666" s="127"/>
      <c r="R26666" s="127"/>
    </row>
    <row r="26667" spans="7:18" x14ac:dyDescent="0.2">
      <c r="G26667" s="64"/>
      <c r="H26667" s="64"/>
      <c r="O26667" s="87"/>
      <c r="P26667" s="127"/>
      <c r="Q26667" s="127"/>
      <c r="R26667" s="127"/>
    </row>
    <row r="26668" spans="7:18" x14ac:dyDescent="0.2">
      <c r="G26668" s="64"/>
      <c r="H26668" s="64"/>
      <c r="O26668" s="87"/>
      <c r="P26668" s="127"/>
      <c r="Q26668" s="127"/>
      <c r="R26668" s="127"/>
    </row>
    <row r="26669" spans="7:18" x14ac:dyDescent="0.2">
      <c r="G26669" s="64"/>
      <c r="H26669" s="64"/>
      <c r="O26669" s="87"/>
      <c r="P26669" s="127"/>
      <c r="Q26669" s="127"/>
      <c r="R26669" s="127"/>
    </row>
    <row r="26670" spans="7:18" x14ac:dyDescent="0.2">
      <c r="G26670" s="64"/>
      <c r="H26670" s="64"/>
      <c r="O26670" s="87"/>
      <c r="P26670" s="127"/>
      <c r="Q26670" s="127"/>
      <c r="R26670" s="127"/>
    </row>
    <row r="26671" spans="7:18" x14ac:dyDescent="0.2">
      <c r="G26671" s="64"/>
      <c r="H26671" s="64"/>
      <c r="O26671" s="87"/>
      <c r="P26671" s="127"/>
      <c r="Q26671" s="127"/>
      <c r="R26671" s="127"/>
    </row>
    <row r="26672" spans="7:18" x14ac:dyDescent="0.2">
      <c r="G26672" s="64"/>
      <c r="H26672" s="64"/>
      <c r="O26672" s="87"/>
      <c r="P26672" s="127"/>
      <c r="Q26672" s="127"/>
      <c r="R26672" s="127"/>
    </row>
    <row r="26673" spans="7:18" x14ac:dyDescent="0.2">
      <c r="G26673" s="64"/>
      <c r="H26673" s="64"/>
      <c r="O26673" s="87"/>
      <c r="P26673" s="127"/>
      <c r="Q26673" s="127"/>
      <c r="R26673" s="127"/>
    </row>
    <row r="26674" spans="7:18" x14ac:dyDescent="0.2">
      <c r="G26674" s="64"/>
      <c r="H26674" s="64"/>
      <c r="O26674" s="87"/>
      <c r="P26674" s="127"/>
      <c r="Q26674" s="127"/>
      <c r="R26674" s="127"/>
    </row>
    <row r="26675" spans="7:18" x14ac:dyDescent="0.2">
      <c r="G26675" s="64"/>
      <c r="H26675" s="64"/>
      <c r="O26675" s="87"/>
      <c r="P26675" s="127"/>
      <c r="Q26675" s="127"/>
      <c r="R26675" s="127"/>
    </row>
    <row r="26676" spans="7:18" x14ac:dyDescent="0.2">
      <c r="G26676" s="64"/>
      <c r="H26676" s="64"/>
      <c r="O26676" s="87"/>
      <c r="P26676" s="127"/>
      <c r="Q26676" s="127"/>
      <c r="R26676" s="127"/>
    </row>
    <row r="26677" spans="7:18" x14ac:dyDescent="0.2">
      <c r="G26677" s="64"/>
      <c r="H26677" s="64"/>
      <c r="O26677" s="87"/>
      <c r="P26677" s="127"/>
      <c r="Q26677" s="127"/>
      <c r="R26677" s="127"/>
    </row>
    <row r="26678" spans="7:18" x14ac:dyDescent="0.2">
      <c r="G26678" s="64"/>
      <c r="H26678" s="64"/>
      <c r="O26678" s="87"/>
      <c r="P26678" s="127"/>
      <c r="Q26678" s="127"/>
      <c r="R26678" s="127"/>
    </row>
    <row r="26679" spans="7:18" x14ac:dyDescent="0.2">
      <c r="G26679" s="64"/>
      <c r="H26679" s="64"/>
      <c r="O26679" s="87"/>
      <c r="P26679" s="127"/>
      <c r="Q26679" s="127"/>
      <c r="R26679" s="127"/>
    </row>
    <row r="26680" spans="7:18" x14ac:dyDescent="0.2">
      <c r="G26680" s="64"/>
      <c r="H26680" s="64"/>
      <c r="O26680" s="87"/>
      <c r="P26680" s="127"/>
      <c r="Q26680" s="127"/>
      <c r="R26680" s="127"/>
    </row>
    <row r="26681" spans="7:18" x14ac:dyDescent="0.2">
      <c r="G26681" s="64"/>
      <c r="H26681" s="64"/>
      <c r="O26681" s="87"/>
      <c r="P26681" s="127"/>
      <c r="Q26681" s="127"/>
      <c r="R26681" s="127"/>
    </row>
    <row r="26682" spans="7:18" x14ac:dyDescent="0.2">
      <c r="G26682" s="64"/>
      <c r="H26682" s="64"/>
      <c r="O26682" s="87"/>
      <c r="P26682" s="127"/>
      <c r="Q26682" s="127"/>
      <c r="R26682" s="127"/>
    </row>
    <row r="26683" spans="7:18" x14ac:dyDescent="0.2">
      <c r="G26683" s="64"/>
      <c r="H26683" s="64"/>
      <c r="O26683" s="87"/>
      <c r="P26683" s="127"/>
      <c r="Q26683" s="127"/>
      <c r="R26683" s="127"/>
    </row>
    <row r="26684" spans="7:18" x14ac:dyDescent="0.2">
      <c r="G26684" s="64"/>
      <c r="H26684" s="64"/>
      <c r="O26684" s="87"/>
      <c r="P26684" s="127"/>
      <c r="Q26684" s="127"/>
      <c r="R26684" s="127"/>
    </row>
    <row r="26685" spans="7:18" x14ac:dyDescent="0.2">
      <c r="G26685" s="64"/>
      <c r="H26685" s="64"/>
      <c r="O26685" s="87"/>
      <c r="P26685" s="127"/>
      <c r="Q26685" s="127"/>
      <c r="R26685" s="127"/>
    </row>
    <row r="26686" spans="7:18" x14ac:dyDescent="0.2">
      <c r="G26686" s="64"/>
      <c r="H26686" s="64"/>
      <c r="O26686" s="87"/>
      <c r="P26686" s="127"/>
      <c r="Q26686" s="127"/>
      <c r="R26686" s="127"/>
    </row>
    <row r="26687" spans="7:18" x14ac:dyDescent="0.2">
      <c r="G26687" s="64"/>
      <c r="H26687" s="64"/>
      <c r="O26687" s="87"/>
      <c r="P26687" s="127"/>
      <c r="Q26687" s="127"/>
      <c r="R26687" s="127"/>
    </row>
    <row r="26688" spans="7:18" x14ac:dyDescent="0.2">
      <c r="G26688" s="64"/>
      <c r="H26688" s="64"/>
      <c r="O26688" s="87"/>
      <c r="P26688" s="127"/>
      <c r="Q26688" s="127"/>
      <c r="R26688" s="127"/>
    </row>
    <row r="26689" spans="7:18" x14ac:dyDescent="0.2">
      <c r="G26689" s="64"/>
      <c r="H26689" s="64"/>
      <c r="O26689" s="87"/>
      <c r="P26689" s="127"/>
      <c r="Q26689" s="127"/>
      <c r="R26689" s="127"/>
    </row>
    <row r="26690" spans="7:18" x14ac:dyDescent="0.2">
      <c r="G26690" s="64"/>
      <c r="H26690" s="64"/>
      <c r="O26690" s="87"/>
      <c r="P26690" s="127"/>
      <c r="Q26690" s="127"/>
      <c r="R26690" s="127"/>
    </row>
    <row r="26691" spans="7:18" x14ac:dyDescent="0.2">
      <c r="G26691" s="64"/>
      <c r="H26691" s="64"/>
      <c r="O26691" s="87"/>
      <c r="P26691" s="127"/>
      <c r="Q26691" s="127"/>
      <c r="R26691" s="127"/>
    </row>
    <row r="26692" spans="7:18" x14ac:dyDescent="0.2">
      <c r="G26692" s="64"/>
      <c r="H26692" s="64"/>
      <c r="O26692" s="87"/>
      <c r="P26692" s="127"/>
      <c r="Q26692" s="127"/>
      <c r="R26692" s="127"/>
    </row>
    <row r="26693" spans="7:18" x14ac:dyDescent="0.2">
      <c r="G26693" s="64"/>
      <c r="H26693" s="64"/>
      <c r="O26693" s="87"/>
      <c r="P26693" s="127"/>
      <c r="Q26693" s="127"/>
      <c r="R26693" s="127"/>
    </row>
    <row r="26694" spans="7:18" x14ac:dyDescent="0.2">
      <c r="G26694" s="64"/>
      <c r="H26694" s="64"/>
      <c r="O26694" s="87"/>
      <c r="P26694" s="127"/>
      <c r="Q26694" s="127"/>
      <c r="R26694" s="127"/>
    </row>
    <row r="26695" spans="7:18" x14ac:dyDescent="0.2">
      <c r="G26695" s="64"/>
      <c r="H26695" s="64"/>
      <c r="O26695" s="87"/>
      <c r="P26695" s="127"/>
      <c r="Q26695" s="127"/>
      <c r="R26695" s="127"/>
    </row>
    <row r="26696" spans="7:18" x14ac:dyDescent="0.2">
      <c r="G26696" s="64"/>
      <c r="H26696" s="64"/>
      <c r="O26696" s="87"/>
      <c r="P26696" s="127"/>
      <c r="Q26696" s="127"/>
      <c r="R26696" s="127"/>
    </row>
    <row r="26697" spans="7:18" x14ac:dyDescent="0.2">
      <c r="G26697" s="64"/>
      <c r="H26697" s="64"/>
      <c r="O26697" s="87"/>
      <c r="P26697" s="127"/>
      <c r="Q26697" s="127"/>
      <c r="R26697" s="127"/>
    </row>
    <row r="26698" spans="7:18" x14ac:dyDescent="0.2">
      <c r="G26698" s="64"/>
      <c r="H26698" s="64"/>
      <c r="O26698" s="87"/>
      <c r="P26698" s="127"/>
      <c r="Q26698" s="127"/>
      <c r="R26698" s="127"/>
    </row>
    <row r="26699" spans="7:18" x14ac:dyDescent="0.2">
      <c r="G26699" s="64"/>
      <c r="H26699" s="64"/>
      <c r="O26699" s="87"/>
      <c r="P26699" s="127"/>
      <c r="Q26699" s="127"/>
      <c r="R26699" s="127"/>
    </row>
    <row r="26700" spans="7:18" x14ac:dyDescent="0.2">
      <c r="G26700" s="64"/>
      <c r="H26700" s="64"/>
      <c r="O26700" s="87"/>
      <c r="P26700" s="127"/>
      <c r="Q26700" s="127"/>
      <c r="R26700" s="127"/>
    </row>
    <row r="26701" spans="7:18" x14ac:dyDescent="0.2">
      <c r="G26701" s="64"/>
      <c r="H26701" s="64"/>
      <c r="O26701" s="87"/>
      <c r="P26701" s="127"/>
      <c r="Q26701" s="127"/>
      <c r="R26701" s="127"/>
    </row>
    <row r="26702" spans="7:18" x14ac:dyDescent="0.2">
      <c r="G26702" s="64"/>
      <c r="H26702" s="64"/>
      <c r="O26702" s="87"/>
      <c r="P26702" s="127"/>
      <c r="Q26702" s="127"/>
      <c r="R26702" s="127"/>
    </row>
    <row r="26703" spans="7:18" x14ac:dyDescent="0.2">
      <c r="G26703" s="64"/>
      <c r="H26703" s="64"/>
      <c r="O26703" s="87"/>
      <c r="P26703" s="127"/>
      <c r="Q26703" s="127"/>
      <c r="R26703" s="127"/>
    </row>
    <row r="26704" spans="7:18" x14ac:dyDescent="0.2">
      <c r="G26704" s="64"/>
      <c r="H26704" s="64"/>
      <c r="O26704" s="87"/>
      <c r="P26704" s="127"/>
      <c r="Q26704" s="127"/>
      <c r="R26704" s="127"/>
    </row>
    <row r="26705" spans="7:18" x14ac:dyDescent="0.2">
      <c r="G26705" s="64"/>
      <c r="H26705" s="64"/>
      <c r="O26705" s="87"/>
      <c r="P26705" s="127"/>
      <c r="Q26705" s="127"/>
      <c r="R26705" s="127"/>
    </row>
    <row r="26706" spans="7:18" x14ac:dyDescent="0.2">
      <c r="G26706" s="64"/>
      <c r="H26706" s="64"/>
      <c r="O26706" s="87"/>
      <c r="P26706" s="127"/>
      <c r="Q26706" s="127"/>
      <c r="R26706" s="127"/>
    </row>
    <row r="26707" spans="7:18" x14ac:dyDescent="0.2">
      <c r="G26707" s="64"/>
      <c r="H26707" s="64"/>
      <c r="O26707" s="87"/>
      <c r="P26707" s="127"/>
      <c r="Q26707" s="127"/>
      <c r="R26707" s="127"/>
    </row>
    <row r="26708" spans="7:18" x14ac:dyDescent="0.2">
      <c r="G26708" s="64"/>
      <c r="H26708" s="64"/>
      <c r="O26708" s="87"/>
      <c r="P26708" s="127"/>
      <c r="Q26708" s="127"/>
      <c r="R26708" s="127"/>
    </row>
    <row r="26709" spans="7:18" x14ac:dyDescent="0.2">
      <c r="G26709" s="64"/>
      <c r="H26709" s="64"/>
      <c r="O26709" s="87"/>
      <c r="P26709" s="127"/>
      <c r="Q26709" s="127"/>
      <c r="R26709" s="127"/>
    </row>
    <row r="26710" spans="7:18" x14ac:dyDescent="0.2">
      <c r="G26710" s="64"/>
      <c r="H26710" s="64"/>
      <c r="O26710" s="87"/>
      <c r="P26710" s="127"/>
      <c r="Q26710" s="127"/>
      <c r="R26710" s="127"/>
    </row>
    <row r="26711" spans="7:18" x14ac:dyDescent="0.2">
      <c r="G26711" s="64"/>
      <c r="H26711" s="64"/>
      <c r="O26711" s="87"/>
      <c r="P26711" s="127"/>
      <c r="Q26711" s="127"/>
      <c r="R26711" s="127"/>
    </row>
    <row r="26712" spans="7:18" x14ac:dyDescent="0.2">
      <c r="G26712" s="64"/>
      <c r="H26712" s="64"/>
      <c r="O26712" s="87"/>
      <c r="P26712" s="127"/>
      <c r="Q26712" s="127"/>
      <c r="R26712" s="127"/>
    </row>
    <row r="26713" spans="7:18" x14ac:dyDescent="0.2">
      <c r="G26713" s="64"/>
      <c r="H26713" s="64"/>
      <c r="O26713" s="87"/>
      <c r="P26713" s="127"/>
      <c r="Q26713" s="127"/>
      <c r="R26713" s="127"/>
    </row>
    <row r="26714" spans="7:18" x14ac:dyDescent="0.2">
      <c r="G26714" s="64"/>
      <c r="H26714" s="64"/>
      <c r="O26714" s="87"/>
      <c r="P26714" s="127"/>
      <c r="Q26714" s="127"/>
      <c r="R26714" s="127"/>
    </row>
    <row r="26715" spans="7:18" x14ac:dyDescent="0.2">
      <c r="G26715" s="64"/>
      <c r="H26715" s="64"/>
      <c r="O26715" s="87"/>
      <c r="P26715" s="127"/>
      <c r="Q26715" s="127"/>
      <c r="R26715" s="127"/>
    </row>
    <row r="26716" spans="7:18" x14ac:dyDescent="0.2">
      <c r="G26716" s="64"/>
      <c r="H26716" s="64"/>
      <c r="O26716" s="87"/>
      <c r="P26716" s="127"/>
      <c r="Q26716" s="127"/>
      <c r="R26716" s="127"/>
    </row>
    <row r="26717" spans="7:18" x14ac:dyDescent="0.2">
      <c r="G26717" s="64"/>
      <c r="H26717" s="64"/>
      <c r="O26717" s="87"/>
      <c r="P26717" s="127"/>
      <c r="Q26717" s="127"/>
      <c r="R26717" s="127"/>
    </row>
    <row r="26718" spans="7:18" x14ac:dyDescent="0.2">
      <c r="G26718" s="64"/>
      <c r="H26718" s="64"/>
      <c r="O26718" s="87"/>
      <c r="P26718" s="127"/>
      <c r="Q26718" s="127"/>
      <c r="R26718" s="127"/>
    </row>
    <row r="26719" spans="7:18" x14ac:dyDescent="0.2">
      <c r="G26719" s="64"/>
      <c r="H26719" s="64"/>
      <c r="O26719" s="87"/>
      <c r="P26719" s="127"/>
      <c r="Q26719" s="127"/>
      <c r="R26719" s="127"/>
    </row>
    <row r="26720" spans="7:18" x14ac:dyDescent="0.2">
      <c r="G26720" s="64"/>
      <c r="H26720" s="64"/>
      <c r="O26720" s="87"/>
      <c r="P26720" s="127"/>
      <c r="Q26720" s="127"/>
      <c r="R26720" s="127"/>
    </row>
    <row r="26721" spans="7:18" x14ac:dyDescent="0.2">
      <c r="G26721" s="64"/>
      <c r="H26721" s="64"/>
      <c r="O26721" s="87"/>
      <c r="P26721" s="127"/>
      <c r="Q26721" s="127"/>
      <c r="R26721" s="127"/>
    </row>
    <row r="26722" spans="7:18" x14ac:dyDescent="0.2">
      <c r="G26722" s="64"/>
      <c r="H26722" s="64"/>
      <c r="O26722" s="87"/>
      <c r="P26722" s="127"/>
      <c r="Q26722" s="127"/>
      <c r="R26722" s="127"/>
    </row>
    <row r="26723" spans="7:18" x14ac:dyDescent="0.2">
      <c r="G26723" s="64"/>
      <c r="H26723" s="64"/>
      <c r="O26723" s="87"/>
      <c r="P26723" s="127"/>
      <c r="Q26723" s="127"/>
      <c r="R26723" s="127"/>
    </row>
    <row r="26724" spans="7:18" x14ac:dyDescent="0.2">
      <c r="G26724" s="64"/>
      <c r="H26724" s="64"/>
      <c r="O26724" s="87"/>
      <c r="P26724" s="127"/>
      <c r="Q26724" s="127"/>
      <c r="R26724" s="127"/>
    </row>
    <row r="26725" spans="7:18" x14ac:dyDescent="0.2">
      <c r="G26725" s="64"/>
      <c r="H26725" s="64"/>
      <c r="O26725" s="87"/>
      <c r="P26725" s="127"/>
      <c r="Q26725" s="127"/>
      <c r="R26725" s="127"/>
    </row>
    <row r="26726" spans="7:18" x14ac:dyDescent="0.2">
      <c r="G26726" s="64"/>
      <c r="H26726" s="64"/>
      <c r="O26726" s="87"/>
      <c r="P26726" s="127"/>
      <c r="Q26726" s="127"/>
      <c r="R26726" s="127"/>
    </row>
    <row r="26727" spans="7:18" x14ac:dyDescent="0.2">
      <c r="G26727" s="64"/>
      <c r="H26727" s="64"/>
      <c r="O26727" s="87"/>
      <c r="P26727" s="127"/>
      <c r="Q26727" s="127"/>
      <c r="R26727" s="127"/>
    </row>
    <row r="26728" spans="7:18" x14ac:dyDescent="0.2">
      <c r="G26728" s="64"/>
      <c r="H26728" s="64"/>
      <c r="O26728" s="87"/>
      <c r="P26728" s="127"/>
      <c r="Q26728" s="127"/>
      <c r="R26728" s="127"/>
    </row>
    <row r="26729" spans="7:18" x14ac:dyDescent="0.2">
      <c r="G26729" s="64"/>
      <c r="H26729" s="64"/>
      <c r="O26729" s="87"/>
      <c r="P26729" s="127"/>
      <c r="Q26729" s="127"/>
      <c r="R26729" s="127"/>
    </row>
    <row r="26730" spans="7:18" x14ac:dyDescent="0.2">
      <c r="G26730" s="64"/>
      <c r="H26730" s="64"/>
      <c r="O26730" s="87"/>
      <c r="P26730" s="127"/>
      <c r="Q26730" s="127"/>
      <c r="R26730" s="127"/>
    </row>
    <row r="26731" spans="7:18" x14ac:dyDescent="0.2">
      <c r="G26731" s="64"/>
      <c r="H26731" s="64"/>
      <c r="O26731" s="87"/>
      <c r="P26731" s="127"/>
      <c r="Q26731" s="127"/>
      <c r="R26731" s="127"/>
    </row>
    <row r="26732" spans="7:18" x14ac:dyDescent="0.2">
      <c r="G26732" s="64"/>
      <c r="H26732" s="64"/>
      <c r="O26732" s="87"/>
      <c r="P26732" s="127"/>
      <c r="Q26732" s="127"/>
      <c r="R26732" s="127"/>
    </row>
    <row r="26733" spans="7:18" x14ac:dyDescent="0.2">
      <c r="G26733" s="64"/>
      <c r="H26733" s="64"/>
      <c r="O26733" s="87"/>
      <c r="P26733" s="127"/>
      <c r="Q26733" s="127"/>
      <c r="R26733" s="127"/>
    </row>
    <row r="26734" spans="7:18" x14ac:dyDescent="0.2">
      <c r="G26734" s="64"/>
      <c r="H26734" s="64"/>
      <c r="O26734" s="87"/>
      <c r="P26734" s="127"/>
      <c r="Q26734" s="127"/>
      <c r="R26734" s="127"/>
    </row>
    <row r="26735" spans="7:18" x14ac:dyDescent="0.2">
      <c r="G26735" s="64"/>
      <c r="H26735" s="64"/>
      <c r="O26735" s="87"/>
      <c r="P26735" s="127"/>
      <c r="Q26735" s="127"/>
      <c r="R26735" s="127"/>
    </row>
    <row r="26736" spans="7:18" x14ac:dyDescent="0.2">
      <c r="G26736" s="64"/>
      <c r="H26736" s="64"/>
      <c r="O26736" s="87"/>
      <c r="P26736" s="127"/>
      <c r="Q26736" s="127"/>
      <c r="R26736" s="127"/>
    </row>
    <row r="26737" spans="7:18" x14ac:dyDescent="0.2">
      <c r="G26737" s="64"/>
      <c r="H26737" s="64"/>
      <c r="O26737" s="87"/>
      <c r="P26737" s="127"/>
      <c r="Q26737" s="127"/>
      <c r="R26737" s="127"/>
    </row>
    <row r="26738" spans="7:18" x14ac:dyDescent="0.2">
      <c r="G26738" s="64"/>
      <c r="H26738" s="64"/>
      <c r="O26738" s="87"/>
      <c r="P26738" s="127"/>
      <c r="Q26738" s="127"/>
      <c r="R26738" s="127"/>
    </row>
    <row r="26739" spans="7:18" x14ac:dyDescent="0.2">
      <c r="G26739" s="64"/>
      <c r="H26739" s="64"/>
      <c r="O26739" s="87"/>
      <c r="P26739" s="127"/>
      <c r="Q26739" s="127"/>
      <c r="R26739" s="127"/>
    </row>
    <row r="26740" spans="7:18" x14ac:dyDescent="0.2">
      <c r="G26740" s="64"/>
      <c r="H26740" s="64"/>
      <c r="O26740" s="87"/>
      <c r="P26740" s="127"/>
      <c r="Q26740" s="127"/>
      <c r="R26740" s="127"/>
    </row>
    <row r="26741" spans="7:18" x14ac:dyDescent="0.2">
      <c r="G26741" s="64"/>
      <c r="H26741" s="64"/>
      <c r="O26741" s="87"/>
      <c r="P26741" s="127"/>
      <c r="Q26741" s="127"/>
      <c r="R26741" s="127"/>
    </row>
    <row r="26742" spans="7:18" x14ac:dyDescent="0.2">
      <c r="G26742" s="64"/>
      <c r="H26742" s="64"/>
      <c r="O26742" s="87"/>
      <c r="P26742" s="127"/>
      <c r="Q26742" s="127"/>
      <c r="R26742" s="127"/>
    </row>
    <row r="26743" spans="7:18" x14ac:dyDescent="0.2">
      <c r="G26743" s="64"/>
      <c r="H26743" s="64"/>
      <c r="O26743" s="87"/>
      <c r="P26743" s="127"/>
      <c r="Q26743" s="127"/>
      <c r="R26743" s="127"/>
    </row>
    <row r="26744" spans="7:18" x14ac:dyDescent="0.2">
      <c r="G26744" s="64"/>
      <c r="H26744" s="64"/>
      <c r="O26744" s="87"/>
      <c r="P26744" s="127"/>
      <c r="Q26744" s="127"/>
      <c r="R26744" s="127"/>
    </row>
    <row r="26745" spans="7:18" x14ac:dyDescent="0.2">
      <c r="G26745" s="64"/>
      <c r="H26745" s="64"/>
      <c r="O26745" s="87"/>
      <c r="P26745" s="127"/>
      <c r="Q26745" s="127"/>
      <c r="R26745" s="127"/>
    </row>
    <row r="26746" spans="7:18" x14ac:dyDescent="0.2">
      <c r="G26746" s="64"/>
      <c r="H26746" s="64"/>
      <c r="O26746" s="87"/>
      <c r="P26746" s="127"/>
      <c r="Q26746" s="127"/>
      <c r="R26746" s="127"/>
    </row>
    <row r="26747" spans="7:18" x14ac:dyDescent="0.2">
      <c r="G26747" s="64"/>
      <c r="H26747" s="64"/>
      <c r="O26747" s="87"/>
      <c r="P26747" s="127"/>
      <c r="Q26747" s="127"/>
      <c r="R26747" s="127"/>
    </row>
    <row r="26748" spans="7:18" x14ac:dyDescent="0.2">
      <c r="G26748" s="64"/>
      <c r="H26748" s="64"/>
      <c r="O26748" s="87"/>
      <c r="P26748" s="127"/>
      <c r="Q26748" s="127"/>
      <c r="R26748" s="127"/>
    </row>
    <row r="26749" spans="7:18" x14ac:dyDescent="0.2">
      <c r="G26749" s="64"/>
      <c r="H26749" s="64"/>
      <c r="O26749" s="87"/>
      <c r="P26749" s="127"/>
      <c r="Q26749" s="127"/>
      <c r="R26749" s="127"/>
    </row>
    <row r="26750" spans="7:18" x14ac:dyDescent="0.2">
      <c r="G26750" s="64"/>
      <c r="H26750" s="64"/>
      <c r="O26750" s="87"/>
      <c r="P26750" s="127"/>
      <c r="Q26750" s="127"/>
      <c r="R26750" s="127"/>
    </row>
    <row r="26751" spans="7:18" x14ac:dyDescent="0.2">
      <c r="G26751" s="64"/>
      <c r="H26751" s="64"/>
      <c r="O26751" s="87"/>
      <c r="P26751" s="127"/>
      <c r="Q26751" s="127"/>
      <c r="R26751" s="127"/>
    </row>
    <row r="26752" spans="7:18" x14ac:dyDescent="0.2">
      <c r="G26752" s="64"/>
      <c r="H26752" s="64"/>
      <c r="O26752" s="87"/>
      <c r="P26752" s="127"/>
      <c r="Q26752" s="127"/>
      <c r="R26752" s="127"/>
    </row>
    <row r="26753" spans="7:18" x14ac:dyDescent="0.2">
      <c r="G26753" s="64"/>
      <c r="H26753" s="64"/>
      <c r="O26753" s="87"/>
      <c r="P26753" s="127"/>
      <c r="Q26753" s="127"/>
      <c r="R26753" s="127"/>
    </row>
    <row r="26754" spans="7:18" x14ac:dyDescent="0.2">
      <c r="G26754" s="64"/>
      <c r="H26754" s="64"/>
      <c r="O26754" s="87"/>
      <c r="P26754" s="127"/>
      <c r="Q26754" s="127"/>
      <c r="R26754" s="127"/>
    </row>
    <row r="26755" spans="7:18" x14ac:dyDescent="0.2">
      <c r="G26755" s="64"/>
      <c r="H26755" s="64"/>
      <c r="O26755" s="87"/>
      <c r="P26755" s="127"/>
      <c r="Q26755" s="127"/>
      <c r="R26755" s="127"/>
    </row>
    <row r="26756" spans="7:18" x14ac:dyDescent="0.2">
      <c r="G26756" s="64"/>
      <c r="H26756" s="64"/>
      <c r="O26756" s="87"/>
      <c r="P26756" s="127"/>
      <c r="Q26756" s="127"/>
      <c r="R26756" s="127"/>
    </row>
    <row r="26757" spans="7:18" x14ac:dyDescent="0.2">
      <c r="G26757" s="64"/>
      <c r="H26757" s="64"/>
      <c r="O26757" s="87"/>
      <c r="P26757" s="127"/>
      <c r="Q26757" s="127"/>
      <c r="R26757" s="127"/>
    </row>
    <row r="26758" spans="7:18" x14ac:dyDescent="0.2">
      <c r="G26758" s="64"/>
      <c r="H26758" s="64"/>
      <c r="O26758" s="87"/>
      <c r="P26758" s="127"/>
      <c r="Q26758" s="127"/>
      <c r="R26758" s="127"/>
    </row>
    <row r="26759" spans="7:18" x14ac:dyDescent="0.2">
      <c r="G26759" s="64"/>
      <c r="H26759" s="64"/>
      <c r="O26759" s="87"/>
      <c r="P26759" s="127"/>
      <c r="Q26759" s="127"/>
      <c r="R26759" s="127"/>
    </row>
    <row r="26760" spans="7:18" x14ac:dyDescent="0.2">
      <c r="G26760" s="64"/>
      <c r="H26760" s="64"/>
      <c r="O26760" s="87"/>
      <c r="P26760" s="127"/>
      <c r="Q26760" s="127"/>
      <c r="R26760" s="127"/>
    </row>
    <row r="26761" spans="7:18" x14ac:dyDescent="0.2">
      <c r="G26761" s="64"/>
      <c r="H26761" s="64"/>
      <c r="O26761" s="87"/>
      <c r="P26761" s="127"/>
      <c r="Q26761" s="127"/>
      <c r="R26761" s="127"/>
    </row>
    <row r="26762" spans="7:18" x14ac:dyDescent="0.2">
      <c r="G26762" s="64"/>
      <c r="H26762" s="64"/>
      <c r="O26762" s="87"/>
      <c r="P26762" s="127"/>
      <c r="Q26762" s="127"/>
      <c r="R26762" s="127"/>
    </row>
    <row r="26763" spans="7:18" x14ac:dyDescent="0.2">
      <c r="G26763" s="64"/>
      <c r="H26763" s="64"/>
      <c r="O26763" s="87"/>
      <c r="P26763" s="127"/>
      <c r="Q26763" s="127"/>
      <c r="R26763" s="127"/>
    </row>
    <row r="26764" spans="7:18" x14ac:dyDescent="0.2">
      <c r="G26764" s="64"/>
      <c r="H26764" s="64"/>
      <c r="O26764" s="87"/>
      <c r="P26764" s="127"/>
      <c r="Q26764" s="127"/>
      <c r="R26764" s="127"/>
    </row>
    <row r="26765" spans="7:18" x14ac:dyDescent="0.2">
      <c r="G26765" s="64"/>
      <c r="H26765" s="64"/>
      <c r="O26765" s="87"/>
      <c r="P26765" s="127"/>
      <c r="Q26765" s="127"/>
      <c r="R26765" s="127"/>
    </row>
    <row r="26766" spans="7:18" x14ac:dyDescent="0.2">
      <c r="G26766" s="64"/>
      <c r="H26766" s="64"/>
      <c r="O26766" s="87"/>
      <c r="P26766" s="127"/>
      <c r="Q26766" s="127"/>
      <c r="R26766" s="127"/>
    </row>
    <row r="26767" spans="7:18" x14ac:dyDescent="0.2">
      <c r="G26767" s="64"/>
      <c r="H26767" s="64"/>
      <c r="O26767" s="87"/>
      <c r="P26767" s="127"/>
      <c r="Q26767" s="127"/>
      <c r="R26767" s="127"/>
    </row>
    <row r="26768" spans="7:18" x14ac:dyDescent="0.2">
      <c r="G26768" s="64"/>
      <c r="H26768" s="64"/>
      <c r="O26768" s="87"/>
      <c r="P26768" s="127"/>
      <c r="Q26768" s="127"/>
      <c r="R26768" s="127"/>
    </row>
    <row r="26769" spans="7:18" x14ac:dyDescent="0.2">
      <c r="G26769" s="64"/>
      <c r="H26769" s="64"/>
      <c r="O26769" s="87"/>
      <c r="P26769" s="127"/>
      <c r="Q26769" s="127"/>
      <c r="R26769" s="127"/>
    </row>
    <row r="26770" spans="7:18" x14ac:dyDescent="0.2">
      <c r="G26770" s="64"/>
      <c r="H26770" s="64"/>
      <c r="O26770" s="87"/>
      <c r="P26770" s="127"/>
      <c r="Q26770" s="127"/>
      <c r="R26770" s="127"/>
    </row>
    <row r="26771" spans="7:18" x14ac:dyDescent="0.2">
      <c r="G26771" s="64"/>
      <c r="H26771" s="64"/>
      <c r="O26771" s="87"/>
      <c r="P26771" s="127"/>
      <c r="Q26771" s="127"/>
      <c r="R26771" s="127"/>
    </row>
    <row r="26772" spans="7:18" x14ac:dyDescent="0.2">
      <c r="G26772" s="64"/>
      <c r="H26772" s="64"/>
      <c r="O26772" s="87"/>
      <c r="P26772" s="127"/>
      <c r="Q26772" s="127"/>
      <c r="R26772" s="127"/>
    </row>
    <row r="26773" spans="7:18" x14ac:dyDescent="0.2">
      <c r="G26773" s="64"/>
      <c r="H26773" s="64"/>
      <c r="O26773" s="87"/>
      <c r="P26773" s="127"/>
      <c r="Q26773" s="127"/>
      <c r="R26773" s="127"/>
    </row>
    <row r="26774" spans="7:18" x14ac:dyDescent="0.2">
      <c r="G26774" s="64"/>
      <c r="H26774" s="64"/>
      <c r="O26774" s="87"/>
      <c r="P26774" s="127"/>
      <c r="Q26774" s="127"/>
      <c r="R26774" s="127"/>
    </row>
    <row r="26775" spans="7:18" x14ac:dyDescent="0.2">
      <c r="G26775" s="64"/>
      <c r="H26775" s="64"/>
      <c r="O26775" s="87"/>
      <c r="P26775" s="127"/>
      <c r="Q26775" s="127"/>
      <c r="R26775" s="127"/>
    </row>
    <row r="26776" spans="7:18" x14ac:dyDescent="0.2">
      <c r="G26776" s="64"/>
      <c r="H26776" s="64"/>
      <c r="O26776" s="87"/>
      <c r="P26776" s="127"/>
      <c r="Q26776" s="127"/>
      <c r="R26776" s="127"/>
    </row>
    <row r="26777" spans="7:18" x14ac:dyDescent="0.2">
      <c r="G26777" s="64"/>
      <c r="H26777" s="64"/>
      <c r="O26777" s="87"/>
      <c r="P26777" s="127"/>
      <c r="Q26777" s="127"/>
      <c r="R26777" s="127"/>
    </row>
    <row r="26778" spans="7:18" x14ac:dyDescent="0.2">
      <c r="G26778" s="64"/>
      <c r="H26778" s="64"/>
      <c r="O26778" s="87"/>
      <c r="P26778" s="127"/>
      <c r="Q26778" s="127"/>
      <c r="R26778" s="127"/>
    </row>
    <row r="26779" spans="7:18" x14ac:dyDescent="0.2">
      <c r="G26779" s="64"/>
      <c r="H26779" s="64"/>
      <c r="O26779" s="87"/>
      <c r="P26779" s="127"/>
      <c r="Q26779" s="127"/>
      <c r="R26779" s="127"/>
    </row>
    <row r="26780" spans="7:18" x14ac:dyDescent="0.2">
      <c r="G26780" s="64"/>
      <c r="H26780" s="64"/>
      <c r="O26780" s="87"/>
      <c r="P26780" s="127"/>
      <c r="Q26780" s="127"/>
      <c r="R26780" s="127"/>
    </row>
    <row r="26781" spans="7:18" x14ac:dyDescent="0.2">
      <c r="G26781" s="64"/>
      <c r="H26781" s="64"/>
      <c r="O26781" s="87"/>
      <c r="P26781" s="127"/>
      <c r="Q26781" s="127"/>
      <c r="R26781" s="127"/>
    </row>
    <row r="26782" spans="7:18" x14ac:dyDescent="0.2">
      <c r="G26782" s="64"/>
      <c r="H26782" s="64"/>
      <c r="O26782" s="87"/>
      <c r="P26782" s="127"/>
      <c r="Q26782" s="127"/>
      <c r="R26782" s="127"/>
    </row>
    <row r="26783" spans="7:18" x14ac:dyDescent="0.2">
      <c r="G26783" s="64"/>
      <c r="H26783" s="64"/>
      <c r="O26783" s="87"/>
      <c r="P26783" s="127"/>
      <c r="Q26783" s="127"/>
      <c r="R26783" s="127"/>
    </row>
    <row r="26784" spans="7:18" x14ac:dyDescent="0.2">
      <c r="G26784" s="64"/>
      <c r="H26784" s="64"/>
      <c r="O26784" s="87"/>
      <c r="P26784" s="127"/>
      <c r="Q26784" s="127"/>
      <c r="R26784" s="127"/>
    </row>
    <row r="26785" spans="7:18" x14ac:dyDescent="0.2">
      <c r="G26785" s="64"/>
      <c r="H26785" s="64"/>
      <c r="O26785" s="87"/>
      <c r="P26785" s="127"/>
      <c r="Q26785" s="127"/>
      <c r="R26785" s="127"/>
    </row>
    <row r="26786" spans="7:18" x14ac:dyDescent="0.2">
      <c r="G26786" s="64"/>
      <c r="H26786" s="64"/>
      <c r="O26786" s="87"/>
      <c r="P26786" s="127"/>
      <c r="Q26786" s="127"/>
      <c r="R26786" s="127"/>
    </row>
    <row r="26787" spans="7:18" x14ac:dyDescent="0.2">
      <c r="G26787" s="64"/>
      <c r="H26787" s="64"/>
      <c r="O26787" s="87"/>
      <c r="P26787" s="127"/>
      <c r="Q26787" s="127"/>
      <c r="R26787" s="127"/>
    </row>
    <row r="26788" spans="7:18" x14ac:dyDescent="0.2">
      <c r="G26788" s="64"/>
      <c r="H26788" s="64"/>
      <c r="O26788" s="87"/>
      <c r="P26788" s="127"/>
      <c r="Q26788" s="127"/>
      <c r="R26788" s="127"/>
    </row>
    <row r="26789" spans="7:18" x14ac:dyDescent="0.2">
      <c r="G26789" s="64"/>
      <c r="H26789" s="64"/>
      <c r="O26789" s="87"/>
      <c r="P26789" s="127"/>
      <c r="Q26789" s="127"/>
      <c r="R26789" s="127"/>
    </row>
    <row r="26790" spans="7:18" x14ac:dyDescent="0.2">
      <c r="G26790" s="64"/>
      <c r="H26790" s="64"/>
      <c r="O26790" s="87"/>
      <c r="P26790" s="127"/>
      <c r="Q26790" s="127"/>
      <c r="R26790" s="127"/>
    </row>
    <row r="26791" spans="7:18" x14ac:dyDescent="0.2">
      <c r="G26791" s="64"/>
      <c r="H26791" s="64"/>
      <c r="O26791" s="87"/>
      <c r="P26791" s="127"/>
      <c r="Q26791" s="127"/>
      <c r="R26791" s="127"/>
    </row>
    <row r="26792" spans="7:18" x14ac:dyDescent="0.2">
      <c r="G26792" s="64"/>
      <c r="H26792" s="64"/>
      <c r="O26792" s="87"/>
      <c r="P26792" s="127"/>
      <c r="Q26792" s="127"/>
      <c r="R26792" s="127"/>
    </row>
    <row r="26793" spans="7:18" x14ac:dyDescent="0.2">
      <c r="G26793" s="64"/>
      <c r="H26793" s="64"/>
      <c r="O26793" s="87"/>
      <c r="P26793" s="127"/>
      <c r="Q26793" s="127"/>
      <c r="R26793" s="127"/>
    </row>
    <row r="26794" spans="7:18" x14ac:dyDescent="0.2">
      <c r="G26794" s="64"/>
      <c r="H26794" s="64"/>
      <c r="O26794" s="87"/>
      <c r="P26794" s="127"/>
      <c r="Q26794" s="127"/>
      <c r="R26794" s="127"/>
    </row>
    <row r="26795" spans="7:18" x14ac:dyDescent="0.2">
      <c r="G26795" s="64"/>
      <c r="H26795" s="64"/>
      <c r="O26795" s="87"/>
      <c r="P26795" s="127"/>
      <c r="Q26795" s="127"/>
      <c r="R26795" s="127"/>
    </row>
    <row r="26796" spans="7:18" x14ac:dyDescent="0.2">
      <c r="G26796" s="64"/>
      <c r="H26796" s="64"/>
      <c r="O26796" s="87"/>
      <c r="P26796" s="127"/>
      <c r="Q26796" s="127"/>
      <c r="R26796" s="127"/>
    </row>
    <row r="26797" spans="7:18" x14ac:dyDescent="0.2">
      <c r="G26797" s="64"/>
      <c r="H26797" s="64"/>
      <c r="O26797" s="87"/>
      <c r="P26797" s="127"/>
      <c r="Q26797" s="127"/>
      <c r="R26797" s="127"/>
    </row>
    <row r="26798" spans="7:18" x14ac:dyDescent="0.2">
      <c r="G26798" s="64"/>
      <c r="H26798" s="64"/>
      <c r="O26798" s="87"/>
      <c r="P26798" s="127"/>
      <c r="Q26798" s="127"/>
      <c r="R26798" s="127"/>
    </row>
    <row r="26799" spans="7:18" x14ac:dyDescent="0.2">
      <c r="G26799" s="64"/>
      <c r="H26799" s="64"/>
      <c r="O26799" s="87"/>
      <c r="P26799" s="127"/>
      <c r="Q26799" s="127"/>
      <c r="R26799" s="127"/>
    </row>
    <row r="26800" spans="7:18" x14ac:dyDescent="0.2">
      <c r="G26800" s="64"/>
      <c r="H26800" s="64"/>
      <c r="O26800" s="87"/>
      <c r="P26800" s="127"/>
      <c r="Q26800" s="127"/>
      <c r="R26800" s="127"/>
    </row>
    <row r="26801" spans="7:18" x14ac:dyDescent="0.2">
      <c r="G26801" s="64"/>
      <c r="H26801" s="64"/>
      <c r="O26801" s="87"/>
      <c r="P26801" s="127"/>
      <c r="Q26801" s="127"/>
      <c r="R26801" s="127"/>
    </row>
    <row r="26802" spans="7:18" x14ac:dyDescent="0.2">
      <c r="G26802" s="64"/>
      <c r="H26802" s="64"/>
      <c r="O26802" s="87"/>
      <c r="P26802" s="127"/>
      <c r="Q26802" s="127"/>
      <c r="R26802" s="127"/>
    </row>
    <row r="26803" spans="7:18" x14ac:dyDescent="0.2">
      <c r="G26803" s="64"/>
      <c r="H26803" s="64"/>
      <c r="O26803" s="87"/>
      <c r="P26803" s="127"/>
      <c r="Q26803" s="127"/>
      <c r="R26803" s="127"/>
    </row>
    <row r="26804" spans="7:18" x14ac:dyDescent="0.2">
      <c r="G26804" s="64"/>
      <c r="H26804" s="64"/>
      <c r="O26804" s="87"/>
      <c r="P26804" s="127"/>
      <c r="Q26804" s="127"/>
      <c r="R26804" s="127"/>
    </row>
    <row r="26805" spans="7:18" x14ac:dyDescent="0.2">
      <c r="G26805" s="64"/>
      <c r="H26805" s="64"/>
      <c r="O26805" s="87"/>
      <c r="P26805" s="127"/>
      <c r="Q26805" s="127"/>
      <c r="R26805" s="127"/>
    </row>
    <row r="26806" spans="7:18" x14ac:dyDescent="0.2">
      <c r="G26806" s="64"/>
      <c r="H26806" s="64"/>
      <c r="O26806" s="87"/>
      <c r="P26806" s="127"/>
      <c r="Q26806" s="127"/>
      <c r="R26806" s="127"/>
    </row>
    <row r="26807" spans="7:18" x14ac:dyDescent="0.2">
      <c r="G26807" s="64"/>
      <c r="H26807" s="64"/>
      <c r="O26807" s="87"/>
      <c r="P26807" s="127"/>
      <c r="Q26807" s="127"/>
      <c r="R26807" s="127"/>
    </row>
    <row r="26808" spans="7:18" x14ac:dyDescent="0.2">
      <c r="G26808" s="64"/>
      <c r="H26808" s="64"/>
      <c r="O26808" s="87"/>
      <c r="P26808" s="127"/>
      <c r="Q26808" s="127"/>
      <c r="R26808" s="127"/>
    </row>
    <row r="26809" spans="7:18" x14ac:dyDescent="0.2">
      <c r="G26809" s="64"/>
      <c r="H26809" s="64"/>
      <c r="O26809" s="87"/>
      <c r="P26809" s="127"/>
      <c r="Q26809" s="127"/>
      <c r="R26809" s="127"/>
    </row>
    <row r="26810" spans="7:18" x14ac:dyDescent="0.2">
      <c r="G26810" s="64"/>
      <c r="H26810" s="64"/>
      <c r="O26810" s="87"/>
      <c r="P26810" s="127"/>
      <c r="Q26810" s="127"/>
      <c r="R26810" s="127"/>
    </row>
    <row r="26811" spans="7:18" x14ac:dyDescent="0.2">
      <c r="G26811" s="64"/>
      <c r="H26811" s="64"/>
      <c r="O26811" s="87"/>
      <c r="P26811" s="127"/>
      <c r="Q26811" s="127"/>
      <c r="R26811" s="127"/>
    </row>
    <row r="26812" spans="7:18" x14ac:dyDescent="0.2">
      <c r="G26812" s="64"/>
      <c r="H26812" s="64"/>
      <c r="O26812" s="87"/>
      <c r="P26812" s="127"/>
      <c r="Q26812" s="127"/>
      <c r="R26812" s="127"/>
    </row>
    <row r="26813" spans="7:18" x14ac:dyDescent="0.2">
      <c r="G26813" s="64"/>
      <c r="H26813" s="64"/>
      <c r="O26813" s="87"/>
      <c r="P26813" s="127"/>
      <c r="Q26813" s="127"/>
      <c r="R26813" s="127"/>
    </row>
    <row r="26814" spans="7:18" x14ac:dyDescent="0.2">
      <c r="G26814" s="64"/>
      <c r="H26814" s="64"/>
      <c r="O26814" s="87"/>
      <c r="P26814" s="127"/>
      <c r="Q26814" s="127"/>
      <c r="R26814" s="127"/>
    </row>
    <row r="26815" spans="7:18" x14ac:dyDescent="0.2">
      <c r="G26815" s="64"/>
      <c r="H26815" s="64"/>
      <c r="O26815" s="87"/>
      <c r="P26815" s="127"/>
      <c r="Q26815" s="127"/>
      <c r="R26815" s="127"/>
    </row>
    <row r="26816" spans="7:18" x14ac:dyDescent="0.2">
      <c r="G26816" s="64"/>
      <c r="H26816" s="64"/>
      <c r="O26816" s="87"/>
      <c r="P26816" s="127"/>
      <c r="Q26816" s="127"/>
      <c r="R26816" s="127"/>
    </row>
    <row r="26817" spans="7:18" x14ac:dyDescent="0.2">
      <c r="G26817" s="64"/>
      <c r="H26817" s="64"/>
      <c r="O26817" s="87"/>
      <c r="P26817" s="127"/>
      <c r="Q26817" s="127"/>
      <c r="R26817" s="127"/>
    </row>
    <row r="26818" spans="7:18" x14ac:dyDescent="0.2">
      <c r="G26818" s="64"/>
      <c r="H26818" s="64"/>
      <c r="O26818" s="87"/>
      <c r="P26818" s="127"/>
      <c r="Q26818" s="127"/>
      <c r="R26818" s="127"/>
    </row>
    <row r="26819" spans="7:18" x14ac:dyDescent="0.2">
      <c r="G26819" s="64"/>
      <c r="H26819" s="64"/>
      <c r="O26819" s="87"/>
      <c r="P26819" s="127"/>
      <c r="Q26819" s="127"/>
      <c r="R26819" s="127"/>
    </row>
    <row r="26820" spans="7:18" x14ac:dyDescent="0.2">
      <c r="G26820" s="64"/>
      <c r="H26820" s="64"/>
      <c r="O26820" s="87"/>
      <c r="P26820" s="127"/>
      <c r="Q26820" s="127"/>
      <c r="R26820" s="127"/>
    </row>
    <row r="26821" spans="7:18" x14ac:dyDescent="0.2">
      <c r="G26821" s="64"/>
      <c r="H26821" s="64"/>
      <c r="O26821" s="87"/>
      <c r="P26821" s="127"/>
      <c r="Q26821" s="127"/>
      <c r="R26821" s="127"/>
    </row>
    <row r="26822" spans="7:18" x14ac:dyDescent="0.2">
      <c r="G26822" s="64"/>
      <c r="H26822" s="64"/>
      <c r="O26822" s="87"/>
      <c r="P26822" s="127"/>
      <c r="Q26822" s="127"/>
      <c r="R26822" s="127"/>
    </row>
    <row r="26823" spans="7:18" x14ac:dyDescent="0.2">
      <c r="G26823" s="64"/>
      <c r="H26823" s="64"/>
      <c r="O26823" s="87"/>
      <c r="P26823" s="127"/>
      <c r="Q26823" s="127"/>
      <c r="R26823" s="127"/>
    </row>
    <row r="26824" spans="7:18" x14ac:dyDescent="0.2">
      <c r="G26824" s="64"/>
      <c r="H26824" s="64"/>
      <c r="O26824" s="87"/>
      <c r="P26824" s="127"/>
      <c r="Q26824" s="127"/>
      <c r="R26824" s="127"/>
    </row>
    <row r="26825" spans="7:18" x14ac:dyDescent="0.2">
      <c r="G26825" s="64"/>
      <c r="H26825" s="64"/>
      <c r="O26825" s="87"/>
      <c r="P26825" s="127"/>
      <c r="Q26825" s="127"/>
      <c r="R26825" s="127"/>
    </row>
    <row r="26826" spans="7:18" x14ac:dyDescent="0.2">
      <c r="G26826" s="64"/>
      <c r="H26826" s="64"/>
      <c r="O26826" s="87"/>
      <c r="P26826" s="127"/>
      <c r="Q26826" s="127"/>
      <c r="R26826" s="127"/>
    </row>
    <row r="26827" spans="7:18" x14ac:dyDescent="0.2">
      <c r="G26827" s="64"/>
      <c r="H26827" s="64"/>
      <c r="O26827" s="87"/>
      <c r="P26827" s="127"/>
      <c r="Q26827" s="127"/>
      <c r="R26827" s="127"/>
    </row>
    <row r="26828" spans="7:18" x14ac:dyDescent="0.2">
      <c r="G26828" s="64"/>
      <c r="H26828" s="64"/>
      <c r="O26828" s="87"/>
      <c r="P26828" s="127"/>
      <c r="Q26828" s="127"/>
      <c r="R26828" s="127"/>
    </row>
    <row r="26829" spans="7:18" x14ac:dyDescent="0.2">
      <c r="G26829" s="64"/>
      <c r="H26829" s="64"/>
      <c r="O26829" s="87"/>
      <c r="P26829" s="127"/>
      <c r="Q26829" s="127"/>
      <c r="R26829" s="127"/>
    </row>
    <row r="26830" spans="7:18" x14ac:dyDescent="0.2">
      <c r="G26830" s="64"/>
      <c r="H26830" s="64"/>
      <c r="O26830" s="87"/>
      <c r="P26830" s="127"/>
      <c r="Q26830" s="127"/>
      <c r="R26830" s="127"/>
    </row>
    <row r="26831" spans="7:18" x14ac:dyDescent="0.2">
      <c r="G26831" s="64"/>
      <c r="H26831" s="64"/>
      <c r="O26831" s="87"/>
      <c r="P26831" s="127"/>
      <c r="Q26831" s="127"/>
      <c r="R26831" s="127"/>
    </row>
    <row r="26832" spans="7:18" x14ac:dyDescent="0.2">
      <c r="G26832" s="64"/>
      <c r="H26832" s="64"/>
      <c r="O26832" s="87"/>
      <c r="P26832" s="127"/>
      <c r="Q26832" s="127"/>
      <c r="R26832" s="127"/>
    </row>
    <row r="26833" spans="7:18" x14ac:dyDescent="0.2">
      <c r="G26833" s="64"/>
      <c r="H26833" s="64"/>
      <c r="O26833" s="87"/>
      <c r="P26833" s="127"/>
      <c r="Q26833" s="127"/>
      <c r="R26833" s="127"/>
    </row>
    <row r="26834" spans="7:18" x14ac:dyDescent="0.2">
      <c r="G26834" s="64"/>
      <c r="H26834" s="64"/>
      <c r="O26834" s="87"/>
      <c r="P26834" s="127"/>
      <c r="Q26834" s="127"/>
      <c r="R26834" s="127"/>
    </row>
    <row r="26835" spans="7:18" x14ac:dyDescent="0.2">
      <c r="G26835" s="64"/>
      <c r="H26835" s="64"/>
      <c r="O26835" s="87"/>
      <c r="P26835" s="127"/>
      <c r="Q26835" s="127"/>
      <c r="R26835" s="127"/>
    </row>
    <row r="26836" spans="7:18" x14ac:dyDescent="0.2">
      <c r="G26836" s="64"/>
      <c r="H26836" s="64"/>
      <c r="O26836" s="87"/>
      <c r="P26836" s="127"/>
      <c r="Q26836" s="127"/>
      <c r="R26836" s="127"/>
    </row>
    <row r="26837" spans="7:18" x14ac:dyDescent="0.2">
      <c r="G26837" s="64"/>
      <c r="H26837" s="64"/>
      <c r="O26837" s="87"/>
      <c r="P26837" s="127"/>
      <c r="Q26837" s="127"/>
      <c r="R26837" s="127"/>
    </row>
    <row r="26838" spans="7:18" x14ac:dyDescent="0.2">
      <c r="G26838" s="64"/>
      <c r="H26838" s="64"/>
      <c r="O26838" s="87"/>
      <c r="P26838" s="127"/>
      <c r="Q26838" s="127"/>
      <c r="R26838" s="127"/>
    </row>
    <row r="26839" spans="7:18" x14ac:dyDescent="0.2">
      <c r="G26839" s="64"/>
      <c r="H26839" s="64"/>
      <c r="O26839" s="87"/>
      <c r="P26839" s="127"/>
      <c r="Q26839" s="127"/>
      <c r="R26839" s="127"/>
    </row>
    <row r="26840" spans="7:18" x14ac:dyDescent="0.2">
      <c r="G26840" s="64"/>
      <c r="H26840" s="64"/>
      <c r="O26840" s="87"/>
      <c r="P26840" s="127"/>
      <c r="Q26840" s="127"/>
      <c r="R26840" s="127"/>
    </row>
    <row r="26841" spans="7:18" x14ac:dyDescent="0.2">
      <c r="G26841" s="64"/>
      <c r="H26841" s="64"/>
      <c r="O26841" s="87"/>
      <c r="P26841" s="127"/>
      <c r="Q26841" s="127"/>
      <c r="R26841" s="127"/>
    </row>
    <row r="26842" spans="7:18" x14ac:dyDescent="0.2">
      <c r="G26842" s="64"/>
      <c r="H26842" s="64"/>
      <c r="O26842" s="87"/>
      <c r="P26842" s="127"/>
      <c r="Q26842" s="127"/>
      <c r="R26842" s="127"/>
    </row>
    <row r="26843" spans="7:18" x14ac:dyDescent="0.2">
      <c r="G26843" s="64"/>
      <c r="H26843" s="64"/>
      <c r="O26843" s="87"/>
      <c r="P26843" s="127"/>
      <c r="Q26843" s="127"/>
      <c r="R26843" s="127"/>
    </row>
    <row r="26844" spans="7:18" x14ac:dyDescent="0.2">
      <c r="G26844" s="64"/>
      <c r="H26844" s="64"/>
      <c r="O26844" s="87"/>
      <c r="P26844" s="127"/>
      <c r="Q26844" s="127"/>
      <c r="R26844" s="127"/>
    </row>
    <row r="26845" spans="7:18" x14ac:dyDescent="0.2">
      <c r="G26845" s="64"/>
      <c r="H26845" s="64"/>
      <c r="O26845" s="87"/>
      <c r="P26845" s="127"/>
      <c r="Q26845" s="127"/>
      <c r="R26845" s="127"/>
    </row>
    <row r="26846" spans="7:18" x14ac:dyDescent="0.2">
      <c r="G26846" s="64"/>
      <c r="H26846" s="64"/>
      <c r="O26846" s="87"/>
      <c r="P26846" s="127"/>
      <c r="Q26846" s="127"/>
      <c r="R26846" s="127"/>
    </row>
    <row r="26847" spans="7:18" x14ac:dyDescent="0.2">
      <c r="G26847" s="64"/>
      <c r="H26847" s="64"/>
      <c r="O26847" s="87"/>
      <c r="P26847" s="127"/>
      <c r="Q26847" s="127"/>
      <c r="R26847" s="127"/>
    </row>
    <row r="26848" spans="7:18" x14ac:dyDescent="0.2">
      <c r="G26848" s="64"/>
      <c r="H26848" s="64"/>
      <c r="O26848" s="87"/>
      <c r="P26848" s="127"/>
      <c r="Q26848" s="127"/>
      <c r="R26848" s="127"/>
    </row>
    <row r="26849" spans="7:18" x14ac:dyDescent="0.2">
      <c r="G26849" s="64"/>
      <c r="H26849" s="64"/>
      <c r="O26849" s="87"/>
      <c r="P26849" s="127"/>
      <c r="Q26849" s="127"/>
      <c r="R26849" s="127"/>
    </row>
    <row r="26850" spans="7:18" x14ac:dyDescent="0.2">
      <c r="G26850" s="64"/>
      <c r="H26850" s="64"/>
      <c r="O26850" s="87"/>
      <c r="P26850" s="127"/>
      <c r="Q26850" s="127"/>
      <c r="R26850" s="127"/>
    </row>
    <row r="26851" spans="7:18" x14ac:dyDescent="0.2">
      <c r="G26851" s="64"/>
      <c r="H26851" s="64"/>
      <c r="O26851" s="87"/>
      <c r="P26851" s="127"/>
      <c r="Q26851" s="127"/>
      <c r="R26851" s="127"/>
    </row>
    <row r="26852" spans="7:18" x14ac:dyDescent="0.2">
      <c r="G26852" s="64"/>
      <c r="H26852" s="64"/>
      <c r="O26852" s="87"/>
      <c r="P26852" s="127"/>
      <c r="Q26852" s="127"/>
      <c r="R26852" s="127"/>
    </row>
    <row r="26853" spans="7:18" x14ac:dyDescent="0.2">
      <c r="G26853" s="64"/>
      <c r="H26853" s="64"/>
      <c r="O26853" s="87"/>
      <c r="P26853" s="127"/>
      <c r="Q26853" s="127"/>
      <c r="R26853" s="127"/>
    </row>
    <row r="26854" spans="7:18" x14ac:dyDescent="0.2">
      <c r="G26854" s="64"/>
      <c r="H26854" s="64"/>
      <c r="O26854" s="87"/>
      <c r="P26854" s="127"/>
      <c r="Q26854" s="127"/>
      <c r="R26854" s="127"/>
    </row>
    <row r="26855" spans="7:18" x14ac:dyDescent="0.2">
      <c r="G26855" s="64"/>
      <c r="H26855" s="64"/>
      <c r="O26855" s="87"/>
      <c r="P26855" s="127"/>
      <c r="Q26855" s="127"/>
      <c r="R26855" s="127"/>
    </row>
    <row r="26856" spans="7:18" x14ac:dyDescent="0.2">
      <c r="G26856" s="64"/>
      <c r="H26856" s="64"/>
      <c r="O26856" s="87"/>
      <c r="P26856" s="127"/>
      <c r="Q26856" s="127"/>
      <c r="R26856" s="127"/>
    </row>
    <row r="26857" spans="7:18" x14ac:dyDescent="0.2">
      <c r="G26857" s="64"/>
      <c r="H26857" s="64"/>
      <c r="O26857" s="87"/>
      <c r="P26857" s="127"/>
      <c r="Q26857" s="127"/>
      <c r="R26857" s="127"/>
    </row>
    <row r="26858" spans="7:18" x14ac:dyDescent="0.2">
      <c r="G26858" s="64"/>
      <c r="H26858" s="64"/>
      <c r="O26858" s="87"/>
      <c r="P26858" s="127"/>
      <c r="Q26858" s="127"/>
      <c r="R26858" s="127"/>
    </row>
    <row r="26859" spans="7:18" x14ac:dyDescent="0.2">
      <c r="G26859" s="64"/>
      <c r="H26859" s="64"/>
      <c r="O26859" s="87"/>
      <c r="P26859" s="127"/>
      <c r="Q26859" s="127"/>
      <c r="R26859" s="127"/>
    </row>
    <row r="26860" spans="7:18" x14ac:dyDescent="0.2">
      <c r="G26860" s="64"/>
      <c r="H26860" s="64"/>
      <c r="O26860" s="87"/>
      <c r="P26860" s="127"/>
      <c r="Q26860" s="127"/>
      <c r="R26860" s="127"/>
    </row>
    <row r="26861" spans="7:18" x14ac:dyDescent="0.2">
      <c r="G26861" s="64"/>
      <c r="H26861" s="64"/>
      <c r="O26861" s="87"/>
      <c r="P26861" s="127"/>
      <c r="Q26861" s="127"/>
      <c r="R26861" s="127"/>
    </row>
    <row r="26862" spans="7:18" x14ac:dyDescent="0.2">
      <c r="G26862" s="64"/>
      <c r="H26862" s="64"/>
      <c r="O26862" s="87"/>
      <c r="P26862" s="127"/>
      <c r="Q26862" s="127"/>
      <c r="R26862" s="127"/>
    </row>
    <row r="26863" spans="7:18" x14ac:dyDescent="0.2">
      <c r="G26863" s="64"/>
      <c r="H26863" s="64"/>
      <c r="O26863" s="87"/>
      <c r="P26863" s="127"/>
      <c r="Q26863" s="127"/>
      <c r="R26863" s="127"/>
    </row>
    <row r="26864" spans="7:18" x14ac:dyDescent="0.2">
      <c r="G26864" s="64"/>
      <c r="H26864" s="64"/>
      <c r="O26864" s="87"/>
      <c r="P26864" s="127"/>
      <c r="Q26864" s="127"/>
      <c r="R26864" s="127"/>
    </row>
    <row r="26865" spans="7:18" x14ac:dyDescent="0.2">
      <c r="G26865" s="64"/>
      <c r="H26865" s="64"/>
      <c r="O26865" s="87"/>
      <c r="P26865" s="127"/>
      <c r="Q26865" s="127"/>
      <c r="R26865" s="127"/>
    </row>
    <row r="26866" spans="7:18" x14ac:dyDescent="0.2">
      <c r="G26866" s="64"/>
      <c r="H26866" s="64"/>
      <c r="O26866" s="87"/>
      <c r="P26866" s="127"/>
      <c r="Q26866" s="127"/>
      <c r="R26866" s="127"/>
    </row>
    <row r="26867" spans="7:18" x14ac:dyDescent="0.2">
      <c r="G26867" s="64"/>
      <c r="H26867" s="64"/>
      <c r="O26867" s="87"/>
      <c r="P26867" s="127"/>
      <c r="Q26867" s="127"/>
      <c r="R26867" s="127"/>
    </row>
    <row r="26868" spans="7:18" x14ac:dyDescent="0.2">
      <c r="G26868" s="64"/>
      <c r="H26868" s="64"/>
      <c r="O26868" s="87"/>
      <c r="P26868" s="127"/>
      <c r="Q26868" s="127"/>
      <c r="R26868" s="127"/>
    </row>
    <row r="26869" spans="7:18" x14ac:dyDescent="0.2">
      <c r="G26869" s="64"/>
      <c r="H26869" s="64"/>
      <c r="O26869" s="87"/>
      <c r="P26869" s="127"/>
      <c r="Q26869" s="127"/>
      <c r="R26869" s="127"/>
    </row>
    <row r="26870" spans="7:18" x14ac:dyDescent="0.2">
      <c r="G26870" s="64"/>
      <c r="H26870" s="64"/>
      <c r="O26870" s="87"/>
      <c r="P26870" s="127"/>
      <c r="Q26870" s="127"/>
      <c r="R26870" s="127"/>
    </row>
    <row r="26871" spans="7:18" x14ac:dyDescent="0.2">
      <c r="G26871" s="64"/>
      <c r="H26871" s="64"/>
      <c r="O26871" s="87"/>
      <c r="P26871" s="127"/>
      <c r="Q26871" s="127"/>
      <c r="R26871" s="127"/>
    </row>
    <row r="26872" spans="7:18" x14ac:dyDescent="0.2">
      <c r="G26872" s="64"/>
      <c r="H26872" s="64"/>
      <c r="O26872" s="87"/>
      <c r="P26872" s="127"/>
      <c r="Q26872" s="127"/>
      <c r="R26872" s="127"/>
    </row>
    <row r="26873" spans="7:18" x14ac:dyDescent="0.2">
      <c r="G26873" s="64"/>
      <c r="H26873" s="64"/>
      <c r="O26873" s="87"/>
      <c r="P26873" s="127"/>
      <c r="Q26873" s="127"/>
      <c r="R26873" s="127"/>
    </row>
    <row r="26874" spans="7:18" x14ac:dyDescent="0.2">
      <c r="G26874" s="64"/>
      <c r="H26874" s="64"/>
      <c r="O26874" s="87"/>
      <c r="P26874" s="127"/>
      <c r="Q26874" s="127"/>
      <c r="R26874" s="127"/>
    </row>
    <row r="26875" spans="7:18" x14ac:dyDescent="0.2">
      <c r="G26875" s="64"/>
      <c r="H26875" s="64"/>
      <c r="O26875" s="87"/>
      <c r="P26875" s="127"/>
      <c r="Q26875" s="127"/>
      <c r="R26875" s="127"/>
    </row>
    <row r="26876" spans="7:18" x14ac:dyDescent="0.2">
      <c r="G26876" s="64"/>
      <c r="H26876" s="64"/>
      <c r="O26876" s="87"/>
      <c r="P26876" s="127"/>
      <c r="Q26876" s="127"/>
      <c r="R26876" s="127"/>
    </row>
    <row r="26877" spans="7:18" x14ac:dyDescent="0.2">
      <c r="G26877" s="64"/>
      <c r="H26877" s="64"/>
      <c r="O26877" s="87"/>
      <c r="P26877" s="127"/>
      <c r="Q26877" s="127"/>
      <c r="R26877" s="127"/>
    </row>
    <row r="26878" spans="7:18" x14ac:dyDescent="0.2">
      <c r="G26878" s="64"/>
      <c r="H26878" s="64"/>
      <c r="O26878" s="87"/>
      <c r="P26878" s="127"/>
      <c r="Q26878" s="127"/>
      <c r="R26878" s="127"/>
    </row>
    <row r="26879" spans="7:18" x14ac:dyDescent="0.2">
      <c r="G26879" s="64"/>
      <c r="H26879" s="64"/>
      <c r="O26879" s="87"/>
      <c r="P26879" s="127"/>
      <c r="Q26879" s="127"/>
      <c r="R26879" s="127"/>
    </row>
    <row r="26880" spans="7:18" x14ac:dyDescent="0.2">
      <c r="G26880" s="64"/>
      <c r="H26880" s="64"/>
      <c r="O26880" s="87"/>
      <c r="P26880" s="127"/>
      <c r="Q26880" s="127"/>
      <c r="R26880" s="127"/>
    </row>
    <row r="26881" spans="7:18" x14ac:dyDescent="0.2">
      <c r="G26881" s="64"/>
      <c r="H26881" s="64"/>
      <c r="O26881" s="87"/>
      <c r="P26881" s="127"/>
      <c r="Q26881" s="127"/>
      <c r="R26881" s="127"/>
    </row>
    <row r="26882" spans="7:18" x14ac:dyDescent="0.2">
      <c r="G26882" s="64"/>
      <c r="H26882" s="64"/>
      <c r="O26882" s="87"/>
      <c r="P26882" s="127"/>
      <c r="Q26882" s="127"/>
      <c r="R26882" s="127"/>
    </row>
    <row r="26883" spans="7:18" x14ac:dyDescent="0.2">
      <c r="G26883" s="64"/>
      <c r="H26883" s="64"/>
      <c r="O26883" s="87"/>
      <c r="P26883" s="127"/>
      <c r="Q26883" s="127"/>
      <c r="R26883" s="127"/>
    </row>
    <row r="26884" spans="7:18" x14ac:dyDescent="0.2">
      <c r="G26884" s="64"/>
      <c r="H26884" s="64"/>
      <c r="O26884" s="87"/>
      <c r="P26884" s="127"/>
      <c r="Q26884" s="127"/>
      <c r="R26884" s="127"/>
    </row>
    <row r="26885" spans="7:18" x14ac:dyDescent="0.2">
      <c r="G26885" s="64"/>
      <c r="H26885" s="64"/>
      <c r="O26885" s="87"/>
      <c r="P26885" s="127"/>
      <c r="Q26885" s="127"/>
      <c r="R26885" s="127"/>
    </row>
    <row r="26886" spans="7:18" x14ac:dyDescent="0.2">
      <c r="G26886" s="64"/>
      <c r="H26886" s="64"/>
      <c r="O26886" s="87"/>
      <c r="P26886" s="127"/>
      <c r="Q26886" s="127"/>
      <c r="R26886" s="127"/>
    </row>
    <row r="26887" spans="7:18" x14ac:dyDescent="0.2">
      <c r="G26887" s="64"/>
      <c r="H26887" s="64"/>
      <c r="O26887" s="87"/>
      <c r="P26887" s="127"/>
      <c r="Q26887" s="127"/>
      <c r="R26887" s="127"/>
    </row>
    <row r="26888" spans="7:18" x14ac:dyDescent="0.2">
      <c r="G26888" s="64"/>
      <c r="H26888" s="64"/>
      <c r="O26888" s="87"/>
      <c r="P26888" s="127"/>
      <c r="Q26888" s="127"/>
      <c r="R26888" s="127"/>
    </row>
    <row r="26889" spans="7:18" x14ac:dyDescent="0.2">
      <c r="G26889" s="64"/>
      <c r="H26889" s="64"/>
      <c r="O26889" s="87"/>
      <c r="P26889" s="127"/>
      <c r="Q26889" s="127"/>
      <c r="R26889" s="127"/>
    </row>
    <row r="26890" spans="7:18" x14ac:dyDescent="0.2">
      <c r="G26890" s="64"/>
      <c r="H26890" s="64"/>
      <c r="O26890" s="87"/>
      <c r="P26890" s="127"/>
      <c r="Q26890" s="127"/>
      <c r="R26890" s="127"/>
    </row>
    <row r="26891" spans="7:18" x14ac:dyDescent="0.2">
      <c r="G26891" s="64"/>
      <c r="H26891" s="64"/>
      <c r="O26891" s="87"/>
      <c r="P26891" s="127"/>
      <c r="Q26891" s="127"/>
      <c r="R26891" s="127"/>
    </row>
    <row r="26892" spans="7:18" x14ac:dyDescent="0.2">
      <c r="G26892" s="64"/>
      <c r="H26892" s="64"/>
      <c r="O26892" s="87"/>
      <c r="P26892" s="127"/>
      <c r="Q26892" s="127"/>
      <c r="R26892" s="127"/>
    </row>
    <row r="26893" spans="7:18" x14ac:dyDescent="0.2">
      <c r="G26893" s="64"/>
      <c r="H26893" s="64"/>
      <c r="O26893" s="87"/>
      <c r="P26893" s="127"/>
      <c r="Q26893" s="127"/>
      <c r="R26893" s="127"/>
    </row>
    <row r="26894" spans="7:18" x14ac:dyDescent="0.2">
      <c r="G26894" s="64"/>
      <c r="H26894" s="64"/>
      <c r="O26894" s="87"/>
      <c r="P26894" s="127"/>
      <c r="Q26894" s="127"/>
      <c r="R26894" s="127"/>
    </row>
    <row r="26895" spans="7:18" x14ac:dyDescent="0.2">
      <c r="G26895" s="64"/>
      <c r="H26895" s="64"/>
      <c r="O26895" s="87"/>
      <c r="P26895" s="127"/>
      <c r="Q26895" s="127"/>
      <c r="R26895" s="127"/>
    </row>
    <row r="26896" spans="7:18" x14ac:dyDescent="0.2">
      <c r="G26896" s="64"/>
      <c r="H26896" s="64"/>
      <c r="O26896" s="87"/>
      <c r="P26896" s="127"/>
      <c r="Q26896" s="127"/>
      <c r="R26896" s="127"/>
    </row>
    <row r="26897" spans="7:18" x14ac:dyDescent="0.2">
      <c r="G26897" s="64"/>
      <c r="H26897" s="64"/>
      <c r="O26897" s="87"/>
      <c r="P26897" s="127"/>
      <c r="Q26897" s="127"/>
      <c r="R26897" s="127"/>
    </row>
    <row r="26898" spans="7:18" x14ac:dyDescent="0.2">
      <c r="G26898" s="64"/>
      <c r="H26898" s="64"/>
      <c r="O26898" s="87"/>
      <c r="P26898" s="127"/>
      <c r="Q26898" s="127"/>
      <c r="R26898" s="127"/>
    </row>
    <row r="26899" spans="7:18" x14ac:dyDescent="0.2">
      <c r="G26899" s="64"/>
      <c r="H26899" s="64"/>
      <c r="O26899" s="87"/>
      <c r="P26899" s="127"/>
      <c r="Q26899" s="127"/>
      <c r="R26899" s="127"/>
    </row>
    <row r="26900" spans="7:18" x14ac:dyDescent="0.2">
      <c r="G26900" s="64"/>
      <c r="H26900" s="64"/>
      <c r="O26900" s="87"/>
      <c r="P26900" s="127"/>
      <c r="Q26900" s="127"/>
      <c r="R26900" s="127"/>
    </row>
    <row r="26901" spans="7:18" x14ac:dyDescent="0.2">
      <c r="G26901" s="64"/>
      <c r="H26901" s="64"/>
      <c r="O26901" s="87"/>
      <c r="P26901" s="127"/>
      <c r="Q26901" s="127"/>
      <c r="R26901" s="127"/>
    </row>
    <row r="26902" spans="7:18" x14ac:dyDescent="0.2">
      <c r="G26902" s="64"/>
      <c r="H26902" s="64"/>
      <c r="O26902" s="87"/>
      <c r="P26902" s="127"/>
      <c r="Q26902" s="127"/>
      <c r="R26902" s="127"/>
    </row>
    <row r="26903" spans="7:18" x14ac:dyDescent="0.2">
      <c r="G26903" s="64"/>
      <c r="H26903" s="64"/>
      <c r="O26903" s="87"/>
      <c r="P26903" s="127"/>
      <c r="Q26903" s="127"/>
      <c r="R26903" s="127"/>
    </row>
    <row r="26904" spans="7:18" x14ac:dyDescent="0.2">
      <c r="G26904" s="64"/>
      <c r="H26904" s="64"/>
      <c r="O26904" s="87"/>
      <c r="P26904" s="127"/>
      <c r="Q26904" s="127"/>
      <c r="R26904" s="127"/>
    </row>
    <row r="26905" spans="7:18" x14ac:dyDescent="0.2">
      <c r="G26905" s="64"/>
      <c r="H26905" s="64"/>
      <c r="O26905" s="87"/>
      <c r="P26905" s="127"/>
      <c r="Q26905" s="127"/>
      <c r="R26905" s="127"/>
    </row>
    <row r="26906" spans="7:18" x14ac:dyDescent="0.2">
      <c r="G26906" s="64"/>
      <c r="H26906" s="64"/>
      <c r="O26906" s="87"/>
      <c r="P26906" s="127"/>
      <c r="Q26906" s="127"/>
      <c r="R26906" s="127"/>
    </row>
    <row r="26907" spans="7:18" x14ac:dyDescent="0.2">
      <c r="G26907" s="64"/>
      <c r="H26907" s="64"/>
      <c r="O26907" s="87"/>
      <c r="P26907" s="127"/>
      <c r="Q26907" s="127"/>
      <c r="R26907" s="127"/>
    </row>
    <row r="26908" spans="7:18" x14ac:dyDescent="0.2">
      <c r="G26908" s="64"/>
      <c r="H26908" s="64"/>
      <c r="O26908" s="87"/>
      <c r="P26908" s="127"/>
      <c r="Q26908" s="127"/>
      <c r="R26908" s="127"/>
    </row>
    <row r="26909" spans="7:18" x14ac:dyDescent="0.2">
      <c r="G26909" s="64"/>
      <c r="H26909" s="64"/>
      <c r="O26909" s="87"/>
      <c r="P26909" s="127"/>
      <c r="Q26909" s="127"/>
      <c r="R26909" s="127"/>
    </row>
    <row r="26910" spans="7:18" x14ac:dyDescent="0.2">
      <c r="G26910" s="64"/>
      <c r="H26910" s="64"/>
      <c r="O26910" s="87"/>
      <c r="P26910" s="127"/>
      <c r="Q26910" s="127"/>
      <c r="R26910" s="127"/>
    </row>
    <row r="26911" spans="7:18" x14ac:dyDescent="0.2">
      <c r="G26911" s="64"/>
      <c r="H26911" s="64"/>
      <c r="O26911" s="87"/>
      <c r="P26911" s="127"/>
      <c r="Q26911" s="127"/>
      <c r="R26911" s="127"/>
    </row>
    <row r="26912" spans="7:18" x14ac:dyDescent="0.2">
      <c r="G26912" s="64"/>
      <c r="H26912" s="64"/>
      <c r="O26912" s="87"/>
      <c r="P26912" s="127"/>
      <c r="Q26912" s="127"/>
      <c r="R26912" s="127"/>
    </row>
    <row r="26913" spans="7:18" x14ac:dyDescent="0.2">
      <c r="G26913" s="64"/>
      <c r="H26913" s="64"/>
      <c r="O26913" s="87"/>
      <c r="P26913" s="127"/>
      <c r="Q26913" s="127"/>
      <c r="R26913" s="127"/>
    </row>
    <row r="26914" spans="7:18" x14ac:dyDescent="0.2">
      <c r="G26914" s="64"/>
      <c r="H26914" s="64"/>
      <c r="O26914" s="87"/>
      <c r="P26914" s="127"/>
      <c r="Q26914" s="127"/>
      <c r="R26914" s="127"/>
    </row>
    <row r="26915" spans="7:18" x14ac:dyDescent="0.2">
      <c r="G26915" s="64"/>
      <c r="H26915" s="64"/>
      <c r="O26915" s="87"/>
      <c r="P26915" s="127"/>
      <c r="Q26915" s="127"/>
      <c r="R26915" s="127"/>
    </row>
    <row r="26916" spans="7:18" x14ac:dyDescent="0.2">
      <c r="G26916" s="64"/>
      <c r="H26916" s="64"/>
      <c r="O26916" s="87"/>
      <c r="P26916" s="127"/>
      <c r="Q26916" s="127"/>
      <c r="R26916" s="127"/>
    </row>
    <row r="26917" spans="7:18" x14ac:dyDescent="0.2">
      <c r="G26917" s="64"/>
      <c r="H26917" s="64"/>
      <c r="O26917" s="87"/>
      <c r="P26917" s="127"/>
      <c r="Q26917" s="127"/>
      <c r="R26917" s="127"/>
    </row>
    <row r="26918" spans="7:18" x14ac:dyDescent="0.2">
      <c r="G26918" s="64"/>
      <c r="H26918" s="64"/>
      <c r="O26918" s="87"/>
      <c r="P26918" s="127"/>
      <c r="Q26918" s="127"/>
      <c r="R26918" s="127"/>
    </row>
    <row r="26919" spans="7:18" x14ac:dyDescent="0.2">
      <c r="G26919" s="64"/>
      <c r="H26919" s="64"/>
      <c r="O26919" s="87"/>
      <c r="P26919" s="127"/>
      <c r="Q26919" s="127"/>
      <c r="R26919" s="127"/>
    </row>
    <row r="26920" spans="7:18" x14ac:dyDescent="0.2">
      <c r="G26920" s="64"/>
      <c r="H26920" s="64"/>
      <c r="O26920" s="87"/>
      <c r="P26920" s="127"/>
      <c r="Q26920" s="127"/>
      <c r="R26920" s="127"/>
    </row>
    <row r="26921" spans="7:18" x14ac:dyDescent="0.2">
      <c r="G26921" s="64"/>
      <c r="H26921" s="64"/>
      <c r="O26921" s="87"/>
      <c r="P26921" s="127"/>
      <c r="Q26921" s="127"/>
      <c r="R26921" s="127"/>
    </row>
    <row r="26922" spans="7:18" x14ac:dyDescent="0.2">
      <c r="G26922" s="64"/>
      <c r="H26922" s="64"/>
      <c r="O26922" s="87"/>
      <c r="P26922" s="127"/>
      <c r="Q26922" s="127"/>
      <c r="R26922" s="127"/>
    </row>
    <row r="26923" spans="7:18" x14ac:dyDescent="0.2">
      <c r="G26923" s="64"/>
      <c r="H26923" s="64"/>
      <c r="O26923" s="87"/>
      <c r="P26923" s="127"/>
      <c r="Q26923" s="127"/>
      <c r="R26923" s="127"/>
    </row>
    <row r="26924" spans="7:18" x14ac:dyDescent="0.2">
      <c r="G26924" s="64"/>
      <c r="H26924" s="64"/>
      <c r="O26924" s="87"/>
      <c r="P26924" s="127"/>
      <c r="Q26924" s="127"/>
      <c r="R26924" s="127"/>
    </row>
    <row r="26925" spans="7:18" x14ac:dyDescent="0.2">
      <c r="G26925" s="64"/>
      <c r="H26925" s="64"/>
      <c r="O26925" s="87"/>
      <c r="P26925" s="127"/>
      <c r="Q26925" s="127"/>
      <c r="R26925" s="127"/>
    </row>
    <row r="26926" spans="7:18" x14ac:dyDescent="0.2">
      <c r="G26926" s="64"/>
      <c r="H26926" s="64"/>
      <c r="O26926" s="87"/>
      <c r="P26926" s="127"/>
      <c r="Q26926" s="127"/>
      <c r="R26926" s="127"/>
    </row>
    <row r="26927" spans="7:18" x14ac:dyDescent="0.2">
      <c r="G26927" s="64"/>
      <c r="H26927" s="64"/>
      <c r="O26927" s="87"/>
      <c r="P26927" s="127"/>
      <c r="Q26927" s="127"/>
      <c r="R26927" s="127"/>
    </row>
    <row r="26928" spans="7:18" x14ac:dyDescent="0.2">
      <c r="G26928" s="64"/>
      <c r="H26928" s="64"/>
      <c r="O26928" s="87"/>
      <c r="P26928" s="127"/>
      <c r="Q26928" s="127"/>
      <c r="R26928" s="127"/>
    </row>
    <row r="26929" spans="7:18" x14ac:dyDescent="0.2">
      <c r="G26929" s="64"/>
      <c r="H26929" s="64"/>
      <c r="O26929" s="87"/>
      <c r="P26929" s="127"/>
      <c r="Q26929" s="127"/>
      <c r="R26929" s="127"/>
    </row>
    <row r="26930" spans="7:18" x14ac:dyDescent="0.2">
      <c r="G26930" s="64"/>
      <c r="H26930" s="64"/>
      <c r="O26930" s="87"/>
      <c r="P26930" s="127"/>
      <c r="Q26930" s="127"/>
      <c r="R26930" s="127"/>
    </row>
    <row r="26931" spans="7:18" x14ac:dyDescent="0.2">
      <c r="G26931" s="64"/>
      <c r="H26931" s="64"/>
      <c r="O26931" s="87"/>
      <c r="P26931" s="127"/>
      <c r="Q26931" s="127"/>
      <c r="R26931" s="127"/>
    </row>
    <row r="26932" spans="7:18" x14ac:dyDescent="0.2">
      <c r="G26932" s="64"/>
      <c r="H26932" s="64"/>
      <c r="O26932" s="87"/>
      <c r="P26932" s="127"/>
      <c r="Q26932" s="127"/>
      <c r="R26932" s="127"/>
    </row>
    <row r="26933" spans="7:18" x14ac:dyDescent="0.2">
      <c r="G26933" s="64"/>
      <c r="H26933" s="64"/>
      <c r="O26933" s="87"/>
      <c r="P26933" s="127"/>
      <c r="Q26933" s="127"/>
      <c r="R26933" s="127"/>
    </row>
    <row r="26934" spans="7:18" x14ac:dyDescent="0.2">
      <c r="G26934" s="64"/>
      <c r="H26934" s="64"/>
      <c r="O26934" s="87"/>
      <c r="P26934" s="127"/>
      <c r="Q26934" s="127"/>
      <c r="R26934" s="127"/>
    </row>
    <row r="26935" spans="7:18" x14ac:dyDescent="0.2">
      <c r="G26935" s="64"/>
      <c r="H26935" s="64"/>
      <c r="O26935" s="87"/>
      <c r="P26935" s="127"/>
      <c r="Q26935" s="127"/>
      <c r="R26935" s="127"/>
    </row>
    <row r="26936" spans="7:18" x14ac:dyDescent="0.2">
      <c r="G26936" s="64"/>
      <c r="H26936" s="64"/>
      <c r="O26936" s="87"/>
      <c r="P26936" s="127"/>
      <c r="Q26936" s="127"/>
      <c r="R26936" s="127"/>
    </row>
    <row r="26937" spans="7:18" x14ac:dyDescent="0.2">
      <c r="G26937" s="64"/>
      <c r="H26937" s="64"/>
      <c r="O26937" s="87"/>
      <c r="P26937" s="127"/>
      <c r="Q26937" s="127"/>
      <c r="R26937" s="127"/>
    </row>
    <row r="26938" spans="7:18" x14ac:dyDescent="0.2">
      <c r="G26938" s="64"/>
      <c r="H26938" s="64"/>
      <c r="O26938" s="87"/>
      <c r="P26938" s="127"/>
      <c r="Q26938" s="127"/>
      <c r="R26938" s="127"/>
    </row>
    <row r="26939" spans="7:18" x14ac:dyDescent="0.2">
      <c r="G26939" s="64"/>
      <c r="H26939" s="64"/>
      <c r="O26939" s="87"/>
      <c r="P26939" s="127"/>
      <c r="Q26939" s="127"/>
      <c r="R26939" s="127"/>
    </row>
    <row r="26940" spans="7:18" x14ac:dyDescent="0.2">
      <c r="G26940" s="64"/>
      <c r="H26940" s="64"/>
      <c r="O26940" s="87"/>
      <c r="P26940" s="127"/>
      <c r="Q26940" s="127"/>
      <c r="R26940" s="127"/>
    </row>
    <row r="26941" spans="7:18" x14ac:dyDescent="0.2">
      <c r="G26941" s="64"/>
      <c r="H26941" s="64"/>
      <c r="O26941" s="87"/>
      <c r="P26941" s="127"/>
      <c r="Q26941" s="127"/>
      <c r="R26941" s="127"/>
    </row>
    <row r="26942" spans="7:18" x14ac:dyDescent="0.2">
      <c r="G26942" s="64"/>
      <c r="H26942" s="64"/>
      <c r="O26942" s="87"/>
      <c r="P26942" s="127"/>
      <c r="Q26942" s="127"/>
      <c r="R26942" s="127"/>
    </row>
    <row r="26943" spans="7:18" x14ac:dyDescent="0.2">
      <c r="G26943" s="64"/>
      <c r="H26943" s="64"/>
      <c r="O26943" s="87"/>
      <c r="P26943" s="127"/>
      <c r="Q26943" s="127"/>
      <c r="R26943" s="127"/>
    </row>
    <row r="26944" spans="7:18" x14ac:dyDescent="0.2">
      <c r="G26944" s="64"/>
      <c r="H26944" s="64"/>
      <c r="O26944" s="87"/>
      <c r="P26944" s="127"/>
      <c r="Q26944" s="127"/>
      <c r="R26944" s="127"/>
    </row>
    <row r="26945" spans="7:18" x14ac:dyDescent="0.2">
      <c r="G26945" s="64"/>
      <c r="H26945" s="64"/>
      <c r="O26945" s="87"/>
      <c r="P26945" s="127"/>
      <c r="Q26945" s="127"/>
      <c r="R26945" s="127"/>
    </row>
    <row r="26946" spans="7:18" x14ac:dyDescent="0.2">
      <c r="G26946" s="64"/>
      <c r="H26946" s="64"/>
      <c r="O26946" s="87"/>
      <c r="P26946" s="127"/>
      <c r="Q26946" s="127"/>
      <c r="R26946" s="127"/>
    </row>
    <row r="26947" spans="7:18" x14ac:dyDescent="0.2">
      <c r="G26947" s="64"/>
      <c r="H26947" s="64"/>
      <c r="O26947" s="87"/>
      <c r="P26947" s="127"/>
      <c r="Q26947" s="127"/>
      <c r="R26947" s="127"/>
    </row>
    <row r="26948" spans="7:18" x14ac:dyDescent="0.2">
      <c r="G26948" s="64"/>
      <c r="H26948" s="64"/>
      <c r="O26948" s="87"/>
      <c r="P26948" s="127"/>
      <c r="Q26948" s="127"/>
      <c r="R26948" s="127"/>
    </row>
    <row r="26949" spans="7:18" x14ac:dyDescent="0.2">
      <c r="G26949" s="64"/>
      <c r="H26949" s="64"/>
      <c r="O26949" s="87"/>
      <c r="P26949" s="127"/>
      <c r="Q26949" s="127"/>
      <c r="R26949" s="127"/>
    </row>
    <row r="26950" spans="7:18" x14ac:dyDescent="0.2">
      <c r="G26950" s="64"/>
      <c r="H26950" s="64"/>
      <c r="O26950" s="87"/>
      <c r="P26950" s="127"/>
      <c r="Q26950" s="127"/>
      <c r="R26950" s="127"/>
    </row>
    <row r="26951" spans="7:18" x14ac:dyDescent="0.2">
      <c r="G26951" s="64"/>
      <c r="H26951" s="64"/>
      <c r="O26951" s="87"/>
      <c r="P26951" s="127"/>
      <c r="Q26951" s="127"/>
      <c r="R26951" s="127"/>
    </row>
    <row r="26952" spans="7:18" x14ac:dyDescent="0.2">
      <c r="G26952" s="64"/>
      <c r="H26952" s="64"/>
      <c r="O26952" s="87"/>
      <c r="P26952" s="127"/>
      <c r="Q26952" s="127"/>
      <c r="R26952" s="127"/>
    </row>
    <row r="26953" spans="7:18" x14ac:dyDescent="0.2">
      <c r="G26953" s="64"/>
      <c r="H26953" s="64"/>
      <c r="O26953" s="87"/>
      <c r="P26953" s="127"/>
      <c r="Q26953" s="127"/>
      <c r="R26953" s="127"/>
    </row>
    <row r="26954" spans="7:18" x14ac:dyDescent="0.2">
      <c r="G26954" s="64"/>
      <c r="H26954" s="64"/>
      <c r="O26954" s="87"/>
      <c r="P26954" s="127"/>
      <c r="Q26954" s="127"/>
      <c r="R26954" s="127"/>
    </row>
    <row r="26955" spans="7:18" x14ac:dyDescent="0.2">
      <c r="G26955" s="64"/>
      <c r="H26955" s="64"/>
      <c r="O26955" s="87"/>
      <c r="P26955" s="127"/>
      <c r="Q26955" s="127"/>
      <c r="R26955" s="127"/>
    </row>
    <row r="26956" spans="7:18" x14ac:dyDescent="0.2">
      <c r="G26956" s="64"/>
      <c r="H26956" s="64"/>
      <c r="O26956" s="87"/>
      <c r="P26956" s="127"/>
      <c r="Q26956" s="127"/>
      <c r="R26956" s="127"/>
    </row>
    <row r="26957" spans="7:18" x14ac:dyDescent="0.2">
      <c r="G26957" s="64"/>
      <c r="H26957" s="64"/>
      <c r="O26957" s="87"/>
      <c r="P26957" s="127"/>
      <c r="Q26957" s="127"/>
      <c r="R26957" s="127"/>
    </row>
    <row r="26958" spans="7:18" x14ac:dyDescent="0.2">
      <c r="G26958" s="64"/>
      <c r="H26958" s="64"/>
      <c r="O26958" s="87"/>
      <c r="P26958" s="127"/>
      <c r="Q26958" s="127"/>
      <c r="R26958" s="127"/>
    </row>
    <row r="26959" spans="7:18" x14ac:dyDescent="0.2">
      <c r="G26959" s="64"/>
      <c r="H26959" s="64"/>
      <c r="O26959" s="87"/>
      <c r="P26959" s="127"/>
      <c r="Q26959" s="127"/>
      <c r="R26959" s="127"/>
    </row>
    <row r="26960" spans="7:18" x14ac:dyDescent="0.2">
      <c r="G26960" s="64"/>
      <c r="H26960" s="64"/>
      <c r="O26960" s="87"/>
      <c r="P26960" s="127"/>
      <c r="Q26960" s="127"/>
      <c r="R26960" s="127"/>
    </row>
    <row r="26961" spans="7:18" x14ac:dyDescent="0.2">
      <c r="G26961" s="64"/>
      <c r="H26961" s="64"/>
      <c r="O26961" s="87"/>
      <c r="P26961" s="127"/>
      <c r="Q26961" s="127"/>
      <c r="R26961" s="127"/>
    </row>
    <row r="26962" spans="7:18" x14ac:dyDescent="0.2">
      <c r="G26962" s="64"/>
      <c r="H26962" s="64"/>
      <c r="O26962" s="87"/>
      <c r="P26962" s="127"/>
      <c r="Q26962" s="127"/>
      <c r="R26962" s="127"/>
    </row>
    <row r="26963" spans="7:18" x14ac:dyDescent="0.2">
      <c r="G26963" s="64"/>
      <c r="H26963" s="64"/>
      <c r="O26963" s="87"/>
      <c r="P26963" s="127"/>
      <c r="Q26963" s="127"/>
      <c r="R26963" s="127"/>
    </row>
    <row r="26964" spans="7:18" x14ac:dyDescent="0.2">
      <c r="G26964" s="64"/>
      <c r="H26964" s="64"/>
      <c r="O26964" s="87"/>
      <c r="P26964" s="127"/>
      <c r="Q26964" s="127"/>
      <c r="R26964" s="127"/>
    </row>
    <row r="26965" spans="7:18" x14ac:dyDescent="0.2">
      <c r="G26965" s="64"/>
      <c r="H26965" s="64"/>
      <c r="O26965" s="87"/>
      <c r="P26965" s="127"/>
      <c r="Q26965" s="127"/>
      <c r="R26965" s="127"/>
    </row>
    <row r="26966" spans="7:18" x14ac:dyDescent="0.2">
      <c r="G26966" s="64"/>
      <c r="H26966" s="64"/>
      <c r="O26966" s="87"/>
      <c r="P26966" s="127"/>
      <c r="Q26966" s="127"/>
      <c r="R26966" s="127"/>
    </row>
    <row r="26967" spans="7:18" x14ac:dyDescent="0.2">
      <c r="G26967" s="64"/>
      <c r="H26967" s="64"/>
      <c r="O26967" s="87"/>
      <c r="P26967" s="127"/>
      <c r="Q26967" s="127"/>
      <c r="R26967" s="127"/>
    </row>
    <row r="26968" spans="7:18" x14ac:dyDescent="0.2">
      <c r="G26968" s="64"/>
      <c r="H26968" s="64"/>
      <c r="O26968" s="87"/>
      <c r="P26968" s="127"/>
      <c r="Q26968" s="127"/>
      <c r="R26968" s="127"/>
    </row>
    <row r="26969" spans="7:18" x14ac:dyDescent="0.2">
      <c r="G26969" s="64"/>
      <c r="H26969" s="64"/>
      <c r="O26969" s="87"/>
      <c r="P26969" s="127"/>
      <c r="Q26969" s="127"/>
      <c r="R26969" s="127"/>
    </row>
    <row r="26970" spans="7:18" x14ac:dyDescent="0.2">
      <c r="G26970" s="64"/>
      <c r="H26970" s="64"/>
      <c r="O26970" s="87"/>
      <c r="P26970" s="127"/>
      <c r="Q26970" s="127"/>
      <c r="R26970" s="127"/>
    </row>
    <row r="26971" spans="7:18" x14ac:dyDescent="0.2">
      <c r="G26971" s="64"/>
      <c r="H26971" s="64"/>
      <c r="O26971" s="87"/>
      <c r="P26971" s="127"/>
      <c r="Q26971" s="127"/>
      <c r="R26971" s="127"/>
    </row>
    <row r="26972" spans="7:18" x14ac:dyDescent="0.2">
      <c r="G26972" s="64"/>
      <c r="H26972" s="64"/>
      <c r="O26972" s="87"/>
      <c r="P26972" s="127"/>
      <c r="Q26972" s="127"/>
      <c r="R26972" s="127"/>
    </row>
    <row r="26973" spans="7:18" x14ac:dyDescent="0.2">
      <c r="G26973" s="64"/>
      <c r="H26973" s="64"/>
      <c r="O26973" s="87"/>
      <c r="P26973" s="127"/>
      <c r="Q26973" s="127"/>
      <c r="R26973" s="127"/>
    </row>
    <row r="26974" spans="7:18" x14ac:dyDescent="0.2">
      <c r="G26974" s="64"/>
      <c r="H26974" s="64"/>
      <c r="O26974" s="87"/>
      <c r="P26974" s="127"/>
      <c r="Q26974" s="127"/>
      <c r="R26974" s="127"/>
    </row>
    <row r="26975" spans="7:18" x14ac:dyDescent="0.2">
      <c r="G26975" s="64"/>
      <c r="H26975" s="64"/>
      <c r="O26975" s="87"/>
      <c r="P26975" s="127"/>
      <c r="Q26975" s="127"/>
      <c r="R26975" s="127"/>
    </row>
    <row r="26976" spans="7:18" x14ac:dyDescent="0.2">
      <c r="G26976" s="64"/>
      <c r="H26976" s="64"/>
      <c r="O26976" s="87"/>
      <c r="P26976" s="127"/>
      <c r="Q26976" s="127"/>
      <c r="R26976" s="127"/>
    </row>
    <row r="26977" spans="7:18" x14ac:dyDescent="0.2">
      <c r="G26977" s="64"/>
      <c r="H26977" s="64"/>
      <c r="O26977" s="87"/>
      <c r="P26977" s="127"/>
      <c r="Q26977" s="127"/>
      <c r="R26977" s="127"/>
    </row>
    <row r="26978" spans="7:18" x14ac:dyDescent="0.2">
      <c r="G26978" s="64"/>
      <c r="H26978" s="64"/>
      <c r="O26978" s="87"/>
      <c r="P26978" s="127"/>
      <c r="Q26978" s="127"/>
      <c r="R26978" s="127"/>
    </row>
    <row r="26979" spans="7:18" x14ac:dyDescent="0.2">
      <c r="G26979" s="64"/>
      <c r="H26979" s="64"/>
      <c r="O26979" s="87"/>
      <c r="P26979" s="127"/>
      <c r="Q26979" s="127"/>
      <c r="R26979" s="127"/>
    </row>
    <row r="26980" spans="7:18" x14ac:dyDescent="0.2">
      <c r="G26980" s="64"/>
      <c r="H26980" s="64"/>
      <c r="O26980" s="87"/>
      <c r="P26980" s="127"/>
      <c r="Q26980" s="127"/>
      <c r="R26980" s="127"/>
    </row>
    <row r="26981" spans="7:18" x14ac:dyDescent="0.2">
      <c r="G26981" s="64"/>
      <c r="H26981" s="64"/>
      <c r="O26981" s="87"/>
      <c r="P26981" s="127"/>
      <c r="Q26981" s="127"/>
      <c r="R26981" s="127"/>
    </row>
    <row r="26982" spans="7:18" x14ac:dyDescent="0.2">
      <c r="G26982" s="64"/>
      <c r="H26982" s="64"/>
      <c r="O26982" s="87"/>
      <c r="P26982" s="127"/>
      <c r="Q26982" s="127"/>
      <c r="R26982" s="127"/>
    </row>
    <row r="26983" spans="7:18" x14ac:dyDescent="0.2">
      <c r="G26983" s="64"/>
      <c r="H26983" s="64"/>
      <c r="O26983" s="87"/>
      <c r="P26983" s="127"/>
      <c r="Q26983" s="127"/>
      <c r="R26983" s="127"/>
    </row>
    <row r="26984" spans="7:18" x14ac:dyDescent="0.2">
      <c r="G26984" s="64"/>
      <c r="H26984" s="64"/>
      <c r="O26984" s="87"/>
      <c r="P26984" s="127"/>
      <c r="Q26984" s="127"/>
      <c r="R26984" s="127"/>
    </row>
    <row r="26985" spans="7:18" x14ac:dyDescent="0.2">
      <c r="G26985" s="64"/>
      <c r="H26985" s="64"/>
      <c r="O26985" s="87"/>
      <c r="P26985" s="127"/>
      <c r="Q26985" s="127"/>
      <c r="R26985" s="127"/>
    </row>
    <row r="26986" spans="7:18" x14ac:dyDescent="0.2">
      <c r="G26986" s="64"/>
      <c r="H26986" s="64"/>
      <c r="O26986" s="87"/>
      <c r="P26986" s="127"/>
      <c r="Q26986" s="127"/>
      <c r="R26986" s="127"/>
    </row>
    <row r="26987" spans="7:18" x14ac:dyDescent="0.2">
      <c r="G26987" s="64"/>
      <c r="H26987" s="64"/>
      <c r="O26987" s="87"/>
      <c r="P26987" s="127"/>
      <c r="Q26987" s="127"/>
      <c r="R26987" s="127"/>
    </row>
    <row r="26988" spans="7:18" x14ac:dyDescent="0.2">
      <c r="G26988" s="64"/>
      <c r="H26988" s="64"/>
      <c r="O26988" s="87"/>
      <c r="P26988" s="127"/>
      <c r="Q26988" s="127"/>
      <c r="R26988" s="127"/>
    </row>
    <row r="26989" spans="7:18" x14ac:dyDescent="0.2">
      <c r="G26989" s="64"/>
      <c r="H26989" s="64"/>
      <c r="O26989" s="87"/>
      <c r="P26989" s="127"/>
      <c r="Q26989" s="127"/>
      <c r="R26989" s="127"/>
    </row>
    <row r="26990" spans="7:18" x14ac:dyDescent="0.2">
      <c r="G26990" s="64"/>
      <c r="H26990" s="64"/>
      <c r="O26990" s="87"/>
      <c r="P26990" s="127"/>
      <c r="Q26990" s="127"/>
      <c r="R26990" s="127"/>
    </row>
    <row r="26991" spans="7:18" x14ac:dyDescent="0.2">
      <c r="G26991" s="64"/>
      <c r="H26991" s="64"/>
      <c r="O26991" s="87"/>
      <c r="P26991" s="127"/>
      <c r="Q26991" s="127"/>
      <c r="R26991" s="127"/>
    </row>
    <row r="26992" spans="7:18" x14ac:dyDescent="0.2">
      <c r="G26992" s="64"/>
      <c r="H26992" s="64"/>
      <c r="O26992" s="87"/>
      <c r="P26992" s="127"/>
      <c r="Q26992" s="127"/>
      <c r="R26992" s="127"/>
    </row>
    <row r="26993" spans="7:18" x14ac:dyDescent="0.2">
      <c r="G26993" s="64"/>
      <c r="H26993" s="64"/>
      <c r="O26993" s="87"/>
      <c r="P26993" s="127"/>
      <c r="Q26993" s="127"/>
      <c r="R26993" s="127"/>
    </row>
    <row r="26994" spans="7:18" x14ac:dyDescent="0.2">
      <c r="G26994" s="64"/>
      <c r="H26994" s="64"/>
      <c r="O26994" s="87"/>
      <c r="P26994" s="127"/>
      <c r="Q26994" s="127"/>
      <c r="R26994" s="127"/>
    </row>
    <row r="26995" spans="7:18" x14ac:dyDescent="0.2">
      <c r="G26995" s="64"/>
      <c r="H26995" s="64"/>
      <c r="O26995" s="87"/>
      <c r="P26995" s="127"/>
      <c r="Q26995" s="127"/>
      <c r="R26995" s="127"/>
    </row>
    <row r="26996" spans="7:18" x14ac:dyDescent="0.2">
      <c r="G26996" s="64"/>
      <c r="H26996" s="64"/>
      <c r="O26996" s="87"/>
      <c r="P26996" s="127"/>
      <c r="Q26996" s="127"/>
      <c r="R26996" s="127"/>
    </row>
    <row r="26997" spans="7:18" x14ac:dyDescent="0.2">
      <c r="G26997" s="64"/>
      <c r="H26997" s="64"/>
      <c r="O26997" s="87"/>
      <c r="P26997" s="127"/>
      <c r="Q26997" s="127"/>
      <c r="R26997" s="127"/>
    </row>
    <row r="26998" spans="7:18" x14ac:dyDescent="0.2">
      <c r="G26998" s="64"/>
      <c r="H26998" s="64"/>
      <c r="O26998" s="87"/>
      <c r="P26998" s="127"/>
      <c r="Q26998" s="127"/>
      <c r="R26998" s="127"/>
    </row>
    <row r="26999" spans="7:18" x14ac:dyDescent="0.2">
      <c r="G26999" s="64"/>
      <c r="H26999" s="64"/>
      <c r="O26999" s="87"/>
      <c r="P26999" s="127"/>
      <c r="Q26999" s="127"/>
      <c r="R26999" s="127"/>
    </row>
    <row r="27000" spans="7:18" x14ac:dyDescent="0.2">
      <c r="G27000" s="64"/>
      <c r="H27000" s="64"/>
      <c r="O27000" s="87"/>
      <c r="P27000" s="127"/>
      <c r="Q27000" s="127"/>
      <c r="R27000" s="127"/>
    </row>
    <row r="27001" spans="7:18" x14ac:dyDescent="0.2">
      <c r="G27001" s="64"/>
      <c r="H27001" s="64"/>
      <c r="O27001" s="87"/>
      <c r="P27001" s="127"/>
      <c r="Q27001" s="127"/>
      <c r="R27001" s="127"/>
    </row>
    <row r="27002" spans="7:18" x14ac:dyDescent="0.2">
      <c r="G27002" s="64"/>
      <c r="H27002" s="64"/>
      <c r="O27002" s="87"/>
      <c r="P27002" s="127"/>
      <c r="Q27002" s="127"/>
      <c r="R27002" s="127"/>
    </row>
    <row r="27003" spans="7:18" x14ac:dyDescent="0.2">
      <c r="G27003" s="64"/>
      <c r="H27003" s="64"/>
      <c r="O27003" s="87"/>
      <c r="P27003" s="127"/>
      <c r="Q27003" s="127"/>
      <c r="R27003" s="127"/>
    </row>
    <row r="27004" spans="7:18" x14ac:dyDescent="0.2">
      <c r="G27004" s="64"/>
      <c r="H27004" s="64"/>
      <c r="O27004" s="87"/>
      <c r="P27004" s="127"/>
      <c r="Q27004" s="127"/>
      <c r="R27004" s="127"/>
    </row>
    <row r="27005" spans="7:18" x14ac:dyDescent="0.2">
      <c r="G27005" s="64"/>
      <c r="H27005" s="64"/>
      <c r="O27005" s="87"/>
      <c r="P27005" s="127"/>
      <c r="Q27005" s="127"/>
      <c r="R27005" s="127"/>
    </row>
    <row r="27006" spans="7:18" x14ac:dyDescent="0.2">
      <c r="G27006" s="64"/>
      <c r="H27006" s="64"/>
      <c r="O27006" s="87"/>
      <c r="P27006" s="127"/>
      <c r="Q27006" s="127"/>
      <c r="R27006" s="127"/>
    </row>
    <row r="27007" spans="7:18" x14ac:dyDescent="0.2">
      <c r="G27007" s="64"/>
      <c r="H27007" s="64"/>
      <c r="O27007" s="87"/>
      <c r="P27007" s="127"/>
      <c r="Q27007" s="127"/>
      <c r="R27007" s="127"/>
    </row>
    <row r="27008" spans="7:18" x14ac:dyDescent="0.2">
      <c r="G27008" s="64"/>
      <c r="H27008" s="64"/>
      <c r="O27008" s="87"/>
      <c r="P27008" s="127"/>
      <c r="Q27008" s="127"/>
      <c r="R27008" s="127"/>
    </row>
    <row r="27009" spans="7:18" x14ac:dyDescent="0.2">
      <c r="G27009" s="64"/>
      <c r="H27009" s="64"/>
      <c r="O27009" s="87"/>
      <c r="P27009" s="127"/>
      <c r="Q27009" s="127"/>
      <c r="R27009" s="127"/>
    </row>
    <row r="27010" spans="7:18" x14ac:dyDescent="0.2">
      <c r="G27010" s="64"/>
      <c r="H27010" s="64"/>
      <c r="O27010" s="87"/>
      <c r="P27010" s="127"/>
      <c r="Q27010" s="127"/>
      <c r="R27010" s="127"/>
    </row>
    <row r="27011" spans="7:18" x14ac:dyDescent="0.2">
      <c r="G27011" s="64"/>
      <c r="H27011" s="64"/>
      <c r="O27011" s="87"/>
      <c r="P27011" s="127"/>
      <c r="Q27011" s="127"/>
      <c r="R27011" s="127"/>
    </row>
    <row r="27012" spans="7:18" x14ac:dyDescent="0.2">
      <c r="G27012" s="64"/>
      <c r="H27012" s="64"/>
      <c r="O27012" s="87"/>
      <c r="P27012" s="127"/>
      <c r="Q27012" s="127"/>
      <c r="R27012" s="127"/>
    </row>
    <row r="27013" spans="7:18" x14ac:dyDescent="0.2">
      <c r="G27013" s="64"/>
      <c r="H27013" s="64"/>
      <c r="O27013" s="87"/>
      <c r="P27013" s="127"/>
      <c r="Q27013" s="127"/>
      <c r="R27013" s="127"/>
    </row>
    <row r="27014" spans="7:18" x14ac:dyDescent="0.2">
      <c r="G27014" s="64"/>
      <c r="H27014" s="64"/>
      <c r="O27014" s="87"/>
      <c r="P27014" s="127"/>
      <c r="Q27014" s="127"/>
      <c r="R27014" s="127"/>
    </row>
    <row r="27015" spans="7:18" x14ac:dyDescent="0.2">
      <c r="G27015" s="64"/>
      <c r="H27015" s="64"/>
      <c r="O27015" s="87"/>
      <c r="P27015" s="127"/>
      <c r="Q27015" s="127"/>
      <c r="R27015" s="127"/>
    </row>
    <row r="27016" spans="7:18" x14ac:dyDescent="0.2">
      <c r="G27016" s="64"/>
      <c r="H27016" s="64"/>
      <c r="O27016" s="87"/>
      <c r="P27016" s="127"/>
      <c r="Q27016" s="127"/>
      <c r="R27016" s="127"/>
    </row>
    <row r="27017" spans="7:18" x14ac:dyDescent="0.2">
      <c r="G27017" s="64"/>
      <c r="H27017" s="64"/>
      <c r="O27017" s="87"/>
      <c r="P27017" s="127"/>
      <c r="Q27017" s="127"/>
      <c r="R27017" s="127"/>
    </row>
    <row r="27018" spans="7:18" x14ac:dyDescent="0.2">
      <c r="G27018" s="64"/>
      <c r="H27018" s="64"/>
      <c r="O27018" s="87"/>
      <c r="P27018" s="127"/>
      <c r="Q27018" s="127"/>
      <c r="R27018" s="127"/>
    </row>
    <row r="27019" spans="7:18" x14ac:dyDescent="0.2">
      <c r="G27019" s="64"/>
      <c r="H27019" s="64"/>
      <c r="O27019" s="87"/>
      <c r="P27019" s="127"/>
      <c r="Q27019" s="127"/>
      <c r="R27019" s="127"/>
    </row>
    <row r="27020" spans="7:18" x14ac:dyDescent="0.2">
      <c r="G27020" s="64"/>
      <c r="H27020" s="64"/>
      <c r="O27020" s="87"/>
      <c r="P27020" s="127"/>
      <c r="Q27020" s="127"/>
      <c r="R27020" s="127"/>
    </row>
    <row r="27021" spans="7:18" x14ac:dyDescent="0.2">
      <c r="G27021" s="64"/>
      <c r="H27021" s="64"/>
      <c r="O27021" s="87"/>
      <c r="P27021" s="127"/>
      <c r="Q27021" s="127"/>
      <c r="R27021" s="127"/>
    </row>
    <row r="27022" spans="7:18" x14ac:dyDescent="0.2">
      <c r="G27022" s="64"/>
      <c r="H27022" s="64"/>
      <c r="O27022" s="87"/>
      <c r="P27022" s="127"/>
      <c r="Q27022" s="127"/>
      <c r="R27022" s="127"/>
    </row>
    <row r="27023" spans="7:18" x14ac:dyDescent="0.2">
      <c r="G27023" s="64"/>
      <c r="H27023" s="64"/>
      <c r="O27023" s="87"/>
      <c r="P27023" s="127"/>
      <c r="Q27023" s="127"/>
      <c r="R27023" s="127"/>
    </row>
    <row r="27024" spans="7:18" x14ac:dyDescent="0.2">
      <c r="G27024" s="64"/>
      <c r="H27024" s="64"/>
      <c r="O27024" s="87"/>
      <c r="P27024" s="127"/>
      <c r="Q27024" s="127"/>
      <c r="R27024" s="127"/>
    </row>
    <row r="27025" spans="7:18" x14ac:dyDescent="0.2">
      <c r="G27025" s="64"/>
      <c r="H27025" s="64"/>
      <c r="O27025" s="87"/>
      <c r="P27025" s="127"/>
      <c r="Q27025" s="127"/>
      <c r="R27025" s="127"/>
    </row>
    <row r="27026" spans="7:18" x14ac:dyDescent="0.2">
      <c r="G27026" s="64"/>
      <c r="H27026" s="64"/>
      <c r="O27026" s="87"/>
      <c r="P27026" s="127"/>
      <c r="Q27026" s="127"/>
      <c r="R27026" s="127"/>
    </row>
    <row r="27027" spans="7:18" x14ac:dyDescent="0.2">
      <c r="G27027" s="64"/>
      <c r="H27027" s="64"/>
      <c r="O27027" s="87"/>
      <c r="P27027" s="127"/>
      <c r="Q27027" s="127"/>
      <c r="R27027" s="127"/>
    </row>
    <row r="27028" spans="7:18" x14ac:dyDescent="0.2">
      <c r="G27028" s="64"/>
      <c r="H27028" s="64"/>
      <c r="O27028" s="87"/>
      <c r="P27028" s="127"/>
      <c r="Q27028" s="127"/>
      <c r="R27028" s="127"/>
    </row>
    <row r="27029" spans="7:18" x14ac:dyDescent="0.2">
      <c r="G27029" s="64"/>
      <c r="H27029" s="64"/>
      <c r="O27029" s="87"/>
      <c r="P27029" s="127"/>
      <c r="Q27029" s="127"/>
      <c r="R27029" s="127"/>
    </row>
    <row r="27030" spans="7:18" x14ac:dyDescent="0.2">
      <c r="G27030" s="64"/>
      <c r="H27030" s="64"/>
      <c r="O27030" s="87"/>
      <c r="P27030" s="127"/>
      <c r="Q27030" s="127"/>
      <c r="R27030" s="127"/>
    </row>
    <row r="27031" spans="7:18" x14ac:dyDescent="0.2">
      <c r="G27031" s="64"/>
      <c r="H27031" s="64"/>
      <c r="O27031" s="87"/>
      <c r="P27031" s="127"/>
      <c r="Q27031" s="127"/>
      <c r="R27031" s="127"/>
    </row>
    <row r="27032" spans="7:18" x14ac:dyDescent="0.2">
      <c r="G27032" s="64"/>
      <c r="H27032" s="64"/>
      <c r="O27032" s="87"/>
      <c r="P27032" s="127"/>
      <c r="Q27032" s="127"/>
      <c r="R27032" s="127"/>
    </row>
    <row r="27033" spans="7:18" x14ac:dyDescent="0.2">
      <c r="G27033" s="64"/>
      <c r="H27033" s="64"/>
      <c r="O27033" s="87"/>
      <c r="P27033" s="127"/>
      <c r="Q27033" s="127"/>
      <c r="R27033" s="127"/>
    </row>
    <row r="27034" spans="7:18" x14ac:dyDescent="0.2">
      <c r="G27034" s="64"/>
      <c r="H27034" s="64"/>
      <c r="O27034" s="87"/>
      <c r="P27034" s="127"/>
      <c r="Q27034" s="127"/>
      <c r="R27034" s="127"/>
    </row>
    <row r="27035" spans="7:18" x14ac:dyDescent="0.2">
      <c r="G27035" s="64"/>
      <c r="H27035" s="64"/>
      <c r="O27035" s="87"/>
      <c r="P27035" s="127"/>
      <c r="Q27035" s="127"/>
      <c r="R27035" s="127"/>
    </row>
    <row r="27036" spans="7:18" x14ac:dyDescent="0.2">
      <c r="G27036" s="64"/>
      <c r="H27036" s="64"/>
      <c r="O27036" s="87"/>
      <c r="P27036" s="127"/>
      <c r="Q27036" s="127"/>
      <c r="R27036" s="127"/>
    </row>
    <row r="27037" spans="7:18" x14ac:dyDescent="0.2">
      <c r="G27037" s="64"/>
      <c r="H27037" s="64"/>
      <c r="O27037" s="87"/>
      <c r="P27037" s="127"/>
      <c r="Q27037" s="127"/>
      <c r="R27037" s="127"/>
    </row>
    <row r="27038" spans="7:18" x14ac:dyDescent="0.2">
      <c r="G27038" s="64"/>
      <c r="H27038" s="64"/>
      <c r="O27038" s="87"/>
      <c r="P27038" s="127"/>
      <c r="Q27038" s="127"/>
      <c r="R27038" s="127"/>
    </row>
    <row r="27039" spans="7:18" x14ac:dyDescent="0.2">
      <c r="G27039" s="64"/>
      <c r="H27039" s="64"/>
      <c r="O27039" s="87"/>
      <c r="P27039" s="127"/>
      <c r="Q27039" s="127"/>
      <c r="R27039" s="127"/>
    </row>
    <row r="27040" spans="7:18" x14ac:dyDescent="0.2">
      <c r="G27040" s="64"/>
      <c r="H27040" s="64"/>
      <c r="O27040" s="87"/>
      <c r="P27040" s="127"/>
      <c r="Q27040" s="127"/>
      <c r="R27040" s="127"/>
    </row>
    <row r="27041" spans="7:18" x14ac:dyDescent="0.2">
      <c r="G27041" s="64"/>
      <c r="H27041" s="64"/>
      <c r="O27041" s="87"/>
      <c r="P27041" s="127"/>
      <c r="Q27041" s="127"/>
      <c r="R27041" s="127"/>
    </row>
    <row r="27042" spans="7:18" x14ac:dyDescent="0.2">
      <c r="G27042" s="64"/>
      <c r="H27042" s="64"/>
      <c r="O27042" s="87"/>
      <c r="P27042" s="127"/>
      <c r="Q27042" s="127"/>
      <c r="R27042" s="127"/>
    </row>
    <row r="27043" spans="7:18" x14ac:dyDescent="0.2">
      <c r="G27043" s="64"/>
      <c r="H27043" s="64"/>
      <c r="O27043" s="87"/>
      <c r="P27043" s="127"/>
      <c r="Q27043" s="127"/>
      <c r="R27043" s="127"/>
    </row>
    <row r="27044" spans="7:18" x14ac:dyDescent="0.2">
      <c r="G27044" s="64"/>
      <c r="H27044" s="64"/>
      <c r="O27044" s="87"/>
      <c r="P27044" s="127"/>
      <c r="Q27044" s="127"/>
      <c r="R27044" s="127"/>
    </row>
    <row r="27045" spans="7:18" x14ac:dyDescent="0.2">
      <c r="G27045" s="64"/>
      <c r="H27045" s="64"/>
      <c r="O27045" s="87"/>
      <c r="P27045" s="127"/>
      <c r="Q27045" s="127"/>
      <c r="R27045" s="127"/>
    </row>
    <row r="27046" spans="7:18" x14ac:dyDescent="0.2">
      <c r="G27046" s="64"/>
      <c r="H27046" s="64"/>
      <c r="O27046" s="87"/>
      <c r="P27046" s="127"/>
      <c r="Q27046" s="127"/>
      <c r="R27046" s="127"/>
    </row>
    <row r="27047" spans="7:18" x14ac:dyDescent="0.2">
      <c r="G27047" s="64"/>
      <c r="H27047" s="64"/>
      <c r="O27047" s="87"/>
      <c r="P27047" s="127"/>
      <c r="Q27047" s="127"/>
      <c r="R27047" s="127"/>
    </row>
    <row r="27048" spans="7:18" x14ac:dyDescent="0.2">
      <c r="G27048" s="64"/>
      <c r="H27048" s="64"/>
      <c r="O27048" s="87"/>
      <c r="P27048" s="127"/>
      <c r="Q27048" s="127"/>
      <c r="R27048" s="127"/>
    </row>
    <row r="27049" spans="7:18" x14ac:dyDescent="0.2">
      <c r="G27049" s="64"/>
      <c r="H27049" s="64"/>
      <c r="O27049" s="87"/>
      <c r="P27049" s="127"/>
      <c r="Q27049" s="127"/>
      <c r="R27049" s="127"/>
    </row>
    <row r="27050" spans="7:18" x14ac:dyDescent="0.2">
      <c r="G27050" s="64"/>
      <c r="H27050" s="64"/>
      <c r="O27050" s="87"/>
      <c r="P27050" s="127"/>
      <c r="Q27050" s="127"/>
      <c r="R27050" s="127"/>
    </row>
    <row r="27051" spans="7:18" x14ac:dyDescent="0.2">
      <c r="G27051" s="64"/>
      <c r="H27051" s="64"/>
      <c r="O27051" s="87"/>
      <c r="P27051" s="127"/>
      <c r="Q27051" s="127"/>
      <c r="R27051" s="127"/>
    </row>
    <row r="27052" spans="7:18" x14ac:dyDescent="0.2">
      <c r="G27052" s="64"/>
      <c r="H27052" s="64"/>
      <c r="O27052" s="87"/>
      <c r="P27052" s="127"/>
      <c r="Q27052" s="127"/>
      <c r="R27052" s="127"/>
    </row>
    <row r="27053" spans="7:18" x14ac:dyDescent="0.2">
      <c r="G27053" s="64"/>
      <c r="H27053" s="64"/>
      <c r="O27053" s="87"/>
      <c r="P27053" s="127"/>
      <c r="Q27053" s="127"/>
      <c r="R27053" s="127"/>
    </row>
    <row r="27054" spans="7:18" x14ac:dyDescent="0.2">
      <c r="G27054" s="64"/>
      <c r="H27054" s="64"/>
      <c r="O27054" s="87"/>
      <c r="P27054" s="127"/>
      <c r="Q27054" s="127"/>
      <c r="R27054" s="127"/>
    </row>
    <row r="27055" spans="7:18" x14ac:dyDescent="0.2">
      <c r="G27055" s="64"/>
      <c r="H27055" s="64"/>
      <c r="O27055" s="87"/>
      <c r="P27055" s="127"/>
      <c r="Q27055" s="127"/>
      <c r="R27055" s="127"/>
    </row>
    <row r="27056" spans="7:18" x14ac:dyDescent="0.2">
      <c r="G27056" s="64"/>
      <c r="H27056" s="64"/>
      <c r="O27056" s="87"/>
      <c r="P27056" s="127"/>
      <c r="Q27056" s="127"/>
      <c r="R27056" s="127"/>
    </row>
    <row r="27057" spans="7:18" x14ac:dyDescent="0.2">
      <c r="G27057" s="64"/>
      <c r="H27057" s="64"/>
      <c r="O27057" s="87"/>
      <c r="P27057" s="127"/>
      <c r="Q27057" s="127"/>
      <c r="R27057" s="127"/>
    </row>
    <row r="27058" spans="7:18" x14ac:dyDescent="0.2">
      <c r="G27058" s="64"/>
      <c r="H27058" s="64"/>
      <c r="O27058" s="87"/>
      <c r="P27058" s="127"/>
      <c r="Q27058" s="127"/>
      <c r="R27058" s="127"/>
    </row>
    <row r="27059" spans="7:18" x14ac:dyDescent="0.2">
      <c r="G27059" s="64"/>
      <c r="H27059" s="64"/>
      <c r="O27059" s="87"/>
      <c r="P27059" s="127"/>
      <c r="Q27059" s="127"/>
      <c r="R27059" s="127"/>
    </row>
    <row r="27060" spans="7:18" x14ac:dyDescent="0.2">
      <c r="G27060" s="64"/>
      <c r="H27060" s="64"/>
      <c r="O27060" s="87"/>
      <c r="P27060" s="127"/>
      <c r="Q27060" s="127"/>
      <c r="R27060" s="127"/>
    </row>
    <row r="27061" spans="7:18" x14ac:dyDescent="0.2">
      <c r="G27061" s="64"/>
      <c r="H27061" s="64"/>
      <c r="O27061" s="87"/>
      <c r="P27061" s="127"/>
      <c r="Q27061" s="127"/>
      <c r="R27061" s="127"/>
    </row>
    <row r="27062" spans="7:18" x14ac:dyDescent="0.2">
      <c r="G27062" s="64"/>
      <c r="H27062" s="64"/>
      <c r="O27062" s="87"/>
      <c r="P27062" s="127"/>
      <c r="Q27062" s="127"/>
      <c r="R27062" s="127"/>
    </row>
    <row r="27063" spans="7:18" x14ac:dyDescent="0.2">
      <c r="G27063" s="64"/>
      <c r="H27063" s="64"/>
      <c r="O27063" s="87"/>
      <c r="P27063" s="127"/>
      <c r="Q27063" s="127"/>
      <c r="R27063" s="127"/>
    </row>
    <row r="27064" spans="7:18" x14ac:dyDescent="0.2">
      <c r="G27064" s="64"/>
      <c r="H27064" s="64"/>
      <c r="O27064" s="87"/>
      <c r="P27064" s="127"/>
      <c r="Q27064" s="127"/>
      <c r="R27064" s="127"/>
    </row>
    <row r="27065" spans="7:18" x14ac:dyDescent="0.2">
      <c r="G27065" s="64"/>
      <c r="H27065" s="64"/>
      <c r="O27065" s="87"/>
      <c r="P27065" s="127"/>
      <c r="Q27065" s="127"/>
      <c r="R27065" s="127"/>
    </row>
    <row r="27066" spans="7:18" x14ac:dyDescent="0.2">
      <c r="G27066" s="64"/>
      <c r="H27066" s="64"/>
      <c r="O27066" s="87"/>
      <c r="P27066" s="127"/>
      <c r="Q27066" s="127"/>
      <c r="R27066" s="127"/>
    </row>
    <row r="27067" spans="7:18" x14ac:dyDescent="0.2">
      <c r="G27067" s="64"/>
      <c r="H27067" s="64"/>
      <c r="O27067" s="87"/>
      <c r="P27067" s="127"/>
      <c r="Q27067" s="127"/>
      <c r="R27067" s="127"/>
    </row>
    <row r="27068" spans="7:18" x14ac:dyDescent="0.2">
      <c r="G27068" s="64"/>
      <c r="H27068" s="64"/>
      <c r="O27068" s="87"/>
      <c r="P27068" s="127"/>
      <c r="Q27068" s="127"/>
      <c r="R27068" s="127"/>
    </row>
    <row r="27069" spans="7:18" x14ac:dyDescent="0.2">
      <c r="G27069" s="64"/>
      <c r="H27069" s="64"/>
      <c r="O27069" s="87"/>
      <c r="P27069" s="127"/>
      <c r="Q27069" s="127"/>
      <c r="R27069" s="127"/>
    </row>
    <row r="27070" spans="7:18" x14ac:dyDescent="0.2">
      <c r="G27070" s="64"/>
      <c r="H27070" s="64"/>
      <c r="O27070" s="87"/>
      <c r="P27070" s="127"/>
      <c r="Q27070" s="127"/>
      <c r="R27070" s="127"/>
    </row>
    <row r="27071" spans="7:18" x14ac:dyDescent="0.2">
      <c r="G27071" s="64"/>
      <c r="H27071" s="64"/>
      <c r="O27071" s="87"/>
      <c r="P27071" s="127"/>
      <c r="Q27071" s="127"/>
      <c r="R27071" s="127"/>
    </row>
    <row r="27072" spans="7:18" x14ac:dyDescent="0.2">
      <c r="G27072" s="64"/>
      <c r="H27072" s="64"/>
      <c r="O27072" s="87"/>
      <c r="P27072" s="127"/>
      <c r="Q27072" s="127"/>
      <c r="R27072" s="127"/>
    </row>
    <row r="27073" spans="7:18" x14ac:dyDescent="0.2">
      <c r="G27073" s="64"/>
      <c r="H27073" s="64"/>
      <c r="O27073" s="87"/>
      <c r="P27073" s="127"/>
      <c r="Q27073" s="127"/>
      <c r="R27073" s="127"/>
    </row>
    <row r="27074" spans="7:18" x14ac:dyDescent="0.2">
      <c r="G27074" s="64"/>
      <c r="H27074" s="64"/>
      <c r="O27074" s="87"/>
      <c r="P27074" s="127"/>
      <c r="Q27074" s="127"/>
      <c r="R27074" s="127"/>
    </row>
    <row r="27075" spans="7:18" x14ac:dyDescent="0.2">
      <c r="G27075" s="64"/>
      <c r="H27075" s="64"/>
      <c r="O27075" s="87"/>
      <c r="P27075" s="127"/>
      <c r="Q27075" s="127"/>
      <c r="R27075" s="127"/>
    </row>
    <row r="27076" spans="7:18" x14ac:dyDescent="0.2">
      <c r="G27076" s="64"/>
      <c r="H27076" s="64"/>
      <c r="O27076" s="87"/>
      <c r="P27076" s="127"/>
      <c r="Q27076" s="127"/>
      <c r="R27076" s="127"/>
    </row>
    <row r="27077" spans="7:18" x14ac:dyDescent="0.2">
      <c r="G27077" s="64"/>
      <c r="H27077" s="64"/>
      <c r="O27077" s="87"/>
      <c r="P27077" s="127"/>
      <c r="Q27077" s="127"/>
      <c r="R27077" s="127"/>
    </row>
    <row r="27078" spans="7:18" x14ac:dyDescent="0.2">
      <c r="G27078" s="64"/>
      <c r="H27078" s="64"/>
      <c r="O27078" s="87"/>
      <c r="P27078" s="127"/>
      <c r="Q27078" s="127"/>
      <c r="R27078" s="127"/>
    </row>
    <row r="27079" spans="7:18" x14ac:dyDescent="0.2">
      <c r="G27079" s="64"/>
      <c r="H27079" s="64"/>
      <c r="O27079" s="87"/>
      <c r="P27079" s="127"/>
      <c r="Q27079" s="127"/>
      <c r="R27079" s="127"/>
    </row>
    <row r="27080" spans="7:18" x14ac:dyDescent="0.2">
      <c r="G27080" s="64"/>
      <c r="H27080" s="64"/>
      <c r="O27080" s="87"/>
      <c r="P27080" s="127"/>
      <c r="Q27080" s="127"/>
      <c r="R27080" s="127"/>
    </row>
    <row r="27081" spans="7:18" x14ac:dyDescent="0.2">
      <c r="G27081" s="64"/>
      <c r="H27081" s="64"/>
      <c r="O27081" s="87"/>
      <c r="P27081" s="127"/>
      <c r="Q27081" s="127"/>
      <c r="R27081" s="127"/>
    </row>
    <row r="27082" spans="7:18" x14ac:dyDescent="0.2">
      <c r="G27082" s="64"/>
      <c r="H27082" s="64"/>
      <c r="O27082" s="87"/>
      <c r="P27082" s="127"/>
      <c r="Q27082" s="127"/>
      <c r="R27082" s="127"/>
    </row>
    <row r="27083" spans="7:18" x14ac:dyDescent="0.2">
      <c r="G27083" s="64"/>
      <c r="H27083" s="64"/>
      <c r="O27083" s="87"/>
      <c r="P27083" s="127"/>
      <c r="Q27083" s="127"/>
      <c r="R27083" s="127"/>
    </row>
    <row r="27084" spans="7:18" x14ac:dyDescent="0.2">
      <c r="G27084" s="64"/>
      <c r="H27084" s="64"/>
      <c r="O27084" s="87"/>
      <c r="P27084" s="127"/>
      <c r="Q27084" s="127"/>
      <c r="R27084" s="127"/>
    </row>
    <row r="27085" spans="7:18" x14ac:dyDescent="0.2">
      <c r="G27085" s="64"/>
      <c r="H27085" s="64"/>
      <c r="O27085" s="87"/>
      <c r="P27085" s="127"/>
      <c r="Q27085" s="127"/>
      <c r="R27085" s="127"/>
    </row>
    <row r="27086" spans="7:18" x14ac:dyDescent="0.2">
      <c r="G27086" s="64"/>
      <c r="H27086" s="64"/>
      <c r="O27086" s="87"/>
      <c r="P27086" s="127"/>
      <c r="Q27086" s="127"/>
      <c r="R27086" s="127"/>
    </row>
    <row r="27087" spans="7:18" x14ac:dyDescent="0.2">
      <c r="G27087" s="64"/>
      <c r="H27087" s="64"/>
      <c r="O27087" s="87"/>
      <c r="P27087" s="127"/>
      <c r="Q27087" s="127"/>
      <c r="R27087" s="127"/>
    </row>
    <row r="27088" spans="7:18" x14ac:dyDescent="0.2">
      <c r="G27088" s="64"/>
      <c r="H27088" s="64"/>
      <c r="O27088" s="87"/>
      <c r="P27088" s="127"/>
      <c r="Q27088" s="127"/>
      <c r="R27088" s="127"/>
    </row>
    <row r="27089" spans="7:18" x14ac:dyDescent="0.2">
      <c r="G27089" s="64"/>
      <c r="H27089" s="64"/>
      <c r="O27089" s="87"/>
      <c r="P27089" s="127"/>
      <c r="Q27089" s="127"/>
      <c r="R27089" s="127"/>
    </row>
    <row r="27090" spans="7:18" x14ac:dyDescent="0.2">
      <c r="G27090" s="64"/>
      <c r="H27090" s="64"/>
      <c r="O27090" s="87"/>
      <c r="P27090" s="127"/>
      <c r="Q27090" s="127"/>
      <c r="R27090" s="127"/>
    </row>
    <row r="27091" spans="7:18" x14ac:dyDescent="0.2">
      <c r="G27091" s="64"/>
      <c r="H27091" s="64"/>
      <c r="O27091" s="87"/>
      <c r="P27091" s="127"/>
      <c r="Q27091" s="127"/>
      <c r="R27091" s="127"/>
    </row>
    <row r="27092" spans="7:18" x14ac:dyDescent="0.2">
      <c r="G27092" s="64"/>
      <c r="H27092" s="64"/>
      <c r="O27092" s="87"/>
      <c r="P27092" s="127"/>
      <c r="Q27092" s="127"/>
      <c r="R27092" s="127"/>
    </row>
    <row r="27093" spans="7:18" x14ac:dyDescent="0.2">
      <c r="G27093" s="64"/>
      <c r="H27093" s="64"/>
      <c r="O27093" s="87"/>
      <c r="P27093" s="127"/>
      <c r="Q27093" s="127"/>
      <c r="R27093" s="127"/>
    </row>
    <row r="27094" spans="7:18" x14ac:dyDescent="0.2">
      <c r="G27094" s="64"/>
      <c r="H27094" s="64"/>
      <c r="O27094" s="87"/>
      <c r="P27094" s="127"/>
      <c r="Q27094" s="127"/>
      <c r="R27094" s="127"/>
    </row>
    <row r="27095" spans="7:18" x14ac:dyDescent="0.2">
      <c r="G27095" s="64"/>
      <c r="H27095" s="64"/>
      <c r="O27095" s="87"/>
      <c r="P27095" s="127"/>
      <c r="Q27095" s="127"/>
      <c r="R27095" s="127"/>
    </row>
    <row r="27096" spans="7:18" x14ac:dyDescent="0.2">
      <c r="G27096" s="64"/>
      <c r="H27096" s="64"/>
      <c r="O27096" s="87"/>
      <c r="P27096" s="127"/>
      <c r="Q27096" s="127"/>
      <c r="R27096" s="127"/>
    </row>
    <row r="27097" spans="7:18" x14ac:dyDescent="0.2">
      <c r="G27097" s="64"/>
      <c r="H27097" s="64"/>
      <c r="O27097" s="87"/>
      <c r="P27097" s="127"/>
      <c r="Q27097" s="127"/>
      <c r="R27097" s="127"/>
    </row>
    <row r="27098" spans="7:18" x14ac:dyDescent="0.2">
      <c r="G27098" s="64"/>
      <c r="H27098" s="64"/>
      <c r="O27098" s="87"/>
      <c r="P27098" s="127"/>
      <c r="Q27098" s="127"/>
      <c r="R27098" s="127"/>
    </row>
    <row r="27099" spans="7:18" x14ac:dyDescent="0.2">
      <c r="G27099" s="64"/>
      <c r="H27099" s="64"/>
      <c r="O27099" s="87"/>
      <c r="P27099" s="127"/>
      <c r="Q27099" s="127"/>
      <c r="R27099" s="127"/>
    </row>
    <row r="27100" spans="7:18" x14ac:dyDescent="0.2">
      <c r="G27100" s="64"/>
      <c r="H27100" s="64"/>
      <c r="O27100" s="87"/>
      <c r="P27100" s="127"/>
      <c r="Q27100" s="127"/>
      <c r="R27100" s="127"/>
    </row>
    <row r="27101" spans="7:18" x14ac:dyDescent="0.2">
      <c r="G27101" s="64"/>
      <c r="H27101" s="64"/>
      <c r="O27101" s="87"/>
      <c r="P27101" s="127"/>
      <c r="Q27101" s="127"/>
      <c r="R27101" s="127"/>
    </row>
    <row r="27102" spans="7:18" x14ac:dyDescent="0.2">
      <c r="G27102" s="64"/>
      <c r="H27102" s="64"/>
      <c r="O27102" s="87"/>
      <c r="P27102" s="127"/>
      <c r="Q27102" s="127"/>
      <c r="R27102" s="127"/>
    </row>
    <row r="27103" spans="7:18" x14ac:dyDescent="0.2">
      <c r="G27103" s="64"/>
      <c r="H27103" s="64"/>
      <c r="O27103" s="87"/>
      <c r="P27103" s="127"/>
      <c r="Q27103" s="127"/>
      <c r="R27103" s="127"/>
    </row>
    <row r="27104" spans="7:18" x14ac:dyDescent="0.2">
      <c r="G27104" s="64"/>
      <c r="H27104" s="64"/>
      <c r="O27104" s="87"/>
      <c r="P27104" s="127"/>
      <c r="Q27104" s="127"/>
      <c r="R27104" s="127"/>
    </row>
    <row r="27105" spans="7:18" x14ac:dyDescent="0.2">
      <c r="G27105" s="64"/>
      <c r="H27105" s="64"/>
      <c r="O27105" s="87"/>
      <c r="P27105" s="127"/>
      <c r="Q27105" s="127"/>
      <c r="R27105" s="127"/>
    </row>
    <row r="27106" spans="7:18" x14ac:dyDescent="0.2">
      <c r="G27106" s="64"/>
      <c r="H27106" s="64"/>
      <c r="O27106" s="87"/>
      <c r="P27106" s="127"/>
      <c r="Q27106" s="127"/>
      <c r="R27106" s="127"/>
    </row>
    <row r="27107" spans="7:18" x14ac:dyDescent="0.2">
      <c r="G27107" s="64"/>
      <c r="H27107" s="64"/>
      <c r="O27107" s="87"/>
      <c r="P27107" s="127"/>
      <c r="Q27107" s="127"/>
      <c r="R27107" s="127"/>
    </row>
    <row r="27108" spans="7:18" x14ac:dyDescent="0.2">
      <c r="G27108" s="64"/>
      <c r="H27108" s="64"/>
      <c r="O27108" s="87"/>
      <c r="P27108" s="127"/>
      <c r="Q27108" s="127"/>
      <c r="R27108" s="127"/>
    </row>
    <row r="27109" spans="7:18" x14ac:dyDescent="0.2">
      <c r="G27109" s="64"/>
      <c r="H27109" s="64"/>
      <c r="O27109" s="87"/>
      <c r="P27109" s="127"/>
      <c r="Q27109" s="127"/>
      <c r="R27109" s="127"/>
    </row>
    <row r="27110" spans="7:18" x14ac:dyDescent="0.2">
      <c r="G27110" s="64"/>
      <c r="H27110" s="64"/>
      <c r="O27110" s="87"/>
      <c r="P27110" s="127"/>
      <c r="Q27110" s="127"/>
      <c r="R27110" s="127"/>
    </row>
    <row r="27111" spans="7:18" x14ac:dyDescent="0.2">
      <c r="G27111" s="64"/>
      <c r="H27111" s="64"/>
      <c r="O27111" s="87"/>
      <c r="P27111" s="127"/>
      <c r="Q27111" s="127"/>
      <c r="R27111" s="127"/>
    </row>
    <row r="27112" spans="7:18" x14ac:dyDescent="0.2">
      <c r="G27112" s="64"/>
      <c r="H27112" s="64"/>
      <c r="O27112" s="87"/>
      <c r="P27112" s="127"/>
      <c r="Q27112" s="127"/>
      <c r="R27112" s="127"/>
    </row>
    <row r="27113" spans="7:18" x14ac:dyDescent="0.2">
      <c r="G27113" s="64"/>
      <c r="H27113" s="64"/>
      <c r="O27113" s="87"/>
      <c r="P27113" s="127"/>
      <c r="Q27113" s="127"/>
      <c r="R27113" s="127"/>
    </row>
    <row r="27114" spans="7:18" x14ac:dyDescent="0.2">
      <c r="G27114" s="64"/>
      <c r="H27114" s="64"/>
      <c r="O27114" s="87"/>
      <c r="P27114" s="127"/>
      <c r="Q27114" s="127"/>
      <c r="R27114" s="127"/>
    </row>
    <row r="27115" spans="7:18" x14ac:dyDescent="0.2">
      <c r="G27115" s="64"/>
      <c r="H27115" s="64"/>
      <c r="O27115" s="87"/>
      <c r="P27115" s="127"/>
      <c r="Q27115" s="127"/>
      <c r="R27115" s="127"/>
    </row>
    <row r="27116" spans="7:18" x14ac:dyDescent="0.2">
      <c r="G27116" s="64"/>
      <c r="H27116" s="64"/>
      <c r="O27116" s="87"/>
      <c r="P27116" s="127"/>
      <c r="Q27116" s="127"/>
      <c r="R27116" s="127"/>
    </row>
    <row r="27117" spans="7:18" x14ac:dyDescent="0.2">
      <c r="G27117" s="64"/>
      <c r="H27117" s="64"/>
      <c r="O27117" s="87"/>
      <c r="P27117" s="127"/>
      <c r="Q27117" s="127"/>
      <c r="R27117" s="127"/>
    </row>
    <row r="27118" spans="7:18" x14ac:dyDescent="0.2">
      <c r="G27118" s="64"/>
      <c r="H27118" s="64"/>
      <c r="O27118" s="87"/>
      <c r="P27118" s="127"/>
      <c r="Q27118" s="127"/>
      <c r="R27118" s="127"/>
    </row>
    <row r="27119" spans="7:18" x14ac:dyDescent="0.2">
      <c r="G27119" s="64"/>
      <c r="H27119" s="64"/>
      <c r="O27119" s="87"/>
      <c r="P27119" s="127"/>
      <c r="Q27119" s="127"/>
      <c r="R27119" s="127"/>
    </row>
    <row r="27120" spans="7:18" x14ac:dyDescent="0.2">
      <c r="G27120" s="64"/>
      <c r="H27120" s="64"/>
      <c r="O27120" s="87"/>
      <c r="P27120" s="127"/>
      <c r="Q27120" s="127"/>
      <c r="R27120" s="127"/>
    </row>
    <row r="27121" spans="7:18" x14ac:dyDescent="0.2">
      <c r="G27121" s="64"/>
      <c r="H27121" s="64"/>
      <c r="O27121" s="87"/>
      <c r="P27121" s="127"/>
      <c r="Q27121" s="127"/>
      <c r="R27121" s="127"/>
    </row>
    <row r="27122" spans="7:18" x14ac:dyDescent="0.2">
      <c r="G27122" s="64"/>
      <c r="H27122" s="64"/>
      <c r="O27122" s="87"/>
      <c r="P27122" s="127"/>
      <c r="Q27122" s="127"/>
      <c r="R27122" s="127"/>
    </row>
    <row r="27123" spans="7:18" x14ac:dyDescent="0.2">
      <c r="G27123" s="64"/>
      <c r="H27123" s="64"/>
      <c r="O27123" s="87"/>
      <c r="P27123" s="127"/>
      <c r="Q27123" s="127"/>
      <c r="R27123" s="127"/>
    </row>
    <row r="27124" spans="7:18" x14ac:dyDescent="0.2">
      <c r="G27124" s="64"/>
      <c r="H27124" s="64"/>
      <c r="O27124" s="87"/>
      <c r="P27124" s="127"/>
      <c r="Q27124" s="127"/>
      <c r="R27124" s="127"/>
    </row>
    <row r="27125" spans="7:18" x14ac:dyDescent="0.2">
      <c r="G27125" s="64"/>
      <c r="H27125" s="64"/>
      <c r="O27125" s="87"/>
      <c r="P27125" s="127"/>
      <c r="Q27125" s="127"/>
      <c r="R27125" s="127"/>
    </row>
    <row r="27126" spans="7:18" x14ac:dyDescent="0.2">
      <c r="G27126" s="64"/>
      <c r="H27126" s="64"/>
      <c r="O27126" s="87"/>
      <c r="P27126" s="127"/>
      <c r="Q27126" s="127"/>
      <c r="R27126" s="127"/>
    </row>
    <row r="27127" spans="7:18" x14ac:dyDescent="0.2">
      <c r="G27127" s="64"/>
      <c r="H27127" s="64"/>
      <c r="O27127" s="87"/>
      <c r="P27127" s="127"/>
      <c r="Q27127" s="127"/>
      <c r="R27127" s="127"/>
    </row>
    <row r="27128" spans="7:18" x14ac:dyDescent="0.2">
      <c r="G27128" s="64"/>
      <c r="H27128" s="64"/>
      <c r="O27128" s="87"/>
      <c r="P27128" s="127"/>
      <c r="Q27128" s="127"/>
      <c r="R27128" s="127"/>
    </row>
    <row r="27129" spans="7:18" x14ac:dyDescent="0.2">
      <c r="G27129" s="64"/>
      <c r="H27129" s="64"/>
      <c r="O27129" s="87"/>
      <c r="P27129" s="127"/>
      <c r="Q27129" s="127"/>
      <c r="R27129" s="127"/>
    </row>
    <row r="27130" spans="7:18" x14ac:dyDescent="0.2">
      <c r="G27130" s="64"/>
      <c r="H27130" s="64"/>
      <c r="O27130" s="87"/>
      <c r="P27130" s="127"/>
      <c r="Q27130" s="127"/>
      <c r="R27130" s="127"/>
    </row>
    <row r="27131" spans="7:18" x14ac:dyDescent="0.2">
      <c r="G27131" s="64"/>
      <c r="H27131" s="64"/>
      <c r="O27131" s="87"/>
      <c r="P27131" s="127"/>
      <c r="Q27131" s="127"/>
      <c r="R27131" s="127"/>
    </row>
    <row r="27132" spans="7:18" x14ac:dyDescent="0.2">
      <c r="G27132" s="64"/>
      <c r="H27132" s="64"/>
      <c r="O27132" s="87"/>
      <c r="P27132" s="127"/>
      <c r="Q27132" s="127"/>
      <c r="R27132" s="127"/>
    </row>
    <row r="27133" spans="7:18" x14ac:dyDescent="0.2">
      <c r="G27133" s="64"/>
      <c r="H27133" s="64"/>
      <c r="O27133" s="87"/>
      <c r="P27133" s="127"/>
      <c r="Q27133" s="127"/>
      <c r="R27133" s="127"/>
    </row>
    <row r="27134" spans="7:18" x14ac:dyDescent="0.2">
      <c r="G27134" s="64"/>
      <c r="H27134" s="64"/>
      <c r="O27134" s="87"/>
      <c r="P27134" s="127"/>
      <c r="Q27134" s="127"/>
      <c r="R27134" s="127"/>
    </row>
    <row r="27135" spans="7:18" x14ac:dyDescent="0.2">
      <c r="G27135" s="64"/>
      <c r="H27135" s="64"/>
      <c r="O27135" s="87"/>
      <c r="P27135" s="127"/>
      <c r="Q27135" s="127"/>
      <c r="R27135" s="127"/>
    </row>
    <row r="27136" spans="7:18" x14ac:dyDescent="0.2">
      <c r="G27136" s="64"/>
      <c r="H27136" s="64"/>
      <c r="O27136" s="87"/>
      <c r="P27136" s="127"/>
      <c r="Q27136" s="127"/>
      <c r="R27136" s="127"/>
    </row>
    <row r="27137" spans="7:18" x14ac:dyDescent="0.2">
      <c r="G27137" s="64"/>
      <c r="H27137" s="64"/>
      <c r="O27137" s="87"/>
      <c r="P27137" s="127"/>
      <c r="Q27137" s="127"/>
      <c r="R27137" s="127"/>
    </row>
    <row r="27138" spans="7:18" x14ac:dyDescent="0.2">
      <c r="G27138" s="64"/>
      <c r="H27138" s="64"/>
      <c r="O27138" s="87"/>
      <c r="P27138" s="127"/>
      <c r="Q27138" s="127"/>
      <c r="R27138" s="127"/>
    </row>
    <row r="27139" spans="7:18" x14ac:dyDescent="0.2">
      <c r="G27139" s="64"/>
      <c r="H27139" s="64"/>
      <c r="O27139" s="87"/>
      <c r="P27139" s="127"/>
      <c r="Q27139" s="127"/>
      <c r="R27139" s="127"/>
    </row>
    <row r="27140" spans="7:18" x14ac:dyDescent="0.2">
      <c r="G27140" s="64"/>
      <c r="H27140" s="64"/>
      <c r="O27140" s="87"/>
      <c r="P27140" s="127"/>
      <c r="Q27140" s="127"/>
      <c r="R27140" s="127"/>
    </row>
    <row r="27141" spans="7:18" x14ac:dyDescent="0.2">
      <c r="G27141" s="64"/>
      <c r="H27141" s="64"/>
      <c r="O27141" s="87"/>
      <c r="P27141" s="127"/>
      <c r="Q27141" s="127"/>
      <c r="R27141" s="127"/>
    </row>
    <row r="27142" spans="7:18" x14ac:dyDescent="0.2">
      <c r="G27142" s="64"/>
      <c r="H27142" s="64"/>
      <c r="O27142" s="87"/>
      <c r="P27142" s="127"/>
      <c r="Q27142" s="127"/>
      <c r="R27142" s="127"/>
    </row>
    <row r="27143" spans="7:18" x14ac:dyDescent="0.2">
      <c r="G27143" s="64"/>
      <c r="H27143" s="64"/>
      <c r="O27143" s="87"/>
      <c r="P27143" s="127"/>
      <c r="Q27143" s="127"/>
      <c r="R27143" s="127"/>
    </row>
    <row r="27144" spans="7:18" x14ac:dyDescent="0.2">
      <c r="G27144" s="64"/>
      <c r="H27144" s="64"/>
      <c r="O27144" s="87"/>
      <c r="P27144" s="127"/>
      <c r="Q27144" s="127"/>
      <c r="R27144" s="127"/>
    </row>
    <row r="27145" spans="7:18" x14ac:dyDescent="0.2">
      <c r="G27145" s="64"/>
      <c r="H27145" s="64"/>
      <c r="O27145" s="87"/>
      <c r="P27145" s="127"/>
      <c r="Q27145" s="127"/>
      <c r="R27145" s="127"/>
    </row>
    <row r="27146" spans="7:18" x14ac:dyDescent="0.2">
      <c r="G27146" s="64"/>
      <c r="H27146" s="64"/>
      <c r="O27146" s="87"/>
      <c r="P27146" s="127"/>
      <c r="Q27146" s="127"/>
      <c r="R27146" s="127"/>
    </row>
    <row r="27147" spans="7:18" x14ac:dyDescent="0.2">
      <c r="G27147" s="64"/>
      <c r="H27147" s="64"/>
      <c r="O27147" s="87"/>
      <c r="P27147" s="127"/>
      <c r="Q27147" s="127"/>
      <c r="R27147" s="127"/>
    </row>
    <row r="27148" spans="7:18" x14ac:dyDescent="0.2">
      <c r="G27148" s="64"/>
      <c r="H27148" s="64"/>
      <c r="O27148" s="87"/>
      <c r="P27148" s="127"/>
      <c r="Q27148" s="127"/>
      <c r="R27148" s="127"/>
    </row>
    <row r="27149" spans="7:18" x14ac:dyDescent="0.2">
      <c r="G27149" s="64"/>
      <c r="H27149" s="64"/>
      <c r="O27149" s="87"/>
      <c r="P27149" s="127"/>
      <c r="Q27149" s="127"/>
      <c r="R27149" s="127"/>
    </row>
    <row r="27150" spans="7:18" x14ac:dyDescent="0.2">
      <c r="G27150" s="64"/>
      <c r="H27150" s="64"/>
      <c r="O27150" s="87"/>
      <c r="P27150" s="127"/>
      <c r="Q27150" s="127"/>
      <c r="R27150" s="127"/>
    </row>
    <row r="27151" spans="7:18" x14ac:dyDescent="0.2">
      <c r="G27151" s="64"/>
      <c r="H27151" s="64"/>
      <c r="O27151" s="87"/>
      <c r="P27151" s="127"/>
      <c r="Q27151" s="127"/>
      <c r="R27151" s="127"/>
    </row>
    <row r="27152" spans="7:18" x14ac:dyDescent="0.2">
      <c r="G27152" s="64"/>
      <c r="H27152" s="64"/>
      <c r="O27152" s="87"/>
      <c r="P27152" s="127"/>
      <c r="Q27152" s="127"/>
      <c r="R27152" s="127"/>
    </row>
    <row r="27153" spans="7:18" x14ac:dyDescent="0.2">
      <c r="G27153" s="64"/>
      <c r="H27153" s="64"/>
      <c r="O27153" s="87"/>
      <c r="P27153" s="127"/>
      <c r="Q27153" s="127"/>
      <c r="R27153" s="127"/>
    </row>
    <row r="27154" spans="7:18" x14ac:dyDescent="0.2">
      <c r="G27154" s="64"/>
      <c r="H27154" s="64"/>
      <c r="O27154" s="87"/>
      <c r="P27154" s="127"/>
      <c r="Q27154" s="127"/>
      <c r="R27154" s="127"/>
    </row>
    <row r="27155" spans="7:18" x14ac:dyDescent="0.2">
      <c r="G27155" s="64"/>
      <c r="H27155" s="64"/>
      <c r="O27155" s="87"/>
      <c r="P27155" s="127"/>
      <c r="Q27155" s="127"/>
      <c r="R27155" s="127"/>
    </row>
    <row r="27156" spans="7:18" x14ac:dyDescent="0.2">
      <c r="G27156" s="64"/>
      <c r="H27156" s="64"/>
      <c r="O27156" s="87"/>
      <c r="P27156" s="127"/>
      <c r="Q27156" s="127"/>
      <c r="R27156" s="127"/>
    </row>
    <row r="27157" spans="7:18" x14ac:dyDescent="0.2">
      <c r="G27157" s="64"/>
      <c r="H27157" s="64"/>
      <c r="O27157" s="87"/>
      <c r="P27157" s="127"/>
      <c r="Q27157" s="127"/>
      <c r="R27157" s="127"/>
    </row>
    <row r="27158" spans="7:18" x14ac:dyDescent="0.2">
      <c r="G27158" s="64"/>
      <c r="H27158" s="64"/>
      <c r="O27158" s="87"/>
      <c r="P27158" s="127"/>
      <c r="Q27158" s="127"/>
      <c r="R27158" s="127"/>
    </row>
    <row r="27159" spans="7:18" x14ac:dyDescent="0.2">
      <c r="G27159" s="64"/>
      <c r="H27159" s="64"/>
      <c r="O27159" s="87"/>
      <c r="P27159" s="127"/>
      <c r="Q27159" s="127"/>
      <c r="R27159" s="127"/>
    </row>
    <row r="27160" spans="7:18" x14ac:dyDescent="0.2">
      <c r="G27160" s="64"/>
      <c r="H27160" s="64"/>
      <c r="O27160" s="87"/>
      <c r="P27160" s="127"/>
      <c r="Q27160" s="127"/>
      <c r="R27160" s="127"/>
    </row>
    <row r="27161" spans="7:18" x14ac:dyDescent="0.2">
      <c r="G27161" s="64"/>
      <c r="H27161" s="64"/>
      <c r="O27161" s="87"/>
      <c r="P27161" s="127"/>
      <c r="Q27161" s="127"/>
      <c r="R27161" s="127"/>
    </row>
    <row r="27162" spans="7:18" x14ac:dyDescent="0.2">
      <c r="G27162" s="64"/>
      <c r="H27162" s="64"/>
      <c r="O27162" s="87"/>
      <c r="P27162" s="127"/>
      <c r="Q27162" s="127"/>
      <c r="R27162" s="127"/>
    </row>
    <row r="27163" spans="7:18" x14ac:dyDescent="0.2">
      <c r="G27163" s="64"/>
      <c r="H27163" s="64"/>
      <c r="O27163" s="87"/>
      <c r="P27163" s="127"/>
      <c r="Q27163" s="127"/>
      <c r="R27163" s="127"/>
    </row>
    <row r="27164" spans="7:18" x14ac:dyDescent="0.2">
      <c r="G27164" s="64"/>
      <c r="H27164" s="64"/>
      <c r="O27164" s="87"/>
      <c r="P27164" s="127"/>
      <c r="Q27164" s="127"/>
      <c r="R27164" s="127"/>
    </row>
    <row r="27165" spans="7:18" x14ac:dyDescent="0.2">
      <c r="G27165" s="64"/>
      <c r="H27165" s="64"/>
      <c r="O27165" s="87"/>
      <c r="P27165" s="127"/>
      <c r="Q27165" s="127"/>
      <c r="R27165" s="127"/>
    </row>
    <row r="27166" spans="7:18" x14ac:dyDescent="0.2">
      <c r="G27166" s="64"/>
      <c r="H27166" s="64"/>
      <c r="O27166" s="87"/>
      <c r="P27166" s="127"/>
      <c r="Q27166" s="127"/>
      <c r="R27166" s="127"/>
    </row>
    <row r="27167" spans="7:18" x14ac:dyDescent="0.2">
      <c r="G27167" s="64"/>
      <c r="H27167" s="64"/>
      <c r="O27167" s="87"/>
      <c r="P27167" s="127"/>
      <c r="Q27167" s="127"/>
      <c r="R27167" s="127"/>
    </row>
    <row r="27168" spans="7:18" x14ac:dyDescent="0.2">
      <c r="G27168" s="64"/>
      <c r="H27168" s="64"/>
      <c r="O27168" s="87"/>
      <c r="P27168" s="127"/>
      <c r="Q27168" s="127"/>
      <c r="R27168" s="127"/>
    </row>
    <row r="27169" spans="7:18" x14ac:dyDescent="0.2">
      <c r="G27169" s="64"/>
      <c r="H27169" s="64"/>
      <c r="O27169" s="87"/>
      <c r="P27169" s="127"/>
      <c r="Q27169" s="127"/>
      <c r="R27169" s="127"/>
    </row>
    <row r="27170" spans="7:18" x14ac:dyDescent="0.2">
      <c r="G27170" s="64"/>
      <c r="H27170" s="64"/>
      <c r="O27170" s="87"/>
      <c r="P27170" s="127"/>
      <c r="Q27170" s="127"/>
      <c r="R27170" s="127"/>
    </row>
    <row r="27171" spans="7:18" x14ac:dyDescent="0.2">
      <c r="G27171" s="64"/>
      <c r="H27171" s="64"/>
      <c r="O27171" s="87"/>
      <c r="P27171" s="127"/>
      <c r="Q27171" s="127"/>
      <c r="R27171" s="127"/>
    </row>
    <row r="27172" spans="7:18" x14ac:dyDescent="0.2">
      <c r="G27172" s="64"/>
      <c r="H27172" s="64"/>
      <c r="O27172" s="87"/>
      <c r="P27172" s="127"/>
      <c r="Q27172" s="127"/>
      <c r="R27172" s="127"/>
    </row>
    <row r="27173" spans="7:18" x14ac:dyDescent="0.2">
      <c r="G27173" s="64"/>
      <c r="H27173" s="64"/>
      <c r="O27173" s="87"/>
      <c r="P27173" s="127"/>
      <c r="Q27173" s="127"/>
      <c r="R27173" s="127"/>
    </row>
    <row r="27174" spans="7:18" x14ac:dyDescent="0.2">
      <c r="G27174" s="64"/>
      <c r="H27174" s="64"/>
      <c r="O27174" s="87"/>
      <c r="P27174" s="127"/>
      <c r="Q27174" s="127"/>
      <c r="R27174" s="127"/>
    </row>
    <row r="27175" spans="7:18" x14ac:dyDescent="0.2">
      <c r="G27175" s="64"/>
      <c r="H27175" s="64"/>
      <c r="O27175" s="87"/>
      <c r="P27175" s="127"/>
      <c r="Q27175" s="127"/>
      <c r="R27175" s="127"/>
    </row>
    <row r="27176" spans="7:18" x14ac:dyDescent="0.2">
      <c r="G27176" s="64"/>
      <c r="H27176" s="64"/>
      <c r="O27176" s="87"/>
      <c r="P27176" s="127"/>
      <c r="Q27176" s="127"/>
      <c r="R27176" s="127"/>
    </row>
    <row r="27177" spans="7:18" x14ac:dyDescent="0.2">
      <c r="G27177" s="64"/>
      <c r="H27177" s="64"/>
      <c r="O27177" s="87"/>
      <c r="P27177" s="127"/>
      <c r="Q27177" s="127"/>
      <c r="R27177" s="127"/>
    </row>
    <row r="27178" spans="7:18" x14ac:dyDescent="0.2">
      <c r="G27178" s="64"/>
      <c r="H27178" s="64"/>
      <c r="O27178" s="87"/>
      <c r="P27178" s="127"/>
      <c r="Q27178" s="127"/>
      <c r="R27178" s="127"/>
    </row>
    <row r="27179" spans="7:18" x14ac:dyDescent="0.2">
      <c r="G27179" s="64"/>
      <c r="H27179" s="64"/>
      <c r="O27179" s="87"/>
      <c r="P27179" s="127"/>
      <c r="Q27179" s="127"/>
      <c r="R27179" s="127"/>
    </row>
    <row r="27180" spans="7:18" x14ac:dyDescent="0.2">
      <c r="G27180" s="64"/>
      <c r="H27180" s="64"/>
      <c r="O27180" s="87"/>
      <c r="P27180" s="127"/>
      <c r="Q27180" s="127"/>
      <c r="R27180" s="127"/>
    </row>
    <row r="27181" spans="7:18" x14ac:dyDescent="0.2">
      <c r="G27181" s="64"/>
      <c r="H27181" s="64"/>
      <c r="O27181" s="87"/>
      <c r="P27181" s="127"/>
      <c r="Q27181" s="127"/>
      <c r="R27181" s="127"/>
    </row>
    <row r="27182" spans="7:18" x14ac:dyDescent="0.2">
      <c r="G27182" s="64"/>
      <c r="H27182" s="64"/>
      <c r="O27182" s="87"/>
      <c r="P27182" s="127"/>
      <c r="Q27182" s="127"/>
      <c r="R27182" s="127"/>
    </row>
    <row r="27183" spans="7:18" x14ac:dyDescent="0.2">
      <c r="G27183" s="64"/>
      <c r="H27183" s="64"/>
      <c r="O27183" s="87"/>
      <c r="P27183" s="127"/>
      <c r="Q27183" s="127"/>
      <c r="R27183" s="127"/>
    </row>
    <row r="27184" spans="7:18" x14ac:dyDescent="0.2">
      <c r="G27184" s="64"/>
      <c r="H27184" s="64"/>
      <c r="O27184" s="87"/>
      <c r="P27184" s="127"/>
      <c r="Q27184" s="127"/>
      <c r="R27184" s="127"/>
    </row>
    <row r="27185" spans="7:18" x14ac:dyDescent="0.2">
      <c r="G27185" s="64"/>
      <c r="H27185" s="64"/>
      <c r="O27185" s="87"/>
      <c r="P27185" s="127"/>
      <c r="Q27185" s="127"/>
      <c r="R27185" s="127"/>
    </row>
    <row r="27186" spans="7:18" x14ac:dyDescent="0.2">
      <c r="G27186" s="64"/>
      <c r="H27186" s="64"/>
      <c r="O27186" s="87"/>
      <c r="P27186" s="127"/>
      <c r="Q27186" s="127"/>
      <c r="R27186" s="127"/>
    </row>
    <row r="27187" spans="7:18" x14ac:dyDescent="0.2">
      <c r="G27187" s="64"/>
      <c r="H27187" s="64"/>
      <c r="O27187" s="87"/>
      <c r="P27187" s="127"/>
      <c r="Q27187" s="127"/>
      <c r="R27187" s="127"/>
    </row>
    <row r="27188" spans="7:18" x14ac:dyDescent="0.2">
      <c r="G27188" s="64"/>
      <c r="H27188" s="64"/>
      <c r="O27188" s="87"/>
      <c r="P27188" s="127"/>
      <c r="Q27188" s="127"/>
      <c r="R27188" s="127"/>
    </row>
    <row r="27189" spans="7:18" x14ac:dyDescent="0.2">
      <c r="G27189" s="64"/>
      <c r="H27189" s="64"/>
      <c r="O27189" s="87"/>
      <c r="P27189" s="127"/>
      <c r="Q27189" s="127"/>
      <c r="R27189" s="127"/>
    </row>
    <row r="27190" spans="7:18" x14ac:dyDescent="0.2">
      <c r="G27190" s="64"/>
      <c r="H27190" s="64"/>
      <c r="O27190" s="87"/>
      <c r="P27190" s="127"/>
      <c r="Q27190" s="127"/>
      <c r="R27190" s="127"/>
    </row>
    <row r="27191" spans="7:18" x14ac:dyDescent="0.2">
      <c r="G27191" s="64"/>
      <c r="H27191" s="64"/>
      <c r="O27191" s="87"/>
      <c r="P27191" s="127"/>
      <c r="Q27191" s="127"/>
      <c r="R27191" s="127"/>
    </row>
    <row r="27192" spans="7:18" x14ac:dyDescent="0.2">
      <c r="G27192" s="64"/>
      <c r="H27192" s="64"/>
      <c r="O27192" s="87"/>
      <c r="P27192" s="127"/>
      <c r="Q27192" s="127"/>
      <c r="R27192" s="127"/>
    </row>
    <row r="27193" spans="7:18" x14ac:dyDescent="0.2">
      <c r="G27193" s="64"/>
      <c r="H27193" s="64"/>
      <c r="O27193" s="87"/>
      <c r="P27193" s="127"/>
      <c r="Q27193" s="127"/>
      <c r="R27193" s="127"/>
    </row>
    <row r="27194" spans="7:18" x14ac:dyDescent="0.2">
      <c r="G27194" s="64"/>
      <c r="H27194" s="64"/>
      <c r="O27194" s="87"/>
      <c r="P27194" s="127"/>
      <c r="Q27194" s="127"/>
      <c r="R27194" s="127"/>
    </row>
    <row r="27195" spans="7:18" x14ac:dyDescent="0.2">
      <c r="G27195" s="64"/>
      <c r="H27195" s="64"/>
      <c r="O27195" s="87"/>
      <c r="P27195" s="127"/>
      <c r="Q27195" s="127"/>
      <c r="R27195" s="127"/>
    </row>
    <row r="27196" spans="7:18" x14ac:dyDescent="0.2">
      <c r="G27196" s="64"/>
      <c r="H27196" s="64"/>
      <c r="O27196" s="87"/>
      <c r="P27196" s="127"/>
      <c r="Q27196" s="127"/>
      <c r="R27196" s="127"/>
    </row>
    <row r="27197" spans="7:18" x14ac:dyDescent="0.2">
      <c r="G27197" s="64"/>
      <c r="H27197" s="64"/>
      <c r="O27197" s="87"/>
      <c r="P27197" s="127"/>
      <c r="Q27197" s="127"/>
      <c r="R27197" s="127"/>
    </row>
    <row r="27198" spans="7:18" x14ac:dyDescent="0.2">
      <c r="G27198" s="64"/>
      <c r="H27198" s="64"/>
      <c r="O27198" s="87"/>
      <c r="P27198" s="127"/>
      <c r="Q27198" s="127"/>
      <c r="R27198" s="127"/>
    </row>
    <row r="27199" spans="7:18" x14ac:dyDescent="0.2">
      <c r="G27199" s="64"/>
      <c r="H27199" s="64"/>
      <c r="O27199" s="87"/>
      <c r="P27199" s="127"/>
      <c r="Q27199" s="127"/>
      <c r="R27199" s="127"/>
    </row>
    <row r="27200" spans="7:18" x14ac:dyDescent="0.2">
      <c r="G27200" s="64"/>
      <c r="H27200" s="64"/>
      <c r="O27200" s="87"/>
      <c r="P27200" s="127"/>
      <c r="Q27200" s="127"/>
      <c r="R27200" s="127"/>
    </row>
    <row r="27201" spans="7:18" x14ac:dyDescent="0.2">
      <c r="G27201" s="64"/>
      <c r="H27201" s="64"/>
      <c r="O27201" s="87"/>
      <c r="P27201" s="127"/>
      <c r="Q27201" s="127"/>
      <c r="R27201" s="127"/>
    </row>
    <row r="27202" spans="7:18" x14ac:dyDescent="0.2">
      <c r="G27202" s="64"/>
      <c r="H27202" s="64"/>
      <c r="O27202" s="87"/>
      <c r="P27202" s="127"/>
      <c r="Q27202" s="127"/>
      <c r="R27202" s="127"/>
    </row>
    <row r="27203" spans="7:18" x14ac:dyDescent="0.2">
      <c r="G27203" s="64"/>
      <c r="H27203" s="64"/>
      <c r="O27203" s="87"/>
      <c r="P27203" s="127"/>
      <c r="Q27203" s="127"/>
      <c r="R27203" s="127"/>
    </row>
    <row r="27204" spans="7:18" x14ac:dyDescent="0.2">
      <c r="G27204" s="64"/>
      <c r="H27204" s="64"/>
      <c r="O27204" s="87"/>
      <c r="P27204" s="127"/>
      <c r="Q27204" s="127"/>
      <c r="R27204" s="127"/>
    </row>
    <row r="27205" spans="7:18" x14ac:dyDescent="0.2">
      <c r="G27205" s="64"/>
      <c r="H27205" s="64"/>
      <c r="O27205" s="87"/>
      <c r="P27205" s="127"/>
      <c r="Q27205" s="127"/>
      <c r="R27205" s="127"/>
    </row>
    <row r="27206" spans="7:18" x14ac:dyDescent="0.2">
      <c r="G27206" s="64"/>
      <c r="H27206" s="64"/>
      <c r="O27206" s="87"/>
      <c r="P27206" s="127"/>
      <c r="Q27206" s="127"/>
      <c r="R27206" s="127"/>
    </row>
    <row r="27207" spans="7:18" x14ac:dyDescent="0.2">
      <c r="G27207" s="64"/>
      <c r="H27207" s="64"/>
      <c r="O27207" s="87"/>
      <c r="P27207" s="127"/>
      <c r="Q27207" s="127"/>
      <c r="R27207" s="127"/>
    </row>
    <row r="27208" spans="7:18" x14ac:dyDescent="0.2">
      <c r="G27208" s="64"/>
      <c r="H27208" s="64"/>
      <c r="O27208" s="87"/>
      <c r="P27208" s="127"/>
      <c r="Q27208" s="127"/>
      <c r="R27208" s="127"/>
    </row>
    <row r="27209" spans="7:18" x14ac:dyDescent="0.2">
      <c r="G27209" s="64"/>
      <c r="H27209" s="64"/>
      <c r="O27209" s="87"/>
      <c r="P27209" s="127"/>
      <c r="Q27209" s="127"/>
      <c r="R27209" s="127"/>
    </row>
    <row r="27210" spans="7:18" x14ac:dyDescent="0.2">
      <c r="G27210" s="64"/>
      <c r="H27210" s="64"/>
      <c r="O27210" s="87"/>
      <c r="P27210" s="127"/>
      <c r="Q27210" s="127"/>
      <c r="R27210" s="127"/>
    </row>
    <row r="27211" spans="7:18" x14ac:dyDescent="0.2">
      <c r="G27211" s="64"/>
      <c r="H27211" s="64"/>
      <c r="O27211" s="87"/>
      <c r="P27211" s="127"/>
      <c r="Q27211" s="127"/>
      <c r="R27211" s="127"/>
    </row>
    <row r="27212" spans="7:18" x14ac:dyDescent="0.2">
      <c r="G27212" s="64"/>
      <c r="H27212" s="64"/>
      <c r="O27212" s="87"/>
      <c r="P27212" s="127"/>
      <c r="Q27212" s="127"/>
      <c r="R27212" s="127"/>
    </row>
    <row r="27213" spans="7:18" x14ac:dyDescent="0.2">
      <c r="G27213" s="64"/>
      <c r="H27213" s="64"/>
      <c r="O27213" s="87"/>
      <c r="P27213" s="127"/>
      <c r="Q27213" s="127"/>
      <c r="R27213" s="127"/>
    </row>
    <row r="27214" spans="7:18" x14ac:dyDescent="0.2">
      <c r="G27214" s="64"/>
      <c r="H27214" s="64"/>
      <c r="O27214" s="87"/>
      <c r="P27214" s="127"/>
      <c r="Q27214" s="127"/>
      <c r="R27214" s="127"/>
    </row>
    <row r="27215" spans="7:18" x14ac:dyDescent="0.2">
      <c r="G27215" s="64"/>
      <c r="H27215" s="64"/>
      <c r="O27215" s="87"/>
      <c r="P27215" s="127"/>
      <c r="Q27215" s="127"/>
      <c r="R27215" s="127"/>
    </row>
    <row r="27216" spans="7:18" x14ac:dyDescent="0.2">
      <c r="G27216" s="64"/>
      <c r="H27216" s="64"/>
      <c r="O27216" s="87"/>
      <c r="P27216" s="127"/>
      <c r="Q27216" s="127"/>
      <c r="R27216" s="127"/>
    </row>
    <row r="27217" spans="7:18" x14ac:dyDescent="0.2">
      <c r="G27217" s="64"/>
      <c r="H27217" s="64"/>
      <c r="O27217" s="87"/>
      <c r="P27217" s="127"/>
      <c r="Q27217" s="127"/>
      <c r="R27217" s="127"/>
    </row>
    <row r="27218" spans="7:18" x14ac:dyDescent="0.2">
      <c r="G27218" s="64"/>
      <c r="H27218" s="64"/>
      <c r="O27218" s="87"/>
      <c r="P27218" s="127"/>
      <c r="Q27218" s="127"/>
      <c r="R27218" s="127"/>
    </row>
    <row r="27219" spans="7:18" x14ac:dyDescent="0.2">
      <c r="G27219" s="64"/>
      <c r="H27219" s="64"/>
      <c r="O27219" s="87"/>
      <c r="P27219" s="127"/>
      <c r="Q27219" s="127"/>
      <c r="R27219" s="127"/>
    </row>
    <row r="27220" spans="7:18" x14ac:dyDescent="0.2">
      <c r="G27220" s="64"/>
      <c r="H27220" s="64"/>
      <c r="O27220" s="87"/>
      <c r="P27220" s="127"/>
      <c r="Q27220" s="127"/>
      <c r="R27220" s="127"/>
    </row>
    <row r="27221" spans="7:18" x14ac:dyDescent="0.2">
      <c r="G27221" s="64"/>
      <c r="H27221" s="64"/>
      <c r="O27221" s="87"/>
      <c r="P27221" s="127"/>
      <c r="Q27221" s="127"/>
      <c r="R27221" s="127"/>
    </row>
    <row r="27222" spans="7:18" x14ac:dyDescent="0.2">
      <c r="G27222" s="64"/>
      <c r="H27222" s="64"/>
      <c r="O27222" s="87"/>
      <c r="P27222" s="127"/>
      <c r="Q27222" s="127"/>
      <c r="R27222" s="127"/>
    </row>
    <row r="27223" spans="7:18" x14ac:dyDescent="0.2">
      <c r="G27223" s="64"/>
      <c r="H27223" s="64"/>
      <c r="O27223" s="87"/>
      <c r="P27223" s="127"/>
      <c r="Q27223" s="127"/>
      <c r="R27223" s="127"/>
    </row>
    <row r="27224" spans="7:18" x14ac:dyDescent="0.2">
      <c r="G27224" s="64"/>
      <c r="H27224" s="64"/>
      <c r="O27224" s="87"/>
      <c r="P27224" s="127"/>
      <c r="Q27224" s="127"/>
      <c r="R27224" s="127"/>
    </row>
    <row r="27225" spans="7:18" x14ac:dyDescent="0.2">
      <c r="G27225" s="64"/>
      <c r="H27225" s="64"/>
      <c r="O27225" s="87"/>
      <c r="P27225" s="127"/>
      <c r="Q27225" s="127"/>
      <c r="R27225" s="127"/>
    </row>
    <row r="27226" spans="7:18" x14ac:dyDescent="0.2">
      <c r="G27226" s="64"/>
      <c r="H27226" s="64"/>
      <c r="O27226" s="87"/>
      <c r="P27226" s="127"/>
      <c r="Q27226" s="127"/>
      <c r="R27226" s="127"/>
    </row>
    <row r="27227" spans="7:18" x14ac:dyDescent="0.2">
      <c r="G27227" s="64"/>
      <c r="H27227" s="64"/>
      <c r="O27227" s="87"/>
      <c r="P27227" s="127"/>
      <c r="Q27227" s="127"/>
      <c r="R27227" s="127"/>
    </row>
    <row r="27228" spans="7:18" x14ac:dyDescent="0.2">
      <c r="G27228" s="64"/>
      <c r="H27228" s="64"/>
      <c r="O27228" s="87"/>
      <c r="P27228" s="127"/>
      <c r="Q27228" s="127"/>
      <c r="R27228" s="127"/>
    </row>
    <row r="27229" spans="7:18" x14ac:dyDescent="0.2">
      <c r="G27229" s="64"/>
      <c r="H27229" s="64"/>
      <c r="O27229" s="87"/>
      <c r="P27229" s="127"/>
      <c r="Q27229" s="127"/>
      <c r="R27229" s="127"/>
    </row>
    <row r="27230" spans="7:18" x14ac:dyDescent="0.2">
      <c r="G27230" s="64"/>
      <c r="H27230" s="64"/>
      <c r="O27230" s="87"/>
      <c r="P27230" s="127"/>
      <c r="Q27230" s="127"/>
      <c r="R27230" s="127"/>
    </row>
    <row r="27231" spans="7:18" x14ac:dyDescent="0.2">
      <c r="G27231" s="64"/>
      <c r="H27231" s="64"/>
      <c r="O27231" s="87"/>
      <c r="P27231" s="127"/>
      <c r="Q27231" s="127"/>
      <c r="R27231" s="127"/>
    </row>
    <row r="27232" spans="7:18" x14ac:dyDescent="0.2">
      <c r="G27232" s="64"/>
      <c r="H27232" s="64"/>
      <c r="O27232" s="87"/>
      <c r="P27232" s="127"/>
      <c r="Q27232" s="127"/>
      <c r="R27232" s="127"/>
    </row>
    <row r="27233" spans="7:18" x14ac:dyDescent="0.2">
      <c r="G27233" s="64"/>
      <c r="H27233" s="64"/>
      <c r="O27233" s="87"/>
      <c r="P27233" s="127"/>
      <c r="Q27233" s="127"/>
      <c r="R27233" s="127"/>
    </row>
    <row r="27234" spans="7:18" x14ac:dyDescent="0.2">
      <c r="G27234" s="64"/>
      <c r="H27234" s="64"/>
      <c r="O27234" s="87"/>
      <c r="P27234" s="127"/>
      <c r="Q27234" s="127"/>
      <c r="R27234" s="127"/>
    </row>
    <row r="27235" spans="7:18" x14ac:dyDescent="0.2">
      <c r="G27235" s="64"/>
      <c r="H27235" s="64"/>
      <c r="O27235" s="87"/>
      <c r="P27235" s="127"/>
      <c r="Q27235" s="127"/>
      <c r="R27235" s="127"/>
    </row>
    <row r="27236" spans="7:18" x14ac:dyDescent="0.2">
      <c r="G27236" s="64"/>
      <c r="H27236" s="64"/>
      <c r="O27236" s="87"/>
      <c r="P27236" s="127"/>
      <c r="Q27236" s="127"/>
      <c r="R27236" s="127"/>
    </row>
    <row r="27237" spans="7:18" x14ac:dyDescent="0.2">
      <c r="G27237" s="64"/>
      <c r="H27237" s="64"/>
      <c r="O27237" s="87"/>
      <c r="P27237" s="127"/>
      <c r="Q27237" s="127"/>
      <c r="R27237" s="127"/>
    </row>
    <row r="27238" spans="7:18" x14ac:dyDescent="0.2">
      <c r="G27238" s="64"/>
      <c r="H27238" s="64"/>
      <c r="O27238" s="87"/>
      <c r="P27238" s="127"/>
      <c r="Q27238" s="127"/>
      <c r="R27238" s="127"/>
    </row>
    <row r="27239" spans="7:18" x14ac:dyDescent="0.2">
      <c r="G27239" s="64"/>
      <c r="H27239" s="64"/>
      <c r="O27239" s="87"/>
      <c r="P27239" s="127"/>
      <c r="Q27239" s="127"/>
      <c r="R27239" s="127"/>
    </row>
    <row r="27240" spans="7:18" x14ac:dyDescent="0.2">
      <c r="G27240" s="64"/>
      <c r="H27240" s="64"/>
      <c r="O27240" s="87"/>
      <c r="P27240" s="127"/>
      <c r="Q27240" s="127"/>
      <c r="R27240" s="127"/>
    </row>
    <row r="27241" spans="7:18" x14ac:dyDescent="0.2">
      <c r="G27241" s="64"/>
      <c r="H27241" s="64"/>
      <c r="O27241" s="87"/>
      <c r="P27241" s="127"/>
      <c r="Q27241" s="127"/>
      <c r="R27241" s="127"/>
    </row>
    <row r="27242" spans="7:18" x14ac:dyDescent="0.2">
      <c r="G27242" s="64"/>
      <c r="H27242" s="64"/>
      <c r="O27242" s="87"/>
      <c r="P27242" s="127"/>
      <c r="Q27242" s="127"/>
      <c r="R27242" s="127"/>
    </row>
    <row r="27243" spans="7:18" x14ac:dyDescent="0.2">
      <c r="G27243" s="64"/>
      <c r="H27243" s="64"/>
      <c r="O27243" s="87"/>
      <c r="P27243" s="127"/>
      <c r="Q27243" s="127"/>
      <c r="R27243" s="127"/>
    </row>
    <row r="27244" spans="7:18" x14ac:dyDescent="0.2">
      <c r="G27244" s="64"/>
      <c r="H27244" s="64"/>
      <c r="O27244" s="87"/>
      <c r="P27244" s="127"/>
      <c r="Q27244" s="127"/>
      <c r="R27244" s="127"/>
    </row>
    <row r="27245" spans="7:18" x14ac:dyDescent="0.2">
      <c r="G27245" s="64"/>
      <c r="H27245" s="64"/>
      <c r="O27245" s="87"/>
      <c r="P27245" s="127"/>
      <c r="Q27245" s="127"/>
      <c r="R27245" s="127"/>
    </row>
    <row r="27246" spans="7:18" x14ac:dyDescent="0.2">
      <c r="G27246" s="64"/>
      <c r="H27246" s="64"/>
      <c r="O27246" s="87"/>
      <c r="P27246" s="127"/>
      <c r="Q27246" s="127"/>
      <c r="R27246" s="127"/>
    </row>
    <row r="27247" spans="7:18" x14ac:dyDescent="0.2">
      <c r="G27247" s="64"/>
      <c r="H27247" s="64"/>
      <c r="O27247" s="87"/>
      <c r="P27247" s="127"/>
      <c r="Q27247" s="127"/>
      <c r="R27247" s="127"/>
    </row>
    <row r="27248" spans="7:18" x14ac:dyDescent="0.2">
      <c r="G27248" s="64"/>
      <c r="H27248" s="64"/>
      <c r="O27248" s="87"/>
      <c r="P27248" s="127"/>
      <c r="Q27248" s="127"/>
      <c r="R27248" s="127"/>
    </row>
    <row r="27249" spans="7:18" x14ac:dyDescent="0.2">
      <c r="G27249" s="64"/>
      <c r="H27249" s="64"/>
      <c r="O27249" s="87"/>
      <c r="P27249" s="127"/>
      <c r="Q27249" s="127"/>
      <c r="R27249" s="127"/>
    </row>
    <row r="27250" spans="7:18" x14ac:dyDescent="0.2">
      <c r="G27250" s="64"/>
      <c r="H27250" s="64"/>
      <c r="O27250" s="87"/>
      <c r="P27250" s="127"/>
      <c r="Q27250" s="127"/>
      <c r="R27250" s="127"/>
    </row>
    <row r="27251" spans="7:18" x14ac:dyDescent="0.2">
      <c r="G27251" s="64"/>
      <c r="H27251" s="64"/>
      <c r="O27251" s="87"/>
      <c r="P27251" s="127"/>
      <c r="Q27251" s="127"/>
      <c r="R27251" s="127"/>
    </row>
    <row r="27252" spans="7:18" x14ac:dyDescent="0.2">
      <c r="G27252" s="64"/>
      <c r="H27252" s="64"/>
      <c r="O27252" s="87"/>
      <c r="P27252" s="127"/>
      <c r="Q27252" s="127"/>
      <c r="R27252" s="127"/>
    </row>
    <row r="27253" spans="7:18" x14ac:dyDescent="0.2">
      <c r="G27253" s="64"/>
      <c r="H27253" s="64"/>
      <c r="O27253" s="87"/>
      <c r="P27253" s="127"/>
      <c r="Q27253" s="127"/>
      <c r="R27253" s="127"/>
    </row>
    <row r="27254" spans="7:18" x14ac:dyDescent="0.2">
      <c r="G27254" s="64"/>
      <c r="H27254" s="64"/>
      <c r="O27254" s="87"/>
      <c r="P27254" s="127"/>
      <c r="Q27254" s="127"/>
      <c r="R27254" s="127"/>
    </row>
    <row r="27255" spans="7:18" x14ac:dyDescent="0.2">
      <c r="G27255" s="64"/>
      <c r="H27255" s="64"/>
      <c r="O27255" s="87"/>
      <c r="P27255" s="127"/>
      <c r="Q27255" s="127"/>
      <c r="R27255" s="127"/>
    </row>
    <row r="27256" spans="7:18" x14ac:dyDescent="0.2">
      <c r="G27256" s="64"/>
      <c r="H27256" s="64"/>
      <c r="O27256" s="87"/>
      <c r="P27256" s="127"/>
      <c r="Q27256" s="127"/>
      <c r="R27256" s="127"/>
    </row>
    <row r="27257" spans="7:18" x14ac:dyDescent="0.2">
      <c r="G27257" s="64"/>
      <c r="H27257" s="64"/>
      <c r="O27257" s="87"/>
      <c r="P27257" s="127"/>
      <c r="Q27257" s="127"/>
      <c r="R27257" s="127"/>
    </row>
    <row r="27258" spans="7:18" x14ac:dyDescent="0.2">
      <c r="G27258" s="64"/>
      <c r="H27258" s="64"/>
      <c r="O27258" s="87"/>
      <c r="P27258" s="127"/>
      <c r="Q27258" s="127"/>
      <c r="R27258" s="127"/>
    </row>
    <row r="27259" spans="7:18" x14ac:dyDescent="0.2">
      <c r="G27259" s="64"/>
      <c r="H27259" s="64"/>
      <c r="O27259" s="87"/>
      <c r="P27259" s="127"/>
      <c r="Q27259" s="127"/>
      <c r="R27259" s="127"/>
    </row>
    <row r="27260" spans="7:18" x14ac:dyDescent="0.2">
      <c r="G27260" s="64"/>
      <c r="H27260" s="64"/>
      <c r="O27260" s="87"/>
      <c r="P27260" s="127"/>
      <c r="Q27260" s="127"/>
      <c r="R27260" s="127"/>
    </row>
    <row r="27261" spans="7:18" x14ac:dyDescent="0.2">
      <c r="G27261" s="64"/>
      <c r="H27261" s="64"/>
      <c r="O27261" s="87"/>
      <c r="P27261" s="127"/>
      <c r="Q27261" s="127"/>
      <c r="R27261" s="127"/>
    </row>
    <row r="27262" spans="7:18" x14ac:dyDescent="0.2">
      <c r="G27262" s="64"/>
      <c r="H27262" s="64"/>
      <c r="O27262" s="87"/>
      <c r="P27262" s="127"/>
      <c r="Q27262" s="127"/>
      <c r="R27262" s="127"/>
    </row>
    <row r="27263" spans="7:18" x14ac:dyDescent="0.2">
      <c r="G27263" s="64"/>
      <c r="H27263" s="64"/>
      <c r="O27263" s="87"/>
      <c r="P27263" s="127"/>
      <c r="Q27263" s="127"/>
      <c r="R27263" s="127"/>
    </row>
    <row r="27264" spans="7:18" x14ac:dyDescent="0.2">
      <c r="G27264" s="64"/>
      <c r="H27264" s="64"/>
      <c r="O27264" s="87"/>
      <c r="P27264" s="127"/>
      <c r="Q27264" s="127"/>
      <c r="R27264" s="127"/>
    </row>
    <row r="27265" spans="7:18" x14ac:dyDescent="0.2">
      <c r="G27265" s="64"/>
      <c r="H27265" s="64"/>
      <c r="O27265" s="87"/>
      <c r="P27265" s="127"/>
      <c r="Q27265" s="127"/>
      <c r="R27265" s="127"/>
    </row>
    <row r="27266" spans="7:18" x14ac:dyDescent="0.2">
      <c r="G27266" s="64"/>
      <c r="H27266" s="64"/>
      <c r="O27266" s="87"/>
      <c r="P27266" s="127"/>
      <c r="Q27266" s="127"/>
      <c r="R27266" s="127"/>
    </row>
    <row r="27267" spans="7:18" x14ac:dyDescent="0.2">
      <c r="G27267" s="64"/>
      <c r="H27267" s="64"/>
      <c r="O27267" s="87"/>
      <c r="P27267" s="127"/>
      <c r="Q27267" s="127"/>
      <c r="R27267" s="127"/>
    </row>
    <row r="27268" spans="7:18" x14ac:dyDescent="0.2">
      <c r="G27268" s="64"/>
      <c r="H27268" s="64"/>
      <c r="O27268" s="87"/>
      <c r="P27268" s="127"/>
      <c r="Q27268" s="127"/>
      <c r="R27268" s="127"/>
    </row>
    <row r="27269" spans="7:18" x14ac:dyDescent="0.2">
      <c r="G27269" s="64"/>
      <c r="H27269" s="64"/>
      <c r="O27269" s="87"/>
      <c r="P27269" s="127"/>
      <c r="Q27269" s="127"/>
      <c r="R27269" s="127"/>
    </row>
    <row r="27270" spans="7:18" x14ac:dyDescent="0.2">
      <c r="G27270" s="64"/>
      <c r="H27270" s="64"/>
      <c r="O27270" s="87"/>
      <c r="P27270" s="127"/>
      <c r="Q27270" s="127"/>
      <c r="R27270" s="127"/>
    </row>
    <row r="27271" spans="7:18" x14ac:dyDescent="0.2">
      <c r="G27271" s="64"/>
      <c r="H27271" s="64"/>
      <c r="O27271" s="87"/>
      <c r="P27271" s="127"/>
      <c r="Q27271" s="127"/>
      <c r="R27271" s="127"/>
    </row>
    <row r="27272" spans="7:18" x14ac:dyDescent="0.2">
      <c r="G27272" s="64"/>
      <c r="H27272" s="64"/>
      <c r="O27272" s="87"/>
      <c r="P27272" s="127"/>
      <c r="Q27272" s="127"/>
      <c r="R27272" s="127"/>
    </row>
    <row r="27273" spans="7:18" x14ac:dyDescent="0.2">
      <c r="G27273" s="64"/>
      <c r="H27273" s="64"/>
      <c r="O27273" s="87"/>
      <c r="P27273" s="127"/>
      <c r="Q27273" s="127"/>
      <c r="R27273" s="127"/>
    </row>
    <row r="27274" spans="7:18" x14ac:dyDescent="0.2">
      <c r="G27274" s="64"/>
      <c r="H27274" s="64"/>
      <c r="O27274" s="87"/>
      <c r="P27274" s="127"/>
      <c r="Q27274" s="127"/>
      <c r="R27274" s="127"/>
    </row>
    <row r="27275" spans="7:18" x14ac:dyDescent="0.2">
      <c r="G27275" s="64"/>
      <c r="H27275" s="64"/>
      <c r="O27275" s="87"/>
      <c r="P27275" s="127"/>
      <c r="Q27275" s="127"/>
      <c r="R27275" s="127"/>
    </row>
    <row r="27276" spans="7:18" x14ac:dyDescent="0.2">
      <c r="G27276" s="64"/>
      <c r="H27276" s="64"/>
      <c r="O27276" s="87"/>
      <c r="P27276" s="127"/>
      <c r="Q27276" s="127"/>
      <c r="R27276" s="127"/>
    </row>
    <row r="27277" spans="7:18" x14ac:dyDescent="0.2">
      <c r="G27277" s="64"/>
      <c r="H27277" s="64"/>
      <c r="O27277" s="87"/>
      <c r="P27277" s="127"/>
      <c r="Q27277" s="127"/>
      <c r="R27277" s="127"/>
    </row>
    <row r="27278" spans="7:18" x14ac:dyDescent="0.2">
      <c r="G27278" s="64"/>
      <c r="H27278" s="64"/>
      <c r="O27278" s="87"/>
      <c r="P27278" s="127"/>
      <c r="Q27278" s="127"/>
      <c r="R27278" s="127"/>
    </row>
    <row r="27279" spans="7:18" x14ac:dyDescent="0.2">
      <c r="G27279" s="64"/>
      <c r="H27279" s="64"/>
      <c r="O27279" s="87"/>
      <c r="P27279" s="127"/>
      <c r="Q27279" s="127"/>
      <c r="R27279" s="127"/>
    </row>
    <row r="27280" spans="7:18" x14ac:dyDescent="0.2">
      <c r="G27280" s="64"/>
      <c r="H27280" s="64"/>
      <c r="O27280" s="87"/>
      <c r="P27280" s="127"/>
      <c r="Q27280" s="127"/>
      <c r="R27280" s="127"/>
    </row>
    <row r="27281" spans="7:18" x14ac:dyDescent="0.2">
      <c r="G27281" s="64"/>
      <c r="H27281" s="64"/>
      <c r="O27281" s="87"/>
      <c r="P27281" s="127"/>
      <c r="Q27281" s="127"/>
      <c r="R27281" s="127"/>
    </row>
    <row r="27282" spans="7:18" x14ac:dyDescent="0.2">
      <c r="G27282" s="64"/>
      <c r="H27282" s="64"/>
      <c r="O27282" s="87"/>
      <c r="P27282" s="127"/>
      <c r="Q27282" s="127"/>
      <c r="R27282" s="127"/>
    </row>
    <row r="27283" spans="7:18" x14ac:dyDescent="0.2">
      <c r="G27283" s="64"/>
      <c r="H27283" s="64"/>
      <c r="O27283" s="87"/>
      <c r="P27283" s="127"/>
      <c r="Q27283" s="127"/>
      <c r="R27283" s="127"/>
    </row>
    <row r="27284" spans="7:18" x14ac:dyDescent="0.2">
      <c r="G27284" s="64"/>
      <c r="H27284" s="64"/>
      <c r="O27284" s="87"/>
      <c r="P27284" s="127"/>
      <c r="Q27284" s="127"/>
      <c r="R27284" s="127"/>
    </row>
    <row r="27285" spans="7:18" x14ac:dyDescent="0.2">
      <c r="G27285" s="64"/>
      <c r="H27285" s="64"/>
      <c r="O27285" s="87"/>
      <c r="P27285" s="127"/>
      <c r="Q27285" s="127"/>
      <c r="R27285" s="127"/>
    </row>
    <row r="27286" spans="7:18" x14ac:dyDescent="0.2">
      <c r="G27286" s="64"/>
      <c r="H27286" s="64"/>
      <c r="O27286" s="87"/>
      <c r="P27286" s="127"/>
      <c r="Q27286" s="127"/>
      <c r="R27286" s="127"/>
    </row>
    <row r="27287" spans="7:18" x14ac:dyDescent="0.2">
      <c r="G27287" s="64"/>
      <c r="H27287" s="64"/>
      <c r="O27287" s="87"/>
      <c r="P27287" s="127"/>
      <c r="Q27287" s="127"/>
      <c r="R27287" s="127"/>
    </row>
    <row r="27288" spans="7:18" x14ac:dyDescent="0.2">
      <c r="G27288" s="64"/>
      <c r="H27288" s="64"/>
      <c r="O27288" s="87"/>
      <c r="P27288" s="127"/>
      <c r="Q27288" s="127"/>
      <c r="R27288" s="127"/>
    </row>
    <row r="27289" spans="7:18" x14ac:dyDescent="0.2">
      <c r="G27289" s="64"/>
      <c r="H27289" s="64"/>
      <c r="O27289" s="87"/>
      <c r="P27289" s="127"/>
      <c r="Q27289" s="127"/>
      <c r="R27289" s="127"/>
    </row>
    <row r="27290" spans="7:18" x14ac:dyDescent="0.2">
      <c r="G27290" s="64"/>
      <c r="H27290" s="64"/>
      <c r="O27290" s="87"/>
      <c r="P27290" s="127"/>
      <c r="Q27290" s="127"/>
      <c r="R27290" s="127"/>
    </row>
    <row r="27291" spans="7:18" x14ac:dyDescent="0.2">
      <c r="G27291" s="64"/>
      <c r="H27291" s="64"/>
      <c r="O27291" s="87"/>
      <c r="P27291" s="127"/>
      <c r="Q27291" s="127"/>
      <c r="R27291" s="127"/>
    </row>
    <row r="27292" spans="7:18" x14ac:dyDescent="0.2">
      <c r="G27292" s="64"/>
      <c r="H27292" s="64"/>
      <c r="O27292" s="87"/>
      <c r="P27292" s="127"/>
      <c r="Q27292" s="127"/>
      <c r="R27292" s="127"/>
    </row>
    <row r="27293" spans="7:18" x14ac:dyDescent="0.2">
      <c r="G27293" s="64"/>
      <c r="H27293" s="64"/>
      <c r="O27293" s="87"/>
      <c r="P27293" s="127"/>
      <c r="Q27293" s="127"/>
      <c r="R27293" s="127"/>
    </row>
    <row r="27294" spans="7:18" x14ac:dyDescent="0.2">
      <c r="G27294" s="64"/>
      <c r="H27294" s="64"/>
      <c r="O27294" s="87"/>
      <c r="P27294" s="127"/>
      <c r="Q27294" s="127"/>
      <c r="R27294" s="127"/>
    </row>
    <row r="27295" spans="7:18" x14ac:dyDescent="0.2">
      <c r="G27295" s="64"/>
      <c r="H27295" s="64"/>
      <c r="O27295" s="87"/>
      <c r="P27295" s="127"/>
      <c r="Q27295" s="127"/>
      <c r="R27295" s="127"/>
    </row>
    <row r="27296" spans="7:18" x14ac:dyDescent="0.2">
      <c r="G27296" s="64"/>
      <c r="H27296" s="64"/>
      <c r="O27296" s="87"/>
      <c r="P27296" s="127"/>
      <c r="Q27296" s="127"/>
      <c r="R27296" s="127"/>
    </row>
    <row r="27297" spans="7:18" x14ac:dyDescent="0.2">
      <c r="G27297" s="64"/>
      <c r="H27297" s="64"/>
      <c r="O27297" s="87"/>
      <c r="P27297" s="127"/>
      <c r="Q27297" s="127"/>
      <c r="R27297" s="127"/>
    </row>
    <row r="27298" spans="7:18" x14ac:dyDescent="0.2">
      <c r="G27298" s="64"/>
      <c r="H27298" s="64"/>
      <c r="O27298" s="87"/>
      <c r="P27298" s="127"/>
      <c r="Q27298" s="127"/>
      <c r="R27298" s="127"/>
    </row>
    <row r="27299" spans="7:18" x14ac:dyDescent="0.2">
      <c r="G27299" s="64"/>
      <c r="H27299" s="64"/>
      <c r="O27299" s="87"/>
      <c r="P27299" s="127"/>
      <c r="Q27299" s="127"/>
      <c r="R27299" s="127"/>
    </row>
    <row r="27300" spans="7:18" x14ac:dyDescent="0.2">
      <c r="G27300" s="64"/>
      <c r="H27300" s="64"/>
      <c r="O27300" s="87"/>
      <c r="P27300" s="127"/>
      <c r="Q27300" s="127"/>
      <c r="R27300" s="127"/>
    </row>
    <row r="27301" spans="7:18" x14ac:dyDescent="0.2">
      <c r="G27301" s="64"/>
      <c r="H27301" s="64"/>
      <c r="O27301" s="87"/>
      <c r="P27301" s="127"/>
      <c r="Q27301" s="127"/>
      <c r="R27301" s="127"/>
    </row>
    <row r="27302" spans="7:18" x14ac:dyDescent="0.2">
      <c r="G27302" s="64"/>
      <c r="H27302" s="64"/>
      <c r="O27302" s="87"/>
      <c r="P27302" s="127"/>
      <c r="Q27302" s="127"/>
      <c r="R27302" s="127"/>
    </row>
    <row r="27303" spans="7:18" x14ac:dyDescent="0.2">
      <c r="G27303" s="64"/>
      <c r="H27303" s="64"/>
      <c r="O27303" s="87"/>
      <c r="P27303" s="127"/>
      <c r="Q27303" s="127"/>
      <c r="R27303" s="127"/>
    </row>
    <row r="27304" spans="7:18" x14ac:dyDescent="0.2">
      <c r="G27304" s="64"/>
      <c r="H27304" s="64"/>
      <c r="O27304" s="87"/>
      <c r="P27304" s="127"/>
      <c r="Q27304" s="127"/>
      <c r="R27304" s="127"/>
    </row>
    <row r="27305" spans="7:18" x14ac:dyDescent="0.2">
      <c r="G27305" s="64"/>
      <c r="H27305" s="64"/>
      <c r="O27305" s="87"/>
      <c r="P27305" s="127"/>
      <c r="Q27305" s="127"/>
      <c r="R27305" s="127"/>
    </row>
    <row r="27306" spans="7:18" x14ac:dyDescent="0.2">
      <c r="G27306" s="64"/>
      <c r="H27306" s="64"/>
      <c r="O27306" s="87"/>
      <c r="P27306" s="127"/>
      <c r="Q27306" s="127"/>
      <c r="R27306" s="127"/>
    </row>
    <row r="27307" spans="7:18" x14ac:dyDescent="0.2">
      <c r="G27307" s="64"/>
      <c r="H27307" s="64"/>
      <c r="O27307" s="87"/>
      <c r="P27307" s="127"/>
      <c r="Q27307" s="127"/>
      <c r="R27307" s="127"/>
    </row>
    <row r="27308" spans="7:18" x14ac:dyDescent="0.2">
      <c r="G27308" s="64"/>
      <c r="H27308" s="64"/>
      <c r="O27308" s="87"/>
      <c r="P27308" s="127"/>
      <c r="Q27308" s="127"/>
      <c r="R27308" s="127"/>
    </row>
    <row r="27309" spans="7:18" x14ac:dyDescent="0.2">
      <c r="G27309" s="64"/>
      <c r="H27309" s="64"/>
      <c r="O27309" s="87"/>
      <c r="P27309" s="127"/>
      <c r="Q27309" s="127"/>
      <c r="R27309" s="127"/>
    </row>
    <row r="27310" spans="7:18" x14ac:dyDescent="0.2">
      <c r="G27310" s="64"/>
      <c r="H27310" s="64"/>
      <c r="O27310" s="87"/>
      <c r="P27310" s="127"/>
      <c r="Q27310" s="127"/>
      <c r="R27310" s="127"/>
    </row>
    <row r="27311" spans="7:18" x14ac:dyDescent="0.2">
      <c r="G27311" s="64"/>
      <c r="H27311" s="64"/>
      <c r="O27311" s="87"/>
      <c r="P27311" s="127"/>
      <c r="Q27311" s="127"/>
      <c r="R27311" s="127"/>
    </row>
    <row r="27312" spans="7:18" x14ac:dyDescent="0.2">
      <c r="G27312" s="64"/>
      <c r="H27312" s="64"/>
      <c r="O27312" s="87"/>
      <c r="P27312" s="127"/>
      <c r="Q27312" s="127"/>
      <c r="R27312" s="127"/>
    </row>
    <row r="27313" spans="7:18" x14ac:dyDescent="0.2">
      <c r="G27313" s="64"/>
      <c r="H27313" s="64"/>
      <c r="O27313" s="87"/>
      <c r="P27313" s="127"/>
      <c r="Q27313" s="127"/>
      <c r="R27313" s="127"/>
    </row>
    <row r="27314" spans="7:18" x14ac:dyDescent="0.2">
      <c r="G27314" s="64"/>
      <c r="H27314" s="64"/>
      <c r="O27314" s="87"/>
      <c r="P27314" s="127"/>
      <c r="Q27314" s="127"/>
      <c r="R27314" s="127"/>
    </row>
    <row r="27315" spans="7:18" x14ac:dyDescent="0.2">
      <c r="G27315" s="64"/>
      <c r="H27315" s="64"/>
      <c r="O27315" s="87"/>
      <c r="P27315" s="127"/>
      <c r="Q27315" s="127"/>
      <c r="R27315" s="127"/>
    </row>
    <row r="27316" spans="7:18" x14ac:dyDescent="0.2">
      <c r="G27316" s="64"/>
      <c r="H27316" s="64"/>
      <c r="O27316" s="87"/>
      <c r="P27316" s="127"/>
      <c r="Q27316" s="127"/>
      <c r="R27316" s="127"/>
    </row>
    <row r="27317" spans="7:18" x14ac:dyDescent="0.2">
      <c r="G27317" s="64"/>
      <c r="H27317" s="64"/>
      <c r="O27317" s="87"/>
      <c r="P27317" s="127"/>
      <c r="Q27317" s="127"/>
      <c r="R27317" s="127"/>
    </row>
    <row r="27318" spans="7:18" x14ac:dyDescent="0.2">
      <c r="G27318" s="64"/>
      <c r="H27318" s="64"/>
      <c r="O27318" s="87"/>
      <c r="P27318" s="127"/>
      <c r="Q27318" s="127"/>
      <c r="R27318" s="127"/>
    </row>
    <row r="27319" spans="7:18" x14ac:dyDescent="0.2">
      <c r="G27319" s="64"/>
      <c r="H27319" s="64"/>
      <c r="O27319" s="87"/>
      <c r="P27319" s="127"/>
      <c r="Q27319" s="127"/>
      <c r="R27319" s="127"/>
    </row>
    <row r="27320" spans="7:18" x14ac:dyDescent="0.2">
      <c r="G27320" s="64"/>
      <c r="H27320" s="64"/>
      <c r="O27320" s="87"/>
      <c r="P27320" s="127"/>
      <c r="Q27320" s="127"/>
      <c r="R27320" s="127"/>
    </row>
    <row r="27321" spans="7:18" x14ac:dyDescent="0.2">
      <c r="G27321" s="64"/>
      <c r="H27321" s="64"/>
      <c r="O27321" s="87"/>
      <c r="P27321" s="127"/>
      <c r="Q27321" s="127"/>
      <c r="R27321" s="127"/>
    </row>
    <row r="27322" spans="7:18" x14ac:dyDescent="0.2">
      <c r="G27322" s="64"/>
      <c r="H27322" s="64"/>
      <c r="O27322" s="87"/>
      <c r="P27322" s="127"/>
      <c r="Q27322" s="127"/>
      <c r="R27322" s="127"/>
    </row>
    <row r="27323" spans="7:18" x14ac:dyDescent="0.2">
      <c r="G27323" s="64"/>
      <c r="H27323" s="64"/>
      <c r="O27323" s="87"/>
      <c r="P27323" s="127"/>
      <c r="Q27323" s="127"/>
      <c r="R27323" s="127"/>
    </row>
    <row r="27324" spans="7:18" x14ac:dyDescent="0.2">
      <c r="G27324" s="64"/>
      <c r="H27324" s="64"/>
      <c r="O27324" s="87"/>
      <c r="P27324" s="127"/>
      <c r="Q27324" s="127"/>
      <c r="R27324" s="127"/>
    </row>
    <row r="27325" spans="7:18" x14ac:dyDescent="0.2">
      <c r="G27325" s="64"/>
      <c r="H27325" s="64"/>
      <c r="O27325" s="87"/>
      <c r="P27325" s="127"/>
      <c r="Q27325" s="127"/>
      <c r="R27325" s="127"/>
    </row>
    <row r="27326" spans="7:18" x14ac:dyDescent="0.2">
      <c r="G27326" s="64"/>
      <c r="H27326" s="64"/>
      <c r="O27326" s="87"/>
      <c r="P27326" s="127"/>
      <c r="Q27326" s="127"/>
      <c r="R27326" s="127"/>
    </row>
    <row r="27327" spans="7:18" x14ac:dyDescent="0.2">
      <c r="G27327" s="64"/>
      <c r="H27327" s="64"/>
      <c r="O27327" s="87"/>
      <c r="P27327" s="127"/>
      <c r="Q27327" s="127"/>
      <c r="R27327" s="127"/>
    </row>
    <row r="27328" spans="7:18" x14ac:dyDescent="0.2">
      <c r="G27328" s="64"/>
      <c r="H27328" s="64"/>
      <c r="O27328" s="87"/>
      <c r="P27328" s="127"/>
      <c r="Q27328" s="127"/>
      <c r="R27328" s="127"/>
    </row>
    <row r="27329" spans="7:18" x14ac:dyDescent="0.2">
      <c r="G27329" s="64"/>
      <c r="H27329" s="64"/>
      <c r="O27329" s="87"/>
      <c r="P27329" s="127"/>
      <c r="Q27329" s="127"/>
      <c r="R27329" s="127"/>
    </row>
    <row r="27330" spans="7:18" x14ac:dyDescent="0.2">
      <c r="G27330" s="64"/>
      <c r="H27330" s="64"/>
      <c r="O27330" s="87"/>
      <c r="P27330" s="127"/>
      <c r="Q27330" s="127"/>
      <c r="R27330" s="127"/>
    </row>
    <row r="27331" spans="7:18" x14ac:dyDescent="0.2">
      <c r="G27331" s="64"/>
      <c r="H27331" s="64"/>
      <c r="O27331" s="87"/>
      <c r="P27331" s="127"/>
      <c r="Q27331" s="127"/>
      <c r="R27331" s="127"/>
    </row>
    <row r="27332" spans="7:18" x14ac:dyDescent="0.2">
      <c r="G27332" s="64"/>
      <c r="H27332" s="64"/>
      <c r="O27332" s="87"/>
      <c r="P27332" s="127"/>
      <c r="Q27332" s="127"/>
      <c r="R27332" s="127"/>
    </row>
    <row r="27333" spans="7:18" x14ac:dyDescent="0.2">
      <c r="G27333" s="64"/>
      <c r="H27333" s="64"/>
      <c r="O27333" s="87"/>
      <c r="P27333" s="127"/>
      <c r="Q27333" s="127"/>
      <c r="R27333" s="127"/>
    </row>
    <row r="27334" spans="7:18" x14ac:dyDescent="0.2">
      <c r="G27334" s="64"/>
      <c r="H27334" s="64"/>
      <c r="O27334" s="87"/>
      <c r="P27334" s="127"/>
      <c r="Q27334" s="127"/>
      <c r="R27334" s="127"/>
    </row>
    <row r="27335" spans="7:18" x14ac:dyDescent="0.2">
      <c r="G27335" s="64"/>
      <c r="H27335" s="64"/>
      <c r="O27335" s="87"/>
      <c r="P27335" s="127"/>
      <c r="Q27335" s="127"/>
      <c r="R27335" s="127"/>
    </row>
    <row r="27336" spans="7:18" x14ac:dyDescent="0.2">
      <c r="G27336" s="64"/>
      <c r="H27336" s="64"/>
      <c r="O27336" s="87"/>
      <c r="P27336" s="127"/>
      <c r="Q27336" s="127"/>
      <c r="R27336" s="127"/>
    </row>
    <row r="27337" spans="7:18" x14ac:dyDescent="0.2">
      <c r="G27337" s="64"/>
      <c r="H27337" s="64"/>
      <c r="O27337" s="87"/>
      <c r="P27337" s="127"/>
      <c r="Q27337" s="127"/>
      <c r="R27337" s="127"/>
    </row>
    <row r="27338" spans="7:18" x14ac:dyDescent="0.2">
      <c r="G27338" s="64"/>
      <c r="H27338" s="64"/>
      <c r="O27338" s="87"/>
      <c r="P27338" s="127"/>
      <c r="Q27338" s="127"/>
      <c r="R27338" s="127"/>
    </row>
    <row r="27339" spans="7:18" x14ac:dyDescent="0.2">
      <c r="G27339" s="64"/>
      <c r="H27339" s="64"/>
      <c r="O27339" s="87"/>
      <c r="P27339" s="127"/>
      <c r="Q27339" s="127"/>
      <c r="R27339" s="127"/>
    </row>
    <row r="27340" spans="7:18" x14ac:dyDescent="0.2">
      <c r="G27340" s="64"/>
      <c r="H27340" s="64"/>
      <c r="O27340" s="87"/>
      <c r="P27340" s="127"/>
      <c r="Q27340" s="127"/>
      <c r="R27340" s="127"/>
    </row>
    <row r="27341" spans="7:18" x14ac:dyDescent="0.2">
      <c r="G27341" s="64"/>
      <c r="H27341" s="64"/>
      <c r="O27341" s="87"/>
      <c r="P27341" s="127"/>
      <c r="Q27341" s="127"/>
      <c r="R27341" s="127"/>
    </row>
    <row r="27342" spans="7:18" x14ac:dyDescent="0.2">
      <c r="G27342" s="64"/>
      <c r="H27342" s="64"/>
      <c r="O27342" s="87"/>
      <c r="P27342" s="127"/>
      <c r="Q27342" s="127"/>
      <c r="R27342" s="127"/>
    </row>
    <row r="27343" spans="7:18" x14ac:dyDescent="0.2">
      <c r="G27343" s="64"/>
      <c r="H27343" s="64"/>
      <c r="O27343" s="87"/>
      <c r="P27343" s="127"/>
      <c r="Q27343" s="127"/>
      <c r="R27343" s="127"/>
    </row>
    <row r="27344" spans="7:18" x14ac:dyDescent="0.2">
      <c r="G27344" s="64"/>
      <c r="H27344" s="64"/>
      <c r="O27344" s="87"/>
      <c r="P27344" s="127"/>
      <c r="Q27344" s="127"/>
      <c r="R27344" s="127"/>
    </row>
    <row r="27345" spans="7:18" x14ac:dyDescent="0.2">
      <c r="G27345" s="64"/>
      <c r="H27345" s="64"/>
      <c r="O27345" s="87"/>
      <c r="P27345" s="127"/>
      <c r="Q27345" s="127"/>
      <c r="R27345" s="127"/>
    </row>
    <row r="27346" spans="7:18" x14ac:dyDescent="0.2">
      <c r="G27346" s="64"/>
      <c r="H27346" s="64"/>
      <c r="O27346" s="87"/>
      <c r="P27346" s="127"/>
      <c r="Q27346" s="127"/>
      <c r="R27346" s="127"/>
    </row>
    <row r="27347" spans="7:18" x14ac:dyDescent="0.2">
      <c r="G27347" s="64"/>
      <c r="H27347" s="64"/>
      <c r="O27347" s="87"/>
      <c r="P27347" s="127"/>
      <c r="Q27347" s="127"/>
      <c r="R27347" s="127"/>
    </row>
    <row r="27348" spans="7:18" x14ac:dyDescent="0.2">
      <c r="G27348" s="64"/>
      <c r="H27348" s="64"/>
      <c r="O27348" s="87"/>
      <c r="P27348" s="127"/>
      <c r="Q27348" s="127"/>
      <c r="R27348" s="127"/>
    </row>
    <row r="27349" spans="7:18" x14ac:dyDescent="0.2">
      <c r="G27349" s="64"/>
      <c r="H27349" s="64"/>
      <c r="O27349" s="87"/>
      <c r="P27349" s="127"/>
      <c r="Q27349" s="127"/>
      <c r="R27349" s="127"/>
    </row>
    <row r="27350" spans="7:18" x14ac:dyDescent="0.2">
      <c r="G27350" s="64"/>
      <c r="H27350" s="64"/>
      <c r="O27350" s="87"/>
      <c r="P27350" s="127"/>
      <c r="Q27350" s="127"/>
      <c r="R27350" s="127"/>
    </row>
    <row r="27351" spans="7:18" x14ac:dyDescent="0.2">
      <c r="G27351" s="64"/>
      <c r="H27351" s="64"/>
      <c r="O27351" s="87"/>
      <c r="P27351" s="127"/>
      <c r="Q27351" s="127"/>
      <c r="R27351" s="127"/>
    </row>
    <row r="27352" spans="7:18" x14ac:dyDescent="0.2">
      <c r="G27352" s="64"/>
      <c r="H27352" s="64"/>
      <c r="O27352" s="87"/>
      <c r="P27352" s="127"/>
      <c r="Q27352" s="127"/>
      <c r="R27352" s="127"/>
    </row>
    <row r="27353" spans="7:18" x14ac:dyDescent="0.2">
      <c r="G27353" s="64"/>
      <c r="H27353" s="64"/>
      <c r="O27353" s="87"/>
      <c r="P27353" s="127"/>
      <c r="Q27353" s="127"/>
      <c r="R27353" s="127"/>
    </row>
    <row r="27354" spans="7:18" x14ac:dyDescent="0.2">
      <c r="G27354" s="64"/>
      <c r="H27354" s="64"/>
      <c r="O27354" s="87"/>
      <c r="P27354" s="127"/>
      <c r="Q27354" s="127"/>
      <c r="R27354" s="127"/>
    </row>
    <row r="27355" spans="7:18" x14ac:dyDescent="0.2">
      <c r="G27355" s="64"/>
      <c r="H27355" s="64"/>
      <c r="O27355" s="87"/>
      <c r="P27355" s="127"/>
      <c r="Q27355" s="127"/>
      <c r="R27355" s="127"/>
    </row>
    <row r="27356" spans="7:18" x14ac:dyDescent="0.2">
      <c r="G27356" s="64"/>
      <c r="H27356" s="64"/>
      <c r="O27356" s="87"/>
      <c r="P27356" s="127"/>
      <c r="Q27356" s="127"/>
      <c r="R27356" s="127"/>
    </row>
    <row r="27357" spans="7:18" x14ac:dyDescent="0.2">
      <c r="G27357" s="64"/>
      <c r="H27357" s="64"/>
      <c r="O27357" s="87"/>
      <c r="P27357" s="127"/>
      <c r="Q27357" s="127"/>
      <c r="R27357" s="127"/>
    </row>
    <row r="27358" spans="7:18" x14ac:dyDescent="0.2">
      <c r="G27358" s="64"/>
      <c r="H27358" s="64"/>
      <c r="O27358" s="87"/>
      <c r="P27358" s="127"/>
      <c r="Q27358" s="127"/>
      <c r="R27358" s="127"/>
    </row>
    <row r="27359" spans="7:18" x14ac:dyDescent="0.2">
      <c r="G27359" s="64"/>
      <c r="H27359" s="64"/>
      <c r="O27359" s="87"/>
      <c r="P27359" s="127"/>
      <c r="Q27359" s="127"/>
      <c r="R27359" s="127"/>
    </row>
    <row r="27360" spans="7:18" x14ac:dyDescent="0.2">
      <c r="G27360" s="64"/>
      <c r="H27360" s="64"/>
      <c r="O27360" s="87"/>
      <c r="P27360" s="127"/>
      <c r="Q27360" s="127"/>
      <c r="R27360" s="127"/>
    </row>
    <row r="27361" spans="7:18" x14ac:dyDescent="0.2">
      <c r="G27361" s="64"/>
      <c r="H27361" s="64"/>
      <c r="O27361" s="87"/>
      <c r="P27361" s="127"/>
      <c r="Q27361" s="127"/>
      <c r="R27361" s="127"/>
    </row>
    <row r="27362" spans="7:18" x14ac:dyDescent="0.2">
      <c r="G27362" s="64"/>
      <c r="H27362" s="64"/>
      <c r="O27362" s="87"/>
      <c r="P27362" s="127"/>
      <c r="Q27362" s="127"/>
      <c r="R27362" s="127"/>
    </row>
    <row r="27363" spans="7:18" x14ac:dyDescent="0.2">
      <c r="G27363" s="64"/>
      <c r="H27363" s="64"/>
      <c r="O27363" s="87"/>
      <c r="P27363" s="127"/>
      <c r="Q27363" s="127"/>
      <c r="R27363" s="127"/>
    </row>
    <row r="27364" spans="7:18" x14ac:dyDescent="0.2">
      <c r="G27364" s="64"/>
      <c r="H27364" s="64"/>
      <c r="O27364" s="87"/>
      <c r="P27364" s="127"/>
      <c r="Q27364" s="127"/>
      <c r="R27364" s="127"/>
    </row>
    <row r="27365" spans="7:18" x14ac:dyDescent="0.2">
      <c r="G27365" s="64"/>
      <c r="H27365" s="64"/>
      <c r="O27365" s="87"/>
      <c r="P27365" s="127"/>
      <c r="Q27365" s="127"/>
      <c r="R27365" s="127"/>
    </row>
    <row r="27366" spans="7:18" x14ac:dyDescent="0.2">
      <c r="G27366" s="64"/>
      <c r="H27366" s="64"/>
      <c r="O27366" s="87"/>
      <c r="P27366" s="127"/>
      <c r="Q27366" s="127"/>
      <c r="R27366" s="127"/>
    </row>
    <row r="27367" spans="7:18" x14ac:dyDescent="0.2">
      <c r="G27367" s="64"/>
      <c r="H27367" s="64"/>
      <c r="O27367" s="87"/>
      <c r="P27367" s="127"/>
      <c r="Q27367" s="127"/>
      <c r="R27367" s="127"/>
    </row>
    <row r="27368" spans="7:18" x14ac:dyDescent="0.2">
      <c r="G27368" s="64"/>
      <c r="H27368" s="64"/>
      <c r="O27368" s="87"/>
      <c r="P27368" s="127"/>
      <c r="Q27368" s="127"/>
      <c r="R27368" s="127"/>
    </row>
    <row r="27369" spans="7:18" x14ac:dyDescent="0.2">
      <c r="G27369" s="64"/>
      <c r="H27369" s="64"/>
      <c r="O27369" s="87"/>
      <c r="P27369" s="127"/>
      <c r="Q27369" s="127"/>
      <c r="R27369" s="127"/>
    </row>
    <row r="27370" spans="7:18" x14ac:dyDescent="0.2">
      <c r="G27370" s="64"/>
      <c r="H27370" s="64"/>
      <c r="O27370" s="87"/>
      <c r="P27370" s="127"/>
      <c r="Q27370" s="127"/>
      <c r="R27370" s="127"/>
    </row>
    <row r="27371" spans="7:18" x14ac:dyDescent="0.2">
      <c r="G27371" s="64"/>
      <c r="H27371" s="64"/>
      <c r="O27371" s="87"/>
      <c r="P27371" s="127"/>
      <c r="Q27371" s="127"/>
      <c r="R27371" s="127"/>
    </row>
    <row r="27372" spans="7:18" x14ac:dyDescent="0.2">
      <c r="G27372" s="64"/>
      <c r="H27372" s="64"/>
      <c r="O27372" s="87"/>
      <c r="P27372" s="127"/>
      <c r="Q27372" s="127"/>
      <c r="R27372" s="127"/>
    </row>
    <row r="27373" spans="7:18" x14ac:dyDescent="0.2">
      <c r="G27373" s="64"/>
      <c r="H27373" s="64"/>
      <c r="O27373" s="87"/>
      <c r="P27373" s="127"/>
      <c r="Q27373" s="127"/>
      <c r="R27373" s="127"/>
    </row>
    <row r="27374" spans="7:18" x14ac:dyDescent="0.2">
      <c r="G27374" s="64"/>
      <c r="H27374" s="64"/>
      <c r="O27374" s="87"/>
      <c r="P27374" s="127"/>
      <c r="Q27374" s="127"/>
      <c r="R27374" s="127"/>
    </row>
    <row r="27375" spans="7:18" x14ac:dyDescent="0.2">
      <c r="G27375" s="64"/>
      <c r="H27375" s="64"/>
      <c r="O27375" s="87"/>
      <c r="P27375" s="127"/>
      <c r="Q27375" s="127"/>
      <c r="R27375" s="127"/>
    </row>
    <row r="27376" spans="7:18" x14ac:dyDescent="0.2">
      <c r="G27376" s="64"/>
      <c r="H27376" s="64"/>
      <c r="O27376" s="87"/>
      <c r="P27376" s="127"/>
      <c r="Q27376" s="127"/>
      <c r="R27376" s="127"/>
    </row>
    <row r="27377" spans="7:18" x14ac:dyDescent="0.2">
      <c r="G27377" s="64"/>
      <c r="H27377" s="64"/>
      <c r="O27377" s="87"/>
      <c r="P27377" s="127"/>
      <c r="Q27377" s="127"/>
      <c r="R27377" s="127"/>
    </row>
    <row r="27378" spans="7:18" x14ac:dyDescent="0.2">
      <c r="G27378" s="64"/>
      <c r="H27378" s="64"/>
      <c r="O27378" s="87"/>
      <c r="P27378" s="127"/>
      <c r="Q27378" s="127"/>
      <c r="R27378" s="127"/>
    </row>
    <row r="27379" spans="7:18" x14ac:dyDescent="0.2">
      <c r="G27379" s="64"/>
      <c r="H27379" s="64"/>
      <c r="O27379" s="87"/>
      <c r="P27379" s="127"/>
      <c r="Q27379" s="127"/>
      <c r="R27379" s="127"/>
    </row>
    <row r="27380" spans="7:18" x14ac:dyDescent="0.2">
      <c r="G27380" s="64"/>
      <c r="H27380" s="64"/>
      <c r="O27380" s="87"/>
      <c r="P27380" s="127"/>
      <c r="Q27380" s="127"/>
      <c r="R27380" s="127"/>
    </row>
    <row r="27381" spans="7:18" x14ac:dyDescent="0.2">
      <c r="G27381" s="64"/>
      <c r="H27381" s="64"/>
      <c r="O27381" s="87"/>
      <c r="P27381" s="127"/>
      <c r="Q27381" s="127"/>
      <c r="R27381" s="127"/>
    </row>
    <row r="27382" spans="7:18" x14ac:dyDescent="0.2">
      <c r="G27382" s="64"/>
      <c r="H27382" s="64"/>
      <c r="O27382" s="87"/>
      <c r="P27382" s="127"/>
      <c r="Q27382" s="127"/>
      <c r="R27382" s="127"/>
    </row>
    <row r="27383" spans="7:18" x14ac:dyDescent="0.2">
      <c r="G27383" s="64"/>
      <c r="H27383" s="64"/>
      <c r="O27383" s="87"/>
      <c r="P27383" s="127"/>
      <c r="Q27383" s="127"/>
      <c r="R27383" s="127"/>
    </row>
    <row r="27384" spans="7:18" x14ac:dyDescent="0.2">
      <c r="G27384" s="64"/>
      <c r="H27384" s="64"/>
      <c r="O27384" s="87"/>
      <c r="P27384" s="127"/>
      <c r="Q27384" s="127"/>
      <c r="R27384" s="127"/>
    </row>
    <row r="27385" spans="7:18" x14ac:dyDescent="0.2">
      <c r="G27385" s="64"/>
      <c r="H27385" s="64"/>
      <c r="O27385" s="87"/>
      <c r="P27385" s="127"/>
      <c r="Q27385" s="127"/>
      <c r="R27385" s="127"/>
    </row>
    <row r="27386" spans="7:18" x14ac:dyDescent="0.2">
      <c r="G27386" s="64"/>
      <c r="H27386" s="64"/>
      <c r="O27386" s="87"/>
      <c r="P27386" s="127"/>
      <c r="Q27386" s="127"/>
      <c r="R27386" s="127"/>
    </row>
    <row r="27387" spans="7:18" x14ac:dyDescent="0.2">
      <c r="G27387" s="64"/>
      <c r="H27387" s="64"/>
      <c r="O27387" s="87"/>
      <c r="P27387" s="127"/>
      <c r="Q27387" s="127"/>
      <c r="R27387" s="127"/>
    </row>
    <row r="27388" spans="7:18" x14ac:dyDescent="0.2">
      <c r="G27388" s="64"/>
      <c r="H27388" s="64"/>
      <c r="O27388" s="87"/>
      <c r="P27388" s="127"/>
      <c r="Q27388" s="127"/>
      <c r="R27388" s="127"/>
    </row>
    <row r="27389" spans="7:18" x14ac:dyDescent="0.2">
      <c r="G27389" s="64"/>
      <c r="H27389" s="64"/>
      <c r="O27389" s="87"/>
      <c r="P27389" s="127"/>
      <c r="Q27389" s="127"/>
      <c r="R27389" s="127"/>
    </row>
    <row r="27390" spans="7:18" x14ac:dyDescent="0.2">
      <c r="G27390" s="64"/>
      <c r="H27390" s="64"/>
      <c r="O27390" s="87"/>
      <c r="P27390" s="127"/>
      <c r="Q27390" s="127"/>
      <c r="R27390" s="127"/>
    </row>
    <row r="27391" spans="7:18" x14ac:dyDescent="0.2">
      <c r="G27391" s="64"/>
      <c r="H27391" s="64"/>
      <c r="O27391" s="87"/>
      <c r="P27391" s="127"/>
      <c r="Q27391" s="127"/>
      <c r="R27391" s="127"/>
    </row>
    <row r="27392" spans="7:18" x14ac:dyDescent="0.2">
      <c r="G27392" s="64"/>
      <c r="H27392" s="64"/>
      <c r="O27392" s="87"/>
      <c r="P27392" s="127"/>
      <c r="Q27392" s="127"/>
      <c r="R27392" s="127"/>
    </row>
    <row r="27393" spans="7:18" x14ac:dyDescent="0.2">
      <c r="G27393" s="64"/>
      <c r="H27393" s="64"/>
      <c r="O27393" s="87"/>
      <c r="P27393" s="127"/>
      <c r="Q27393" s="127"/>
      <c r="R27393" s="127"/>
    </row>
    <row r="27394" spans="7:18" x14ac:dyDescent="0.2">
      <c r="G27394" s="64"/>
      <c r="H27394" s="64"/>
      <c r="O27394" s="87"/>
      <c r="P27394" s="127"/>
      <c r="Q27394" s="127"/>
      <c r="R27394" s="127"/>
    </row>
    <row r="27395" spans="7:18" x14ac:dyDescent="0.2">
      <c r="G27395" s="64"/>
      <c r="H27395" s="64"/>
      <c r="O27395" s="87"/>
      <c r="P27395" s="127"/>
      <c r="Q27395" s="127"/>
      <c r="R27395" s="127"/>
    </row>
    <row r="27396" spans="7:18" x14ac:dyDescent="0.2">
      <c r="G27396" s="64"/>
      <c r="H27396" s="64"/>
      <c r="O27396" s="87"/>
      <c r="P27396" s="127"/>
      <c r="Q27396" s="127"/>
      <c r="R27396" s="127"/>
    </row>
    <row r="27397" spans="7:18" x14ac:dyDescent="0.2">
      <c r="G27397" s="64"/>
      <c r="H27397" s="64"/>
      <c r="O27397" s="87"/>
      <c r="P27397" s="127"/>
      <c r="Q27397" s="127"/>
      <c r="R27397" s="127"/>
    </row>
    <row r="27398" spans="7:18" x14ac:dyDescent="0.2">
      <c r="G27398" s="64"/>
      <c r="H27398" s="64"/>
      <c r="O27398" s="87"/>
      <c r="P27398" s="127"/>
      <c r="Q27398" s="127"/>
      <c r="R27398" s="127"/>
    </row>
    <row r="27399" spans="7:18" x14ac:dyDescent="0.2">
      <c r="G27399" s="64"/>
      <c r="H27399" s="64"/>
      <c r="O27399" s="87"/>
      <c r="P27399" s="127"/>
      <c r="Q27399" s="127"/>
      <c r="R27399" s="127"/>
    </row>
    <row r="27400" spans="7:18" x14ac:dyDescent="0.2">
      <c r="G27400" s="64"/>
      <c r="H27400" s="64"/>
      <c r="O27400" s="87"/>
      <c r="P27400" s="127"/>
      <c r="Q27400" s="127"/>
      <c r="R27400" s="127"/>
    </row>
    <row r="27401" spans="7:18" x14ac:dyDescent="0.2">
      <c r="G27401" s="64"/>
      <c r="H27401" s="64"/>
      <c r="O27401" s="87"/>
      <c r="P27401" s="127"/>
      <c r="Q27401" s="127"/>
      <c r="R27401" s="127"/>
    </row>
    <row r="27402" spans="7:18" x14ac:dyDescent="0.2">
      <c r="G27402" s="64"/>
      <c r="H27402" s="64"/>
      <c r="O27402" s="87"/>
      <c r="P27402" s="127"/>
      <c r="Q27402" s="127"/>
      <c r="R27402" s="127"/>
    </row>
    <row r="27403" spans="7:18" x14ac:dyDescent="0.2">
      <c r="G27403" s="64"/>
      <c r="H27403" s="64"/>
      <c r="O27403" s="87"/>
      <c r="P27403" s="127"/>
      <c r="Q27403" s="127"/>
      <c r="R27403" s="127"/>
    </row>
    <row r="27404" spans="7:18" x14ac:dyDescent="0.2">
      <c r="G27404" s="64"/>
      <c r="H27404" s="64"/>
      <c r="O27404" s="87"/>
      <c r="P27404" s="127"/>
      <c r="Q27404" s="127"/>
      <c r="R27404" s="127"/>
    </row>
    <row r="27405" spans="7:18" x14ac:dyDescent="0.2">
      <c r="G27405" s="64"/>
      <c r="H27405" s="64"/>
      <c r="O27405" s="87"/>
      <c r="P27405" s="127"/>
      <c r="Q27405" s="127"/>
      <c r="R27405" s="127"/>
    </row>
    <row r="27406" spans="7:18" x14ac:dyDescent="0.2">
      <c r="G27406" s="64"/>
      <c r="H27406" s="64"/>
      <c r="O27406" s="87"/>
      <c r="P27406" s="127"/>
      <c r="Q27406" s="127"/>
      <c r="R27406" s="127"/>
    </row>
    <row r="27407" spans="7:18" x14ac:dyDescent="0.2">
      <c r="G27407" s="64"/>
      <c r="H27407" s="64"/>
      <c r="O27407" s="87"/>
      <c r="P27407" s="127"/>
      <c r="Q27407" s="127"/>
      <c r="R27407" s="127"/>
    </row>
    <row r="27408" spans="7:18" x14ac:dyDescent="0.2">
      <c r="G27408" s="64"/>
      <c r="H27408" s="64"/>
      <c r="O27408" s="87"/>
      <c r="P27408" s="127"/>
      <c r="Q27408" s="127"/>
      <c r="R27408" s="127"/>
    </row>
    <row r="27409" spans="7:18" x14ac:dyDescent="0.2">
      <c r="G27409" s="64"/>
      <c r="H27409" s="64"/>
      <c r="O27409" s="87"/>
      <c r="P27409" s="127"/>
      <c r="Q27409" s="127"/>
      <c r="R27409" s="127"/>
    </row>
    <row r="27410" spans="7:18" x14ac:dyDescent="0.2">
      <c r="G27410" s="64"/>
      <c r="H27410" s="64"/>
      <c r="O27410" s="87"/>
      <c r="P27410" s="127"/>
      <c r="Q27410" s="127"/>
      <c r="R27410" s="127"/>
    </row>
    <row r="27411" spans="7:18" x14ac:dyDescent="0.2">
      <c r="G27411" s="64"/>
      <c r="H27411" s="64"/>
      <c r="O27411" s="87"/>
      <c r="P27411" s="127"/>
      <c r="Q27411" s="127"/>
      <c r="R27411" s="127"/>
    </row>
    <row r="27412" spans="7:18" x14ac:dyDescent="0.2">
      <c r="G27412" s="64"/>
      <c r="H27412" s="64"/>
      <c r="O27412" s="87"/>
      <c r="P27412" s="127"/>
      <c r="Q27412" s="127"/>
      <c r="R27412" s="127"/>
    </row>
    <row r="27413" spans="7:18" x14ac:dyDescent="0.2">
      <c r="G27413" s="64"/>
      <c r="H27413" s="64"/>
      <c r="O27413" s="87"/>
      <c r="P27413" s="127"/>
      <c r="Q27413" s="127"/>
      <c r="R27413" s="127"/>
    </row>
    <row r="27414" spans="7:18" x14ac:dyDescent="0.2">
      <c r="G27414" s="64"/>
      <c r="H27414" s="64"/>
      <c r="O27414" s="87"/>
      <c r="P27414" s="127"/>
      <c r="Q27414" s="127"/>
      <c r="R27414" s="127"/>
    </row>
    <row r="27415" spans="7:18" x14ac:dyDescent="0.2">
      <c r="G27415" s="64"/>
      <c r="H27415" s="64"/>
      <c r="O27415" s="87"/>
      <c r="P27415" s="127"/>
      <c r="Q27415" s="127"/>
      <c r="R27415" s="127"/>
    </row>
    <row r="27416" spans="7:18" x14ac:dyDescent="0.2">
      <c r="G27416" s="64"/>
      <c r="H27416" s="64"/>
      <c r="O27416" s="87"/>
      <c r="P27416" s="127"/>
      <c r="Q27416" s="127"/>
      <c r="R27416" s="127"/>
    </row>
    <row r="27417" spans="7:18" x14ac:dyDescent="0.2">
      <c r="G27417" s="64"/>
      <c r="H27417" s="64"/>
      <c r="O27417" s="87"/>
      <c r="P27417" s="127"/>
      <c r="Q27417" s="127"/>
      <c r="R27417" s="127"/>
    </row>
    <row r="27418" spans="7:18" x14ac:dyDescent="0.2">
      <c r="G27418" s="64"/>
      <c r="H27418" s="64"/>
      <c r="O27418" s="87"/>
      <c r="P27418" s="127"/>
      <c r="Q27418" s="127"/>
      <c r="R27418" s="127"/>
    </row>
    <row r="27419" spans="7:18" x14ac:dyDescent="0.2">
      <c r="G27419" s="64"/>
      <c r="H27419" s="64"/>
      <c r="O27419" s="87"/>
      <c r="P27419" s="127"/>
      <c r="Q27419" s="127"/>
      <c r="R27419" s="127"/>
    </row>
    <row r="27420" spans="7:18" x14ac:dyDescent="0.2">
      <c r="G27420" s="64"/>
      <c r="H27420" s="64"/>
      <c r="O27420" s="87"/>
      <c r="P27420" s="127"/>
      <c r="Q27420" s="127"/>
      <c r="R27420" s="127"/>
    </row>
    <row r="27421" spans="7:18" x14ac:dyDescent="0.2">
      <c r="G27421" s="64"/>
      <c r="H27421" s="64"/>
      <c r="O27421" s="87"/>
      <c r="P27421" s="127"/>
      <c r="Q27421" s="127"/>
      <c r="R27421" s="127"/>
    </row>
    <row r="27422" spans="7:18" x14ac:dyDescent="0.2">
      <c r="G27422" s="64"/>
      <c r="H27422" s="64"/>
      <c r="O27422" s="87"/>
      <c r="P27422" s="127"/>
      <c r="Q27422" s="127"/>
      <c r="R27422" s="127"/>
    </row>
    <row r="27423" spans="7:18" x14ac:dyDescent="0.2">
      <c r="G27423" s="64"/>
      <c r="H27423" s="64"/>
      <c r="O27423" s="87"/>
      <c r="P27423" s="127"/>
      <c r="Q27423" s="127"/>
      <c r="R27423" s="127"/>
    </row>
    <row r="27424" spans="7:18" x14ac:dyDescent="0.2">
      <c r="G27424" s="64"/>
      <c r="H27424" s="64"/>
      <c r="O27424" s="87"/>
      <c r="P27424" s="127"/>
      <c r="Q27424" s="127"/>
      <c r="R27424" s="127"/>
    </row>
    <row r="27425" spans="7:18" x14ac:dyDescent="0.2">
      <c r="G27425" s="64"/>
      <c r="H27425" s="64"/>
      <c r="O27425" s="87"/>
      <c r="P27425" s="127"/>
      <c r="Q27425" s="127"/>
      <c r="R27425" s="127"/>
    </row>
    <row r="27426" spans="7:18" x14ac:dyDescent="0.2">
      <c r="G27426" s="64"/>
      <c r="H27426" s="64"/>
      <c r="O27426" s="87"/>
      <c r="P27426" s="127"/>
      <c r="Q27426" s="127"/>
      <c r="R27426" s="127"/>
    </row>
    <row r="27427" spans="7:18" x14ac:dyDescent="0.2">
      <c r="G27427" s="64"/>
      <c r="H27427" s="64"/>
      <c r="O27427" s="87"/>
      <c r="P27427" s="127"/>
      <c r="Q27427" s="127"/>
      <c r="R27427" s="127"/>
    </row>
    <row r="27428" spans="7:18" x14ac:dyDescent="0.2">
      <c r="G27428" s="64"/>
      <c r="H27428" s="64"/>
      <c r="O27428" s="87"/>
      <c r="P27428" s="127"/>
      <c r="Q27428" s="127"/>
      <c r="R27428" s="127"/>
    </row>
    <row r="27429" spans="7:18" x14ac:dyDescent="0.2">
      <c r="G27429" s="64"/>
      <c r="H27429" s="64"/>
      <c r="O27429" s="87"/>
      <c r="P27429" s="127"/>
      <c r="Q27429" s="127"/>
      <c r="R27429" s="127"/>
    </row>
    <row r="27430" spans="7:18" x14ac:dyDescent="0.2">
      <c r="G27430" s="64"/>
      <c r="H27430" s="64"/>
      <c r="O27430" s="87"/>
      <c r="P27430" s="127"/>
      <c r="Q27430" s="127"/>
      <c r="R27430" s="127"/>
    </row>
    <row r="27431" spans="7:18" x14ac:dyDescent="0.2">
      <c r="G27431" s="64"/>
      <c r="H27431" s="64"/>
      <c r="O27431" s="87"/>
      <c r="P27431" s="127"/>
      <c r="Q27431" s="127"/>
      <c r="R27431" s="127"/>
    </row>
    <row r="27432" spans="7:18" x14ac:dyDescent="0.2">
      <c r="G27432" s="64"/>
      <c r="H27432" s="64"/>
      <c r="O27432" s="87"/>
      <c r="P27432" s="127"/>
      <c r="Q27432" s="127"/>
      <c r="R27432" s="127"/>
    </row>
    <row r="27433" spans="7:18" x14ac:dyDescent="0.2">
      <c r="G27433" s="64"/>
      <c r="H27433" s="64"/>
      <c r="O27433" s="87"/>
      <c r="P27433" s="127"/>
      <c r="Q27433" s="127"/>
      <c r="R27433" s="127"/>
    </row>
    <row r="27434" spans="7:18" x14ac:dyDescent="0.2">
      <c r="G27434" s="64"/>
      <c r="H27434" s="64"/>
      <c r="O27434" s="87"/>
      <c r="P27434" s="127"/>
      <c r="Q27434" s="127"/>
      <c r="R27434" s="127"/>
    </row>
    <row r="27435" spans="7:18" x14ac:dyDescent="0.2">
      <c r="G27435" s="64"/>
      <c r="H27435" s="64"/>
      <c r="O27435" s="87"/>
      <c r="P27435" s="127"/>
      <c r="Q27435" s="127"/>
      <c r="R27435" s="127"/>
    </row>
    <row r="27436" spans="7:18" x14ac:dyDescent="0.2">
      <c r="G27436" s="64"/>
      <c r="H27436" s="64"/>
      <c r="O27436" s="87"/>
      <c r="P27436" s="127"/>
      <c r="Q27436" s="127"/>
      <c r="R27436" s="127"/>
    </row>
    <row r="27437" spans="7:18" x14ac:dyDescent="0.2">
      <c r="G27437" s="64"/>
      <c r="H27437" s="64"/>
      <c r="O27437" s="87"/>
      <c r="P27437" s="127"/>
      <c r="Q27437" s="127"/>
      <c r="R27437" s="127"/>
    </row>
    <row r="27438" spans="7:18" x14ac:dyDescent="0.2">
      <c r="G27438" s="64"/>
      <c r="H27438" s="64"/>
      <c r="O27438" s="87"/>
      <c r="P27438" s="127"/>
      <c r="Q27438" s="127"/>
      <c r="R27438" s="127"/>
    </row>
    <row r="27439" spans="7:18" x14ac:dyDescent="0.2">
      <c r="G27439" s="64"/>
      <c r="H27439" s="64"/>
      <c r="O27439" s="87"/>
      <c r="P27439" s="127"/>
      <c r="Q27439" s="127"/>
      <c r="R27439" s="127"/>
    </row>
    <row r="27440" spans="7:18" x14ac:dyDescent="0.2">
      <c r="G27440" s="64"/>
      <c r="H27440" s="64"/>
      <c r="O27440" s="87"/>
      <c r="P27440" s="127"/>
      <c r="Q27440" s="127"/>
      <c r="R27440" s="127"/>
    </row>
    <row r="27441" spans="7:18" x14ac:dyDescent="0.2">
      <c r="G27441" s="64"/>
      <c r="H27441" s="64"/>
      <c r="O27441" s="87"/>
      <c r="P27441" s="127"/>
      <c r="Q27441" s="127"/>
      <c r="R27441" s="127"/>
    </row>
    <row r="27442" spans="7:18" x14ac:dyDescent="0.2">
      <c r="G27442" s="64"/>
      <c r="H27442" s="64"/>
      <c r="O27442" s="87"/>
      <c r="P27442" s="127"/>
      <c r="Q27442" s="127"/>
      <c r="R27442" s="127"/>
    </row>
    <row r="27443" spans="7:18" x14ac:dyDescent="0.2">
      <c r="G27443" s="64"/>
      <c r="H27443" s="64"/>
      <c r="O27443" s="87"/>
      <c r="P27443" s="127"/>
      <c r="Q27443" s="127"/>
      <c r="R27443" s="127"/>
    </row>
    <row r="27444" spans="7:18" x14ac:dyDescent="0.2">
      <c r="G27444" s="64"/>
      <c r="H27444" s="64"/>
      <c r="O27444" s="87"/>
      <c r="P27444" s="127"/>
      <c r="Q27444" s="127"/>
      <c r="R27444" s="127"/>
    </row>
    <row r="27445" spans="7:18" x14ac:dyDescent="0.2">
      <c r="G27445" s="64"/>
      <c r="H27445" s="64"/>
      <c r="O27445" s="87"/>
      <c r="P27445" s="127"/>
      <c r="Q27445" s="127"/>
      <c r="R27445" s="127"/>
    </row>
    <row r="27446" spans="7:18" x14ac:dyDescent="0.2">
      <c r="G27446" s="64"/>
      <c r="H27446" s="64"/>
      <c r="O27446" s="87"/>
      <c r="P27446" s="127"/>
      <c r="Q27446" s="127"/>
      <c r="R27446" s="127"/>
    </row>
    <row r="27447" spans="7:18" x14ac:dyDescent="0.2">
      <c r="G27447" s="64"/>
      <c r="H27447" s="64"/>
      <c r="O27447" s="87"/>
      <c r="P27447" s="127"/>
      <c r="Q27447" s="127"/>
      <c r="R27447" s="127"/>
    </row>
    <row r="27448" spans="7:18" x14ac:dyDescent="0.2">
      <c r="G27448" s="64"/>
      <c r="H27448" s="64"/>
      <c r="O27448" s="87"/>
      <c r="P27448" s="127"/>
      <c r="Q27448" s="127"/>
      <c r="R27448" s="127"/>
    </row>
    <row r="27449" spans="7:18" x14ac:dyDescent="0.2">
      <c r="G27449" s="64"/>
      <c r="H27449" s="64"/>
      <c r="O27449" s="87"/>
      <c r="P27449" s="127"/>
      <c r="Q27449" s="127"/>
      <c r="R27449" s="127"/>
    </row>
    <row r="27450" spans="7:18" x14ac:dyDescent="0.2">
      <c r="G27450" s="64"/>
      <c r="H27450" s="64"/>
      <c r="O27450" s="87"/>
      <c r="P27450" s="127"/>
      <c r="Q27450" s="127"/>
      <c r="R27450" s="127"/>
    </row>
    <row r="27451" spans="7:18" x14ac:dyDescent="0.2">
      <c r="G27451" s="64"/>
      <c r="H27451" s="64"/>
      <c r="O27451" s="87"/>
      <c r="P27451" s="127"/>
      <c r="Q27451" s="127"/>
      <c r="R27451" s="127"/>
    </row>
    <row r="27452" spans="7:18" x14ac:dyDescent="0.2">
      <c r="G27452" s="64"/>
      <c r="H27452" s="64"/>
      <c r="O27452" s="87"/>
      <c r="P27452" s="127"/>
      <c r="Q27452" s="127"/>
      <c r="R27452" s="127"/>
    </row>
    <row r="27453" spans="7:18" x14ac:dyDescent="0.2">
      <c r="G27453" s="64"/>
      <c r="H27453" s="64"/>
      <c r="O27453" s="87"/>
      <c r="P27453" s="127"/>
      <c r="Q27453" s="127"/>
      <c r="R27453" s="127"/>
    </row>
    <row r="27454" spans="7:18" x14ac:dyDescent="0.2">
      <c r="G27454" s="64"/>
      <c r="H27454" s="64"/>
      <c r="O27454" s="87"/>
      <c r="P27454" s="127"/>
      <c r="Q27454" s="127"/>
      <c r="R27454" s="127"/>
    </row>
    <row r="27455" spans="7:18" x14ac:dyDescent="0.2">
      <c r="G27455" s="64"/>
      <c r="H27455" s="64"/>
      <c r="O27455" s="87"/>
      <c r="P27455" s="127"/>
      <c r="Q27455" s="127"/>
      <c r="R27455" s="127"/>
    </row>
    <row r="27456" spans="7:18" x14ac:dyDescent="0.2">
      <c r="G27456" s="64"/>
      <c r="H27456" s="64"/>
      <c r="O27456" s="87"/>
      <c r="P27456" s="127"/>
      <c r="Q27456" s="127"/>
      <c r="R27456" s="127"/>
    </row>
    <row r="27457" spans="7:18" x14ac:dyDescent="0.2">
      <c r="G27457" s="64"/>
      <c r="H27457" s="64"/>
      <c r="O27457" s="87"/>
      <c r="P27457" s="127"/>
      <c r="Q27457" s="127"/>
      <c r="R27457" s="127"/>
    </row>
    <row r="27458" spans="7:18" x14ac:dyDescent="0.2">
      <c r="G27458" s="64"/>
      <c r="H27458" s="64"/>
      <c r="O27458" s="87"/>
      <c r="P27458" s="127"/>
      <c r="Q27458" s="127"/>
      <c r="R27458" s="127"/>
    </row>
    <row r="27459" spans="7:18" x14ac:dyDescent="0.2">
      <c r="G27459" s="64"/>
      <c r="H27459" s="64"/>
      <c r="O27459" s="87"/>
      <c r="P27459" s="127"/>
      <c r="Q27459" s="127"/>
      <c r="R27459" s="127"/>
    </row>
    <row r="27460" spans="7:18" x14ac:dyDescent="0.2">
      <c r="G27460" s="64"/>
      <c r="H27460" s="64"/>
      <c r="O27460" s="87"/>
      <c r="P27460" s="127"/>
      <c r="Q27460" s="127"/>
      <c r="R27460" s="127"/>
    </row>
    <row r="27461" spans="7:18" x14ac:dyDescent="0.2">
      <c r="G27461" s="64"/>
      <c r="H27461" s="64"/>
      <c r="O27461" s="87"/>
      <c r="P27461" s="127"/>
      <c r="Q27461" s="127"/>
      <c r="R27461" s="127"/>
    </row>
    <row r="27462" spans="7:18" x14ac:dyDescent="0.2">
      <c r="G27462" s="64"/>
      <c r="H27462" s="64"/>
      <c r="O27462" s="87"/>
      <c r="P27462" s="127"/>
      <c r="Q27462" s="127"/>
      <c r="R27462" s="127"/>
    </row>
    <row r="27463" spans="7:18" x14ac:dyDescent="0.2">
      <c r="G27463" s="64"/>
      <c r="H27463" s="64"/>
      <c r="O27463" s="87"/>
      <c r="P27463" s="127"/>
      <c r="Q27463" s="127"/>
      <c r="R27463" s="127"/>
    </row>
    <row r="27464" spans="7:18" x14ac:dyDescent="0.2">
      <c r="G27464" s="64"/>
      <c r="H27464" s="64"/>
      <c r="O27464" s="87"/>
      <c r="P27464" s="127"/>
      <c r="Q27464" s="127"/>
      <c r="R27464" s="127"/>
    </row>
    <row r="27465" spans="7:18" x14ac:dyDescent="0.2">
      <c r="G27465" s="64"/>
      <c r="H27465" s="64"/>
      <c r="O27465" s="87"/>
      <c r="P27465" s="127"/>
      <c r="Q27465" s="127"/>
      <c r="R27465" s="127"/>
    </row>
    <row r="27466" spans="7:18" x14ac:dyDescent="0.2">
      <c r="G27466" s="64"/>
      <c r="H27466" s="64"/>
      <c r="O27466" s="87"/>
      <c r="P27466" s="127"/>
      <c r="Q27466" s="127"/>
      <c r="R27466" s="127"/>
    </row>
    <row r="27467" spans="7:18" x14ac:dyDescent="0.2">
      <c r="G27467" s="64"/>
      <c r="H27467" s="64"/>
      <c r="O27467" s="87"/>
      <c r="P27467" s="127"/>
      <c r="Q27467" s="127"/>
      <c r="R27467" s="127"/>
    </row>
    <row r="27468" spans="7:18" x14ac:dyDescent="0.2">
      <c r="G27468" s="64"/>
      <c r="H27468" s="64"/>
      <c r="O27468" s="87"/>
      <c r="P27468" s="127"/>
      <c r="Q27468" s="127"/>
      <c r="R27468" s="127"/>
    </row>
    <row r="27469" spans="7:18" x14ac:dyDescent="0.2">
      <c r="G27469" s="64"/>
      <c r="H27469" s="64"/>
      <c r="O27469" s="87"/>
      <c r="P27469" s="127"/>
      <c r="Q27469" s="127"/>
      <c r="R27469" s="127"/>
    </row>
    <row r="27470" spans="7:18" x14ac:dyDescent="0.2">
      <c r="G27470" s="64"/>
      <c r="H27470" s="64"/>
      <c r="O27470" s="87"/>
      <c r="P27470" s="127"/>
      <c r="Q27470" s="127"/>
      <c r="R27470" s="127"/>
    </row>
    <row r="27471" spans="7:18" x14ac:dyDescent="0.2">
      <c r="G27471" s="64"/>
      <c r="H27471" s="64"/>
      <c r="O27471" s="87"/>
      <c r="P27471" s="127"/>
      <c r="Q27471" s="127"/>
      <c r="R27471" s="127"/>
    </row>
    <row r="27472" spans="7:18" x14ac:dyDescent="0.2">
      <c r="G27472" s="64"/>
      <c r="H27472" s="64"/>
      <c r="O27472" s="87"/>
      <c r="P27472" s="127"/>
      <c r="Q27472" s="127"/>
      <c r="R27472" s="127"/>
    </row>
    <row r="27473" spans="7:18" x14ac:dyDescent="0.2">
      <c r="G27473" s="64"/>
      <c r="H27473" s="64"/>
      <c r="O27473" s="87"/>
      <c r="P27473" s="127"/>
      <c r="Q27473" s="127"/>
      <c r="R27473" s="127"/>
    </row>
    <row r="27474" spans="7:18" x14ac:dyDescent="0.2">
      <c r="G27474" s="64"/>
      <c r="H27474" s="64"/>
      <c r="O27474" s="87"/>
      <c r="P27474" s="127"/>
      <c r="Q27474" s="127"/>
      <c r="R27474" s="127"/>
    </row>
    <row r="27475" spans="7:18" x14ac:dyDescent="0.2">
      <c r="G27475" s="64"/>
      <c r="H27475" s="64"/>
      <c r="O27475" s="87"/>
      <c r="P27475" s="127"/>
      <c r="Q27475" s="127"/>
      <c r="R27475" s="127"/>
    </row>
    <row r="27476" spans="7:18" x14ac:dyDescent="0.2">
      <c r="G27476" s="64"/>
      <c r="H27476" s="64"/>
      <c r="O27476" s="87"/>
      <c r="P27476" s="127"/>
      <c r="Q27476" s="127"/>
      <c r="R27476" s="127"/>
    </row>
    <row r="27477" spans="7:18" x14ac:dyDescent="0.2">
      <c r="G27477" s="64"/>
      <c r="H27477" s="64"/>
      <c r="O27477" s="87"/>
      <c r="P27477" s="127"/>
      <c r="Q27477" s="127"/>
      <c r="R27477" s="127"/>
    </row>
    <row r="27478" spans="7:18" x14ac:dyDescent="0.2">
      <c r="G27478" s="64"/>
      <c r="H27478" s="64"/>
      <c r="O27478" s="87"/>
      <c r="P27478" s="127"/>
      <c r="Q27478" s="127"/>
      <c r="R27478" s="127"/>
    </row>
    <row r="27479" spans="7:18" x14ac:dyDescent="0.2">
      <c r="G27479" s="64"/>
      <c r="H27479" s="64"/>
      <c r="O27479" s="87"/>
      <c r="P27479" s="127"/>
      <c r="Q27479" s="127"/>
      <c r="R27479" s="127"/>
    </row>
    <row r="27480" spans="7:18" x14ac:dyDescent="0.2">
      <c r="G27480" s="64"/>
      <c r="H27480" s="64"/>
      <c r="O27480" s="87"/>
      <c r="P27480" s="127"/>
      <c r="Q27480" s="127"/>
      <c r="R27480" s="127"/>
    </row>
    <row r="27481" spans="7:18" x14ac:dyDescent="0.2">
      <c r="G27481" s="64"/>
      <c r="H27481" s="64"/>
      <c r="O27481" s="87"/>
      <c r="P27481" s="127"/>
      <c r="Q27481" s="127"/>
      <c r="R27481" s="127"/>
    </row>
    <row r="27482" spans="7:18" x14ac:dyDescent="0.2">
      <c r="G27482" s="64"/>
      <c r="H27482" s="64"/>
      <c r="O27482" s="87"/>
      <c r="P27482" s="127"/>
      <c r="Q27482" s="127"/>
      <c r="R27482" s="127"/>
    </row>
    <row r="27483" spans="7:18" x14ac:dyDescent="0.2">
      <c r="G27483" s="64"/>
      <c r="H27483" s="64"/>
      <c r="O27483" s="87"/>
      <c r="P27483" s="127"/>
      <c r="Q27483" s="127"/>
      <c r="R27483" s="127"/>
    </row>
    <row r="27484" spans="7:18" x14ac:dyDescent="0.2">
      <c r="G27484" s="64"/>
      <c r="H27484" s="64"/>
      <c r="O27484" s="87"/>
      <c r="P27484" s="127"/>
      <c r="Q27484" s="127"/>
      <c r="R27484" s="127"/>
    </row>
    <row r="27485" spans="7:18" x14ac:dyDescent="0.2">
      <c r="G27485" s="64"/>
      <c r="H27485" s="64"/>
      <c r="O27485" s="87"/>
      <c r="P27485" s="127"/>
      <c r="Q27485" s="127"/>
      <c r="R27485" s="127"/>
    </row>
    <row r="27486" spans="7:18" x14ac:dyDescent="0.2">
      <c r="G27486" s="64"/>
      <c r="H27486" s="64"/>
      <c r="O27486" s="87"/>
      <c r="P27486" s="127"/>
      <c r="Q27486" s="127"/>
      <c r="R27486" s="127"/>
    </row>
    <row r="27487" spans="7:18" x14ac:dyDescent="0.2">
      <c r="G27487" s="64"/>
      <c r="H27487" s="64"/>
      <c r="O27487" s="87"/>
      <c r="P27487" s="127"/>
      <c r="Q27487" s="127"/>
      <c r="R27487" s="127"/>
    </row>
    <row r="27488" spans="7:18" x14ac:dyDescent="0.2">
      <c r="G27488" s="64"/>
      <c r="H27488" s="64"/>
      <c r="O27488" s="87"/>
      <c r="P27488" s="127"/>
      <c r="Q27488" s="127"/>
      <c r="R27488" s="127"/>
    </row>
    <row r="27489" spans="7:18" x14ac:dyDescent="0.2">
      <c r="G27489" s="64"/>
      <c r="H27489" s="64"/>
      <c r="O27489" s="87"/>
      <c r="P27489" s="127"/>
      <c r="Q27489" s="127"/>
      <c r="R27489" s="127"/>
    </row>
    <row r="27490" spans="7:18" x14ac:dyDescent="0.2">
      <c r="G27490" s="64"/>
      <c r="H27490" s="64"/>
      <c r="O27490" s="87"/>
      <c r="P27490" s="127"/>
      <c r="Q27490" s="127"/>
      <c r="R27490" s="127"/>
    </row>
    <row r="27491" spans="7:18" x14ac:dyDescent="0.2">
      <c r="G27491" s="64"/>
      <c r="H27491" s="64"/>
      <c r="O27491" s="87"/>
      <c r="P27491" s="127"/>
      <c r="Q27491" s="127"/>
      <c r="R27491" s="127"/>
    </row>
    <row r="27492" spans="7:18" x14ac:dyDescent="0.2">
      <c r="G27492" s="64"/>
      <c r="H27492" s="64"/>
      <c r="O27492" s="87"/>
      <c r="P27492" s="127"/>
      <c r="Q27492" s="127"/>
      <c r="R27492" s="127"/>
    </row>
    <row r="27493" spans="7:18" x14ac:dyDescent="0.2">
      <c r="G27493" s="64"/>
      <c r="H27493" s="64"/>
      <c r="O27493" s="87"/>
      <c r="P27493" s="127"/>
      <c r="Q27493" s="127"/>
      <c r="R27493" s="127"/>
    </row>
    <row r="27494" spans="7:18" x14ac:dyDescent="0.2">
      <c r="G27494" s="64"/>
      <c r="H27494" s="64"/>
      <c r="O27494" s="87"/>
      <c r="P27494" s="127"/>
      <c r="Q27494" s="127"/>
      <c r="R27494" s="127"/>
    </row>
    <row r="27495" spans="7:18" x14ac:dyDescent="0.2">
      <c r="G27495" s="64"/>
      <c r="H27495" s="64"/>
      <c r="O27495" s="87"/>
      <c r="P27495" s="127"/>
      <c r="Q27495" s="127"/>
      <c r="R27495" s="127"/>
    </row>
    <row r="27496" spans="7:18" x14ac:dyDescent="0.2">
      <c r="G27496" s="64"/>
      <c r="H27496" s="64"/>
      <c r="O27496" s="87"/>
      <c r="P27496" s="127"/>
      <c r="Q27496" s="127"/>
      <c r="R27496" s="127"/>
    </row>
    <row r="27497" spans="7:18" x14ac:dyDescent="0.2">
      <c r="G27497" s="64"/>
      <c r="H27497" s="64"/>
      <c r="O27497" s="87"/>
      <c r="P27497" s="127"/>
      <c r="Q27497" s="127"/>
      <c r="R27497" s="127"/>
    </row>
    <row r="27498" spans="7:18" x14ac:dyDescent="0.2">
      <c r="G27498" s="64"/>
      <c r="H27498" s="64"/>
      <c r="O27498" s="87"/>
      <c r="P27498" s="127"/>
      <c r="Q27498" s="127"/>
      <c r="R27498" s="127"/>
    </row>
    <row r="27499" spans="7:18" x14ac:dyDescent="0.2">
      <c r="G27499" s="64"/>
      <c r="H27499" s="64"/>
      <c r="O27499" s="87"/>
      <c r="P27499" s="127"/>
      <c r="Q27499" s="127"/>
      <c r="R27499" s="127"/>
    </row>
    <row r="27500" spans="7:18" x14ac:dyDescent="0.2">
      <c r="G27500" s="64"/>
      <c r="H27500" s="64"/>
      <c r="O27500" s="87"/>
      <c r="P27500" s="127"/>
      <c r="Q27500" s="127"/>
      <c r="R27500" s="127"/>
    </row>
    <row r="27501" spans="7:18" x14ac:dyDescent="0.2">
      <c r="G27501" s="64"/>
      <c r="H27501" s="64"/>
      <c r="O27501" s="87"/>
      <c r="P27501" s="127"/>
      <c r="Q27501" s="127"/>
      <c r="R27501" s="127"/>
    </row>
    <row r="27502" spans="7:18" x14ac:dyDescent="0.2">
      <c r="G27502" s="64"/>
      <c r="H27502" s="64"/>
      <c r="O27502" s="87"/>
      <c r="P27502" s="127"/>
      <c r="Q27502" s="127"/>
      <c r="R27502" s="127"/>
    </row>
    <row r="27503" spans="7:18" x14ac:dyDescent="0.2">
      <c r="G27503" s="64"/>
      <c r="H27503" s="64"/>
      <c r="O27503" s="87"/>
      <c r="P27503" s="127"/>
      <c r="Q27503" s="127"/>
      <c r="R27503" s="127"/>
    </row>
    <row r="27504" spans="7:18" x14ac:dyDescent="0.2">
      <c r="G27504" s="64"/>
      <c r="H27504" s="64"/>
      <c r="O27504" s="87"/>
      <c r="P27504" s="127"/>
      <c r="Q27504" s="127"/>
      <c r="R27504" s="127"/>
    </row>
    <row r="27505" spans="7:18" x14ac:dyDescent="0.2">
      <c r="G27505" s="64"/>
      <c r="H27505" s="64"/>
      <c r="O27505" s="87"/>
      <c r="P27505" s="127"/>
      <c r="Q27505" s="127"/>
      <c r="R27505" s="127"/>
    </row>
    <row r="27506" spans="7:18" x14ac:dyDescent="0.2">
      <c r="G27506" s="64"/>
      <c r="H27506" s="64"/>
      <c r="O27506" s="87"/>
      <c r="P27506" s="127"/>
      <c r="Q27506" s="127"/>
      <c r="R27506" s="127"/>
    </row>
    <row r="27507" spans="7:18" x14ac:dyDescent="0.2">
      <c r="G27507" s="64"/>
      <c r="H27507" s="64"/>
      <c r="O27507" s="87"/>
      <c r="P27507" s="127"/>
      <c r="Q27507" s="127"/>
      <c r="R27507" s="127"/>
    </row>
    <row r="27508" spans="7:18" x14ac:dyDescent="0.2">
      <c r="G27508" s="64"/>
      <c r="H27508" s="64"/>
      <c r="O27508" s="87"/>
      <c r="P27508" s="127"/>
      <c r="Q27508" s="127"/>
      <c r="R27508" s="127"/>
    </row>
    <row r="27509" spans="7:18" x14ac:dyDescent="0.2">
      <c r="G27509" s="64"/>
      <c r="H27509" s="64"/>
      <c r="O27509" s="87"/>
      <c r="P27509" s="127"/>
      <c r="Q27509" s="127"/>
      <c r="R27509" s="127"/>
    </row>
    <row r="27510" spans="7:18" x14ac:dyDescent="0.2">
      <c r="G27510" s="64"/>
      <c r="H27510" s="64"/>
      <c r="O27510" s="87"/>
      <c r="P27510" s="127"/>
      <c r="Q27510" s="127"/>
      <c r="R27510" s="127"/>
    </row>
    <row r="27511" spans="7:18" x14ac:dyDescent="0.2">
      <c r="G27511" s="64"/>
      <c r="H27511" s="64"/>
      <c r="O27511" s="87"/>
      <c r="P27511" s="127"/>
      <c r="Q27511" s="127"/>
      <c r="R27511" s="127"/>
    </row>
    <row r="27512" spans="7:18" x14ac:dyDescent="0.2">
      <c r="G27512" s="64"/>
      <c r="H27512" s="64"/>
      <c r="O27512" s="87"/>
      <c r="P27512" s="127"/>
      <c r="Q27512" s="127"/>
      <c r="R27512" s="127"/>
    </row>
    <row r="27513" spans="7:18" x14ac:dyDescent="0.2">
      <c r="G27513" s="64"/>
      <c r="H27513" s="64"/>
      <c r="O27513" s="87"/>
      <c r="P27513" s="127"/>
      <c r="Q27513" s="127"/>
      <c r="R27513" s="127"/>
    </row>
    <row r="27514" spans="7:18" x14ac:dyDescent="0.2">
      <c r="G27514" s="64"/>
      <c r="H27514" s="64"/>
      <c r="O27514" s="87"/>
      <c r="P27514" s="127"/>
      <c r="Q27514" s="127"/>
      <c r="R27514" s="127"/>
    </row>
    <row r="27515" spans="7:18" x14ac:dyDescent="0.2">
      <c r="G27515" s="64"/>
      <c r="H27515" s="64"/>
      <c r="O27515" s="87"/>
      <c r="P27515" s="127"/>
      <c r="Q27515" s="127"/>
      <c r="R27515" s="127"/>
    </row>
    <row r="27516" spans="7:18" x14ac:dyDescent="0.2">
      <c r="G27516" s="64"/>
      <c r="H27516" s="64"/>
      <c r="O27516" s="87"/>
      <c r="P27516" s="127"/>
      <c r="Q27516" s="127"/>
      <c r="R27516" s="127"/>
    </row>
    <row r="27517" spans="7:18" x14ac:dyDescent="0.2">
      <c r="G27517" s="64"/>
      <c r="H27517" s="64"/>
      <c r="O27517" s="87"/>
      <c r="P27517" s="127"/>
      <c r="Q27517" s="127"/>
      <c r="R27517" s="127"/>
    </row>
    <row r="27518" spans="7:18" x14ac:dyDescent="0.2">
      <c r="G27518" s="64"/>
      <c r="H27518" s="64"/>
      <c r="O27518" s="87"/>
      <c r="P27518" s="127"/>
      <c r="Q27518" s="127"/>
      <c r="R27518" s="127"/>
    </row>
    <row r="27519" spans="7:18" x14ac:dyDescent="0.2">
      <c r="G27519" s="64"/>
      <c r="H27519" s="64"/>
      <c r="O27519" s="87"/>
      <c r="P27519" s="127"/>
      <c r="Q27519" s="127"/>
      <c r="R27519" s="127"/>
    </row>
    <row r="27520" spans="7:18" x14ac:dyDescent="0.2">
      <c r="G27520" s="64"/>
      <c r="H27520" s="64"/>
      <c r="O27520" s="87"/>
      <c r="P27520" s="127"/>
      <c r="Q27520" s="127"/>
      <c r="R27520" s="127"/>
    </row>
    <row r="27521" spans="7:18" x14ac:dyDescent="0.2">
      <c r="G27521" s="64"/>
      <c r="H27521" s="64"/>
      <c r="O27521" s="87"/>
      <c r="P27521" s="127"/>
      <c r="Q27521" s="127"/>
      <c r="R27521" s="127"/>
    </row>
    <row r="27522" spans="7:18" x14ac:dyDescent="0.2">
      <c r="G27522" s="64"/>
      <c r="H27522" s="64"/>
      <c r="O27522" s="87"/>
      <c r="P27522" s="127"/>
      <c r="Q27522" s="127"/>
      <c r="R27522" s="127"/>
    </row>
    <row r="27523" spans="7:18" x14ac:dyDescent="0.2">
      <c r="G27523" s="64"/>
      <c r="H27523" s="64"/>
      <c r="O27523" s="87"/>
      <c r="P27523" s="127"/>
      <c r="Q27523" s="127"/>
      <c r="R27523" s="127"/>
    </row>
    <row r="27524" spans="7:18" x14ac:dyDescent="0.2">
      <c r="G27524" s="64"/>
      <c r="H27524" s="64"/>
      <c r="O27524" s="87"/>
      <c r="P27524" s="127"/>
      <c r="Q27524" s="127"/>
      <c r="R27524" s="127"/>
    </row>
    <row r="27525" spans="7:18" x14ac:dyDescent="0.2">
      <c r="G27525" s="64"/>
      <c r="H27525" s="64"/>
      <c r="O27525" s="87"/>
      <c r="P27525" s="127"/>
      <c r="Q27525" s="127"/>
      <c r="R27525" s="127"/>
    </row>
    <row r="27526" spans="7:18" x14ac:dyDescent="0.2">
      <c r="G27526" s="64"/>
      <c r="H27526" s="64"/>
      <c r="O27526" s="87"/>
      <c r="P27526" s="127"/>
      <c r="Q27526" s="127"/>
      <c r="R27526" s="127"/>
    </row>
    <row r="27527" spans="7:18" x14ac:dyDescent="0.2">
      <c r="G27527" s="64"/>
      <c r="H27527" s="64"/>
      <c r="O27527" s="87"/>
      <c r="P27527" s="127"/>
      <c r="Q27527" s="127"/>
      <c r="R27527" s="127"/>
    </row>
    <row r="27528" spans="7:18" x14ac:dyDescent="0.2">
      <c r="G27528" s="64"/>
      <c r="H27528" s="64"/>
      <c r="O27528" s="87"/>
      <c r="P27528" s="127"/>
      <c r="Q27528" s="127"/>
      <c r="R27528" s="127"/>
    </row>
    <row r="27529" spans="7:18" x14ac:dyDescent="0.2">
      <c r="G27529" s="64"/>
      <c r="H27529" s="64"/>
      <c r="O27529" s="87"/>
      <c r="P27529" s="127"/>
      <c r="Q27529" s="127"/>
      <c r="R27529" s="127"/>
    </row>
    <row r="27530" spans="7:18" x14ac:dyDescent="0.2">
      <c r="G27530" s="64"/>
      <c r="H27530" s="64"/>
      <c r="O27530" s="87"/>
      <c r="P27530" s="127"/>
      <c r="Q27530" s="127"/>
      <c r="R27530" s="127"/>
    </row>
    <row r="27531" spans="7:18" x14ac:dyDescent="0.2">
      <c r="G27531" s="64"/>
      <c r="H27531" s="64"/>
      <c r="O27531" s="87"/>
      <c r="P27531" s="127"/>
      <c r="Q27531" s="127"/>
      <c r="R27531" s="127"/>
    </row>
    <row r="27532" spans="7:18" x14ac:dyDescent="0.2">
      <c r="G27532" s="64"/>
      <c r="H27532" s="64"/>
      <c r="O27532" s="87"/>
      <c r="P27532" s="127"/>
      <c r="Q27532" s="127"/>
      <c r="R27532" s="127"/>
    </row>
    <row r="27533" spans="7:18" x14ac:dyDescent="0.2">
      <c r="G27533" s="64"/>
      <c r="H27533" s="64"/>
      <c r="O27533" s="87"/>
      <c r="P27533" s="127"/>
      <c r="Q27533" s="127"/>
      <c r="R27533" s="127"/>
    </row>
    <row r="27534" spans="7:18" x14ac:dyDescent="0.2">
      <c r="G27534" s="64"/>
      <c r="H27534" s="64"/>
      <c r="O27534" s="87"/>
      <c r="P27534" s="127"/>
      <c r="Q27534" s="127"/>
      <c r="R27534" s="127"/>
    </row>
    <row r="27535" spans="7:18" x14ac:dyDescent="0.2">
      <c r="G27535" s="64"/>
      <c r="H27535" s="64"/>
      <c r="O27535" s="87"/>
      <c r="P27535" s="127"/>
      <c r="Q27535" s="127"/>
      <c r="R27535" s="127"/>
    </row>
    <row r="27536" spans="7:18" x14ac:dyDescent="0.2">
      <c r="G27536" s="64"/>
      <c r="H27536" s="64"/>
      <c r="O27536" s="87"/>
      <c r="P27536" s="127"/>
      <c r="Q27536" s="127"/>
      <c r="R27536" s="127"/>
    </row>
    <row r="27537" spans="7:18" x14ac:dyDescent="0.2">
      <c r="G27537" s="64"/>
      <c r="H27537" s="64"/>
      <c r="O27537" s="87"/>
      <c r="P27537" s="127"/>
      <c r="Q27537" s="127"/>
      <c r="R27537" s="127"/>
    </row>
    <row r="27538" spans="7:18" x14ac:dyDescent="0.2">
      <c r="G27538" s="64"/>
      <c r="H27538" s="64"/>
      <c r="O27538" s="87"/>
      <c r="P27538" s="127"/>
      <c r="Q27538" s="127"/>
      <c r="R27538" s="127"/>
    </row>
    <row r="27539" spans="7:18" x14ac:dyDescent="0.2">
      <c r="G27539" s="64"/>
      <c r="H27539" s="64"/>
      <c r="O27539" s="87"/>
      <c r="P27539" s="127"/>
      <c r="Q27539" s="127"/>
      <c r="R27539" s="127"/>
    </row>
    <row r="27540" spans="7:18" x14ac:dyDescent="0.2">
      <c r="G27540" s="64"/>
      <c r="H27540" s="64"/>
      <c r="O27540" s="87"/>
      <c r="P27540" s="127"/>
      <c r="Q27540" s="127"/>
      <c r="R27540" s="127"/>
    </row>
    <row r="27541" spans="7:18" x14ac:dyDescent="0.2">
      <c r="G27541" s="64"/>
      <c r="H27541" s="64"/>
      <c r="O27541" s="87"/>
      <c r="P27541" s="127"/>
      <c r="Q27541" s="127"/>
      <c r="R27541" s="127"/>
    </row>
    <row r="27542" spans="7:18" x14ac:dyDescent="0.2">
      <c r="G27542" s="64"/>
      <c r="H27542" s="64"/>
      <c r="O27542" s="87"/>
      <c r="P27542" s="127"/>
      <c r="Q27542" s="127"/>
      <c r="R27542" s="127"/>
    </row>
    <row r="27543" spans="7:18" x14ac:dyDescent="0.2">
      <c r="G27543" s="64"/>
      <c r="H27543" s="64"/>
      <c r="O27543" s="87"/>
      <c r="P27543" s="127"/>
      <c r="Q27543" s="127"/>
      <c r="R27543" s="127"/>
    </row>
    <row r="27544" spans="7:18" x14ac:dyDescent="0.2">
      <c r="G27544" s="64"/>
      <c r="H27544" s="64"/>
      <c r="O27544" s="87"/>
      <c r="P27544" s="127"/>
      <c r="Q27544" s="127"/>
      <c r="R27544" s="127"/>
    </row>
    <row r="27545" spans="7:18" x14ac:dyDescent="0.2">
      <c r="G27545" s="64"/>
      <c r="H27545" s="64"/>
      <c r="O27545" s="87"/>
      <c r="P27545" s="127"/>
      <c r="Q27545" s="127"/>
      <c r="R27545" s="127"/>
    </row>
    <row r="27546" spans="7:18" x14ac:dyDescent="0.2">
      <c r="G27546" s="64"/>
      <c r="H27546" s="64"/>
      <c r="O27546" s="87"/>
      <c r="P27546" s="127"/>
      <c r="Q27546" s="127"/>
      <c r="R27546" s="127"/>
    </row>
    <row r="27547" spans="7:18" x14ac:dyDescent="0.2">
      <c r="G27547" s="64"/>
      <c r="H27547" s="64"/>
      <c r="O27547" s="87"/>
      <c r="P27547" s="127"/>
      <c r="Q27547" s="127"/>
      <c r="R27547" s="127"/>
    </row>
    <row r="27548" spans="7:18" x14ac:dyDescent="0.2">
      <c r="G27548" s="64"/>
      <c r="H27548" s="64"/>
      <c r="O27548" s="87"/>
      <c r="P27548" s="127"/>
      <c r="Q27548" s="127"/>
      <c r="R27548" s="127"/>
    </row>
    <row r="27549" spans="7:18" x14ac:dyDescent="0.2">
      <c r="G27549" s="64"/>
      <c r="H27549" s="64"/>
      <c r="O27549" s="87"/>
      <c r="P27549" s="127"/>
      <c r="Q27549" s="127"/>
      <c r="R27549" s="127"/>
    </row>
    <row r="27550" spans="7:18" x14ac:dyDescent="0.2">
      <c r="G27550" s="64"/>
      <c r="H27550" s="64"/>
      <c r="O27550" s="87"/>
      <c r="P27550" s="127"/>
      <c r="Q27550" s="127"/>
      <c r="R27550" s="127"/>
    </row>
    <row r="27551" spans="7:18" x14ac:dyDescent="0.2">
      <c r="G27551" s="64"/>
      <c r="H27551" s="64"/>
      <c r="O27551" s="87"/>
      <c r="P27551" s="127"/>
      <c r="Q27551" s="127"/>
      <c r="R27551" s="127"/>
    </row>
    <row r="27552" spans="7:18" x14ac:dyDescent="0.2">
      <c r="G27552" s="64"/>
      <c r="H27552" s="64"/>
      <c r="O27552" s="87"/>
      <c r="P27552" s="127"/>
      <c r="Q27552" s="127"/>
      <c r="R27552" s="127"/>
    </row>
    <row r="27553" spans="7:18" x14ac:dyDescent="0.2">
      <c r="G27553" s="64"/>
      <c r="H27553" s="64"/>
      <c r="O27553" s="87"/>
      <c r="P27553" s="127"/>
      <c r="Q27553" s="127"/>
      <c r="R27553" s="127"/>
    </row>
    <row r="27554" spans="7:18" x14ac:dyDescent="0.2">
      <c r="G27554" s="64"/>
      <c r="H27554" s="64"/>
      <c r="O27554" s="87"/>
      <c r="P27554" s="127"/>
      <c r="Q27554" s="127"/>
      <c r="R27554" s="127"/>
    </row>
    <row r="27555" spans="7:18" x14ac:dyDescent="0.2">
      <c r="G27555" s="64"/>
      <c r="H27555" s="64"/>
      <c r="O27555" s="87"/>
      <c r="P27555" s="127"/>
      <c r="Q27555" s="127"/>
      <c r="R27555" s="127"/>
    </row>
    <row r="27556" spans="7:18" x14ac:dyDescent="0.2">
      <c r="G27556" s="64"/>
      <c r="H27556" s="64"/>
      <c r="O27556" s="87"/>
      <c r="P27556" s="127"/>
      <c r="Q27556" s="127"/>
      <c r="R27556" s="127"/>
    </row>
    <row r="27557" spans="7:18" x14ac:dyDescent="0.2">
      <c r="G27557" s="64"/>
      <c r="H27557" s="64"/>
      <c r="O27557" s="87"/>
      <c r="P27557" s="127"/>
      <c r="Q27557" s="127"/>
      <c r="R27557" s="127"/>
    </row>
    <row r="27558" spans="7:18" x14ac:dyDescent="0.2">
      <c r="G27558" s="64"/>
      <c r="H27558" s="64"/>
      <c r="O27558" s="87"/>
      <c r="P27558" s="127"/>
      <c r="Q27558" s="127"/>
      <c r="R27558" s="127"/>
    </row>
    <row r="27559" spans="7:18" x14ac:dyDescent="0.2">
      <c r="G27559" s="64"/>
      <c r="H27559" s="64"/>
      <c r="O27559" s="87"/>
      <c r="P27559" s="127"/>
      <c r="Q27559" s="127"/>
      <c r="R27559" s="127"/>
    </row>
    <row r="27560" spans="7:18" x14ac:dyDescent="0.2">
      <c r="G27560" s="64"/>
      <c r="H27560" s="64"/>
      <c r="O27560" s="87"/>
      <c r="P27560" s="127"/>
      <c r="Q27560" s="127"/>
      <c r="R27560" s="127"/>
    </row>
    <row r="27561" spans="7:18" x14ac:dyDescent="0.2">
      <c r="G27561" s="64"/>
      <c r="H27561" s="64"/>
      <c r="O27561" s="87"/>
      <c r="P27561" s="127"/>
      <c r="Q27561" s="127"/>
      <c r="R27561" s="127"/>
    </row>
    <row r="27562" spans="7:18" x14ac:dyDescent="0.2">
      <c r="G27562" s="64"/>
      <c r="H27562" s="64"/>
      <c r="O27562" s="87"/>
      <c r="P27562" s="127"/>
      <c r="Q27562" s="127"/>
      <c r="R27562" s="127"/>
    </row>
    <row r="27563" spans="7:18" x14ac:dyDescent="0.2">
      <c r="G27563" s="64"/>
      <c r="H27563" s="64"/>
      <c r="O27563" s="87"/>
      <c r="P27563" s="127"/>
      <c r="Q27563" s="127"/>
      <c r="R27563" s="127"/>
    </row>
    <row r="27564" spans="7:18" x14ac:dyDescent="0.2">
      <c r="G27564" s="64"/>
      <c r="H27564" s="64"/>
      <c r="O27564" s="87"/>
      <c r="P27564" s="127"/>
      <c r="Q27564" s="127"/>
      <c r="R27564" s="127"/>
    </row>
    <row r="27565" spans="7:18" x14ac:dyDescent="0.2">
      <c r="G27565" s="64"/>
      <c r="H27565" s="64"/>
      <c r="O27565" s="87"/>
      <c r="P27565" s="127"/>
      <c r="Q27565" s="127"/>
      <c r="R27565" s="127"/>
    </row>
    <row r="27566" spans="7:18" x14ac:dyDescent="0.2">
      <c r="G27566" s="64"/>
      <c r="H27566" s="64"/>
      <c r="O27566" s="87"/>
      <c r="P27566" s="127"/>
      <c r="Q27566" s="127"/>
      <c r="R27566" s="127"/>
    </row>
    <row r="27567" spans="7:18" x14ac:dyDescent="0.2">
      <c r="G27567" s="64"/>
      <c r="H27567" s="64"/>
      <c r="O27567" s="87"/>
      <c r="P27567" s="127"/>
      <c r="Q27567" s="127"/>
      <c r="R27567" s="127"/>
    </row>
    <row r="27568" spans="7:18" x14ac:dyDescent="0.2">
      <c r="G27568" s="64"/>
      <c r="H27568" s="64"/>
      <c r="O27568" s="87"/>
      <c r="P27568" s="127"/>
      <c r="Q27568" s="127"/>
      <c r="R27568" s="127"/>
    </row>
    <row r="27569" spans="7:18" x14ac:dyDescent="0.2">
      <c r="G27569" s="64"/>
      <c r="H27569" s="64"/>
      <c r="O27569" s="87"/>
      <c r="P27569" s="127"/>
      <c r="Q27569" s="127"/>
      <c r="R27569" s="127"/>
    </row>
    <row r="27570" spans="7:18" x14ac:dyDescent="0.2">
      <c r="G27570" s="64"/>
      <c r="H27570" s="64"/>
      <c r="O27570" s="87"/>
      <c r="P27570" s="127"/>
      <c r="Q27570" s="127"/>
      <c r="R27570" s="127"/>
    </row>
    <row r="27571" spans="7:18" x14ac:dyDescent="0.2">
      <c r="G27571" s="64"/>
      <c r="H27571" s="64"/>
      <c r="O27571" s="87"/>
      <c r="P27571" s="127"/>
      <c r="Q27571" s="127"/>
      <c r="R27571" s="127"/>
    </row>
    <row r="27572" spans="7:18" x14ac:dyDescent="0.2">
      <c r="G27572" s="64"/>
      <c r="H27572" s="64"/>
      <c r="O27572" s="87"/>
      <c r="P27572" s="127"/>
      <c r="Q27572" s="127"/>
      <c r="R27572" s="127"/>
    </row>
    <row r="27573" spans="7:18" x14ac:dyDescent="0.2">
      <c r="G27573" s="64"/>
      <c r="H27573" s="64"/>
      <c r="O27573" s="87"/>
      <c r="P27573" s="127"/>
      <c r="Q27573" s="127"/>
      <c r="R27573" s="127"/>
    </row>
    <row r="27574" spans="7:18" x14ac:dyDescent="0.2">
      <c r="G27574" s="64"/>
      <c r="H27574" s="64"/>
      <c r="O27574" s="87"/>
      <c r="P27574" s="127"/>
      <c r="Q27574" s="127"/>
      <c r="R27574" s="127"/>
    </row>
    <row r="27575" spans="7:18" x14ac:dyDescent="0.2">
      <c r="G27575" s="64"/>
      <c r="H27575" s="64"/>
      <c r="O27575" s="87"/>
      <c r="P27575" s="127"/>
      <c r="Q27575" s="127"/>
      <c r="R27575" s="127"/>
    </row>
    <row r="27576" spans="7:18" x14ac:dyDescent="0.2">
      <c r="G27576" s="64"/>
      <c r="H27576" s="64"/>
      <c r="O27576" s="87"/>
      <c r="P27576" s="127"/>
      <c r="Q27576" s="127"/>
      <c r="R27576" s="127"/>
    </row>
    <row r="27577" spans="7:18" x14ac:dyDescent="0.2">
      <c r="G27577" s="64"/>
      <c r="H27577" s="64"/>
      <c r="O27577" s="87"/>
      <c r="P27577" s="127"/>
      <c r="Q27577" s="127"/>
      <c r="R27577" s="127"/>
    </row>
    <row r="27578" spans="7:18" x14ac:dyDescent="0.2">
      <c r="G27578" s="64"/>
      <c r="H27578" s="64"/>
      <c r="O27578" s="87"/>
      <c r="P27578" s="127"/>
      <c r="Q27578" s="127"/>
      <c r="R27578" s="127"/>
    </row>
    <row r="27579" spans="7:18" x14ac:dyDescent="0.2">
      <c r="G27579" s="64"/>
      <c r="H27579" s="64"/>
      <c r="O27579" s="87"/>
      <c r="P27579" s="127"/>
      <c r="Q27579" s="127"/>
      <c r="R27579" s="127"/>
    </row>
    <row r="27580" spans="7:18" x14ac:dyDescent="0.2">
      <c r="G27580" s="64"/>
      <c r="H27580" s="64"/>
      <c r="O27580" s="87"/>
      <c r="P27580" s="127"/>
      <c r="Q27580" s="127"/>
      <c r="R27580" s="127"/>
    </row>
    <row r="27581" spans="7:18" x14ac:dyDescent="0.2">
      <c r="G27581" s="64"/>
      <c r="H27581" s="64"/>
      <c r="O27581" s="87"/>
      <c r="P27581" s="127"/>
      <c r="Q27581" s="127"/>
      <c r="R27581" s="127"/>
    </row>
    <row r="27582" spans="7:18" x14ac:dyDescent="0.2">
      <c r="G27582" s="64"/>
      <c r="H27582" s="64"/>
      <c r="O27582" s="87"/>
      <c r="P27582" s="127"/>
      <c r="Q27582" s="127"/>
      <c r="R27582" s="127"/>
    </row>
    <row r="27583" spans="7:18" x14ac:dyDescent="0.2">
      <c r="G27583" s="64"/>
      <c r="H27583" s="64"/>
      <c r="O27583" s="87"/>
      <c r="P27583" s="127"/>
      <c r="Q27583" s="127"/>
      <c r="R27583" s="127"/>
    </row>
    <row r="27584" spans="7:18" x14ac:dyDescent="0.2">
      <c r="G27584" s="64"/>
      <c r="H27584" s="64"/>
      <c r="O27584" s="87"/>
      <c r="P27584" s="127"/>
      <c r="Q27584" s="127"/>
      <c r="R27584" s="127"/>
    </row>
    <row r="27585" spans="7:18" x14ac:dyDescent="0.2">
      <c r="G27585" s="64"/>
      <c r="H27585" s="64"/>
      <c r="O27585" s="87"/>
      <c r="P27585" s="127"/>
      <c r="Q27585" s="127"/>
      <c r="R27585" s="127"/>
    </row>
    <row r="27586" spans="7:18" x14ac:dyDescent="0.2">
      <c r="G27586" s="64"/>
      <c r="H27586" s="64"/>
      <c r="O27586" s="87"/>
      <c r="P27586" s="127"/>
      <c r="Q27586" s="127"/>
      <c r="R27586" s="127"/>
    </row>
    <row r="27587" spans="7:18" x14ac:dyDescent="0.2">
      <c r="G27587" s="64"/>
      <c r="H27587" s="64"/>
      <c r="O27587" s="87"/>
      <c r="P27587" s="127"/>
      <c r="Q27587" s="127"/>
      <c r="R27587" s="127"/>
    </row>
    <row r="27588" spans="7:18" x14ac:dyDescent="0.2">
      <c r="G27588" s="64"/>
      <c r="H27588" s="64"/>
      <c r="O27588" s="87"/>
      <c r="P27588" s="127"/>
      <c r="Q27588" s="127"/>
      <c r="R27588" s="127"/>
    </row>
    <row r="27589" spans="7:18" x14ac:dyDescent="0.2">
      <c r="G27589" s="64"/>
      <c r="H27589" s="64"/>
      <c r="O27589" s="87"/>
      <c r="P27589" s="127"/>
      <c r="Q27589" s="127"/>
      <c r="R27589" s="127"/>
    </row>
    <row r="27590" spans="7:18" x14ac:dyDescent="0.2">
      <c r="G27590" s="64"/>
      <c r="H27590" s="64"/>
      <c r="O27590" s="87"/>
      <c r="P27590" s="127"/>
      <c r="Q27590" s="127"/>
      <c r="R27590" s="127"/>
    </row>
    <row r="27591" spans="7:18" x14ac:dyDescent="0.2">
      <c r="G27591" s="64"/>
      <c r="H27591" s="64"/>
      <c r="O27591" s="87"/>
      <c r="P27591" s="127"/>
      <c r="Q27591" s="127"/>
      <c r="R27591" s="127"/>
    </row>
    <row r="27592" spans="7:18" x14ac:dyDescent="0.2">
      <c r="G27592" s="64"/>
      <c r="H27592" s="64"/>
      <c r="O27592" s="87"/>
      <c r="P27592" s="127"/>
      <c r="Q27592" s="127"/>
      <c r="R27592" s="127"/>
    </row>
    <row r="27593" spans="7:18" x14ac:dyDescent="0.2">
      <c r="G27593" s="64"/>
      <c r="H27593" s="64"/>
      <c r="O27593" s="87"/>
      <c r="P27593" s="127"/>
      <c r="Q27593" s="127"/>
      <c r="R27593" s="127"/>
    </row>
    <row r="27594" spans="7:18" x14ac:dyDescent="0.2">
      <c r="G27594" s="64"/>
      <c r="H27594" s="64"/>
      <c r="O27594" s="87"/>
      <c r="P27594" s="127"/>
      <c r="Q27594" s="127"/>
      <c r="R27594" s="127"/>
    </row>
    <row r="27595" spans="7:18" x14ac:dyDescent="0.2">
      <c r="G27595" s="64"/>
      <c r="H27595" s="64"/>
      <c r="O27595" s="87"/>
      <c r="P27595" s="127"/>
      <c r="Q27595" s="127"/>
      <c r="R27595" s="127"/>
    </row>
    <row r="27596" spans="7:18" x14ac:dyDescent="0.2">
      <c r="G27596" s="64"/>
      <c r="H27596" s="64"/>
      <c r="O27596" s="87"/>
      <c r="P27596" s="127"/>
      <c r="Q27596" s="127"/>
      <c r="R27596" s="127"/>
    </row>
    <row r="27597" spans="7:18" x14ac:dyDescent="0.2">
      <c r="G27597" s="64"/>
      <c r="H27597" s="64"/>
      <c r="O27597" s="87"/>
      <c r="P27597" s="127"/>
      <c r="Q27597" s="127"/>
      <c r="R27597" s="127"/>
    </row>
    <row r="27598" spans="7:18" x14ac:dyDescent="0.2">
      <c r="G27598" s="64"/>
      <c r="H27598" s="64"/>
      <c r="O27598" s="87"/>
      <c r="P27598" s="127"/>
      <c r="Q27598" s="127"/>
      <c r="R27598" s="127"/>
    </row>
    <row r="27599" spans="7:18" x14ac:dyDescent="0.2">
      <c r="G27599" s="64"/>
      <c r="H27599" s="64"/>
      <c r="O27599" s="87"/>
      <c r="P27599" s="127"/>
      <c r="Q27599" s="127"/>
      <c r="R27599" s="127"/>
    </row>
    <row r="27600" spans="7:18" x14ac:dyDescent="0.2">
      <c r="G27600" s="64"/>
      <c r="H27600" s="64"/>
      <c r="O27600" s="87"/>
      <c r="P27600" s="127"/>
      <c r="Q27600" s="127"/>
      <c r="R27600" s="127"/>
    </row>
    <row r="27601" spans="7:18" x14ac:dyDescent="0.2">
      <c r="G27601" s="64"/>
      <c r="H27601" s="64"/>
      <c r="O27601" s="87"/>
      <c r="P27601" s="127"/>
      <c r="Q27601" s="127"/>
      <c r="R27601" s="127"/>
    </row>
    <row r="27602" spans="7:18" x14ac:dyDescent="0.2">
      <c r="G27602" s="64"/>
      <c r="H27602" s="64"/>
      <c r="O27602" s="87"/>
      <c r="P27602" s="127"/>
      <c r="Q27602" s="127"/>
      <c r="R27602" s="127"/>
    </row>
    <row r="27603" spans="7:18" x14ac:dyDescent="0.2">
      <c r="G27603" s="64"/>
      <c r="H27603" s="64"/>
      <c r="O27603" s="87"/>
      <c r="P27603" s="127"/>
      <c r="Q27603" s="127"/>
      <c r="R27603" s="127"/>
    </row>
    <row r="27604" spans="7:18" x14ac:dyDescent="0.2">
      <c r="G27604" s="64"/>
      <c r="H27604" s="64"/>
      <c r="O27604" s="87"/>
      <c r="P27604" s="127"/>
      <c r="Q27604" s="127"/>
      <c r="R27604" s="127"/>
    </row>
    <row r="27605" spans="7:18" x14ac:dyDescent="0.2">
      <c r="G27605" s="64"/>
      <c r="H27605" s="64"/>
      <c r="O27605" s="87"/>
      <c r="P27605" s="127"/>
      <c r="Q27605" s="127"/>
      <c r="R27605" s="127"/>
    </row>
    <row r="27606" spans="7:18" x14ac:dyDescent="0.2">
      <c r="G27606" s="64"/>
      <c r="H27606" s="64"/>
      <c r="O27606" s="87"/>
      <c r="P27606" s="127"/>
      <c r="Q27606" s="127"/>
      <c r="R27606" s="127"/>
    </row>
    <row r="27607" spans="7:18" x14ac:dyDescent="0.2">
      <c r="G27607" s="64"/>
      <c r="H27607" s="64"/>
      <c r="O27607" s="87"/>
      <c r="P27607" s="127"/>
      <c r="Q27607" s="127"/>
      <c r="R27607" s="127"/>
    </row>
    <row r="27608" spans="7:18" x14ac:dyDescent="0.2">
      <c r="G27608" s="64"/>
      <c r="H27608" s="64"/>
      <c r="O27608" s="87"/>
      <c r="P27608" s="127"/>
      <c r="Q27608" s="127"/>
      <c r="R27608" s="127"/>
    </row>
    <row r="27609" spans="7:18" x14ac:dyDescent="0.2">
      <c r="G27609" s="64"/>
      <c r="H27609" s="64"/>
      <c r="O27609" s="87"/>
      <c r="P27609" s="127"/>
      <c r="Q27609" s="127"/>
      <c r="R27609" s="127"/>
    </row>
    <row r="27610" spans="7:18" x14ac:dyDescent="0.2">
      <c r="G27610" s="64"/>
      <c r="H27610" s="64"/>
      <c r="O27610" s="87"/>
      <c r="P27610" s="127"/>
      <c r="Q27610" s="127"/>
      <c r="R27610" s="127"/>
    </row>
    <row r="27611" spans="7:18" x14ac:dyDescent="0.2">
      <c r="G27611" s="64"/>
      <c r="H27611" s="64"/>
      <c r="O27611" s="87"/>
      <c r="P27611" s="127"/>
      <c r="Q27611" s="127"/>
      <c r="R27611" s="127"/>
    </row>
    <row r="27612" spans="7:18" x14ac:dyDescent="0.2">
      <c r="G27612" s="64"/>
      <c r="H27612" s="64"/>
      <c r="O27612" s="87"/>
      <c r="P27612" s="127"/>
      <c r="Q27612" s="127"/>
      <c r="R27612" s="127"/>
    </row>
    <row r="27613" spans="7:18" x14ac:dyDescent="0.2">
      <c r="G27613" s="64"/>
      <c r="H27613" s="64"/>
      <c r="O27613" s="87"/>
      <c r="P27613" s="127"/>
      <c r="Q27613" s="127"/>
      <c r="R27613" s="127"/>
    </row>
    <row r="27614" spans="7:18" x14ac:dyDescent="0.2">
      <c r="G27614" s="64"/>
      <c r="H27614" s="64"/>
      <c r="O27614" s="87"/>
      <c r="P27614" s="127"/>
      <c r="Q27614" s="127"/>
      <c r="R27614" s="127"/>
    </row>
    <row r="27615" spans="7:18" x14ac:dyDescent="0.2">
      <c r="G27615" s="64"/>
      <c r="H27615" s="64"/>
      <c r="O27615" s="87"/>
      <c r="P27615" s="127"/>
      <c r="Q27615" s="127"/>
      <c r="R27615" s="127"/>
    </row>
    <row r="27616" spans="7:18" x14ac:dyDescent="0.2">
      <c r="G27616" s="64"/>
      <c r="H27616" s="64"/>
      <c r="O27616" s="87"/>
      <c r="P27616" s="127"/>
      <c r="Q27616" s="127"/>
      <c r="R27616" s="127"/>
    </row>
    <row r="27617" spans="7:18" x14ac:dyDescent="0.2">
      <c r="G27617" s="64"/>
      <c r="H27617" s="64"/>
      <c r="O27617" s="87"/>
      <c r="P27617" s="127"/>
      <c r="Q27617" s="127"/>
      <c r="R27617" s="127"/>
    </row>
    <row r="27618" spans="7:18" x14ac:dyDescent="0.2">
      <c r="G27618" s="64"/>
      <c r="H27618" s="64"/>
      <c r="O27618" s="87"/>
      <c r="P27618" s="127"/>
      <c r="Q27618" s="127"/>
      <c r="R27618" s="127"/>
    </row>
    <row r="27619" spans="7:18" x14ac:dyDescent="0.2">
      <c r="G27619" s="64"/>
      <c r="H27619" s="64"/>
      <c r="O27619" s="87"/>
      <c r="P27619" s="127"/>
      <c r="Q27619" s="127"/>
      <c r="R27619" s="127"/>
    </row>
    <row r="27620" spans="7:18" x14ac:dyDescent="0.2">
      <c r="G27620" s="64"/>
      <c r="H27620" s="64"/>
      <c r="O27620" s="87"/>
      <c r="P27620" s="127"/>
      <c r="Q27620" s="127"/>
      <c r="R27620" s="127"/>
    </row>
    <row r="27621" spans="7:18" x14ac:dyDescent="0.2">
      <c r="G27621" s="64"/>
      <c r="H27621" s="64"/>
      <c r="O27621" s="87"/>
      <c r="P27621" s="127"/>
      <c r="Q27621" s="127"/>
      <c r="R27621" s="127"/>
    </row>
    <row r="27622" spans="7:18" x14ac:dyDescent="0.2">
      <c r="G27622" s="64"/>
      <c r="H27622" s="64"/>
      <c r="O27622" s="87"/>
      <c r="P27622" s="127"/>
      <c r="Q27622" s="127"/>
      <c r="R27622" s="127"/>
    </row>
    <row r="27623" spans="7:18" x14ac:dyDescent="0.2">
      <c r="G27623" s="64"/>
      <c r="H27623" s="64"/>
      <c r="O27623" s="87"/>
      <c r="P27623" s="127"/>
      <c r="Q27623" s="127"/>
      <c r="R27623" s="127"/>
    </row>
    <row r="27624" spans="7:18" x14ac:dyDescent="0.2">
      <c r="G27624" s="64"/>
      <c r="H27624" s="64"/>
      <c r="O27624" s="87"/>
      <c r="P27624" s="127"/>
      <c r="Q27624" s="127"/>
      <c r="R27624" s="127"/>
    </row>
    <row r="27625" spans="7:18" x14ac:dyDescent="0.2">
      <c r="G27625" s="64"/>
      <c r="H27625" s="64"/>
      <c r="O27625" s="87"/>
      <c r="P27625" s="127"/>
      <c r="Q27625" s="127"/>
      <c r="R27625" s="127"/>
    </row>
    <row r="27626" spans="7:18" x14ac:dyDescent="0.2">
      <c r="G27626" s="64"/>
      <c r="H27626" s="64"/>
      <c r="O27626" s="87"/>
      <c r="P27626" s="127"/>
      <c r="Q27626" s="127"/>
      <c r="R27626" s="127"/>
    </row>
    <row r="27627" spans="7:18" x14ac:dyDescent="0.2">
      <c r="G27627" s="64"/>
      <c r="H27627" s="64"/>
      <c r="O27627" s="87"/>
      <c r="P27627" s="127"/>
      <c r="Q27627" s="127"/>
      <c r="R27627" s="127"/>
    </row>
    <row r="27628" spans="7:18" x14ac:dyDescent="0.2">
      <c r="G27628" s="64"/>
      <c r="H27628" s="64"/>
      <c r="O27628" s="87"/>
      <c r="P27628" s="127"/>
      <c r="Q27628" s="127"/>
      <c r="R27628" s="127"/>
    </row>
    <row r="27629" spans="7:18" x14ac:dyDescent="0.2">
      <c r="G27629" s="64"/>
      <c r="H27629" s="64"/>
      <c r="O27629" s="87"/>
      <c r="P27629" s="127"/>
      <c r="Q27629" s="127"/>
      <c r="R27629" s="127"/>
    </row>
    <row r="27630" spans="7:18" x14ac:dyDescent="0.2">
      <c r="G27630" s="64"/>
      <c r="H27630" s="64"/>
      <c r="O27630" s="87"/>
      <c r="P27630" s="127"/>
      <c r="Q27630" s="127"/>
      <c r="R27630" s="127"/>
    </row>
    <row r="27631" spans="7:18" x14ac:dyDescent="0.2">
      <c r="G27631" s="64"/>
      <c r="H27631" s="64"/>
      <c r="O27631" s="87"/>
      <c r="P27631" s="127"/>
      <c r="Q27631" s="127"/>
      <c r="R27631" s="127"/>
    </row>
    <row r="27632" spans="7:18" x14ac:dyDescent="0.2">
      <c r="G27632" s="64"/>
      <c r="H27632" s="64"/>
      <c r="O27632" s="87"/>
      <c r="P27632" s="127"/>
      <c r="Q27632" s="127"/>
      <c r="R27632" s="127"/>
    </row>
    <row r="27633" spans="7:18" x14ac:dyDescent="0.2">
      <c r="G27633" s="64"/>
      <c r="H27633" s="64"/>
      <c r="O27633" s="87"/>
      <c r="P27633" s="127"/>
      <c r="Q27633" s="127"/>
      <c r="R27633" s="127"/>
    </row>
    <row r="27634" spans="7:18" x14ac:dyDescent="0.2">
      <c r="G27634" s="64"/>
      <c r="H27634" s="64"/>
      <c r="O27634" s="87"/>
      <c r="P27634" s="127"/>
      <c r="Q27634" s="127"/>
      <c r="R27634" s="127"/>
    </row>
    <row r="27635" spans="7:18" x14ac:dyDescent="0.2">
      <c r="G27635" s="64"/>
      <c r="H27635" s="64"/>
      <c r="O27635" s="87"/>
      <c r="P27635" s="127"/>
      <c r="Q27635" s="127"/>
      <c r="R27635" s="127"/>
    </row>
    <row r="27636" spans="7:18" x14ac:dyDescent="0.2">
      <c r="G27636" s="64"/>
      <c r="H27636" s="64"/>
      <c r="O27636" s="87"/>
      <c r="P27636" s="127"/>
      <c r="Q27636" s="127"/>
      <c r="R27636" s="127"/>
    </row>
    <row r="27637" spans="7:18" x14ac:dyDescent="0.2">
      <c r="G27637" s="64"/>
      <c r="H27637" s="64"/>
      <c r="O27637" s="87"/>
      <c r="P27637" s="127"/>
      <c r="Q27637" s="127"/>
      <c r="R27637" s="127"/>
    </row>
    <row r="27638" spans="7:18" x14ac:dyDescent="0.2">
      <c r="G27638" s="64"/>
      <c r="H27638" s="64"/>
      <c r="O27638" s="87"/>
      <c r="P27638" s="127"/>
      <c r="Q27638" s="127"/>
      <c r="R27638" s="127"/>
    </row>
    <row r="27639" spans="7:18" x14ac:dyDescent="0.2">
      <c r="G27639" s="64"/>
      <c r="H27639" s="64"/>
      <c r="O27639" s="87"/>
      <c r="P27639" s="127"/>
      <c r="Q27639" s="127"/>
      <c r="R27639" s="127"/>
    </row>
    <row r="27640" spans="7:18" x14ac:dyDescent="0.2">
      <c r="G27640" s="64"/>
      <c r="H27640" s="64"/>
      <c r="O27640" s="87"/>
      <c r="P27640" s="127"/>
      <c r="Q27640" s="127"/>
      <c r="R27640" s="127"/>
    </row>
    <row r="27641" spans="7:18" x14ac:dyDescent="0.2">
      <c r="G27641" s="64"/>
      <c r="H27641" s="64"/>
      <c r="O27641" s="87"/>
      <c r="P27641" s="127"/>
      <c r="Q27641" s="127"/>
      <c r="R27641" s="127"/>
    </row>
    <row r="27642" spans="7:18" x14ac:dyDescent="0.2">
      <c r="G27642" s="64"/>
      <c r="H27642" s="64"/>
      <c r="O27642" s="87"/>
      <c r="P27642" s="127"/>
      <c r="Q27642" s="127"/>
      <c r="R27642" s="127"/>
    </row>
    <row r="27643" spans="7:18" x14ac:dyDescent="0.2">
      <c r="G27643" s="64"/>
      <c r="H27643" s="64"/>
      <c r="O27643" s="87"/>
      <c r="P27643" s="127"/>
      <c r="Q27643" s="127"/>
      <c r="R27643" s="127"/>
    </row>
    <row r="27644" spans="7:18" x14ac:dyDescent="0.2">
      <c r="G27644" s="64"/>
      <c r="H27644" s="64"/>
      <c r="O27644" s="87"/>
      <c r="P27644" s="127"/>
      <c r="Q27644" s="127"/>
      <c r="R27644" s="127"/>
    </row>
    <row r="27645" spans="7:18" x14ac:dyDescent="0.2">
      <c r="G27645" s="64"/>
      <c r="H27645" s="64"/>
      <c r="O27645" s="87"/>
      <c r="P27645" s="127"/>
      <c r="Q27645" s="127"/>
      <c r="R27645" s="127"/>
    </row>
    <row r="27646" spans="7:18" x14ac:dyDescent="0.2">
      <c r="G27646" s="64"/>
      <c r="H27646" s="64"/>
      <c r="O27646" s="87"/>
      <c r="P27646" s="127"/>
      <c r="Q27646" s="127"/>
      <c r="R27646" s="127"/>
    </row>
    <row r="27647" spans="7:18" x14ac:dyDescent="0.2">
      <c r="G27647" s="64"/>
      <c r="H27647" s="64"/>
      <c r="O27647" s="87"/>
      <c r="P27647" s="127"/>
      <c r="Q27647" s="127"/>
      <c r="R27647" s="127"/>
    </row>
    <row r="27648" spans="7:18" x14ac:dyDescent="0.2">
      <c r="G27648" s="64"/>
      <c r="H27648" s="64"/>
      <c r="O27648" s="87"/>
      <c r="P27648" s="127"/>
      <c r="Q27648" s="127"/>
      <c r="R27648" s="127"/>
    </row>
    <row r="27649" spans="7:18" x14ac:dyDescent="0.2">
      <c r="G27649" s="64"/>
      <c r="H27649" s="64"/>
      <c r="O27649" s="87"/>
      <c r="P27649" s="127"/>
      <c r="Q27649" s="127"/>
      <c r="R27649" s="127"/>
    </row>
    <row r="27650" spans="7:18" x14ac:dyDescent="0.2">
      <c r="G27650" s="64"/>
      <c r="H27650" s="64"/>
      <c r="O27650" s="87"/>
      <c r="P27650" s="127"/>
      <c r="Q27650" s="127"/>
      <c r="R27650" s="127"/>
    </row>
    <row r="27651" spans="7:18" x14ac:dyDescent="0.2">
      <c r="G27651" s="64"/>
      <c r="H27651" s="64"/>
      <c r="O27651" s="87"/>
      <c r="P27651" s="127"/>
      <c r="Q27651" s="127"/>
      <c r="R27651" s="127"/>
    </row>
    <row r="27652" spans="7:18" x14ac:dyDescent="0.2">
      <c r="G27652" s="64"/>
      <c r="H27652" s="64"/>
      <c r="O27652" s="87"/>
      <c r="P27652" s="127"/>
      <c r="Q27652" s="127"/>
      <c r="R27652" s="127"/>
    </row>
    <row r="27653" spans="7:18" x14ac:dyDescent="0.2">
      <c r="G27653" s="64"/>
      <c r="H27653" s="64"/>
      <c r="O27653" s="87"/>
      <c r="P27653" s="127"/>
      <c r="Q27653" s="127"/>
      <c r="R27653" s="127"/>
    </row>
    <row r="27654" spans="7:18" x14ac:dyDescent="0.2">
      <c r="G27654" s="64"/>
      <c r="H27654" s="64"/>
      <c r="O27654" s="87"/>
      <c r="P27654" s="127"/>
      <c r="Q27654" s="127"/>
      <c r="R27654" s="127"/>
    </row>
    <row r="27655" spans="7:18" x14ac:dyDescent="0.2">
      <c r="G27655" s="64"/>
      <c r="H27655" s="64"/>
      <c r="O27655" s="87"/>
      <c r="P27655" s="127"/>
      <c r="Q27655" s="127"/>
      <c r="R27655" s="127"/>
    </row>
    <row r="27656" spans="7:18" x14ac:dyDescent="0.2">
      <c r="G27656" s="64"/>
      <c r="H27656" s="64"/>
      <c r="O27656" s="87"/>
      <c r="P27656" s="127"/>
      <c r="Q27656" s="127"/>
      <c r="R27656" s="127"/>
    </row>
    <row r="27657" spans="7:18" x14ac:dyDescent="0.2">
      <c r="G27657" s="64"/>
      <c r="H27657" s="64"/>
      <c r="O27657" s="87"/>
      <c r="P27657" s="127"/>
      <c r="Q27657" s="127"/>
      <c r="R27657" s="127"/>
    </row>
    <row r="27658" spans="7:18" x14ac:dyDescent="0.2">
      <c r="G27658" s="64"/>
      <c r="H27658" s="64"/>
      <c r="O27658" s="87"/>
      <c r="P27658" s="127"/>
      <c r="Q27658" s="127"/>
      <c r="R27658" s="127"/>
    </row>
    <row r="27659" spans="7:18" x14ac:dyDescent="0.2">
      <c r="G27659" s="64"/>
      <c r="H27659" s="64"/>
      <c r="O27659" s="87"/>
      <c r="P27659" s="127"/>
      <c r="Q27659" s="127"/>
      <c r="R27659" s="127"/>
    </row>
    <row r="27660" spans="7:18" x14ac:dyDescent="0.2">
      <c r="G27660" s="64"/>
      <c r="H27660" s="64"/>
      <c r="O27660" s="87"/>
      <c r="P27660" s="127"/>
      <c r="Q27660" s="127"/>
      <c r="R27660" s="127"/>
    </row>
    <row r="27661" spans="7:18" x14ac:dyDescent="0.2">
      <c r="G27661" s="64"/>
      <c r="H27661" s="64"/>
      <c r="O27661" s="87"/>
      <c r="P27661" s="127"/>
      <c r="Q27661" s="127"/>
      <c r="R27661" s="127"/>
    </row>
    <row r="27662" spans="7:18" x14ac:dyDescent="0.2">
      <c r="G27662" s="64"/>
      <c r="H27662" s="64"/>
      <c r="O27662" s="87"/>
      <c r="P27662" s="127"/>
      <c r="Q27662" s="127"/>
      <c r="R27662" s="127"/>
    </row>
    <row r="27663" spans="7:18" x14ac:dyDescent="0.2">
      <c r="G27663" s="64"/>
      <c r="H27663" s="64"/>
      <c r="O27663" s="87"/>
      <c r="P27663" s="127"/>
      <c r="Q27663" s="127"/>
      <c r="R27663" s="127"/>
    </row>
    <row r="27664" spans="7:18" x14ac:dyDescent="0.2">
      <c r="G27664" s="64"/>
      <c r="H27664" s="64"/>
      <c r="O27664" s="87"/>
      <c r="P27664" s="127"/>
      <c r="Q27664" s="127"/>
      <c r="R27664" s="127"/>
    </row>
    <row r="27665" spans="7:18" x14ac:dyDescent="0.2">
      <c r="G27665" s="64"/>
      <c r="H27665" s="64"/>
      <c r="O27665" s="87"/>
      <c r="P27665" s="127"/>
      <c r="Q27665" s="127"/>
      <c r="R27665" s="127"/>
    </row>
    <row r="27666" spans="7:18" x14ac:dyDescent="0.2">
      <c r="G27666" s="64"/>
      <c r="H27666" s="64"/>
      <c r="O27666" s="87"/>
      <c r="P27666" s="127"/>
      <c r="Q27666" s="127"/>
      <c r="R27666" s="127"/>
    </row>
    <row r="27667" spans="7:18" x14ac:dyDescent="0.2">
      <c r="G27667" s="64"/>
      <c r="H27667" s="64"/>
      <c r="O27667" s="87"/>
      <c r="P27667" s="127"/>
      <c r="Q27667" s="127"/>
      <c r="R27667" s="127"/>
    </row>
    <row r="27668" spans="7:18" x14ac:dyDescent="0.2">
      <c r="G27668" s="64"/>
      <c r="H27668" s="64"/>
      <c r="O27668" s="87"/>
      <c r="P27668" s="127"/>
      <c r="Q27668" s="127"/>
      <c r="R27668" s="127"/>
    </row>
    <row r="27669" spans="7:18" x14ac:dyDescent="0.2">
      <c r="G27669" s="64"/>
      <c r="H27669" s="64"/>
      <c r="O27669" s="87"/>
      <c r="P27669" s="127"/>
      <c r="Q27669" s="127"/>
      <c r="R27669" s="127"/>
    </row>
    <row r="27670" spans="7:18" x14ac:dyDescent="0.2">
      <c r="G27670" s="64"/>
      <c r="H27670" s="64"/>
      <c r="O27670" s="87"/>
      <c r="P27670" s="127"/>
      <c r="Q27670" s="127"/>
      <c r="R27670" s="127"/>
    </row>
    <row r="27671" spans="7:18" x14ac:dyDescent="0.2">
      <c r="G27671" s="64"/>
      <c r="H27671" s="64"/>
      <c r="O27671" s="87"/>
      <c r="P27671" s="127"/>
      <c r="Q27671" s="127"/>
      <c r="R27671" s="127"/>
    </row>
    <row r="27672" spans="7:18" x14ac:dyDescent="0.2">
      <c r="G27672" s="64"/>
      <c r="H27672" s="64"/>
      <c r="O27672" s="87"/>
      <c r="P27672" s="127"/>
      <c r="Q27672" s="127"/>
      <c r="R27672" s="127"/>
    </row>
    <row r="27673" spans="7:18" x14ac:dyDescent="0.2">
      <c r="G27673" s="64"/>
      <c r="H27673" s="64"/>
      <c r="O27673" s="87"/>
      <c r="P27673" s="127"/>
      <c r="Q27673" s="127"/>
      <c r="R27673" s="127"/>
    </row>
    <row r="27674" spans="7:18" x14ac:dyDescent="0.2">
      <c r="G27674" s="64"/>
      <c r="H27674" s="64"/>
      <c r="O27674" s="87"/>
      <c r="P27674" s="127"/>
      <c r="Q27674" s="127"/>
      <c r="R27674" s="127"/>
    </row>
    <row r="27675" spans="7:18" x14ac:dyDescent="0.2">
      <c r="G27675" s="64"/>
      <c r="H27675" s="64"/>
      <c r="O27675" s="87"/>
      <c r="P27675" s="127"/>
      <c r="Q27675" s="127"/>
      <c r="R27675" s="127"/>
    </row>
    <row r="27676" spans="7:18" x14ac:dyDescent="0.2">
      <c r="G27676" s="64"/>
      <c r="H27676" s="64"/>
      <c r="O27676" s="87"/>
      <c r="P27676" s="127"/>
      <c r="Q27676" s="127"/>
      <c r="R27676" s="127"/>
    </row>
    <row r="27677" spans="7:18" x14ac:dyDescent="0.2">
      <c r="G27677" s="64"/>
      <c r="H27677" s="64"/>
      <c r="O27677" s="87"/>
      <c r="P27677" s="127"/>
      <c r="Q27677" s="127"/>
      <c r="R27677" s="127"/>
    </row>
    <row r="27678" spans="7:18" x14ac:dyDescent="0.2">
      <c r="G27678" s="64"/>
      <c r="H27678" s="64"/>
      <c r="O27678" s="87"/>
      <c r="P27678" s="127"/>
      <c r="Q27678" s="127"/>
      <c r="R27678" s="127"/>
    </row>
    <row r="27679" spans="7:18" x14ac:dyDescent="0.2">
      <c r="G27679" s="64"/>
      <c r="H27679" s="64"/>
      <c r="O27679" s="87"/>
      <c r="P27679" s="127"/>
      <c r="Q27679" s="127"/>
      <c r="R27679" s="127"/>
    </row>
    <row r="27680" spans="7:18" x14ac:dyDescent="0.2">
      <c r="G27680" s="64"/>
      <c r="H27680" s="64"/>
      <c r="O27680" s="87"/>
      <c r="P27680" s="127"/>
      <c r="Q27680" s="127"/>
      <c r="R27680" s="127"/>
    </row>
    <row r="27681" spans="7:18" x14ac:dyDescent="0.2">
      <c r="G27681" s="64"/>
      <c r="H27681" s="64"/>
      <c r="O27681" s="87"/>
      <c r="P27681" s="127"/>
      <c r="Q27681" s="127"/>
      <c r="R27681" s="127"/>
    </row>
    <row r="27682" spans="7:18" x14ac:dyDescent="0.2">
      <c r="G27682" s="64"/>
      <c r="H27682" s="64"/>
      <c r="O27682" s="87"/>
      <c r="P27682" s="127"/>
      <c r="Q27682" s="127"/>
      <c r="R27682" s="127"/>
    </row>
    <row r="27683" spans="7:18" x14ac:dyDescent="0.2">
      <c r="G27683" s="64"/>
      <c r="H27683" s="64"/>
      <c r="O27683" s="87"/>
      <c r="P27683" s="127"/>
      <c r="Q27683" s="127"/>
      <c r="R27683" s="127"/>
    </row>
    <row r="27684" spans="7:18" x14ac:dyDescent="0.2">
      <c r="G27684" s="64"/>
      <c r="H27684" s="64"/>
      <c r="O27684" s="87"/>
      <c r="P27684" s="127"/>
      <c r="Q27684" s="127"/>
      <c r="R27684" s="127"/>
    </row>
    <row r="27685" spans="7:18" x14ac:dyDescent="0.2">
      <c r="G27685" s="64"/>
      <c r="H27685" s="64"/>
      <c r="O27685" s="87"/>
      <c r="P27685" s="127"/>
      <c r="Q27685" s="127"/>
      <c r="R27685" s="127"/>
    </row>
    <row r="27686" spans="7:18" x14ac:dyDescent="0.2">
      <c r="G27686" s="64"/>
      <c r="H27686" s="64"/>
      <c r="O27686" s="87"/>
      <c r="P27686" s="127"/>
      <c r="Q27686" s="127"/>
      <c r="R27686" s="127"/>
    </row>
    <row r="27687" spans="7:18" x14ac:dyDescent="0.2">
      <c r="G27687" s="64"/>
      <c r="H27687" s="64"/>
      <c r="O27687" s="87"/>
      <c r="P27687" s="127"/>
      <c r="Q27687" s="127"/>
      <c r="R27687" s="127"/>
    </row>
    <row r="27688" spans="7:18" x14ac:dyDescent="0.2">
      <c r="G27688" s="64"/>
      <c r="H27688" s="64"/>
      <c r="O27688" s="87"/>
      <c r="P27688" s="127"/>
      <c r="Q27688" s="127"/>
      <c r="R27688" s="127"/>
    </row>
    <row r="27689" spans="7:18" x14ac:dyDescent="0.2">
      <c r="G27689" s="64"/>
      <c r="H27689" s="64"/>
      <c r="O27689" s="87"/>
      <c r="P27689" s="127"/>
      <c r="Q27689" s="127"/>
      <c r="R27689" s="127"/>
    </row>
    <row r="27690" spans="7:18" x14ac:dyDescent="0.2">
      <c r="G27690" s="64"/>
      <c r="H27690" s="64"/>
      <c r="O27690" s="87"/>
      <c r="P27690" s="127"/>
      <c r="Q27690" s="127"/>
      <c r="R27690" s="127"/>
    </row>
    <row r="27691" spans="7:18" x14ac:dyDescent="0.2">
      <c r="G27691" s="64"/>
      <c r="H27691" s="64"/>
      <c r="O27691" s="87"/>
      <c r="P27691" s="127"/>
      <c r="Q27691" s="127"/>
      <c r="R27691" s="127"/>
    </row>
    <row r="27692" spans="7:18" x14ac:dyDescent="0.2">
      <c r="G27692" s="64"/>
      <c r="H27692" s="64"/>
      <c r="O27692" s="87"/>
      <c r="P27692" s="127"/>
      <c r="Q27692" s="127"/>
      <c r="R27692" s="127"/>
    </row>
    <row r="27693" spans="7:18" x14ac:dyDescent="0.2">
      <c r="G27693" s="64"/>
      <c r="H27693" s="64"/>
      <c r="O27693" s="87"/>
      <c r="P27693" s="127"/>
      <c r="Q27693" s="127"/>
      <c r="R27693" s="127"/>
    </row>
    <row r="27694" spans="7:18" x14ac:dyDescent="0.2">
      <c r="G27694" s="64"/>
      <c r="H27694" s="64"/>
      <c r="O27694" s="87"/>
      <c r="P27694" s="127"/>
      <c r="Q27694" s="127"/>
      <c r="R27694" s="127"/>
    </row>
    <row r="27695" spans="7:18" x14ac:dyDescent="0.2">
      <c r="G27695" s="64"/>
      <c r="H27695" s="64"/>
      <c r="O27695" s="87"/>
      <c r="P27695" s="127"/>
      <c r="Q27695" s="127"/>
      <c r="R27695" s="127"/>
    </row>
    <row r="27696" spans="7:18" x14ac:dyDescent="0.2">
      <c r="G27696" s="64"/>
      <c r="H27696" s="64"/>
      <c r="O27696" s="87"/>
      <c r="P27696" s="127"/>
      <c r="Q27696" s="127"/>
      <c r="R27696" s="127"/>
    </row>
    <row r="27697" spans="7:18" x14ac:dyDescent="0.2">
      <c r="G27697" s="64"/>
      <c r="H27697" s="64"/>
      <c r="O27697" s="87"/>
      <c r="P27697" s="127"/>
      <c r="Q27697" s="127"/>
      <c r="R27697" s="127"/>
    </row>
    <row r="27698" spans="7:18" x14ac:dyDescent="0.2">
      <c r="G27698" s="64"/>
      <c r="H27698" s="64"/>
      <c r="O27698" s="87"/>
      <c r="P27698" s="127"/>
      <c r="Q27698" s="127"/>
      <c r="R27698" s="127"/>
    </row>
    <row r="27699" spans="7:18" x14ac:dyDescent="0.2">
      <c r="G27699" s="64"/>
      <c r="H27699" s="64"/>
      <c r="O27699" s="87"/>
      <c r="P27699" s="127"/>
      <c r="Q27699" s="127"/>
      <c r="R27699" s="127"/>
    </row>
    <row r="27700" spans="7:18" x14ac:dyDescent="0.2">
      <c r="G27700" s="64"/>
      <c r="H27700" s="64"/>
      <c r="O27700" s="87"/>
      <c r="P27700" s="127"/>
      <c r="Q27700" s="127"/>
      <c r="R27700" s="127"/>
    </row>
    <row r="27701" spans="7:18" x14ac:dyDescent="0.2">
      <c r="G27701" s="64"/>
      <c r="H27701" s="64"/>
      <c r="O27701" s="87"/>
      <c r="P27701" s="127"/>
      <c r="Q27701" s="127"/>
      <c r="R27701" s="127"/>
    </row>
    <row r="27702" spans="7:18" x14ac:dyDescent="0.2">
      <c r="G27702" s="64"/>
      <c r="H27702" s="64"/>
      <c r="O27702" s="87"/>
      <c r="P27702" s="127"/>
      <c r="Q27702" s="127"/>
      <c r="R27702" s="127"/>
    </row>
    <row r="27703" spans="7:18" x14ac:dyDescent="0.2">
      <c r="G27703" s="64"/>
      <c r="H27703" s="64"/>
      <c r="O27703" s="87"/>
      <c r="P27703" s="127"/>
      <c r="Q27703" s="127"/>
      <c r="R27703" s="127"/>
    </row>
    <row r="27704" spans="7:18" x14ac:dyDescent="0.2">
      <c r="G27704" s="64"/>
      <c r="H27704" s="64"/>
      <c r="O27704" s="87"/>
      <c r="P27704" s="127"/>
      <c r="Q27704" s="127"/>
      <c r="R27704" s="127"/>
    </row>
    <row r="27705" spans="7:18" x14ac:dyDescent="0.2">
      <c r="G27705" s="64"/>
      <c r="H27705" s="64"/>
      <c r="O27705" s="87"/>
      <c r="P27705" s="127"/>
      <c r="Q27705" s="127"/>
      <c r="R27705" s="127"/>
    </row>
    <row r="27706" spans="7:18" x14ac:dyDescent="0.2">
      <c r="G27706" s="64"/>
      <c r="H27706" s="64"/>
      <c r="O27706" s="87"/>
      <c r="P27706" s="127"/>
      <c r="Q27706" s="127"/>
      <c r="R27706" s="127"/>
    </row>
    <row r="27707" spans="7:18" x14ac:dyDescent="0.2">
      <c r="G27707" s="64"/>
      <c r="H27707" s="64"/>
      <c r="O27707" s="87"/>
      <c r="P27707" s="127"/>
      <c r="Q27707" s="127"/>
      <c r="R27707" s="127"/>
    </row>
    <row r="27708" spans="7:18" x14ac:dyDescent="0.2">
      <c r="G27708" s="64"/>
      <c r="H27708" s="64"/>
      <c r="O27708" s="87"/>
      <c r="P27708" s="127"/>
      <c r="Q27708" s="127"/>
      <c r="R27708" s="127"/>
    </row>
    <row r="27709" spans="7:18" x14ac:dyDescent="0.2">
      <c r="G27709" s="64"/>
      <c r="H27709" s="64"/>
      <c r="O27709" s="87"/>
      <c r="P27709" s="127"/>
      <c r="Q27709" s="127"/>
      <c r="R27709" s="127"/>
    </row>
    <row r="27710" spans="7:18" x14ac:dyDescent="0.2">
      <c r="G27710" s="64"/>
      <c r="H27710" s="64"/>
      <c r="O27710" s="87"/>
      <c r="P27710" s="127"/>
      <c r="Q27710" s="127"/>
      <c r="R27710" s="127"/>
    </row>
    <row r="27711" spans="7:18" x14ac:dyDescent="0.2">
      <c r="G27711" s="64"/>
      <c r="H27711" s="64"/>
      <c r="O27711" s="87"/>
      <c r="P27711" s="127"/>
      <c r="Q27711" s="127"/>
      <c r="R27711" s="127"/>
    </row>
    <row r="27712" spans="7:18" x14ac:dyDescent="0.2">
      <c r="G27712" s="64"/>
      <c r="H27712" s="64"/>
      <c r="O27712" s="87"/>
      <c r="P27712" s="127"/>
      <c r="Q27712" s="127"/>
      <c r="R27712" s="127"/>
    </row>
    <row r="27713" spans="7:18" x14ac:dyDescent="0.2">
      <c r="G27713" s="64"/>
      <c r="H27713" s="64"/>
      <c r="O27713" s="87"/>
      <c r="P27713" s="127"/>
      <c r="Q27713" s="127"/>
      <c r="R27713" s="127"/>
    </row>
    <row r="27714" spans="7:18" x14ac:dyDescent="0.2">
      <c r="G27714" s="64"/>
      <c r="H27714" s="64"/>
      <c r="O27714" s="87"/>
      <c r="P27714" s="127"/>
      <c r="Q27714" s="127"/>
      <c r="R27714" s="127"/>
    </row>
    <row r="27715" spans="7:18" x14ac:dyDescent="0.2">
      <c r="G27715" s="64"/>
      <c r="H27715" s="64"/>
      <c r="O27715" s="87"/>
      <c r="P27715" s="127"/>
      <c r="Q27715" s="127"/>
      <c r="R27715" s="127"/>
    </row>
    <row r="27716" spans="7:18" x14ac:dyDescent="0.2">
      <c r="G27716" s="64"/>
      <c r="H27716" s="64"/>
      <c r="O27716" s="87"/>
      <c r="P27716" s="127"/>
      <c r="Q27716" s="127"/>
      <c r="R27716" s="127"/>
    </row>
    <row r="27717" spans="7:18" x14ac:dyDescent="0.2">
      <c r="G27717" s="64"/>
      <c r="H27717" s="64"/>
      <c r="O27717" s="87"/>
      <c r="P27717" s="127"/>
      <c r="Q27717" s="127"/>
      <c r="R27717" s="127"/>
    </row>
    <row r="27718" spans="7:18" x14ac:dyDescent="0.2">
      <c r="G27718" s="64"/>
      <c r="H27718" s="64"/>
      <c r="O27718" s="87"/>
      <c r="P27718" s="127"/>
      <c r="Q27718" s="127"/>
      <c r="R27718" s="127"/>
    </row>
    <row r="27719" spans="7:18" x14ac:dyDescent="0.2">
      <c r="G27719" s="64"/>
      <c r="H27719" s="64"/>
      <c r="O27719" s="87"/>
      <c r="P27719" s="127"/>
      <c r="Q27719" s="127"/>
      <c r="R27719" s="127"/>
    </row>
    <row r="27720" spans="7:18" x14ac:dyDescent="0.2">
      <c r="G27720" s="64"/>
      <c r="H27720" s="64"/>
      <c r="O27720" s="87"/>
      <c r="P27720" s="127"/>
      <c r="Q27720" s="127"/>
      <c r="R27720" s="127"/>
    </row>
    <row r="27721" spans="7:18" x14ac:dyDescent="0.2">
      <c r="G27721" s="64"/>
      <c r="H27721" s="64"/>
      <c r="O27721" s="87"/>
      <c r="P27721" s="127"/>
      <c r="Q27721" s="127"/>
      <c r="R27721" s="127"/>
    </row>
    <row r="27722" spans="7:18" x14ac:dyDescent="0.2">
      <c r="G27722" s="64"/>
      <c r="H27722" s="64"/>
      <c r="O27722" s="87"/>
      <c r="P27722" s="127"/>
      <c r="Q27722" s="127"/>
      <c r="R27722" s="127"/>
    </row>
    <row r="27723" spans="7:18" x14ac:dyDescent="0.2">
      <c r="G27723" s="64"/>
      <c r="H27723" s="64"/>
      <c r="O27723" s="87"/>
      <c r="P27723" s="127"/>
      <c r="Q27723" s="127"/>
      <c r="R27723" s="127"/>
    </row>
    <row r="27724" spans="7:18" x14ac:dyDescent="0.2">
      <c r="G27724" s="64"/>
      <c r="H27724" s="64"/>
      <c r="O27724" s="87"/>
      <c r="P27724" s="127"/>
      <c r="Q27724" s="127"/>
      <c r="R27724" s="127"/>
    </row>
    <row r="27725" spans="7:18" x14ac:dyDescent="0.2">
      <c r="G27725" s="64"/>
      <c r="H27725" s="64"/>
      <c r="O27725" s="87"/>
      <c r="P27725" s="127"/>
      <c r="Q27725" s="127"/>
      <c r="R27725" s="127"/>
    </row>
    <row r="27726" spans="7:18" x14ac:dyDescent="0.2">
      <c r="G27726" s="64"/>
      <c r="H27726" s="64"/>
      <c r="O27726" s="87"/>
      <c r="P27726" s="127"/>
      <c r="Q27726" s="127"/>
      <c r="R27726" s="127"/>
    </row>
    <row r="27727" spans="7:18" x14ac:dyDescent="0.2">
      <c r="G27727" s="64"/>
      <c r="H27727" s="64"/>
      <c r="O27727" s="87"/>
      <c r="P27727" s="127"/>
      <c r="Q27727" s="127"/>
      <c r="R27727" s="127"/>
    </row>
    <row r="27728" spans="7:18" x14ac:dyDescent="0.2">
      <c r="G27728" s="64"/>
      <c r="H27728" s="64"/>
      <c r="O27728" s="87"/>
      <c r="P27728" s="127"/>
      <c r="Q27728" s="127"/>
      <c r="R27728" s="127"/>
    </row>
    <row r="27729" spans="7:18" x14ac:dyDescent="0.2">
      <c r="G27729" s="64"/>
      <c r="H27729" s="64"/>
      <c r="O27729" s="87"/>
      <c r="P27729" s="127"/>
      <c r="Q27729" s="127"/>
      <c r="R27729" s="127"/>
    </row>
    <row r="27730" spans="7:18" x14ac:dyDescent="0.2">
      <c r="G27730" s="64"/>
      <c r="H27730" s="64"/>
      <c r="O27730" s="87"/>
      <c r="P27730" s="127"/>
      <c r="Q27730" s="127"/>
      <c r="R27730" s="127"/>
    </row>
    <row r="27731" spans="7:18" x14ac:dyDescent="0.2">
      <c r="G27731" s="64"/>
      <c r="H27731" s="64"/>
      <c r="O27731" s="87"/>
      <c r="P27731" s="127"/>
      <c r="Q27731" s="127"/>
      <c r="R27731" s="127"/>
    </row>
    <row r="27732" spans="7:18" x14ac:dyDescent="0.2">
      <c r="G27732" s="64"/>
      <c r="H27732" s="64"/>
      <c r="O27732" s="87"/>
      <c r="P27732" s="127"/>
      <c r="Q27732" s="127"/>
      <c r="R27732" s="127"/>
    </row>
    <row r="27733" spans="7:18" x14ac:dyDescent="0.2">
      <c r="G27733" s="64"/>
      <c r="H27733" s="64"/>
      <c r="O27733" s="87"/>
      <c r="P27733" s="127"/>
      <c r="Q27733" s="127"/>
      <c r="R27733" s="127"/>
    </row>
    <row r="27734" spans="7:18" x14ac:dyDescent="0.2">
      <c r="G27734" s="64"/>
      <c r="H27734" s="64"/>
      <c r="O27734" s="87"/>
      <c r="P27734" s="127"/>
      <c r="Q27734" s="127"/>
      <c r="R27734" s="127"/>
    </row>
    <row r="27735" spans="7:18" x14ac:dyDescent="0.2">
      <c r="G27735" s="64"/>
      <c r="H27735" s="64"/>
      <c r="O27735" s="87"/>
      <c r="P27735" s="127"/>
      <c r="Q27735" s="127"/>
      <c r="R27735" s="127"/>
    </row>
    <row r="27736" spans="7:18" x14ac:dyDescent="0.2">
      <c r="G27736" s="64"/>
      <c r="H27736" s="64"/>
      <c r="O27736" s="87"/>
      <c r="P27736" s="127"/>
      <c r="Q27736" s="127"/>
      <c r="R27736" s="127"/>
    </row>
    <row r="27737" spans="7:18" x14ac:dyDescent="0.2">
      <c r="G27737" s="64"/>
      <c r="H27737" s="64"/>
      <c r="O27737" s="87"/>
      <c r="P27737" s="127"/>
      <c r="Q27737" s="127"/>
      <c r="R27737" s="127"/>
    </row>
    <row r="27738" spans="7:18" x14ac:dyDescent="0.2">
      <c r="G27738" s="64"/>
      <c r="H27738" s="64"/>
      <c r="O27738" s="87"/>
      <c r="P27738" s="127"/>
      <c r="Q27738" s="127"/>
      <c r="R27738" s="127"/>
    </row>
    <row r="27739" spans="7:18" x14ac:dyDescent="0.2">
      <c r="G27739" s="64"/>
      <c r="H27739" s="64"/>
      <c r="O27739" s="87"/>
      <c r="P27739" s="127"/>
      <c r="Q27739" s="127"/>
      <c r="R27739" s="127"/>
    </row>
    <row r="27740" spans="7:18" x14ac:dyDescent="0.2">
      <c r="G27740" s="64"/>
      <c r="H27740" s="64"/>
      <c r="O27740" s="87"/>
      <c r="P27740" s="127"/>
      <c r="Q27740" s="127"/>
      <c r="R27740" s="127"/>
    </row>
    <row r="27741" spans="7:18" x14ac:dyDescent="0.2">
      <c r="G27741" s="64"/>
      <c r="H27741" s="64"/>
      <c r="O27741" s="87"/>
      <c r="P27741" s="127"/>
      <c r="Q27741" s="127"/>
      <c r="R27741" s="127"/>
    </row>
    <row r="27742" spans="7:18" x14ac:dyDescent="0.2">
      <c r="G27742" s="64"/>
      <c r="H27742" s="64"/>
      <c r="O27742" s="87"/>
      <c r="P27742" s="127"/>
      <c r="Q27742" s="127"/>
      <c r="R27742" s="127"/>
    </row>
    <row r="27743" spans="7:18" x14ac:dyDescent="0.2">
      <c r="G27743" s="64"/>
      <c r="H27743" s="64"/>
      <c r="O27743" s="87"/>
      <c r="P27743" s="127"/>
      <c r="Q27743" s="127"/>
      <c r="R27743" s="127"/>
    </row>
    <row r="27744" spans="7:18" x14ac:dyDescent="0.2">
      <c r="G27744" s="64"/>
      <c r="H27744" s="64"/>
      <c r="O27744" s="87"/>
      <c r="P27744" s="127"/>
      <c r="Q27744" s="127"/>
      <c r="R27744" s="127"/>
    </row>
    <row r="27745" spans="7:18" x14ac:dyDescent="0.2">
      <c r="G27745" s="64"/>
      <c r="H27745" s="64"/>
      <c r="O27745" s="87"/>
      <c r="P27745" s="127"/>
      <c r="Q27745" s="127"/>
      <c r="R27745" s="127"/>
    </row>
    <row r="27746" spans="7:18" x14ac:dyDescent="0.2">
      <c r="G27746" s="64"/>
      <c r="H27746" s="64"/>
      <c r="O27746" s="87"/>
      <c r="P27746" s="127"/>
      <c r="Q27746" s="127"/>
      <c r="R27746" s="127"/>
    </row>
    <row r="27747" spans="7:18" x14ac:dyDescent="0.2">
      <c r="G27747" s="64"/>
      <c r="H27747" s="64"/>
      <c r="O27747" s="87"/>
      <c r="P27747" s="127"/>
      <c r="Q27747" s="127"/>
      <c r="R27747" s="127"/>
    </row>
    <row r="27748" spans="7:18" x14ac:dyDescent="0.2">
      <c r="G27748" s="64"/>
      <c r="H27748" s="64"/>
      <c r="O27748" s="87"/>
      <c r="P27748" s="127"/>
      <c r="Q27748" s="127"/>
      <c r="R27748" s="127"/>
    </row>
    <row r="27749" spans="7:18" x14ac:dyDescent="0.2">
      <c r="G27749" s="64"/>
      <c r="H27749" s="64"/>
      <c r="O27749" s="87"/>
      <c r="P27749" s="127"/>
      <c r="Q27749" s="127"/>
      <c r="R27749" s="127"/>
    </row>
    <row r="27750" spans="7:18" x14ac:dyDescent="0.2">
      <c r="G27750" s="64"/>
      <c r="H27750" s="64"/>
      <c r="O27750" s="87"/>
      <c r="P27750" s="127"/>
      <c r="Q27750" s="127"/>
      <c r="R27750" s="127"/>
    </row>
    <row r="27751" spans="7:18" x14ac:dyDescent="0.2">
      <c r="G27751" s="64"/>
      <c r="H27751" s="64"/>
      <c r="O27751" s="87"/>
      <c r="P27751" s="127"/>
      <c r="Q27751" s="127"/>
      <c r="R27751" s="127"/>
    </row>
    <row r="27752" spans="7:18" x14ac:dyDescent="0.2">
      <c r="G27752" s="64"/>
      <c r="H27752" s="64"/>
      <c r="O27752" s="87"/>
      <c r="P27752" s="127"/>
      <c r="Q27752" s="127"/>
      <c r="R27752" s="127"/>
    </row>
    <row r="27753" spans="7:18" x14ac:dyDescent="0.2">
      <c r="G27753" s="64"/>
      <c r="H27753" s="64"/>
      <c r="O27753" s="87"/>
      <c r="P27753" s="127"/>
      <c r="Q27753" s="127"/>
      <c r="R27753" s="127"/>
    </row>
    <row r="27754" spans="7:18" x14ac:dyDescent="0.2">
      <c r="G27754" s="64"/>
      <c r="H27754" s="64"/>
      <c r="O27754" s="87"/>
      <c r="P27754" s="127"/>
      <c r="Q27754" s="127"/>
      <c r="R27754" s="127"/>
    </row>
    <row r="27755" spans="7:18" x14ac:dyDescent="0.2">
      <c r="G27755" s="64"/>
      <c r="H27755" s="64"/>
      <c r="O27755" s="87"/>
      <c r="P27755" s="127"/>
      <c r="Q27755" s="127"/>
      <c r="R27755" s="127"/>
    </row>
    <row r="27756" spans="7:18" x14ac:dyDescent="0.2">
      <c r="G27756" s="64"/>
      <c r="H27756" s="64"/>
      <c r="O27756" s="87"/>
      <c r="P27756" s="127"/>
      <c r="Q27756" s="127"/>
      <c r="R27756" s="127"/>
    </row>
    <row r="27757" spans="7:18" x14ac:dyDescent="0.2">
      <c r="G27757" s="64"/>
      <c r="H27757" s="64"/>
      <c r="O27757" s="87"/>
      <c r="P27757" s="127"/>
      <c r="Q27757" s="127"/>
      <c r="R27757" s="127"/>
    </row>
    <row r="27758" spans="7:18" x14ac:dyDescent="0.2">
      <c r="G27758" s="64"/>
      <c r="H27758" s="64"/>
      <c r="O27758" s="87"/>
      <c r="P27758" s="127"/>
      <c r="Q27758" s="127"/>
      <c r="R27758" s="127"/>
    </row>
    <row r="27759" spans="7:18" x14ac:dyDescent="0.2">
      <c r="G27759" s="64"/>
      <c r="H27759" s="64"/>
      <c r="O27759" s="87"/>
      <c r="P27759" s="127"/>
      <c r="Q27759" s="127"/>
      <c r="R27759" s="127"/>
    </row>
    <row r="27760" spans="7:18" x14ac:dyDescent="0.2">
      <c r="G27760" s="64"/>
      <c r="H27760" s="64"/>
      <c r="O27760" s="87"/>
      <c r="P27760" s="127"/>
      <c r="Q27760" s="127"/>
      <c r="R27760" s="127"/>
    </row>
    <row r="27761" spans="7:18" x14ac:dyDescent="0.2">
      <c r="G27761" s="64"/>
      <c r="H27761" s="64"/>
      <c r="O27761" s="87"/>
      <c r="P27761" s="127"/>
      <c r="Q27761" s="127"/>
      <c r="R27761" s="127"/>
    </row>
    <row r="27762" spans="7:18" x14ac:dyDescent="0.2">
      <c r="G27762" s="64"/>
      <c r="H27762" s="64"/>
      <c r="O27762" s="87"/>
      <c r="P27762" s="127"/>
      <c r="Q27762" s="127"/>
      <c r="R27762" s="127"/>
    </row>
    <row r="27763" spans="7:18" x14ac:dyDescent="0.2">
      <c r="G27763" s="64"/>
      <c r="H27763" s="64"/>
      <c r="O27763" s="87"/>
      <c r="P27763" s="127"/>
      <c r="Q27763" s="127"/>
      <c r="R27763" s="127"/>
    </row>
    <row r="27764" spans="7:18" x14ac:dyDescent="0.2">
      <c r="G27764" s="64"/>
      <c r="H27764" s="64"/>
      <c r="O27764" s="87"/>
      <c r="P27764" s="127"/>
      <c r="Q27764" s="127"/>
      <c r="R27764" s="127"/>
    </row>
    <row r="27765" spans="7:18" x14ac:dyDescent="0.2">
      <c r="G27765" s="64"/>
      <c r="H27765" s="64"/>
      <c r="O27765" s="87"/>
      <c r="P27765" s="127"/>
      <c r="Q27765" s="127"/>
      <c r="R27765" s="127"/>
    </row>
    <row r="27766" spans="7:18" x14ac:dyDescent="0.2">
      <c r="G27766" s="64"/>
      <c r="H27766" s="64"/>
      <c r="O27766" s="87"/>
      <c r="P27766" s="127"/>
      <c r="Q27766" s="127"/>
      <c r="R27766" s="127"/>
    </row>
    <row r="27767" spans="7:18" x14ac:dyDescent="0.2">
      <c r="G27767" s="64"/>
      <c r="H27767" s="64"/>
      <c r="O27767" s="87"/>
      <c r="P27767" s="127"/>
      <c r="Q27767" s="127"/>
      <c r="R27767" s="127"/>
    </row>
    <row r="27768" spans="7:18" x14ac:dyDescent="0.2">
      <c r="G27768" s="64"/>
      <c r="H27768" s="64"/>
      <c r="O27768" s="87"/>
      <c r="P27768" s="127"/>
      <c r="Q27768" s="127"/>
      <c r="R27768" s="127"/>
    </row>
    <row r="27769" spans="7:18" x14ac:dyDescent="0.2">
      <c r="G27769" s="64"/>
      <c r="H27769" s="64"/>
      <c r="O27769" s="87"/>
      <c r="P27769" s="127"/>
      <c r="Q27769" s="127"/>
      <c r="R27769" s="127"/>
    </row>
    <row r="27770" spans="7:18" x14ac:dyDescent="0.2">
      <c r="G27770" s="64"/>
      <c r="H27770" s="64"/>
      <c r="O27770" s="87"/>
      <c r="P27770" s="127"/>
      <c r="Q27770" s="127"/>
      <c r="R27770" s="127"/>
    </row>
    <row r="27771" spans="7:18" x14ac:dyDescent="0.2">
      <c r="G27771" s="64"/>
      <c r="H27771" s="64"/>
      <c r="O27771" s="87"/>
      <c r="P27771" s="127"/>
      <c r="Q27771" s="127"/>
      <c r="R27771" s="127"/>
    </row>
    <row r="27772" spans="7:18" x14ac:dyDescent="0.2">
      <c r="G27772" s="64"/>
      <c r="H27772" s="64"/>
      <c r="O27772" s="87"/>
      <c r="P27772" s="127"/>
      <c r="Q27772" s="127"/>
      <c r="R27772" s="127"/>
    </row>
    <row r="27773" spans="7:18" x14ac:dyDescent="0.2">
      <c r="G27773" s="64"/>
      <c r="H27773" s="64"/>
      <c r="O27773" s="87"/>
      <c r="P27773" s="127"/>
      <c r="Q27773" s="127"/>
      <c r="R27773" s="127"/>
    </row>
    <row r="27774" spans="7:18" x14ac:dyDescent="0.2">
      <c r="G27774" s="64"/>
      <c r="H27774" s="64"/>
      <c r="O27774" s="87"/>
      <c r="P27774" s="127"/>
      <c r="Q27774" s="127"/>
      <c r="R27774" s="127"/>
    </row>
    <row r="27775" spans="7:18" x14ac:dyDescent="0.2">
      <c r="G27775" s="64"/>
      <c r="H27775" s="64"/>
      <c r="O27775" s="87"/>
      <c r="P27775" s="127"/>
      <c r="Q27775" s="127"/>
      <c r="R27775" s="127"/>
    </row>
    <row r="27776" spans="7:18" x14ac:dyDescent="0.2">
      <c r="G27776" s="64"/>
      <c r="H27776" s="64"/>
      <c r="O27776" s="87"/>
      <c r="P27776" s="127"/>
      <c r="Q27776" s="127"/>
      <c r="R27776" s="127"/>
    </row>
    <row r="27777" spans="7:18" x14ac:dyDescent="0.2">
      <c r="G27777" s="64"/>
      <c r="H27777" s="64"/>
      <c r="O27777" s="87"/>
      <c r="P27777" s="127"/>
      <c r="Q27777" s="127"/>
      <c r="R27777" s="127"/>
    </row>
    <row r="27778" spans="7:18" x14ac:dyDescent="0.2">
      <c r="G27778" s="64"/>
      <c r="H27778" s="64"/>
      <c r="O27778" s="87"/>
      <c r="P27778" s="127"/>
      <c r="Q27778" s="127"/>
      <c r="R27778" s="127"/>
    </row>
    <row r="27779" spans="7:18" x14ac:dyDescent="0.2">
      <c r="G27779" s="64"/>
      <c r="H27779" s="64"/>
      <c r="O27779" s="87"/>
      <c r="P27779" s="127"/>
      <c r="Q27779" s="127"/>
      <c r="R27779" s="127"/>
    </row>
    <row r="27780" spans="7:18" x14ac:dyDescent="0.2">
      <c r="G27780" s="64"/>
      <c r="H27780" s="64"/>
      <c r="O27780" s="87"/>
      <c r="P27780" s="127"/>
      <c r="Q27780" s="127"/>
      <c r="R27780" s="127"/>
    </row>
    <row r="27781" spans="7:18" x14ac:dyDescent="0.2">
      <c r="G27781" s="64"/>
      <c r="H27781" s="64"/>
      <c r="O27781" s="87"/>
      <c r="P27781" s="127"/>
      <c r="Q27781" s="127"/>
      <c r="R27781" s="127"/>
    </row>
    <row r="27782" spans="7:18" x14ac:dyDescent="0.2">
      <c r="G27782" s="64"/>
      <c r="H27782" s="64"/>
      <c r="O27782" s="87"/>
      <c r="P27782" s="127"/>
      <c r="Q27782" s="127"/>
      <c r="R27782" s="127"/>
    </row>
    <row r="27783" spans="7:18" x14ac:dyDescent="0.2">
      <c r="G27783" s="64"/>
      <c r="H27783" s="64"/>
      <c r="O27783" s="87"/>
      <c r="P27783" s="127"/>
      <c r="Q27783" s="127"/>
      <c r="R27783" s="127"/>
    </row>
    <row r="27784" spans="7:18" x14ac:dyDescent="0.2">
      <c r="G27784" s="64"/>
      <c r="H27784" s="64"/>
      <c r="O27784" s="87"/>
      <c r="P27784" s="127"/>
      <c r="Q27784" s="127"/>
      <c r="R27784" s="127"/>
    </row>
    <row r="27785" spans="7:18" x14ac:dyDescent="0.2">
      <c r="G27785" s="64"/>
      <c r="H27785" s="64"/>
      <c r="O27785" s="87"/>
      <c r="P27785" s="127"/>
      <c r="Q27785" s="127"/>
      <c r="R27785" s="127"/>
    </row>
    <row r="27786" spans="7:18" x14ac:dyDescent="0.2">
      <c r="G27786" s="64"/>
      <c r="H27786" s="64"/>
      <c r="O27786" s="87"/>
      <c r="P27786" s="127"/>
      <c r="Q27786" s="127"/>
      <c r="R27786" s="127"/>
    </row>
    <row r="27787" spans="7:18" x14ac:dyDescent="0.2">
      <c r="G27787" s="64"/>
      <c r="H27787" s="64"/>
      <c r="O27787" s="87"/>
      <c r="P27787" s="127"/>
      <c r="Q27787" s="127"/>
      <c r="R27787" s="127"/>
    </row>
    <row r="27788" spans="7:18" x14ac:dyDescent="0.2">
      <c r="G27788" s="64"/>
      <c r="H27788" s="64"/>
      <c r="O27788" s="87"/>
      <c r="P27788" s="127"/>
      <c r="Q27788" s="127"/>
      <c r="R27788" s="127"/>
    </row>
    <row r="27789" spans="7:18" x14ac:dyDescent="0.2">
      <c r="G27789" s="64"/>
      <c r="H27789" s="64"/>
      <c r="O27789" s="87"/>
      <c r="P27789" s="127"/>
      <c r="Q27789" s="127"/>
      <c r="R27789" s="127"/>
    </row>
    <row r="27790" spans="7:18" x14ac:dyDescent="0.2">
      <c r="G27790" s="64"/>
      <c r="H27790" s="64"/>
      <c r="O27790" s="87"/>
      <c r="P27790" s="127"/>
      <c r="Q27790" s="127"/>
      <c r="R27790" s="127"/>
    </row>
    <row r="27791" spans="7:18" x14ac:dyDescent="0.2">
      <c r="G27791" s="64"/>
      <c r="H27791" s="64"/>
      <c r="O27791" s="87"/>
      <c r="P27791" s="127"/>
      <c r="Q27791" s="127"/>
      <c r="R27791" s="127"/>
    </row>
    <row r="27792" spans="7:18" x14ac:dyDescent="0.2">
      <c r="G27792" s="64"/>
      <c r="H27792" s="64"/>
      <c r="O27792" s="87"/>
      <c r="P27792" s="127"/>
      <c r="Q27792" s="127"/>
      <c r="R27792" s="127"/>
    </row>
    <row r="27793" spans="7:18" x14ac:dyDescent="0.2">
      <c r="G27793" s="64"/>
      <c r="H27793" s="64"/>
      <c r="O27793" s="87"/>
      <c r="P27793" s="127"/>
      <c r="Q27793" s="127"/>
      <c r="R27793" s="127"/>
    </row>
    <row r="27794" spans="7:18" x14ac:dyDescent="0.2">
      <c r="G27794" s="64"/>
      <c r="H27794" s="64"/>
      <c r="O27794" s="87"/>
      <c r="P27794" s="127"/>
      <c r="Q27794" s="127"/>
      <c r="R27794" s="127"/>
    </row>
    <row r="27795" spans="7:18" x14ac:dyDescent="0.2">
      <c r="G27795" s="64"/>
      <c r="H27795" s="64"/>
      <c r="O27795" s="87"/>
      <c r="P27795" s="127"/>
      <c r="Q27795" s="127"/>
      <c r="R27795" s="127"/>
    </row>
    <row r="27796" spans="7:18" x14ac:dyDescent="0.2">
      <c r="G27796" s="64"/>
      <c r="H27796" s="64"/>
      <c r="O27796" s="87"/>
      <c r="P27796" s="127"/>
      <c r="Q27796" s="127"/>
      <c r="R27796" s="127"/>
    </row>
    <row r="27797" spans="7:18" x14ac:dyDescent="0.2">
      <c r="G27797" s="64"/>
      <c r="H27797" s="64"/>
      <c r="O27797" s="87"/>
      <c r="P27797" s="127"/>
      <c r="Q27797" s="127"/>
      <c r="R27797" s="127"/>
    </row>
    <row r="27798" spans="7:18" x14ac:dyDescent="0.2">
      <c r="G27798" s="64"/>
      <c r="H27798" s="64"/>
      <c r="O27798" s="87"/>
      <c r="P27798" s="127"/>
      <c r="Q27798" s="127"/>
      <c r="R27798" s="127"/>
    </row>
    <row r="27799" spans="7:18" x14ac:dyDescent="0.2">
      <c r="G27799" s="64"/>
      <c r="H27799" s="64"/>
      <c r="O27799" s="87"/>
      <c r="P27799" s="127"/>
      <c r="Q27799" s="127"/>
      <c r="R27799" s="127"/>
    </row>
    <row r="27800" spans="7:18" x14ac:dyDescent="0.2">
      <c r="G27800" s="64"/>
      <c r="H27800" s="64"/>
      <c r="O27800" s="87"/>
      <c r="P27800" s="127"/>
      <c r="Q27800" s="127"/>
      <c r="R27800" s="127"/>
    </row>
    <row r="27801" spans="7:18" x14ac:dyDescent="0.2">
      <c r="G27801" s="64"/>
      <c r="H27801" s="64"/>
      <c r="O27801" s="87"/>
      <c r="P27801" s="127"/>
      <c r="Q27801" s="127"/>
      <c r="R27801" s="127"/>
    </row>
    <row r="27802" spans="7:18" x14ac:dyDescent="0.2">
      <c r="G27802" s="64"/>
      <c r="H27802" s="64"/>
      <c r="O27802" s="87"/>
      <c r="P27802" s="127"/>
      <c r="Q27802" s="127"/>
      <c r="R27802" s="127"/>
    </row>
    <row r="27803" spans="7:18" x14ac:dyDescent="0.2">
      <c r="G27803" s="64"/>
      <c r="H27803" s="64"/>
      <c r="O27803" s="87"/>
      <c r="P27803" s="127"/>
      <c r="Q27803" s="127"/>
      <c r="R27803" s="127"/>
    </row>
    <row r="27804" spans="7:18" x14ac:dyDescent="0.2">
      <c r="G27804" s="64"/>
      <c r="H27804" s="64"/>
      <c r="O27804" s="87"/>
      <c r="P27804" s="127"/>
      <c r="Q27804" s="127"/>
      <c r="R27804" s="127"/>
    </row>
    <row r="27805" spans="7:18" x14ac:dyDescent="0.2">
      <c r="G27805" s="64"/>
      <c r="H27805" s="64"/>
      <c r="O27805" s="87"/>
      <c r="P27805" s="127"/>
      <c r="Q27805" s="127"/>
      <c r="R27805" s="127"/>
    </row>
    <row r="27806" spans="7:18" x14ac:dyDescent="0.2">
      <c r="G27806" s="64"/>
      <c r="H27806" s="64"/>
      <c r="O27806" s="87"/>
      <c r="P27806" s="127"/>
      <c r="Q27806" s="127"/>
      <c r="R27806" s="127"/>
    </row>
    <row r="27807" spans="7:18" x14ac:dyDescent="0.2">
      <c r="G27807" s="64"/>
      <c r="H27807" s="64"/>
      <c r="O27807" s="87"/>
      <c r="P27807" s="127"/>
      <c r="Q27807" s="127"/>
      <c r="R27807" s="127"/>
    </row>
    <row r="27808" spans="7:18" x14ac:dyDescent="0.2">
      <c r="G27808" s="64"/>
      <c r="H27808" s="64"/>
      <c r="O27808" s="87"/>
      <c r="P27808" s="127"/>
      <c r="Q27808" s="127"/>
      <c r="R27808" s="127"/>
    </row>
    <row r="27809" spans="7:18" x14ac:dyDescent="0.2">
      <c r="G27809" s="64"/>
      <c r="H27809" s="64"/>
      <c r="O27809" s="87"/>
      <c r="P27809" s="127"/>
      <c r="Q27809" s="127"/>
      <c r="R27809" s="127"/>
    </row>
    <row r="27810" spans="7:18" x14ac:dyDescent="0.2">
      <c r="G27810" s="64"/>
      <c r="H27810" s="64"/>
      <c r="O27810" s="87"/>
      <c r="P27810" s="127"/>
      <c r="Q27810" s="127"/>
      <c r="R27810" s="127"/>
    </row>
    <row r="27811" spans="7:18" x14ac:dyDescent="0.2">
      <c r="G27811" s="64"/>
      <c r="H27811" s="64"/>
      <c r="O27811" s="87"/>
      <c r="P27811" s="127"/>
      <c r="Q27811" s="127"/>
      <c r="R27811" s="127"/>
    </row>
    <row r="27812" spans="7:18" x14ac:dyDescent="0.2">
      <c r="G27812" s="64"/>
      <c r="H27812" s="64"/>
      <c r="O27812" s="87"/>
      <c r="P27812" s="127"/>
      <c r="Q27812" s="127"/>
      <c r="R27812" s="127"/>
    </row>
    <row r="27813" spans="7:18" x14ac:dyDescent="0.2">
      <c r="G27813" s="64"/>
      <c r="H27813" s="64"/>
      <c r="O27813" s="87"/>
      <c r="P27813" s="127"/>
      <c r="Q27813" s="127"/>
      <c r="R27813" s="127"/>
    </row>
    <row r="27814" spans="7:18" x14ac:dyDescent="0.2">
      <c r="G27814" s="64"/>
      <c r="H27814" s="64"/>
      <c r="O27814" s="87"/>
      <c r="P27814" s="127"/>
      <c r="Q27814" s="127"/>
      <c r="R27814" s="127"/>
    </row>
    <row r="27815" spans="7:18" x14ac:dyDescent="0.2">
      <c r="G27815" s="64"/>
      <c r="H27815" s="64"/>
      <c r="O27815" s="87"/>
      <c r="P27815" s="127"/>
      <c r="Q27815" s="127"/>
      <c r="R27815" s="127"/>
    </row>
    <row r="27816" spans="7:18" x14ac:dyDescent="0.2">
      <c r="G27816" s="64"/>
      <c r="H27816" s="64"/>
      <c r="O27816" s="87"/>
      <c r="P27816" s="127"/>
      <c r="Q27816" s="127"/>
      <c r="R27816" s="127"/>
    </row>
    <row r="27817" spans="7:18" x14ac:dyDescent="0.2">
      <c r="G27817" s="64"/>
      <c r="H27817" s="64"/>
      <c r="O27817" s="87"/>
      <c r="P27817" s="127"/>
      <c r="Q27817" s="127"/>
      <c r="R27817" s="127"/>
    </row>
    <row r="27818" spans="7:18" x14ac:dyDescent="0.2">
      <c r="G27818" s="64"/>
      <c r="H27818" s="64"/>
      <c r="O27818" s="87"/>
      <c r="P27818" s="127"/>
      <c r="Q27818" s="127"/>
      <c r="R27818" s="127"/>
    </row>
    <row r="27819" spans="7:18" x14ac:dyDescent="0.2">
      <c r="G27819" s="64"/>
      <c r="H27819" s="64"/>
      <c r="O27819" s="87"/>
      <c r="P27819" s="127"/>
      <c r="Q27819" s="127"/>
      <c r="R27819" s="127"/>
    </row>
    <row r="27820" spans="7:18" x14ac:dyDescent="0.2">
      <c r="G27820" s="64"/>
      <c r="H27820" s="64"/>
      <c r="O27820" s="87"/>
      <c r="P27820" s="127"/>
      <c r="Q27820" s="127"/>
      <c r="R27820" s="127"/>
    </row>
    <row r="27821" spans="7:18" x14ac:dyDescent="0.2">
      <c r="G27821" s="64"/>
      <c r="H27821" s="64"/>
      <c r="O27821" s="87"/>
      <c r="P27821" s="127"/>
      <c r="Q27821" s="127"/>
      <c r="R27821" s="127"/>
    </row>
    <row r="27822" spans="7:18" x14ac:dyDescent="0.2">
      <c r="G27822" s="64"/>
      <c r="H27822" s="64"/>
      <c r="O27822" s="87"/>
      <c r="P27822" s="127"/>
      <c r="Q27822" s="127"/>
      <c r="R27822" s="127"/>
    </row>
    <row r="27823" spans="7:18" x14ac:dyDescent="0.2">
      <c r="G27823" s="64"/>
      <c r="H27823" s="64"/>
      <c r="O27823" s="87"/>
      <c r="P27823" s="127"/>
      <c r="Q27823" s="127"/>
      <c r="R27823" s="127"/>
    </row>
    <row r="27824" spans="7:18" x14ac:dyDescent="0.2">
      <c r="G27824" s="64"/>
      <c r="H27824" s="64"/>
      <c r="O27824" s="87"/>
      <c r="P27824" s="127"/>
      <c r="Q27824" s="127"/>
      <c r="R27824" s="127"/>
    </row>
    <row r="27825" spans="7:18" x14ac:dyDescent="0.2">
      <c r="G27825" s="64"/>
      <c r="H27825" s="64"/>
      <c r="O27825" s="87"/>
      <c r="P27825" s="127"/>
      <c r="Q27825" s="127"/>
      <c r="R27825" s="127"/>
    </row>
    <row r="27826" spans="7:18" x14ac:dyDescent="0.2">
      <c r="G27826" s="64"/>
      <c r="H27826" s="64"/>
      <c r="O27826" s="87"/>
      <c r="P27826" s="127"/>
      <c r="Q27826" s="127"/>
      <c r="R27826" s="127"/>
    </row>
    <row r="27827" spans="7:18" x14ac:dyDescent="0.2">
      <c r="G27827" s="64"/>
      <c r="H27827" s="64"/>
      <c r="O27827" s="87"/>
      <c r="P27827" s="127"/>
      <c r="Q27827" s="127"/>
      <c r="R27827" s="127"/>
    </row>
    <row r="27828" spans="7:18" x14ac:dyDescent="0.2">
      <c r="G27828" s="64"/>
      <c r="H27828" s="64"/>
      <c r="O27828" s="87"/>
      <c r="P27828" s="127"/>
      <c r="Q27828" s="127"/>
      <c r="R27828" s="127"/>
    </row>
    <row r="27829" spans="7:18" x14ac:dyDescent="0.2">
      <c r="G27829" s="64"/>
      <c r="H27829" s="64"/>
      <c r="O27829" s="87"/>
      <c r="P27829" s="127"/>
      <c r="Q27829" s="127"/>
      <c r="R27829" s="127"/>
    </row>
    <row r="27830" spans="7:18" x14ac:dyDescent="0.2">
      <c r="G27830" s="64"/>
      <c r="H27830" s="64"/>
      <c r="O27830" s="87"/>
      <c r="P27830" s="127"/>
      <c r="Q27830" s="127"/>
      <c r="R27830" s="127"/>
    </row>
    <row r="27831" spans="7:18" x14ac:dyDescent="0.2">
      <c r="G27831" s="64"/>
      <c r="H27831" s="64"/>
      <c r="O27831" s="87"/>
      <c r="P27831" s="127"/>
      <c r="Q27831" s="127"/>
      <c r="R27831" s="127"/>
    </row>
    <row r="27832" spans="7:18" x14ac:dyDescent="0.2">
      <c r="G27832" s="64"/>
      <c r="H27832" s="64"/>
      <c r="O27832" s="87"/>
      <c r="P27832" s="127"/>
      <c r="Q27832" s="127"/>
      <c r="R27832" s="127"/>
    </row>
    <row r="27833" spans="7:18" x14ac:dyDescent="0.2">
      <c r="G27833" s="64"/>
      <c r="H27833" s="64"/>
      <c r="O27833" s="87"/>
      <c r="P27833" s="127"/>
      <c r="Q27833" s="127"/>
      <c r="R27833" s="127"/>
    </row>
    <row r="27834" spans="7:18" x14ac:dyDescent="0.2">
      <c r="G27834" s="64"/>
      <c r="H27834" s="64"/>
      <c r="O27834" s="87"/>
      <c r="P27834" s="127"/>
      <c r="Q27834" s="127"/>
      <c r="R27834" s="127"/>
    </row>
    <row r="27835" spans="7:18" x14ac:dyDescent="0.2">
      <c r="G27835" s="64"/>
      <c r="H27835" s="64"/>
      <c r="O27835" s="87"/>
      <c r="P27835" s="127"/>
      <c r="Q27835" s="127"/>
      <c r="R27835" s="127"/>
    </row>
    <row r="27836" spans="7:18" x14ac:dyDescent="0.2">
      <c r="G27836" s="64"/>
      <c r="H27836" s="64"/>
      <c r="O27836" s="87"/>
      <c r="P27836" s="127"/>
      <c r="Q27836" s="127"/>
      <c r="R27836" s="127"/>
    </row>
    <row r="27837" spans="7:18" x14ac:dyDescent="0.2">
      <c r="G27837" s="64"/>
      <c r="H27837" s="64"/>
      <c r="O27837" s="87"/>
      <c r="P27837" s="127"/>
      <c r="Q27837" s="127"/>
      <c r="R27837" s="127"/>
    </row>
    <row r="27838" spans="7:18" x14ac:dyDescent="0.2">
      <c r="G27838" s="64"/>
      <c r="H27838" s="64"/>
      <c r="O27838" s="87"/>
      <c r="P27838" s="127"/>
      <c r="Q27838" s="127"/>
      <c r="R27838" s="127"/>
    </row>
    <row r="27839" spans="7:18" x14ac:dyDescent="0.2">
      <c r="G27839" s="64"/>
      <c r="H27839" s="64"/>
      <c r="O27839" s="87"/>
      <c r="P27839" s="127"/>
      <c r="Q27839" s="127"/>
      <c r="R27839" s="127"/>
    </row>
    <row r="27840" spans="7:18" x14ac:dyDescent="0.2">
      <c r="G27840" s="64"/>
      <c r="H27840" s="64"/>
      <c r="O27840" s="87"/>
      <c r="P27840" s="127"/>
      <c r="Q27840" s="127"/>
      <c r="R27840" s="127"/>
    </row>
    <row r="27841" spans="7:18" x14ac:dyDescent="0.2">
      <c r="G27841" s="64"/>
      <c r="H27841" s="64"/>
      <c r="O27841" s="87"/>
      <c r="P27841" s="127"/>
      <c r="Q27841" s="127"/>
      <c r="R27841" s="127"/>
    </row>
    <row r="27842" spans="7:18" x14ac:dyDescent="0.2">
      <c r="G27842" s="64"/>
      <c r="H27842" s="64"/>
      <c r="O27842" s="87"/>
      <c r="P27842" s="127"/>
      <c r="Q27842" s="127"/>
      <c r="R27842" s="127"/>
    </row>
    <row r="27843" spans="7:18" x14ac:dyDescent="0.2">
      <c r="G27843" s="64"/>
      <c r="H27843" s="64"/>
      <c r="O27843" s="87"/>
      <c r="P27843" s="127"/>
      <c r="Q27843" s="127"/>
      <c r="R27843" s="127"/>
    </row>
    <row r="27844" spans="7:18" x14ac:dyDescent="0.2">
      <c r="G27844" s="64"/>
      <c r="H27844" s="64"/>
      <c r="O27844" s="87"/>
      <c r="P27844" s="127"/>
      <c r="Q27844" s="127"/>
      <c r="R27844" s="127"/>
    </row>
    <row r="27845" spans="7:18" x14ac:dyDescent="0.2">
      <c r="G27845" s="64"/>
      <c r="H27845" s="64"/>
      <c r="O27845" s="87"/>
      <c r="P27845" s="127"/>
      <c r="Q27845" s="127"/>
      <c r="R27845" s="127"/>
    </row>
    <row r="27846" spans="7:18" x14ac:dyDescent="0.2">
      <c r="G27846" s="64"/>
      <c r="H27846" s="64"/>
      <c r="O27846" s="87"/>
      <c r="P27846" s="127"/>
      <c r="Q27846" s="127"/>
      <c r="R27846" s="127"/>
    </row>
    <row r="27847" spans="7:18" x14ac:dyDescent="0.2">
      <c r="G27847" s="64"/>
      <c r="H27847" s="64"/>
      <c r="O27847" s="87"/>
      <c r="P27847" s="127"/>
      <c r="Q27847" s="127"/>
      <c r="R27847" s="127"/>
    </row>
    <row r="27848" spans="7:18" x14ac:dyDescent="0.2">
      <c r="G27848" s="64"/>
      <c r="H27848" s="64"/>
      <c r="O27848" s="87"/>
      <c r="P27848" s="127"/>
      <c r="Q27848" s="127"/>
      <c r="R27848" s="127"/>
    </row>
    <row r="27849" spans="7:18" x14ac:dyDescent="0.2">
      <c r="G27849" s="64"/>
      <c r="H27849" s="64"/>
      <c r="O27849" s="87"/>
      <c r="P27849" s="127"/>
      <c r="Q27849" s="127"/>
      <c r="R27849" s="127"/>
    </row>
    <row r="27850" spans="7:18" x14ac:dyDescent="0.2">
      <c r="G27850" s="64"/>
      <c r="H27850" s="64"/>
      <c r="O27850" s="87"/>
      <c r="P27850" s="127"/>
      <c r="Q27850" s="127"/>
      <c r="R27850" s="127"/>
    </row>
    <row r="27851" spans="7:18" x14ac:dyDescent="0.2">
      <c r="G27851" s="64"/>
      <c r="H27851" s="64"/>
      <c r="O27851" s="87"/>
      <c r="P27851" s="127"/>
      <c r="Q27851" s="127"/>
      <c r="R27851" s="127"/>
    </row>
    <row r="27852" spans="7:18" x14ac:dyDescent="0.2">
      <c r="G27852" s="64"/>
      <c r="H27852" s="64"/>
      <c r="O27852" s="87"/>
      <c r="P27852" s="127"/>
      <c r="Q27852" s="127"/>
      <c r="R27852" s="127"/>
    </row>
    <row r="27853" spans="7:18" x14ac:dyDescent="0.2">
      <c r="G27853" s="64"/>
      <c r="H27853" s="64"/>
      <c r="O27853" s="87"/>
      <c r="P27853" s="127"/>
      <c r="Q27853" s="127"/>
      <c r="R27853" s="127"/>
    </row>
    <row r="27854" spans="7:18" x14ac:dyDescent="0.2">
      <c r="G27854" s="64"/>
      <c r="H27854" s="64"/>
      <c r="O27854" s="87"/>
      <c r="P27854" s="127"/>
      <c r="Q27854" s="127"/>
      <c r="R27854" s="127"/>
    </row>
    <row r="27855" spans="7:18" x14ac:dyDescent="0.2">
      <c r="G27855" s="64"/>
      <c r="H27855" s="64"/>
      <c r="O27855" s="87"/>
      <c r="P27855" s="127"/>
      <c r="Q27855" s="127"/>
      <c r="R27855" s="127"/>
    </row>
    <row r="27856" spans="7:18" x14ac:dyDescent="0.2">
      <c r="G27856" s="64"/>
      <c r="H27856" s="64"/>
      <c r="O27856" s="87"/>
      <c r="P27856" s="127"/>
      <c r="Q27856" s="127"/>
      <c r="R27856" s="127"/>
    </row>
    <row r="27857" spans="7:18" x14ac:dyDescent="0.2">
      <c r="G27857" s="64"/>
      <c r="H27857" s="64"/>
      <c r="O27857" s="87"/>
      <c r="P27857" s="127"/>
      <c r="Q27857" s="127"/>
      <c r="R27857" s="127"/>
    </row>
    <row r="27858" spans="7:18" x14ac:dyDescent="0.2">
      <c r="G27858" s="64"/>
      <c r="H27858" s="64"/>
      <c r="O27858" s="87"/>
      <c r="P27858" s="127"/>
      <c r="Q27858" s="127"/>
      <c r="R27858" s="127"/>
    </row>
    <row r="27859" spans="7:18" x14ac:dyDescent="0.2">
      <c r="G27859" s="64"/>
      <c r="H27859" s="64"/>
      <c r="O27859" s="87"/>
      <c r="P27859" s="127"/>
      <c r="Q27859" s="127"/>
      <c r="R27859" s="127"/>
    </row>
    <row r="27860" spans="7:18" x14ac:dyDescent="0.2">
      <c r="G27860" s="64"/>
      <c r="H27860" s="64"/>
      <c r="O27860" s="87"/>
      <c r="P27860" s="127"/>
      <c r="Q27860" s="127"/>
      <c r="R27860" s="127"/>
    </row>
    <row r="27861" spans="7:18" x14ac:dyDescent="0.2">
      <c r="G27861" s="64"/>
      <c r="H27861" s="64"/>
      <c r="O27861" s="87"/>
      <c r="P27861" s="127"/>
      <c r="Q27861" s="127"/>
      <c r="R27861" s="127"/>
    </row>
    <row r="27862" spans="7:18" x14ac:dyDescent="0.2">
      <c r="G27862" s="64"/>
      <c r="H27862" s="64"/>
      <c r="O27862" s="87"/>
      <c r="P27862" s="127"/>
      <c r="Q27862" s="127"/>
      <c r="R27862" s="127"/>
    </row>
    <row r="27863" spans="7:18" x14ac:dyDescent="0.2">
      <c r="G27863" s="64"/>
      <c r="H27863" s="64"/>
      <c r="O27863" s="87"/>
      <c r="P27863" s="127"/>
      <c r="Q27863" s="127"/>
      <c r="R27863" s="127"/>
    </row>
    <row r="27864" spans="7:18" x14ac:dyDescent="0.2">
      <c r="G27864" s="64"/>
      <c r="H27864" s="64"/>
      <c r="O27864" s="87"/>
      <c r="P27864" s="127"/>
      <c r="Q27864" s="127"/>
      <c r="R27864" s="127"/>
    </row>
    <row r="27865" spans="7:18" x14ac:dyDescent="0.2">
      <c r="G27865" s="64"/>
      <c r="H27865" s="64"/>
      <c r="O27865" s="87"/>
      <c r="P27865" s="127"/>
      <c r="Q27865" s="127"/>
      <c r="R27865" s="127"/>
    </row>
    <row r="27866" spans="7:18" x14ac:dyDescent="0.2">
      <c r="G27866" s="64"/>
      <c r="H27866" s="64"/>
      <c r="O27866" s="87"/>
      <c r="P27866" s="127"/>
      <c r="Q27866" s="127"/>
      <c r="R27866" s="127"/>
    </row>
    <row r="27867" spans="7:18" x14ac:dyDescent="0.2">
      <c r="G27867" s="64"/>
      <c r="H27867" s="64"/>
      <c r="O27867" s="87"/>
      <c r="P27867" s="127"/>
      <c r="Q27867" s="127"/>
      <c r="R27867" s="127"/>
    </row>
    <row r="27868" spans="7:18" x14ac:dyDescent="0.2">
      <c r="G27868" s="64"/>
      <c r="H27868" s="64"/>
      <c r="O27868" s="87"/>
      <c r="P27868" s="127"/>
      <c r="Q27868" s="127"/>
      <c r="R27868" s="127"/>
    </row>
    <row r="27869" spans="7:18" x14ac:dyDescent="0.2">
      <c r="G27869" s="64"/>
      <c r="H27869" s="64"/>
      <c r="O27869" s="87"/>
      <c r="P27869" s="127"/>
      <c r="Q27869" s="127"/>
      <c r="R27869" s="127"/>
    </row>
    <row r="27870" spans="7:18" x14ac:dyDescent="0.2">
      <c r="G27870" s="64"/>
      <c r="H27870" s="64"/>
      <c r="O27870" s="87"/>
      <c r="P27870" s="127"/>
      <c r="Q27870" s="127"/>
      <c r="R27870" s="127"/>
    </row>
    <row r="27871" spans="7:18" x14ac:dyDescent="0.2">
      <c r="G27871" s="64"/>
      <c r="H27871" s="64"/>
      <c r="O27871" s="87"/>
      <c r="P27871" s="127"/>
      <c r="Q27871" s="127"/>
      <c r="R27871" s="127"/>
    </row>
    <row r="27872" spans="7:18" x14ac:dyDescent="0.2">
      <c r="G27872" s="64"/>
      <c r="H27872" s="64"/>
      <c r="O27872" s="87"/>
      <c r="P27872" s="127"/>
      <c r="Q27872" s="127"/>
      <c r="R27872" s="127"/>
    </row>
    <row r="27873" spans="7:18" x14ac:dyDescent="0.2">
      <c r="G27873" s="64"/>
      <c r="H27873" s="64"/>
      <c r="O27873" s="87"/>
      <c r="P27873" s="127"/>
      <c r="Q27873" s="127"/>
      <c r="R27873" s="127"/>
    </row>
    <row r="27874" spans="7:18" x14ac:dyDescent="0.2">
      <c r="G27874" s="64"/>
      <c r="H27874" s="64"/>
      <c r="O27874" s="87"/>
      <c r="P27874" s="127"/>
      <c r="Q27874" s="127"/>
      <c r="R27874" s="127"/>
    </row>
    <row r="27875" spans="7:18" x14ac:dyDescent="0.2">
      <c r="G27875" s="64"/>
      <c r="H27875" s="64"/>
      <c r="O27875" s="87"/>
      <c r="P27875" s="127"/>
      <c r="Q27875" s="127"/>
      <c r="R27875" s="127"/>
    </row>
    <row r="27876" spans="7:18" x14ac:dyDescent="0.2">
      <c r="G27876" s="64"/>
      <c r="H27876" s="64"/>
      <c r="O27876" s="87"/>
      <c r="P27876" s="127"/>
      <c r="Q27876" s="127"/>
      <c r="R27876" s="127"/>
    </row>
    <row r="27877" spans="7:18" x14ac:dyDescent="0.2">
      <c r="G27877" s="64"/>
      <c r="H27877" s="64"/>
      <c r="O27877" s="87"/>
      <c r="P27877" s="127"/>
      <c r="Q27877" s="127"/>
      <c r="R27877" s="127"/>
    </row>
    <row r="27878" spans="7:18" x14ac:dyDescent="0.2">
      <c r="G27878" s="64"/>
      <c r="H27878" s="64"/>
      <c r="O27878" s="87"/>
      <c r="P27878" s="127"/>
      <c r="Q27878" s="127"/>
      <c r="R27878" s="127"/>
    </row>
    <row r="27879" spans="7:18" x14ac:dyDescent="0.2">
      <c r="G27879" s="64"/>
      <c r="H27879" s="64"/>
      <c r="O27879" s="87"/>
      <c r="P27879" s="127"/>
      <c r="Q27879" s="127"/>
      <c r="R27879" s="127"/>
    </row>
    <row r="27880" spans="7:18" x14ac:dyDescent="0.2">
      <c r="G27880" s="64"/>
      <c r="H27880" s="64"/>
      <c r="O27880" s="87"/>
      <c r="P27880" s="127"/>
      <c r="Q27880" s="127"/>
      <c r="R27880" s="127"/>
    </row>
    <row r="27881" spans="7:18" x14ac:dyDescent="0.2">
      <c r="G27881" s="64"/>
      <c r="H27881" s="64"/>
      <c r="O27881" s="87"/>
      <c r="P27881" s="127"/>
      <c r="Q27881" s="127"/>
      <c r="R27881" s="127"/>
    </row>
    <row r="27882" spans="7:18" x14ac:dyDescent="0.2">
      <c r="G27882" s="64"/>
      <c r="H27882" s="64"/>
      <c r="O27882" s="87"/>
      <c r="P27882" s="127"/>
      <c r="Q27882" s="127"/>
      <c r="R27882" s="127"/>
    </row>
    <row r="27883" spans="7:18" x14ac:dyDescent="0.2">
      <c r="G27883" s="64"/>
      <c r="H27883" s="64"/>
      <c r="O27883" s="87"/>
      <c r="P27883" s="127"/>
      <c r="Q27883" s="127"/>
      <c r="R27883" s="127"/>
    </row>
    <row r="27884" spans="7:18" x14ac:dyDescent="0.2">
      <c r="G27884" s="64"/>
      <c r="H27884" s="64"/>
      <c r="O27884" s="87"/>
      <c r="P27884" s="127"/>
      <c r="Q27884" s="127"/>
      <c r="R27884" s="127"/>
    </row>
    <row r="27885" spans="7:18" x14ac:dyDescent="0.2">
      <c r="G27885" s="64"/>
      <c r="H27885" s="64"/>
      <c r="O27885" s="87"/>
      <c r="P27885" s="127"/>
      <c r="Q27885" s="127"/>
      <c r="R27885" s="127"/>
    </row>
    <row r="27886" spans="7:18" x14ac:dyDescent="0.2">
      <c r="G27886" s="64"/>
      <c r="H27886" s="64"/>
      <c r="O27886" s="87"/>
      <c r="P27886" s="127"/>
      <c r="Q27886" s="127"/>
      <c r="R27886" s="127"/>
    </row>
    <row r="27887" spans="7:18" x14ac:dyDescent="0.2">
      <c r="G27887" s="64"/>
      <c r="H27887" s="64"/>
      <c r="O27887" s="87"/>
      <c r="P27887" s="127"/>
      <c r="Q27887" s="127"/>
      <c r="R27887" s="127"/>
    </row>
    <row r="27888" spans="7:18" x14ac:dyDescent="0.2">
      <c r="G27888" s="64"/>
      <c r="H27888" s="64"/>
      <c r="O27888" s="87"/>
      <c r="P27888" s="127"/>
      <c r="Q27888" s="127"/>
      <c r="R27888" s="127"/>
    </row>
    <row r="27889" spans="7:18" x14ac:dyDescent="0.2">
      <c r="G27889" s="64"/>
      <c r="H27889" s="64"/>
      <c r="O27889" s="87"/>
      <c r="P27889" s="127"/>
      <c r="Q27889" s="127"/>
      <c r="R27889" s="127"/>
    </row>
    <row r="27890" spans="7:18" x14ac:dyDescent="0.2">
      <c r="G27890" s="64"/>
      <c r="H27890" s="64"/>
      <c r="O27890" s="87"/>
      <c r="P27890" s="127"/>
      <c r="Q27890" s="127"/>
      <c r="R27890" s="127"/>
    </row>
    <row r="27891" spans="7:18" x14ac:dyDescent="0.2">
      <c r="G27891" s="64"/>
      <c r="H27891" s="64"/>
      <c r="O27891" s="87"/>
      <c r="P27891" s="127"/>
      <c r="Q27891" s="127"/>
      <c r="R27891" s="127"/>
    </row>
    <row r="27892" spans="7:18" x14ac:dyDescent="0.2">
      <c r="G27892" s="64"/>
      <c r="H27892" s="64"/>
      <c r="O27892" s="87"/>
      <c r="P27892" s="127"/>
      <c r="Q27892" s="127"/>
      <c r="R27892" s="127"/>
    </row>
    <row r="27893" spans="7:18" x14ac:dyDescent="0.2">
      <c r="G27893" s="64"/>
      <c r="H27893" s="64"/>
      <c r="O27893" s="87"/>
      <c r="P27893" s="127"/>
      <c r="Q27893" s="127"/>
      <c r="R27893" s="127"/>
    </row>
    <row r="27894" spans="7:18" x14ac:dyDescent="0.2">
      <c r="G27894" s="64"/>
      <c r="H27894" s="64"/>
      <c r="O27894" s="87"/>
      <c r="P27894" s="127"/>
      <c r="Q27894" s="127"/>
      <c r="R27894" s="127"/>
    </row>
    <row r="27895" spans="7:18" x14ac:dyDescent="0.2">
      <c r="G27895" s="64"/>
      <c r="H27895" s="64"/>
      <c r="O27895" s="87"/>
      <c r="P27895" s="127"/>
      <c r="Q27895" s="127"/>
      <c r="R27895" s="127"/>
    </row>
    <row r="27896" spans="7:18" x14ac:dyDescent="0.2">
      <c r="G27896" s="64"/>
      <c r="H27896" s="64"/>
      <c r="O27896" s="87"/>
      <c r="P27896" s="127"/>
      <c r="Q27896" s="127"/>
      <c r="R27896" s="127"/>
    </row>
    <row r="27897" spans="7:18" x14ac:dyDescent="0.2">
      <c r="G27897" s="64"/>
      <c r="H27897" s="64"/>
      <c r="O27897" s="87"/>
      <c r="P27897" s="127"/>
      <c r="Q27897" s="127"/>
      <c r="R27897" s="127"/>
    </row>
    <row r="27898" spans="7:18" x14ac:dyDescent="0.2">
      <c r="G27898" s="64"/>
      <c r="H27898" s="64"/>
      <c r="O27898" s="87"/>
      <c r="P27898" s="127"/>
      <c r="Q27898" s="127"/>
      <c r="R27898" s="127"/>
    </row>
    <row r="27899" spans="7:18" x14ac:dyDescent="0.2">
      <c r="G27899" s="64"/>
      <c r="H27899" s="64"/>
      <c r="O27899" s="87"/>
      <c r="P27899" s="127"/>
      <c r="Q27899" s="127"/>
      <c r="R27899" s="127"/>
    </row>
    <row r="27900" spans="7:18" x14ac:dyDescent="0.2">
      <c r="G27900" s="64"/>
      <c r="H27900" s="64"/>
      <c r="O27900" s="87"/>
      <c r="P27900" s="127"/>
      <c r="Q27900" s="127"/>
      <c r="R27900" s="127"/>
    </row>
    <row r="27901" spans="7:18" x14ac:dyDescent="0.2">
      <c r="G27901" s="64"/>
      <c r="H27901" s="64"/>
      <c r="O27901" s="87"/>
      <c r="P27901" s="127"/>
      <c r="Q27901" s="127"/>
      <c r="R27901" s="127"/>
    </row>
    <row r="27902" spans="7:18" x14ac:dyDescent="0.2">
      <c r="G27902" s="64"/>
      <c r="H27902" s="64"/>
      <c r="O27902" s="87"/>
      <c r="P27902" s="127"/>
      <c r="Q27902" s="127"/>
      <c r="R27902" s="127"/>
    </row>
    <row r="27903" spans="7:18" x14ac:dyDescent="0.2">
      <c r="G27903" s="64"/>
      <c r="H27903" s="64"/>
      <c r="O27903" s="87"/>
      <c r="P27903" s="127"/>
      <c r="Q27903" s="127"/>
      <c r="R27903" s="127"/>
    </row>
    <row r="27904" spans="7:18" x14ac:dyDescent="0.2">
      <c r="G27904" s="64"/>
      <c r="H27904" s="64"/>
      <c r="O27904" s="87"/>
      <c r="P27904" s="127"/>
      <c r="Q27904" s="127"/>
      <c r="R27904" s="127"/>
    </row>
    <row r="27905" spans="7:18" x14ac:dyDescent="0.2">
      <c r="G27905" s="64"/>
      <c r="H27905" s="64"/>
      <c r="O27905" s="87"/>
      <c r="P27905" s="127"/>
      <c r="Q27905" s="127"/>
      <c r="R27905" s="127"/>
    </row>
    <row r="27906" spans="7:18" x14ac:dyDescent="0.2">
      <c r="G27906" s="64"/>
      <c r="H27906" s="64"/>
      <c r="O27906" s="87"/>
      <c r="P27906" s="127"/>
      <c r="Q27906" s="127"/>
      <c r="R27906" s="127"/>
    </row>
    <row r="27907" spans="7:18" x14ac:dyDescent="0.2">
      <c r="G27907" s="64"/>
      <c r="H27907" s="64"/>
      <c r="O27907" s="87"/>
      <c r="P27907" s="127"/>
      <c r="Q27907" s="127"/>
      <c r="R27907" s="127"/>
    </row>
    <row r="27908" spans="7:18" x14ac:dyDescent="0.2">
      <c r="G27908" s="64"/>
      <c r="H27908" s="64"/>
      <c r="O27908" s="87"/>
      <c r="P27908" s="127"/>
      <c r="Q27908" s="127"/>
      <c r="R27908" s="127"/>
    </row>
    <row r="27909" spans="7:18" x14ac:dyDescent="0.2">
      <c r="G27909" s="64"/>
      <c r="H27909" s="64"/>
      <c r="O27909" s="87"/>
      <c r="P27909" s="127"/>
      <c r="Q27909" s="127"/>
      <c r="R27909" s="127"/>
    </row>
    <row r="27910" spans="7:18" x14ac:dyDescent="0.2">
      <c r="G27910" s="64"/>
      <c r="H27910" s="64"/>
      <c r="O27910" s="87"/>
      <c r="P27910" s="127"/>
      <c r="Q27910" s="127"/>
      <c r="R27910" s="127"/>
    </row>
    <row r="27911" spans="7:18" x14ac:dyDescent="0.2">
      <c r="G27911" s="64"/>
      <c r="H27911" s="64"/>
      <c r="O27911" s="87"/>
      <c r="P27911" s="127"/>
      <c r="Q27911" s="127"/>
      <c r="R27911" s="127"/>
    </row>
    <row r="27912" spans="7:18" x14ac:dyDescent="0.2">
      <c r="G27912" s="64"/>
      <c r="H27912" s="64"/>
      <c r="O27912" s="87"/>
      <c r="P27912" s="127"/>
      <c r="Q27912" s="127"/>
      <c r="R27912" s="127"/>
    </row>
    <row r="27913" spans="7:18" x14ac:dyDescent="0.2">
      <c r="G27913" s="64"/>
      <c r="H27913" s="64"/>
      <c r="O27913" s="87"/>
      <c r="P27913" s="127"/>
      <c r="Q27913" s="127"/>
      <c r="R27913" s="127"/>
    </row>
    <row r="27914" spans="7:18" x14ac:dyDescent="0.2">
      <c r="G27914" s="64"/>
      <c r="H27914" s="64"/>
      <c r="O27914" s="87"/>
      <c r="P27914" s="127"/>
      <c r="Q27914" s="127"/>
      <c r="R27914" s="127"/>
    </row>
    <row r="27915" spans="7:18" x14ac:dyDescent="0.2">
      <c r="G27915" s="64"/>
      <c r="H27915" s="64"/>
      <c r="O27915" s="87"/>
      <c r="P27915" s="127"/>
      <c r="Q27915" s="127"/>
      <c r="R27915" s="127"/>
    </row>
    <row r="27916" spans="7:18" x14ac:dyDescent="0.2">
      <c r="G27916" s="64"/>
      <c r="H27916" s="64"/>
      <c r="O27916" s="87"/>
      <c r="P27916" s="127"/>
      <c r="Q27916" s="127"/>
      <c r="R27916" s="127"/>
    </row>
    <row r="27917" spans="7:18" x14ac:dyDescent="0.2">
      <c r="G27917" s="64"/>
      <c r="H27917" s="64"/>
      <c r="O27917" s="87"/>
      <c r="P27917" s="127"/>
      <c r="Q27917" s="127"/>
      <c r="R27917" s="127"/>
    </row>
    <row r="27918" spans="7:18" x14ac:dyDescent="0.2">
      <c r="G27918" s="64"/>
      <c r="H27918" s="64"/>
      <c r="O27918" s="87"/>
      <c r="P27918" s="127"/>
      <c r="Q27918" s="127"/>
      <c r="R27918" s="127"/>
    </row>
    <row r="27919" spans="7:18" x14ac:dyDescent="0.2">
      <c r="G27919" s="64"/>
      <c r="H27919" s="64"/>
      <c r="O27919" s="87"/>
      <c r="P27919" s="127"/>
      <c r="Q27919" s="127"/>
      <c r="R27919" s="127"/>
    </row>
    <row r="27920" spans="7:18" x14ac:dyDescent="0.2">
      <c r="G27920" s="64"/>
      <c r="H27920" s="64"/>
      <c r="O27920" s="87"/>
      <c r="P27920" s="127"/>
      <c r="Q27920" s="127"/>
      <c r="R27920" s="127"/>
    </row>
    <row r="27921" spans="7:18" x14ac:dyDescent="0.2">
      <c r="G27921" s="64"/>
      <c r="H27921" s="64"/>
      <c r="O27921" s="87"/>
      <c r="P27921" s="127"/>
      <c r="Q27921" s="127"/>
      <c r="R27921" s="127"/>
    </row>
    <row r="27922" spans="7:18" x14ac:dyDescent="0.2">
      <c r="G27922" s="64"/>
      <c r="H27922" s="64"/>
      <c r="O27922" s="87"/>
      <c r="P27922" s="127"/>
      <c r="Q27922" s="127"/>
      <c r="R27922" s="127"/>
    </row>
    <row r="27923" spans="7:18" x14ac:dyDescent="0.2">
      <c r="G27923" s="64"/>
      <c r="H27923" s="64"/>
      <c r="O27923" s="87"/>
      <c r="P27923" s="127"/>
      <c r="Q27923" s="127"/>
      <c r="R27923" s="127"/>
    </row>
    <row r="27924" spans="7:18" x14ac:dyDescent="0.2">
      <c r="G27924" s="64"/>
      <c r="H27924" s="64"/>
      <c r="O27924" s="87"/>
      <c r="P27924" s="127"/>
      <c r="Q27924" s="127"/>
      <c r="R27924" s="127"/>
    </row>
    <row r="27925" spans="7:18" x14ac:dyDescent="0.2">
      <c r="G27925" s="64"/>
      <c r="H27925" s="64"/>
      <c r="O27925" s="87"/>
      <c r="P27925" s="127"/>
      <c r="Q27925" s="127"/>
      <c r="R27925" s="127"/>
    </row>
    <row r="27926" spans="7:18" x14ac:dyDescent="0.2">
      <c r="G27926" s="64"/>
      <c r="H27926" s="64"/>
      <c r="O27926" s="87"/>
      <c r="P27926" s="127"/>
      <c r="Q27926" s="127"/>
      <c r="R27926" s="127"/>
    </row>
    <row r="27927" spans="7:18" x14ac:dyDescent="0.2">
      <c r="G27927" s="64"/>
      <c r="H27927" s="64"/>
      <c r="O27927" s="87"/>
      <c r="P27927" s="127"/>
      <c r="Q27927" s="127"/>
      <c r="R27927" s="127"/>
    </row>
    <row r="27928" spans="7:18" x14ac:dyDescent="0.2">
      <c r="G27928" s="64"/>
      <c r="H27928" s="64"/>
      <c r="O27928" s="87"/>
      <c r="P27928" s="127"/>
      <c r="Q27928" s="127"/>
      <c r="R27928" s="127"/>
    </row>
    <row r="27929" spans="7:18" x14ac:dyDescent="0.2">
      <c r="G27929" s="64"/>
      <c r="H27929" s="64"/>
      <c r="O27929" s="87"/>
      <c r="P27929" s="127"/>
      <c r="Q27929" s="127"/>
      <c r="R27929" s="127"/>
    </row>
    <row r="27930" spans="7:18" x14ac:dyDescent="0.2">
      <c r="G27930" s="64"/>
      <c r="H27930" s="64"/>
      <c r="O27930" s="87"/>
      <c r="P27930" s="127"/>
      <c r="Q27930" s="127"/>
      <c r="R27930" s="127"/>
    </row>
    <row r="27931" spans="7:18" x14ac:dyDescent="0.2">
      <c r="G27931" s="64"/>
      <c r="H27931" s="64"/>
      <c r="O27931" s="87"/>
      <c r="P27931" s="127"/>
      <c r="Q27931" s="127"/>
      <c r="R27931" s="127"/>
    </row>
    <row r="27932" spans="7:18" x14ac:dyDescent="0.2">
      <c r="G27932" s="64"/>
      <c r="H27932" s="64"/>
      <c r="O27932" s="87"/>
      <c r="P27932" s="127"/>
      <c r="Q27932" s="127"/>
      <c r="R27932" s="127"/>
    </row>
    <row r="27933" spans="7:18" x14ac:dyDescent="0.2">
      <c r="G27933" s="64"/>
      <c r="H27933" s="64"/>
      <c r="O27933" s="87"/>
      <c r="P27933" s="127"/>
      <c r="Q27933" s="127"/>
      <c r="R27933" s="127"/>
    </row>
    <row r="27934" spans="7:18" x14ac:dyDescent="0.2">
      <c r="G27934" s="64"/>
      <c r="H27934" s="64"/>
      <c r="O27934" s="87"/>
      <c r="P27934" s="127"/>
      <c r="Q27934" s="127"/>
      <c r="R27934" s="127"/>
    </row>
    <row r="27935" spans="7:18" x14ac:dyDescent="0.2">
      <c r="G27935" s="64"/>
      <c r="H27935" s="64"/>
      <c r="O27935" s="87"/>
      <c r="P27935" s="127"/>
      <c r="Q27935" s="127"/>
      <c r="R27935" s="127"/>
    </row>
    <row r="27936" spans="7:18" x14ac:dyDescent="0.2">
      <c r="G27936" s="64"/>
      <c r="H27936" s="64"/>
      <c r="O27936" s="87"/>
      <c r="P27936" s="127"/>
      <c r="Q27936" s="127"/>
      <c r="R27936" s="127"/>
    </row>
    <row r="27937" spans="7:18" x14ac:dyDescent="0.2">
      <c r="G27937" s="64"/>
      <c r="H27937" s="64"/>
      <c r="O27937" s="87"/>
      <c r="P27937" s="127"/>
      <c r="Q27937" s="127"/>
      <c r="R27937" s="127"/>
    </row>
    <row r="27938" spans="7:18" x14ac:dyDescent="0.2">
      <c r="G27938" s="64"/>
      <c r="H27938" s="64"/>
      <c r="O27938" s="87"/>
      <c r="P27938" s="127"/>
      <c r="Q27938" s="127"/>
      <c r="R27938" s="127"/>
    </row>
    <row r="27939" spans="7:18" x14ac:dyDescent="0.2">
      <c r="G27939" s="64"/>
      <c r="H27939" s="64"/>
      <c r="O27939" s="87"/>
      <c r="P27939" s="127"/>
      <c r="Q27939" s="127"/>
      <c r="R27939" s="127"/>
    </row>
    <row r="27940" spans="7:18" x14ac:dyDescent="0.2">
      <c r="G27940" s="64"/>
      <c r="H27940" s="64"/>
      <c r="O27940" s="87"/>
      <c r="P27940" s="127"/>
      <c r="Q27940" s="127"/>
      <c r="R27940" s="127"/>
    </row>
    <row r="27941" spans="7:18" x14ac:dyDescent="0.2">
      <c r="G27941" s="64"/>
      <c r="H27941" s="64"/>
      <c r="O27941" s="87"/>
      <c r="P27941" s="127"/>
      <c r="Q27941" s="127"/>
      <c r="R27941" s="127"/>
    </row>
    <row r="27942" spans="7:18" x14ac:dyDescent="0.2">
      <c r="G27942" s="64"/>
      <c r="H27942" s="64"/>
      <c r="O27942" s="87"/>
      <c r="P27942" s="127"/>
      <c r="Q27942" s="127"/>
      <c r="R27942" s="127"/>
    </row>
    <row r="27943" spans="7:18" x14ac:dyDescent="0.2">
      <c r="G27943" s="64"/>
      <c r="H27943" s="64"/>
      <c r="O27943" s="87"/>
      <c r="P27943" s="127"/>
      <c r="Q27943" s="127"/>
      <c r="R27943" s="127"/>
    </row>
    <row r="27944" spans="7:18" x14ac:dyDescent="0.2">
      <c r="G27944" s="64"/>
      <c r="H27944" s="64"/>
      <c r="O27944" s="87"/>
      <c r="P27944" s="127"/>
      <c r="Q27944" s="127"/>
      <c r="R27944" s="127"/>
    </row>
    <row r="27945" spans="7:18" x14ac:dyDescent="0.2">
      <c r="G27945" s="64"/>
      <c r="H27945" s="64"/>
      <c r="O27945" s="87"/>
      <c r="P27945" s="127"/>
      <c r="Q27945" s="127"/>
      <c r="R27945" s="127"/>
    </row>
    <row r="27946" spans="7:18" x14ac:dyDescent="0.2">
      <c r="G27946" s="64"/>
      <c r="H27946" s="64"/>
      <c r="O27946" s="87"/>
      <c r="P27946" s="127"/>
      <c r="Q27946" s="127"/>
      <c r="R27946" s="127"/>
    </row>
    <row r="27947" spans="7:18" x14ac:dyDescent="0.2">
      <c r="G27947" s="64"/>
      <c r="H27947" s="64"/>
      <c r="O27947" s="87"/>
      <c r="P27947" s="127"/>
      <c r="Q27947" s="127"/>
      <c r="R27947" s="127"/>
    </row>
    <row r="27948" spans="7:18" x14ac:dyDescent="0.2">
      <c r="G27948" s="64"/>
      <c r="H27948" s="64"/>
      <c r="O27948" s="87"/>
      <c r="P27948" s="127"/>
      <c r="Q27948" s="127"/>
      <c r="R27948" s="127"/>
    </row>
    <row r="27949" spans="7:18" x14ac:dyDescent="0.2">
      <c r="G27949" s="64"/>
      <c r="H27949" s="64"/>
      <c r="O27949" s="87"/>
      <c r="P27949" s="127"/>
      <c r="Q27949" s="127"/>
      <c r="R27949" s="127"/>
    </row>
    <row r="27950" spans="7:18" x14ac:dyDescent="0.2">
      <c r="G27950" s="64"/>
      <c r="H27950" s="64"/>
      <c r="O27950" s="87"/>
      <c r="P27950" s="127"/>
      <c r="Q27950" s="127"/>
      <c r="R27950" s="127"/>
    </row>
    <row r="27951" spans="7:18" x14ac:dyDescent="0.2">
      <c r="G27951" s="64"/>
      <c r="H27951" s="64"/>
      <c r="O27951" s="87"/>
      <c r="P27951" s="127"/>
      <c r="Q27951" s="127"/>
      <c r="R27951" s="127"/>
    </row>
    <row r="27952" spans="7:18" x14ac:dyDescent="0.2">
      <c r="G27952" s="64"/>
      <c r="H27952" s="64"/>
      <c r="O27952" s="87"/>
      <c r="P27952" s="127"/>
      <c r="Q27952" s="127"/>
      <c r="R27952" s="127"/>
    </row>
    <row r="27953" spans="7:18" x14ac:dyDescent="0.2">
      <c r="G27953" s="64"/>
      <c r="H27953" s="64"/>
      <c r="O27953" s="87"/>
      <c r="P27953" s="127"/>
      <c r="Q27953" s="127"/>
      <c r="R27953" s="127"/>
    </row>
    <row r="27954" spans="7:18" x14ac:dyDescent="0.2">
      <c r="G27954" s="64"/>
      <c r="H27954" s="64"/>
      <c r="O27954" s="87"/>
      <c r="P27954" s="127"/>
      <c r="Q27954" s="127"/>
      <c r="R27954" s="127"/>
    </row>
    <row r="27955" spans="7:18" x14ac:dyDescent="0.2">
      <c r="G27955" s="64"/>
      <c r="H27955" s="64"/>
      <c r="O27955" s="87"/>
      <c r="P27955" s="127"/>
      <c r="Q27955" s="127"/>
      <c r="R27955" s="127"/>
    </row>
    <row r="27956" spans="7:18" x14ac:dyDescent="0.2">
      <c r="G27956" s="64"/>
      <c r="H27956" s="64"/>
      <c r="O27956" s="87"/>
      <c r="P27956" s="127"/>
      <c r="Q27956" s="127"/>
      <c r="R27956" s="127"/>
    </row>
    <row r="27957" spans="7:18" x14ac:dyDescent="0.2">
      <c r="G27957" s="64"/>
      <c r="H27957" s="64"/>
      <c r="O27957" s="87"/>
      <c r="P27957" s="127"/>
      <c r="Q27957" s="127"/>
      <c r="R27957" s="127"/>
    </row>
    <row r="27958" spans="7:18" x14ac:dyDescent="0.2">
      <c r="G27958" s="64"/>
      <c r="H27958" s="64"/>
      <c r="O27958" s="87"/>
      <c r="P27958" s="127"/>
      <c r="Q27958" s="127"/>
      <c r="R27958" s="127"/>
    </row>
    <row r="27959" spans="7:18" x14ac:dyDescent="0.2">
      <c r="G27959" s="64"/>
      <c r="H27959" s="64"/>
      <c r="O27959" s="87"/>
      <c r="P27959" s="127"/>
      <c r="Q27959" s="127"/>
      <c r="R27959" s="127"/>
    </row>
    <row r="27960" spans="7:18" x14ac:dyDescent="0.2">
      <c r="G27960" s="64"/>
      <c r="H27960" s="64"/>
      <c r="O27960" s="87"/>
      <c r="P27960" s="127"/>
      <c r="Q27960" s="127"/>
      <c r="R27960" s="127"/>
    </row>
    <row r="27961" spans="7:18" x14ac:dyDescent="0.2">
      <c r="G27961" s="64"/>
      <c r="H27961" s="64"/>
      <c r="O27961" s="87"/>
      <c r="P27961" s="127"/>
      <c r="Q27961" s="127"/>
      <c r="R27961" s="127"/>
    </row>
    <row r="27962" spans="7:18" x14ac:dyDescent="0.2">
      <c r="G27962" s="64"/>
      <c r="H27962" s="64"/>
      <c r="O27962" s="87"/>
      <c r="P27962" s="127"/>
      <c r="Q27962" s="127"/>
      <c r="R27962" s="127"/>
    </row>
    <row r="27963" spans="7:18" x14ac:dyDescent="0.2">
      <c r="G27963" s="64"/>
      <c r="H27963" s="64"/>
      <c r="O27963" s="87"/>
      <c r="P27963" s="127"/>
      <c r="Q27963" s="127"/>
      <c r="R27963" s="127"/>
    </row>
    <row r="27964" spans="7:18" x14ac:dyDescent="0.2">
      <c r="G27964" s="64"/>
      <c r="H27964" s="64"/>
      <c r="O27964" s="87"/>
      <c r="P27964" s="127"/>
      <c r="Q27964" s="127"/>
      <c r="R27964" s="127"/>
    </row>
    <row r="27965" spans="7:18" x14ac:dyDescent="0.2">
      <c r="G27965" s="64"/>
      <c r="H27965" s="64"/>
      <c r="O27965" s="87"/>
      <c r="P27965" s="127"/>
      <c r="Q27965" s="127"/>
      <c r="R27965" s="127"/>
    </row>
    <row r="27966" spans="7:18" x14ac:dyDescent="0.2">
      <c r="G27966" s="64"/>
      <c r="H27966" s="64"/>
      <c r="O27966" s="87"/>
      <c r="P27966" s="127"/>
      <c r="Q27966" s="127"/>
      <c r="R27966" s="127"/>
    </row>
    <row r="27967" spans="7:18" x14ac:dyDescent="0.2">
      <c r="G27967" s="64"/>
      <c r="H27967" s="64"/>
      <c r="O27967" s="87"/>
      <c r="P27967" s="127"/>
      <c r="Q27967" s="127"/>
      <c r="R27967" s="127"/>
    </row>
    <row r="27968" spans="7:18" x14ac:dyDescent="0.2">
      <c r="G27968" s="64"/>
      <c r="H27968" s="64"/>
      <c r="O27968" s="87"/>
      <c r="P27968" s="127"/>
      <c r="Q27968" s="127"/>
      <c r="R27968" s="127"/>
    </row>
    <row r="27969" spans="7:18" x14ac:dyDescent="0.2">
      <c r="G27969" s="64"/>
      <c r="H27969" s="64"/>
      <c r="O27969" s="87"/>
      <c r="P27969" s="127"/>
      <c r="Q27969" s="127"/>
      <c r="R27969" s="127"/>
    </row>
    <row r="27970" spans="7:18" x14ac:dyDescent="0.2">
      <c r="G27970" s="64"/>
      <c r="H27970" s="64"/>
      <c r="O27970" s="87"/>
      <c r="P27970" s="127"/>
      <c r="Q27970" s="127"/>
      <c r="R27970" s="127"/>
    </row>
    <row r="27971" spans="7:18" x14ac:dyDescent="0.2">
      <c r="G27971" s="64"/>
      <c r="H27971" s="64"/>
      <c r="O27971" s="87"/>
      <c r="P27971" s="127"/>
      <c r="Q27971" s="127"/>
      <c r="R27971" s="127"/>
    </row>
    <row r="27972" spans="7:18" x14ac:dyDescent="0.2">
      <c r="G27972" s="64"/>
      <c r="H27972" s="64"/>
      <c r="O27972" s="87"/>
      <c r="P27972" s="127"/>
      <c r="Q27972" s="127"/>
      <c r="R27972" s="127"/>
    </row>
    <row r="27973" spans="7:18" x14ac:dyDescent="0.2">
      <c r="G27973" s="64"/>
      <c r="H27973" s="64"/>
      <c r="O27973" s="87"/>
      <c r="P27973" s="127"/>
      <c r="Q27973" s="127"/>
      <c r="R27973" s="127"/>
    </row>
    <row r="27974" spans="7:18" x14ac:dyDescent="0.2">
      <c r="G27974" s="64"/>
      <c r="H27974" s="64"/>
      <c r="O27974" s="87"/>
      <c r="P27974" s="127"/>
      <c r="Q27974" s="127"/>
      <c r="R27974" s="127"/>
    </row>
    <row r="27975" spans="7:18" x14ac:dyDescent="0.2">
      <c r="G27975" s="64"/>
      <c r="H27975" s="64"/>
      <c r="O27975" s="87"/>
      <c r="P27975" s="127"/>
      <c r="Q27975" s="127"/>
      <c r="R27975" s="127"/>
    </row>
    <row r="27976" spans="7:18" x14ac:dyDescent="0.2">
      <c r="G27976" s="64"/>
      <c r="H27976" s="64"/>
      <c r="O27976" s="87"/>
      <c r="P27976" s="127"/>
      <c r="Q27976" s="127"/>
      <c r="R27976" s="127"/>
    </row>
    <row r="27977" spans="7:18" x14ac:dyDescent="0.2">
      <c r="G27977" s="64"/>
      <c r="H27977" s="64"/>
      <c r="O27977" s="87"/>
      <c r="P27977" s="127"/>
      <c r="Q27977" s="127"/>
      <c r="R27977" s="127"/>
    </row>
    <row r="27978" spans="7:18" x14ac:dyDescent="0.2">
      <c r="G27978" s="64"/>
      <c r="H27978" s="64"/>
      <c r="O27978" s="87"/>
      <c r="P27978" s="127"/>
      <c r="Q27978" s="127"/>
      <c r="R27978" s="127"/>
    </row>
    <row r="27979" spans="7:18" x14ac:dyDescent="0.2">
      <c r="G27979" s="64"/>
      <c r="H27979" s="64"/>
      <c r="O27979" s="87"/>
      <c r="P27979" s="127"/>
      <c r="Q27979" s="127"/>
      <c r="R27979" s="127"/>
    </row>
    <row r="27980" spans="7:18" x14ac:dyDescent="0.2">
      <c r="G27980" s="64"/>
      <c r="H27980" s="64"/>
      <c r="O27980" s="87"/>
      <c r="P27980" s="127"/>
      <c r="Q27980" s="127"/>
      <c r="R27980" s="127"/>
    </row>
    <row r="27981" spans="7:18" x14ac:dyDescent="0.2">
      <c r="G27981" s="64"/>
      <c r="H27981" s="64"/>
      <c r="O27981" s="87"/>
      <c r="P27981" s="127"/>
      <c r="Q27981" s="127"/>
      <c r="R27981" s="127"/>
    </row>
    <row r="27982" spans="7:18" x14ac:dyDescent="0.2">
      <c r="G27982" s="64"/>
      <c r="H27982" s="64"/>
      <c r="O27982" s="87"/>
      <c r="P27982" s="127"/>
      <c r="Q27982" s="127"/>
      <c r="R27982" s="127"/>
    </row>
    <row r="27983" spans="7:18" x14ac:dyDescent="0.2">
      <c r="G27983" s="64"/>
      <c r="H27983" s="64"/>
      <c r="O27983" s="87"/>
      <c r="P27983" s="127"/>
      <c r="Q27983" s="127"/>
      <c r="R27983" s="127"/>
    </row>
    <row r="27984" spans="7:18" x14ac:dyDescent="0.2">
      <c r="G27984" s="64"/>
      <c r="H27984" s="64"/>
      <c r="O27984" s="87"/>
      <c r="P27984" s="127"/>
      <c r="Q27984" s="127"/>
      <c r="R27984" s="127"/>
    </row>
    <row r="27985" spans="7:18" x14ac:dyDescent="0.2">
      <c r="G27985" s="64"/>
      <c r="H27985" s="64"/>
      <c r="O27985" s="87"/>
      <c r="P27985" s="127"/>
      <c r="Q27985" s="127"/>
      <c r="R27985" s="127"/>
    </row>
    <row r="27986" spans="7:18" x14ac:dyDescent="0.2">
      <c r="G27986" s="64"/>
      <c r="H27986" s="64"/>
      <c r="O27986" s="87"/>
      <c r="P27986" s="127"/>
      <c r="Q27986" s="127"/>
      <c r="R27986" s="127"/>
    </row>
    <row r="27987" spans="7:18" x14ac:dyDescent="0.2">
      <c r="G27987" s="64"/>
      <c r="H27987" s="64"/>
      <c r="O27987" s="87"/>
      <c r="P27987" s="127"/>
      <c r="Q27987" s="127"/>
      <c r="R27987" s="127"/>
    </row>
    <row r="27988" spans="7:18" x14ac:dyDescent="0.2">
      <c r="G27988" s="64"/>
      <c r="H27988" s="64"/>
      <c r="O27988" s="87"/>
      <c r="P27988" s="127"/>
      <c r="Q27988" s="127"/>
      <c r="R27988" s="127"/>
    </row>
    <row r="27989" spans="7:18" x14ac:dyDescent="0.2">
      <c r="G27989" s="64"/>
      <c r="H27989" s="64"/>
      <c r="O27989" s="87"/>
      <c r="P27989" s="127"/>
      <c r="Q27989" s="127"/>
      <c r="R27989" s="127"/>
    </row>
    <row r="27990" spans="7:18" x14ac:dyDescent="0.2">
      <c r="G27990" s="64"/>
      <c r="H27990" s="64"/>
      <c r="O27990" s="87"/>
      <c r="P27990" s="127"/>
      <c r="Q27990" s="127"/>
      <c r="R27990" s="127"/>
    </row>
    <row r="27991" spans="7:18" x14ac:dyDescent="0.2">
      <c r="G27991" s="64"/>
      <c r="H27991" s="64"/>
      <c r="O27991" s="87"/>
      <c r="P27991" s="127"/>
      <c r="Q27991" s="127"/>
      <c r="R27991" s="127"/>
    </row>
    <row r="27992" spans="7:18" x14ac:dyDescent="0.2">
      <c r="G27992" s="64"/>
      <c r="H27992" s="64"/>
      <c r="O27992" s="87"/>
      <c r="P27992" s="127"/>
      <c r="Q27992" s="127"/>
      <c r="R27992" s="127"/>
    </row>
    <row r="27993" spans="7:18" x14ac:dyDescent="0.2">
      <c r="G27993" s="64"/>
      <c r="H27993" s="64"/>
      <c r="O27993" s="87"/>
      <c r="P27993" s="127"/>
      <c r="Q27993" s="127"/>
      <c r="R27993" s="127"/>
    </row>
    <row r="27994" spans="7:18" x14ac:dyDescent="0.2">
      <c r="G27994" s="64"/>
      <c r="H27994" s="64"/>
      <c r="O27994" s="87"/>
      <c r="P27994" s="127"/>
      <c r="Q27994" s="127"/>
      <c r="R27994" s="127"/>
    </row>
    <row r="27995" spans="7:18" x14ac:dyDescent="0.2">
      <c r="G27995" s="64"/>
      <c r="H27995" s="64"/>
      <c r="O27995" s="87"/>
      <c r="P27995" s="127"/>
      <c r="Q27995" s="127"/>
      <c r="R27995" s="127"/>
    </row>
    <row r="27996" spans="7:18" x14ac:dyDescent="0.2">
      <c r="G27996" s="64"/>
      <c r="H27996" s="64"/>
      <c r="O27996" s="87"/>
      <c r="P27996" s="127"/>
      <c r="Q27996" s="127"/>
      <c r="R27996" s="127"/>
    </row>
    <row r="27997" spans="7:18" x14ac:dyDescent="0.2">
      <c r="G27997" s="64"/>
      <c r="H27997" s="64"/>
      <c r="O27997" s="87"/>
      <c r="P27997" s="127"/>
      <c r="Q27997" s="127"/>
      <c r="R27997" s="127"/>
    </row>
    <row r="27998" spans="7:18" x14ac:dyDescent="0.2">
      <c r="G27998" s="64"/>
      <c r="H27998" s="64"/>
      <c r="O27998" s="87"/>
      <c r="P27998" s="127"/>
      <c r="Q27998" s="127"/>
      <c r="R27998" s="127"/>
    </row>
    <row r="27999" spans="7:18" x14ac:dyDescent="0.2">
      <c r="G27999" s="64"/>
      <c r="H27999" s="64"/>
      <c r="O27999" s="87"/>
      <c r="P27999" s="127"/>
      <c r="Q27999" s="127"/>
      <c r="R27999" s="127"/>
    </row>
    <row r="28000" spans="7:18" x14ac:dyDescent="0.2">
      <c r="G28000" s="64"/>
      <c r="H28000" s="64"/>
      <c r="O28000" s="87"/>
      <c r="P28000" s="127"/>
      <c r="Q28000" s="127"/>
      <c r="R28000" s="127"/>
    </row>
    <row r="28001" spans="7:18" x14ac:dyDescent="0.2">
      <c r="G28001" s="64"/>
      <c r="H28001" s="64"/>
      <c r="O28001" s="87"/>
      <c r="P28001" s="127"/>
      <c r="Q28001" s="127"/>
      <c r="R28001" s="127"/>
    </row>
    <row r="28002" spans="7:18" x14ac:dyDescent="0.2">
      <c r="G28002" s="64"/>
      <c r="H28002" s="64"/>
      <c r="O28002" s="87"/>
      <c r="P28002" s="127"/>
      <c r="Q28002" s="127"/>
      <c r="R28002" s="127"/>
    </row>
    <row r="28003" spans="7:18" x14ac:dyDescent="0.2">
      <c r="G28003" s="64"/>
      <c r="H28003" s="64"/>
      <c r="O28003" s="87"/>
      <c r="P28003" s="127"/>
      <c r="Q28003" s="127"/>
      <c r="R28003" s="127"/>
    </row>
    <row r="28004" spans="7:18" x14ac:dyDescent="0.2">
      <c r="G28004" s="64"/>
      <c r="H28004" s="64"/>
      <c r="O28004" s="87"/>
      <c r="P28004" s="127"/>
      <c r="Q28004" s="127"/>
      <c r="R28004" s="127"/>
    </row>
    <row r="28005" spans="7:18" x14ac:dyDescent="0.2">
      <c r="G28005" s="64"/>
      <c r="H28005" s="64"/>
      <c r="O28005" s="87"/>
      <c r="P28005" s="127"/>
      <c r="Q28005" s="127"/>
      <c r="R28005" s="127"/>
    </row>
    <row r="28006" spans="7:18" x14ac:dyDescent="0.2">
      <c r="G28006" s="64"/>
      <c r="H28006" s="64"/>
      <c r="O28006" s="87"/>
      <c r="P28006" s="127"/>
      <c r="Q28006" s="127"/>
      <c r="R28006" s="127"/>
    </row>
    <row r="28007" spans="7:18" x14ac:dyDescent="0.2">
      <c r="G28007" s="64"/>
      <c r="H28007" s="64"/>
      <c r="O28007" s="87"/>
      <c r="P28007" s="127"/>
      <c r="Q28007" s="127"/>
      <c r="R28007" s="127"/>
    </row>
    <row r="28008" spans="7:18" x14ac:dyDescent="0.2">
      <c r="G28008" s="64"/>
      <c r="H28008" s="64"/>
      <c r="O28008" s="87"/>
      <c r="P28008" s="127"/>
      <c r="Q28008" s="127"/>
      <c r="R28008" s="127"/>
    </row>
    <row r="28009" spans="7:18" x14ac:dyDescent="0.2">
      <c r="G28009" s="64"/>
      <c r="H28009" s="64"/>
      <c r="O28009" s="87"/>
      <c r="P28009" s="127"/>
      <c r="Q28009" s="127"/>
      <c r="R28009" s="127"/>
    </row>
    <row r="28010" spans="7:18" x14ac:dyDescent="0.2">
      <c r="G28010" s="64"/>
      <c r="H28010" s="64"/>
      <c r="O28010" s="87"/>
      <c r="P28010" s="127"/>
      <c r="Q28010" s="127"/>
      <c r="R28010" s="127"/>
    </row>
    <row r="28011" spans="7:18" x14ac:dyDescent="0.2">
      <c r="G28011" s="64"/>
      <c r="H28011" s="64"/>
      <c r="O28011" s="87"/>
      <c r="P28011" s="127"/>
      <c r="Q28011" s="127"/>
      <c r="R28011" s="127"/>
    </row>
    <row r="28012" spans="7:18" x14ac:dyDescent="0.2">
      <c r="G28012" s="64"/>
      <c r="H28012" s="64"/>
      <c r="O28012" s="87"/>
      <c r="P28012" s="127"/>
      <c r="Q28012" s="127"/>
      <c r="R28012" s="127"/>
    </row>
    <row r="28013" spans="7:18" x14ac:dyDescent="0.2">
      <c r="G28013" s="64"/>
      <c r="H28013" s="64"/>
      <c r="O28013" s="87"/>
      <c r="P28013" s="127"/>
      <c r="Q28013" s="127"/>
      <c r="R28013" s="127"/>
    </row>
    <row r="28014" spans="7:18" x14ac:dyDescent="0.2">
      <c r="G28014" s="64"/>
      <c r="H28014" s="64"/>
      <c r="O28014" s="87"/>
      <c r="P28014" s="127"/>
      <c r="Q28014" s="127"/>
      <c r="R28014" s="127"/>
    </row>
    <row r="28015" spans="7:18" x14ac:dyDescent="0.2">
      <c r="G28015" s="64"/>
      <c r="H28015" s="64"/>
      <c r="O28015" s="87"/>
      <c r="P28015" s="127"/>
      <c r="Q28015" s="127"/>
      <c r="R28015" s="127"/>
    </row>
    <row r="28016" spans="7:18" x14ac:dyDescent="0.2">
      <c r="G28016" s="64"/>
      <c r="H28016" s="64"/>
      <c r="O28016" s="87"/>
      <c r="P28016" s="127"/>
      <c r="Q28016" s="127"/>
      <c r="R28016" s="127"/>
    </row>
    <row r="28017" spans="7:18" x14ac:dyDescent="0.2">
      <c r="G28017" s="64"/>
      <c r="H28017" s="64"/>
      <c r="O28017" s="87"/>
      <c r="P28017" s="127"/>
      <c r="Q28017" s="127"/>
      <c r="R28017" s="127"/>
    </row>
    <row r="28018" spans="7:18" x14ac:dyDescent="0.2">
      <c r="G28018" s="64"/>
      <c r="H28018" s="64"/>
      <c r="O28018" s="87"/>
      <c r="P28018" s="127"/>
      <c r="Q28018" s="127"/>
      <c r="R28018" s="127"/>
    </row>
    <row r="28019" spans="7:18" x14ac:dyDescent="0.2">
      <c r="G28019" s="64"/>
      <c r="H28019" s="64"/>
      <c r="O28019" s="87"/>
      <c r="P28019" s="127"/>
      <c r="Q28019" s="127"/>
      <c r="R28019" s="127"/>
    </row>
    <row r="28020" spans="7:18" x14ac:dyDescent="0.2">
      <c r="G28020" s="64"/>
      <c r="H28020" s="64"/>
      <c r="O28020" s="87"/>
      <c r="P28020" s="127"/>
      <c r="Q28020" s="127"/>
      <c r="R28020" s="127"/>
    </row>
    <row r="28021" spans="7:18" x14ac:dyDescent="0.2">
      <c r="G28021" s="64"/>
      <c r="H28021" s="64"/>
      <c r="O28021" s="87"/>
      <c r="P28021" s="127"/>
      <c r="Q28021" s="127"/>
      <c r="R28021" s="127"/>
    </row>
    <row r="28022" spans="7:18" x14ac:dyDescent="0.2">
      <c r="G28022" s="64"/>
      <c r="H28022" s="64"/>
      <c r="O28022" s="87"/>
      <c r="P28022" s="127"/>
      <c r="Q28022" s="127"/>
      <c r="R28022" s="127"/>
    </row>
    <row r="28023" spans="7:18" x14ac:dyDescent="0.2">
      <c r="G28023" s="64"/>
      <c r="H28023" s="64"/>
      <c r="O28023" s="87"/>
      <c r="P28023" s="127"/>
      <c r="Q28023" s="127"/>
      <c r="R28023" s="127"/>
    </row>
    <row r="28024" spans="7:18" x14ac:dyDescent="0.2">
      <c r="G28024" s="64"/>
      <c r="H28024" s="64"/>
      <c r="O28024" s="87"/>
      <c r="P28024" s="127"/>
      <c r="Q28024" s="127"/>
      <c r="R28024" s="127"/>
    </row>
    <row r="28025" spans="7:18" x14ac:dyDescent="0.2">
      <c r="G28025" s="64"/>
      <c r="H28025" s="64"/>
      <c r="O28025" s="87"/>
      <c r="P28025" s="127"/>
      <c r="Q28025" s="127"/>
      <c r="R28025" s="127"/>
    </row>
    <row r="28026" spans="7:18" x14ac:dyDescent="0.2">
      <c r="G28026" s="64"/>
      <c r="H28026" s="64"/>
      <c r="O28026" s="87"/>
      <c r="P28026" s="127"/>
      <c r="Q28026" s="127"/>
      <c r="R28026" s="127"/>
    </row>
    <row r="28027" spans="7:18" x14ac:dyDescent="0.2">
      <c r="G28027" s="64"/>
      <c r="H28027" s="64"/>
      <c r="O28027" s="87"/>
      <c r="P28027" s="127"/>
      <c r="Q28027" s="127"/>
      <c r="R28027" s="127"/>
    </row>
    <row r="28028" spans="7:18" x14ac:dyDescent="0.2">
      <c r="G28028" s="64"/>
      <c r="H28028" s="64"/>
      <c r="O28028" s="87"/>
      <c r="P28028" s="127"/>
      <c r="Q28028" s="127"/>
      <c r="R28028" s="127"/>
    </row>
    <row r="28029" spans="7:18" x14ac:dyDescent="0.2">
      <c r="G28029" s="64"/>
      <c r="H28029" s="64"/>
      <c r="O28029" s="87"/>
      <c r="P28029" s="127"/>
      <c r="Q28029" s="127"/>
      <c r="R28029" s="127"/>
    </row>
    <row r="28030" spans="7:18" x14ac:dyDescent="0.2">
      <c r="G28030" s="64"/>
      <c r="H28030" s="64"/>
      <c r="O28030" s="87"/>
      <c r="P28030" s="127"/>
      <c r="Q28030" s="127"/>
      <c r="R28030" s="127"/>
    </row>
    <row r="28031" spans="7:18" x14ac:dyDescent="0.2">
      <c r="G28031" s="64"/>
      <c r="H28031" s="64"/>
      <c r="O28031" s="87"/>
      <c r="P28031" s="127"/>
      <c r="Q28031" s="127"/>
      <c r="R28031" s="127"/>
    </row>
    <row r="28032" spans="7:18" x14ac:dyDescent="0.2">
      <c r="G28032" s="64"/>
      <c r="H28032" s="64"/>
      <c r="O28032" s="87"/>
      <c r="P28032" s="127"/>
      <c r="Q28032" s="127"/>
      <c r="R28032" s="127"/>
    </row>
    <row r="28033" spans="7:18" x14ac:dyDescent="0.2">
      <c r="G28033" s="64"/>
      <c r="H28033" s="64"/>
      <c r="O28033" s="87"/>
      <c r="P28033" s="127"/>
      <c r="Q28033" s="127"/>
      <c r="R28033" s="127"/>
    </row>
    <row r="28034" spans="7:18" x14ac:dyDescent="0.2">
      <c r="G28034" s="64"/>
      <c r="H28034" s="64"/>
      <c r="O28034" s="87"/>
      <c r="P28034" s="127"/>
      <c r="Q28034" s="127"/>
      <c r="R28034" s="127"/>
    </row>
    <row r="28035" spans="7:18" x14ac:dyDescent="0.2">
      <c r="G28035" s="64"/>
      <c r="H28035" s="64"/>
      <c r="O28035" s="87"/>
      <c r="P28035" s="127"/>
      <c r="Q28035" s="127"/>
      <c r="R28035" s="127"/>
    </row>
    <row r="28036" spans="7:18" x14ac:dyDescent="0.2">
      <c r="G28036" s="64"/>
      <c r="H28036" s="64"/>
      <c r="O28036" s="87"/>
      <c r="P28036" s="127"/>
      <c r="Q28036" s="127"/>
      <c r="R28036" s="127"/>
    </row>
    <row r="28037" spans="7:18" x14ac:dyDescent="0.2">
      <c r="G28037" s="64"/>
      <c r="H28037" s="64"/>
      <c r="O28037" s="87"/>
      <c r="P28037" s="127"/>
      <c r="Q28037" s="127"/>
      <c r="R28037" s="127"/>
    </row>
    <row r="28038" spans="7:18" x14ac:dyDescent="0.2">
      <c r="G28038" s="64"/>
      <c r="H28038" s="64"/>
      <c r="O28038" s="87"/>
      <c r="P28038" s="127"/>
      <c r="Q28038" s="127"/>
      <c r="R28038" s="127"/>
    </row>
    <row r="28039" spans="7:18" x14ac:dyDescent="0.2">
      <c r="G28039" s="64"/>
      <c r="H28039" s="64"/>
      <c r="O28039" s="87"/>
      <c r="P28039" s="127"/>
      <c r="Q28039" s="127"/>
      <c r="R28039" s="127"/>
    </row>
    <row r="28040" spans="7:18" x14ac:dyDescent="0.2">
      <c r="G28040" s="64"/>
      <c r="H28040" s="64"/>
      <c r="O28040" s="87"/>
      <c r="P28040" s="127"/>
      <c r="Q28040" s="127"/>
      <c r="R28040" s="127"/>
    </row>
    <row r="28041" spans="7:18" x14ac:dyDescent="0.2">
      <c r="G28041" s="64"/>
      <c r="H28041" s="64"/>
      <c r="O28041" s="87"/>
      <c r="P28041" s="127"/>
      <c r="Q28041" s="127"/>
      <c r="R28041" s="127"/>
    </row>
    <row r="28042" spans="7:18" x14ac:dyDescent="0.2">
      <c r="G28042" s="64"/>
      <c r="H28042" s="64"/>
      <c r="O28042" s="87"/>
      <c r="P28042" s="127"/>
      <c r="Q28042" s="127"/>
      <c r="R28042" s="127"/>
    </row>
    <row r="28043" spans="7:18" x14ac:dyDescent="0.2">
      <c r="G28043" s="64"/>
      <c r="H28043" s="64"/>
      <c r="O28043" s="87"/>
      <c r="P28043" s="127"/>
      <c r="Q28043" s="127"/>
      <c r="R28043" s="127"/>
    </row>
    <row r="28044" spans="7:18" x14ac:dyDescent="0.2">
      <c r="G28044" s="64"/>
      <c r="H28044" s="64"/>
      <c r="O28044" s="87"/>
      <c r="P28044" s="127"/>
      <c r="Q28044" s="127"/>
      <c r="R28044" s="127"/>
    </row>
    <row r="28045" spans="7:18" x14ac:dyDescent="0.2">
      <c r="G28045" s="64"/>
      <c r="H28045" s="64"/>
      <c r="O28045" s="87"/>
      <c r="P28045" s="127"/>
      <c r="Q28045" s="127"/>
      <c r="R28045" s="127"/>
    </row>
    <row r="28046" spans="7:18" x14ac:dyDescent="0.2">
      <c r="G28046" s="64"/>
      <c r="H28046" s="64"/>
      <c r="O28046" s="87"/>
      <c r="P28046" s="127"/>
      <c r="Q28046" s="127"/>
      <c r="R28046" s="127"/>
    </row>
    <row r="28047" spans="7:18" x14ac:dyDescent="0.2">
      <c r="G28047" s="64"/>
      <c r="H28047" s="64"/>
      <c r="O28047" s="87"/>
      <c r="P28047" s="127"/>
      <c r="Q28047" s="127"/>
      <c r="R28047" s="127"/>
    </row>
    <row r="28048" spans="7:18" x14ac:dyDescent="0.2">
      <c r="G28048" s="64"/>
      <c r="H28048" s="64"/>
      <c r="O28048" s="87"/>
      <c r="P28048" s="127"/>
      <c r="Q28048" s="127"/>
      <c r="R28048" s="127"/>
    </row>
    <row r="28049" spans="7:18" x14ac:dyDescent="0.2">
      <c r="G28049" s="64"/>
      <c r="H28049" s="64"/>
      <c r="O28049" s="87"/>
      <c r="P28049" s="127"/>
      <c r="Q28049" s="127"/>
      <c r="R28049" s="127"/>
    </row>
    <row r="28050" spans="7:18" x14ac:dyDescent="0.2">
      <c r="G28050" s="64"/>
      <c r="H28050" s="64"/>
      <c r="O28050" s="87"/>
      <c r="P28050" s="127"/>
      <c r="Q28050" s="127"/>
      <c r="R28050" s="127"/>
    </row>
    <row r="28051" spans="7:18" x14ac:dyDescent="0.2">
      <c r="G28051" s="64"/>
      <c r="H28051" s="64"/>
      <c r="O28051" s="87"/>
      <c r="P28051" s="127"/>
      <c r="Q28051" s="127"/>
      <c r="R28051" s="127"/>
    </row>
    <row r="28052" spans="7:18" x14ac:dyDescent="0.2">
      <c r="G28052" s="64"/>
      <c r="H28052" s="64"/>
      <c r="O28052" s="87"/>
      <c r="P28052" s="127"/>
      <c r="Q28052" s="127"/>
      <c r="R28052" s="127"/>
    </row>
    <row r="28053" spans="7:18" x14ac:dyDescent="0.2">
      <c r="G28053" s="64"/>
      <c r="H28053" s="64"/>
      <c r="O28053" s="87"/>
      <c r="P28053" s="127"/>
      <c r="Q28053" s="127"/>
      <c r="R28053" s="127"/>
    </row>
    <row r="28054" spans="7:18" x14ac:dyDescent="0.2">
      <c r="G28054" s="64"/>
      <c r="H28054" s="64"/>
      <c r="O28054" s="87"/>
      <c r="P28054" s="127"/>
      <c r="Q28054" s="127"/>
      <c r="R28054" s="127"/>
    </row>
    <row r="28055" spans="7:18" x14ac:dyDescent="0.2">
      <c r="G28055" s="64"/>
      <c r="H28055" s="64"/>
      <c r="O28055" s="87"/>
      <c r="P28055" s="127"/>
      <c r="Q28055" s="127"/>
      <c r="R28055" s="127"/>
    </row>
    <row r="28056" spans="7:18" x14ac:dyDescent="0.2">
      <c r="G28056" s="64"/>
      <c r="H28056" s="64"/>
      <c r="O28056" s="87"/>
      <c r="P28056" s="127"/>
      <c r="Q28056" s="127"/>
      <c r="R28056" s="127"/>
    </row>
    <row r="28057" spans="7:18" x14ac:dyDescent="0.2">
      <c r="G28057" s="64"/>
      <c r="H28057" s="64"/>
      <c r="O28057" s="87"/>
      <c r="P28057" s="127"/>
      <c r="Q28057" s="127"/>
      <c r="R28057" s="127"/>
    </row>
    <row r="28058" spans="7:18" x14ac:dyDescent="0.2">
      <c r="G28058" s="64"/>
      <c r="H28058" s="64"/>
      <c r="O28058" s="87"/>
      <c r="P28058" s="127"/>
      <c r="Q28058" s="127"/>
      <c r="R28058" s="127"/>
    </row>
    <row r="28059" spans="7:18" x14ac:dyDescent="0.2">
      <c r="G28059" s="64"/>
      <c r="H28059" s="64"/>
      <c r="O28059" s="87"/>
      <c r="P28059" s="127"/>
      <c r="Q28059" s="127"/>
      <c r="R28059" s="127"/>
    </row>
    <row r="28060" spans="7:18" x14ac:dyDescent="0.2">
      <c r="G28060" s="64"/>
      <c r="H28060" s="64"/>
      <c r="O28060" s="87"/>
      <c r="P28060" s="127"/>
      <c r="Q28060" s="127"/>
      <c r="R28060" s="127"/>
    </row>
    <row r="28061" spans="7:18" x14ac:dyDescent="0.2">
      <c r="G28061" s="64"/>
      <c r="H28061" s="64"/>
      <c r="O28061" s="87"/>
      <c r="P28061" s="127"/>
      <c r="Q28061" s="127"/>
      <c r="R28061" s="127"/>
    </row>
    <row r="28062" spans="7:18" x14ac:dyDescent="0.2">
      <c r="G28062" s="64"/>
      <c r="H28062" s="64"/>
      <c r="O28062" s="87"/>
      <c r="P28062" s="127"/>
      <c r="Q28062" s="127"/>
      <c r="R28062" s="127"/>
    </row>
    <row r="28063" spans="7:18" x14ac:dyDescent="0.2">
      <c r="G28063" s="64"/>
      <c r="H28063" s="64"/>
      <c r="O28063" s="87"/>
      <c r="P28063" s="127"/>
      <c r="Q28063" s="127"/>
      <c r="R28063" s="127"/>
    </row>
    <row r="28064" spans="7:18" x14ac:dyDescent="0.2">
      <c r="G28064" s="64"/>
      <c r="H28064" s="64"/>
      <c r="O28064" s="87"/>
      <c r="P28064" s="127"/>
      <c r="Q28064" s="127"/>
      <c r="R28064" s="127"/>
    </row>
    <row r="28065" spans="7:18" x14ac:dyDescent="0.2">
      <c r="G28065" s="64"/>
      <c r="H28065" s="64"/>
      <c r="O28065" s="87"/>
      <c r="P28065" s="127"/>
      <c r="Q28065" s="127"/>
      <c r="R28065" s="127"/>
    </row>
    <row r="28066" spans="7:18" x14ac:dyDescent="0.2">
      <c r="G28066" s="64"/>
      <c r="H28066" s="64"/>
      <c r="O28066" s="87"/>
      <c r="P28066" s="127"/>
      <c r="Q28066" s="127"/>
      <c r="R28066" s="127"/>
    </row>
    <row r="28067" spans="7:18" x14ac:dyDescent="0.2">
      <c r="G28067" s="64"/>
      <c r="H28067" s="64"/>
      <c r="O28067" s="87"/>
      <c r="P28067" s="127"/>
      <c r="Q28067" s="127"/>
      <c r="R28067" s="127"/>
    </row>
    <row r="28068" spans="7:18" x14ac:dyDescent="0.2">
      <c r="G28068" s="64"/>
      <c r="H28068" s="64"/>
      <c r="O28068" s="87"/>
      <c r="P28068" s="127"/>
      <c r="Q28068" s="127"/>
      <c r="R28068" s="127"/>
    </row>
    <row r="28069" spans="7:18" x14ac:dyDescent="0.2">
      <c r="G28069" s="64"/>
      <c r="H28069" s="64"/>
      <c r="O28069" s="87"/>
      <c r="P28069" s="127"/>
      <c r="Q28069" s="127"/>
      <c r="R28069" s="127"/>
    </row>
    <row r="28070" spans="7:18" x14ac:dyDescent="0.2">
      <c r="G28070" s="64"/>
      <c r="H28070" s="64"/>
      <c r="O28070" s="87"/>
      <c r="P28070" s="127"/>
      <c r="Q28070" s="127"/>
      <c r="R28070" s="127"/>
    </row>
    <row r="28071" spans="7:18" x14ac:dyDescent="0.2">
      <c r="G28071" s="64"/>
      <c r="H28071" s="64"/>
      <c r="O28071" s="87"/>
      <c r="P28071" s="127"/>
      <c r="Q28071" s="127"/>
      <c r="R28071" s="127"/>
    </row>
    <row r="28072" spans="7:18" x14ac:dyDescent="0.2">
      <c r="G28072" s="64"/>
      <c r="H28072" s="64"/>
      <c r="O28072" s="87"/>
      <c r="P28072" s="127"/>
      <c r="Q28072" s="127"/>
      <c r="R28072" s="127"/>
    </row>
    <row r="28073" spans="7:18" x14ac:dyDescent="0.2">
      <c r="G28073" s="64"/>
      <c r="H28073" s="64"/>
      <c r="O28073" s="87"/>
      <c r="P28073" s="127"/>
      <c r="Q28073" s="127"/>
      <c r="R28073" s="127"/>
    </row>
    <row r="28074" spans="7:18" x14ac:dyDescent="0.2">
      <c r="G28074" s="64"/>
      <c r="H28074" s="64"/>
      <c r="O28074" s="87"/>
      <c r="P28074" s="127"/>
      <c r="Q28074" s="127"/>
      <c r="R28074" s="127"/>
    </row>
    <row r="28075" spans="7:18" x14ac:dyDescent="0.2">
      <c r="G28075" s="64"/>
      <c r="H28075" s="64"/>
      <c r="O28075" s="87"/>
      <c r="P28075" s="127"/>
      <c r="Q28075" s="127"/>
      <c r="R28075" s="127"/>
    </row>
    <row r="28076" spans="7:18" x14ac:dyDescent="0.2">
      <c r="G28076" s="64"/>
      <c r="H28076" s="64"/>
      <c r="O28076" s="87"/>
      <c r="P28076" s="127"/>
      <c r="Q28076" s="127"/>
      <c r="R28076" s="127"/>
    </row>
    <row r="28077" spans="7:18" x14ac:dyDescent="0.2">
      <c r="G28077" s="64"/>
      <c r="H28077" s="64"/>
      <c r="O28077" s="87"/>
      <c r="P28077" s="127"/>
      <c r="Q28077" s="127"/>
      <c r="R28077" s="127"/>
    </row>
    <row r="28078" spans="7:18" x14ac:dyDescent="0.2">
      <c r="G28078" s="64"/>
      <c r="H28078" s="64"/>
      <c r="O28078" s="87"/>
      <c r="P28078" s="127"/>
      <c r="Q28078" s="127"/>
      <c r="R28078" s="127"/>
    </row>
    <row r="28079" spans="7:18" x14ac:dyDescent="0.2">
      <c r="G28079" s="64"/>
      <c r="H28079" s="64"/>
      <c r="O28079" s="87"/>
      <c r="P28079" s="127"/>
      <c r="Q28079" s="127"/>
      <c r="R28079" s="127"/>
    </row>
    <row r="28080" spans="7:18" x14ac:dyDescent="0.2">
      <c r="G28080" s="64"/>
      <c r="H28080" s="64"/>
      <c r="O28080" s="87"/>
      <c r="P28080" s="127"/>
      <c r="Q28080" s="127"/>
      <c r="R28080" s="127"/>
    </row>
    <row r="28081" spans="7:18" x14ac:dyDescent="0.2">
      <c r="G28081" s="64"/>
      <c r="H28081" s="64"/>
      <c r="O28081" s="87"/>
      <c r="P28081" s="127"/>
      <c r="Q28081" s="127"/>
      <c r="R28081" s="127"/>
    </row>
    <row r="28082" spans="7:18" x14ac:dyDescent="0.2">
      <c r="G28082" s="64"/>
      <c r="H28082" s="64"/>
      <c r="O28082" s="87"/>
      <c r="P28082" s="127"/>
      <c r="Q28082" s="127"/>
      <c r="R28082" s="127"/>
    </row>
    <row r="28083" spans="7:18" x14ac:dyDescent="0.2">
      <c r="G28083" s="64"/>
      <c r="H28083" s="64"/>
      <c r="O28083" s="87"/>
      <c r="P28083" s="127"/>
      <c r="Q28083" s="127"/>
      <c r="R28083" s="127"/>
    </row>
    <row r="28084" spans="7:18" x14ac:dyDescent="0.2">
      <c r="G28084" s="64"/>
      <c r="H28084" s="64"/>
      <c r="O28084" s="87"/>
      <c r="P28084" s="127"/>
      <c r="Q28084" s="127"/>
      <c r="R28084" s="127"/>
    </row>
    <row r="28085" spans="7:18" x14ac:dyDescent="0.2">
      <c r="G28085" s="64"/>
      <c r="H28085" s="64"/>
      <c r="O28085" s="87"/>
      <c r="P28085" s="127"/>
      <c r="Q28085" s="127"/>
      <c r="R28085" s="127"/>
    </row>
    <row r="28086" spans="7:18" x14ac:dyDescent="0.2">
      <c r="G28086" s="64"/>
      <c r="H28086" s="64"/>
      <c r="O28086" s="87"/>
      <c r="P28086" s="127"/>
      <c r="Q28086" s="127"/>
      <c r="R28086" s="127"/>
    </row>
    <row r="28087" spans="7:18" x14ac:dyDescent="0.2">
      <c r="G28087" s="64"/>
      <c r="H28087" s="64"/>
      <c r="O28087" s="87"/>
      <c r="P28087" s="127"/>
      <c r="Q28087" s="127"/>
      <c r="R28087" s="127"/>
    </row>
    <row r="28088" spans="7:18" x14ac:dyDescent="0.2">
      <c r="G28088" s="64"/>
      <c r="H28088" s="64"/>
      <c r="O28088" s="87"/>
      <c r="P28088" s="127"/>
      <c r="Q28088" s="127"/>
      <c r="R28088" s="127"/>
    </row>
    <row r="28089" spans="7:18" x14ac:dyDescent="0.2">
      <c r="G28089" s="64"/>
      <c r="H28089" s="64"/>
      <c r="O28089" s="87"/>
      <c r="P28089" s="127"/>
      <c r="Q28089" s="127"/>
      <c r="R28089" s="127"/>
    </row>
    <row r="28090" spans="7:18" x14ac:dyDescent="0.2">
      <c r="G28090" s="64"/>
      <c r="H28090" s="64"/>
      <c r="O28090" s="87"/>
      <c r="P28090" s="127"/>
      <c r="Q28090" s="127"/>
      <c r="R28090" s="127"/>
    </row>
    <row r="28091" spans="7:18" x14ac:dyDescent="0.2">
      <c r="G28091" s="64"/>
      <c r="H28091" s="64"/>
      <c r="O28091" s="87"/>
      <c r="P28091" s="127"/>
      <c r="Q28091" s="127"/>
      <c r="R28091" s="127"/>
    </row>
    <row r="28092" spans="7:18" x14ac:dyDescent="0.2">
      <c r="G28092" s="64"/>
      <c r="H28092" s="64"/>
      <c r="O28092" s="87"/>
      <c r="P28092" s="127"/>
      <c r="Q28092" s="127"/>
      <c r="R28092" s="127"/>
    </row>
    <row r="28093" spans="7:18" x14ac:dyDescent="0.2">
      <c r="G28093" s="64"/>
      <c r="H28093" s="64"/>
      <c r="O28093" s="87"/>
      <c r="P28093" s="127"/>
      <c r="Q28093" s="127"/>
      <c r="R28093" s="127"/>
    </row>
    <row r="28094" spans="7:18" x14ac:dyDescent="0.2">
      <c r="G28094" s="64"/>
      <c r="H28094" s="64"/>
      <c r="O28094" s="87"/>
      <c r="P28094" s="127"/>
      <c r="Q28094" s="127"/>
      <c r="R28094" s="127"/>
    </row>
    <row r="28095" spans="7:18" x14ac:dyDescent="0.2">
      <c r="G28095" s="64"/>
      <c r="H28095" s="64"/>
      <c r="O28095" s="87"/>
      <c r="P28095" s="127"/>
      <c r="Q28095" s="127"/>
      <c r="R28095" s="127"/>
    </row>
    <row r="28096" spans="7:18" x14ac:dyDescent="0.2">
      <c r="G28096" s="64"/>
      <c r="H28096" s="64"/>
      <c r="O28096" s="87"/>
      <c r="P28096" s="127"/>
      <c r="Q28096" s="127"/>
      <c r="R28096" s="127"/>
    </row>
    <row r="28097" spans="7:18" x14ac:dyDescent="0.2">
      <c r="G28097" s="64"/>
      <c r="H28097" s="64"/>
      <c r="O28097" s="87"/>
      <c r="P28097" s="127"/>
      <c r="Q28097" s="127"/>
      <c r="R28097" s="127"/>
    </row>
    <row r="28098" spans="7:18" x14ac:dyDescent="0.2">
      <c r="G28098" s="64"/>
      <c r="H28098" s="64"/>
      <c r="O28098" s="87"/>
      <c r="P28098" s="127"/>
      <c r="Q28098" s="127"/>
      <c r="R28098" s="127"/>
    </row>
    <row r="28099" spans="7:18" x14ac:dyDescent="0.2">
      <c r="G28099" s="64"/>
      <c r="H28099" s="64"/>
      <c r="O28099" s="87"/>
      <c r="P28099" s="127"/>
      <c r="Q28099" s="127"/>
      <c r="R28099" s="127"/>
    </row>
    <row r="28100" spans="7:18" x14ac:dyDescent="0.2">
      <c r="G28100" s="64"/>
      <c r="H28100" s="64"/>
      <c r="O28100" s="87"/>
      <c r="P28100" s="127"/>
      <c r="Q28100" s="127"/>
      <c r="R28100" s="127"/>
    </row>
    <row r="28101" spans="7:18" x14ac:dyDescent="0.2">
      <c r="G28101" s="64"/>
      <c r="H28101" s="64"/>
      <c r="O28101" s="87"/>
      <c r="P28101" s="127"/>
      <c r="Q28101" s="127"/>
      <c r="R28101" s="127"/>
    </row>
    <row r="28102" spans="7:18" x14ac:dyDescent="0.2">
      <c r="G28102" s="64"/>
      <c r="H28102" s="64"/>
      <c r="O28102" s="87"/>
      <c r="P28102" s="127"/>
      <c r="Q28102" s="127"/>
      <c r="R28102" s="127"/>
    </row>
    <row r="28103" spans="7:18" x14ac:dyDescent="0.2">
      <c r="G28103" s="64"/>
      <c r="H28103" s="64"/>
      <c r="O28103" s="87"/>
      <c r="P28103" s="127"/>
      <c r="Q28103" s="127"/>
      <c r="R28103" s="127"/>
    </row>
    <row r="28104" spans="7:18" x14ac:dyDescent="0.2">
      <c r="G28104" s="64"/>
      <c r="H28104" s="64"/>
      <c r="O28104" s="87"/>
      <c r="P28104" s="127"/>
      <c r="Q28104" s="127"/>
      <c r="R28104" s="127"/>
    </row>
    <row r="28105" spans="7:18" x14ac:dyDescent="0.2">
      <c r="G28105" s="64"/>
      <c r="H28105" s="64"/>
      <c r="O28105" s="87"/>
      <c r="P28105" s="127"/>
      <c r="Q28105" s="127"/>
      <c r="R28105" s="127"/>
    </row>
    <row r="28106" spans="7:18" x14ac:dyDescent="0.2">
      <c r="G28106" s="64"/>
      <c r="H28106" s="64"/>
      <c r="O28106" s="87"/>
      <c r="P28106" s="127"/>
      <c r="Q28106" s="127"/>
      <c r="R28106" s="127"/>
    </row>
    <row r="28107" spans="7:18" x14ac:dyDescent="0.2">
      <c r="G28107" s="64"/>
      <c r="H28107" s="64"/>
      <c r="O28107" s="87"/>
      <c r="P28107" s="127"/>
      <c r="Q28107" s="127"/>
      <c r="R28107" s="127"/>
    </row>
    <row r="28108" spans="7:18" x14ac:dyDescent="0.2">
      <c r="G28108" s="64"/>
      <c r="H28108" s="64"/>
      <c r="O28108" s="87"/>
      <c r="P28108" s="127"/>
      <c r="Q28108" s="127"/>
      <c r="R28108" s="127"/>
    </row>
    <row r="28109" spans="7:18" x14ac:dyDescent="0.2">
      <c r="G28109" s="64"/>
      <c r="H28109" s="64"/>
      <c r="O28109" s="87"/>
      <c r="P28109" s="127"/>
      <c r="Q28109" s="127"/>
      <c r="R28109" s="127"/>
    </row>
    <row r="28110" spans="7:18" x14ac:dyDescent="0.2">
      <c r="G28110" s="64"/>
      <c r="H28110" s="64"/>
      <c r="O28110" s="87"/>
      <c r="P28110" s="127"/>
      <c r="Q28110" s="127"/>
      <c r="R28110" s="127"/>
    </row>
    <row r="28111" spans="7:18" x14ac:dyDescent="0.2">
      <c r="G28111" s="64"/>
      <c r="H28111" s="64"/>
      <c r="O28111" s="87"/>
      <c r="P28111" s="127"/>
      <c r="Q28111" s="127"/>
      <c r="R28111" s="127"/>
    </row>
    <row r="28112" spans="7:18" x14ac:dyDescent="0.2">
      <c r="G28112" s="64"/>
      <c r="H28112" s="64"/>
      <c r="O28112" s="87"/>
      <c r="P28112" s="127"/>
      <c r="Q28112" s="127"/>
      <c r="R28112" s="127"/>
    </row>
    <row r="28113" spans="7:18" x14ac:dyDescent="0.2">
      <c r="G28113" s="64"/>
      <c r="H28113" s="64"/>
      <c r="O28113" s="87"/>
      <c r="P28113" s="127"/>
      <c r="Q28113" s="127"/>
      <c r="R28113" s="127"/>
    </row>
    <row r="28114" spans="7:18" x14ac:dyDescent="0.2">
      <c r="G28114" s="64"/>
      <c r="H28114" s="64"/>
      <c r="O28114" s="87"/>
      <c r="P28114" s="127"/>
      <c r="Q28114" s="127"/>
      <c r="R28114" s="127"/>
    </row>
    <row r="28115" spans="7:18" x14ac:dyDescent="0.2">
      <c r="G28115" s="64"/>
      <c r="H28115" s="64"/>
      <c r="O28115" s="87"/>
      <c r="P28115" s="127"/>
      <c r="Q28115" s="127"/>
      <c r="R28115" s="127"/>
    </row>
    <row r="28116" spans="7:18" x14ac:dyDescent="0.2">
      <c r="G28116" s="64"/>
      <c r="H28116" s="64"/>
      <c r="O28116" s="87"/>
      <c r="P28116" s="127"/>
      <c r="Q28116" s="127"/>
      <c r="R28116" s="127"/>
    </row>
    <row r="28117" spans="7:18" x14ac:dyDescent="0.2">
      <c r="G28117" s="64"/>
      <c r="H28117" s="64"/>
      <c r="O28117" s="87"/>
      <c r="P28117" s="127"/>
      <c r="Q28117" s="127"/>
      <c r="R28117" s="127"/>
    </row>
    <row r="28118" spans="7:18" x14ac:dyDescent="0.2">
      <c r="G28118" s="64"/>
      <c r="H28118" s="64"/>
      <c r="O28118" s="87"/>
      <c r="P28118" s="127"/>
      <c r="Q28118" s="127"/>
      <c r="R28118" s="127"/>
    </row>
    <row r="28119" spans="7:18" x14ac:dyDescent="0.2">
      <c r="G28119" s="64"/>
      <c r="H28119" s="64"/>
      <c r="O28119" s="87"/>
      <c r="P28119" s="127"/>
      <c r="Q28119" s="127"/>
      <c r="R28119" s="127"/>
    </row>
    <row r="28120" spans="7:18" x14ac:dyDescent="0.2">
      <c r="G28120" s="64"/>
      <c r="H28120" s="64"/>
      <c r="O28120" s="87"/>
      <c r="P28120" s="127"/>
      <c r="Q28120" s="127"/>
      <c r="R28120" s="127"/>
    </row>
    <row r="28121" spans="7:18" x14ac:dyDescent="0.2">
      <c r="G28121" s="64"/>
      <c r="H28121" s="64"/>
      <c r="O28121" s="87"/>
      <c r="P28121" s="127"/>
      <c r="Q28121" s="127"/>
      <c r="R28121" s="127"/>
    </row>
    <row r="28122" spans="7:18" x14ac:dyDescent="0.2">
      <c r="G28122" s="64"/>
      <c r="H28122" s="64"/>
      <c r="O28122" s="87"/>
      <c r="P28122" s="127"/>
      <c r="Q28122" s="127"/>
      <c r="R28122" s="127"/>
    </row>
    <row r="28123" spans="7:18" x14ac:dyDescent="0.2">
      <c r="G28123" s="64"/>
      <c r="H28123" s="64"/>
      <c r="O28123" s="87"/>
      <c r="P28123" s="127"/>
      <c r="Q28123" s="127"/>
      <c r="R28123" s="127"/>
    </row>
    <row r="28124" spans="7:18" x14ac:dyDescent="0.2">
      <c r="G28124" s="64"/>
      <c r="H28124" s="64"/>
      <c r="O28124" s="87"/>
      <c r="P28124" s="127"/>
      <c r="Q28124" s="127"/>
      <c r="R28124" s="127"/>
    </row>
    <row r="28125" spans="7:18" x14ac:dyDescent="0.2">
      <c r="G28125" s="64"/>
      <c r="H28125" s="64"/>
      <c r="O28125" s="87"/>
      <c r="P28125" s="127"/>
      <c r="Q28125" s="127"/>
      <c r="R28125" s="127"/>
    </row>
    <row r="28126" spans="7:18" x14ac:dyDescent="0.2">
      <c r="G28126" s="64"/>
      <c r="H28126" s="64"/>
      <c r="O28126" s="87"/>
      <c r="P28126" s="127"/>
      <c r="Q28126" s="127"/>
      <c r="R28126" s="127"/>
    </row>
    <row r="28127" spans="7:18" x14ac:dyDescent="0.2">
      <c r="G28127" s="64"/>
      <c r="H28127" s="64"/>
      <c r="O28127" s="87"/>
      <c r="P28127" s="127"/>
      <c r="Q28127" s="127"/>
      <c r="R28127" s="127"/>
    </row>
    <row r="28128" spans="7:18" x14ac:dyDescent="0.2">
      <c r="G28128" s="64"/>
      <c r="H28128" s="64"/>
      <c r="O28128" s="87"/>
      <c r="P28128" s="127"/>
      <c r="Q28128" s="127"/>
      <c r="R28128" s="127"/>
    </row>
    <row r="28129" spans="7:18" x14ac:dyDescent="0.2">
      <c r="G28129" s="64"/>
      <c r="H28129" s="64"/>
      <c r="O28129" s="87"/>
      <c r="P28129" s="127"/>
      <c r="Q28129" s="127"/>
      <c r="R28129" s="127"/>
    </row>
    <row r="28130" spans="7:18" x14ac:dyDescent="0.2">
      <c r="G28130" s="64"/>
      <c r="H28130" s="64"/>
      <c r="O28130" s="87"/>
      <c r="P28130" s="127"/>
      <c r="Q28130" s="127"/>
      <c r="R28130" s="127"/>
    </row>
    <row r="28131" spans="7:18" x14ac:dyDescent="0.2">
      <c r="G28131" s="64"/>
      <c r="H28131" s="64"/>
      <c r="O28131" s="87"/>
      <c r="P28131" s="127"/>
      <c r="Q28131" s="127"/>
      <c r="R28131" s="127"/>
    </row>
    <row r="28132" spans="7:18" x14ac:dyDescent="0.2">
      <c r="G28132" s="64"/>
      <c r="H28132" s="64"/>
      <c r="O28132" s="87"/>
      <c r="P28132" s="127"/>
      <c r="Q28132" s="127"/>
      <c r="R28132" s="127"/>
    </row>
    <row r="28133" spans="7:18" x14ac:dyDescent="0.2">
      <c r="G28133" s="64"/>
      <c r="H28133" s="64"/>
      <c r="O28133" s="87"/>
      <c r="P28133" s="127"/>
      <c r="Q28133" s="127"/>
      <c r="R28133" s="127"/>
    </row>
    <row r="28134" spans="7:18" x14ac:dyDescent="0.2">
      <c r="G28134" s="64"/>
      <c r="H28134" s="64"/>
      <c r="O28134" s="87"/>
      <c r="P28134" s="127"/>
      <c r="Q28134" s="127"/>
      <c r="R28134" s="127"/>
    </row>
    <row r="28135" spans="7:18" x14ac:dyDescent="0.2">
      <c r="G28135" s="64"/>
      <c r="H28135" s="64"/>
      <c r="O28135" s="87"/>
      <c r="P28135" s="127"/>
      <c r="Q28135" s="127"/>
      <c r="R28135" s="127"/>
    </row>
    <row r="28136" spans="7:18" x14ac:dyDescent="0.2">
      <c r="G28136" s="64"/>
      <c r="H28136" s="64"/>
      <c r="O28136" s="87"/>
      <c r="P28136" s="127"/>
      <c r="Q28136" s="127"/>
      <c r="R28136" s="127"/>
    </row>
    <row r="28137" spans="7:18" x14ac:dyDescent="0.2">
      <c r="G28137" s="64"/>
      <c r="H28137" s="64"/>
      <c r="O28137" s="87"/>
      <c r="P28137" s="127"/>
      <c r="Q28137" s="127"/>
      <c r="R28137" s="127"/>
    </row>
    <row r="28138" spans="7:18" x14ac:dyDescent="0.2">
      <c r="G28138" s="64"/>
      <c r="H28138" s="64"/>
      <c r="O28138" s="87"/>
      <c r="P28138" s="127"/>
      <c r="Q28138" s="127"/>
      <c r="R28138" s="127"/>
    </row>
    <row r="28139" spans="7:18" x14ac:dyDescent="0.2">
      <c r="G28139" s="64"/>
      <c r="H28139" s="64"/>
      <c r="O28139" s="87"/>
      <c r="P28139" s="127"/>
      <c r="Q28139" s="127"/>
      <c r="R28139" s="127"/>
    </row>
    <row r="28140" spans="7:18" x14ac:dyDescent="0.2">
      <c r="G28140" s="64"/>
      <c r="H28140" s="64"/>
      <c r="O28140" s="87"/>
      <c r="P28140" s="127"/>
      <c r="Q28140" s="127"/>
      <c r="R28140" s="127"/>
    </row>
    <row r="28141" spans="7:18" x14ac:dyDescent="0.2">
      <c r="G28141" s="64"/>
      <c r="H28141" s="64"/>
      <c r="O28141" s="87"/>
      <c r="P28141" s="127"/>
      <c r="Q28141" s="127"/>
      <c r="R28141" s="127"/>
    </row>
    <row r="28142" spans="7:18" x14ac:dyDescent="0.2">
      <c r="G28142" s="64"/>
      <c r="H28142" s="64"/>
      <c r="O28142" s="87"/>
      <c r="P28142" s="127"/>
      <c r="Q28142" s="127"/>
      <c r="R28142" s="127"/>
    </row>
    <row r="28143" spans="7:18" x14ac:dyDescent="0.2">
      <c r="G28143" s="64"/>
      <c r="H28143" s="64"/>
      <c r="O28143" s="87"/>
      <c r="P28143" s="127"/>
      <c r="Q28143" s="127"/>
      <c r="R28143" s="127"/>
    </row>
    <row r="28144" spans="7:18" x14ac:dyDescent="0.2">
      <c r="G28144" s="64"/>
      <c r="H28144" s="64"/>
      <c r="O28144" s="87"/>
      <c r="P28144" s="127"/>
      <c r="Q28144" s="127"/>
      <c r="R28144" s="127"/>
    </row>
    <row r="28145" spans="7:18" x14ac:dyDescent="0.2">
      <c r="G28145" s="64"/>
      <c r="H28145" s="64"/>
      <c r="O28145" s="87"/>
      <c r="P28145" s="127"/>
      <c r="Q28145" s="127"/>
      <c r="R28145" s="127"/>
    </row>
    <row r="28146" spans="7:18" x14ac:dyDescent="0.2">
      <c r="G28146" s="64"/>
      <c r="H28146" s="64"/>
      <c r="O28146" s="87"/>
      <c r="P28146" s="127"/>
      <c r="Q28146" s="127"/>
      <c r="R28146" s="127"/>
    </row>
    <row r="28147" spans="7:18" x14ac:dyDescent="0.2">
      <c r="G28147" s="64"/>
      <c r="H28147" s="64"/>
      <c r="O28147" s="87"/>
      <c r="P28147" s="127"/>
      <c r="Q28147" s="127"/>
      <c r="R28147" s="127"/>
    </row>
    <row r="28148" spans="7:18" x14ac:dyDescent="0.2">
      <c r="G28148" s="64"/>
      <c r="H28148" s="64"/>
      <c r="O28148" s="87"/>
      <c r="P28148" s="127"/>
      <c r="Q28148" s="127"/>
      <c r="R28148" s="127"/>
    </row>
    <row r="28149" spans="7:18" x14ac:dyDescent="0.2">
      <c r="G28149" s="64"/>
      <c r="H28149" s="64"/>
      <c r="O28149" s="87"/>
      <c r="P28149" s="127"/>
      <c r="Q28149" s="127"/>
      <c r="R28149" s="127"/>
    </row>
    <row r="28150" spans="7:18" x14ac:dyDescent="0.2">
      <c r="G28150" s="64"/>
      <c r="H28150" s="64"/>
      <c r="O28150" s="87"/>
      <c r="P28150" s="127"/>
      <c r="Q28150" s="127"/>
      <c r="R28150" s="127"/>
    </row>
    <row r="28151" spans="7:18" x14ac:dyDescent="0.2">
      <c r="G28151" s="64"/>
      <c r="H28151" s="64"/>
      <c r="O28151" s="87"/>
      <c r="P28151" s="127"/>
      <c r="Q28151" s="127"/>
      <c r="R28151" s="127"/>
    </row>
    <row r="28152" spans="7:18" x14ac:dyDescent="0.2">
      <c r="G28152" s="64"/>
      <c r="H28152" s="64"/>
      <c r="O28152" s="87"/>
      <c r="P28152" s="127"/>
      <c r="Q28152" s="127"/>
      <c r="R28152" s="127"/>
    </row>
    <row r="28153" spans="7:18" x14ac:dyDescent="0.2">
      <c r="G28153" s="64"/>
      <c r="H28153" s="64"/>
      <c r="O28153" s="87"/>
      <c r="P28153" s="127"/>
      <c r="Q28153" s="127"/>
      <c r="R28153" s="127"/>
    </row>
    <row r="28154" spans="7:18" x14ac:dyDescent="0.2">
      <c r="G28154" s="64"/>
      <c r="H28154" s="64"/>
      <c r="O28154" s="87"/>
      <c r="P28154" s="127"/>
      <c r="Q28154" s="127"/>
      <c r="R28154" s="127"/>
    </row>
    <row r="28155" spans="7:18" x14ac:dyDescent="0.2">
      <c r="G28155" s="64"/>
      <c r="H28155" s="64"/>
      <c r="O28155" s="87"/>
      <c r="P28155" s="127"/>
      <c r="Q28155" s="127"/>
      <c r="R28155" s="127"/>
    </row>
    <row r="28156" spans="7:18" x14ac:dyDescent="0.2">
      <c r="G28156" s="64"/>
      <c r="H28156" s="64"/>
      <c r="O28156" s="87"/>
      <c r="P28156" s="127"/>
      <c r="Q28156" s="127"/>
      <c r="R28156" s="127"/>
    </row>
    <row r="28157" spans="7:18" x14ac:dyDescent="0.2">
      <c r="G28157" s="64"/>
      <c r="H28157" s="64"/>
      <c r="O28157" s="87"/>
      <c r="P28157" s="127"/>
      <c r="Q28157" s="127"/>
      <c r="R28157" s="127"/>
    </row>
    <row r="28158" spans="7:18" x14ac:dyDescent="0.2">
      <c r="G28158" s="64"/>
      <c r="H28158" s="64"/>
      <c r="O28158" s="87"/>
      <c r="P28158" s="127"/>
      <c r="Q28158" s="127"/>
      <c r="R28158" s="127"/>
    </row>
    <row r="28159" spans="7:18" x14ac:dyDescent="0.2">
      <c r="G28159" s="64"/>
      <c r="H28159" s="64"/>
      <c r="O28159" s="87"/>
      <c r="P28159" s="127"/>
      <c r="Q28159" s="127"/>
      <c r="R28159" s="127"/>
    </row>
    <row r="28160" spans="7:18" x14ac:dyDescent="0.2">
      <c r="G28160" s="64"/>
      <c r="H28160" s="64"/>
      <c r="O28160" s="87"/>
      <c r="P28160" s="127"/>
      <c r="Q28160" s="127"/>
      <c r="R28160" s="127"/>
    </row>
    <row r="28161" spans="7:18" x14ac:dyDescent="0.2">
      <c r="G28161" s="64"/>
      <c r="H28161" s="64"/>
      <c r="O28161" s="87"/>
      <c r="P28161" s="127"/>
      <c r="Q28161" s="127"/>
      <c r="R28161" s="127"/>
    </row>
    <row r="28162" spans="7:18" x14ac:dyDescent="0.2">
      <c r="G28162" s="64"/>
      <c r="H28162" s="64"/>
      <c r="O28162" s="87"/>
      <c r="P28162" s="127"/>
      <c r="Q28162" s="127"/>
      <c r="R28162" s="127"/>
    </row>
    <row r="28163" spans="7:18" x14ac:dyDescent="0.2">
      <c r="G28163" s="64"/>
      <c r="H28163" s="64"/>
      <c r="O28163" s="87"/>
      <c r="P28163" s="127"/>
      <c r="Q28163" s="127"/>
      <c r="R28163" s="127"/>
    </row>
    <row r="28164" spans="7:18" x14ac:dyDescent="0.2">
      <c r="G28164" s="64"/>
      <c r="H28164" s="64"/>
      <c r="O28164" s="87"/>
      <c r="P28164" s="127"/>
      <c r="Q28164" s="127"/>
      <c r="R28164" s="127"/>
    </row>
    <row r="28165" spans="7:18" x14ac:dyDescent="0.2">
      <c r="G28165" s="64"/>
      <c r="H28165" s="64"/>
      <c r="O28165" s="87"/>
      <c r="P28165" s="127"/>
      <c r="Q28165" s="127"/>
      <c r="R28165" s="127"/>
    </row>
    <row r="28166" spans="7:18" x14ac:dyDescent="0.2">
      <c r="G28166" s="64"/>
      <c r="H28166" s="64"/>
      <c r="O28166" s="87"/>
      <c r="P28166" s="127"/>
      <c r="Q28166" s="127"/>
      <c r="R28166" s="127"/>
    </row>
    <row r="28167" spans="7:18" x14ac:dyDescent="0.2">
      <c r="G28167" s="64"/>
      <c r="H28167" s="64"/>
      <c r="O28167" s="87"/>
      <c r="P28167" s="127"/>
      <c r="Q28167" s="127"/>
      <c r="R28167" s="127"/>
    </row>
    <row r="28168" spans="7:18" x14ac:dyDescent="0.2">
      <c r="G28168" s="64"/>
      <c r="H28168" s="64"/>
      <c r="O28168" s="87"/>
      <c r="P28168" s="127"/>
      <c r="Q28168" s="127"/>
      <c r="R28168" s="127"/>
    </row>
    <row r="28169" spans="7:18" x14ac:dyDescent="0.2">
      <c r="G28169" s="64"/>
      <c r="H28169" s="64"/>
      <c r="O28169" s="87"/>
      <c r="P28169" s="127"/>
      <c r="Q28169" s="127"/>
      <c r="R28169" s="127"/>
    </row>
    <row r="28170" spans="7:18" x14ac:dyDescent="0.2">
      <c r="G28170" s="64"/>
      <c r="H28170" s="64"/>
      <c r="O28170" s="87"/>
      <c r="P28170" s="127"/>
      <c r="Q28170" s="127"/>
      <c r="R28170" s="127"/>
    </row>
    <row r="28171" spans="7:18" x14ac:dyDescent="0.2">
      <c r="G28171" s="64"/>
      <c r="H28171" s="64"/>
      <c r="O28171" s="87"/>
      <c r="P28171" s="127"/>
      <c r="Q28171" s="127"/>
      <c r="R28171" s="127"/>
    </row>
    <row r="28172" spans="7:18" x14ac:dyDescent="0.2">
      <c r="G28172" s="64"/>
      <c r="H28172" s="64"/>
      <c r="O28172" s="87"/>
      <c r="P28172" s="127"/>
      <c r="Q28172" s="127"/>
      <c r="R28172" s="127"/>
    </row>
    <row r="28173" spans="7:18" x14ac:dyDescent="0.2">
      <c r="G28173" s="64"/>
      <c r="H28173" s="64"/>
      <c r="O28173" s="87"/>
      <c r="P28173" s="127"/>
      <c r="Q28173" s="127"/>
      <c r="R28173" s="127"/>
    </row>
    <row r="28174" spans="7:18" x14ac:dyDescent="0.2">
      <c r="G28174" s="64"/>
      <c r="H28174" s="64"/>
      <c r="O28174" s="87"/>
      <c r="P28174" s="127"/>
      <c r="Q28174" s="127"/>
      <c r="R28174" s="127"/>
    </row>
    <row r="28175" spans="7:18" x14ac:dyDescent="0.2">
      <c r="G28175" s="64"/>
      <c r="H28175" s="64"/>
      <c r="O28175" s="87"/>
      <c r="P28175" s="127"/>
      <c r="Q28175" s="127"/>
      <c r="R28175" s="127"/>
    </row>
    <row r="28176" spans="7:18" x14ac:dyDescent="0.2">
      <c r="G28176" s="64"/>
      <c r="H28176" s="64"/>
      <c r="O28176" s="87"/>
      <c r="P28176" s="127"/>
      <c r="Q28176" s="127"/>
      <c r="R28176" s="127"/>
    </row>
    <row r="28177" spans="7:18" x14ac:dyDescent="0.2">
      <c r="G28177" s="64"/>
      <c r="H28177" s="64"/>
      <c r="O28177" s="87"/>
      <c r="P28177" s="127"/>
      <c r="Q28177" s="127"/>
      <c r="R28177" s="127"/>
    </row>
    <row r="28178" spans="7:18" x14ac:dyDescent="0.2">
      <c r="G28178" s="64"/>
      <c r="H28178" s="64"/>
      <c r="O28178" s="87"/>
      <c r="P28178" s="127"/>
      <c r="Q28178" s="127"/>
      <c r="R28178" s="127"/>
    </row>
    <row r="28179" spans="7:18" x14ac:dyDescent="0.2">
      <c r="G28179" s="64"/>
      <c r="H28179" s="64"/>
      <c r="O28179" s="87"/>
      <c r="P28179" s="127"/>
      <c r="Q28179" s="127"/>
      <c r="R28179" s="127"/>
    </row>
    <row r="28180" spans="7:18" x14ac:dyDescent="0.2">
      <c r="G28180" s="64"/>
      <c r="H28180" s="64"/>
      <c r="O28180" s="87"/>
      <c r="P28180" s="127"/>
      <c r="Q28180" s="127"/>
      <c r="R28180" s="127"/>
    </row>
    <row r="28181" spans="7:18" x14ac:dyDescent="0.2">
      <c r="G28181" s="64"/>
      <c r="H28181" s="64"/>
      <c r="O28181" s="87"/>
      <c r="P28181" s="127"/>
      <c r="Q28181" s="127"/>
      <c r="R28181" s="127"/>
    </row>
    <row r="28182" spans="7:18" x14ac:dyDescent="0.2">
      <c r="G28182" s="64"/>
      <c r="H28182" s="64"/>
      <c r="O28182" s="87"/>
      <c r="P28182" s="127"/>
      <c r="Q28182" s="127"/>
      <c r="R28182" s="127"/>
    </row>
    <row r="28183" spans="7:18" x14ac:dyDescent="0.2">
      <c r="G28183" s="64"/>
      <c r="H28183" s="64"/>
      <c r="O28183" s="87"/>
      <c r="P28183" s="127"/>
      <c r="Q28183" s="127"/>
      <c r="R28183" s="127"/>
    </row>
    <row r="28184" spans="7:18" x14ac:dyDescent="0.2">
      <c r="G28184" s="64"/>
      <c r="H28184" s="64"/>
      <c r="O28184" s="87"/>
      <c r="P28184" s="127"/>
      <c r="Q28184" s="127"/>
      <c r="R28184" s="127"/>
    </row>
    <row r="28185" spans="7:18" x14ac:dyDescent="0.2">
      <c r="G28185" s="64"/>
      <c r="H28185" s="64"/>
      <c r="O28185" s="87"/>
      <c r="P28185" s="127"/>
      <c r="Q28185" s="127"/>
      <c r="R28185" s="127"/>
    </row>
    <row r="28186" spans="7:18" x14ac:dyDescent="0.2">
      <c r="G28186" s="64"/>
      <c r="H28186" s="64"/>
      <c r="O28186" s="87"/>
      <c r="P28186" s="127"/>
      <c r="Q28186" s="127"/>
      <c r="R28186" s="127"/>
    </row>
    <row r="28187" spans="7:18" x14ac:dyDescent="0.2">
      <c r="G28187" s="64"/>
      <c r="H28187" s="64"/>
      <c r="O28187" s="87"/>
      <c r="P28187" s="127"/>
      <c r="Q28187" s="127"/>
      <c r="R28187" s="127"/>
    </row>
    <row r="28188" spans="7:18" x14ac:dyDescent="0.2">
      <c r="G28188" s="64"/>
      <c r="H28188" s="64"/>
      <c r="O28188" s="87"/>
      <c r="P28188" s="127"/>
      <c r="Q28188" s="127"/>
      <c r="R28188" s="127"/>
    </row>
    <row r="28189" spans="7:18" x14ac:dyDescent="0.2">
      <c r="G28189" s="64"/>
      <c r="H28189" s="64"/>
      <c r="O28189" s="87"/>
      <c r="P28189" s="127"/>
      <c r="Q28189" s="127"/>
      <c r="R28189" s="127"/>
    </row>
    <row r="28190" spans="7:18" x14ac:dyDescent="0.2">
      <c r="G28190" s="64"/>
      <c r="H28190" s="64"/>
      <c r="O28190" s="87"/>
      <c r="P28190" s="127"/>
      <c r="Q28190" s="127"/>
      <c r="R28190" s="127"/>
    </row>
    <row r="28191" spans="7:18" x14ac:dyDescent="0.2">
      <c r="G28191" s="64"/>
      <c r="H28191" s="64"/>
      <c r="O28191" s="87"/>
      <c r="P28191" s="127"/>
      <c r="Q28191" s="127"/>
      <c r="R28191" s="127"/>
    </row>
    <row r="28192" spans="7:18" x14ac:dyDescent="0.2">
      <c r="G28192" s="64"/>
      <c r="H28192" s="64"/>
      <c r="O28192" s="87"/>
      <c r="P28192" s="127"/>
      <c r="Q28192" s="127"/>
      <c r="R28192" s="127"/>
    </row>
    <row r="28193" spans="7:18" x14ac:dyDescent="0.2">
      <c r="G28193" s="64"/>
      <c r="H28193" s="64"/>
      <c r="O28193" s="87"/>
      <c r="P28193" s="127"/>
      <c r="Q28193" s="127"/>
      <c r="R28193" s="127"/>
    </row>
    <row r="28194" spans="7:18" x14ac:dyDescent="0.2">
      <c r="G28194" s="64"/>
      <c r="H28194" s="64"/>
      <c r="O28194" s="87"/>
      <c r="P28194" s="127"/>
      <c r="Q28194" s="127"/>
      <c r="R28194" s="127"/>
    </row>
    <row r="28195" spans="7:18" x14ac:dyDescent="0.2">
      <c r="G28195" s="64"/>
      <c r="H28195" s="64"/>
      <c r="O28195" s="87"/>
      <c r="P28195" s="127"/>
      <c r="Q28195" s="127"/>
      <c r="R28195" s="127"/>
    </row>
    <row r="28196" spans="7:18" x14ac:dyDescent="0.2">
      <c r="G28196" s="64"/>
      <c r="H28196" s="64"/>
      <c r="O28196" s="87"/>
      <c r="P28196" s="127"/>
      <c r="Q28196" s="127"/>
      <c r="R28196" s="127"/>
    </row>
    <row r="28197" spans="7:18" x14ac:dyDescent="0.2">
      <c r="G28197" s="64"/>
      <c r="H28197" s="64"/>
      <c r="O28197" s="87"/>
      <c r="P28197" s="127"/>
      <c r="Q28197" s="127"/>
      <c r="R28197" s="127"/>
    </row>
    <row r="28198" spans="7:18" x14ac:dyDescent="0.2">
      <c r="G28198" s="64"/>
      <c r="H28198" s="64"/>
      <c r="O28198" s="87"/>
      <c r="P28198" s="127"/>
      <c r="Q28198" s="127"/>
      <c r="R28198" s="127"/>
    </row>
    <row r="28199" spans="7:18" x14ac:dyDescent="0.2">
      <c r="G28199" s="64"/>
      <c r="H28199" s="64"/>
      <c r="O28199" s="87"/>
      <c r="P28199" s="127"/>
      <c r="Q28199" s="127"/>
      <c r="R28199" s="127"/>
    </row>
    <row r="28200" spans="7:18" x14ac:dyDescent="0.2">
      <c r="G28200" s="64"/>
      <c r="H28200" s="64"/>
      <c r="O28200" s="87"/>
      <c r="P28200" s="127"/>
      <c r="Q28200" s="127"/>
      <c r="R28200" s="127"/>
    </row>
    <row r="28201" spans="7:18" x14ac:dyDescent="0.2">
      <c r="G28201" s="64"/>
      <c r="H28201" s="64"/>
      <c r="O28201" s="87"/>
      <c r="P28201" s="127"/>
      <c r="Q28201" s="127"/>
      <c r="R28201" s="127"/>
    </row>
    <row r="28202" spans="7:18" x14ac:dyDescent="0.2">
      <c r="G28202" s="64"/>
      <c r="H28202" s="64"/>
      <c r="O28202" s="87"/>
      <c r="P28202" s="127"/>
      <c r="Q28202" s="127"/>
      <c r="R28202" s="127"/>
    </row>
    <row r="28203" spans="7:18" x14ac:dyDescent="0.2">
      <c r="G28203" s="64"/>
      <c r="H28203" s="64"/>
      <c r="O28203" s="87"/>
      <c r="P28203" s="127"/>
      <c r="Q28203" s="127"/>
      <c r="R28203" s="127"/>
    </row>
    <row r="28204" spans="7:18" x14ac:dyDescent="0.2">
      <c r="G28204" s="64"/>
      <c r="H28204" s="64"/>
      <c r="O28204" s="87"/>
      <c r="P28204" s="127"/>
      <c r="Q28204" s="127"/>
      <c r="R28204" s="127"/>
    </row>
    <row r="28205" spans="7:18" x14ac:dyDescent="0.2">
      <c r="G28205" s="64"/>
      <c r="H28205" s="64"/>
      <c r="O28205" s="87"/>
      <c r="P28205" s="127"/>
      <c r="Q28205" s="127"/>
      <c r="R28205" s="127"/>
    </row>
    <row r="28206" spans="7:18" x14ac:dyDescent="0.2">
      <c r="G28206" s="64"/>
      <c r="H28206" s="64"/>
      <c r="O28206" s="87"/>
      <c r="P28206" s="127"/>
      <c r="Q28206" s="127"/>
      <c r="R28206" s="127"/>
    </row>
    <row r="28207" spans="7:18" x14ac:dyDescent="0.2">
      <c r="G28207" s="64"/>
      <c r="H28207" s="64"/>
      <c r="O28207" s="87"/>
      <c r="P28207" s="127"/>
      <c r="Q28207" s="127"/>
      <c r="R28207" s="127"/>
    </row>
    <row r="28208" spans="7:18" x14ac:dyDescent="0.2">
      <c r="G28208" s="64"/>
      <c r="H28208" s="64"/>
      <c r="O28208" s="87"/>
      <c r="P28208" s="127"/>
      <c r="Q28208" s="127"/>
      <c r="R28208" s="127"/>
    </row>
    <row r="28209" spans="7:18" x14ac:dyDescent="0.2">
      <c r="G28209" s="64"/>
      <c r="H28209" s="64"/>
      <c r="O28209" s="87"/>
      <c r="P28209" s="127"/>
      <c r="Q28209" s="127"/>
      <c r="R28209" s="127"/>
    </row>
    <row r="28210" spans="7:18" x14ac:dyDescent="0.2">
      <c r="G28210" s="64"/>
      <c r="H28210" s="64"/>
      <c r="O28210" s="87"/>
      <c r="P28210" s="127"/>
      <c r="Q28210" s="127"/>
      <c r="R28210" s="127"/>
    </row>
    <row r="28211" spans="7:18" x14ac:dyDescent="0.2">
      <c r="G28211" s="64"/>
      <c r="H28211" s="64"/>
      <c r="O28211" s="87"/>
      <c r="P28211" s="127"/>
      <c r="Q28211" s="127"/>
      <c r="R28211" s="127"/>
    </row>
    <row r="28212" spans="7:18" x14ac:dyDescent="0.2">
      <c r="G28212" s="64"/>
      <c r="H28212" s="64"/>
      <c r="O28212" s="87"/>
      <c r="P28212" s="127"/>
      <c r="Q28212" s="127"/>
      <c r="R28212" s="127"/>
    </row>
    <row r="28213" spans="7:18" x14ac:dyDescent="0.2">
      <c r="G28213" s="64"/>
      <c r="H28213" s="64"/>
      <c r="O28213" s="87"/>
      <c r="P28213" s="127"/>
      <c r="Q28213" s="127"/>
      <c r="R28213" s="127"/>
    </row>
    <row r="28214" spans="7:18" x14ac:dyDescent="0.2">
      <c r="G28214" s="64"/>
      <c r="H28214" s="64"/>
      <c r="O28214" s="87"/>
      <c r="P28214" s="127"/>
      <c r="Q28214" s="127"/>
      <c r="R28214" s="127"/>
    </row>
    <row r="28215" spans="7:18" x14ac:dyDescent="0.2">
      <c r="G28215" s="64"/>
      <c r="H28215" s="64"/>
      <c r="O28215" s="87"/>
      <c r="P28215" s="127"/>
      <c r="Q28215" s="127"/>
      <c r="R28215" s="127"/>
    </row>
    <row r="28216" spans="7:18" x14ac:dyDescent="0.2">
      <c r="G28216" s="64"/>
      <c r="H28216" s="64"/>
      <c r="O28216" s="87"/>
      <c r="P28216" s="127"/>
      <c r="Q28216" s="127"/>
      <c r="R28216" s="127"/>
    </row>
    <row r="28217" spans="7:18" x14ac:dyDescent="0.2">
      <c r="G28217" s="64"/>
      <c r="H28217" s="64"/>
      <c r="O28217" s="87"/>
      <c r="P28217" s="127"/>
      <c r="Q28217" s="127"/>
      <c r="R28217" s="127"/>
    </row>
    <row r="28218" spans="7:18" x14ac:dyDescent="0.2">
      <c r="G28218" s="64"/>
      <c r="H28218" s="64"/>
      <c r="O28218" s="87"/>
      <c r="P28218" s="127"/>
      <c r="Q28218" s="127"/>
      <c r="R28218" s="127"/>
    </row>
    <row r="28219" spans="7:18" x14ac:dyDescent="0.2">
      <c r="G28219" s="64"/>
      <c r="H28219" s="64"/>
      <c r="O28219" s="87"/>
      <c r="P28219" s="127"/>
      <c r="Q28219" s="127"/>
      <c r="R28219" s="127"/>
    </row>
    <row r="28220" spans="7:18" x14ac:dyDescent="0.2">
      <c r="G28220" s="64"/>
      <c r="H28220" s="64"/>
      <c r="O28220" s="87"/>
      <c r="P28220" s="127"/>
      <c r="Q28220" s="127"/>
      <c r="R28220" s="127"/>
    </row>
    <row r="28221" spans="7:18" x14ac:dyDescent="0.2">
      <c r="G28221" s="64"/>
      <c r="H28221" s="64"/>
      <c r="O28221" s="87"/>
      <c r="P28221" s="127"/>
      <c r="Q28221" s="127"/>
      <c r="R28221" s="127"/>
    </row>
    <row r="28222" spans="7:18" x14ac:dyDescent="0.2">
      <c r="G28222" s="64"/>
      <c r="H28222" s="64"/>
      <c r="O28222" s="87"/>
      <c r="P28222" s="127"/>
      <c r="Q28222" s="127"/>
      <c r="R28222" s="127"/>
    </row>
    <row r="28223" spans="7:18" x14ac:dyDescent="0.2">
      <c r="G28223" s="64"/>
      <c r="H28223" s="64"/>
      <c r="O28223" s="87"/>
      <c r="P28223" s="127"/>
      <c r="Q28223" s="127"/>
      <c r="R28223" s="127"/>
    </row>
    <row r="28224" spans="7:18" x14ac:dyDescent="0.2">
      <c r="G28224" s="64"/>
      <c r="H28224" s="64"/>
      <c r="O28224" s="87"/>
      <c r="P28224" s="127"/>
      <c r="Q28224" s="127"/>
      <c r="R28224" s="127"/>
    </row>
    <row r="28225" spans="7:18" x14ac:dyDescent="0.2">
      <c r="G28225" s="64"/>
      <c r="H28225" s="64"/>
      <c r="O28225" s="87"/>
      <c r="P28225" s="127"/>
      <c r="Q28225" s="127"/>
      <c r="R28225" s="127"/>
    </row>
    <row r="28226" spans="7:18" x14ac:dyDescent="0.2">
      <c r="G28226" s="64"/>
      <c r="H28226" s="64"/>
      <c r="O28226" s="87"/>
      <c r="P28226" s="127"/>
      <c r="Q28226" s="127"/>
      <c r="R28226" s="127"/>
    </row>
    <row r="28227" spans="7:18" x14ac:dyDescent="0.2">
      <c r="G28227" s="64"/>
      <c r="H28227" s="64"/>
      <c r="O28227" s="87"/>
      <c r="P28227" s="127"/>
      <c r="Q28227" s="127"/>
      <c r="R28227" s="127"/>
    </row>
    <row r="28228" spans="7:18" x14ac:dyDescent="0.2">
      <c r="G28228" s="64"/>
      <c r="H28228" s="64"/>
      <c r="O28228" s="87"/>
      <c r="P28228" s="127"/>
      <c r="Q28228" s="127"/>
      <c r="R28228" s="127"/>
    </row>
    <row r="28229" spans="7:18" x14ac:dyDescent="0.2">
      <c r="G28229" s="64"/>
      <c r="H28229" s="64"/>
      <c r="O28229" s="87"/>
      <c r="P28229" s="127"/>
      <c r="Q28229" s="127"/>
      <c r="R28229" s="127"/>
    </row>
    <row r="28230" spans="7:18" x14ac:dyDescent="0.2">
      <c r="G28230" s="64"/>
      <c r="H28230" s="64"/>
      <c r="O28230" s="87"/>
      <c r="P28230" s="127"/>
      <c r="Q28230" s="127"/>
      <c r="R28230" s="127"/>
    </row>
    <row r="28231" spans="7:18" x14ac:dyDescent="0.2">
      <c r="G28231" s="64"/>
      <c r="H28231" s="64"/>
      <c r="O28231" s="87"/>
      <c r="P28231" s="127"/>
      <c r="Q28231" s="127"/>
      <c r="R28231" s="127"/>
    </row>
    <row r="28232" spans="7:18" x14ac:dyDescent="0.2">
      <c r="G28232" s="64"/>
      <c r="H28232" s="64"/>
      <c r="O28232" s="87"/>
      <c r="P28232" s="127"/>
      <c r="Q28232" s="127"/>
      <c r="R28232" s="127"/>
    </row>
    <row r="28233" spans="7:18" x14ac:dyDescent="0.2">
      <c r="G28233" s="64"/>
      <c r="H28233" s="64"/>
      <c r="O28233" s="87"/>
      <c r="P28233" s="127"/>
      <c r="Q28233" s="127"/>
      <c r="R28233" s="127"/>
    </row>
    <row r="28234" spans="7:18" x14ac:dyDescent="0.2">
      <c r="G28234" s="64"/>
      <c r="H28234" s="64"/>
      <c r="O28234" s="87"/>
      <c r="P28234" s="127"/>
      <c r="Q28234" s="127"/>
      <c r="R28234" s="127"/>
    </row>
    <row r="28235" spans="7:18" x14ac:dyDescent="0.2">
      <c r="G28235" s="64"/>
      <c r="H28235" s="64"/>
      <c r="O28235" s="87"/>
      <c r="P28235" s="127"/>
      <c r="Q28235" s="127"/>
      <c r="R28235" s="127"/>
    </row>
    <row r="28236" spans="7:18" x14ac:dyDescent="0.2">
      <c r="G28236" s="64"/>
      <c r="H28236" s="64"/>
      <c r="O28236" s="87"/>
      <c r="P28236" s="127"/>
      <c r="Q28236" s="127"/>
      <c r="R28236" s="127"/>
    </row>
    <row r="28237" spans="7:18" x14ac:dyDescent="0.2">
      <c r="G28237" s="64"/>
      <c r="H28237" s="64"/>
      <c r="O28237" s="87"/>
      <c r="P28237" s="127"/>
      <c r="Q28237" s="127"/>
      <c r="R28237" s="127"/>
    </row>
    <row r="28238" spans="7:18" x14ac:dyDescent="0.2">
      <c r="G28238" s="64"/>
      <c r="H28238" s="64"/>
      <c r="O28238" s="87"/>
      <c r="P28238" s="127"/>
      <c r="Q28238" s="127"/>
      <c r="R28238" s="127"/>
    </row>
    <row r="28239" spans="7:18" x14ac:dyDescent="0.2">
      <c r="G28239" s="64"/>
      <c r="H28239" s="64"/>
      <c r="O28239" s="87"/>
      <c r="P28239" s="127"/>
      <c r="Q28239" s="127"/>
      <c r="R28239" s="127"/>
    </row>
    <row r="28240" spans="7:18" x14ac:dyDescent="0.2">
      <c r="G28240" s="64"/>
      <c r="H28240" s="64"/>
      <c r="O28240" s="87"/>
      <c r="P28240" s="127"/>
      <c r="Q28240" s="127"/>
      <c r="R28240" s="127"/>
    </row>
    <row r="28241" spans="7:18" x14ac:dyDescent="0.2">
      <c r="G28241" s="64"/>
      <c r="H28241" s="64"/>
      <c r="O28241" s="87"/>
      <c r="P28241" s="127"/>
      <c r="Q28241" s="127"/>
      <c r="R28241" s="127"/>
    </row>
    <row r="28242" spans="7:18" x14ac:dyDescent="0.2">
      <c r="G28242" s="64"/>
      <c r="H28242" s="64"/>
      <c r="O28242" s="87"/>
      <c r="P28242" s="127"/>
      <c r="Q28242" s="127"/>
      <c r="R28242" s="127"/>
    </row>
    <row r="28243" spans="7:18" x14ac:dyDescent="0.2">
      <c r="G28243" s="64"/>
      <c r="H28243" s="64"/>
      <c r="O28243" s="87"/>
      <c r="P28243" s="127"/>
      <c r="Q28243" s="127"/>
      <c r="R28243" s="127"/>
    </row>
    <row r="28244" spans="7:18" x14ac:dyDescent="0.2">
      <c r="G28244" s="64"/>
      <c r="H28244" s="64"/>
      <c r="O28244" s="87"/>
      <c r="P28244" s="127"/>
      <c r="Q28244" s="127"/>
      <c r="R28244" s="127"/>
    </row>
    <row r="28245" spans="7:18" x14ac:dyDescent="0.2">
      <c r="G28245" s="64"/>
      <c r="H28245" s="64"/>
      <c r="O28245" s="87"/>
      <c r="P28245" s="127"/>
      <c r="Q28245" s="127"/>
      <c r="R28245" s="127"/>
    </row>
    <row r="28246" spans="7:18" x14ac:dyDescent="0.2">
      <c r="G28246" s="64"/>
      <c r="H28246" s="64"/>
      <c r="O28246" s="87"/>
      <c r="P28246" s="127"/>
      <c r="Q28246" s="127"/>
      <c r="R28246" s="127"/>
    </row>
    <row r="28247" spans="7:18" x14ac:dyDescent="0.2">
      <c r="G28247" s="64"/>
      <c r="H28247" s="64"/>
      <c r="O28247" s="87"/>
      <c r="P28247" s="127"/>
      <c r="Q28247" s="127"/>
      <c r="R28247" s="127"/>
    </row>
    <row r="28248" spans="7:18" x14ac:dyDescent="0.2">
      <c r="G28248" s="64"/>
      <c r="H28248" s="64"/>
      <c r="O28248" s="87"/>
      <c r="P28248" s="127"/>
      <c r="Q28248" s="127"/>
      <c r="R28248" s="127"/>
    </row>
    <row r="28249" spans="7:18" x14ac:dyDescent="0.2">
      <c r="G28249" s="64"/>
      <c r="H28249" s="64"/>
      <c r="O28249" s="87"/>
      <c r="P28249" s="127"/>
      <c r="Q28249" s="127"/>
      <c r="R28249" s="127"/>
    </row>
    <row r="28250" spans="7:18" x14ac:dyDescent="0.2">
      <c r="G28250" s="64"/>
      <c r="H28250" s="64"/>
      <c r="O28250" s="87"/>
      <c r="P28250" s="127"/>
      <c r="Q28250" s="127"/>
      <c r="R28250" s="127"/>
    </row>
    <row r="28251" spans="7:18" x14ac:dyDescent="0.2">
      <c r="G28251" s="64"/>
      <c r="H28251" s="64"/>
      <c r="O28251" s="87"/>
      <c r="P28251" s="127"/>
      <c r="Q28251" s="127"/>
      <c r="R28251" s="127"/>
    </row>
    <row r="28252" spans="7:18" x14ac:dyDescent="0.2">
      <c r="G28252" s="64"/>
      <c r="H28252" s="64"/>
      <c r="O28252" s="87"/>
      <c r="P28252" s="127"/>
      <c r="Q28252" s="127"/>
      <c r="R28252" s="127"/>
    </row>
    <row r="28253" spans="7:18" x14ac:dyDescent="0.2">
      <c r="G28253" s="64"/>
      <c r="H28253" s="64"/>
      <c r="O28253" s="87"/>
      <c r="P28253" s="127"/>
      <c r="Q28253" s="127"/>
      <c r="R28253" s="127"/>
    </row>
    <row r="28254" spans="7:18" x14ac:dyDescent="0.2">
      <c r="G28254" s="64"/>
      <c r="H28254" s="64"/>
      <c r="O28254" s="87"/>
      <c r="P28254" s="127"/>
      <c r="Q28254" s="127"/>
      <c r="R28254" s="127"/>
    </row>
    <row r="28255" spans="7:18" x14ac:dyDescent="0.2">
      <c r="G28255" s="64"/>
      <c r="H28255" s="64"/>
      <c r="O28255" s="87"/>
      <c r="P28255" s="127"/>
      <c r="Q28255" s="127"/>
      <c r="R28255" s="127"/>
    </row>
    <row r="28256" spans="7:18" x14ac:dyDescent="0.2">
      <c r="G28256" s="64"/>
      <c r="H28256" s="64"/>
      <c r="O28256" s="87"/>
      <c r="P28256" s="127"/>
      <c r="Q28256" s="127"/>
      <c r="R28256" s="127"/>
    </row>
    <row r="28257" spans="7:18" x14ac:dyDescent="0.2">
      <c r="G28257" s="64"/>
      <c r="H28257" s="64"/>
      <c r="O28257" s="87"/>
      <c r="P28257" s="127"/>
      <c r="Q28257" s="127"/>
      <c r="R28257" s="127"/>
    </row>
    <row r="28258" spans="7:18" x14ac:dyDescent="0.2">
      <c r="G28258" s="64"/>
      <c r="H28258" s="64"/>
      <c r="O28258" s="87"/>
      <c r="P28258" s="127"/>
      <c r="Q28258" s="127"/>
      <c r="R28258" s="127"/>
    </row>
    <row r="28259" spans="7:18" x14ac:dyDescent="0.2">
      <c r="G28259" s="64"/>
      <c r="H28259" s="64"/>
      <c r="O28259" s="87"/>
      <c r="P28259" s="127"/>
      <c r="Q28259" s="127"/>
      <c r="R28259" s="127"/>
    </row>
    <row r="28260" spans="7:18" x14ac:dyDescent="0.2">
      <c r="G28260" s="64"/>
      <c r="H28260" s="64"/>
      <c r="O28260" s="87"/>
      <c r="P28260" s="127"/>
      <c r="Q28260" s="127"/>
      <c r="R28260" s="127"/>
    </row>
    <row r="28261" spans="7:18" x14ac:dyDescent="0.2">
      <c r="G28261" s="64"/>
      <c r="H28261" s="64"/>
      <c r="O28261" s="87"/>
      <c r="P28261" s="127"/>
      <c r="Q28261" s="127"/>
      <c r="R28261" s="127"/>
    </row>
    <row r="28262" spans="7:18" x14ac:dyDescent="0.2">
      <c r="G28262" s="64"/>
      <c r="H28262" s="64"/>
      <c r="O28262" s="87"/>
      <c r="P28262" s="127"/>
      <c r="Q28262" s="127"/>
      <c r="R28262" s="127"/>
    </row>
    <row r="28263" spans="7:18" x14ac:dyDescent="0.2">
      <c r="G28263" s="64"/>
      <c r="H28263" s="64"/>
      <c r="O28263" s="87"/>
      <c r="P28263" s="127"/>
      <c r="Q28263" s="127"/>
      <c r="R28263" s="127"/>
    </row>
    <row r="28264" spans="7:18" x14ac:dyDescent="0.2">
      <c r="G28264" s="64"/>
      <c r="H28264" s="64"/>
      <c r="O28264" s="87"/>
      <c r="P28264" s="127"/>
      <c r="Q28264" s="127"/>
      <c r="R28264" s="127"/>
    </row>
    <row r="28265" spans="7:18" x14ac:dyDescent="0.2">
      <c r="G28265" s="64"/>
      <c r="H28265" s="64"/>
      <c r="O28265" s="87"/>
      <c r="P28265" s="127"/>
      <c r="Q28265" s="127"/>
      <c r="R28265" s="127"/>
    </row>
    <row r="28266" spans="7:18" x14ac:dyDescent="0.2">
      <c r="G28266" s="64"/>
      <c r="H28266" s="64"/>
      <c r="O28266" s="87"/>
      <c r="P28266" s="127"/>
      <c r="Q28266" s="127"/>
      <c r="R28266" s="127"/>
    </row>
    <row r="28267" spans="7:18" x14ac:dyDescent="0.2">
      <c r="G28267" s="64"/>
      <c r="H28267" s="64"/>
      <c r="O28267" s="87"/>
      <c r="P28267" s="127"/>
      <c r="Q28267" s="127"/>
      <c r="R28267" s="127"/>
    </row>
    <row r="28268" spans="7:18" x14ac:dyDescent="0.2">
      <c r="G28268" s="64"/>
      <c r="H28268" s="64"/>
      <c r="O28268" s="87"/>
      <c r="P28268" s="127"/>
      <c r="Q28268" s="127"/>
      <c r="R28268" s="127"/>
    </row>
    <row r="28269" spans="7:18" x14ac:dyDescent="0.2">
      <c r="G28269" s="64"/>
      <c r="H28269" s="64"/>
      <c r="O28269" s="87"/>
      <c r="P28269" s="127"/>
      <c r="Q28269" s="127"/>
      <c r="R28269" s="127"/>
    </row>
    <row r="28270" spans="7:18" x14ac:dyDescent="0.2">
      <c r="G28270" s="64"/>
      <c r="H28270" s="64"/>
      <c r="O28270" s="87"/>
      <c r="P28270" s="127"/>
      <c r="Q28270" s="127"/>
      <c r="R28270" s="127"/>
    </row>
    <row r="28271" spans="7:18" x14ac:dyDescent="0.2">
      <c r="G28271" s="64"/>
      <c r="H28271" s="64"/>
      <c r="O28271" s="87"/>
      <c r="P28271" s="127"/>
      <c r="Q28271" s="127"/>
      <c r="R28271" s="127"/>
    </row>
    <row r="28272" spans="7:18" x14ac:dyDescent="0.2">
      <c r="G28272" s="64"/>
      <c r="H28272" s="64"/>
      <c r="O28272" s="87"/>
      <c r="P28272" s="127"/>
      <c r="Q28272" s="127"/>
      <c r="R28272" s="127"/>
    </row>
    <row r="28273" spans="7:18" x14ac:dyDescent="0.2">
      <c r="G28273" s="64"/>
      <c r="H28273" s="64"/>
      <c r="O28273" s="87"/>
      <c r="P28273" s="127"/>
      <c r="Q28273" s="127"/>
      <c r="R28273" s="127"/>
    </row>
    <row r="28274" spans="7:18" x14ac:dyDescent="0.2">
      <c r="G28274" s="64"/>
      <c r="H28274" s="64"/>
      <c r="O28274" s="87"/>
      <c r="P28274" s="127"/>
      <c r="Q28274" s="127"/>
      <c r="R28274" s="127"/>
    </row>
    <row r="28275" spans="7:18" x14ac:dyDescent="0.2">
      <c r="G28275" s="64"/>
      <c r="H28275" s="64"/>
      <c r="O28275" s="87"/>
      <c r="P28275" s="127"/>
      <c r="Q28275" s="127"/>
      <c r="R28275" s="127"/>
    </row>
    <row r="28276" spans="7:18" x14ac:dyDescent="0.2">
      <c r="G28276" s="64"/>
      <c r="H28276" s="64"/>
      <c r="O28276" s="87"/>
      <c r="P28276" s="127"/>
      <c r="Q28276" s="127"/>
      <c r="R28276" s="127"/>
    </row>
    <row r="28277" spans="7:18" x14ac:dyDescent="0.2">
      <c r="G28277" s="64"/>
      <c r="H28277" s="64"/>
      <c r="O28277" s="87"/>
      <c r="P28277" s="127"/>
      <c r="Q28277" s="127"/>
      <c r="R28277" s="127"/>
    </row>
    <row r="28278" spans="7:18" x14ac:dyDescent="0.2">
      <c r="G28278" s="64"/>
      <c r="H28278" s="64"/>
      <c r="O28278" s="87"/>
      <c r="P28278" s="127"/>
      <c r="Q28278" s="127"/>
      <c r="R28278" s="127"/>
    </row>
    <row r="28279" spans="7:18" x14ac:dyDescent="0.2">
      <c r="G28279" s="64"/>
      <c r="H28279" s="64"/>
      <c r="O28279" s="87"/>
      <c r="P28279" s="127"/>
      <c r="Q28279" s="127"/>
      <c r="R28279" s="127"/>
    </row>
    <row r="28280" spans="7:18" x14ac:dyDescent="0.2">
      <c r="G28280" s="64"/>
      <c r="H28280" s="64"/>
      <c r="O28280" s="87"/>
      <c r="P28280" s="127"/>
      <c r="Q28280" s="127"/>
      <c r="R28280" s="127"/>
    </row>
    <row r="28281" spans="7:18" x14ac:dyDescent="0.2">
      <c r="G28281" s="64"/>
      <c r="H28281" s="64"/>
      <c r="O28281" s="87"/>
      <c r="P28281" s="127"/>
      <c r="Q28281" s="127"/>
      <c r="R28281" s="127"/>
    </row>
    <row r="28282" spans="7:18" x14ac:dyDescent="0.2">
      <c r="G28282" s="64"/>
      <c r="H28282" s="64"/>
      <c r="O28282" s="87"/>
      <c r="P28282" s="127"/>
      <c r="Q28282" s="127"/>
      <c r="R28282" s="127"/>
    </row>
    <row r="28283" spans="7:18" x14ac:dyDescent="0.2">
      <c r="G28283" s="64"/>
      <c r="H28283" s="64"/>
      <c r="O28283" s="87"/>
      <c r="P28283" s="127"/>
      <c r="Q28283" s="127"/>
      <c r="R28283" s="127"/>
    </row>
    <row r="28284" spans="7:18" x14ac:dyDescent="0.2">
      <c r="G28284" s="64"/>
      <c r="H28284" s="64"/>
      <c r="O28284" s="87"/>
      <c r="P28284" s="127"/>
      <c r="Q28284" s="127"/>
      <c r="R28284" s="127"/>
    </row>
    <row r="28285" spans="7:18" x14ac:dyDescent="0.2">
      <c r="G28285" s="64"/>
      <c r="H28285" s="64"/>
      <c r="O28285" s="87"/>
      <c r="P28285" s="127"/>
      <c r="Q28285" s="127"/>
      <c r="R28285" s="127"/>
    </row>
    <row r="28286" spans="7:18" x14ac:dyDescent="0.2">
      <c r="G28286" s="64"/>
      <c r="H28286" s="64"/>
      <c r="O28286" s="87"/>
      <c r="P28286" s="127"/>
      <c r="Q28286" s="127"/>
      <c r="R28286" s="127"/>
    </row>
    <row r="28287" spans="7:18" x14ac:dyDescent="0.2">
      <c r="G28287" s="64"/>
      <c r="H28287" s="64"/>
      <c r="O28287" s="87"/>
      <c r="P28287" s="127"/>
      <c r="Q28287" s="127"/>
      <c r="R28287" s="127"/>
    </row>
    <row r="28288" spans="7:18" x14ac:dyDescent="0.2">
      <c r="G28288" s="64"/>
      <c r="H28288" s="64"/>
      <c r="O28288" s="87"/>
      <c r="P28288" s="127"/>
      <c r="Q28288" s="127"/>
      <c r="R28288" s="127"/>
    </row>
    <row r="28289" spans="7:18" x14ac:dyDescent="0.2">
      <c r="G28289" s="64"/>
      <c r="H28289" s="64"/>
      <c r="O28289" s="87"/>
      <c r="P28289" s="127"/>
      <c r="Q28289" s="127"/>
      <c r="R28289" s="127"/>
    </row>
    <row r="28290" spans="7:18" x14ac:dyDescent="0.2">
      <c r="G28290" s="64"/>
      <c r="H28290" s="64"/>
      <c r="O28290" s="87"/>
      <c r="P28290" s="127"/>
      <c r="Q28290" s="127"/>
      <c r="R28290" s="127"/>
    </row>
    <row r="28291" spans="7:18" x14ac:dyDescent="0.2">
      <c r="G28291" s="64"/>
      <c r="H28291" s="64"/>
      <c r="O28291" s="87"/>
      <c r="P28291" s="127"/>
      <c r="Q28291" s="127"/>
      <c r="R28291" s="127"/>
    </row>
    <row r="28292" spans="7:18" x14ac:dyDescent="0.2">
      <c r="G28292" s="64"/>
      <c r="H28292" s="64"/>
      <c r="O28292" s="87"/>
      <c r="P28292" s="127"/>
      <c r="Q28292" s="127"/>
      <c r="R28292" s="127"/>
    </row>
    <row r="28293" spans="7:18" x14ac:dyDescent="0.2">
      <c r="G28293" s="64"/>
      <c r="H28293" s="64"/>
      <c r="O28293" s="87"/>
      <c r="P28293" s="127"/>
      <c r="Q28293" s="127"/>
      <c r="R28293" s="127"/>
    </row>
    <row r="28294" spans="7:18" x14ac:dyDescent="0.2">
      <c r="G28294" s="64"/>
      <c r="H28294" s="64"/>
      <c r="O28294" s="87"/>
      <c r="P28294" s="127"/>
      <c r="Q28294" s="127"/>
      <c r="R28294" s="127"/>
    </row>
    <row r="28295" spans="7:18" x14ac:dyDescent="0.2">
      <c r="G28295" s="64"/>
      <c r="H28295" s="64"/>
      <c r="O28295" s="87"/>
      <c r="P28295" s="127"/>
      <c r="Q28295" s="127"/>
      <c r="R28295" s="127"/>
    </row>
    <row r="28296" spans="7:18" x14ac:dyDescent="0.2">
      <c r="G28296" s="64"/>
      <c r="H28296" s="64"/>
      <c r="O28296" s="87"/>
      <c r="P28296" s="127"/>
      <c r="Q28296" s="127"/>
      <c r="R28296" s="127"/>
    </row>
    <row r="28297" spans="7:18" x14ac:dyDescent="0.2">
      <c r="G28297" s="64"/>
      <c r="H28297" s="64"/>
      <c r="O28297" s="87"/>
      <c r="P28297" s="127"/>
      <c r="Q28297" s="127"/>
      <c r="R28297" s="127"/>
    </row>
    <row r="28298" spans="7:18" x14ac:dyDescent="0.2">
      <c r="G28298" s="64"/>
      <c r="H28298" s="64"/>
      <c r="O28298" s="87"/>
      <c r="P28298" s="127"/>
      <c r="Q28298" s="127"/>
      <c r="R28298" s="127"/>
    </row>
    <row r="28299" spans="7:18" x14ac:dyDescent="0.2">
      <c r="G28299" s="64"/>
      <c r="H28299" s="64"/>
      <c r="O28299" s="87"/>
      <c r="P28299" s="127"/>
      <c r="Q28299" s="127"/>
      <c r="R28299" s="127"/>
    </row>
    <row r="28300" spans="7:18" x14ac:dyDescent="0.2">
      <c r="G28300" s="64"/>
      <c r="H28300" s="64"/>
      <c r="O28300" s="87"/>
      <c r="P28300" s="127"/>
      <c r="Q28300" s="127"/>
      <c r="R28300" s="127"/>
    </row>
    <row r="28301" spans="7:18" x14ac:dyDescent="0.2">
      <c r="G28301" s="64"/>
      <c r="H28301" s="64"/>
      <c r="O28301" s="87"/>
      <c r="P28301" s="127"/>
      <c r="Q28301" s="127"/>
      <c r="R28301" s="127"/>
    </row>
    <row r="28302" spans="7:18" x14ac:dyDescent="0.2">
      <c r="G28302" s="64"/>
      <c r="H28302" s="64"/>
      <c r="O28302" s="87"/>
      <c r="P28302" s="127"/>
      <c r="Q28302" s="127"/>
      <c r="R28302" s="127"/>
    </row>
    <row r="28303" spans="7:18" x14ac:dyDescent="0.2">
      <c r="G28303" s="64"/>
      <c r="H28303" s="64"/>
      <c r="O28303" s="87"/>
      <c r="P28303" s="127"/>
      <c r="Q28303" s="127"/>
      <c r="R28303" s="127"/>
    </row>
    <row r="28304" spans="7:18" x14ac:dyDescent="0.2">
      <c r="G28304" s="64"/>
      <c r="H28304" s="64"/>
      <c r="O28304" s="87"/>
      <c r="P28304" s="127"/>
      <c r="Q28304" s="127"/>
      <c r="R28304" s="127"/>
    </row>
    <row r="28305" spans="7:18" x14ac:dyDescent="0.2">
      <c r="G28305" s="64"/>
      <c r="H28305" s="64"/>
      <c r="O28305" s="87"/>
      <c r="P28305" s="127"/>
      <c r="Q28305" s="127"/>
      <c r="R28305" s="127"/>
    </row>
    <row r="28306" spans="7:18" x14ac:dyDescent="0.2">
      <c r="G28306" s="64"/>
      <c r="H28306" s="64"/>
      <c r="O28306" s="87"/>
      <c r="P28306" s="127"/>
      <c r="Q28306" s="127"/>
      <c r="R28306" s="127"/>
    </row>
    <row r="28307" spans="7:18" x14ac:dyDescent="0.2">
      <c r="G28307" s="64"/>
      <c r="H28307" s="64"/>
      <c r="O28307" s="87"/>
      <c r="P28307" s="127"/>
      <c r="Q28307" s="127"/>
      <c r="R28307" s="127"/>
    </row>
    <row r="28308" spans="7:18" x14ac:dyDescent="0.2">
      <c r="G28308" s="64"/>
      <c r="H28308" s="64"/>
      <c r="O28308" s="87"/>
      <c r="P28308" s="127"/>
      <c r="Q28308" s="127"/>
      <c r="R28308" s="127"/>
    </row>
    <row r="28309" spans="7:18" x14ac:dyDescent="0.2">
      <c r="G28309" s="64"/>
      <c r="H28309" s="64"/>
      <c r="O28309" s="87"/>
      <c r="P28309" s="127"/>
      <c r="Q28309" s="127"/>
      <c r="R28309" s="127"/>
    </row>
    <row r="28310" spans="7:18" x14ac:dyDescent="0.2">
      <c r="G28310" s="64"/>
      <c r="H28310" s="64"/>
      <c r="O28310" s="87"/>
      <c r="P28310" s="127"/>
      <c r="Q28310" s="127"/>
      <c r="R28310" s="127"/>
    </row>
    <row r="28311" spans="7:18" x14ac:dyDescent="0.2">
      <c r="G28311" s="64"/>
      <c r="H28311" s="64"/>
      <c r="O28311" s="87"/>
      <c r="P28311" s="127"/>
      <c r="Q28311" s="127"/>
      <c r="R28311" s="127"/>
    </row>
    <row r="28312" spans="7:18" x14ac:dyDescent="0.2">
      <c r="G28312" s="64"/>
      <c r="H28312" s="64"/>
      <c r="O28312" s="87"/>
      <c r="P28312" s="127"/>
      <c r="Q28312" s="127"/>
      <c r="R28312" s="127"/>
    </row>
    <row r="28313" spans="7:18" x14ac:dyDescent="0.2">
      <c r="G28313" s="64"/>
      <c r="H28313" s="64"/>
      <c r="O28313" s="87"/>
      <c r="P28313" s="127"/>
      <c r="Q28313" s="127"/>
      <c r="R28313" s="127"/>
    </row>
    <row r="28314" spans="7:18" x14ac:dyDescent="0.2">
      <c r="G28314" s="64"/>
      <c r="H28314" s="64"/>
      <c r="O28314" s="87"/>
      <c r="P28314" s="127"/>
      <c r="Q28314" s="127"/>
      <c r="R28314" s="127"/>
    </row>
    <row r="28315" spans="7:18" x14ac:dyDescent="0.2">
      <c r="G28315" s="64"/>
      <c r="H28315" s="64"/>
      <c r="O28315" s="87"/>
      <c r="P28315" s="127"/>
      <c r="Q28315" s="127"/>
      <c r="R28315" s="127"/>
    </row>
    <row r="28316" spans="7:18" x14ac:dyDescent="0.2">
      <c r="G28316" s="64"/>
      <c r="H28316" s="64"/>
      <c r="O28316" s="87"/>
      <c r="P28316" s="127"/>
      <c r="Q28316" s="127"/>
      <c r="R28316" s="127"/>
    </row>
    <row r="28317" spans="7:18" x14ac:dyDescent="0.2">
      <c r="G28317" s="64"/>
      <c r="H28317" s="64"/>
      <c r="O28317" s="87"/>
      <c r="P28317" s="127"/>
      <c r="Q28317" s="127"/>
      <c r="R28317" s="127"/>
    </row>
    <row r="28318" spans="7:18" x14ac:dyDescent="0.2">
      <c r="G28318" s="64"/>
      <c r="H28318" s="64"/>
      <c r="O28318" s="87"/>
      <c r="P28318" s="127"/>
      <c r="Q28318" s="127"/>
      <c r="R28318" s="127"/>
    </row>
    <row r="28319" spans="7:18" x14ac:dyDescent="0.2">
      <c r="G28319" s="64"/>
      <c r="H28319" s="64"/>
      <c r="O28319" s="87"/>
      <c r="P28319" s="127"/>
      <c r="Q28319" s="127"/>
      <c r="R28319" s="127"/>
    </row>
    <row r="28320" spans="7:18" x14ac:dyDescent="0.2">
      <c r="G28320" s="64"/>
      <c r="H28320" s="64"/>
      <c r="O28320" s="87"/>
      <c r="P28320" s="127"/>
      <c r="Q28320" s="127"/>
      <c r="R28320" s="127"/>
    </row>
    <row r="28321" spans="7:18" x14ac:dyDescent="0.2">
      <c r="G28321" s="64"/>
      <c r="H28321" s="64"/>
      <c r="O28321" s="87"/>
      <c r="P28321" s="127"/>
      <c r="Q28321" s="127"/>
      <c r="R28321" s="127"/>
    </row>
    <row r="28322" spans="7:18" x14ac:dyDescent="0.2">
      <c r="G28322" s="64"/>
      <c r="H28322" s="64"/>
      <c r="O28322" s="87"/>
      <c r="P28322" s="127"/>
      <c r="Q28322" s="127"/>
      <c r="R28322" s="127"/>
    </row>
    <row r="28323" spans="7:18" x14ac:dyDescent="0.2">
      <c r="G28323" s="64"/>
      <c r="H28323" s="64"/>
      <c r="O28323" s="87"/>
      <c r="P28323" s="127"/>
      <c r="Q28323" s="127"/>
      <c r="R28323" s="127"/>
    </row>
    <row r="28324" spans="7:18" x14ac:dyDescent="0.2">
      <c r="G28324" s="64"/>
      <c r="H28324" s="64"/>
      <c r="O28324" s="87"/>
      <c r="P28324" s="127"/>
      <c r="Q28324" s="127"/>
      <c r="R28324" s="127"/>
    </row>
    <row r="28325" spans="7:18" x14ac:dyDescent="0.2">
      <c r="G28325" s="64"/>
      <c r="H28325" s="64"/>
      <c r="O28325" s="87"/>
      <c r="P28325" s="127"/>
      <c r="Q28325" s="127"/>
      <c r="R28325" s="127"/>
    </row>
    <row r="28326" spans="7:18" x14ac:dyDescent="0.2">
      <c r="G28326" s="64"/>
      <c r="H28326" s="64"/>
      <c r="O28326" s="87"/>
      <c r="P28326" s="127"/>
      <c r="Q28326" s="127"/>
      <c r="R28326" s="127"/>
    </row>
    <row r="28327" spans="7:18" x14ac:dyDescent="0.2">
      <c r="G28327" s="64"/>
      <c r="H28327" s="64"/>
      <c r="O28327" s="87"/>
      <c r="P28327" s="127"/>
      <c r="Q28327" s="127"/>
      <c r="R28327" s="127"/>
    </row>
    <row r="28328" spans="7:18" x14ac:dyDescent="0.2">
      <c r="G28328" s="64"/>
      <c r="H28328" s="64"/>
      <c r="O28328" s="87"/>
      <c r="P28328" s="127"/>
      <c r="Q28328" s="127"/>
      <c r="R28328" s="127"/>
    </row>
    <row r="28329" spans="7:18" x14ac:dyDescent="0.2">
      <c r="G28329" s="64"/>
      <c r="H28329" s="64"/>
      <c r="O28329" s="87"/>
      <c r="P28329" s="127"/>
      <c r="Q28329" s="127"/>
      <c r="R28329" s="127"/>
    </row>
    <row r="28330" spans="7:18" x14ac:dyDescent="0.2">
      <c r="G28330" s="64"/>
      <c r="H28330" s="64"/>
      <c r="O28330" s="87"/>
      <c r="P28330" s="127"/>
      <c r="Q28330" s="127"/>
      <c r="R28330" s="127"/>
    </row>
    <row r="28331" spans="7:18" x14ac:dyDescent="0.2">
      <c r="G28331" s="64"/>
      <c r="H28331" s="64"/>
      <c r="O28331" s="87"/>
      <c r="P28331" s="127"/>
      <c r="Q28331" s="127"/>
      <c r="R28331" s="127"/>
    </row>
    <row r="28332" spans="7:18" x14ac:dyDescent="0.2">
      <c r="G28332" s="64"/>
      <c r="H28332" s="64"/>
      <c r="O28332" s="87"/>
      <c r="P28332" s="127"/>
      <c r="Q28332" s="127"/>
      <c r="R28332" s="127"/>
    </row>
    <row r="28333" spans="7:18" x14ac:dyDescent="0.2">
      <c r="G28333" s="64"/>
      <c r="H28333" s="64"/>
      <c r="O28333" s="87"/>
      <c r="P28333" s="127"/>
      <c r="Q28333" s="127"/>
      <c r="R28333" s="127"/>
    </row>
    <row r="28334" spans="7:18" x14ac:dyDescent="0.2">
      <c r="G28334" s="64"/>
      <c r="H28334" s="64"/>
      <c r="O28334" s="87"/>
      <c r="P28334" s="127"/>
      <c r="Q28334" s="127"/>
      <c r="R28334" s="127"/>
    </row>
    <row r="28335" spans="7:18" x14ac:dyDescent="0.2">
      <c r="G28335" s="64"/>
      <c r="H28335" s="64"/>
      <c r="O28335" s="87"/>
      <c r="P28335" s="127"/>
      <c r="Q28335" s="127"/>
      <c r="R28335" s="127"/>
    </row>
    <row r="28336" spans="7:18" x14ac:dyDescent="0.2">
      <c r="G28336" s="64"/>
      <c r="H28336" s="64"/>
      <c r="O28336" s="87"/>
      <c r="P28336" s="127"/>
      <c r="Q28336" s="127"/>
      <c r="R28336" s="127"/>
    </row>
    <row r="28337" spans="7:18" x14ac:dyDescent="0.2">
      <c r="G28337" s="64"/>
      <c r="H28337" s="64"/>
      <c r="O28337" s="87"/>
      <c r="P28337" s="127"/>
      <c r="Q28337" s="127"/>
      <c r="R28337" s="127"/>
    </row>
    <row r="28338" spans="7:18" x14ac:dyDescent="0.2">
      <c r="G28338" s="64"/>
      <c r="H28338" s="64"/>
      <c r="O28338" s="87"/>
      <c r="P28338" s="127"/>
      <c r="Q28338" s="127"/>
      <c r="R28338" s="127"/>
    </row>
    <row r="28339" spans="7:18" x14ac:dyDescent="0.2">
      <c r="G28339" s="64"/>
      <c r="H28339" s="64"/>
      <c r="O28339" s="87"/>
      <c r="P28339" s="127"/>
      <c r="Q28339" s="127"/>
      <c r="R28339" s="127"/>
    </row>
    <row r="28340" spans="7:18" x14ac:dyDescent="0.2">
      <c r="G28340" s="64"/>
      <c r="H28340" s="64"/>
      <c r="O28340" s="87"/>
      <c r="P28340" s="127"/>
      <c r="Q28340" s="127"/>
      <c r="R28340" s="127"/>
    </row>
    <row r="28341" spans="7:18" x14ac:dyDescent="0.2">
      <c r="G28341" s="64"/>
      <c r="H28341" s="64"/>
      <c r="O28341" s="87"/>
      <c r="P28341" s="127"/>
      <c r="Q28341" s="127"/>
      <c r="R28341" s="127"/>
    </row>
    <row r="28342" spans="7:18" x14ac:dyDescent="0.2">
      <c r="G28342" s="64"/>
      <c r="H28342" s="64"/>
      <c r="O28342" s="87"/>
      <c r="P28342" s="127"/>
      <c r="Q28342" s="127"/>
      <c r="R28342" s="127"/>
    </row>
    <row r="28343" spans="7:18" x14ac:dyDescent="0.2">
      <c r="G28343" s="64"/>
      <c r="H28343" s="64"/>
      <c r="O28343" s="87"/>
      <c r="P28343" s="127"/>
      <c r="Q28343" s="127"/>
      <c r="R28343" s="127"/>
    </row>
    <row r="28344" spans="7:18" x14ac:dyDescent="0.2">
      <c r="G28344" s="64"/>
      <c r="H28344" s="64"/>
      <c r="O28344" s="87"/>
      <c r="P28344" s="127"/>
      <c r="Q28344" s="127"/>
      <c r="R28344" s="127"/>
    </row>
    <row r="28345" spans="7:18" x14ac:dyDescent="0.2">
      <c r="G28345" s="64"/>
      <c r="H28345" s="64"/>
      <c r="O28345" s="87"/>
      <c r="P28345" s="127"/>
      <c r="Q28345" s="127"/>
      <c r="R28345" s="127"/>
    </row>
    <row r="28346" spans="7:18" x14ac:dyDescent="0.2">
      <c r="G28346" s="64"/>
      <c r="H28346" s="64"/>
      <c r="O28346" s="87"/>
      <c r="P28346" s="127"/>
      <c r="Q28346" s="127"/>
      <c r="R28346" s="127"/>
    </row>
    <row r="28347" spans="7:18" x14ac:dyDescent="0.2">
      <c r="G28347" s="64"/>
      <c r="H28347" s="64"/>
      <c r="O28347" s="87"/>
      <c r="P28347" s="127"/>
      <c r="Q28347" s="127"/>
      <c r="R28347" s="127"/>
    </row>
    <row r="28348" spans="7:18" x14ac:dyDescent="0.2">
      <c r="G28348" s="64"/>
      <c r="H28348" s="64"/>
      <c r="O28348" s="87"/>
      <c r="P28348" s="127"/>
      <c r="Q28348" s="127"/>
      <c r="R28348" s="127"/>
    </row>
    <row r="28349" spans="7:18" x14ac:dyDescent="0.2">
      <c r="G28349" s="64"/>
      <c r="H28349" s="64"/>
      <c r="O28349" s="87"/>
      <c r="P28349" s="127"/>
      <c r="Q28349" s="127"/>
      <c r="R28349" s="127"/>
    </row>
    <row r="28350" spans="7:18" x14ac:dyDescent="0.2">
      <c r="G28350" s="64"/>
      <c r="H28350" s="64"/>
      <c r="O28350" s="87"/>
      <c r="P28350" s="127"/>
      <c r="Q28350" s="127"/>
      <c r="R28350" s="127"/>
    </row>
    <row r="28351" spans="7:18" x14ac:dyDescent="0.2">
      <c r="G28351" s="64"/>
      <c r="H28351" s="64"/>
      <c r="O28351" s="87"/>
      <c r="P28351" s="127"/>
      <c r="Q28351" s="127"/>
      <c r="R28351" s="127"/>
    </row>
    <row r="28352" spans="7:18" x14ac:dyDescent="0.2">
      <c r="G28352" s="64"/>
      <c r="H28352" s="64"/>
      <c r="O28352" s="87"/>
      <c r="P28352" s="127"/>
      <c r="Q28352" s="127"/>
      <c r="R28352" s="127"/>
    </row>
    <row r="28353" spans="7:18" x14ac:dyDescent="0.2">
      <c r="G28353" s="64"/>
      <c r="H28353" s="64"/>
      <c r="O28353" s="87"/>
      <c r="P28353" s="127"/>
      <c r="Q28353" s="127"/>
      <c r="R28353" s="127"/>
    </row>
    <row r="28354" spans="7:18" x14ac:dyDescent="0.2">
      <c r="G28354" s="64"/>
      <c r="H28354" s="64"/>
      <c r="O28354" s="87"/>
      <c r="P28354" s="127"/>
      <c r="Q28354" s="127"/>
      <c r="R28354" s="127"/>
    </row>
    <row r="28355" spans="7:18" x14ac:dyDescent="0.2">
      <c r="G28355" s="64"/>
      <c r="H28355" s="64"/>
      <c r="O28355" s="87"/>
      <c r="P28355" s="127"/>
      <c r="Q28355" s="127"/>
      <c r="R28355" s="127"/>
    </row>
    <row r="28356" spans="7:18" x14ac:dyDescent="0.2">
      <c r="G28356" s="64"/>
      <c r="H28356" s="64"/>
      <c r="O28356" s="87"/>
      <c r="P28356" s="127"/>
      <c r="Q28356" s="127"/>
      <c r="R28356" s="127"/>
    </row>
    <row r="28357" spans="7:18" x14ac:dyDescent="0.2">
      <c r="G28357" s="64"/>
      <c r="H28357" s="64"/>
      <c r="O28357" s="87"/>
      <c r="P28357" s="127"/>
      <c r="Q28357" s="127"/>
      <c r="R28357" s="127"/>
    </row>
    <row r="28358" spans="7:18" x14ac:dyDescent="0.2">
      <c r="G28358" s="64"/>
      <c r="H28358" s="64"/>
      <c r="O28358" s="87"/>
      <c r="P28358" s="127"/>
      <c r="Q28358" s="127"/>
      <c r="R28358" s="127"/>
    </row>
    <row r="28359" spans="7:18" x14ac:dyDescent="0.2">
      <c r="G28359" s="64"/>
      <c r="H28359" s="64"/>
      <c r="O28359" s="87"/>
      <c r="P28359" s="127"/>
      <c r="Q28359" s="127"/>
      <c r="R28359" s="127"/>
    </row>
    <row r="28360" spans="7:18" x14ac:dyDescent="0.2">
      <c r="G28360" s="64"/>
      <c r="H28360" s="64"/>
      <c r="O28360" s="87"/>
      <c r="P28360" s="127"/>
      <c r="Q28360" s="127"/>
      <c r="R28360" s="127"/>
    </row>
    <row r="28361" spans="7:18" x14ac:dyDescent="0.2">
      <c r="G28361" s="64"/>
      <c r="H28361" s="64"/>
      <c r="O28361" s="87"/>
      <c r="P28361" s="127"/>
      <c r="Q28361" s="127"/>
      <c r="R28361" s="127"/>
    </row>
    <row r="28362" spans="7:18" x14ac:dyDescent="0.2">
      <c r="G28362" s="64"/>
      <c r="H28362" s="64"/>
      <c r="O28362" s="87"/>
      <c r="P28362" s="127"/>
      <c r="Q28362" s="127"/>
      <c r="R28362" s="127"/>
    </row>
    <row r="28363" spans="7:18" x14ac:dyDescent="0.2">
      <c r="G28363" s="64"/>
      <c r="H28363" s="64"/>
      <c r="O28363" s="87"/>
      <c r="P28363" s="127"/>
      <c r="Q28363" s="127"/>
      <c r="R28363" s="127"/>
    </row>
    <row r="28364" spans="7:18" x14ac:dyDescent="0.2">
      <c r="G28364" s="64"/>
      <c r="H28364" s="64"/>
      <c r="O28364" s="87"/>
      <c r="P28364" s="127"/>
      <c r="Q28364" s="127"/>
      <c r="R28364" s="127"/>
    </row>
    <row r="28365" spans="7:18" x14ac:dyDescent="0.2">
      <c r="G28365" s="64"/>
      <c r="H28365" s="64"/>
      <c r="O28365" s="87"/>
      <c r="P28365" s="127"/>
      <c r="Q28365" s="127"/>
      <c r="R28365" s="127"/>
    </row>
    <row r="28366" spans="7:18" x14ac:dyDescent="0.2">
      <c r="G28366" s="64"/>
      <c r="H28366" s="64"/>
      <c r="O28366" s="87"/>
      <c r="P28366" s="127"/>
      <c r="Q28366" s="127"/>
      <c r="R28366" s="127"/>
    </row>
    <row r="28367" spans="7:18" x14ac:dyDescent="0.2">
      <c r="G28367" s="64"/>
      <c r="H28367" s="64"/>
      <c r="O28367" s="87"/>
      <c r="P28367" s="127"/>
      <c r="Q28367" s="127"/>
      <c r="R28367" s="127"/>
    </row>
    <row r="28368" spans="7:18" x14ac:dyDescent="0.2">
      <c r="G28368" s="64"/>
      <c r="H28368" s="64"/>
      <c r="O28368" s="87"/>
      <c r="P28368" s="127"/>
      <c r="Q28368" s="127"/>
      <c r="R28368" s="127"/>
    </row>
    <row r="28369" spans="7:18" x14ac:dyDescent="0.2">
      <c r="G28369" s="64"/>
      <c r="H28369" s="64"/>
      <c r="O28369" s="87"/>
      <c r="P28369" s="127"/>
      <c r="Q28369" s="127"/>
      <c r="R28369" s="127"/>
    </row>
    <row r="28370" spans="7:18" x14ac:dyDescent="0.2">
      <c r="G28370" s="64"/>
      <c r="H28370" s="64"/>
      <c r="O28370" s="87"/>
      <c r="P28370" s="127"/>
      <c r="Q28370" s="127"/>
      <c r="R28370" s="127"/>
    </row>
    <row r="28371" spans="7:18" x14ac:dyDescent="0.2">
      <c r="G28371" s="64"/>
      <c r="H28371" s="64"/>
      <c r="O28371" s="87"/>
      <c r="P28371" s="127"/>
      <c r="Q28371" s="127"/>
      <c r="R28371" s="127"/>
    </row>
    <row r="28372" spans="7:18" x14ac:dyDescent="0.2">
      <c r="G28372" s="64"/>
      <c r="H28372" s="64"/>
      <c r="O28372" s="87"/>
      <c r="P28372" s="127"/>
      <c r="Q28372" s="127"/>
      <c r="R28372" s="127"/>
    </row>
    <row r="28373" spans="7:18" x14ac:dyDescent="0.2">
      <c r="G28373" s="64"/>
      <c r="H28373" s="64"/>
      <c r="O28373" s="87"/>
      <c r="P28373" s="127"/>
      <c r="Q28373" s="127"/>
      <c r="R28373" s="127"/>
    </row>
    <row r="28374" spans="7:18" x14ac:dyDescent="0.2">
      <c r="G28374" s="64"/>
      <c r="H28374" s="64"/>
      <c r="O28374" s="87"/>
      <c r="P28374" s="127"/>
      <c r="Q28374" s="127"/>
      <c r="R28374" s="127"/>
    </row>
    <row r="28375" spans="7:18" x14ac:dyDescent="0.2">
      <c r="G28375" s="64"/>
      <c r="H28375" s="64"/>
      <c r="O28375" s="87"/>
      <c r="P28375" s="127"/>
      <c r="Q28375" s="127"/>
      <c r="R28375" s="127"/>
    </row>
    <row r="28376" spans="7:18" x14ac:dyDescent="0.2">
      <c r="G28376" s="64"/>
      <c r="H28376" s="64"/>
      <c r="O28376" s="87"/>
      <c r="P28376" s="127"/>
      <c r="Q28376" s="127"/>
      <c r="R28376" s="127"/>
    </row>
    <row r="28377" spans="7:18" x14ac:dyDescent="0.2">
      <c r="G28377" s="64"/>
      <c r="H28377" s="64"/>
      <c r="O28377" s="87"/>
      <c r="P28377" s="127"/>
      <c r="Q28377" s="127"/>
      <c r="R28377" s="127"/>
    </row>
    <row r="28378" spans="7:18" x14ac:dyDescent="0.2">
      <c r="G28378" s="64"/>
      <c r="H28378" s="64"/>
      <c r="O28378" s="87"/>
      <c r="P28378" s="127"/>
      <c r="Q28378" s="127"/>
      <c r="R28378" s="127"/>
    </row>
    <row r="28379" spans="7:18" x14ac:dyDescent="0.2">
      <c r="G28379" s="64"/>
      <c r="H28379" s="64"/>
      <c r="O28379" s="87"/>
      <c r="P28379" s="127"/>
      <c r="Q28379" s="127"/>
      <c r="R28379" s="127"/>
    </row>
    <row r="28380" spans="7:18" x14ac:dyDescent="0.2">
      <c r="G28380" s="64"/>
      <c r="H28380" s="64"/>
      <c r="O28380" s="87"/>
      <c r="P28380" s="127"/>
      <c r="Q28380" s="127"/>
      <c r="R28380" s="127"/>
    </row>
    <row r="28381" spans="7:18" x14ac:dyDescent="0.2">
      <c r="G28381" s="64"/>
      <c r="H28381" s="64"/>
      <c r="O28381" s="87"/>
      <c r="P28381" s="127"/>
      <c r="Q28381" s="127"/>
      <c r="R28381" s="127"/>
    </row>
    <row r="28382" spans="7:18" x14ac:dyDescent="0.2">
      <c r="G28382" s="64"/>
      <c r="H28382" s="64"/>
      <c r="O28382" s="87"/>
      <c r="P28382" s="127"/>
      <c r="Q28382" s="127"/>
      <c r="R28382" s="127"/>
    </row>
    <row r="28383" spans="7:18" x14ac:dyDescent="0.2">
      <c r="G28383" s="64"/>
      <c r="H28383" s="64"/>
      <c r="O28383" s="87"/>
      <c r="P28383" s="127"/>
      <c r="Q28383" s="127"/>
      <c r="R28383" s="127"/>
    </row>
    <row r="28384" spans="7:18" x14ac:dyDescent="0.2">
      <c r="G28384" s="64"/>
      <c r="H28384" s="64"/>
      <c r="O28384" s="87"/>
      <c r="P28384" s="127"/>
      <c r="Q28384" s="127"/>
      <c r="R28384" s="127"/>
    </row>
    <row r="28385" spans="7:18" x14ac:dyDescent="0.2">
      <c r="G28385" s="64"/>
      <c r="H28385" s="64"/>
      <c r="O28385" s="87"/>
      <c r="P28385" s="127"/>
      <c r="Q28385" s="127"/>
      <c r="R28385" s="127"/>
    </row>
    <row r="28386" spans="7:18" x14ac:dyDescent="0.2">
      <c r="G28386" s="64"/>
      <c r="H28386" s="64"/>
      <c r="O28386" s="87"/>
      <c r="P28386" s="127"/>
      <c r="Q28386" s="127"/>
      <c r="R28386" s="127"/>
    </row>
    <row r="28387" spans="7:18" x14ac:dyDescent="0.2">
      <c r="G28387" s="64"/>
      <c r="H28387" s="64"/>
      <c r="O28387" s="87"/>
      <c r="P28387" s="127"/>
      <c r="Q28387" s="127"/>
      <c r="R28387" s="127"/>
    </row>
    <row r="28388" spans="7:18" x14ac:dyDescent="0.2">
      <c r="G28388" s="64"/>
      <c r="H28388" s="64"/>
      <c r="O28388" s="87"/>
      <c r="P28388" s="127"/>
      <c r="Q28388" s="127"/>
      <c r="R28388" s="127"/>
    </row>
    <row r="28389" spans="7:18" x14ac:dyDescent="0.2">
      <c r="G28389" s="64"/>
      <c r="H28389" s="64"/>
      <c r="O28389" s="87"/>
      <c r="P28389" s="127"/>
      <c r="Q28389" s="127"/>
      <c r="R28389" s="127"/>
    </row>
    <row r="28390" spans="7:18" x14ac:dyDescent="0.2">
      <c r="G28390" s="64"/>
      <c r="H28390" s="64"/>
      <c r="O28390" s="87"/>
      <c r="P28390" s="127"/>
      <c r="Q28390" s="127"/>
      <c r="R28390" s="127"/>
    </row>
    <row r="28391" spans="7:18" x14ac:dyDescent="0.2">
      <c r="G28391" s="64"/>
      <c r="H28391" s="64"/>
      <c r="O28391" s="87"/>
      <c r="P28391" s="127"/>
      <c r="Q28391" s="127"/>
      <c r="R28391" s="127"/>
    </row>
    <row r="28392" spans="7:18" x14ac:dyDescent="0.2">
      <c r="G28392" s="64"/>
      <c r="H28392" s="64"/>
      <c r="O28392" s="87"/>
      <c r="P28392" s="127"/>
      <c r="Q28392" s="127"/>
      <c r="R28392" s="127"/>
    </row>
    <row r="28393" spans="7:18" x14ac:dyDescent="0.2">
      <c r="G28393" s="64"/>
      <c r="H28393" s="64"/>
      <c r="O28393" s="87"/>
      <c r="P28393" s="127"/>
      <c r="Q28393" s="127"/>
      <c r="R28393" s="127"/>
    </row>
    <row r="28394" spans="7:18" x14ac:dyDescent="0.2">
      <c r="G28394" s="64"/>
      <c r="H28394" s="64"/>
      <c r="O28394" s="87"/>
      <c r="P28394" s="127"/>
      <c r="Q28394" s="127"/>
      <c r="R28394" s="127"/>
    </row>
    <row r="28395" spans="7:18" x14ac:dyDescent="0.2">
      <c r="G28395" s="64"/>
      <c r="H28395" s="64"/>
      <c r="O28395" s="87"/>
      <c r="P28395" s="127"/>
      <c r="Q28395" s="127"/>
      <c r="R28395" s="127"/>
    </row>
    <row r="28396" spans="7:18" x14ac:dyDescent="0.2">
      <c r="G28396" s="64"/>
      <c r="H28396" s="64"/>
      <c r="O28396" s="87"/>
      <c r="P28396" s="127"/>
      <c r="Q28396" s="127"/>
      <c r="R28396" s="127"/>
    </row>
    <row r="28397" spans="7:18" x14ac:dyDescent="0.2">
      <c r="G28397" s="64"/>
      <c r="H28397" s="64"/>
      <c r="O28397" s="87"/>
      <c r="P28397" s="127"/>
      <c r="Q28397" s="127"/>
      <c r="R28397" s="127"/>
    </row>
    <row r="28398" spans="7:18" x14ac:dyDescent="0.2">
      <c r="G28398" s="64"/>
      <c r="H28398" s="64"/>
      <c r="O28398" s="87"/>
      <c r="P28398" s="127"/>
      <c r="Q28398" s="127"/>
      <c r="R28398" s="127"/>
    </row>
    <row r="28399" spans="7:18" x14ac:dyDescent="0.2">
      <c r="G28399" s="64"/>
      <c r="H28399" s="64"/>
      <c r="O28399" s="87"/>
      <c r="P28399" s="127"/>
      <c r="Q28399" s="127"/>
      <c r="R28399" s="127"/>
    </row>
    <row r="28400" spans="7:18" x14ac:dyDescent="0.2">
      <c r="G28400" s="64"/>
      <c r="H28400" s="64"/>
      <c r="O28400" s="87"/>
      <c r="P28400" s="127"/>
      <c r="Q28400" s="127"/>
      <c r="R28400" s="127"/>
    </row>
    <row r="28401" spans="7:18" x14ac:dyDescent="0.2">
      <c r="G28401" s="64"/>
      <c r="H28401" s="64"/>
      <c r="O28401" s="87"/>
      <c r="P28401" s="127"/>
      <c r="Q28401" s="127"/>
      <c r="R28401" s="127"/>
    </row>
    <row r="28402" spans="7:18" x14ac:dyDescent="0.2">
      <c r="G28402" s="64"/>
      <c r="H28402" s="64"/>
      <c r="O28402" s="87"/>
      <c r="P28402" s="127"/>
      <c r="Q28402" s="127"/>
      <c r="R28402" s="127"/>
    </row>
    <row r="28403" spans="7:18" x14ac:dyDescent="0.2">
      <c r="G28403" s="64"/>
      <c r="H28403" s="64"/>
      <c r="O28403" s="87"/>
      <c r="P28403" s="127"/>
      <c r="Q28403" s="127"/>
      <c r="R28403" s="127"/>
    </row>
    <row r="28404" spans="7:18" x14ac:dyDescent="0.2">
      <c r="G28404" s="64"/>
      <c r="H28404" s="64"/>
      <c r="O28404" s="87"/>
      <c r="P28404" s="127"/>
      <c r="Q28404" s="127"/>
      <c r="R28404" s="127"/>
    </row>
    <row r="28405" spans="7:18" x14ac:dyDescent="0.2">
      <c r="G28405" s="64"/>
      <c r="H28405" s="64"/>
      <c r="O28405" s="87"/>
      <c r="P28405" s="127"/>
      <c r="Q28405" s="127"/>
      <c r="R28405" s="127"/>
    </row>
    <row r="28406" spans="7:18" x14ac:dyDescent="0.2">
      <c r="G28406" s="64"/>
      <c r="H28406" s="64"/>
      <c r="O28406" s="87"/>
      <c r="P28406" s="127"/>
      <c r="Q28406" s="127"/>
      <c r="R28406" s="127"/>
    </row>
    <row r="28407" spans="7:18" x14ac:dyDescent="0.2">
      <c r="G28407" s="64"/>
      <c r="H28407" s="64"/>
      <c r="O28407" s="87"/>
      <c r="P28407" s="127"/>
      <c r="Q28407" s="127"/>
      <c r="R28407" s="127"/>
    </row>
    <row r="28408" spans="7:18" x14ac:dyDescent="0.2">
      <c r="G28408" s="64"/>
      <c r="H28408" s="64"/>
      <c r="O28408" s="87"/>
      <c r="P28408" s="127"/>
      <c r="Q28408" s="127"/>
      <c r="R28408" s="127"/>
    </row>
    <row r="28409" spans="7:18" x14ac:dyDescent="0.2">
      <c r="G28409" s="64"/>
      <c r="H28409" s="64"/>
      <c r="O28409" s="87"/>
      <c r="P28409" s="127"/>
      <c r="Q28409" s="127"/>
      <c r="R28409" s="127"/>
    </row>
    <row r="28410" spans="7:18" x14ac:dyDescent="0.2">
      <c r="G28410" s="64"/>
      <c r="H28410" s="64"/>
      <c r="O28410" s="87"/>
      <c r="P28410" s="127"/>
      <c r="Q28410" s="127"/>
      <c r="R28410" s="127"/>
    </row>
    <row r="28411" spans="7:18" x14ac:dyDescent="0.2">
      <c r="G28411" s="64"/>
      <c r="H28411" s="64"/>
      <c r="O28411" s="87"/>
      <c r="P28411" s="127"/>
      <c r="Q28411" s="127"/>
      <c r="R28411" s="127"/>
    </row>
    <row r="28412" spans="7:18" x14ac:dyDescent="0.2">
      <c r="G28412" s="64"/>
      <c r="H28412" s="64"/>
      <c r="O28412" s="87"/>
      <c r="P28412" s="127"/>
      <c r="Q28412" s="127"/>
      <c r="R28412" s="127"/>
    </row>
    <row r="28413" spans="7:18" x14ac:dyDescent="0.2">
      <c r="G28413" s="64"/>
      <c r="H28413" s="64"/>
      <c r="O28413" s="87"/>
      <c r="P28413" s="127"/>
      <c r="Q28413" s="127"/>
      <c r="R28413" s="127"/>
    </row>
    <row r="28414" spans="7:18" x14ac:dyDescent="0.2">
      <c r="G28414" s="64"/>
      <c r="H28414" s="64"/>
      <c r="O28414" s="87"/>
      <c r="P28414" s="127"/>
      <c r="Q28414" s="127"/>
      <c r="R28414" s="127"/>
    </row>
    <row r="28415" spans="7:18" x14ac:dyDescent="0.2">
      <c r="G28415" s="64"/>
      <c r="H28415" s="64"/>
      <c r="O28415" s="87"/>
      <c r="P28415" s="127"/>
      <c r="Q28415" s="127"/>
      <c r="R28415" s="127"/>
    </row>
    <row r="28416" spans="7:18" x14ac:dyDescent="0.2">
      <c r="G28416" s="64"/>
      <c r="H28416" s="64"/>
      <c r="O28416" s="87"/>
      <c r="P28416" s="127"/>
      <c r="Q28416" s="127"/>
      <c r="R28416" s="127"/>
    </row>
    <row r="28417" spans="7:18" x14ac:dyDescent="0.2">
      <c r="G28417" s="64"/>
      <c r="H28417" s="64"/>
      <c r="O28417" s="87"/>
      <c r="P28417" s="127"/>
      <c r="Q28417" s="127"/>
      <c r="R28417" s="127"/>
    </row>
    <row r="28418" spans="7:18" x14ac:dyDescent="0.2">
      <c r="G28418" s="64"/>
      <c r="H28418" s="64"/>
      <c r="O28418" s="87"/>
      <c r="P28418" s="127"/>
      <c r="Q28418" s="127"/>
      <c r="R28418" s="127"/>
    </row>
    <row r="28419" spans="7:18" x14ac:dyDescent="0.2">
      <c r="G28419" s="64"/>
      <c r="H28419" s="64"/>
      <c r="O28419" s="87"/>
      <c r="P28419" s="127"/>
      <c r="Q28419" s="127"/>
      <c r="R28419" s="127"/>
    </row>
    <row r="28420" spans="7:18" x14ac:dyDescent="0.2">
      <c r="G28420" s="64"/>
      <c r="H28420" s="64"/>
      <c r="O28420" s="87"/>
      <c r="P28420" s="127"/>
      <c r="Q28420" s="127"/>
      <c r="R28420" s="127"/>
    </row>
    <row r="28421" spans="7:18" x14ac:dyDescent="0.2">
      <c r="G28421" s="64"/>
      <c r="H28421" s="64"/>
      <c r="O28421" s="87"/>
      <c r="P28421" s="127"/>
      <c r="Q28421" s="127"/>
      <c r="R28421" s="127"/>
    </row>
    <row r="28422" spans="7:18" x14ac:dyDescent="0.2">
      <c r="G28422" s="64"/>
      <c r="H28422" s="64"/>
      <c r="O28422" s="87"/>
      <c r="P28422" s="127"/>
      <c r="Q28422" s="127"/>
      <c r="R28422" s="127"/>
    </row>
    <row r="28423" spans="7:18" x14ac:dyDescent="0.2">
      <c r="G28423" s="64"/>
      <c r="H28423" s="64"/>
      <c r="O28423" s="87"/>
      <c r="P28423" s="127"/>
      <c r="Q28423" s="127"/>
      <c r="R28423" s="127"/>
    </row>
    <row r="28424" spans="7:18" x14ac:dyDescent="0.2">
      <c r="G28424" s="64"/>
      <c r="H28424" s="64"/>
      <c r="O28424" s="87"/>
      <c r="P28424" s="127"/>
      <c r="Q28424" s="127"/>
      <c r="R28424" s="127"/>
    </row>
    <row r="28425" spans="7:18" x14ac:dyDescent="0.2">
      <c r="G28425" s="64"/>
      <c r="H28425" s="64"/>
      <c r="O28425" s="87"/>
      <c r="P28425" s="127"/>
      <c r="Q28425" s="127"/>
      <c r="R28425" s="127"/>
    </row>
    <row r="28426" spans="7:18" x14ac:dyDescent="0.2">
      <c r="G28426" s="64"/>
      <c r="H28426" s="64"/>
      <c r="O28426" s="87"/>
      <c r="P28426" s="127"/>
      <c r="Q28426" s="127"/>
      <c r="R28426" s="127"/>
    </row>
    <row r="28427" spans="7:18" x14ac:dyDescent="0.2">
      <c r="G28427" s="64"/>
      <c r="H28427" s="64"/>
      <c r="O28427" s="87"/>
      <c r="P28427" s="127"/>
      <c r="Q28427" s="127"/>
      <c r="R28427" s="127"/>
    </row>
    <row r="28428" spans="7:18" x14ac:dyDescent="0.2">
      <c r="G28428" s="64"/>
      <c r="H28428" s="64"/>
      <c r="O28428" s="87"/>
      <c r="P28428" s="127"/>
      <c r="Q28428" s="127"/>
      <c r="R28428" s="127"/>
    </row>
    <row r="28429" spans="7:18" x14ac:dyDescent="0.2">
      <c r="G28429" s="64"/>
      <c r="H28429" s="64"/>
      <c r="O28429" s="87"/>
      <c r="P28429" s="127"/>
      <c r="Q28429" s="127"/>
      <c r="R28429" s="127"/>
    </row>
    <row r="28430" spans="7:18" x14ac:dyDescent="0.2">
      <c r="G28430" s="64"/>
      <c r="H28430" s="64"/>
      <c r="O28430" s="87"/>
      <c r="P28430" s="127"/>
      <c r="Q28430" s="127"/>
      <c r="R28430" s="127"/>
    </row>
    <row r="28431" spans="7:18" x14ac:dyDescent="0.2">
      <c r="G28431" s="64"/>
      <c r="H28431" s="64"/>
      <c r="O28431" s="87"/>
      <c r="P28431" s="127"/>
      <c r="Q28431" s="127"/>
      <c r="R28431" s="127"/>
    </row>
    <row r="28432" spans="7:18" x14ac:dyDescent="0.2">
      <c r="G28432" s="64"/>
      <c r="H28432" s="64"/>
      <c r="O28432" s="87"/>
      <c r="P28432" s="127"/>
      <c r="Q28432" s="127"/>
      <c r="R28432" s="127"/>
    </row>
    <row r="28433" spans="7:18" x14ac:dyDescent="0.2">
      <c r="G28433" s="64"/>
      <c r="H28433" s="64"/>
      <c r="O28433" s="87"/>
      <c r="P28433" s="127"/>
      <c r="Q28433" s="127"/>
      <c r="R28433" s="127"/>
    </row>
    <row r="28434" spans="7:18" x14ac:dyDescent="0.2">
      <c r="G28434" s="64"/>
      <c r="H28434" s="64"/>
      <c r="O28434" s="87"/>
      <c r="P28434" s="127"/>
      <c r="Q28434" s="127"/>
      <c r="R28434" s="127"/>
    </row>
    <row r="28435" spans="7:18" x14ac:dyDescent="0.2">
      <c r="G28435" s="64"/>
      <c r="H28435" s="64"/>
      <c r="O28435" s="87"/>
      <c r="P28435" s="127"/>
      <c r="Q28435" s="127"/>
      <c r="R28435" s="127"/>
    </row>
    <row r="28436" spans="7:18" x14ac:dyDescent="0.2">
      <c r="G28436" s="64"/>
      <c r="H28436" s="64"/>
      <c r="O28436" s="87"/>
      <c r="P28436" s="127"/>
      <c r="Q28436" s="127"/>
      <c r="R28436" s="127"/>
    </row>
    <row r="28437" spans="7:18" x14ac:dyDescent="0.2">
      <c r="G28437" s="64"/>
      <c r="H28437" s="64"/>
      <c r="O28437" s="87"/>
      <c r="P28437" s="127"/>
      <c r="Q28437" s="127"/>
      <c r="R28437" s="127"/>
    </row>
    <row r="28438" spans="7:18" x14ac:dyDescent="0.2">
      <c r="G28438" s="64"/>
      <c r="H28438" s="64"/>
      <c r="O28438" s="87"/>
      <c r="P28438" s="127"/>
      <c r="Q28438" s="127"/>
      <c r="R28438" s="127"/>
    </row>
    <row r="28439" spans="7:18" x14ac:dyDescent="0.2">
      <c r="G28439" s="64"/>
      <c r="H28439" s="64"/>
      <c r="O28439" s="87"/>
      <c r="P28439" s="127"/>
      <c r="Q28439" s="127"/>
      <c r="R28439" s="127"/>
    </row>
    <row r="28440" spans="7:18" x14ac:dyDescent="0.2">
      <c r="G28440" s="64"/>
      <c r="H28440" s="64"/>
      <c r="O28440" s="87"/>
      <c r="P28440" s="127"/>
      <c r="Q28440" s="127"/>
      <c r="R28440" s="127"/>
    </row>
    <row r="28441" spans="7:18" x14ac:dyDescent="0.2">
      <c r="G28441" s="64"/>
      <c r="H28441" s="64"/>
      <c r="O28441" s="87"/>
      <c r="P28441" s="127"/>
      <c r="Q28441" s="127"/>
      <c r="R28441" s="127"/>
    </row>
    <row r="28442" spans="7:18" x14ac:dyDescent="0.2">
      <c r="G28442" s="64"/>
      <c r="H28442" s="64"/>
      <c r="O28442" s="87"/>
      <c r="P28442" s="127"/>
      <c r="Q28442" s="127"/>
      <c r="R28442" s="127"/>
    </row>
    <row r="28443" spans="7:18" x14ac:dyDescent="0.2">
      <c r="G28443" s="64"/>
      <c r="H28443" s="64"/>
      <c r="O28443" s="87"/>
      <c r="P28443" s="127"/>
      <c r="Q28443" s="127"/>
      <c r="R28443" s="127"/>
    </row>
    <row r="28444" spans="7:18" x14ac:dyDescent="0.2">
      <c r="G28444" s="64"/>
      <c r="H28444" s="64"/>
      <c r="O28444" s="87"/>
      <c r="P28444" s="127"/>
      <c r="Q28444" s="127"/>
      <c r="R28444" s="127"/>
    </row>
    <row r="28445" spans="7:18" x14ac:dyDescent="0.2">
      <c r="G28445" s="64"/>
      <c r="H28445" s="64"/>
      <c r="O28445" s="87"/>
      <c r="P28445" s="127"/>
      <c r="Q28445" s="127"/>
      <c r="R28445" s="127"/>
    </row>
    <row r="28446" spans="7:18" x14ac:dyDescent="0.2">
      <c r="G28446" s="64"/>
      <c r="H28446" s="64"/>
      <c r="O28446" s="87"/>
      <c r="P28446" s="127"/>
      <c r="Q28446" s="127"/>
      <c r="R28446" s="127"/>
    </row>
    <row r="28447" spans="7:18" x14ac:dyDescent="0.2">
      <c r="G28447" s="64"/>
      <c r="H28447" s="64"/>
      <c r="O28447" s="87"/>
      <c r="P28447" s="127"/>
      <c r="Q28447" s="127"/>
      <c r="R28447" s="127"/>
    </row>
    <row r="28448" spans="7:18" x14ac:dyDescent="0.2">
      <c r="G28448" s="64"/>
      <c r="H28448" s="64"/>
      <c r="O28448" s="87"/>
      <c r="P28448" s="127"/>
      <c r="Q28448" s="127"/>
      <c r="R28448" s="127"/>
    </row>
    <row r="28449" spans="7:18" x14ac:dyDescent="0.2">
      <c r="G28449" s="64"/>
      <c r="H28449" s="64"/>
      <c r="O28449" s="87"/>
      <c r="P28449" s="127"/>
      <c r="Q28449" s="127"/>
      <c r="R28449" s="127"/>
    </row>
    <row r="28450" spans="7:18" x14ac:dyDescent="0.2">
      <c r="G28450" s="64"/>
      <c r="H28450" s="64"/>
      <c r="O28450" s="87"/>
      <c r="P28450" s="127"/>
      <c r="Q28450" s="127"/>
      <c r="R28450" s="127"/>
    </row>
    <row r="28451" spans="7:18" x14ac:dyDescent="0.2">
      <c r="G28451" s="64"/>
      <c r="H28451" s="64"/>
      <c r="O28451" s="87"/>
      <c r="P28451" s="127"/>
      <c r="Q28451" s="127"/>
      <c r="R28451" s="127"/>
    </row>
    <row r="28452" spans="7:18" x14ac:dyDescent="0.2">
      <c r="G28452" s="64"/>
      <c r="H28452" s="64"/>
      <c r="O28452" s="87"/>
      <c r="P28452" s="127"/>
      <c r="Q28452" s="127"/>
      <c r="R28452" s="127"/>
    </row>
    <row r="28453" spans="7:18" x14ac:dyDescent="0.2">
      <c r="G28453" s="64"/>
      <c r="H28453" s="64"/>
      <c r="O28453" s="87"/>
      <c r="P28453" s="127"/>
      <c r="Q28453" s="127"/>
      <c r="R28453" s="127"/>
    </row>
    <row r="28454" spans="7:18" x14ac:dyDescent="0.2">
      <c r="G28454" s="64"/>
      <c r="H28454" s="64"/>
      <c r="O28454" s="87"/>
      <c r="P28454" s="127"/>
      <c r="Q28454" s="127"/>
      <c r="R28454" s="127"/>
    </row>
    <row r="28455" spans="7:18" x14ac:dyDescent="0.2">
      <c r="G28455" s="64"/>
      <c r="H28455" s="64"/>
      <c r="O28455" s="87"/>
      <c r="P28455" s="127"/>
      <c r="Q28455" s="127"/>
      <c r="R28455" s="127"/>
    </row>
    <row r="28456" spans="7:18" x14ac:dyDescent="0.2">
      <c r="G28456" s="64"/>
      <c r="H28456" s="64"/>
      <c r="O28456" s="87"/>
      <c r="P28456" s="127"/>
      <c r="Q28456" s="127"/>
      <c r="R28456" s="127"/>
    </row>
    <row r="28457" spans="7:18" x14ac:dyDescent="0.2">
      <c r="G28457" s="64"/>
      <c r="H28457" s="64"/>
      <c r="O28457" s="87"/>
      <c r="P28457" s="127"/>
      <c r="Q28457" s="127"/>
      <c r="R28457" s="127"/>
    </row>
    <row r="28458" spans="7:18" x14ac:dyDescent="0.2">
      <c r="G28458" s="64"/>
      <c r="H28458" s="64"/>
      <c r="O28458" s="87"/>
      <c r="P28458" s="127"/>
      <c r="Q28458" s="127"/>
      <c r="R28458" s="127"/>
    </row>
    <row r="28459" spans="7:18" x14ac:dyDescent="0.2">
      <c r="G28459" s="64"/>
      <c r="H28459" s="64"/>
      <c r="O28459" s="87"/>
      <c r="P28459" s="127"/>
      <c r="Q28459" s="127"/>
      <c r="R28459" s="127"/>
    </row>
    <row r="28460" spans="7:18" x14ac:dyDescent="0.2">
      <c r="G28460" s="64"/>
      <c r="H28460" s="64"/>
      <c r="O28460" s="87"/>
      <c r="P28460" s="127"/>
      <c r="Q28460" s="127"/>
      <c r="R28460" s="127"/>
    </row>
    <row r="28461" spans="7:18" x14ac:dyDescent="0.2">
      <c r="G28461" s="64"/>
      <c r="H28461" s="64"/>
      <c r="O28461" s="87"/>
      <c r="P28461" s="127"/>
      <c r="Q28461" s="127"/>
      <c r="R28461" s="127"/>
    </row>
    <row r="28462" spans="7:18" x14ac:dyDescent="0.2">
      <c r="G28462" s="64"/>
      <c r="H28462" s="64"/>
      <c r="O28462" s="87"/>
      <c r="P28462" s="127"/>
      <c r="Q28462" s="127"/>
      <c r="R28462" s="127"/>
    </row>
    <row r="28463" spans="7:18" x14ac:dyDescent="0.2">
      <c r="G28463" s="64"/>
      <c r="H28463" s="64"/>
      <c r="O28463" s="87"/>
      <c r="P28463" s="127"/>
      <c r="Q28463" s="127"/>
      <c r="R28463" s="127"/>
    </row>
    <row r="28464" spans="7:18" x14ac:dyDescent="0.2">
      <c r="G28464" s="64"/>
      <c r="H28464" s="64"/>
      <c r="O28464" s="87"/>
      <c r="P28464" s="127"/>
      <c r="Q28464" s="127"/>
      <c r="R28464" s="127"/>
    </row>
    <row r="28465" spans="7:18" x14ac:dyDescent="0.2">
      <c r="G28465" s="64"/>
      <c r="H28465" s="64"/>
      <c r="O28465" s="87"/>
      <c r="P28465" s="127"/>
      <c r="Q28465" s="127"/>
      <c r="R28465" s="127"/>
    </row>
    <row r="28466" spans="7:18" x14ac:dyDescent="0.2">
      <c r="G28466" s="64"/>
      <c r="H28466" s="64"/>
      <c r="O28466" s="87"/>
      <c r="P28466" s="127"/>
      <c r="Q28466" s="127"/>
      <c r="R28466" s="127"/>
    </row>
    <row r="28467" spans="7:18" x14ac:dyDescent="0.2">
      <c r="G28467" s="64"/>
      <c r="H28467" s="64"/>
      <c r="O28467" s="87"/>
      <c r="P28467" s="127"/>
      <c r="Q28467" s="127"/>
      <c r="R28467" s="127"/>
    </row>
    <row r="28468" spans="7:18" x14ac:dyDescent="0.2">
      <c r="G28468" s="64"/>
      <c r="H28468" s="64"/>
      <c r="O28468" s="87"/>
      <c r="P28468" s="127"/>
      <c r="Q28468" s="127"/>
      <c r="R28468" s="127"/>
    </row>
    <row r="28469" spans="7:18" x14ac:dyDescent="0.2">
      <c r="G28469" s="64"/>
      <c r="H28469" s="64"/>
      <c r="O28469" s="87"/>
      <c r="P28469" s="127"/>
      <c r="Q28469" s="127"/>
      <c r="R28469" s="127"/>
    </row>
    <row r="28470" spans="7:18" x14ac:dyDescent="0.2">
      <c r="G28470" s="64"/>
      <c r="H28470" s="64"/>
      <c r="O28470" s="87"/>
      <c r="P28470" s="127"/>
      <c r="Q28470" s="127"/>
      <c r="R28470" s="127"/>
    </row>
    <row r="28471" spans="7:18" x14ac:dyDescent="0.2">
      <c r="G28471" s="64"/>
      <c r="H28471" s="64"/>
      <c r="O28471" s="87"/>
      <c r="P28471" s="127"/>
      <c r="Q28471" s="127"/>
      <c r="R28471" s="127"/>
    </row>
    <row r="28472" spans="7:18" x14ac:dyDescent="0.2">
      <c r="G28472" s="64"/>
      <c r="H28472" s="64"/>
      <c r="O28472" s="87"/>
      <c r="P28472" s="127"/>
      <c r="Q28472" s="127"/>
      <c r="R28472" s="127"/>
    </row>
    <row r="28473" spans="7:18" x14ac:dyDescent="0.2">
      <c r="G28473" s="64"/>
      <c r="H28473" s="64"/>
      <c r="O28473" s="87"/>
      <c r="P28473" s="127"/>
      <c r="Q28473" s="127"/>
      <c r="R28473" s="127"/>
    </row>
    <row r="28474" spans="7:18" x14ac:dyDescent="0.2">
      <c r="G28474" s="64"/>
      <c r="H28474" s="64"/>
      <c r="O28474" s="87"/>
      <c r="P28474" s="127"/>
      <c r="Q28474" s="127"/>
      <c r="R28474" s="127"/>
    </row>
    <row r="28475" spans="7:18" x14ac:dyDescent="0.2">
      <c r="G28475" s="64"/>
      <c r="H28475" s="64"/>
      <c r="O28475" s="87"/>
      <c r="P28475" s="127"/>
      <c r="Q28475" s="127"/>
      <c r="R28475" s="127"/>
    </row>
    <row r="28476" spans="7:18" x14ac:dyDescent="0.2">
      <c r="G28476" s="64"/>
      <c r="H28476" s="64"/>
      <c r="O28476" s="87"/>
      <c r="P28476" s="127"/>
      <c r="Q28476" s="127"/>
      <c r="R28476" s="127"/>
    </row>
    <row r="28477" spans="7:18" x14ac:dyDescent="0.2">
      <c r="G28477" s="64"/>
      <c r="H28477" s="64"/>
      <c r="O28477" s="87"/>
      <c r="P28477" s="127"/>
      <c r="Q28477" s="127"/>
      <c r="R28477" s="127"/>
    </row>
    <row r="28478" spans="7:18" x14ac:dyDescent="0.2">
      <c r="G28478" s="64"/>
      <c r="H28478" s="64"/>
      <c r="O28478" s="87"/>
      <c r="P28478" s="127"/>
      <c r="Q28478" s="127"/>
      <c r="R28478" s="127"/>
    </row>
    <row r="28479" spans="7:18" x14ac:dyDescent="0.2">
      <c r="G28479" s="64"/>
      <c r="H28479" s="64"/>
      <c r="O28479" s="87"/>
      <c r="P28479" s="127"/>
      <c r="Q28479" s="127"/>
      <c r="R28479" s="127"/>
    </row>
    <row r="28480" spans="7:18" x14ac:dyDescent="0.2">
      <c r="G28480" s="64"/>
      <c r="H28480" s="64"/>
      <c r="O28480" s="87"/>
      <c r="P28480" s="127"/>
      <c r="Q28480" s="127"/>
      <c r="R28480" s="127"/>
    </row>
    <row r="28481" spans="7:18" x14ac:dyDescent="0.2">
      <c r="G28481" s="64"/>
      <c r="H28481" s="64"/>
      <c r="O28481" s="87"/>
      <c r="P28481" s="127"/>
      <c r="Q28481" s="127"/>
      <c r="R28481" s="127"/>
    </row>
    <row r="28482" spans="7:18" x14ac:dyDescent="0.2">
      <c r="G28482" s="64"/>
      <c r="H28482" s="64"/>
      <c r="O28482" s="87"/>
      <c r="P28482" s="127"/>
      <c r="Q28482" s="127"/>
      <c r="R28482" s="127"/>
    </row>
    <row r="28483" spans="7:18" x14ac:dyDescent="0.2">
      <c r="G28483" s="64"/>
      <c r="H28483" s="64"/>
      <c r="O28483" s="87"/>
      <c r="P28483" s="127"/>
      <c r="Q28483" s="127"/>
      <c r="R28483" s="127"/>
    </row>
    <row r="28484" spans="7:18" x14ac:dyDescent="0.2">
      <c r="G28484" s="64"/>
      <c r="H28484" s="64"/>
      <c r="O28484" s="87"/>
      <c r="P28484" s="127"/>
      <c r="Q28484" s="127"/>
      <c r="R28484" s="127"/>
    </row>
    <row r="28485" spans="7:18" x14ac:dyDescent="0.2">
      <c r="G28485" s="64"/>
      <c r="H28485" s="64"/>
      <c r="O28485" s="87"/>
      <c r="P28485" s="127"/>
      <c r="Q28485" s="127"/>
      <c r="R28485" s="127"/>
    </row>
    <row r="28486" spans="7:18" x14ac:dyDescent="0.2">
      <c r="G28486" s="64"/>
      <c r="H28486" s="64"/>
      <c r="O28486" s="87"/>
      <c r="P28486" s="127"/>
      <c r="Q28486" s="127"/>
      <c r="R28486" s="127"/>
    </row>
    <row r="28487" spans="7:18" x14ac:dyDescent="0.2">
      <c r="G28487" s="64"/>
      <c r="H28487" s="64"/>
      <c r="O28487" s="87"/>
      <c r="P28487" s="127"/>
      <c r="Q28487" s="127"/>
      <c r="R28487" s="127"/>
    </row>
    <row r="28488" spans="7:18" x14ac:dyDescent="0.2">
      <c r="G28488" s="64"/>
      <c r="H28488" s="64"/>
      <c r="O28488" s="87"/>
      <c r="P28488" s="127"/>
      <c r="Q28488" s="127"/>
      <c r="R28488" s="127"/>
    </row>
    <row r="28489" spans="7:18" x14ac:dyDescent="0.2">
      <c r="G28489" s="64"/>
      <c r="H28489" s="64"/>
      <c r="O28489" s="87"/>
      <c r="P28489" s="127"/>
      <c r="Q28489" s="127"/>
      <c r="R28489" s="127"/>
    </row>
    <row r="28490" spans="7:18" x14ac:dyDescent="0.2">
      <c r="G28490" s="64"/>
      <c r="H28490" s="64"/>
      <c r="O28490" s="87"/>
      <c r="P28490" s="127"/>
      <c r="Q28490" s="127"/>
      <c r="R28490" s="127"/>
    </row>
    <row r="28491" spans="7:18" x14ac:dyDescent="0.2">
      <c r="G28491" s="64"/>
      <c r="H28491" s="64"/>
      <c r="O28491" s="87"/>
      <c r="P28491" s="127"/>
      <c r="Q28491" s="127"/>
      <c r="R28491" s="127"/>
    </row>
    <row r="28492" spans="7:18" x14ac:dyDescent="0.2">
      <c r="G28492" s="64"/>
      <c r="H28492" s="64"/>
      <c r="O28492" s="87"/>
      <c r="P28492" s="127"/>
      <c r="Q28492" s="127"/>
      <c r="R28492" s="127"/>
    </row>
    <row r="28493" spans="7:18" x14ac:dyDescent="0.2">
      <c r="G28493" s="64"/>
      <c r="H28493" s="64"/>
      <c r="O28493" s="87"/>
      <c r="P28493" s="127"/>
      <c r="Q28493" s="127"/>
      <c r="R28493" s="127"/>
    </row>
    <row r="28494" spans="7:18" x14ac:dyDescent="0.2">
      <c r="G28494" s="64"/>
      <c r="H28494" s="64"/>
      <c r="O28494" s="87"/>
      <c r="P28494" s="127"/>
      <c r="Q28494" s="127"/>
      <c r="R28494" s="127"/>
    </row>
    <row r="28495" spans="7:18" x14ac:dyDescent="0.2">
      <c r="G28495" s="64"/>
      <c r="H28495" s="64"/>
      <c r="O28495" s="87"/>
      <c r="P28495" s="127"/>
      <c r="Q28495" s="127"/>
      <c r="R28495" s="127"/>
    </row>
    <row r="28496" spans="7:18" x14ac:dyDescent="0.2">
      <c r="G28496" s="64"/>
      <c r="H28496" s="64"/>
      <c r="O28496" s="87"/>
      <c r="P28496" s="127"/>
      <c r="Q28496" s="127"/>
      <c r="R28496" s="127"/>
    </row>
    <row r="28497" spans="7:18" x14ac:dyDescent="0.2">
      <c r="G28497" s="64"/>
      <c r="H28497" s="64"/>
      <c r="O28497" s="87"/>
      <c r="P28497" s="127"/>
      <c r="Q28497" s="127"/>
      <c r="R28497" s="127"/>
    </row>
    <row r="28498" spans="7:18" x14ac:dyDescent="0.2">
      <c r="G28498" s="64"/>
      <c r="H28498" s="64"/>
      <c r="O28498" s="87"/>
      <c r="P28498" s="127"/>
      <c r="Q28498" s="127"/>
      <c r="R28498" s="127"/>
    </row>
    <row r="28499" spans="7:18" x14ac:dyDescent="0.2">
      <c r="G28499" s="64"/>
      <c r="H28499" s="64"/>
      <c r="O28499" s="87"/>
      <c r="P28499" s="127"/>
      <c r="Q28499" s="127"/>
      <c r="R28499" s="127"/>
    </row>
    <row r="28500" spans="7:18" x14ac:dyDescent="0.2">
      <c r="G28500" s="64"/>
      <c r="H28500" s="64"/>
      <c r="O28500" s="87"/>
      <c r="P28500" s="127"/>
      <c r="Q28500" s="127"/>
      <c r="R28500" s="127"/>
    </row>
    <row r="28501" spans="7:18" x14ac:dyDescent="0.2">
      <c r="G28501" s="64"/>
      <c r="H28501" s="64"/>
      <c r="O28501" s="87"/>
      <c r="P28501" s="127"/>
      <c r="Q28501" s="127"/>
      <c r="R28501" s="127"/>
    </row>
    <row r="28502" spans="7:18" x14ac:dyDescent="0.2">
      <c r="G28502" s="64"/>
      <c r="H28502" s="64"/>
      <c r="O28502" s="87"/>
      <c r="P28502" s="127"/>
      <c r="Q28502" s="127"/>
      <c r="R28502" s="127"/>
    </row>
    <row r="28503" spans="7:18" x14ac:dyDescent="0.2">
      <c r="G28503" s="64"/>
      <c r="H28503" s="64"/>
      <c r="O28503" s="87"/>
      <c r="P28503" s="127"/>
      <c r="Q28503" s="127"/>
      <c r="R28503" s="127"/>
    </row>
    <row r="28504" spans="7:18" x14ac:dyDescent="0.2">
      <c r="G28504" s="64"/>
      <c r="H28504" s="64"/>
      <c r="O28504" s="87"/>
      <c r="P28504" s="127"/>
      <c r="Q28504" s="127"/>
      <c r="R28504" s="127"/>
    </row>
    <row r="28505" spans="7:18" x14ac:dyDescent="0.2">
      <c r="G28505" s="64"/>
      <c r="H28505" s="64"/>
      <c r="O28505" s="87"/>
      <c r="P28505" s="127"/>
      <c r="Q28505" s="127"/>
      <c r="R28505" s="127"/>
    </row>
    <row r="28506" spans="7:18" x14ac:dyDescent="0.2">
      <c r="G28506" s="64"/>
      <c r="H28506" s="64"/>
      <c r="O28506" s="87"/>
      <c r="P28506" s="127"/>
      <c r="Q28506" s="127"/>
      <c r="R28506" s="127"/>
    </row>
    <row r="28507" spans="7:18" x14ac:dyDescent="0.2">
      <c r="G28507" s="64"/>
      <c r="H28507" s="64"/>
      <c r="O28507" s="87"/>
      <c r="P28507" s="127"/>
      <c r="Q28507" s="127"/>
      <c r="R28507" s="127"/>
    </row>
    <row r="28508" spans="7:18" x14ac:dyDescent="0.2">
      <c r="G28508" s="64"/>
      <c r="H28508" s="64"/>
      <c r="O28508" s="87"/>
      <c r="P28508" s="127"/>
      <c r="Q28508" s="127"/>
      <c r="R28508" s="127"/>
    </row>
    <row r="28509" spans="7:18" x14ac:dyDescent="0.2">
      <c r="G28509" s="64"/>
      <c r="H28509" s="64"/>
      <c r="O28509" s="87"/>
      <c r="P28509" s="127"/>
      <c r="Q28509" s="127"/>
      <c r="R28509" s="127"/>
    </row>
    <row r="28510" spans="7:18" x14ac:dyDescent="0.2">
      <c r="G28510" s="64"/>
      <c r="H28510" s="64"/>
      <c r="O28510" s="87"/>
      <c r="P28510" s="127"/>
      <c r="Q28510" s="127"/>
      <c r="R28510" s="127"/>
    </row>
    <row r="28511" spans="7:18" x14ac:dyDescent="0.2">
      <c r="G28511" s="64"/>
      <c r="H28511" s="64"/>
      <c r="O28511" s="87"/>
      <c r="P28511" s="127"/>
      <c r="Q28511" s="127"/>
      <c r="R28511" s="127"/>
    </row>
    <row r="28512" spans="7:18" x14ac:dyDescent="0.2">
      <c r="G28512" s="64"/>
      <c r="H28512" s="64"/>
      <c r="O28512" s="87"/>
      <c r="P28512" s="127"/>
      <c r="Q28512" s="127"/>
      <c r="R28512" s="127"/>
    </row>
    <row r="28513" spans="7:18" x14ac:dyDescent="0.2">
      <c r="G28513" s="64"/>
      <c r="H28513" s="64"/>
      <c r="O28513" s="87"/>
      <c r="P28513" s="127"/>
      <c r="Q28513" s="127"/>
      <c r="R28513" s="127"/>
    </row>
    <row r="28514" spans="7:18" x14ac:dyDescent="0.2">
      <c r="G28514" s="64"/>
      <c r="H28514" s="64"/>
      <c r="O28514" s="87"/>
      <c r="P28514" s="127"/>
      <c r="Q28514" s="127"/>
      <c r="R28514" s="127"/>
    </row>
    <row r="28515" spans="7:18" x14ac:dyDescent="0.2">
      <c r="G28515" s="64"/>
      <c r="H28515" s="64"/>
      <c r="O28515" s="87"/>
      <c r="P28515" s="127"/>
      <c r="Q28515" s="127"/>
      <c r="R28515" s="127"/>
    </row>
    <row r="28516" spans="7:18" x14ac:dyDescent="0.2">
      <c r="G28516" s="64"/>
      <c r="H28516" s="64"/>
      <c r="O28516" s="87"/>
      <c r="P28516" s="127"/>
      <c r="Q28516" s="127"/>
      <c r="R28516" s="127"/>
    </row>
    <row r="28517" spans="7:18" x14ac:dyDescent="0.2">
      <c r="G28517" s="64"/>
      <c r="H28517" s="64"/>
      <c r="O28517" s="87"/>
      <c r="P28517" s="127"/>
      <c r="Q28517" s="127"/>
      <c r="R28517" s="127"/>
    </row>
    <row r="28518" spans="7:18" x14ac:dyDescent="0.2">
      <c r="G28518" s="64"/>
      <c r="H28518" s="64"/>
      <c r="O28518" s="87"/>
      <c r="P28518" s="127"/>
      <c r="Q28518" s="127"/>
      <c r="R28518" s="127"/>
    </row>
    <row r="28519" spans="7:18" x14ac:dyDescent="0.2">
      <c r="G28519" s="64"/>
      <c r="H28519" s="64"/>
      <c r="O28519" s="87"/>
      <c r="P28519" s="127"/>
      <c r="Q28519" s="127"/>
      <c r="R28519" s="127"/>
    </row>
    <row r="28520" spans="7:18" x14ac:dyDescent="0.2">
      <c r="G28520" s="64"/>
      <c r="H28520" s="64"/>
      <c r="O28520" s="87"/>
      <c r="P28520" s="127"/>
      <c r="Q28520" s="127"/>
      <c r="R28520" s="127"/>
    </row>
    <row r="28521" spans="7:18" x14ac:dyDescent="0.2">
      <c r="G28521" s="64"/>
      <c r="H28521" s="64"/>
      <c r="O28521" s="87"/>
      <c r="P28521" s="127"/>
      <c r="Q28521" s="127"/>
      <c r="R28521" s="127"/>
    </row>
    <row r="28522" spans="7:18" x14ac:dyDescent="0.2">
      <c r="G28522" s="64"/>
      <c r="H28522" s="64"/>
      <c r="O28522" s="87"/>
      <c r="P28522" s="127"/>
      <c r="Q28522" s="127"/>
      <c r="R28522" s="127"/>
    </row>
    <row r="28523" spans="7:18" x14ac:dyDescent="0.2">
      <c r="G28523" s="64"/>
      <c r="H28523" s="64"/>
      <c r="O28523" s="87"/>
      <c r="P28523" s="127"/>
      <c r="Q28523" s="127"/>
      <c r="R28523" s="127"/>
    </row>
    <row r="28524" spans="7:18" x14ac:dyDescent="0.2">
      <c r="G28524" s="64"/>
      <c r="H28524" s="64"/>
      <c r="O28524" s="87"/>
      <c r="P28524" s="127"/>
      <c r="Q28524" s="127"/>
      <c r="R28524" s="127"/>
    </row>
    <row r="28525" spans="7:18" x14ac:dyDescent="0.2">
      <c r="G28525" s="64"/>
      <c r="H28525" s="64"/>
      <c r="O28525" s="87"/>
      <c r="P28525" s="127"/>
      <c r="Q28525" s="127"/>
      <c r="R28525" s="127"/>
    </row>
    <row r="28526" spans="7:18" x14ac:dyDescent="0.2">
      <c r="G28526" s="64"/>
      <c r="H28526" s="64"/>
      <c r="O28526" s="87"/>
      <c r="P28526" s="127"/>
      <c r="Q28526" s="127"/>
      <c r="R28526" s="127"/>
    </row>
    <row r="28527" spans="7:18" x14ac:dyDescent="0.2">
      <c r="G28527" s="64"/>
      <c r="H28527" s="64"/>
      <c r="O28527" s="87"/>
      <c r="P28527" s="127"/>
      <c r="Q28527" s="127"/>
      <c r="R28527" s="127"/>
    </row>
    <row r="28528" spans="7:18" x14ac:dyDescent="0.2">
      <c r="G28528" s="64"/>
      <c r="H28528" s="64"/>
      <c r="O28528" s="87"/>
      <c r="P28528" s="127"/>
      <c r="Q28528" s="127"/>
      <c r="R28528" s="127"/>
    </row>
    <row r="28529" spans="7:18" x14ac:dyDescent="0.2">
      <c r="G28529" s="64"/>
      <c r="H28529" s="64"/>
      <c r="O28529" s="87"/>
      <c r="P28529" s="127"/>
      <c r="Q28529" s="127"/>
      <c r="R28529" s="127"/>
    </row>
    <row r="28530" spans="7:18" x14ac:dyDescent="0.2">
      <c r="G28530" s="64"/>
      <c r="H28530" s="64"/>
      <c r="O28530" s="87"/>
      <c r="P28530" s="127"/>
      <c r="Q28530" s="127"/>
      <c r="R28530" s="127"/>
    </row>
    <row r="28531" spans="7:18" x14ac:dyDescent="0.2">
      <c r="G28531" s="64"/>
      <c r="H28531" s="64"/>
      <c r="O28531" s="87"/>
      <c r="P28531" s="127"/>
      <c r="Q28531" s="127"/>
      <c r="R28531" s="127"/>
    </row>
    <row r="28532" spans="7:18" x14ac:dyDescent="0.2">
      <c r="G28532" s="64"/>
      <c r="H28532" s="64"/>
      <c r="O28532" s="87"/>
      <c r="P28532" s="127"/>
      <c r="Q28532" s="127"/>
      <c r="R28532" s="127"/>
    </row>
    <row r="28533" spans="7:18" x14ac:dyDescent="0.2">
      <c r="G28533" s="64"/>
      <c r="H28533" s="64"/>
      <c r="O28533" s="87"/>
      <c r="P28533" s="127"/>
      <c r="Q28533" s="127"/>
      <c r="R28533" s="127"/>
    </row>
    <row r="28534" spans="7:18" x14ac:dyDescent="0.2">
      <c r="G28534" s="64"/>
      <c r="H28534" s="64"/>
      <c r="O28534" s="87"/>
      <c r="P28534" s="127"/>
      <c r="Q28534" s="127"/>
      <c r="R28534" s="127"/>
    </row>
    <row r="28535" spans="7:18" x14ac:dyDescent="0.2">
      <c r="G28535" s="64"/>
      <c r="H28535" s="64"/>
      <c r="O28535" s="87"/>
      <c r="P28535" s="127"/>
      <c r="Q28535" s="127"/>
      <c r="R28535" s="127"/>
    </row>
    <row r="28536" spans="7:18" x14ac:dyDescent="0.2">
      <c r="G28536" s="64"/>
      <c r="H28536" s="64"/>
      <c r="O28536" s="87"/>
      <c r="P28536" s="127"/>
      <c r="Q28536" s="127"/>
      <c r="R28536" s="127"/>
    </row>
    <row r="28537" spans="7:18" x14ac:dyDescent="0.2">
      <c r="G28537" s="64"/>
      <c r="H28537" s="64"/>
      <c r="O28537" s="87"/>
      <c r="P28537" s="127"/>
      <c r="Q28537" s="127"/>
      <c r="R28537" s="127"/>
    </row>
    <row r="28538" spans="7:18" x14ac:dyDescent="0.2">
      <c r="G28538" s="64"/>
      <c r="H28538" s="64"/>
      <c r="O28538" s="87"/>
      <c r="P28538" s="127"/>
      <c r="Q28538" s="127"/>
      <c r="R28538" s="127"/>
    </row>
    <row r="28539" spans="7:18" x14ac:dyDescent="0.2">
      <c r="G28539" s="64"/>
      <c r="H28539" s="64"/>
      <c r="O28539" s="87"/>
      <c r="P28539" s="127"/>
      <c r="Q28539" s="127"/>
      <c r="R28539" s="127"/>
    </row>
    <row r="28540" spans="7:18" x14ac:dyDescent="0.2">
      <c r="G28540" s="64"/>
      <c r="H28540" s="64"/>
      <c r="O28540" s="87"/>
      <c r="P28540" s="127"/>
      <c r="Q28540" s="127"/>
      <c r="R28540" s="127"/>
    </row>
    <row r="28541" spans="7:18" x14ac:dyDescent="0.2">
      <c r="G28541" s="64"/>
      <c r="H28541" s="64"/>
      <c r="O28541" s="87"/>
      <c r="P28541" s="127"/>
      <c r="Q28541" s="127"/>
      <c r="R28541" s="127"/>
    </row>
    <row r="28542" spans="7:18" x14ac:dyDescent="0.2">
      <c r="G28542" s="64"/>
      <c r="H28542" s="64"/>
      <c r="O28542" s="87"/>
      <c r="P28542" s="127"/>
      <c r="Q28542" s="127"/>
      <c r="R28542" s="127"/>
    </row>
    <row r="28543" spans="7:18" x14ac:dyDescent="0.2">
      <c r="G28543" s="64"/>
      <c r="H28543" s="64"/>
      <c r="O28543" s="87"/>
      <c r="P28543" s="127"/>
      <c r="Q28543" s="127"/>
      <c r="R28543" s="127"/>
    </row>
    <row r="28544" spans="7:18" x14ac:dyDescent="0.2">
      <c r="G28544" s="64"/>
      <c r="H28544" s="64"/>
      <c r="O28544" s="87"/>
      <c r="P28544" s="127"/>
      <c r="Q28544" s="127"/>
      <c r="R28544" s="127"/>
    </row>
    <row r="28545" spans="7:18" x14ac:dyDescent="0.2">
      <c r="G28545" s="64"/>
      <c r="H28545" s="64"/>
      <c r="O28545" s="87"/>
      <c r="P28545" s="127"/>
      <c r="Q28545" s="127"/>
      <c r="R28545" s="127"/>
    </row>
    <row r="28546" spans="7:18" x14ac:dyDescent="0.2">
      <c r="G28546" s="64"/>
      <c r="H28546" s="64"/>
      <c r="O28546" s="87"/>
      <c r="P28546" s="127"/>
      <c r="Q28546" s="127"/>
      <c r="R28546" s="127"/>
    </row>
    <row r="28547" spans="7:18" x14ac:dyDescent="0.2">
      <c r="G28547" s="64"/>
      <c r="H28547" s="64"/>
      <c r="O28547" s="87"/>
      <c r="P28547" s="127"/>
      <c r="Q28547" s="127"/>
      <c r="R28547" s="127"/>
    </row>
    <row r="28548" spans="7:18" x14ac:dyDescent="0.2">
      <c r="G28548" s="64"/>
      <c r="H28548" s="64"/>
      <c r="O28548" s="87"/>
      <c r="P28548" s="127"/>
      <c r="Q28548" s="127"/>
      <c r="R28548" s="127"/>
    </row>
    <row r="28549" spans="7:18" x14ac:dyDescent="0.2">
      <c r="G28549" s="64"/>
      <c r="H28549" s="64"/>
      <c r="O28549" s="87"/>
      <c r="P28549" s="127"/>
      <c r="Q28549" s="127"/>
      <c r="R28549" s="127"/>
    </row>
    <row r="28550" spans="7:18" x14ac:dyDescent="0.2">
      <c r="G28550" s="64"/>
      <c r="H28550" s="64"/>
      <c r="O28550" s="87"/>
      <c r="P28550" s="127"/>
      <c r="Q28550" s="127"/>
      <c r="R28550" s="127"/>
    </row>
    <row r="28551" spans="7:18" x14ac:dyDescent="0.2">
      <c r="G28551" s="64"/>
      <c r="H28551" s="64"/>
      <c r="O28551" s="87"/>
      <c r="P28551" s="127"/>
      <c r="Q28551" s="127"/>
      <c r="R28551" s="127"/>
    </row>
    <row r="28552" spans="7:18" x14ac:dyDescent="0.2">
      <c r="G28552" s="64"/>
      <c r="H28552" s="64"/>
      <c r="O28552" s="87"/>
      <c r="P28552" s="127"/>
      <c r="Q28552" s="127"/>
      <c r="R28552" s="127"/>
    </row>
    <row r="28553" spans="7:18" x14ac:dyDescent="0.2">
      <c r="G28553" s="64"/>
      <c r="H28553" s="64"/>
      <c r="O28553" s="87"/>
      <c r="P28553" s="127"/>
      <c r="Q28553" s="127"/>
      <c r="R28553" s="127"/>
    </row>
    <row r="28554" spans="7:18" x14ac:dyDescent="0.2">
      <c r="G28554" s="64"/>
      <c r="H28554" s="64"/>
      <c r="O28554" s="87"/>
      <c r="P28554" s="127"/>
      <c r="Q28554" s="127"/>
      <c r="R28554" s="127"/>
    </row>
    <row r="28555" spans="7:18" x14ac:dyDescent="0.2">
      <c r="G28555" s="64"/>
      <c r="H28555" s="64"/>
      <c r="O28555" s="87"/>
      <c r="P28555" s="127"/>
      <c r="Q28555" s="127"/>
      <c r="R28555" s="127"/>
    </row>
    <row r="28556" spans="7:18" x14ac:dyDescent="0.2">
      <c r="G28556" s="64"/>
      <c r="H28556" s="64"/>
      <c r="O28556" s="87"/>
      <c r="P28556" s="127"/>
      <c r="Q28556" s="127"/>
      <c r="R28556" s="127"/>
    </row>
    <row r="28557" spans="7:18" x14ac:dyDescent="0.2">
      <c r="G28557" s="64"/>
      <c r="H28557" s="64"/>
      <c r="O28557" s="87"/>
      <c r="P28557" s="127"/>
      <c r="Q28557" s="127"/>
      <c r="R28557" s="127"/>
    </row>
    <row r="28558" spans="7:18" x14ac:dyDescent="0.2">
      <c r="G28558" s="64"/>
      <c r="H28558" s="64"/>
      <c r="O28558" s="87"/>
      <c r="P28558" s="127"/>
      <c r="Q28558" s="127"/>
      <c r="R28558" s="127"/>
    </row>
    <row r="28559" spans="7:18" x14ac:dyDescent="0.2">
      <c r="G28559" s="64"/>
      <c r="H28559" s="64"/>
      <c r="O28559" s="87"/>
      <c r="P28559" s="127"/>
      <c r="Q28559" s="127"/>
      <c r="R28559" s="127"/>
    </row>
    <row r="28560" spans="7:18" x14ac:dyDescent="0.2">
      <c r="G28560" s="64"/>
      <c r="H28560" s="64"/>
      <c r="O28560" s="87"/>
      <c r="P28560" s="127"/>
      <c r="Q28560" s="127"/>
      <c r="R28560" s="127"/>
    </row>
    <row r="28561" spans="7:18" x14ac:dyDescent="0.2">
      <c r="G28561" s="64"/>
      <c r="H28561" s="64"/>
      <c r="O28561" s="87"/>
      <c r="P28561" s="127"/>
      <c r="Q28561" s="127"/>
      <c r="R28561" s="127"/>
    </row>
    <row r="28562" spans="7:18" x14ac:dyDescent="0.2">
      <c r="G28562" s="64"/>
      <c r="H28562" s="64"/>
      <c r="O28562" s="87"/>
      <c r="P28562" s="127"/>
      <c r="Q28562" s="127"/>
      <c r="R28562" s="127"/>
    </row>
    <row r="28563" spans="7:18" x14ac:dyDescent="0.2">
      <c r="G28563" s="64"/>
      <c r="H28563" s="64"/>
      <c r="O28563" s="87"/>
      <c r="P28563" s="127"/>
      <c r="Q28563" s="127"/>
      <c r="R28563" s="127"/>
    </row>
    <row r="28564" spans="7:18" x14ac:dyDescent="0.2">
      <c r="G28564" s="64"/>
      <c r="H28564" s="64"/>
      <c r="O28564" s="87"/>
      <c r="P28564" s="127"/>
      <c r="Q28564" s="127"/>
      <c r="R28564" s="127"/>
    </row>
    <row r="28565" spans="7:18" x14ac:dyDescent="0.2">
      <c r="G28565" s="64"/>
      <c r="H28565" s="64"/>
      <c r="O28565" s="87"/>
      <c r="P28565" s="127"/>
      <c r="Q28565" s="127"/>
      <c r="R28565" s="127"/>
    </row>
    <row r="28566" spans="7:18" x14ac:dyDescent="0.2">
      <c r="G28566" s="64"/>
      <c r="H28566" s="64"/>
      <c r="O28566" s="87"/>
      <c r="P28566" s="127"/>
      <c r="Q28566" s="127"/>
      <c r="R28566" s="127"/>
    </row>
    <row r="28567" spans="7:18" x14ac:dyDescent="0.2">
      <c r="G28567" s="64"/>
      <c r="H28567" s="64"/>
      <c r="O28567" s="87"/>
      <c r="P28567" s="127"/>
      <c r="Q28567" s="127"/>
      <c r="R28567" s="127"/>
    </row>
    <row r="28568" spans="7:18" x14ac:dyDescent="0.2">
      <c r="G28568" s="64"/>
      <c r="H28568" s="64"/>
      <c r="O28568" s="87"/>
      <c r="P28568" s="127"/>
      <c r="Q28568" s="127"/>
      <c r="R28568" s="127"/>
    </row>
    <row r="28569" spans="7:18" x14ac:dyDescent="0.2">
      <c r="G28569" s="64"/>
      <c r="H28569" s="64"/>
      <c r="O28569" s="87"/>
      <c r="P28569" s="127"/>
      <c r="Q28569" s="127"/>
      <c r="R28569" s="127"/>
    </row>
    <row r="28570" spans="7:18" x14ac:dyDescent="0.2">
      <c r="G28570" s="64"/>
      <c r="H28570" s="64"/>
      <c r="O28570" s="87"/>
      <c r="P28570" s="127"/>
      <c r="Q28570" s="127"/>
      <c r="R28570" s="127"/>
    </row>
    <row r="28571" spans="7:18" x14ac:dyDescent="0.2">
      <c r="G28571" s="64"/>
      <c r="H28571" s="64"/>
      <c r="O28571" s="87"/>
      <c r="P28571" s="127"/>
      <c r="Q28571" s="127"/>
      <c r="R28571" s="127"/>
    </row>
    <row r="28572" spans="7:18" x14ac:dyDescent="0.2">
      <c r="G28572" s="64"/>
      <c r="H28572" s="64"/>
      <c r="O28572" s="87"/>
      <c r="P28572" s="127"/>
      <c r="Q28572" s="127"/>
      <c r="R28572" s="127"/>
    </row>
    <row r="28573" spans="7:18" x14ac:dyDescent="0.2">
      <c r="G28573" s="64"/>
      <c r="H28573" s="64"/>
      <c r="O28573" s="87"/>
      <c r="P28573" s="127"/>
      <c r="Q28573" s="127"/>
      <c r="R28573" s="127"/>
    </row>
    <row r="28574" spans="7:18" x14ac:dyDescent="0.2">
      <c r="G28574" s="64"/>
      <c r="H28574" s="64"/>
      <c r="O28574" s="87"/>
      <c r="P28574" s="127"/>
      <c r="Q28574" s="127"/>
      <c r="R28574" s="127"/>
    </row>
    <row r="28575" spans="7:18" x14ac:dyDescent="0.2">
      <c r="G28575" s="64"/>
      <c r="H28575" s="64"/>
      <c r="O28575" s="87"/>
      <c r="P28575" s="127"/>
      <c r="Q28575" s="127"/>
      <c r="R28575" s="127"/>
    </row>
    <row r="28576" spans="7:18" x14ac:dyDescent="0.2">
      <c r="G28576" s="64"/>
      <c r="H28576" s="64"/>
      <c r="O28576" s="87"/>
      <c r="P28576" s="127"/>
      <c r="Q28576" s="127"/>
      <c r="R28576" s="127"/>
    </row>
    <row r="28577" spans="7:18" x14ac:dyDescent="0.2">
      <c r="G28577" s="64"/>
      <c r="H28577" s="64"/>
      <c r="O28577" s="87"/>
      <c r="P28577" s="127"/>
      <c r="Q28577" s="127"/>
      <c r="R28577" s="127"/>
    </row>
    <row r="28578" spans="7:18" x14ac:dyDescent="0.2">
      <c r="G28578" s="64"/>
      <c r="H28578" s="64"/>
      <c r="O28578" s="87"/>
      <c r="P28578" s="127"/>
      <c r="Q28578" s="127"/>
      <c r="R28578" s="127"/>
    </row>
    <row r="28579" spans="7:18" x14ac:dyDescent="0.2">
      <c r="G28579" s="64"/>
      <c r="H28579" s="64"/>
      <c r="O28579" s="87"/>
      <c r="P28579" s="127"/>
      <c r="Q28579" s="127"/>
      <c r="R28579" s="127"/>
    </row>
    <row r="28580" spans="7:18" x14ac:dyDescent="0.2">
      <c r="G28580" s="64"/>
      <c r="H28580" s="64"/>
      <c r="O28580" s="87"/>
      <c r="P28580" s="127"/>
      <c r="Q28580" s="127"/>
      <c r="R28580" s="127"/>
    </row>
    <row r="28581" spans="7:18" x14ac:dyDescent="0.2">
      <c r="G28581" s="64"/>
      <c r="H28581" s="64"/>
      <c r="O28581" s="87"/>
      <c r="P28581" s="127"/>
      <c r="Q28581" s="127"/>
      <c r="R28581" s="127"/>
    </row>
    <row r="28582" spans="7:18" x14ac:dyDescent="0.2">
      <c r="G28582" s="64"/>
      <c r="H28582" s="64"/>
      <c r="O28582" s="87"/>
      <c r="P28582" s="127"/>
      <c r="Q28582" s="127"/>
      <c r="R28582" s="127"/>
    </row>
    <row r="28583" spans="7:18" x14ac:dyDescent="0.2">
      <c r="G28583" s="64"/>
      <c r="H28583" s="64"/>
      <c r="O28583" s="87"/>
      <c r="P28583" s="127"/>
      <c r="Q28583" s="127"/>
      <c r="R28583" s="127"/>
    </row>
    <row r="28584" spans="7:18" x14ac:dyDescent="0.2">
      <c r="G28584" s="64"/>
      <c r="H28584" s="64"/>
      <c r="O28584" s="87"/>
      <c r="P28584" s="127"/>
      <c r="Q28584" s="127"/>
      <c r="R28584" s="127"/>
    </row>
    <row r="28585" spans="7:18" x14ac:dyDescent="0.2">
      <c r="G28585" s="64"/>
      <c r="H28585" s="64"/>
      <c r="O28585" s="87"/>
      <c r="P28585" s="127"/>
      <c r="Q28585" s="127"/>
      <c r="R28585" s="127"/>
    </row>
    <row r="28586" spans="7:18" x14ac:dyDescent="0.2">
      <c r="G28586" s="64"/>
      <c r="H28586" s="64"/>
      <c r="O28586" s="87"/>
      <c r="P28586" s="127"/>
      <c r="Q28586" s="127"/>
      <c r="R28586" s="127"/>
    </row>
    <row r="28587" spans="7:18" x14ac:dyDescent="0.2">
      <c r="G28587" s="64"/>
      <c r="H28587" s="64"/>
      <c r="O28587" s="87"/>
      <c r="P28587" s="127"/>
      <c r="Q28587" s="127"/>
      <c r="R28587" s="127"/>
    </row>
    <row r="28588" spans="7:18" x14ac:dyDescent="0.2">
      <c r="G28588" s="64"/>
      <c r="H28588" s="64"/>
      <c r="O28588" s="87"/>
      <c r="P28588" s="127"/>
      <c r="Q28588" s="127"/>
      <c r="R28588" s="127"/>
    </row>
    <row r="28589" spans="7:18" x14ac:dyDescent="0.2">
      <c r="G28589" s="64"/>
      <c r="H28589" s="64"/>
      <c r="O28589" s="87"/>
      <c r="P28589" s="127"/>
      <c r="Q28589" s="127"/>
      <c r="R28589" s="127"/>
    </row>
    <row r="28590" spans="7:18" x14ac:dyDescent="0.2">
      <c r="G28590" s="64"/>
      <c r="H28590" s="64"/>
      <c r="O28590" s="87"/>
      <c r="P28590" s="127"/>
      <c r="Q28590" s="127"/>
      <c r="R28590" s="127"/>
    </row>
    <row r="28591" spans="7:18" x14ac:dyDescent="0.2">
      <c r="G28591" s="64"/>
      <c r="H28591" s="64"/>
      <c r="O28591" s="87"/>
      <c r="P28591" s="127"/>
      <c r="Q28591" s="127"/>
      <c r="R28591" s="127"/>
    </row>
    <row r="28592" spans="7:18" x14ac:dyDescent="0.2">
      <c r="G28592" s="64"/>
      <c r="H28592" s="64"/>
      <c r="O28592" s="87"/>
      <c r="P28592" s="127"/>
      <c r="Q28592" s="127"/>
      <c r="R28592" s="127"/>
    </row>
    <row r="28593" spans="7:18" x14ac:dyDescent="0.2">
      <c r="G28593" s="64"/>
      <c r="H28593" s="64"/>
      <c r="O28593" s="87"/>
      <c r="P28593" s="127"/>
      <c r="Q28593" s="127"/>
      <c r="R28593" s="127"/>
    </row>
    <row r="28594" spans="7:18" x14ac:dyDescent="0.2">
      <c r="G28594" s="64"/>
      <c r="H28594" s="64"/>
      <c r="O28594" s="87"/>
      <c r="P28594" s="127"/>
      <c r="Q28594" s="127"/>
      <c r="R28594" s="127"/>
    </row>
    <row r="28595" spans="7:18" x14ac:dyDescent="0.2">
      <c r="G28595" s="64"/>
      <c r="H28595" s="64"/>
      <c r="O28595" s="87"/>
      <c r="P28595" s="127"/>
      <c r="Q28595" s="127"/>
      <c r="R28595" s="127"/>
    </row>
    <row r="28596" spans="7:18" x14ac:dyDescent="0.2">
      <c r="G28596" s="64"/>
      <c r="H28596" s="64"/>
      <c r="O28596" s="87"/>
      <c r="P28596" s="127"/>
      <c r="Q28596" s="127"/>
      <c r="R28596" s="127"/>
    </row>
    <row r="28597" spans="7:18" x14ac:dyDescent="0.2">
      <c r="G28597" s="64"/>
      <c r="H28597" s="64"/>
      <c r="O28597" s="87"/>
      <c r="P28597" s="127"/>
      <c r="Q28597" s="127"/>
      <c r="R28597" s="127"/>
    </row>
    <row r="28598" spans="7:18" x14ac:dyDescent="0.2">
      <c r="G28598" s="64"/>
      <c r="H28598" s="64"/>
      <c r="O28598" s="87"/>
      <c r="P28598" s="127"/>
      <c r="Q28598" s="127"/>
      <c r="R28598" s="127"/>
    </row>
    <row r="28599" spans="7:18" x14ac:dyDescent="0.2">
      <c r="G28599" s="64"/>
      <c r="H28599" s="64"/>
      <c r="O28599" s="87"/>
      <c r="P28599" s="127"/>
      <c r="Q28599" s="127"/>
      <c r="R28599" s="127"/>
    </row>
    <row r="28600" spans="7:18" x14ac:dyDescent="0.2">
      <c r="G28600" s="64"/>
      <c r="H28600" s="64"/>
      <c r="O28600" s="87"/>
      <c r="P28600" s="127"/>
      <c r="Q28600" s="127"/>
      <c r="R28600" s="127"/>
    </row>
    <row r="28601" spans="7:18" x14ac:dyDescent="0.2">
      <c r="G28601" s="64"/>
      <c r="H28601" s="64"/>
      <c r="O28601" s="87"/>
      <c r="P28601" s="127"/>
      <c r="Q28601" s="127"/>
      <c r="R28601" s="127"/>
    </row>
    <row r="28602" spans="7:18" x14ac:dyDescent="0.2">
      <c r="G28602" s="64"/>
      <c r="H28602" s="64"/>
      <c r="O28602" s="87"/>
      <c r="P28602" s="127"/>
      <c r="Q28602" s="127"/>
      <c r="R28602" s="127"/>
    </row>
    <row r="28603" spans="7:18" x14ac:dyDescent="0.2">
      <c r="G28603" s="64"/>
      <c r="H28603" s="64"/>
      <c r="O28603" s="87"/>
      <c r="P28603" s="127"/>
      <c r="Q28603" s="127"/>
      <c r="R28603" s="127"/>
    </row>
    <row r="28604" spans="7:18" x14ac:dyDescent="0.2">
      <c r="G28604" s="64"/>
      <c r="H28604" s="64"/>
      <c r="O28604" s="87"/>
      <c r="P28604" s="127"/>
      <c r="Q28604" s="127"/>
      <c r="R28604" s="127"/>
    </row>
    <row r="28605" spans="7:18" x14ac:dyDescent="0.2">
      <c r="G28605" s="64"/>
      <c r="H28605" s="64"/>
      <c r="O28605" s="87"/>
      <c r="P28605" s="127"/>
      <c r="Q28605" s="127"/>
      <c r="R28605" s="127"/>
    </row>
    <row r="28606" spans="7:18" x14ac:dyDescent="0.2">
      <c r="G28606" s="64"/>
      <c r="H28606" s="64"/>
      <c r="O28606" s="87"/>
      <c r="P28606" s="127"/>
      <c r="Q28606" s="127"/>
      <c r="R28606" s="127"/>
    </row>
    <row r="28607" spans="7:18" x14ac:dyDescent="0.2">
      <c r="G28607" s="64"/>
      <c r="H28607" s="64"/>
      <c r="O28607" s="87"/>
      <c r="P28607" s="127"/>
      <c r="Q28607" s="127"/>
      <c r="R28607" s="127"/>
    </row>
    <row r="28608" spans="7:18" x14ac:dyDescent="0.2">
      <c r="G28608" s="64"/>
      <c r="H28608" s="64"/>
      <c r="O28608" s="87"/>
      <c r="P28608" s="127"/>
      <c r="Q28608" s="127"/>
      <c r="R28608" s="127"/>
    </row>
    <row r="28609" spans="7:18" x14ac:dyDescent="0.2">
      <c r="G28609" s="64"/>
      <c r="H28609" s="64"/>
      <c r="O28609" s="87"/>
      <c r="P28609" s="127"/>
      <c r="Q28609" s="127"/>
      <c r="R28609" s="127"/>
    </row>
    <row r="28610" spans="7:18" x14ac:dyDescent="0.2">
      <c r="G28610" s="64"/>
      <c r="H28610" s="64"/>
      <c r="O28610" s="87"/>
      <c r="P28610" s="127"/>
      <c r="Q28610" s="127"/>
      <c r="R28610" s="127"/>
    </row>
    <row r="28611" spans="7:18" x14ac:dyDescent="0.2">
      <c r="G28611" s="64"/>
      <c r="H28611" s="64"/>
      <c r="O28611" s="87"/>
      <c r="P28611" s="127"/>
      <c r="Q28611" s="127"/>
      <c r="R28611" s="127"/>
    </row>
    <row r="28612" spans="7:18" x14ac:dyDescent="0.2">
      <c r="G28612" s="64"/>
      <c r="H28612" s="64"/>
      <c r="O28612" s="87"/>
      <c r="P28612" s="127"/>
      <c r="Q28612" s="127"/>
      <c r="R28612" s="127"/>
    </row>
    <row r="28613" spans="7:18" x14ac:dyDescent="0.2">
      <c r="G28613" s="64"/>
      <c r="H28613" s="64"/>
      <c r="O28613" s="87"/>
      <c r="P28613" s="127"/>
      <c r="Q28613" s="127"/>
      <c r="R28613" s="127"/>
    </row>
    <row r="28614" spans="7:18" x14ac:dyDescent="0.2">
      <c r="G28614" s="64"/>
      <c r="H28614" s="64"/>
      <c r="O28614" s="87"/>
      <c r="P28614" s="127"/>
      <c r="Q28614" s="127"/>
      <c r="R28614" s="127"/>
    </row>
    <row r="28615" spans="7:18" x14ac:dyDescent="0.2">
      <c r="G28615" s="64"/>
      <c r="H28615" s="64"/>
      <c r="O28615" s="87"/>
      <c r="P28615" s="127"/>
      <c r="Q28615" s="127"/>
      <c r="R28615" s="127"/>
    </row>
    <row r="28616" spans="7:18" x14ac:dyDescent="0.2">
      <c r="G28616" s="64"/>
      <c r="H28616" s="64"/>
      <c r="O28616" s="87"/>
      <c r="P28616" s="127"/>
      <c r="Q28616" s="127"/>
      <c r="R28616" s="127"/>
    </row>
    <row r="28617" spans="7:18" x14ac:dyDescent="0.2">
      <c r="G28617" s="64"/>
      <c r="H28617" s="64"/>
      <c r="O28617" s="87"/>
      <c r="P28617" s="127"/>
      <c r="Q28617" s="127"/>
      <c r="R28617" s="127"/>
    </row>
    <row r="28618" spans="7:18" x14ac:dyDescent="0.2">
      <c r="G28618" s="64"/>
      <c r="H28618" s="64"/>
      <c r="O28618" s="87"/>
      <c r="P28618" s="127"/>
      <c r="Q28618" s="127"/>
      <c r="R28618" s="127"/>
    </row>
    <row r="28619" spans="7:18" x14ac:dyDescent="0.2">
      <c r="G28619" s="64"/>
      <c r="H28619" s="64"/>
      <c r="O28619" s="87"/>
      <c r="P28619" s="127"/>
      <c r="Q28619" s="127"/>
      <c r="R28619" s="127"/>
    </row>
    <row r="28620" spans="7:18" x14ac:dyDescent="0.2">
      <c r="G28620" s="64"/>
      <c r="H28620" s="64"/>
      <c r="O28620" s="87"/>
      <c r="P28620" s="127"/>
      <c r="Q28620" s="127"/>
      <c r="R28620" s="127"/>
    </row>
    <row r="28621" spans="7:18" x14ac:dyDescent="0.2">
      <c r="G28621" s="64"/>
      <c r="H28621" s="64"/>
      <c r="O28621" s="87"/>
      <c r="P28621" s="127"/>
      <c r="Q28621" s="127"/>
      <c r="R28621" s="127"/>
    </row>
    <row r="28622" spans="7:18" x14ac:dyDescent="0.2">
      <c r="G28622" s="64"/>
      <c r="H28622" s="64"/>
      <c r="O28622" s="87"/>
      <c r="P28622" s="127"/>
      <c r="Q28622" s="127"/>
      <c r="R28622" s="127"/>
    </row>
    <row r="28623" spans="7:18" x14ac:dyDescent="0.2">
      <c r="G28623" s="64"/>
      <c r="H28623" s="64"/>
      <c r="O28623" s="87"/>
      <c r="P28623" s="127"/>
      <c r="Q28623" s="127"/>
      <c r="R28623" s="127"/>
    </row>
    <row r="28624" spans="7:18" x14ac:dyDescent="0.2">
      <c r="G28624" s="64"/>
      <c r="H28624" s="64"/>
      <c r="O28624" s="87"/>
      <c r="P28624" s="127"/>
      <c r="Q28624" s="127"/>
      <c r="R28624" s="127"/>
    </row>
    <row r="28625" spans="7:18" x14ac:dyDescent="0.2">
      <c r="G28625" s="64"/>
      <c r="H28625" s="64"/>
      <c r="O28625" s="87"/>
      <c r="P28625" s="127"/>
      <c r="Q28625" s="127"/>
      <c r="R28625" s="127"/>
    </row>
    <row r="28626" spans="7:18" x14ac:dyDescent="0.2">
      <c r="G28626" s="64"/>
      <c r="H28626" s="64"/>
      <c r="O28626" s="87"/>
      <c r="P28626" s="127"/>
      <c r="Q28626" s="127"/>
      <c r="R28626" s="127"/>
    </row>
    <row r="28627" spans="7:18" x14ac:dyDescent="0.2">
      <c r="G28627" s="64"/>
      <c r="H28627" s="64"/>
      <c r="O28627" s="87"/>
      <c r="P28627" s="127"/>
      <c r="Q28627" s="127"/>
      <c r="R28627" s="127"/>
    </row>
    <row r="28628" spans="7:18" x14ac:dyDescent="0.2">
      <c r="G28628" s="64"/>
      <c r="H28628" s="64"/>
      <c r="O28628" s="87"/>
      <c r="P28628" s="127"/>
      <c r="Q28628" s="127"/>
      <c r="R28628" s="127"/>
    </row>
    <row r="28629" spans="7:18" x14ac:dyDescent="0.2">
      <c r="G28629" s="64"/>
      <c r="H28629" s="64"/>
      <c r="O28629" s="87"/>
      <c r="P28629" s="127"/>
      <c r="Q28629" s="127"/>
      <c r="R28629" s="127"/>
    </row>
    <row r="28630" spans="7:18" x14ac:dyDescent="0.2">
      <c r="G28630" s="64"/>
      <c r="H28630" s="64"/>
      <c r="O28630" s="87"/>
      <c r="P28630" s="127"/>
      <c r="Q28630" s="127"/>
      <c r="R28630" s="127"/>
    </row>
    <row r="28631" spans="7:18" x14ac:dyDescent="0.2">
      <c r="G28631" s="64"/>
      <c r="H28631" s="64"/>
      <c r="O28631" s="87"/>
      <c r="P28631" s="127"/>
      <c r="Q28631" s="127"/>
      <c r="R28631" s="127"/>
    </row>
    <row r="28632" spans="7:18" x14ac:dyDescent="0.2">
      <c r="G28632" s="64"/>
      <c r="H28632" s="64"/>
      <c r="O28632" s="87"/>
      <c r="P28632" s="127"/>
      <c r="Q28632" s="127"/>
      <c r="R28632" s="127"/>
    </row>
    <row r="28633" spans="7:18" x14ac:dyDescent="0.2">
      <c r="G28633" s="64"/>
      <c r="H28633" s="64"/>
      <c r="O28633" s="87"/>
      <c r="P28633" s="127"/>
      <c r="Q28633" s="127"/>
      <c r="R28633" s="127"/>
    </row>
    <row r="28634" spans="7:18" x14ac:dyDescent="0.2">
      <c r="G28634" s="64"/>
      <c r="H28634" s="64"/>
      <c r="O28634" s="87"/>
      <c r="P28634" s="127"/>
      <c r="Q28634" s="127"/>
      <c r="R28634" s="127"/>
    </row>
    <row r="28635" spans="7:18" x14ac:dyDescent="0.2">
      <c r="G28635" s="64"/>
      <c r="H28635" s="64"/>
      <c r="O28635" s="87"/>
      <c r="P28635" s="127"/>
      <c r="Q28635" s="127"/>
      <c r="R28635" s="127"/>
    </row>
    <row r="28636" spans="7:18" x14ac:dyDescent="0.2">
      <c r="G28636" s="64"/>
      <c r="H28636" s="64"/>
      <c r="O28636" s="87"/>
      <c r="P28636" s="127"/>
      <c r="Q28636" s="127"/>
      <c r="R28636" s="127"/>
    </row>
    <row r="28637" spans="7:18" x14ac:dyDescent="0.2">
      <c r="G28637" s="64"/>
      <c r="H28637" s="64"/>
      <c r="O28637" s="87"/>
      <c r="P28637" s="127"/>
      <c r="Q28637" s="127"/>
      <c r="R28637" s="127"/>
    </row>
    <row r="28638" spans="7:18" x14ac:dyDescent="0.2">
      <c r="G28638" s="64"/>
      <c r="H28638" s="64"/>
      <c r="O28638" s="87"/>
      <c r="P28638" s="127"/>
      <c r="Q28638" s="127"/>
      <c r="R28638" s="127"/>
    </row>
    <row r="28639" spans="7:18" x14ac:dyDescent="0.2">
      <c r="G28639" s="64"/>
      <c r="H28639" s="64"/>
      <c r="O28639" s="87"/>
      <c r="P28639" s="127"/>
      <c r="Q28639" s="127"/>
      <c r="R28639" s="127"/>
    </row>
    <row r="28640" spans="7:18" x14ac:dyDescent="0.2">
      <c r="G28640" s="64"/>
      <c r="H28640" s="64"/>
      <c r="O28640" s="87"/>
      <c r="P28640" s="127"/>
      <c r="Q28640" s="127"/>
      <c r="R28640" s="127"/>
    </row>
    <row r="28641" spans="7:18" x14ac:dyDescent="0.2">
      <c r="G28641" s="64"/>
      <c r="H28641" s="64"/>
      <c r="O28641" s="87"/>
      <c r="P28641" s="127"/>
      <c r="Q28641" s="127"/>
      <c r="R28641" s="127"/>
    </row>
    <row r="28642" spans="7:18" x14ac:dyDescent="0.2">
      <c r="G28642" s="64"/>
      <c r="H28642" s="64"/>
      <c r="O28642" s="87"/>
      <c r="P28642" s="127"/>
      <c r="Q28642" s="127"/>
      <c r="R28642" s="127"/>
    </row>
    <row r="28643" spans="7:18" x14ac:dyDescent="0.2">
      <c r="G28643" s="64"/>
      <c r="H28643" s="64"/>
      <c r="O28643" s="87"/>
      <c r="P28643" s="127"/>
      <c r="Q28643" s="127"/>
      <c r="R28643" s="127"/>
    </row>
    <row r="28644" spans="7:18" x14ac:dyDescent="0.2">
      <c r="G28644" s="64"/>
      <c r="H28644" s="64"/>
      <c r="O28644" s="87"/>
      <c r="P28644" s="127"/>
      <c r="Q28644" s="127"/>
      <c r="R28644" s="127"/>
    </row>
    <row r="28645" spans="7:18" x14ac:dyDescent="0.2">
      <c r="G28645" s="64"/>
      <c r="H28645" s="64"/>
      <c r="O28645" s="87"/>
      <c r="P28645" s="127"/>
      <c r="Q28645" s="127"/>
      <c r="R28645" s="127"/>
    </row>
    <row r="28646" spans="7:18" x14ac:dyDescent="0.2">
      <c r="G28646" s="64"/>
      <c r="H28646" s="64"/>
      <c r="O28646" s="87"/>
      <c r="P28646" s="127"/>
      <c r="Q28646" s="127"/>
      <c r="R28646" s="127"/>
    </row>
    <row r="28647" spans="7:18" x14ac:dyDescent="0.2">
      <c r="G28647" s="64"/>
      <c r="H28647" s="64"/>
      <c r="O28647" s="87"/>
      <c r="P28647" s="127"/>
      <c r="Q28647" s="127"/>
      <c r="R28647" s="127"/>
    </row>
    <row r="28648" spans="7:18" x14ac:dyDescent="0.2">
      <c r="G28648" s="64"/>
      <c r="H28648" s="64"/>
      <c r="O28648" s="87"/>
      <c r="P28648" s="127"/>
      <c r="Q28648" s="127"/>
      <c r="R28648" s="127"/>
    </row>
    <row r="28649" spans="7:18" x14ac:dyDescent="0.2">
      <c r="G28649" s="64"/>
      <c r="H28649" s="64"/>
      <c r="O28649" s="87"/>
      <c r="P28649" s="127"/>
      <c r="Q28649" s="127"/>
      <c r="R28649" s="127"/>
    </row>
    <row r="28650" spans="7:18" x14ac:dyDescent="0.2">
      <c r="G28650" s="64"/>
      <c r="H28650" s="64"/>
      <c r="O28650" s="87"/>
      <c r="P28650" s="127"/>
      <c r="Q28650" s="127"/>
      <c r="R28650" s="127"/>
    </row>
    <row r="28651" spans="7:18" x14ac:dyDescent="0.2">
      <c r="G28651" s="64"/>
      <c r="H28651" s="64"/>
      <c r="O28651" s="87"/>
      <c r="P28651" s="127"/>
      <c r="Q28651" s="127"/>
      <c r="R28651" s="127"/>
    </row>
    <row r="28652" spans="7:18" x14ac:dyDescent="0.2">
      <c r="G28652" s="64"/>
      <c r="H28652" s="64"/>
      <c r="O28652" s="87"/>
      <c r="P28652" s="127"/>
      <c r="Q28652" s="127"/>
      <c r="R28652" s="127"/>
    </row>
    <row r="28653" spans="7:18" x14ac:dyDescent="0.2">
      <c r="G28653" s="64"/>
      <c r="H28653" s="64"/>
      <c r="O28653" s="87"/>
      <c r="P28653" s="127"/>
      <c r="Q28653" s="127"/>
      <c r="R28653" s="127"/>
    </row>
    <row r="28654" spans="7:18" x14ac:dyDescent="0.2">
      <c r="G28654" s="64"/>
      <c r="H28654" s="64"/>
      <c r="O28654" s="87"/>
      <c r="P28654" s="127"/>
      <c r="Q28654" s="127"/>
      <c r="R28654" s="127"/>
    </row>
    <row r="28655" spans="7:18" x14ac:dyDescent="0.2">
      <c r="G28655" s="64"/>
      <c r="H28655" s="64"/>
      <c r="O28655" s="87"/>
      <c r="P28655" s="127"/>
      <c r="Q28655" s="127"/>
      <c r="R28655" s="127"/>
    </row>
    <row r="28656" spans="7:18" x14ac:dyDescent="0.2">
      <c r="G28656" s="64"/>
      <c r="H28656" s="64"/>
      <c r="O28656" s="87"/>
      <c r="P28656" s="127"/>
      <c r="Q28656" s="127"/>
      <c r="R28656" s="127"/>
    </row>
    <row r="28657" spans="7:18" x14ac:dyDescent="0.2">
      <c r="G28657" s="64"/>
      <c r="H28657" s="64"/>
      <c r="O28657" s="87"/>
      <c r="P28657" s="127"/>
      <c r="Q28657" s="127"/>
      <c r="R28657" s="127"/>
    </row>
    <row r="28658" spans="7:18" x14ac:dyDescent="0.2">
      <c r="G28658" s="64"/>
      <c r="H28658" s="64"/>
      <c r="O28658" s="87"/>
      <c r="P28658" s="127"/>
      <c r="Q28658" s="127"/>
      <c r="R28658" s="127"/>
    </row>
    <row r="28659" spans="7:18" x14ac:dyDescent="0.2">
      <c r="G28659" s="64"/>
      <c r="H28659" s="64"/>
      <c r="O28659" s="87"/>
      <c r="P28659" s="127"/>
      <c r="Q28659" s="127"/>
      <c r="R28659" s="127"/>
    </row>
    <row r="28660" spans="7:18" x14ac:dyDescent="0.2">
      <c r="G28660" s="64"/>
      <c r="H28660" s="64"/>
      <c r="O28660" s="87"/>
      <c r="P28660" s="127"/>
      <c r="Q28660" s="127"/>
      <c r="R28660" s="127"/>
    </row>
    <row r="28661" spans="7:18" x14ac:dyDescent="0.2">
      <c r="G28661" s="64"/>
      <c r="H28661" s="64"/>
      <c r="O28661" s="87"/>
      <c r="P28661" s="127"/>
      <c r="Q28661" s="127"/>
      <c r="R28661" s="127"/>
    </row>
    <row r="28662" spans="7:18" x14ac:dyDescent="0.2">
      <c r="G28662" s="64"/>
      <c r="H28662" s="64"/>
      <c r="O28662" s="87"/>
      <c r="P28662" s="127"/>
      <c r="Q28662" s="127"/>
      <c r="R28662" s="127"/>
    </row>
    <row r="28663" spans="7:18" x14ac:dyDescent="0.2">
      <c r="G28663" s="64"/>
      <c r="H28663" s="64"/>
      <c r="O28663" s="87"/>
      <c r="P28663" s="127"/>
      <c r="Q28663" s="127"/>
      <c r="R28663" s="127"/>
    </row>
    <row r="28664" spans="7:18" x14ac:dyDescent="0.2">
      <c r="G28664" s="64"/>
      <c r="H28664" s="64"/>
      <c r="O28664" s="87"/>
      <c r="P28664" s="127"/>
      <c r="Q28664" s="127"/>
      <c r="R28664" s="127"/>
    </row>
    <row r="28665" spans="7:18" x14ac:dyDescent="0.2">
      <c r="G28665" s="64"/>
      <c r="H28665" s="64"/>
      <c r="O28665" s="87"/>
      <c r="P28665" s="127"/>
      <c r="Q28665" s="127"/>
      <c r="R28665" s="127"/>
    </row>
    <row r="28666" spans="7:18" x14ac:dyDescent="0.2">
      <c r="G28666" s="64"/>
      <c r="H28666" s="64"/>
      <c r="O28666" s="87"/>
      <c r="P28666" s="127"/>
      <c r="Q28666" s="127"/>
      <c r="R28666" s="127"/>
    </row>
    <row r="28667" spans="7:18" x14ac:dyDescent="0.2">
      <c r="G28667" s="64"/>
      <c r="H28667" s="64"/>
      <c r="O28667" s="87"/>
      <c r="P28667" s="127"/>
      <c r="Q28667" s="127"/>
      <c r="R28667" s="127"/>
    </row>
    <row r="28668" spans="7:18" x14ac:dyDescent="0.2">
      <c r="G28668" s="64"/>
      <c r="H28668" s="64"/>
      <c r="O28668" s="87"/>
      <c r="P28668" s="127"/>
      <c r="Q28668" s="127"/>
      <c r="R28668" s="127"/>
    </row>
    <row r="28669" spans="7:18" x14ac:dyDescent="0.2">
      <c r="G28669" s="64"/>
      <c r="H28669" s="64"/>
      <c r="O28669" s="87"/>
      <c r="P28669" s="127"/>
      <c r="Q28669" s="127"/>
      <c r="R28669" s="127"/>
    </row>
    <row r="28670" spans="7:18" x14ac:dyDescent="0.2">
      <c r="G28670" s="64"/>
      <c r="H28670" s="64"/>
      <c r="O28670" s="87"/>
      <c r="P28670" s="127"/>
      <c r="Q28670" s="127"/>
      <c r="R28670" s="127"/>
    </row>
    <row r="28671" spans="7:18" x14ac:dyDescent="0.2">
      <c r="G28671" s="64"/>
      <c r="H28671" s="64"/>
      <c r="O28671" s="87"/>
      <c r="P28671" s="127"/>
      <c r="Q28671" s="127"/>
      <c r="R28671" s="127"/>
    </row>
    <row r="28672" spans="7:18" x14ac:dyDescent="0.2">
      <c r="G28672" s="64"/>
      <c r="H28672" s="64"/>
      <c r="O28672" s="87"/>
      <c r="P28672" s="127"/>
      <c r="Q28672" s="127"/>
      <c r="R28672" s="127"/>
    </row>
    <row r="28673" spans="7:18" x14ac:dyDescent="0.2">
      <c r="G28673" s="64"/>
      <c r="H28673" s="64"/>
      <c r="O28673" s="87"/>
      <c r="P28673" s="127"/>
      <c r="Q28673" s="127"/>
      <c r="R28673" s="127"/>
    </row>
    <row r="28674" spans="7:18" x14ac:dyDescent="0.2">
      <c r="G28674" s="64"/>
      <c r="H28674" s="64"/>
      <c r="O28674" s="87"/>
      <c r="P28674" s="127"/>
      <c r="Q28674" s="127"/>
      <c r="R28674" s="127"/>
    </row>
    <row r="28675" spans="7:18" x14ac:dyDescent="0.2">
      <c r="G28675" s="64"/>
      <c r="H28675" s="64"/>
      <c r="O28675" s="87"/>
      <c r="P28675" s="127"/>
      <c r="Q28675" s="127"/>
      <c r="R28675" s="127"/>
    </row>
    <row r="28676" spans="7:18" x14ac:dyDescent="0.2">
      <c r="G28676" s="64"/>
      <c r="H28676" s="64"/>
      <c r="O28676" s="87"/>
      <c r="P28676" s="127"/>
      <c r="Q28676" s="127"/>
      <c r="R28676" s="127"/>
    </row>
    <row r="28677" spans="7:18" x14ac:dyDescent="0.2">
      <c r="G28677" s="64"/>
      <c r="H28677" s="64"/>
      <c r="O28677" s="87"/>
      <c r="P28677" s="127"/>
      <c r="Q28677" s="127"/>
      <c r="R28677" s="127"/>
    </row>
    <row r="28678" spans="7:18" x14ac:dyDescent="0.2">
      <c r="G28678" s="64"/>
      <c r="H28678" s="64"/>
      <c r="O28678" s="87"/>
      <c r="P28678" s="127"/>
      <c r="Q28678" s="127"/>
      <c r="R28678" s="127"/>
    </row>
    <row r="28679" spans="7:18" x14ac:dyDescent="0.2">
      <c r="G28679" s="64"/>
      <c r="H28679" s="64"/>
      <c r="O28679" s="87"/>
      <c r="P28679" s="127"/>
      <c r="Q28679" s="127"/>
      <c r="R28679" s="127"/>
    </row>
    <row r="28680" spans="7:18" x14ac:dyDescent="0.2">
      <c r="G28680" s="64"/>
      <c r="H28680" s="64"/>
      <c r="O28680" s="87"/>
      <c r="P28680" s="127"/>
      <c r="Q28680" s="127"/>
      <c r="R28680" s="127"/>
    </row>
    <row r="28681" spans="7:18" x14ac:dyDescent="0.2">
      <c r="G28681" s="64"/>
      <c r="H28681" s="64"/>
      <c r="O28681" s="87"/>
      <c r="P28681" s="127"/>
      <c r="Q28681" s="127"/>
      <c r="R28681" s="127"/>
    </row>
    <row r="28682" spans="7:18" x14ac:dyDescent="0.2">
      <c r="G28682" s="64"/>
      <c r="H28682" s="64"/>
      <c r="O28682" s="87"/>
      <c r="P28682" s="127"/>
      <c r="Q28682" s="127"/>
      <c r="R28682" s="127"/>
    </row>
    <row r="28683" spans="7:18" x14ac:dyDescent="0.2">
      <c r="G28683" s="64"/>
      <c r="H28683" s="64"/>
      <c r="O28683" s="87"/>
      <c r="P28683" s="127"/>
      <c r="Q28683" s="127"/>
      <c r="R28683" s="127"/>
    </row>
    <row r="28684" spans="7:18" x14ac:dyDescent="0.2">
      <c r="G28684" s="64"/>
      <c r="H28684" s="64"/>
      <c r="O28684" s="87"/>
      <c r="P28684" s="127"/>
      <c r="Q28684" s="127"/>
      <c r="R28684" s="127"/>
    </row>
    <row r="28685" spans="7:18" x14ac:dyDescent="0.2">
      <c r="G28685" s="64"/>
      <c r="H28685" s="64"/>
      <c r="O28685" s="87"/>
      <c r="P28685" s="127"/>
      <c r="Q28685" s="127"/>
      <c r="R28685" s="127"/>
    </row>
    <row r="28686" spans="7:18" x14ac:dyDescent="0.2">
      <c r="G28686" s="64"/>
      <c r="H28686" s="64"/>
      <c r="O28686" s="87"/>
      <c r="P28686" s="127"/>
      <c r="Q28686" s="127"/>
      <c r="R28686" s="127"/>
    </row>
    <row r="28687" spans="7:18" x14ac:dyDescent="0.2">
      <c r="G28687" s="64"/>
      <c r="H28687" s="64"/>
      <c r="O28687" s="87"/>
      <c r="P28687" s="127"/>
      <c r="Q28687" s="127"/>
      <c r="R28687" s="127"/>
    </row>
    <row r="28688" spans="7:18" x14ac:dyDescent="0.2">
      <c r="G28688" s="64"/>
      <c r="H28688" s="64"/>
      <c r="O28688" s="87"/>
      <c r="P28688" s="127"/>
      <c r="Q28688" s="127"/>
      <c r="R28688" s="127"/>
    </row>
    <row r="28689" spans="7:18" x14ac:dyDescent="0.2">
      <c r="G28689" s="64"/>
      <c r="H28689" s="64"/>
      <c r="O28689" s="87"/>
      <c r="P28689" s="127"/>
      <c r="Q28689" s="127"/>
      <c r="R28689" s="127"/>
    </row>
    <row r="28690" spans="7:18" x14ac:dyDescent="0.2">
      <c r="G28690" s="64"/>
      <c r="H28690" s="64"/>
      <c r="O28690" s="87"/>
      <c r="P28690" s="127"/>
      <c r="Q28690" s="127"/>
      <c r="R28690" s="127"/>
    </row>
    <row r="28691" spans="7:18" x14ac:dyDescent="0.2">
      <c r="G28691" s="64"/>
      <c r="H28691" s="64"/>
      <c r="O28691" s="87"/>
      <c r="P28691" s="127"/>
      <c r="Q28691" s="127"/>
      <c r="R28691" s="127"/>
    </row>
    <row r="28692" spans="7:18" x14ac:dyDescent="0.2">
      <c r="G28692" s="64"/>
      <c r="H28692" s="64"/>
      <c r="O28692" s="87"/>
      <c r="P28692" s="127"/>
      <c r="Q28692" s="127"/>
      <c r="R28692" s="127"/>
    </row>
    <row r="28693" spans="7:18" x14ac:dyDescent="0.2">
      <c r="G28693" s="64"/>
      <c r="H28693" s="64"/>
      <c r="O28693" s="87"/>
      <c r="P28693" s="127"/>
      <c r="Q28693" s="127"/>
      <c r="R28693" s="127"/>
    </row>
    <row r="28694" spans="7:18" x14ac:dyDescent="0.2">
      <c r="G28694" s="64"/>
      <c r="H28694" s="64"/>
      <c r="O28694" s="87"/>
      <c r="P28694" s="127"/>
      <c r="Q28694" s="127"/>
      <c r="R28694" s="127"/>
    </row>
    <row r="28695" spans="7:18" x14ac:dyDescent="0.2">
      <c r="G28695" s="64"/>
      <c r="H28695" s="64"/>
      <c r="O28695" s="87"/>
      <c r="P28695" s="127"/>
      <c r="Q28695" s="127"/>
      <c r="R28695" s="127"/>
    </row>
    <row r="28696" spans="7:18" x14ac:dyDescent="0.2">
      <c r="G28696" s="64"/>
      <c r="H28696" s="64"/>
      <c r="O28696" s="87"/>
      <c r="P28696" s="127"/>
      <c r="Q28696" s="127"/>
      <c r="R28696" s="127"/>
    </row>
    <row r="28697" spans="7:18" x14ac:dyDescent="0.2">
      <c r="G28697" s="64"/>
      <c r="H28697" s="64"/>
      <c r="O28697" s="87"/>
      <c r="P28697" s="127"/>
      <c r="Q28697" s="127"/>
      <c r="R28697" s="127"/>
    </row>
    <row r="28698" spans="7:18" x14ac:dyDescent="0.2">
      <c r="G28698" s="64"/>
      <c r="H28698" s="64"/>
      <c r="O28698" s="87"/>
      <c r="P28698" s="127"/>
      <c r="Q28698" s="127"/>
      <c r="R28698" s="127"/>
    </row>
    <row r="28699" spans="7:18" x14ac:dyDescent="0.2">
      <c r="G28699" s="64"/>
      <c r="H28699" s="64"/>
      <c r="O28699" s="87"/>
      <c r="P28699" s="127"/>
      <c r="Q28699" s="127"/>
      <c r="R28699" s="127"/>
    </row>
    <row r="28700" spans="7:18" x14ac:dyDescent="0.2">
      <c r="G28700" s="64"/>
      <c r="H28700" s="64"/>
      <c r="O28700" s="87"/>
      <c r="P28700" s="127"/>
      <c r="Q28700" s="127"/>
      <c r="R28700" s="127"/>
    </row>
    <row r="28701" spans="7:18" x14ac:dyDescent="0.2">
      <c r="G28701" s="64"/>
      <c r="H28701" s="64"/>
      <c r="O28701" s="87"/>
      <c r="P28701" s="127"/>
      <c r="Q28701" s="127"/>
      <c r="R28701" s="127"/>
    </row>
    <row r="28702" spans="7:18" x14ac:dyDescent="0.2">
      <c r="G28702" s="64"/>
      <c r="H28702" s="64"/>
      <c r="O28702" s="87"/>
      <c r="P28702" s="127"/>
      <c r="Q28702" s="127"/>
      <c r="R28702" s="127"/>
    </row>
    <row r="28703" spans="7:18" x14ac:dyDescent="0.2">
      <c r="G28703" s="64"/>
      <c r="H28703" s="64"/>
      <c r="O28703" s="87"/>
      <c r="P28703" s="127"/>
      <c r="Q28703" s="127"/>
      <c r="R28703" s="127"/>
    </row>
    <row r="28704" spans="7:18" x14ac:dyDescent="0.2">
      <c r="G28704" s="64"/>
      <c r="H28704" s="64"/>
      <c r="O28704" s="87"/>
      <c r="P28704" s="127"/>
      <c r="Q28704" s="127"/>
      <c r="R28704" s="127"/>
    </row>
    <row r="28705" spans="7:18" x14ac:dyDescent="0.2">
      <c r="G28705" s="64"/>
      <c r="H28705" s="64"/>
      <c r="O28705" s="87"/>
      <c r="P28705" s="127"/>
      <c r="Q28705" s="127"/>
      <c r="R28705" s="127"/>
    </row>
    <row r="28706" spans="7:18" x14ac:dyDescent="0.2">
      <c r="G28706" s="64"/>
      <c r="H28706" s="64"/>
      <c r="O28706" s="87"/>
      <c r="P28706" s="127"/>
      <c r="Q28706" s="127"/>
      <c r="R28706" s="127"/>
    </row>
    <row r="28707" spans="7:18" x14ac:dyDescent="0.2">
      <c r="G28707" s="64"/>
      <c r="H28707" s="64"/>
      <c r="O28707" s="87"/>
      <c r="P28707" s="127"/>
      <c r="Q28707" s="127"/>
      <c r="R28707" s="127"/>
    </row>
    <row r="28708" spans="7:18" x14ac:dyDescent="0.2">
      <c r="G28708" s="64"/>
      <c r="H28708" s="64"/>
      <c r="O28708" s="87"/>
      <c r="P28708" s="127"/>
      <c r="Q28708" s="127"/>
      <c r="R28708" s="127"/>
    </row>
    <row r="28709" spans="7:18" x14ac:dyDescent="0.2">
      <c r="G28709" s="64"/>
      <c r="H28709" s="64"/>
      <c r="O28709" s="87"/>
      <c r="P28709" s="127"/>
      <c r="Q28709" s="127"/>
      <c r="R28709" s="127"/>
    </row>
    <row r="28710" spans="7:18" x14ac:dyDescent="0.2">
      <c r="G28710" s="64"/>
      <c r="H28710" s="64"/>
      <c r="O28710" s="87"/>
      <c r="P28710" s="127"/>
      <c r="Q28710" s="127"/>
      <c r="R28710" s="127"/>
    </row>
    <row r="28711" spans="7:18" x14ac:dyDescent="0.2">
      <c r="G28711" s="64"/>
      <c r="H28711" s="64"/>
      <c r="O28711" s="87"/>
      <c r="P28711" s="127"/>
      <c r="Q28711" s="127"/>
      <c r="R28711" s="127"/>
    </row>
    <row r="28712" spans="7:18" x14ac:dyDescent="0.2">
      <c r="G28712" s="64"/>
      <c r="H28712" s="64"/>
      <c r="O28712" s="87"/>
      <c r="P28712" s="127"/>
      <c r="Q28712" s="127"/>
      <c r="R28712" s="127"/>
    </row>
    <row r="28713" spans="7:18" x14ac:dyDescent="0.2">
      <c r="G28713" s="64"/>
      <c r="H28713" s="64"/>
      <c r="O28713" s="87"/>
      <c r="P28713" s="127"/>
      <c r="Q28713" s="127"/>
      <c r="R28713" s="127"/>
    </row>
    <row r="28714" spans="7:18" x14ac:dyDescent="0.2">
      <c r="G28714" s="64"/>
      <c r="H28714" s="64"/>
      <c r="O28714" s="87"/>
      <c r="P28714" s="127"/>
      <c r="Q28714" s="127"/>
      <c r="R28714" s="127"/>
    </row>
    <row r="28715" spans="7:18" x14ac:dyDescent="0.2">
      <c r="G28715" s="64"/>
      <c r="H28715" s="64"/>
      <c r="O28715" s="87"/>
      <c r="P28715" s="127"/>
      <c r="Q28715" s="127"/>
      <c r="R28715" s="127"/>
    </row>
    <row r="28716" spans="7:18" x14ac:dyDescent="0.2">
      <c r="G28716" s="64"/>
      <c r="H28716" s="64"/>
      <c r="O28716" s="87"/>
      <c r="P28716" s="127"/>
      <c r="Q28716" s="127"/>
      <c r="R28716" s="127"/>
    </row>
    <row r="28717" spans="7:18" x14ac:dyDescent="0.2">
      <c r="G28717" s="64"/>
      <c r="H28717" s="64"/>
      <c r="O28717" s="87"/>
      <c r="P28717" s="127"/>
      <c r="Q28717" s="127"/>
      <c r="R28717" s="127"/>
    </row>
    <row r="28718" spans="7:18" x14ac:dyDescent="0.2">
      <c r="G28718" s="64"/>
      <c r="H28718" s="64"/>
      <c r="O28718" s="87"/>
      <c r="P28718" s="127"/>
      <c r="Q28718" s="127"/>
      <c r="R28718" s="127"/>
    </row>
    <row r="28719" spans="7:18" x14ac:dyDescent="0.2">
      <c r="G28719" s="64"/>
      <c r="H28719" s="64"/>
      <c r="O28719" s="87"/>
      <c r="P28719" s="127"/>
      <c r="Q28719" s="127"/>
      <c r="R28719" s="127"/>
    </row>
    <row r="28720" spans="7:18" x14ac:dyDescent="0.2">
      <c r="G28720" s="64"/>
      <c r="H28720" s="64"/>
      <c r="O28720" s="87"/>
      <c r="P28720" s="127"/>
      <c r="Q28720" s="127"/>
      <c r="R28720" s="127"/>
    </row>
    <row r="28721" spans="7:18" x14ac:dyDescent="0.2">
      <c r="G28721" s="64"/>
      <c r="H28721" s="64"/>
      <c r="O28721" s="87"/>
      <c r="P28721" s="127"/>
      <c r="Q28721" s="127"/>
      <c r="R28721" s="127"/>
    </row>
    <row r="28722" spans="7:18" x14ac:dyDescent="0.2">
      <c r="G28722" s="64"/>
      <c r="H28722" s="64"/>
      <c r="O28722" s="87"/>
      <c r="P28722" s="127"/>
      <c r="Q28722" s="127"/>
      <c r="R28722" s="127"/>
    </row>
    <row r="28723" spans="7:18" x14ac:dyDescent="0.2">
      <c r="G28723" s="64"/>
      <c r="H28723" s="64"/>
      <c r="O28723" s="87"/>
      <c r="P28723" s="127"/>
      <c r="Q28723" s="127"/>
      <c r="R28723" s="127"/>
    </row>
    <row r="28724" spans="7:18" x14ac:dyDescent="0.2">
      <c r="G28724" s="64"/>
      <c r="H28724" s="64"/>
      <c r="O28724" s="87"/>
      <c r="P28724" s="127"/>
      <c r="Q28724" s="127"/>
      <c r="R28724" s="127"/>
    </row>
    <row r="28725" spans="7:18" x14ac:dyDescent="0.2">
      <c r="G28725" s="64"/>
      <c r="H28725" s="64"/>
      <c r="O28725" s="87"/>
      <c r="P28725" s="127"/>
      <c r="Q28725" s="127"/>
      <c r="R28725" s="127"/>
    </row>
    <row r="28726" spans="7:18" x14ac:dyDescent="0.2">
      <c r="G28726" s="64"/>
      <c r="H28726" s="64"/>
      <c r="O28726" s="87"/>
      <c r="P28726" s="127"/>
      <c r="Q28726" s="127"/>
      <c r="R28726" s="127"/>
    </row>
    <row r="28727" spans="7:18" x14ac:dyDescent="0.2">
      <c r="G28727" s="64"/>
      <c r="H28727" s="64"/>
      <c r="O28727" s="87"/>
      <c r="P28727" s="127"/>
      <c r="Q28727" s="127"/>
      <c r="R28727" s="127"/>
    </row>
    <row r="28728" spans="7:18" x14ac:dyDescent="0.2">
      <c r="G28728" s="64"/>
      <c r="H28728" s="64"/>
      <c r="O28728" s="87"/>
      <c r="P28728" s="127"/>
      <c r="Q28728" s="127"/>
      <c r="R28728" s="127"/>
    </row>
    <row r="28729" spans="7:18" x14ac:dyDescent="0.2">
      <c r="G28729" s="64"/>
      <c r="H28729" s="64"/>
      <c r="O28729" s="87"/>
      <c r="P28729" s="127"/>
      <c r="Q28729" s="127"/>
      <c r="R28729" s="127"/>
    </row>
    <row r="28730" spans="7:18" x14ac:dyDescent="0.2">
      <c r="G28730" s="64"/>
      <c r="H28730" s="64"/>
      <c r="O28730" s="87"/>
      <c r="P28730" s="127"/>
      <c r="Q28730" s="127"/>
      <c r="R28730" s="127"/>
    </row>
    <row r="28731" spans="7:18" x14ac:dyDescent="0.2">
      <c r="G28731" s="64"/>
      <c r="H28731" s="64"/>
      <c r="O28731" s="87"/>
      <c r="P28731" s="127"/>
      <c r="Q28731" s="127"/>
      <c r="R28731" s="127"/>
    </row>
    <row r="28732" spans="7:18" x14ac:dyDescent="0.2">
      <c r="G28732" s="64"/>
      <c r="H28732" s="64"/>
      <c r="O28732" s="87"/>
      <c r="P28732" s="127"/>
      <c r="Q28732" s="127"/>
      <c r="R28732" s="127"/>
    </row>
    <row r="28733" spans="7:18" x14ac:dyDescent="0.2">
      <c r="G28733" s="64"/>
      <c r="H28733" s="64"/>
      <c r="O28733" s="87"/>
      <c r="P28733" s="127"/>
      <c r="Q28733" s="127"/>
      <c r="R28733" s="127"/>
    </row>
    <row r="28734" spans="7:18" x14ac:dyDescent="0.2">
      <c r="G28734" s="64"/>
      <c r="H28734" s="64"/>
      <c r="O28734" s="87"/>
      <c r="P28734" s="127"/>
      <c r="Q28734" s="127"/>
      <c r="R28734" s="127"/>
    </row>
    <row r="28735" spans="7:18" x14ac:dyDescent="0.2">
      <c r="G28735" s="64"/>
      <c r="H28735" s="64"/>
      <c r="O28735" s="87"/>
      <c r="P28735" s="127"/>
      <c r="Q28735" s="127"/>
      <c r="R28735" s="127"/>
    </row>
    <row r="28736" spans="7:18" x14ac:dyDescent="0.2">
      <c r="G28736" s="64"/>
      <c r="H28736" s="64"/>
      <c r="O28736" s="87"/>
      <c r="P28736" s="127"/>
      <c r="Q28736" s="127"/>
      <c r="R28736" s="127"/>
    </row>
    <row r="28737" spans="7:18" x14ac:dyDescent="0.2">
      <c r="G28737" s="64"/>
      <c r="H28737" s="64"/>
      <c r="O28737" s="87"/>
      <c r="P28737" s="127"/>
      <c r="Q28737" s="127"/>
      <c r="R28737" s="127"/>
    </row>
    <row r="28738" spans="7:18" x14ac:dyDescent="0.2">
      <c r="G28738" s="64"/>
      <c r="H28738" s="64"/>
      <c r="O28738" s="87"/>
      <c r="P28738" s="127"/>
      <c r="Q28738" s="127"/>
      <c r="R28738" s="127"/>
    </row>
    <row r="28739" spans="7:18" x14ac:dyDescent="0.2">
      <c r="G28739" s="64"/>
      <c r="H28739" s="64"/>
      <c r="O28739" s="87"/>
      <c r="P28739" s="127"/>
      <c r="Q28739" s="127"/>
      <c r="R28739" s="127"/>
    </row>
    <row r="28740" spans="7:18" x14ac:dyDescent="0.2">
      <c r="G28740" s="64"/>
      <c r="H28740" s="64"/>
      <c r="O28740" s="87"/>
      <c r="P28740" s="127"/>
      <c r="Q28740" s="127"/>
      <c r="R28740" s="127"/>
    </row>
    <row r="28741" spans="7:18" x14ac:dyDescent="0.2">
      <c r="G28741" s="64"/>
      <c r="H28741" s="64"/>
      <c r="O28741" s="87"/>
      <c r="P28741" s="127"/>
      <c r="Q28741" s="127"/>
      <c r="R28741" s="127"/>
    </row>
    <row r="28742" spans="7:18" x14ac:dyDescent="0.2">
      <c r="G28742" s="64"/>
      <c r="H28742" s="64"/>
      <c r="O28742" s="87"/>
      <c r="P28742" s="127"/>
      <c r="Q28742" s="127"/>
      <c r="R28742" s="127"/>
    </row>
    <row r="28743" spans="7:18" x14ac:dyDescent="0.2">
      <c r="G28743" s="64"/>
      <c r="H28743" s="64"/>
      <c r="O28743" s="87"/>
      <c r="P28743" s="127"/>
      <c r="Q28743" s="127"/>
      <c r="R28743" s="127"/>
    </row>
    <row r="28744" spans="7:18" x14ac:dyDescent="0.2">
      <c r="G28744" s="64"/>
      <c r="H28744" s="64"/>
      <c r="O28744" s="87"/>
      <c r="P28744" s="127"/>
      <c r="Q28744" s="127"/>
      <c r="R28744" s="127"/>
    </row>
    <row r="28745" spans="7:18" x14ac:dyDescent="0.2">
      <c r="G28745" s="64"/>
      <c r="H28745" s="64"/>
      <c r="O28745" s="87"/>
      <c r="P28745" s="127"/>
      <c r="Q28745" s="127"/>
      <c r="R28745" s="127"/>
    </row>
    <row r="28746" spans="7:18" x14ac:dyDescent="0.2">
      <c r="G28746" s="64"/>
      <c r="H28746" s="64"/>
      <c r="O28746" s="87"/>
      <c r="P28746" s="127"/>
      <c r="Q28746" s="127"/>
      <c r="R28746" s="127"/>
    </row>
    <row r="28747" spans="7:18" x14ac:dyDescent="0.2">
      <c r="G28747" s="64"/>
      <c r="H28747" s="64"/>
      <c r="O28747" s="87"/>
      <c r="P28747" s="127"/>
      <c r="Q28747" s="127"/>
      <c r="R28747" s="127"/>
    </row>
    <row r="28748" spans="7:18" x14ac:dyDescent="0.2">
      <c r="G28748" s="64"/>
      <c r="H28748" s="64"/>
      <c r="O28748" s="87"/>
      <c r="P28748" s="127"/>
      <c r="Q28748" s="127"/>
      <c r="R28748" s="127"/>
    </row>
    <row r="28749" spans="7:18" x14ac:dyDescent="0.2">
      <c r="G28749" s="64"/>
      <c r="H28749" s="64"/>
      <c r="O28749" s="87"/>
      <c r="P28749" s="127"/>
      <c r="Q28749" s="127"/>
      <c r="R28749" s="127"/>
    </row>
    <row r="28750" spans="7:18" x14ac:dyDescent="0.2">
      <c r="G28750" s="64"/>
      <c r="H28750" s="64"/>
      <c r="O28750" s="87"/>
      <c r="P28750" s="127"/>
      <c r="Q28750" s="127"/>
      <c r="R28750" s="127"/>
    </row>
    <row r="28751" spans="7:18" x14ac:dyDescent="0.2">
      <c r="G28751" s="64"/>
      <c r="H28751" s="64"/>
      <c r="O28751" s="87"/>
      <c r="P28751" s="127"/>
      <c r="Q28751" s="127"/>
      <c r="R28751" s="127"/>
    </row>
    <row r="28752" spans="7:18" x14ac:dyDescent="0.2">
      <c r="G28752" s="64"/>
      <c r="H28752" s="64"/>
      <c r="O28752" s="87"/>
      <c r="P28752" s="127"/>
      <c r="Q28752" s="127"/>
      <c r="R28752" s="127"/>
    </row>
    <row r="28753" spans="7:18" x14ac:dyDescent="0.2">
      <c r="G28753" s="64"/>
      <c r="H28753" s="64"/>
      <c r="O28753" s="87"/>
      <c r="P28753" s="127"/>
      <c r="Q28753" s="127"/>
      <c r="R28753" s="127"/>
    </row>
    <row r="28754" spans="7:18" x14ac:dyDescent="0.2">
      <c r="G28754" s="64"/>
      <c r="H28754" s="64"/>
      <c r="O28754" s="87"/>
      <c r="P28754" s="127"/>
      <c r="Q28754" s="127"/>
      <c r="R28754" s="127"/>
    </row>
    <row r="28755" spans="7:18" x14ac:dyDescent="0.2">
      <c r="G28755" s="64"/>
      <c r="H28755" s="64"/>
      <c r="O28755" s="87"/>
      <c r="P28755" s="127"/>
      <c r="Q28755" s="127"/>
      <c r="R28755" s="127"/>
    </row>
    <row r="28756" spans="7:18" x14ac:dyDescent="0.2">
      <c r="G28756" s="64"/>
      <c r="H28756" s="64"/>
      <c r="O28756" s="87"/>
      <c r="P28756" s="127"/>
      <c r="Q28756" s="127"/>
      <c r="R28756" s="127"/>
    </row>
    <row r="28757" spans="7:18" x14ac:dyDescent="0.2">
      <c r="G28757" s="64"/>
      <c r="H28757" s="64"/>
      <c r="O28757" s="87"/>
      <c r="P28757" s="127"/>
      <c r="Q28757" s="127"/>
      <c r="R28757" s="127"/>
    </row>
    <row r="28758" spans="7:18" x14ac:dyDescent="0.2">
      <c r="G28758" s="64"/>
      <c r="H28758" s="64"/>
      <c r="O28758" s="87"/>
      <c r="P28758" s="127"/>
      <c r="Q28758" s="127"/>
      <c r="R28758" s="127"/>
    </row>
    <row r="28759" spans="7:18" x14ac:dyDescent="0.2">
      <c r="G28759" s="64"/>
      <c r="H28759" s="64"/>
      <c r="O28759" s="87"/>
      <c r="P28759" s="127"/>
      <c r="Q28759" s="127"/>
      <c r="R28759" s="127"/>
    </row>
    <row r="28760" spans="7:18" x14ac:dyDescent="0.2">
      <c r="G28760" s="64"/>
      <c r="H28760" s="64"/>
      <c r="O28760" s="87"/>
      <c r="P28760" s="127"/>
      <c r="Q28760" s="127"/>
      <c r="R28760" s="127"/>
    </row>
    <row r="28761" spans="7:18" x14ac:dyDescent="0.2">
      <c r="G28761" s="64"/>
      <c r="H28761" s="64"/>
      <c r="O28761" s="87"/>
      <c r="P28761" s="127"/>
      <c r="Q28761" s="127"/>
      <c r="R28761" s="127"/>
    </row>
    <row r="28762" spans="7:18" x14ac:dyDescent="0.2">
      <c r="G28762" s="64"/>
      <c r="H28762" s="64"/>
      <c r="O28762" s="87"/>
      <c r="P28762" s="127"/>
      <c r="Q28762" s="127"/>
      <c r="R28762" s="127"/>
    </row>
    <row r="28763" spans="7:18" x14ac:dyDescent="0.2">
      <c r="G28763" s="64"/>
      <c r="H28763" s="64"/>
      <c r="O28763" s="87"/>
      <c r="P28763" s="127"/>
      <c r="Q28763" s="127"/>
      <c r="R28763" s="127"/>
    </row>
    <row r="28764" spans="7:18" x14ac:dyDescent="0.2">
      <c r="G28764" s="64"/>
      <c r="H28764" s="64"/>
      <c r="O28764" s="87"/>
      <c r="P28764" s="127"/>
      <c r="Q28764" s="127"/>
      <c r="R28764" s="127"/>
    </row>
    <row r="28765" spans="7:18" x14ac:dyDescent="0.2">
      <c r="G28765" s="64"/>
      <c r="H28765" s="64"/>
      <c r="O28765" s="87"/>
      <c r="P28765" s="127"/>
      <c r="Q28765" s="127"/>
      <c r="R28765" s="127"/>
    </row>
    <row r="28766" spans="7:18" x14ac:dyDescent="0.2">
      <c r="G28766" s="64"/>
      <c r="H28766" s="64"/>
      <c r="O28766" s="87"/>
      <c r="P28766" s="127"/>
      <c r="Q28766" s="127"/>
      <c r="R28766" s="127"/>
    </row>
    <row r="28767" spans="7:18" x14ac:dyDescent="0.2">
      <c r="G28767" s="64"/>
      <c r="H28767" s="64"/>
      <c r="O28767" s="87"/>
      <c r="P28767" s="127"/>
      <c r="Q28767" s="127"/>
      <c r="R28767" s="127"/>
    </row>
    <row r="28768" spans="7:18" x14ac:dyDescent="0.2">
      <c r="G28768" s="64"/>
      <c r="H28768" s="64"/>
      <c r="O28768" s="87"/>
      <c r="P28768" s="127"/>
      <c r="Q28768" s="127"/>
      <c r="R28768" s="127"/>
    </row>
    <row r="28769" spans="7:18" x14ac:dyDescent="0.2">
      <c r="G28769" s="64"/>
      <c r="H28769" s="64"/>
      <c r="O28769" s="87"/>
      <c r="P28769" s="127"/>
      <c r="Q28769" s="127"/>
      <c r="R28769" s="127"/>
    </row>
    <row r="28770" spans="7:18" x14ac:dyDescent="0.2">
      <c r="G28770" s="64"/>
      <c r="H28770" s="64"/>
      <c r="O28770" s="87"/>
      <c r="P28770" s="127"/>
      <c r="Q28770" s="127"/>
      <c r="R28770" s="127"/>
    </row>
    <row r="28771" spans="7:18" x14ac:dyDescent="0.2">
      <c r="G28771" s="64"/>
      <c r="H28771" s="64"/>
      <c r="O28771" s="87"/>
      <c r="P28771" s="127"/>
      <c r="Q28771" s="127"/>
      <c r="R28771" s="127"/>
    </row>
    <row r="28772" spans="7:18" x14ac:dyDescent="0.2">
      <c r="G28772" s="64"/>
      <c r="H28772" s="64"/>
      <c r="O28772" s="87"/>
      <c r="P28772" s="127"/>
      <c r="Q28772" s="127"/>
      <c r="R28772" s="127"/>
    </row>
    <row r="28773" spans="7:18" x14ac:dyDescent="0.2">
      <c r="G28773" s="64"/>
      <c r="H28773" s="64"/>
      <c r="O28773" s="87"/>
      <c r="P28773" s="127"/>
      <c r="Q28773" s="127"/>
      <c r="R28773" s="127"/>
    </row>
    <row r="28774" spans="7:18" x14ac:dyDescent="0.2">
      <c r="G28774" s="64"/>
      <c r="H28774" s="64"/>
      <c r="O28774" s="87"/>
      <c r="P28774" s="127"/>
      <c r="Q28774" s="127"/>
      <c r="R28774" s="127"/>
    </row>
    <row r="28775" spans="7:18" x14ac:dyDescent="0.2">
      <c r="G28775" s="64"/>
      <c r="H28775" s="64"/>
      <c r="O28775" s="87"/>
      <c r="P28775" s="127"/>
      <c r="Q28775" s="127"/>
      <c r="R28775" s="127"/>
    </row>
    <row r="28776" spans="7:18" x14ac:dyDescent="0.2">
      <c r="G28776" s="64"/>
      <c r="H28776" s="64"/>
      <c r="O28776" s="87"/>
      <c r="P28776" s="127"/>
      <c r="Q28776" s="127"/>
      <c r="R28776" s="127"/>
    </row>
    <row r="28777" spans="7:18" x14ac:dyDescent="0.2">
      <c r="G28777" s="64"/>
      <c r="H28777" s="64"/>
      <c r="O28777" s="87"/>
      <c r="P28777" s="127"/>
      <c r="Q28777" s="127"/>
      <c r="R28777" s="127"/>
    </row>
    <row r="28778" spans="7:18" x14ac:dyDescent="0.2">
      <c r="G28778" s="64"/>
      <c r="H28778" s="64"/>
      <c r="O28778" s="87"/>
      <c r="P28778" s="127"/>
      <c r="Q28778" s="127"/>
      <c r="R28778" s="127"/>
    </row>
    <row r="28779" spans="7:18" x14ac:dyDescent="0.2">
      <c r="G28779" s="64"/>
      <c r="H28779" s="64"/>
      <c r="O28779" s="87"/>
      <c r="P28779" s="127"/>
      <c r="Q28779" s="127"/>
      <c r="R28779" s="127"/>
    </row>
    <row r="28780" spans="7:18" x14ac:dyDescent="0.2">
      <c r="G28780" s="64"/>
      <c r="H28780" s="64"/>
      <c r="O28780" s="87"/>
      <c r="P28780" s="127"/>
      <c r="Q28780" s="127"/>
      <c r="R28780" s="127"/>
    </row>
    <row r="28781" spans="7:18" x14ac:dyDescent="0.2">
      <c r="G28781" s="64"/>
      <c r="H28781" s="64"/>
      <c r="O28781" s="87"/>
      <c r="P28781" s="127"/>
      <c r="Q28781" s="127"/>
      <c r="R28781" s="127"/>
    </row>
    <row r="28782" spans="7:18" x14ac:dyDescent="0.2">
      <c r="G28782" s="64"/>
      <c r="H28782" s="64"/>
      <c r="O28782" s="87"/>
      <c r="P28782" s="127"/>
      <c r="Q28782" s="127"/>
      <c r="R28782" s="127"/>
    </row>
    <row r="28783" spans="7:18" x14ac:dyDescent="0.2">
      <c r="G28783" s="64"/>
      <c r="H28783" s="64"/>
      <c r="O28783" s="87"/>
      <c r="P28783" s="127"/>
      <c r="Q28783" s="127"/>
      <c r="R28783" s="127"/>
    </row>
    <row r="28784" spans="7:18" x14ac:dyDescent="0.2">
      <c r="G28784" s="64"/>
      <c r="H28784" s="64"/>
      <c r="O28784" s="87"/>
      <c r="P28784" s="127"/>
      <c r="Q28784" s="127"/>
      <c r="R28784" s="127"/>
    </row>
    <row r="28785" spans="7:18" x14ac:dyDescent="0.2">
      <c r="G28785" s="64"/>
      <c r="H28785" s="64"/>
      <c r="O28785" s="87"/>
      <c r="P28785" s="127"/>
      <c r="Q28785" s="127"/>
      <c r="R28785" s="127"/>
    </row>
    <row r="28786" spans="7:18" x14ac:dyDescent="0.2">
      <c r="G28786" s="64"/>
      <c r="H28786" s="64"/>
      <c r="O28786" s="87"/>
      <c r="P28786" s="127"/>
      <c r="Q28786" s="127"/>
      <c r="R28786" s="127"/>
    </row>
    <row r="28787" spans="7:18" x14ac:dyDescent="0.2">
      <c r="G28787" s="64"/>
      <c r="H28787" s="64"/>
      <c r="O28787" s="87"/>
      <c r="P28787" s="127"/>
      <c r="Q28787" s="127"/>
      <c r="R28787" s="127"/>
    </row>
    <row r="28788" spans="7:18" x14ac:dyDescent="0.2">
      <c r="G28788" s="64"/>
      <c r="H28788" s="64"/>
      <c r="O28788" s="87"/>
      <c r="P28788" s="127"/>
      <c r="Q28788" s="127"/>
      <c r="R28788" s="127"/>
    </row>
    <row r="28789" spans="7:18" x14ac:dyDescent="0.2">
      <c r="G28789" s="64"/>
      <c r="H28789" s="64"/>
      <c r="O28789" s="87"/>
      <c r="P28789" s="127"/>
      <c r="Q28789" s="127"/>
      <c r="R28789" s="127"/>
    </row>
    <row r="28790" spans="7:18" x14ac:dyDescent="0.2">
      <c r="G28790" s="64"/>
      <c r="H28790" s="64"/>
      <c r="O28790" s="87"/>
      <c r="P28790" s="127"/>
      <c r="Q28790" s="127"/>
      <c r="R28790" s="127"/>
    </row>
    <row r="28791" spans="7:18" x14ac:dyDescent="0.2">
      <c r="G28791" s="64"/>
      <c r="H28791" s="64"/>
      <c r="O28791" s="87"/>
      <c r="P28791" s="127"/>
      <c r="Q28791" s="127"/>
      <c r="R28791" s="127"/>
    </row>
    <row r="28792" spans="7:18" x14ac:dyDescent="0.2">
      <c r="G28792" s="64"/>
      <c r="H28792" s="64"/>
      <c r="O28792" s="87"/>
      <c r="P28792" s="127"/>
      <c r="Q28792" s="127"/>
      <c r="R28792" s="127"/>
    </row>
    <row r="28793" spans="7:18" x14ac:dyDescent="0.2">
      <c r="G28793" s="64"/>
      <c r="H28793" s="64"/>
      <c r="O28793" s="87"/>
      <c r="P28793" s="127"/>
      <c r="Q28793" s="127"/>
      <c r="R28793" s="127"/>
    </row>
    <row r="28794" spans="7:18" x14ac:dyDescent="0.2">
      <c r="G28794" s="64"/>
      <c r="H28794" s="64"/>
      <c r="O28794" s="87"/>
      <c r="P28794" s="127"/>
      <c r="Q28794" s="127"/>
      <c r="R28794" s="127"/>
    </row>
    <row r="28795" spans="7:18" x14ac:dyDescent="0.2">
      <c r="G28795" s="64"/>
      <c r="H28795" s="64"/>
      <c r="O28795" s="87"/>
      <c r="P28795" s="127"/>
      <c r="Q28795" s="127"/>
      <c r="R28795" s="127"/>
    </row>
    <row r="28796" spans="7:18" x14ac:dyDescent="0.2">
      <c r="G28796" s="64"/>
      <c r="H28796" s="64"/>
      <c r="O28796" s="87"/>
      <c r="P28796" s="127"/>
      <c r="Q28796" s="127"/>
      <c r="R28796" s="127"/>
    </row>
    <row r="28797" spans="7:18" x14ac:dyDescent="0.2">
      <c r="G28797" s="64"/>
      <c r="H28797" s="64"/>
      <c r="O28797" s="87"/>
      <c r="P28797" s="127"/>
      <c r="Q28797" s="127"/>
      <c r="R28797" s="127"/>
    </row>
    <row r="28798" spans="7:18" x14ac:dyDescent="0.2">
      <c r="G28798" s="64"/>
      <c r="H28798" s="64"/>
      <c r="O28798" s="87"/>
      <c r="P28798" s="127"/>
      <c r="Q28798" s="127"/>
      <c r="R28798" s="127"/>
    </row>
    <row r="28799" spans="7:18" x14ac:dyDescent="0.2">
      <c r="G28799" s="64"/>
      <c r="H28799" s="64"/>
      <c r="O28799" s="87"/>
      <c r="P28799" s="127"/>
      <c r="Q28799" s="127"/>
      <c r="R28799" s="127"/>
    </row>
    <row r="28800" spans="7:18" x14ac:dyDescent="0.2">
      <c r="G28800" s="64"/>
      <c r="H28800" s="64"/>
      <c r="O28800" s="87"/>
      <c r="P28800" s="127"/>
      <c r="Q28800" s="127"/>
      <c r="R28800" s="127"/>
    </row>
    <row r="28801" spans="7:18" x14ac:dyDescent="0.2">
      <c r="G28801" s="64"/>
      <c r="H28801" s="64"/>
      <c r="O28801" s="87"/>
      <c r="P28801" s="127"/>
      <c r="Q28801" s="127"/>
      <c r="R28801" s="127"/>
    </row>
    <row r="28802" spans="7:18" x14ac:dyDescent="0.2">
      <c r="G28802" s="64"/>
      <c r="H28802" s="64"/>
      <c r="O28802" s="87"/>
      <c r="P28802" s="127"/>
      <c r="Q28802" s="127"/>
      <c r="R28802" s="127"/>
    </row>
    <row r="28803" spans="7:18" x14ac:dyDescent="0.2">
      <c r="G28803" s="64"/>
      <c r="H28803" s="64"/>
      <c r="O28803" s="87"/>
      <c r="P28803" s="127"/>
      <c r="Q28803" s="127"/>
      <c r="R28803" s="127"/>
    </row>
    <row r="28804" spans="7:18" x14ac:dyDescent="0.2">
      <c r="G28804" s="64"/>
      <c r="H28804" s="64"/>
      <c r="O28804" s="87"/>
      <c r="P28804" s="127"/>
      <c r="Q28804" s="127"/>
      <c r="R28804" s="127"/>
    </row>
    <row r="28805" spans="7:18" x14ac:dyDescent="0.2">
      <c r="G28805" s="64"/>
      <c r="H28805" s="64"/>
      <c r="O28805" s="87"/>
      <c r="P28805" s="127"/>
      <c r="Q28805" s="127"/>
      <c r="R28805" s="127"/>
    </row>
    <row r="28806" spans="7:18" x14ac:dyDescent="0.2">
      <c r="G28806" s="64"/>
      <c r="H28806" s="64"/>
      <c r="O28806" s="87"/>
      <c r="P28806" s="127"/>
      <c r="Q28806" s="127"/>
      <c r="R28806" s="127"/>
    </row>
    <row r="28807" spans="7:18" x14ac:dyDescent="0.2">
      <c r="G28807" s="64"/>
      <c r="H28807" s="64"/>
      <c r="O28807" s="87"/>
      <c r="P28807" s="127"/>
      <c r="Q28807" s="127"/>
      <c r="R28807" s="127"/>
    </row>
    <row r="28808" spans="7:18" x14ac:dyDescent="0.2">
      <c r="G28808" s="64"/>
      <c r="H28808" s="64"/>
      <c r="O28808" s="87"/>
      <c r="P28808" s="127"/>
      <c r="Q28808" s="127"/>
      <c r="R28808" s="127"/>
    </row>
    <row r="28809" spans="7:18" x14ac:dyDescent="0.2">
      <c r="G28809" s="64"/>
      <c r="H28809" s="64"/>
      <c r="O28809" s="87"/>
      <c r="P28809" s="127"/>
      <c r="Q28809" s="127"/>
      <c r="R28809" s="127"/>
    </row>
    <row r="28810" spans="7:18" x14ac:dyDescent="0.2">
      <c r="G28810" s="64"/>
      <c r="H28810" s="64"/>
      <c r="O28810" s="87"/>
      <c r="P28810" s="127"/>
      <c r="Q28810" s="127"/>
      <c r="R28810" s="127"/>
    </row>
    <row r="28811" spans="7:18" x14ac:dyDescent="0.2">
      <c r="G28811" s="64"/>
      <c r="H28811" s="64"/>
      <c r="O28811" s="87"/>
      <c r="P28811" s="127"/>
      <c r="Q28811" s="127"/>
      <c r="R28811" s="127"/>
    </row>
    <row r="28812" spans="7:18" x14ac:dyDescent="0.2">
      <c r="G28812" s="64"/>
      <c r="H28812" s="64"/>
      <c r="O28812" s="87"/>
      <c r="P28812" s="127"/>
      <c r="Q28812" s="127"/>
      <c r="R28812" s="127"/>
    </row>
    <row r="28813" spans="7:18" x14ac:dyDescent="0.2">
      <c r="G28813" s="64"/>
      <c r="H28813" s="64"/>
      <c r="O28813" s="87"/>
      <c r="P28813" s="127"/>
      <c r="Q28813" s="127"/>
      <c r="R28813" s="127"/>
    </row>
    <row r="28814" spans="7:18" x14ac:dyDescent="0.2">
      <c r="G28814" s="64"/>
      <c r="H28814" s="64"/>
      <c r="O28814" s="87"/>
      <c r="P28814" s="127"/>
      <c r="Q28814" s="127"/>
      <c r="R28814" s="127"/>
    </row>
    <row r="28815" spans="7:18" x14ac:dyDescent="0.2">
      <c r="G28815" s="64"/>
      <c r="H28815" s="64"/>
      <c r="O28815" s="87"/>
      <c r="P28815" s="127"/>
      <c r="Q28815" s="127"/>
      <c r="R28815" s="127"/>
    </row>
    <row r="28816" spans="7:18" x14ac:dyDescent="0.2">
      <c r="G28816" s="64"/>
      <c r="H28816" s="64"/>
      <c r="O28816" s="87"/>
      <c r="P28816" s="127"/>
      <c r="Q28816" s="127"/>
      <c r="R28816" s="127"/>
    </row>
    <row r="28817" spans="7:18" x14ac:dyDescent="0.2">
      <c r="G28817" s="64"/>
      <c r="H28817" s="64"/>
      <c r="O28817" s="87"/>
      <c r="P28817" s="127"/>
      <c r="Q28817" s="127"/>
      <c r="R28817" s="127"/>
    </row>
    <row r="28818" spans="7:18" x14ac:dyDescent="0.2">
      <c r="G28818" s="64"/>
      <c r="H28818" s="64"/>
      <c r="O28818" s="87"/>
      <c r="P28818" s="127"/>
      <c r="Q28818" s="127"/>
      <c r="R28818" s="127"/>
    </row>
    <row r="28819" spans="7:18" x14ac:dyDescent="0.2">
      <c r="G28819" s="64"/>
      <c r="H28819" s="64"/>
      <c r="O28819" s="87"/>
      <c r="P28819" s="127"/>
      <c r="Q28819" s="127"/>
      <c r="R28819" s="127"/>
    </row>
    <row r="28820" spans="7:18" x14ac:dyDescent="0.2">
      <c r="G28820" s="64"/>
      <c r="H28820" s="64"/>
      <c r="O28820" s="87"/>
      <c r="P28820" s="127"/>
      <c r="Q28820" s="127"/>
      <c r="R28820" s="127"/>
    </row>
    <row r="28821" spans="7:18" x14ac:dyDescent="0.2">
      <c r="G28821" s="64"/>
      <c r="H28821" s="64"/>
      <c r="O28821" s="87"/>
      <c r="P28821" s="127"/>
      <c r="Q28821" s="127"/>
      <c r="R28821" s="127"/>
    </row>
    <row r="28822" spans="7:18" x14ac:dyDescent="0.2">
      <c r="G28822" s="64"/>
      <c r="H28822" s="64"/>
      <c r="O28822" s="87"/>
      <c r="P28822" s="127"/>
      <c r="Q28822" s="127"/>
      <c r="R28822" s="127"/>
    </row>
    <row r="28823" spans="7:18" x14ac:dyDescent="0.2">
      <c r="G28823" s="64"/>
      <c r="H28823" s="64"/>
      <c r="O28823" s="87"/>
      <c r="P28823" s="127"/>
      <c r="Q28823" s="127"/>
      <c r="R28823" s="127"/>
    </row>
    <row r="28824" spans="7:18" x14ac:dyDescent="0.2">
      <c r="G28824" s="64"/>
      <c r="H28824" s="64"/>
      <c r="O28824" s="87"/>
      <c r="P28824" s="127"/>
      <c r="Q28824" s="127"/>
      <c r="R28824" s="127"/>
    </row>
    <row r="28825" spans="7:18" x14ac:dyDescent="0.2">
      <c r="G28825" s="64"/>
      <c r="H28825" s="64"/>
      <c r="O28825" s="87"/>
      <c r="P28825" s="127"/>
      <c r="Q28825" s="127"/>
      <c r="R28825" s="127"/>
    </row>
    <row r="28826" spans="7:18" x14ac:dyDescent="0.2">
      <c r="G28826" s="64"/>
      <c r="H28826" s="64"/>
      <c r="O28826" s="87"/>
      <c r="P28826" s="127"/>
      <c r="Q28826" s="127"/>
      <c r="R28826" s="127"/>
    </row>
    <row r="28827" spans="7:18" x14ac:dyDescent="0.2">
      <c r="G28827" s="64"/>
      <c r="H28827" s="64"/>
      <c r="O28827" s="87"/>
      <c r="P28827" s="127"/>
      <c r="Q28827" s="127"/>
      <c r="R28827" s="127"/>
    </row>
    <row r="28828" spans="7:18" x14ac:dyDescent="0.2">
      <c r="G28828" s="64"/>
      <c r="H28828" s="64"/>
      <c r="O28828" s="87"/>
      <c r="P28828" s="127"/>
      <c r="Q28828" s="127"/>
      <c r="R28828" s="127"/>
    </row>
    <row r="28829" spans="7:18" x14ac:dyDescent="0.2">
      <c r="G28829" s="64"/>
      <c r="H28829" s="64"/>
      <c r="O28829" s="87"/>
      <c r="P28829" s="127"/>
      <c r="Q28829" s="127"/>
      <c r="R28829" s="127"/>
    </row>
    <row r="28830" spans="7:18" x14ac:dyDescent="0.2">
      <c r="G28830" s="64"/>
      <c r="H28830" s="64"/>
      <c r="O28830" s="87"/>
      <c r="P28830" s="127"/>
      <c r="Q28830" s="127"/>
      <c r="R28830" s="127"/>
    </row>
    <row r="28831" spans="7:18" x14ac:dyDescent="0.2">
      <c r="G28831" s="64"/>
      <c r="H28831" s="64"/>
      <c r="O28831" s="87"/>
      <c r="P28831" s="127"/>
      <c r="Q28831" s="127"/>
      <c r="R28831" s="127"/>
    </row>
    <row r="28832" spans="7:18" x14ac:dyDescent="0.2">
      <c r="G28832" s="64"/>
      <c r="H28832" s="64"/>
      <c r="O28832" s="87"/>
      <c r="P28832" s="127"/>
      <c r="Q28832" s="127"/>
      <c r="R28832" s="127"/>
    </row>
    <row r="28833" spans="7:18" x14ac:dyDescent="0.2">
      <c r="G28833" s="64"/>
      <c r="H28833" s="64"/>
      <c r="O28833" s="87"/>
      <c r="P28833" s="127"/>
      <c r="Q28833" s="127"/>
      <c r="R28833" s="127"/>
    </row>
    <row r="28834" spans="7:18" x14ac:dyDescent="0.2">
      <c r="G28834" s="64"/>
      <c r="H28834" s="64"/>
      <c r="O28834" s="87"/>
      <c r="P28834" s="127"/>
      <c r="Q28834" s="127"/>
      <c r="R28834" s="127"/>
    </row>
    <row r="28835" spans="7:18" x14ac:dyDescent="0.2">
      <c r="G28835" s="64"/>
      <c r="H28835" s="64"/>
      <c r="O28835" s="87"/>
      <c r="P28835" s="127"/>
      <c r="Q28835" s="127"/>
      <c r="R28835" s="127"/>
    </row>
    <row r="28836" spans="7:18" x14ac:dyDescent="0.2">
      <c r="G28836" s="64"/>
      <c r="H28836" s="64"/>
      <c r="O28836" s="87"/>
      <c r="P28836" s="127"/>
      <c r="Q28836" s="127"/>
      <c r="R28836" s="127"/>
    </row>
    <row r="28837" spans="7:18" x14ac:dyDescent="0.2">
      <c r="G28837" s="64"/>
      <c r="H28837" s="64"/>
      <c r="O28837" s="87"/>
      <c r="P28837" s="127"/>
      <c r="Q28837" s="127"/>
      <c r="R28837" s="127"/>
    </row>
    <row r="28838" spans="7:18" x14ac:dyDescent="0.2">
      <c r="G28838" s="64"/>
      <c r="H28838" s="64"/>
      <c r="O28838" s="87"/>
      <c r="P28838" s="127"/>
      <c r="Q28838" s="127"/>
      <c r="R28838" s="127"/>
    </row>
    <row r="28839" spans="7:18" x14ac:dyDescent="0.2">
      <c r="G28839" s="64"/>
      <c r="H28839" s="64"/>
      <c r="O28839" s="87"/>
      <c r="P28839" s="127"/>
      <c r="Q28839" s="127"/>
      <c r="R28839" s="127"/>
    </row>
    <row r="28840" spans="7:18" x14ac:dyDescent="0.2">
      <c r="G28840" s="64"/>
      <c r="H28840" s="64"/>
      <c r="O28840" s="87"/>
      <c r="P28840" s="127"/>
      <c r="Q28840" s="127"/>
      <c r="R28840" s="127"/>
    </row>
    <row r="28841" spans="7:18" x14ac:dyDescent="0.2">
      <c r="G28841" s="64"/>
      <c r="H28841" s="64"/>
      <c r="O28841" s="87"/>
      <c r="P28841" s="127"/>
      <c r="Q28841" s="127"/>
      <c r="R28841" s="127"/>
    </row>
    <row r="28842" spans="7:18" x14ac:dyDescent="0.2">
      <c r="G28842" s="64"/>
      <c r="H28842" s="64"/>
      <c r="O28842" s="87"/>
      <c r="P28842" s="127"/>
      <c r="Q28842" s="127"/>
      <c r="R28842" s="127"/>
    </row>
    <row r="28843" spans="7:18" x14ac:dyDescent="0.2">
      <c r="G28843" s="64"/>
      <c r="H28843" s="64"/>
      <c r="O28843" s="87"/>
      <c r="P28843" s="127"/>
      <c r="Q28843" s="127"/>
      <c r="R28843" s="127"/>
    </row>
    <row r="28844" spans="7:18" x14ac:dyDescent="0.2">
      <c r="G28844" s="64"/>
      <c r="H28844" s="64"/>
      <c r="O28844" s="87"/>
      <c r="P28844" s="127"/>
      <c r="Q28844" s="127"/>
      <c r="R28844" s="127"/>
    </row>
    <row r="28845" spans="7:18" x14ac:dyDescent="0.2">
      <c r="G28845" s="64"/>
      <c r="H28845" s="64"/>
      <c r="O28845" s="87"/>
      <c r="P28845" s="127"/>
      <c r="Q28845" s="127"/>
      <c r="R28845" s="127"/>
    </row>
    <row r="28846" spans="7:18" x14ac:dyDescent="0.2">
      <c r="G28846" s="64"/>
      <c r="H28846" s="64"/>
      <c r="O28846" s="87"/>
      <c r="P28846" s="127"/>
      <c r="Q28846" s="127"/>
      <c r="R28846" s="127"/>
    </row>
    <row r="28847" spans="7:18" x14ac:dyDescent="0.2">
      <c r="G28847" s="64"/>
      <c r="H28847" s="64"/>
      <c r="O28847" s="87"/>
      <c r="P28847" s="127"/>
      <c r="Q28847" s="127"/>
      <c r="R28847" s="127"/>
    </row>
    <row r="28848" spans="7:18" x14ac:dyDescent="0.2">
      <c r="G28848" s="64"/>
      <c r="H28848" s="64"/>
      <c r="O28848" s="87"/>
      <c r="P28848" s="127"/>
      <c r="Q28848" s="127"/>
      <c r="R28848" s="127"/>
    </row>
    <row r="28849" spans="7:18" x14ac:dyDescent="0.2">
      <c r="G28849" s="64"/>
      <c r="H28849" s="64"/>
      <c r="O28849" s="87"/>
      <c r="P28849" s="127"/>
      <c r="Q28849" s="127"/>
      <c r="R28849" s="127"/>
    </row>
    <row r="28850" spans="7:18" x14ac:dyDescent="0.2">
      <c r="G28850" s="64"/>
      <c r="H28850" s="64"/>
      <c r="O28850" s="87"/>
      <c r="P28850" s="127"/>
      <c r="Q28850" s="127"/>
      <c r="R28850" s="127"/>
    </row>
    <row r="28851" spans="7:18" x14ac:dyDescent="0.2">
      <c r="G28851" s="64"/>
      <c r="H28851" s="64"/>
      <c r="O28851" s="87"/>
      <c r="P28851" s="127"/>
      <c r="Q28851" s="127"/>
      <c r="R28851" s="127"/>
    </row>
    <row r="28852" spans="7:18" x14ac:dyDescent="0.2">
      <c r="G28852" s="64"/>
      <c r="H28852" s="64"/>
      <c r="O28852" s="87"/>
      <c r="P28852" s="127"/>
      <c r="Q28852" s="127"/>
      <c r="R28852" s="127"/>
    </row>
    <row r="28853" spans="7:18" x14ac:dyDescent="0.2">
      <c r="G28853" s="64"/>
      <c r="H28853" s="64"/>
      <c r="O28853" s="87"/>
      <c r="P28853" s="127"/>
      <c r="Q28853" s="127"/>
      <c r="R28853" s="127"/>
    </row>
    <row r="28854" spans="7:18" x14ac:dyDescent="0.2">
      <c r="G28854" s="64"/>
      <c r="H28854" s="64"/>
      <c r="O28854" s="87"/>
      <c r="P28854" s="127"/>
      <c r="Q28854" s="127"/>
      <c r="R28854" s="127"/>
    </row>
    <row r="28855" spans="7:18" x14ac:dyDescent="0.2">
      <c r="G28855" s="64"/>
      <c r="H28855" s="64"/>
      <c r="O28855" s="87"/>
      <c r="P28855" s="127"/>
      <c r="Q28855" s="127"/>
      <c r="R28855" s="127"/>
    </row>
    <row r="28856" spans="7:18" x14ac:dyDescent="0.2">
      <c r="G28856" s="64"/>
      <c r="H28856" s="64"/>
      <c r="O28856" s="87"/>
      <c r="P28856" s="127"/>
      <c r="Q28856" s="127"/>
      <c r="R28856" s="127"/>
    </row>
    <row r="28857" spans="7:18" x14ac:dyDescent="0.2">
      <c r="G28857" s="64"/>
      <c r="H28857" s="64"/>
      <c r="O28857" s="87"/>
      <c r="P28857" s="127"/>
      <c r="Q28857" s="127"/>
      <c r="R28857" s="127"/>
    </row>
    <row r="28858" spans="7:18" x14ac:dyDescent="0.2">
      <c r="G28858" s="64"/>
      <c r="H28858" s="64"/>
      <c r="O28858" s="87"/>
      <c r="P28858" s="127"/>
      <c r="Q28858" s="127"/>
      <c r="R28858" s="127"/>
    </row>
    <row r="28859" spans="7:18" x14ac:dyDescent="0.2">
      <c r="G28859" s="64"/>
      <c r="H28859" s="64"/>
      <c r="O28859" s="87"/>
      <c r="P28859" s="127"/>
      <c r="Q28859" s="127"/>
      <c r="R28859" s="127"/>
    </row>
    <row r="28860" spans="7:18" x14ac:dyDescent="0.2">
      <c r="G28860" s="64"/>
      <c r="H28860" s="64"/>
      <c r="O28860" s="87"/>
      <c r="P28860" s="127"/>
      <c r="Q28860" s="127"/>
      <c r="R28860" s="127"/>
    </row>
    <row r="28861" spans="7:18" x14ac:dyDescent="0.2">
      <c r="G28861" s="64"/>
      <c r="H28861" s="64"/>
      <c r="O28861" s="87"/>
      <c r="P28861" s="127"/>
      <c r="Q28861" s="127"/>
      <c r="R28861" s="127"/>
    </row>
    <row r="28862" spans="7:18" x14ac:dyDescent="0.2">
      <c r="G28862" s="64"/>
      <c r="H28862" s="64"/>
      <c r="O28862" s="87"/>
      <c r="P28862" s="127"/>
      <c r="Q28862" s="127"/>
      <c r="R28862" s="127"/>
    </row>
    <row r="28863" spans="7:18" x14ac:dyDescent="0.2">
      <c r="G28863" s="64"/>
      <c r="H28863" s="64"/>
      <c r="O28863" s="87"/>
      <c r="P28863" s="127"/>
      <c r="Q28863" s="127"/>
      <c r="R28863" s="127"/>
    </row>
    <row r="28864" spans="7:18" x14ac:dyDescent="0.2">
      <c r="G28864" s="64"/>
      <c r="H28864" s="64"/>
      <c r="O28864" s="87"/>
      <c r="P28864" s="127"/>
      <c r="Q28864" s="127"/>
      <c r="R28864" s="127"/>
    </row>
    <row r="28865" spans="7:18" x14ac:dyDescent="0.2">
      <c r="G28865" s="64"/>
      <c r="H28865" s="64"/>
      <c r="O28865" s="87"/>
      <c r="P28865" s="127"/>
      <c r="Q28865" s="127"/>
      <c r="R28865" s="127"/>
    </row>
    <row r="28866" spans="7:18" x14ac:dyDescent="0.2">
      <c r="G28866" s="64"/>
      <c r="H28866" s="64"/>
      <c r="O28866" s="87"/>
      <c r="P28866" s="127"/>
      <c r="Q28866" s="127"/>
      <c r="R28866" s="127"/>
    </row>
    <row r="28867" spans="7:18" x14ac:dyDescent="0.2">
      <c r="G28867" s="64"/>
      <c r="H28867" s="64"/>
      <c r="O28867" s="87"/>
      <c r="P28867" s="127"/>
      <c r="Q28867" s="127"/>
      <c r="R28867" s="127"/>
    </row>
    <row r="28868" spans="7:18" x14ac:dyDescent="0.2">
      <c r="G28868" s="64"/>
      <c r="H28868" s="64"/>
      <c r="O28868" s="87"/>
      <c r="P28868" s="127"/>
      <c r="Q28868" s="127"/>
      <c r="R28868" s="127"/>
    </row>
    <row r="28869" spans="7:18" x14ac:dyDescent="0.2">
      <c r="G28869" s="64"/>
      <c r="H28869" s="64"/>
      <c r="O28869" s="87"/>
      <c r="P28869" s="127"/>
      <c r="Q28869" s="127"/>
      <c r="R28869" s="127"/>
    </row>
    <row r="28870" spans="7:18" x14ac:dyDescent="0.2">
      <c r="G28870" s="64"/>
      <c r="H28870" s="64"/>
      <c r="O28870" s="87"/>
      <c r="P28870" s="127"/>
      <c r="Q28870" s="127"/>
      <c r="R28870" s="127"/>
    </row>
    <row r="28871" spans="7:18" x14ac:dyDescent="0.2">
      <c r="G28871" s="64"/>
      <c r="H28871" s="64"/>
      <c r="O28871" s="87"/>
      <c r="P28871" s="127"/>
      <c r="Q28871" s="127"/>
      <c r="R28871" s="127"/>
    </row>
    <row r="28872" spans="7:18" x14ac:dyDescent="0.2">
      <c r="G28872" s="64"/>
      <c r="H28872" s="64"/>
      <c r="O28872" s="87"/>
      <c r="P28872" s="127"/>
      <c r="Q28872" s="127"/>
      <c r="R28872" s="127"/>
    </row>
    <row r="28873" spans="7:18" x14ac:dyDescent="0.2">
      <c r="G28873" s="64"/>
      <c r="H28873" s="64"/>
      <c r="O28873" s="87"/>
      <c r="P28873" s="127"/>
      <c r="Q28873" s="127"/>
      <c r="R28873" s="127"/>
    </row>
    <row r="28874" spans="7:18" x14ac:dyDescent="0.2">
      <c r="G28874" s="64"/>
      <c r="H28874" s="64"/>
      <c r="O28874" s="87"/>
      <c r="P28874" s="127"/>
      <c r="Q28874" s="127"/>
      <c r="R28874" s="127"/>
    </row>
    <row r="28875" spans="7:18" x14ac:dyDescent="0.2">
      <c r="G28875" s="64"/>
      <c r="H28875" s="64"/>
      <c r="O28875" s="87"/>
      <c r="P28875" s="127"/>
      <c r="Q28875" s="127"/>
      <c r="R28875" s="127"/>
    </row>
    <row r="28876" spans="7:18" x14ac:dyDescent="0.2">
      <c r="G28876" s="64"/>
      <c r="H28876" s="64"/>
      <c r="O28876" s="87"/>
      <c r="P28876" s="127"/>
      <c r="Q28876" s="127"/>
      <c r="R28876" s="127"/>
    </row>
    <row r="28877" spans="7:18" x14ac:dyDescent="0.2">
      <c r="G28877" s="64"/>
      <c r="H28877" s="64"/>
      <c r="O28877" s="87"/>
      <c r="P28877" s="127"/>
      <c r="Q28877" s="127"/>
      <c r="R28877" s="127"/>
    </row>
    <row r="28878" spans="7:18" x14ac:dyDescent="0.2">
      <c r="G28878" s="64"/>
      <c r="H28878" s="64"/>
      <c r="O28878" s="87"/>
      <c r="P28878" s="127"/>
      <c r="Q28878" s="127"/>
      <c r="R28878" s="127"/>
    </row>
    <row r="28879" spans="7:18" x14ac:dyDescent="0.2">
      <c r="G28879" s="64"/>
      <c r="H28879" s="64"/>
      <c r="O28879" s="87"/>
      <c r="P28879" s="127"/>
      <c r="Q28879" s="127"/>
      <c r="R28879" s="127"/>
    </row>
    <row r="28880" spans="7:18" x14ac:dyDescent="0.2">
      <c r="G28880" s="64"/>
      <c r="H28880" s="64"/>
      <c r="O28880" s="87"/>
      <c r="P28880" s="127"/>
      <c r="Q28880" s="127"/>
      <c r="R28880" s="127"/>
    </row>
    <row r="28881" spans="7:18" x14ac:dyDescent="0.2">
      <c r="G28881" s="64"/>
      <c r="H28881" s="64"/>
      <c r="O28881" s="87"/>
      <c r="P28881" s="127"/>
      <c r="Q28881" s="127"/>
      <c r="R28881" s="127"/>
    </row>
    <row r="28882" spans="7:18" x14ac:dyDescent="0.2">
      <c r="G28882" s="64"/>
      <c r="H28882" s="64"/>
      <c r="O28882" s="87"/>
      <c r="P28882" s="127"/>
      <c r="Q28882" s="127"/>
      <c r="R28882" s="127"/>
    </row>
    <row r="28883" spans="7:18" x14ac:dyDescent="0.2">
      <c r="G28883" s="64"/>
      <c r="H28883" s="64"/>
      <c r="O28883" s="87"/>
      <c r="P28883" s="127"/>
      <c r="Q28883" s="127"/>
      <c r="R28883" s="127"/>
    </row>
    <row r="28884" spans="7:18" x14ac:dyDescent="0.2">
      <c r="G28884" s="64"/>
      <c r="H28884" s="64"/>
      <c r="O28884" s="87"/>
      <c r="P28884" s="127"/>
      <c r="Q28884" s="127"/>
      <c r="R28884" s="127"/>
    </row>
    <row r="28885" spans="7:18" x14ac:dyDescent="0.2">
      <c r="G28885" s="64"/>
      <c r="H28885" s="64"/>
      <c r="O28885" s="87"/>
      <c r="P28885" s="127"/>
      <c r="Q28885" s="127"/>
      <c r="R28885" s="127"/>
    </row>
    <row r="28886" spans="7:18" x14ac:dyDescent="0.2">
      <c r="G28886" s="64"/>
      <c r="H28886" s="64"/>
      <c r="O28886" s="87"/>
      <c r="P28886" s="127"/>
      <c r="Q28886" s="127"/>
      <c r="R28886" s="127"/>
    </row>
    <row r="28887" spans="7:18" x14ac:dyDescent="0.2">
      <c r="G28887" s="64"/>
      <c r="H28887" s="64"/>
      <c r="O28887" s="87"/>
      <c r="P28887" s="127"/>
      <c r="Q28887" s="127"/>
      <c r="R28887" s="127"/>
    </row>
    <row r="28888" spans="7:18" x14ac:dyDescent="0.2">
      <c r="G28888" s="64"/>
      <c r="H28888" s="64"/>
      <c r="O28888" s="87"/>
      <c r="P28888" s="127"/>
      <c r="Q28888" s="127"/>
      <c r="R28888" s="127"/>
    </row>
    <row r="28889" spans="7:18" x14ac:dyDescent="0.2">
      <c r="G28889" s="64"/>
      <c r="H28889" s="64"/>
      <c r="O28889" s="87"/>
      <c r="P28889" s="127"/>
      <c r="Q28889" s="127"/>
      <c r="R28889" s="127"/>
    </row>
    <row r="28890" spans="7:18" x14ac:dyDescent="0.2">
      <c r="G28890" s="64"/>
      <c r="H28890" s="64"/>
      <c r="O28890" s="87"/>
      <c r="P28890" s="127"/>
      <c r="Q28890" s="127"/>
      <c r="R28890" s="127"/>
    </row>
    <row r="28891" spans="7:18" x14ac:dyDescent="0.2">
      <c r="G28891" s="64"/>
      <c r="H28891" s="64"/>
      <c r="O28891" s="87"/>
      <c r="P28891" s="127"/>
      <c r="Q28891" s="127"/>
      <c r="R28891" s="127"/>
    </row>
    <row r="28892" spans="7:18" x14ac:dyDescent="0.2">
      <c r="G28892" s="64"/>
      <c r="H28892" s="64"/>
      <c r="O28892" s="87"/>
      <c r="P28892" s="127"/>
      <c r="Q28892" s="127"/>
      <c r="R28892" s="127"/>
    </row>
    <row r="28893" spans="7:18" x14ac:dyDescent="0.2">
      <c r="G28893" s="64"/>
      <c r="H28893" s="64"/>
      <c r="O28893" s="87"/>
      <c r="P28893" s="127"/>
      <c r="Q28893" s="127"/>
      <c r="R28893" s="127"/>
    </row>
    <row r="28894" spans="7:18" x14ac:dyDescent="0.2">
      <c r="G28894" s="64"/>
      <c r="H28894" s="64"/>
      <c r="O28894" s="87"/>
      <c r="P28894" s="127"/>
      <c r="Q28894" s="127"/>
      <c r="R28894" s="127"/>
    </row>
    <row r="28895" spans="7:18" x14ac:dyDescent="0.2">
      <c r="G28895" s="64"/>
      <c r="H28895" s="64"/>
      <c r="O28895" s="87"/>
      <c r="P28895" s="127"/>
      <c r="Q28895" s="127"/>
      <c r="R28895" s="127"/>
    </row>
    <row r="28896" spans="7:18" x14ac:dyDescent="0.2">
      <c r="G28896" s="64"/>
      <c r="H28896" s="64"/>
      <c r="O28896" s="87"/>
      <c r="P28896" s="127"/>
      <c r="Q28896" s="127"/>
      <c r="R28896" s="127"/>
    </row>
    <row r="28897" spans="7:18" x14ac:dyDescent="0.2">
      <c r="G28897" s="64"/>
      <c r="H28897" s="64"/>
      <c r="O28897" s="87"/>
      <c r="P28897" s="127"/>
      <c r="Q28897" s="127"/>
      <c r="R28897" s="127"/>
    </row>
    <row r="28898" spans="7:18" x14ac:dyDescent="0.2">
      <c r="G28898" s="64"/>
      <c r="H28898" s="64"/>
      <c r="O28898" s="87"/>
      <c r="P28898" s="127"/>
      <c r="Q28898" s="127"/>
      <c r="R28898" s="127"/>
    </row>
    <row r="28899" spans="7:18" x14ac:dyDescent="0.2">
      <c r="G28899" s="64"/>
      <c r="H28899" s="64"/>
      <c r="O28899" s="87"/>
      <c r="P28899" s="127"/>
      <c r="Q28899" s="127"/>
      <c r="R28899" s="127"/>
    </row>
    <row r="28900" spans="7:18" x14ac:dyDescent="0.2">
      <c r="G28900" s="64"/>
      <c r="H28900" s="64"/>
      <c r="O28900" s="87"/>
      <c r="P28900" s="127"/>
      <c r="Q28900" s="127"/>
      <c r="R28900" s="127"/>
    </row>
    <row r="28901" spans="7:18" x14ac:dyDescent="0.2">
      <c r="G28901" s="64"/>
      <c r="H28901" s="64"/>
      <c r="O28901" s="87"/>
      <c r="P28901" s="127"/>
      <c r="Q28901" s="127"/>
      <c r="R28901" s="127"/>
    </row>
    <row r="28902" spans="7:18" x14ac:dyDescent="0.2">
      <c r="G28902" s="64"/>
      <c r="H28902" s="64"/>
      <c r="O28902" s="87"/>
      <c r="P28902" s="127"/>
      <c r="Q28902" s="127"/>
      <c r="R28902" s="127"/>
    </row>
    <row r="28903" spans="7:18" x14ac:dyDescent="0.2">
      <c r="G28903" s="64"/>
      <c r="H28903" s="64"/>
      <c r="O28903" s="87"/>
      <c r="P28903" s="127"/>
      <c r="Q28903" s="127"/>
      <c r="R28903" s="127"/>
    </row>
    <row r="28904" spans="7:18" x14ac:dyDescent="0.2">
      <c r="G28904" s="64"/>
      <c r="H28904" s="64"/>
      <c r="O28904" s="87"/>
      <c r="P28904" s="127"/>
      <c r="Q28904" s="127"/>
      <c r="R28904" s="127"/>
    </row>
    <row r="28905" spans="7:18" x14ac:dyDescent="0.2">
      <c r="G28905" s="64"/>
      <c r="H28905" s="64"/>
      <c r="O28905" s="87"/>
      <c r="P28905" s="127"/>
      <c r="Q28905" s="127"/>
      <c r="R28905" s="127"/>
    </row>
    <row r="28906" spans="7:18" x14ac:dyDescent="0.2">
      <c r="G28906" s="64"/>
      <c r="H28906" s="64"/>
      <c r="O28906" s="87"/>
      <c r="P28906" s="127"/>
      <c r="Q28906" s="127"/>
      <c r="R28906" s="127"/>
    </row>
    <row r="28907" spans="7:18" x14ac:dyDescent="0.2">
      <c r="G28907" s="64"/>
      <c r="H28907" s="64"/>
      <c r="O28907" s="87"/>
      <c r="P28907" s="127"/>
      <c r="Q28907" s="127"/>
      <c r="R28907" s="127"/>
    </row>
    <row r="28908" spans="7:18" x14ac:dyDescent="0.2">
      <c r="G28908" s="64"/>
      <c r="H28908" s="64"/>
      <c r="O28908" s="87"/>
      <c r="P28908" s="127"/>
      <c r="Q28908" s="127"/>
      <c r="R28908" s="127"/>
    </row>
    <row r="28909" spans="7:18" x14ac:dyDescent="0.2">
      <c r="G28909" s="64"/>
      <c r="H28909" s="64"/>
      <c r="O28909" s="87"/>
      <c r="P28909" s="127"/>
      <c r="Q28909" s="127"/>
      <c r="R28909" s="127"/>
    </row>
    <row r="28910" spans="7:18" x14ac:dyDescent="0.2">
      <c r="G28910" s="64"/>
      <c r="H28910" s="64"/>
      <c r="O28910" s="87"/>
      <c r="P28910" s="127"/>
      <c r="Q28910" s="127"/>
      <c r="R28910" s="127"/>
    </row>
    <row r="28911" spans="7:18" x14ac:dyDescent="0.2">
      <c r="G28911" s="64"/>
      <c r="H28911" s="64"/>
      <c r="O28911" s="87"/>
      <c r="P28911" s="127"/>
      <c r="Q28911" s="127"/>
      <c r="R28911" s="127"/>
    </row>
    <row r="28912" spans="7:18" x14ac:dyDescent="0.2">
      <c r="G28912" s="64"/>
      <c r="H28912" s="64"/>
      <c r="O28912" s="87"/>
      <c r="P28912" s="127"/>
      <c r="Q28912" s="127"/>
      <c r="R28912" s="127"/>
    </row>
    <row r="28913" spans="7:18" x14ac:dyDescent="0.2">
      <c r="G28913" s="64"/>
      <c r="H28913" s="64"/>
      <c r="O28913" s="87"/>
      <c r="P28913" s="127"/>
      <c r="Q28913" s="127"/>
      <c r="R28913" s="127"/>
    </row>
    <row r="28914" spans="7:18" x14ac:dyDescent="0.2">
      <c r="G28914" s="64"/>
      <c r="H28914" s="64"/>
      <c r="O28914" s="87"/>
      <c r="P28914" s="127"/>
      <c r="Q28914" s="127"/>
      <c r="R28914" s="127"/>
    </row>
    <row r="28915" spans="7:18" x14ac:dyDescent="0.2">
      <c r="G28915" s="64"/>
      <c r="H28915" s="64"/>
      <c r="O28915" s="87"/>
      <c r="P28915" s="127"/>
      <c r="Q28915" s="127"/>
      <c r="R28915" s="127"/>
    </row>
    <row r="28916" spans="7:18" x14ac:dyDescent="0.2">
      <c r="G28916" s="64"/>
      <c r="H28916" s="64"/>
      <c r="O28916" s="87"/>
      <c r="P28916" s="127"/>
      <c r="Q28916" s="127"/>
      <c r="R28916" s="127"/>
    </row>
    <row r="28917" spans="7:18" x14ac:dyDescent="0.2">
      <c r="G28917" s="64"/>
      <c r="H28917" s="64"/>
      <c r="O28917" s="87"/>
      <c r="P28917" s="127"/>
      <c r="Q28917" s="127"/>
      <c r="R28917" s="127"/>
    </row>
    <row r="28918" spans="7:18" x14ac:dyDescent="0.2">
      <c r="G28918" s="64"/>
      <c r="H28918" s="64"/>
      <c r="O28918" s="87"/>
      <c r="P28918" s="127"/>
      <c r="Q28918" s="127"/>
      <c r="R28918" s="127"/>
    </row>
    <row r="28919" spans="7:18" x14ac:dyDescent="0.2">
      <c r="G28919" s="64"/>
      <c r="H28919" s="64"/>
      <c r="O28919" s="87"/>
      <c r="P28919" s="127"/>
      <c r="Q28919" s="127"/>
      <c r="R28919" s="127"/>
    </row>
    <row r="28920" spans="7:18" x14ac:dyDescent="0.2">
      <c r="G28920" s="64"/>
      <c r="H28920" s="64"/>
      <c r="O28920" s="87"/>
      <c r="P28920" s="127"/>
      <c r="Q28920" s="127"/>
      <c r="R28920" s="127"/>
    </row>
    <row r="28921" spans="7:18" x14ac:dyDescent="0.2">
      <c r="G28921" s="64"/>
      <c r="H28921" s="64"/>
      <c r="O28921" s="87"/>
      <c r="P28921" s="127"/>
      <c r="Q28921" s="127"/>
      <c r="R28921" s="127"/>
    </row>
    <row r="28922" spans="7:18" x14ac:dyDescent="0.2">
      <c r="G28922" s="64"/>
      <c r="H28922" s="64"/>
      <c r="O28922" s="87"/>
      <c r="P28922" s="127"/>
      <c r="Q28922" s="127"/>
      <c r="R28922" s="127"/>
    </row>
    <row r="28923" spans="7:18" x14ac:dyDescent="0.2">
      <c r="G28923" s="64"/>
      <c r="H28923" s="64"/>
      <c r="O28923" s="87"/>
      <c r="P28923" s="127"/>
      <c r="Q28923" s="127"/>
      <c r="R28923" s="127"/>
    </row>
    <row r="28924" spans="7:18" x14ac:dyDescent="0.2">
      <c r="G28924" s="64"/>
      <c r="H28924" s="64"/>
      <c r="O28924" s="87"/>
      <c r="P28924" s="127"/>
      <c r="Q28924" s="127"/>
      <c r="R28924" s="127"/>
    </row>
    <row r="28925" spans="7:18" x14ac:dyDescent="0.2">
      <c r="G28925" s="64"/>
      <c r="H28925" s="64"/>
      <c r="O28925" s="87"/>
      <c r="P28925" s="127"/>
      <c r="Q28925" s="127"/>
      <c r="R28925" s="127"/>
    </row>
    <row r="28926" spans="7:18" x14ac:dyDescent="0.2">
      <c r="G28926" s="64"/>
      <c r="H28926" s="64"/>
      <c r="O28926" s="87"/>
      <c r="P28926" s="127"/>
      <c r="Q28926" s="127"/>
      <c r="R28926" s="127"/>
    </row>
    <row r="28927" spans="7:18" x14ac:dyDescent="0.2">
      <c r="G28927" s="64"/>
      <c r="H28927" s="64"/>
      <c r="O28927" s="87"/>
      <c r="P28927" s="127"/>
      <c r="Q28927" s="127"/>
      <c r="R28927" s="127"/>
    </row>
    <row r="28928" spans="7:18" x14ac:dyDescent="0.2">
      <c r="G28928" s="64"/>
      <c r="H28928" s="64"/>
      <c r="O28928" s="87"/>
      <c r="P28928" s="127"/>
      <c r="Q28928" s="127"/>
      <c r="R28928" s="127"/>
    </row>
    <row r="28929" spans="7:18" x14ac:dyDescent="0.2">
      <c r="G28929" s="64"/>
      <c r="H28929" s="64"/>
      <c r="O28929" s="87"/>
      <c r="P28929" s="127"/>
      <c r="Q28929" s="127"/>
      <c r="R28929" s="127"/>
    </row>
    <row r="28930" spans="7:18" x14ac:dyDescent="0.2">
      <c r="G28930" s="64"/>
      <c r="H28930" s="64"/>
      <c r="O28930" s="87"/>
      <c r="P28930" s="127"/>
      <c r="Q28930" s="127"/>
      <c r="R28930" s="127"/>
    </row>
    <row r="28931" spans="7:18" x14ac:dyDescent="0.2">
      <c r="G28931" s="64"/>
      <c r="H28931" s="64"/>
      <c r="O28931" s="87"/>
      <c r="P28931" s="127"/>
      <c r="Q28931" s="127"/>
      <c r="R28931" s="127"/>
    </row>
    <row r="28932" spans="7:18" x14ac:dyDescent="0.2">
      <c r="G28932" s="64"/>
      <c r="H28932" s="64"/>
      <c r="O28932" s="87"/>
      <c r="P28932" s="127"/>
      <c r="Q28932" s="127"/>
      <c r="R28932" s="127"/>
    </row>
    <row r="28933" spans="7:18" x14ac:dyDescent="0.2">
      <c r="G28933" s="64"/>
      <c r="H28933" s="64"/>
      <c r="O28933" s="87"/>
      <c r="P28933" s="127"/>
      <c r="Q28933" s="127"/>
      <c r="R28933" s="127"/>
    </row>
    <row r="28934" spans="7:18" x14ac:dyDescent="0.2">
      <c r="G28934" s="64"/>
      <c r="H28934" s="64"/>
      <c r="O28934" s="87"/>
      <c r="P28934" s="127"/>
      <c r="Q28934" s="127"/>
      <c r="R28934" s="127"/>
    </row>
    <row r="28935" spans="7:18" x14ac:dyDescent="0.2">
      <c r="G28935" s="64"/>
      <c r="H28935" s="64"/>
      <c r="O28935" s="87"/>
      <c r="P28935" s="127"/>
      <c r="Q28935" s="127"/>
      <c r="R28935" s="127"/>
    </row>
    <row r="28936" spans="7:18" x14ac:dyDescent="0.2">
      <c r="G28936" s="64"/>
      <c r="H28936" s="64"/>
      <c r="O28936" s="87"/>
      <c r="P28936" s="127"/>
      <c r="Q28936" s="127"/>
      <c r="R28936" s="127"/>
    </row>
    <row r="28937" spans="7:18" x14ac:dyDescent="0.2">
      <c r="G28937" s="64"/>
      <c r="H28937" s="64"/>
      <c r="O28937" s="87"/>
      <c r="P28937" s="127"/>
      <c r="Q28937" s="127"/>
      <c r="R28937" s="127"/>
    </row>
    <row r="28938" spans="7:18" x14ac:dyDescent="0.2">
      <c r="G28938" s="64"/>
      <c r="H28938" s="64"/>
      <c r="O28938" s="87"/>
      <c r="P28938" s="127"/>
      <c r="Q28938" s="127"/>
      <c r="R28938" s="127"/>
    </row>
    <row r="28939" spans="7:18" x14ac:dyDescent="0.2">
      <c r="G28939" s="64"/>
      <c r="H28939" s="64"/>
      <c r="O28939" s="87"/>
      <c r="P28939" s="127"/>
      <c r="Q28939" s="127"/>
      <c r="R28939" s="127"/>
    </row>
    <row r="28940" spans="7:18" x14ac:dyDescent="0.2">
      <c r="G28940" s="64"/>
      <c r="H28940" s="64"/>
      <c r="O28940" s="87"/>
      <c r="P28940" s="127"/>
      <c r="Q28940" s="127"/>
      <c r="R28940" s="127"/>
    </row>
    <row r="28941" spans="7:18" x14ac:dyDescent="0.2">
      <c r="G28941" s="64"/>
      <c r="H28941" s="64"/>
      <c r="O28941" s="87"/>
      <c r="P28941" s="127"/>
      <c r="Q28941" s="127"/>
      <c r="R28941" s="127"/>
    </row>
    <row r="28942" spans="7:18" x14ac:dyDescent="0.2">
      <c r="G28942" s="64"/>
      <c r="H28942" s="64"/>
      <c r="O28942" s="87"/>
      <c r="P28942" s="127"/>
      <c r="Q28942" s="127"/>
      <c r="R28942" s="127"/>
    </row>
    <row r="28943" spans="7:18" x14ac:dyDescent="0.2">
      <c r="G28943" s="64"/>
      <c r="H28943" s="64"/>
      <c r="O28943" s="87"/>
      <c r="P28943" s="127"/>
      <c r="Q28943" s="127"/>
      <c r="R28943" s="127"/>
    </row>
    <row r="28944" spans="7:18" x14ac:dyDescent="0.2">
      <c r="G28944" s="64"/>
      <c r="H28944" s="64"/>
      <c r="O28944" s="87"/>
      <c r="P28944" s="127"/>
      <c r="Q28944" s="127"/>
      <c r="R28944" s="127"/>
    </row>
    <row r="28945" spans="7:18" x14ac:dyDescent="0.2">
      <c r="G28945" s="64"/>
      <c r="H28945" s="64"/>
      <c r="O28945" s="87"/>
      <c r="P28945" s="127"/>
      <c r="Q28945" s="127"/>
      <c r="R28945" s="127"/>
    </row>
    <row r="28946" spans="7:18" x14ac:dyDescent="0.2">
      <c r="G28946" s="64"/>
      <c r="H28946" s="64"/>
      <c r="O28946" s="87"/>
      <c r="P28946" s="127"/>
      <c r="Q28946" s="127"/>
      <c r="R28946" s="127"/>
    </row>
    <row r="28947" spans="7:18" x14ac:dyDescent="0.2">
      <c r="G28947" s="64"/>
      <c r="H28947" s="64"/>
      <c r="O28947" s="87"/>
      <c r="P28947" s="127"/>
      <c r="Q28947" s="127"/>
      <c r="R28947" s="127"/>
    </row>
    <row r="28948" spans="7:18" x14ac:dyDescent="0.2">
      <c r="G28948" s="64"/>
      <c r="H28948" s="64"/>
      <c r="O28948" s="87"/>
      <c r="P28948" s="127"/>
      <c r="Q28948" s="127"/>
      <c r="R28948" s="127"/>
    </row>
    <row r="28949" spans="7:18" x14ac:dyDescent="0.2">
      <c r="G28949" s="64"/>
      <c r="H28949" s="64"/>
      <c r="O28949" s="87"/>
      <c r="P28949" s="127"/>
      <c r="Q28949" s="127"/>
      <c r="R28949" s="127"/>
    </row>
    <row r="28950" spans="7:18" x14ac:dyDescent="0.2">
      <c r="G28950" s="64"/>
      <c r="H28950" s="64"/>
      <c r="O28950" s="87"/>
      <c r="P28950" s="127"/>
      <c r="Q28950" s="127"/>
      <c r="R28950" s="127"/>
    </row>
    <row r="28951" spans="7:18" x14ac:dyDescent="0.2">
      <c r="G28951" s="64"/>
      <c r="H28951" s="64"/>
      <c r="O28951" s="87"/>
      <c r="P28951" s="127"/>
      <c r="Q28951" s="127"/>
      <c r="R28951" s="127"/>
    </row>
    <row r="28952" spans="7:18" x14ac:dyDescent="0.2">
      <c r="G28952" s="64"/>
      <c r="H28952" s="64"/>
      <c r="O28952" s="87"/>
      <c r="P28952" s="127"/>
      <c r="Q28952" s="127"/>
      <c r="R28952" s="127"/>
    </row>
    <row r="28953" spans="7:18" x14ac:dyDescent="0.2">
      <c r="G28953" s="64"/>
      <c r="H28953" s="64"/>
      <c r="O28953" s="87"/>
      <c r="P28953" s="127"/>
      <c r="Q28953" s="127"/>
      <c r="R28953" s="127"/>
    </row>
    <row r="28954" spans="7:18" x14ac:dyDescent="0.2">
      <c r="G28954" s="64"/>
      <c r="H28954" s="64"/>
      <c r="O28954" s="87"/>
      <c r="P28954" s="127"/>
      <c r="Q28954" s="127"/>
      <c r="R28954" s="127"/>
    </row>
    <row r="28955" spans="7:18" x14ac:dyDescent="0.2">
      <c r="G28955" s="64"/>
      <c r="H28955" s="64"/>
      <c r="O28955" s="87"/>
      <c r="P28955" s="127"/>
      <c r="Q28955" s="127"/>
      <c r="R28955" s="127"/>
    </row>
    <row r="28956" spans="7:18" x14ac:dyDescent="0.2">
      <c r="G28956" s="64"/>
      <c r="H28956" s="64"/>
      <c r="O28956" s="87"/>
      <c r="P28956" s="127"/>
      <c r="Q28956" s="127"/>
      <c r="R28956" s="127"/>
    </row>
    <row r="28957" spans="7:18" x14ac:dyDescent="0.2">
      <c r="G28957" s="64"/>
      <c r="H28957" s="64"/>
      <c r="O28957" s="87"/>
      <c r="P28957" s="127"/>
      <c r="Q28957" s="127"/>
      <c r="R28957" s="127"/>
    </row>
    <row r="28958" spans="7:18" x14ac:dyDescent="0.2">
      <c r="G28958" s="64"/>
      <c r="H28958" s="64"/>
      <c r="O28958" s="87"/>
      <c r="P28958" s="127"/>
      <c r="Q28958" s="127"/>
      <c r="R28958" s="127"/>
    </row>
    <row r="28959" spans="7:18" x14ac:dyDescent="0.2">
      <c r="G28959" s="64"/>
      <c r="H28959" s="64"/>
      <c r="O28959" s="87"/>
      <c r="P28959" s="127"/>
      <c r="Q28959" s="127"/>
      <c r="R28959" s="127"/>
    </row>
    <row r="28960" spans="7:18" x14ac:dyDescent="0.2">
      <c r="G28960" s="64"/>
      <c r="H28960" s="64"/>
      <c r="O28960" s="87"/>
      <c r="P28960" s="127"/>
      <c r="Q28960" s="127"/>
      <c r="R28960" s="127"/>
    </row>
    <row r="28961" spans="7:18" x14ac:dyDescent="0.2">
      <c r="G28961" s="64"/>
      <c r="H28961" s="64"/>
      <c r="O28961" s="87"/>
      <c r="P28961" s="127"/>
      <c r="Q28961" s="127"/>
      <c r="R28961" s="127"/>
    </row>
    <row r="28962" spans="7:18" x14ac:dyDescent="0.2">
      <c r="G28962" s="64"/>
      <c r="H28962" s="64"/>
      <c r="O28962" s="87"/>
      <c r="P28962" s="127"/>
      <c r="Q28962" s="127"/>
      <c r="R28962" s="127"/>
    </row>
    <row r="28963" spans="7:18" x14ac:dyDescent="0.2">
      <c r="G28963" s="64"/>
      <c r="H28963" s="64"/>
      <c r="O28963" s="87"/>
      <c r="P28963" s="127"/>
      <c r="Q28963" s="127"/>
      <c r="R28963" s="127"/>
    </row>
    <row r="28964" spans="7:18" x14ac:dyDescent="0.2">
      <c r="G28964" s="64"/>
      <c r="H28964" s="64"/>
      <c r="O28964" s="87"/>
      <c r="P28964" s="127"/>
      <c r="Q28964" s="127"/>
      <c r="R28964" s="127"/>
    </row>
    <row r="28965" spans="7:18" x14ac:dyDescent="0.2">
      <c r="G28965" s="64"/>
      <c r="H28965" s="64"/>
      <c r="O28965" s="87"/>
      <c r="P28965" s="127"/>
      <c r="Q28965" s="127"/>
      <c r="R28965" s="127"/>
    </row>
    <row r="28966" spans="7:18" x14ac:dyDescent="0.2">
      <c r="G28966" s="64"/>
      <c r="H28966" s="64"/>
      <c r="O28966" s="87"/>
      <c r="P28966" s="127"/>
      <c r="Q28966" s="127"/>
      <c r="R28966" s="127"/>
    </row>
    <row r="28967" spans="7:18" x14ac:dyDescent="0.2">
      <c r="G28967" s="64"/>
      <c r="H28967" s="64"/>
      <c r="O28967" s="87"/>
      <c r="P28967" s="127"/>
      <c r="Q28967" s="127"/>
      <c r="R28967" s="127"/>
    </row>
    <row r="28968" spans="7:18" x14ac:dyDescent="0.2">
      <c r="G28968" s="64"/>
      <c r="H28968" s="64"/>
      <c r="O28968" s="87"/>
      <c r="P28968" s="127"/>
      <c r="Q28968" s="127"/>
      <c r="R28968" s="127"/>
    </row>
    <row r="28969" spans="7:18" x14ac:dyDescent="0.2">
      <c r="G28969" s="64"/>
      <c r="H28969" s="64"/>
      <c r="O28969" s="87"/>
      <c r="P28969" s="127"/>
      <c r="Q28969" s="127"/>
      <c r="R28969" s="127"/>
    </row>
    <row r="28970" spans="7:18" x14ac:dyDescent="0.2">
      <c r="G28970" s="64"/>
      <c r="H28970" s="64"/>
      <c r="O28970" s="87"/>
      <c r="P28970" s="127"/>
      <c r="Q28970" s="127"/>
      <c r="R28970" s="127"/>
    </row>
    <row r="28971" spans="7:18" x14ac:dyDescent="0.2">
      <c r="G28971" s="64"/>
      <c r="H28971" s="64"/>
      <c r="O28971" s="87"/>
      <c r="P28971" s="127"/>
      <c r="Q28971" s="127"/>
      <c r="R28971" s="127"/>
    </row>
    <row r="28972" spans="7:18" x14ac:dyDescent="0.2">
      <c r="G28972" s="64"/>
      <c r="H28972" s="64"/>
      <c r="O28972" s="87"/>
      <c r="P28972" s="127"/>
      <c r="Q28972" s="127"/>
      <c r="R28972" s="127"/>
    </row>
    <row r="28973" spans="7:18" x14ac:dyDescent="0.2">
      <c r="G28973" s="64"/>
      <c r="H28973" s="64"/>
      <c r="O28973" s="87"/>
      <c r="P28973" s="127"/>
      <c r="Q28973" s="127"/>
      <c r="R28973" s="127"/>
    </row>
    <row r="28974" spans="7:18" x14ac:dyDescent="0.2">
      <c r="G28974" s="64"/>
      <c r="H28974" s="64"/>
      <c r="O28974" s="87"/>
      <c r="P28974" s="127"/>
      <c r="Q28974" s="127"/>
      <c r="R28974" s="127"/>
    </row>
    <row r="28975" spans="7:18" x14ac:dyDescent="0.2">
      <c r="G28975" s="64"/>
      <c r="H28975" s="64"/>
      <c r="O28975" s="87"/>
      <c r="P28975" s="127"/>
      <c r="Q28975" s="127"/>
      <c r="R28975" s="127"/>
    </row>
    <row r="28976" spans="7:18" x14ac:dyDescent="0.2">
      <c r="G28976" s="64"/>
      <c r="H28976" s="64"/>
      <c r="O28976" s="87"/>
      <c r="P28976" s="127"/>
      <c r="Q28976" s="127"/>
      <c r="R28976" s="127"/>
    </row>
    <row r="28977" spans="7:18" x14ac:dyDescent="0.2">
      <c r="G28977" s="64"/>
      <c r="H28977" s="64"/>
      <c r="O28977" s="87"/>
      <c r="P28977" s="127"/>
      <c r="Q28977" s="127"/>
      <c r="R28977" s="127"/>
    </row>
    <row r="28978" spans="7:18" x14ac:dyDescent="0.2">
      <c r="G28978" s="64"/>
      <c r="H28978" s="64"/>
      <c r="O28978" s="87"/>
      <c r="P28978" s="127"/>
      <c r="Q28978" s="127"/>
      <c r="R28978" s="127"/>
    </row>
    <row r="28979" spans="7:18" x14ac:dyDescent="0.2">
      <c r="G28979" s="64"/>
      <c r="H28979" s="64"/>
      <c r="O28979" s="87"/>
      <c r="P28979" s="127"/>
      <c r="Q28979" s="127"/>
      <c r="R28979" s="127"/>
    </row>
    <row r="28980" spans="7:18" x14ac:dyDescent="0.2">
      <c r="G28980" s="64"/>
      <c r="H28980" s="64"/>
      <c r="O28980" s="87"/>
      <c r="P28980" s="127"/>
      <c r="Q28980" s="127"/>
      <c r="R28980" s="127"/>
    </row>
    <row r="28981" spans="7:18" x14ac:dyDescent="0.2">
      <c r="G28981" s="64"/>
      <c r="H28981" s="64"/>
      <c r="O28981" s="87"/>
      <c r="P28981" s="127"/>
      <c r="Q28981" s="127"/>
      <c r="R28981" s="127"/>
    </row>
    <row r="28982" spans="7:18" x14ac:dyDescent="0.2">
      <c r="G28982" s="64"/>
      <c r="H28982" s="64"/>
      <c r="O28982" s="87"/>
      <c r="P28982" s="127"/>
      <c r="Q28982" s="127"/>
      <c r="R28982" s="127"/>
    </row>
    <row r="28983" spans="7:18" x14ac:dyDescent="0.2">
      <c r="G28983" s="64"/>
      <c r="H28983" s="64"/>
      <c r="O28983" s="87"/>
      <c r="P28983" s="127"/>
      <c r="Q28983" s="127"/>
      <c r="R28983" s="127"/>
    </row>
    <row r="28984" spans="7:18" x14ac:dyDescent="0.2">
      <c r="G28984" s="64"/>
      <c r="H28984" s="64"/>
      <c r="O28984" s="87"/>
      <c r="P28984" s="127"/>
      <c r="Q28984" s="127"/>
      <c r="R28984" s="127"/>
    </row>
    <row r="28985" spans="7:18" x14ac:dyDescent="0.2">
      <c r="G28985" s="64"/>
      <c r="H28985" s="64"/>
      <c r="O28985" s="87"/>
      <c r="P28985" s="127"/>
      <c r="Q28985" s="127"/>
      <c r="R28985" s="127"/>
    </row>
    <row r="28986" spans="7:18" x14ac:dyDescent="0.2">
      <c r="G28986" s="64"/>
      <c r="H28986" s="64"/>
      <c r="O28986" s="87"/>
      <c r="P28986" s="127"/>
      <c r="Q28986" s="127"/>
      <c r="R28986" s="127"/>
    </row>
    <row r="28987" spans="7:18" x14ac:dyDescent="0.2">
      <c r="G28987" s="64"/>
      <c r="H28987" s="64"/>
      <c r="O28987" s="87"/>
      <c r="P28987" s="127"/>
      <c r="Q28987" s="127"/>
      <c r="R28987" s="127"/>
    </row>
    <row r="28988" spans="7:18" x14ac:dyDescent="0.2">
      <c r="G28988" s="64"/>
      <c r="H28988" s="64"/>
      <c r="O28988" s="87"/>
      <c r="P28988" s="127"/>
      <c r="Q28988" s="127"/>
      <c r="R28988" s="127"/>
    </row>
    <row r="28989" spans="7:18" x14ac:dyDescent="0.2">
      <c r="G28989" s="64"/>
      <c r="H28989" s="64"/>
      <c r="O28989" s="87"/>
      <c r="P28989" s="127"/>
      <c r="Q28989" s="127"/>
      <c r="R28989" s="127"/>
    </row>
    <row r="28990" spans="7:18" x14ac:dyDescent="0.2">
      <c r="G28990" s="64"/>
      <c r="H28990" s="64"/>
      <c r="O28990" s="87"/>
      <c r="P28990" s="127"/>
      <c r="Q28990" s="127"/>
      <c r="R28990" s="127"/>
    </row>
    <row r="28991" spans="7:18" x14ac:dyDescent="0.2">
      <c r="G28991" s="64"/>
      <c r="H28991" s="64"/>
      <c r="O28991" s="87"/>
      <c r="P28991" s="127"/>
      <c r="Q28991" s="127"/>
      <c r="R28991" s="127"/>
    </row>
    <row r="28992" spans="7:18" x14ac:dyDescent="0.2">
      <c r="G28992" s="64"/>
      <c r="H28992" s="64"/>
      <c r="O28992" s="87"/>
      <c r="P28992" s="127"/>
      <c r="Q28992" s="127"/>
      <c r="R28992" s="127"/>
    </row>
    <row r="28993" spans="7:18" x14ac:dyDescent="0.2">
      <c r="G28993" s="64"/>
      <c r="H28993" s="64"/>
      <c r="O28993" s="87"/>
      <c r="P28993" s="127"/>
      <c r="Q28993" s="127"/>
      <c r="R28993" s="127"/>
    </row>
    <row r="28994" spans="7:18" x14ac:dyDescent="0.2">
      <c r="G28994" s="64"/>
      <c r="H28994" s="64"/>
      <c r="O28994" s="87"/>
      <c r="P28994" s="127"/>
      <c r="Q28994" s="127"/>
      <c r="R28994" s="127"/>
    </row>
    <row r="28995" spans="7:18" x14ac:dyDescent="0.2">
      <c r="G28995" s="64"/>
      <c r="H28995" s="64"/>
      <c r="O28995" s="87"/>
      <c r="P28995" s="127"/>
      <c r="Q28995" s="127"/>
      <c r="R28995" s="127"/>
    </row>
    <row r="28996" spans="7:18" x14ac:dyDescent="0.2">
      <c r="G28996" s="64"/>
      <c r="H28996" s="64"/>
      <c r="O28996" s="87"/>
      <c r="P28996" s="127"/>
      <c r="Q28996" s="127"/>
      <c r="R28996" s="127"/>
    </row>
    <row r="28997" spans="7:18" x14ac:dyDescent="0.2">
      <c r="G28997" s="64"/>
      <c r="H28997" s="64"/>
      <c r="O28997" s="87"/>
      <c r="P28997" s="127"/>
      <c r="Q28997" s="127"/>
      <c r="R28997" s="127"/>
    </row>
    <row r="28998" spans="7:18" x14ac:dyDescent="0.2">
      <c r="G28998" s="64"/>
      <c r="H28998" s="64"/>
      <c r="O28998" s="87"/>
      <c r="P28998" s="127"/>
      <c r="Q28998" s="127"/>
      <c r="R28998" s="127"/>
    </row>
    <row r="28999" spans="7:18" x14ac:dyDescent="0.2">
      <c r="G28999" s="64"/>
      <c r="H28999" s="64"/>
      <c r="O28999" s="87"/>
      <c r="P28999" s="127"/>
      <c r="Q28999" s="127"/>
      <c r="R28999" s="127"/>
    </row>
    <row r="29000" spans="7:18" x14ac:dyDescent="0.2">
      <c r="G29000" s="64"/>
      <c r="H29000" s="64"/>
      <c r="O29000" s="87"/>
      <c r="P29000" s="127"/>
      <c r="Q29000" s="127"/>
      <c r="R29000" s="127"/>
    </row>
    <row r="29001" spans="7:18" x14ac:dyDescent="0.2">
      <c r="G29001" s="64"/>
      <c r="H29001" s="64"/>
      <c r="O29001" s="87"/>
      <c r="P29001" s="127"/>
      <c r="Q29001" s="127"/>
      <c r="R29001" s="127"/>
    </row>
    <row r="29002" spans="7:18" x14ac:dyDescent="0.2">
      <c r="G29002" s="64"/>
      <c r="H29002" s="64"/>
      <c r="O29002" s="87"/>
      <c r="P29002" s="127"/>
      <c r="Q29002" s="127"/>
      <c r="R29002" s="127"/>
    </row>
    <row r="29003" spans="7:18" x14ac:dyDescent="0.2">
      <c r="G29003" s="64"/>
      <c r="H29003" s="64"/>
      <c r="O29003" s="87"/>
      <c r="P29003" s="127"/>
      <c r="Q29003" s="127"/>
      <c r="R29003" s="127"/>
    </row>
    <row r="29004" spans="7:18" x14ac:dyDescent="0.2">
      <c r="G29004" s="64"/>
      <c r="H29004" s="64"/>
      <c r="O29004" s="87"/>
      <c r="P29004" s="127"/>
      <c r="Q29004" s="127"/>
      <c r="R29004" s="127"/>
    </row>
    <row r="29005" spans="7:18" x14ac:dyDescent="0.2">
      <c r="G29005" s="64"/>
      <c r="H29005" s="64"/>
      <c r="O29005" s="87"/>
      <c r="P29005" s="127"/>
      <c r="Q29005" s="127"/>
      <c r="R29005" s="127"/>
    </row>
    <row r="29006" spans="7:18" x14ac:dyDescent="0.2">
      <c r="G29006" s="64"/>
      <c r="H29006" s="64"/>
      <c r="O29006" s="87"/>
      <c r="P29006" s="127"/>
      <c r="Q29006" s="127"/>
      <c r="R29006" s="127"/>
    </row>
    <row r="29007" spans="7:18" x14ac:dyDescent="0.2">
      <c r="G29007" s="64"/>
      <c r="H29007" s="64"/>
      <c r="O29007" s="87"/>
      <c r="P29007" s="127"/>
      <c r="Q29007" s="127"/>
      <c r="R29007" s="127"/>
    </row>
    <row r="29008" spans="7:18" x14ac:dyDescent="0.2">
      <c r="G29008" s="64"/>
      <c r="H29008" s="64"/>
      <c r="O29008" s="87"/>
      <c r="P29008" s="127"/>
      <c r="Q29008" s="127"/>
      <c r="R29008" s="127"/>
    </row>
    <row r="29009" spans="7:18" x14ac:dyDescent="0.2">
      <c r="G29009" s="64"/>
      <c r="H29009" s="64"/>
      <c r="O29009" s="87"/>
      <c r="P29009" s="127"/>
      <c r="Q29009" s="127"/>
      <c r="R29009" s="127"/>
    </row>
    <row r="29010" spans="7:18" x14ac:dyDescent="0.2">
      <c r="G29010" s="64"/>
      <c r="H29010" s="64"/>
      <c r="O29010" s="87"/>
      <c r="P29010" s="127"/>
      <c r="Q29010" s="127"/>
      <c r="R29010" s="127"/>
    </row>
    <row r="29011" spans="7:18" x14ac:dyDescent="0.2">
      <c r="G29011" s="64"/>
      <c r="H29011" s="64"/>
      <c r="O29011" s="87"/>
      <c r="P29011" s="127"/>
      <c r="Q29011" s="127"/>
      <c r="R29011" s="127"/>
    </row>
    <row r="29012" spans="7:18" x14ac:dyDescent="0.2">
      <c r="G29012" s="64"/>
      <c r="H29012" s="64"/>
      <c r="O29012" s="87"/>
      <c r="P29012" s="127"/>
      <c r="Q29012" s="127"/>
      <c r="R29012" s="127"/>
    </row>
    <row r="29013" spans="7:18" x14ac:dyDescent="0.2">
      <c r="G29013" s="64"/>
      <c r="H29013" s="64"/>
      <c r="O29013" s="87"/>
      <c r="P29013" s="127"/>
      <c r="Q29013" s="127"/>
      <c r="R29013" s="127"/>
    </row>
    <row r="29014" spans="7:18" x14ac:dyDescent="0.2">
      <c r="G29014" s="64"/>
      <c r="H29014" s="64"/>
      <c r="O29014" s="87"/>
      <c r="P29014" s="127"/>
      <c r="Q29014" s="127"/>
      <c r="R29014" s="127"/>
    </row>
    <row r="29015" spans="7:18" x14ac:dyDescent="0.2">
      <c r="G29015" s="64"/>
      <c r="H29015" s="64"/>
      <c r="O29015" s="87"/>
      <c r="P29015" s="127"/>
      <c r="Q29015" s="127"/>
      <c r="R29015" s="127"/>
    </row>
    <row r="29016" spans="7:18" x14ac:dyDescent="0.2">
      <c r="G29016" s="64"/>
      <c r="H29016" s="64"/>
      <c r="O29016" s="87"/>
      <c r="P29016" s="127"/>
      <c r="Q29016" s="127"/>
      <c r="R29016" s="127"/>
    </row>
    <row r="29017" spans="7:18" x14ac:dyDescent="0.2">
      <c r="G29017" s="64"/>
      <c r="H29017" s="64"/>
      <c r="O29017" s="87"/>
      <c r="P29017" s="127"/>
      <c r="Q29017" s="127"/>
      <c r="R29017" s="127"/>
    </row>
    <row r="29018" spans="7:18" x14ac:dyDescent="0.2">
      <c r="G29018" s="64"/>
      <c r="H29018" s="64"/>
      <c r="O29018" s="87"/>
      <c r="P29018" s="127"/>
      <c r="Q29018" s="127"/>
      <c r="R29018" s="127"/>
    </row>
    <row r="29019" spans="7:18" x14ac:dyDescent="0.2">
      <c r="G29019" s="64"/>
      <c r="H29019" s="64"/>
      <c r="O29019" s="87"/>
      <c r="P29019" s="127"/>
      <c r="Q29019" s="127"/>
      <c r="R29019" s="127"/>
    </row>
    <row r="29020" spans="7:18" x14ac:dyDescent="0.2">
      <c r="G29020" s="64"/>
      <c r="H29020" s="64"/>
      <c r="O29020" s="87"/>
      <c r="P29020" s="127"/>
      <c r="Q29020" s="127"/>
      <c r="R29020" s="127"/>
    </row>
    <row r="29021" spans="7:18" x14ac:dyDescent="0.2">
      <c r="G29021" s="64"/>
      <c r="H29021" s="64"/>
      <c r="O29021" s="87"/>
      <c r="P29021" s="127"/>
      <c r="Q29021" s="127"/>
      <c r="R29021" s="127"/>
    </row>
    <row r="29022" spans="7:18" x14ac:dyDescent="0.2">
      <c r="G29022" s="64"/>
      <c r="H29022" s="64"/>
      <c r="O29022" s="87"/>
      <c r="P29022" s="127"/>
      <c r="Q29022" s="127"/>
      <c r="R29022" s="127"/>
    </row>
    <row r="29023" spans="7:18" x14ac:dyDescent="0.2">
      <c r="G29023" s="64"/>
      <c r="H29023" s="64"/>
      <c r="O29023" s="87"/>
      <c r="P29023" s="127"/>
      <c r="Q29023" s="127"/>
      <c r="R29023" s="127"/>
    </row>
    <row r="29024" spans="7:18" x14ac:dyDescent="0.2">
      <c r="G29024" s="64"/>
      <c r="H29024" s="64"/>
      <c r="O29024" s="87"/>
      <c r="P29024" s="127"/>
      <c r="Q29024" s="127"/>
      <c r="R29024" s="127"/>
    </row>
    <row r="29025" spans="7:18" x14ac:dyDescent="0.2">
      <c r="G29025" s="64"/>
      <c r="H29025" s="64"/>
      <c r="O29025" s="87"/>
      <c r="P29025" s="127"/>
      <c r="Q29025" s="127"/>
      <c r="R29025" s="127"/>
    </row>
    <row r="29026" spans="7:18" x14ac:dyDescent="0.2">
      <c r="G29026" s="64"/>
      <c r="H29026" s="64"/>
      <c r="O29026" s="87"/>
      <c r="P29026" s="127"/>
      <c r="Q29026" s="127"/>
      <c r="R29026" s="127"/>
    </row>
    <row r="29027" spans="7:18" x14ac:dyDescent="0.2">
      <c r="G29027" s="64"/>
      <c r="H29027" s="64"/>
      <c r="O29027" s="87"/>
      <c r="P29027" s="127"/>
      <c r="Q29027" s="127"/>
      <c r="R29027" s="127"/>
    </row>
    <row r="29028" spans="7:18" x14ac:dyDescent="0.2">
      <c r="G29028" s="64"/>
      <c r="H29028" s="64"/>
      <c r="O29028" s="87"/>
      <c r="P29028" s="127"/>
      <c r="Q29028" s="127"/>
      <c r="R29028" s="127"/>
    </row>
    <row r="29029" spans="7:18" x14ac:dyDescent="0.2">
      <c r="G29029" s="64"/>
      <c r="H29029" s="64"/>
      <c r="O29029" s="87"/>
      <c r="P29029" s="127"/>
      <c r="Q29029" s="127"/>
      <c r="R29029" s="127"/>
    </row>
    <row r="29030" spans="7:18" x14ac:dyDescent="0.2">
      <c r="G29030" s="64"/>
      <c r="H29030" s="64"/>
      <c r="O29030" s="87"/>
      <c r="P29030" s="127"/>
      <c r="Q29030" s="127"/>
      <c r="R29030" s="127"/>
    </row>
    <row r="29031" spans="7:18" x14ac:dyDescent="0.2">
      <c r="G29031" s="64"/>
      <c r="H29031" s="64"/>
      <c r="O29031" s="87"/>
      <c r="P29031" s="127"/>
      <c r="Q29031" s="127"/>
      <c r="R29031" s="127"/>
    </row>
    <row r="29032" spans="7:18" x14ac:dyDescent="0.2">
      <c r="G29032" s="64"/>
      <c r="H29032" s="64"/>
      <c r="O29032" s="87"/>
      <c r="P29032" s="127"/>
      <c r="Q29032" s="127"/>
      <c r="R29032" s="127"/>
    </row>
    <row r="29033" spans="7:18" x14ac:dyDescent="0.2">
      <c r="G29033" s="64"/>
      <c r="H29033" s="64"/>
      <c r="O29033" s="87"/>
      <c r="P29033" s="127"/>
      <c r="Q29033" s="127"/>
      <c r="R29033" s="127"/>
    </row>
    <row r="29034" spans="7:18" x14ac:dyDescent="0.2">
      <c r="G29034" s="64"/>
      <c r="H29034" s="64"/>
      <c r="O29034" s="87"/>
      <c r="P29034" s="127"/>
      <c r="Q29034" s="127"/>
      <c r="R29034" s="127"/>
    </row>
    <row r="29035" spans="7:18" x14ac:dyDescent="0.2">
      <c r="G29035" s="64"/>
      <c r="H29035" s="64"/>
      <c r="O29035" s="87"/>
      <c r="P29035" s="127"/>
      <c r="Q29035" s="127"/>
      <c r="R29035" s="127"/>
    </row>
    <row r="29036" spans="7:18" x14ac:dyDescent="0.2">
      <c r="G29036" s="64"/>
      <c r="H29036" s="64"/>
      <c r="O29036" s="87"/>
      <c r="P29036" s="127"/>
      <c r="Q29036" s="127"/>
      <c r="R29036" s="127"/>
    </row>
    <row r="29037" spans="7:18" x14ac:dyDescent="0.2">
      <c r="G29037" s="64"/>
      <c r="H29037" s="64"/>
      <c r="O29037" s="87"/>
      <c r="P29037" s="127"/>
      <c r="Q29037" s="127"/>
      <c r="R29037" s="127"/>
    </row>
    <row r="29038" spans="7:18" x14ac:dyDescent="0.2">
      <c r="G29038" s="64"/>
      <c r="H29038" s="64"/>
      <c r="O29038" s="87"/>
      <c r="P29038" s="127"/>
      <c r="Q29038" s="127"/>
      <c r="R29038" s="127"/>
    </row>
    <row r="29039" spans="7:18" x14ac:dyDescent="0.2">
      <c r="G29039" s="64"/>
      <c r="H29039" s="64"/>
      <c r="O29039" s="87"/>
      <c r="P29039" s="127"/>
      <c r="Q29039" s="127"/>
      <c r="R29039" s="127"/>
    </row>
    <row r="29040" spans="7:18" x14ac:dyDescent="0.2">
      <c r="G29040" s="64"/>
      <c r="H29040" s="64"/>
      <c r="O29040" s="87"/>
      <c r="P29040" s="127"/>
      <c r="Q29040" s="127"/>
      <c r="R29040" s="127"/>
    </row>
    <row r="29041" spans="7:18" x14ac:dyDescent="0.2">
      <c r="G29041" s="64"/>
      <c r="H29041" s="64"/>
      <c r="O29041" s="87"/>
      <c r="P29041" s="127"/>
      <c r="Q29041" s="127"/>
      <c r="R29041" s="127"/>
    </row>
    <row r="29042" spans="7:18" x14ac:dyDescent="0.2">
      <c r="G29042" s="64"/>
      <c r="H29042" s="64"/>
      <c r="O29042" s="87"/>
      <c r="P29042" s="127"/>
      <c r="Q29042" s="127"/>
      <c r="R29042" s="127"/>
    </row>
    <row r="29043" spans="7:18" x14ac:dyDescent="0.2">
      <c r="G29043" s="64"/>
      <c r="H29043" s="64"/>
      <c r="O29043" s="87"/>
      <c r="P29043" s="127"/>
      <c r="Q29043" s="127"/>
      <c r="R29043" s="127"/>
    </row>
    <row r="29044" spans="7:18" x14ac:dyDescent="0.2">
      <c r="G29044" s="64"/>
      <c r="H29044" s="64"/>
      <c r="O29044" s="87"/>
      <c r="P29044" s="127"/>
      <c r="Q29044" s="127"/>
      <c r="R29044" s="127"/>
    </row>
    <row r="29045" spans="7:18" x14ac:dyDescent="0.2">
      <c r="G29045" s="64"/>
      <c r="H29045" s="64"/>
      <c r="O29045" s="87"/>
      <c r="P29045" s="127"/>
      <c r="Q29045" s="127"/>
      <c r="R29045" s="127"/>
    </row>
    <row r="29046" spans="7:18" x14ac:dyDescent="0.2">
      <c r="G29046" s="64"/>
      <c r="H29046" s="64"/>
      <c r="O29046" s="87"/>
      <c r="P29046" s="127"/>
      <c r="Q29046" s="127"/>
      <c r="R29046" s="127"/>
    </row>
    <row r="29047" spans="7:18" x14ac:dyDescent="0.2">
      <c r="G29047" s="64"/>
      <c r="H29047" s="64"/>
      <c r="O29047" s="87"/>
      <c r="P29047" s="127"/>
      <c r="Q29047" s="127"/>
      <c r="R29047" s="127"/>
    </row>
    <row r="29048" spans="7:18" x14ac:dyDescent="0.2">
      <c r="G29048" s="64"/>
      <c r="H29048" s="64"/>
      <c r="O29048" s="87"/>
      <c r="P29048" s="127"/>
      <c r="Q29048" s="127"/>
      <c r="R29048" s="127"/>
    </row>
    <row r="29049" spans="7:18" x14ac:dyDescent="0.2">
      <c r="G29049" s="64"/>
      <c r="H29049" s="64"/>
      <c r="O29049" s="87"/>
      <c r="P29049" s="127"/>
      <c r="Q29049" s="127"/>
      <c r="R29049" s="127"/>
    </row>
    <row r="29050" spans="7:18" x14ac:dyDescent="0.2">
      <c r="G29050" s="64"/>
      <c r="H29050" s="64"/>
      <c r="O29050" s="87"/>
      <c r="P29050" s="127"/>
      <c r="Q29050" s="127"/>
      <c r="R29050" s="127"/>
    </row>
    <row r="29051" spans="7:18" x14ac:dyDescent="0.2">
      <c r="G29051" s="64"/>
      <c r="H29051" s="64"/>
      <c r="O29051" s="87"/>
      <c r="P29051" s="127"/>
      <c r="Q29051" s="127"/>
      <c r="R29051" s="127"/>
    </row>
    <row r="29052" spans="7:18" x14ac:dyDescent="0.2">
      <c r="G29052" s="64"/>
      <c r="H29052" s="64"/>
      <c r="O29052" s="87"/>
      <c r="P29052" s="127"/>
      <c r="Q29052" s="127"/>
      <c r="R29052" s="127"/>
    </row>
    <row r="29053" spans="7:18" x14ac:dyDescent="0.2">
      <c r="G29053" s="64"/>
      <c r="H29053" s="64"/>
      <c r="O29053" s="87"/>
      <c r="P29053" s="127"/>
      <c r="Q29053" s="127"/>
      <c r="R29053" s="127"/>
    </row>
    <row r="29054" spans="7:18" x14ac:dyDescent="0.2">
      <c r="G29054" s="64"/>
      <c r="H29054" s="64"/>
      <c r="O29054" s="87"/>
      <c r="P29054" s="127"/>
      <c r="Q29054" s="127"/>
      <c r="R29054" s="127"/>
    </row>
    <row r="29055" spans="7:18" x14ac:dyDescent="0.2">
      <c r="G29055" s="64"/>
      <c r="H29055" s="64"/>
      <c r="O29055" s="87"/>
      <c r="P29055" s="127"/>
      <c r="Q29055" s="127"/>
      <c r="R29055" s="127"/>
    </row>
    <row r="29056" spans="7:18" x14ac:dyDescent="0.2">
      <c r="G29056" s="64"/>
      <c r="H29056" s="64"/>
      <c r="O29056" s="87"/>
      <c r="P29056" s="127"/>
      <c r="Q29056" s="127"/>
      <c r="R29056" s="127"/>
    </row>
    <row r="29057" spans="7:18" x14ac:dyDescent="0.2">
      <c r="G29057" s="64"/>
      <c r="H29057" s="64"/>
      <c r="O29057" s="87"/>
      <c r="P29057" s="127"/>
      <c r="Q29057" s="127"/>
      <c r="R29057" s="127"/>
    </row>
    <row r="29058" spans="7:18" x14ac:dyDescent="0.2">
      <c r="G29058" s="64"/>
      <c r="H29058" s="64"/>
      <c r="O29058" s="87"/>
      <c r="P29058" s="127"/>
      <c r="Q29058" s="127"/>
      <c r="R29058" s="127"/>
    </row>
    <row r="29059" spans="7:18" x14ac:dyDescent="0.2">
      <c r="G29059" s="64"/>
      <c r="H29059" s="64"/>
      <c r="O29059" s="87"/>
      <c r="P29059" s="127"/>
      <c r="Q29059" s="127"/>
      <c r="R29059" s="127"/>
    </row>
    <row r="29060" spans="7:18" x14ac:dyDescent="0.2">
      <c r="G29060" s="64"/>
      <c r="H29060" s="64"/>
      <c r="O29060" s="87"/>
      <c r="P29060" s="127"/>
      <c r="Q29060" s="127"/>
      <c r="R29060" s="127"/>
    </row>
    <row r="29061" spans="7:18" x14ac:dyDescent="0.2">
      <c r="G29061" s="64"/>
      <c r="H29061" s="64"/>
      <c r="O29061" s="87"/>
      <c r="P29061" s="127"/>
      <c r="Q29061" s="127"/>
      <c r="R29061" s="127"/>
    </row>
    <row r="29062" spans="7:18" x14ac:dyDescent="0.2">
      <c r="G29062" s="64"/>
      <c r="H29062" s="64"/>
      <c r="O29062" s="87"/>
      <c r="P29062" s="127"/>
      <c r="Q29062" s="127"/>
      <c r="R29062" s="127"/>
    </row>
    <row r="29063" spans="7:18" x14ac:dyDescent="0.2">
      <c r="G29063" s="64"/>
      <c r="H29063" s="64"/>
      <c r="O29063" s="87"/>
      <c r="P29063" s="127"/>
      <c r="Q29063" s="127"/>
      <c r="R29063" s="127"/>
    </row>
    <row r="29064" spans="7:18" x14ac:dyDescent="0.2">
      <c r="G29064" s="64"/>
      <c r="H29064" s="64"/>
      <c r="O29064" s="87"/>
      <c r="P29064" s="127"/>
      <c r="Q29064" s="127"/>
      <c r="R29064" s="127"/>
    </row>
    <row r="29065" spans="7:18" x14ac:dyDescent="0.2">
      <c r="G29065" s="64"/>
      <c r="H29065" s="64"/>
      <c r="O29065" s="87"/>
      <c r="P29065" s="127"/>
      <c r="Q29065" s="127"/>
      <c r="R29065" s="127"/>
    </row>
    <row r="29066" spans="7:18" x14ac:dyDescent="0.2">
      <c r="G29066" s="64"/>
      <c r="H29066" s="64"/>
      <c r="O29066" s="87"/>
      <c r="P29066" s="127"/>
      <c r="Q29066" s="127"/>
      <c r="R29066" s="127"/>
    </row>
    <row r="29067" spans="7:18" x14ac:dyDescent="0.2">
      <c r="G29067" s="64"/>
      <c r="H29067" s="64"/>
      <c r="O29067" s="87"/>
      <c r="P29067" s="127"/>
      <c r="Q29067" s="127"/>
      <c r="R29067" s="127"/>
    </row>
    <row r="29068" spans="7:18" x14ac:dyDescent="0.2">
      <c r="G29068" s="64"/>
      <c r="H29068" s="64"/>
      <c r="O29068" s="87"/>
      <c r="P29068" s="127"/>
      <c r="Q29068" s="127"/>
      <c r="R29068" s="127"/>
    </row>
    <row r="29069" spans="7:18" x14ac:dyDescent="0.2">
      <c r="G29069" s="64"/>
      <c r="H29069" s="64"/>
      <c r="O29069" s="87"/>
      <c r="P29069" s="127"/>
      <c r="Q29069" s="127"/>
      <c r="R29069" s="127"/>
    </row>
    <row r="29070" spans="7:18" x14ac:dyDescent="0.2">
      <c r="G29070" s="64"/>
      <c r="H29070" s="64"/>
      <c r="O29070" s="87"/>
      <c r="P29070" s="127"/>
      <c r="Q29070" s="127"/>
      <c r="R29070" s="127"/>
    </row>
    <row r="29071" spans="7:18" x14ac:dyDescent="0.2">
      <c r="G29071" s="64"/>
      <c r="H29071" s="64"/>
      <c r="O29071" s="87"/>
      <c r="P29071" s="127"/>
      <c r="Q29071" s="127"/>
      <c r="R29071" s="127"/>
    </row>
    <row r="29072" spans="7:18" x14ac:dyDescent="0.2">
      <c r="G29072" s="64"/>
      <c r="H29072" s="64"/>
      <c r="O29072" s="87"/>
      <c r="P29072" s="127"/>
      <c r="Q29072" s="127"/>
      <c r="R29072" s="127"/>
    </row>
    <row r="29073" spans="7:18" x14ac:dyDescent="0.2">
      <c r="G29073" s="64"/>
      <c r="H29073" s="64"/>
      <c r="O29073" s="87"/>
      <c r="P29073" s="127"/>
      <c r="Q29073" s="127"/>
      <c r="R29073" s="127"/>
    </row>
    <row r="29074" spans="7:18" x14ac:dyDescent="0.2">
      <c r="G29074" s="64"/>
      <c r="H29074" s="64"/>
      <c r="O29074" s="87"/>
      <c r="P29074" s="127"/>
      <c r="Q29074" s="127"/>
      <c r="R29074" s="127"/>
    </row>
    <row r="29075" spans="7:18" x14ac:dyDescent="0.2">
      <c r="G29075" s="64"/>
      <c r="H29075" s="64"/>
      <c r="O29075" s="87"/>
      <c r="P29075" s="127"/>
      <c r="Q29075" s="127"/>
      <c r="R29075" s="127"/>
    </row>
    <row r="29076" spans="7:18" x14ac:dyDescent="0.2">
      <c r="G29076" s="64"/>
      <c r="H29076" s="64"/>
      <c r="O29076" s="87"/>
      <c r="P29076" s="127"/>
      <c r="Q29076" s="127"/>
      <c r="R29076" s="127"/>
    </row>
    <row r="29077" spans="7:18" x14ac:dyDescent="0.2">
      <c r="G29077" s="64"/>
      <c r="H29077" s="64"/>
      <c r="O29077" s="87"/>
      <c r="P29077" s="127"/>
      <c r="Q29077" s="127"/>
      <c r="R29077" s="127"/>
    </row>
    <row r="29078" spans="7:18" x14ac:dyDescent="0.2">
      <c r="G29078" s="64"/>
      <c r="H29078" s="64"/>
      <c r="O29078" s="87"/>
      <c r="P29078" s="127"/>
      <c r="Q29078" s="127"/>
      <c r="R29078" s="127"/>
    </row>
    <row r="29079" spans="7:18" x14ac:dyDescent="0.2">
      <c r="G29079" s="64"/>
      <c r="H29079" s="64"/>
      <c r="O29079" s="87"/>
      <c r="P29079" s="127"/>
      <c r="Q29079" s="127"/>
      <c r="R29079" s="127"/>
    </row>
    <row r="29080" spans="7:18" x14ac:dyDescent="0.2">
      <c r="G29080" s="64"/>
      <c r="H29080" s="64"/>
      <c r="O29080" s="87"/>
      <c r="P29080" s="127"/>
      <c r="Q29080" s="127"/>
      <c r="R29080" s="127"/>
    </row>
    <row r="29081" spans="7:18" x14ac:dyDescent="0.2">
      <c r="G29081" s="64"/>
      <c r="H29081" s="64"/>
      <c r="O29081" s="87"/>
      <c r="P29081" s="127"/>
      <c r="Q29081" s="127"/>
      <c r="R29081" s="127"/>
    </row>
    <row r="29082" spans="7:18" x14ac:dyDescent="0.2">
      <c r="G29082" s="64"/>
      <c r="H29082" s="64"/>
      <c r="O29082" s="87"/>
      <c r="P29082" s="127"/>
      <c r="Q29082" s="127"/>
      <c r="R29082" s="127"/>
    </row>
    <row r="29083" spans="7:18" x14ac:dyDescent="0.2">
      <c r="G29083" s="64"/>
      <c r="H29083" s="64"/>
      <c r="O29083" s="87"/>
      <c r="P29083" s="127"/>
      <c r="Q29083" s="127"/>
      <c r="R29083" s="127"/>
    </row>
    <row r="29084" spans="7:18" x14ac:dyDescent="0.2">
      <c r="G29084" s="64"/>
      <c r="H29084" s="64"/>
      <c r="O29084" s="87"/>
      <c r="P29084" s="127"/>
      <c r="Q29084" s="127"/>
      <c r="R29084" s="127"/>
    </row>
    <row r="29085" spans="7:18" x14ac:dyDescent="0.2">
      <c r="G29085" s="64"/>
      <c r="H29085" s="64"/>
      <c r="O29085" s="87"/>
      <c r="P29085" s="127"/>
      <c r="Q29085" s="127"/>
      <c r="R29085" s="127"/>
    </row>
    <row r="29086" spans="7:18" x14ac:dyDescent="0.2">
      <c r="G29086" s="64"/>
      <c r="H29086" s="64"/>
      <c r="O29086" s="87"/>
      <c r="P29086" s="127"/>
      <c r="Q29086" s="127"/>
      <c r="R29086" s="127"/>
    </row>
    <row r="29087" spans="7:18" x14ac:dyDescent="0.2">
      <c r="G29087" s="64"/>
      <c r="H29087" s="64"/>
      <c r="O29087" s="87"/>
      <c r="P29087" s="127"/>
      <c r="Q29087" s="127"/>
      <c r="R29087" s="127"/>
    </row>
    <row r="29088" spans="7:18" x14ac:dyDescent="0.2">
      <c r="G29088" s="64"/>
      <c r="H29088" s="64"/>
      <c r="O29088" s="87"/>
      <c r="P29088" s="127"/>
      <c r="Q29088" s="127"/>
      <c r="R29088" s="127"/>
    </row>
    <row r="29089" spans="7:18" x14ac:dyDescent="0.2">
      <c r="G29089" s="64"/>
      <c r="H29089" s="64"/>
      <c r="O29089" s="87"/>
      <c r="P29089" s="127"/>
      <c r="Q29089" s="127"/>
      <c r="R29089" s="127"/>
    </row>
    <row r="29090" spans="7:18" x14ac:dyDescent="0.2">
      <c r="G29090" s="64"/>
      <c r="H29090" s="64"/>
      <c r="O29090" s="87"/>
      <c r="P29090" s="127"/>
      <c r="Q29090" s="127"/>
      <c r="R29090" s="127"/>
    </row>
    <row r="29091" spans="7:18" x14ac:dyDescent="0.2">
      <c r="G29091" s="64"/>
      <c r="H29091" s="64"/>
      <c r="O29091" s="87"/>
      <c r="P29091" s="127"/>
      <c r="Q29091" s="127"/>
      <c r="R29091" s="127"/>
    </row>
    <row r="29092" spans="7:18" x14ac:dyDescent="0.2">
      <c r="G29092" s="64"/>
      <c r="H29092" s="64"/>
      <c r="O29092" s="87"/>
      <c r="P29092" s="127"/>
      <c r="Q29092" s="127"/>
      <c r="R29092" s="127"/>
    </row>
    <row r="29093" spans="7:18" x14ac:dyDescent="0.2">
      <c r="G29093" s="64"/>
      <c r="H29093" s="64"/>
      <c r="O29093" s="87"/>
      <c r="P29093" s="127"/>
      <c r="Q29093" s="127"/>
      <c r="R29093" s="127"/>
    </row>
    <row r="29094" spans="7:18" x14ac:dyDescent="0.2">
      <c r="G29094" s="64"/>
      <c r="H29094" s="64"/>
      <c r="O29094" s="87"/>
      <c r="P29094" s="127"/>
      <c r="Q29094" s="127"/>
      <c r="R29094" s="127"/>
    </row>
    <row r="29095" spans="7:18" x14ac:dyDescent="0.2">
      <c r="G29095" s="64"/>
      <c r="H29095" s="64"/>
      <c r="O29095" s="87"/>
      <c r="P29095" s="127"/>
      <c r="Q29095" s="127"/>
      <c r="R29095" s="127"/>
    </row>
    <row r="29096" spans="7:18" x14ac:dyDescent="0.2">
      <c r="G29096" s="64"/>
      <c r="H29096" s="64"/>
      <c r="O29096" s="87"/>
      <c r="P29096" s="127"/>
      <c r="Q29096" s="127"/>
      <c r="R29096" s="127"/>
    </row>
    <row r="29097" spans="7:18" x14ac:dyDescent="0.2">
      <c r="G29097" s="64"/>
      <c r="H29097" s="64"/>
      <c r="O29097" s="87"/>
      <c r="P29097" s="127"/>
      <c r="Q29097" s="127"/>
      <c r="R29097" s="127"/>
    </row>
    <row r="29098" spans="7:18" x14ac:dyDescent="0.2">
      <c r="G29098" s="64"/>
      <c r="H29098" s="64"/>
      <c r="O29098" s="87"/>
      <c r="P29098" s="127"/>
      <c r="Q29098" s="127"/>
      <c r="R29098" s="127"/>
    </row>
    <row r="29099" spans="7:18" x14ac:dyDescent="0.2">
      <c r="G29099" s="64"/>
      <c r="H29099" s="64"/>
      <c r="O29099" s="87"/>
      <c r="P29099" s="127"/>
      <c r="Q29099" s="127"/>
      <c r="R29099" s="127"/>
    </row>
    <row r="29100" spans="7:18" x14ac:dyDescent="0.2">
      <c r="G29100" s="64"/>
      <c r="H29100" s="64"/>
      <c r="O29100" s="87"/>
      <c r="P29100" s="127"/>
      <c r="Q29100" s="127"/>
      <c r="R29100" s="127"/>
    </row>
    <row r="29101" spans="7:18" x14ac:dyDescent="0.2">
      <c r="G29101" s="64"/>
      <c r="H29101" s="64"/>
      <c r="O29101" s="87"/>
      <c r="P29101" s="127"/>
      <c r="Q29101" s="127"/>
      <c r="R29101" s="127"/>
    </row>
    <row r="29102" spans="7:18" x14ac:dyDescent="0.2">
      <c r="G29102" s="64"/>
      <c r="H29102" s="64"/>
      <c r="O29102" s="87"/>
      <c r="P29102" s="127"/>
      <c r="Q29102" s="127"/>
      <c r="R29102" s="127"/>
    </row>
    <row r="29103" spans="7:18" x14ac:dyDescent="0.2">
      <c r="G29103" s="64"/>
      <c r="H29103" s="64"/>
      <c r="O29103" s="87"/>
      <c r="P29103" s="127"/>
      <c r="Q29103" s="127"/>
      <c r="R29103" s="127"/>
    </row>
    <row r="29104" spans="7:18" x14ac:dyDescent="0.2">
      <c r="G29104" s="64"/>
      <c r="H29104" s="64"/>
      <c r="O29104" s="87"/>
      <c r="P29104" s="127"/>
      <c r="Q29104" s="127"/>
      <c r="R29104" s="127"/>
    </row>
    <row r="29105" spans="7:18" x14ac:dyDescent="0.2">
      <c r="G29105" s="64"/>
      <c r="H29105" s="64"/>
      <c r="O29105" s="87"/>
      <c r="P29105" s="127"/>
      <c r="Q29105" s="127"/>
      <c r="R29105" s="127"/>
    </row>
    <row r="29106" spans="7:18" x14ac:dyDescent="0.2">
      <c r="G29106" s="64"/>
      <c r="H29106" s="64"/>
      <c r="O29106" s="87"/>
      <c r="P29106" s="127"/>
      <c r="Q29106" s="127"/>
      <c r="R29106" s="127"/>
    </row>
    <row r="29107" spans="7:18" x14ac:dyDescent="0.2">
      <c r="G29107" s="64"/>
      <c r="H29107" s="64"/>
      <c r="O29107" s="87"/>
      <c r="P29107" s="127"/>
      <c r="Q29107" s="127"/>
      <c r="R29107" s="127"/>
    </row>
    <row r="29108" spans="7:18" x14ac:dyDescent="0.2">
      <c r="G29108" s="64"/>
      <c r="H29108" s="64"/>
      <c r="O29108" s="87"/>
      <c r="P29108" s="127"/>
      <c r="Q29108" s="127"/>
      <c r="R29108" s="127"/>
    </row>
    <row r="29109" spans="7:18" x14ac:dyDescent="0.2">
      <c r="G29109" s="64"/>
      <c r="H29109" s="64"/>
      <c r="O29109" s="87"/>
      <c r="P29109" s="127"/>
      <c r="Q29109" s="127"/>
      <c r="R29109" s="127"/>
    </row>
    <row r="29110" spans="7:18" x14ac:dyDescent="0.2">
      <c r="G29110" s="64"/>
      <c r="H29110" s="64"/>
      <c r="O29110" s="87"/>
      <c r="P29110" s="127"/>
      <c r="Q29110" s="127"/>
      <c r="R29110" s="127"/>
    </row>
    <row r="29111" spans="7:18" x14ac:dyDescent="0.2">
      <c r="G29111" s="64"/>
      <c r="H29111" s="64"/>
      <c r="O29111" s="87"/>
      <c r="P29111" s="127"/>
      <c r="Q29111" s="127"/>
      <c r="R29111" s="127"/>
    </row>
    <row r="29112" spans="7:18" x14ac:dyDescent="0.2">
      <c r="G29112" s="64"/>
      <c r="H29112" s="64"/>
      <c r="O29112" s="87"/>
      <c r="P29112" s="127"/>
      <c r="Q29112" s="127"/>
      <c r="R29112" s="127"/>
    </row>
    <row r="29113" spans="7:18" x14ac:dyDescent="0.2">
      <c r="G29113" s="64"/>
      <c r="H29113" s="64"/>
      <c r="O29113" s="87"/>
      <c r="P29113" s="127"/>
      <c r="Q29113" s="127"/>
      <c r="R29113" s="127"/>
    </row>
    <row r="29114" spans="7:18" x14ac:dyDescent="0.2">
      <c r="G29114" s="64"/>
      <c r="H29114" s="64"/>
      <c r="O29114" s="87"/>
      <c r="P29114" s="127"/>
      <c r="Q29114" s="127"/>
      <c r="R29114" s="127"/>
    </row>
    <row r="29115" spans="7:18" x14ac:dyDescent="0.2">
      <c r="G29115" s="64"/>
      <c r="H29115" s="64"/>
      <c r="O29115" s="87"/>
      <c r="P29115" s="127"/>
      <c r="Q29115" s="127"/>
      <c r="R29115" s="127"/>
    </row>
    <row r="29116" spans="7:18" x14ac:dyDescent="0.2">
      <c r="G29116" s="64"/>
      <c r="H29116" s="64"/>
      <c r="O29116" s="87"/>
      <c r="P29116" s="127"/>
      <c r="Q29116" s="127"/>
      <c r="R29116" s="127"/>
    </row>
    <row r="29117" spans="7:18" x14ac:dyDescent="0.2">
      <c r="G29117" s="64"/>
      <c r="H29117" s="64"/>
      <c r="O29117" s="87"/>
      <c r="P29117" s="127"/>
      <c r="Q29117" s="127"/>
      <c r="R29117" s="127"/>
    </row>
    <row r="29118" spans="7:18" x14ac:dyDescent="0.2">
      <c r="G29118" s="64"/>
      <c r="H29118" s="64"/>
      <c r="O29118" s="87"/>
      <c r="P29118" s="127"/>
      <c r="Q29118" s="127"/>
      <c r="R29118" s="127"/>
    </row>
    <row r="29119" spans="7:18" x14ac:dyDescent="0.2">
      <c r="G29119" s="64"/>
      <c r="H29119" s="64"/>
      <c r="O29119" s="87"/>
      <c r="P29119" s="127"/>
      <c r="Q29119" s="127"/>
      <c r="R29119" s="127"/>
    </row>
    <row r="29120" spans="7:18" x14ac:dyDescent="0.2">
      <c r="G29120" s="64"/>
      <c r="H29120" s="64"/>
      <c r="O29120" s="87"/>
      <c r="P29120" s="127"/>
      <c r="Q29120" s="127"/>
      <c r="R29120" s="127"/>
    </row>
    <row r="29121" spans="7:18" x14ac:dyDescent="0.2">
      <c r="G29121" s="64"/>
      <c r="H29121" s="64"/>
      <c r="O29121" s="87"/>
      <c r="P29121" s="127"/>
      <c r="Q29121" s="127"/>
      <c r="R29121" s="127"/>
    </row>
    <row r="29122" spans="7:18" x14ac:dyDescent="0.2">
      <c r="G29122" s="64"/>
      <c r="H29122" s="64"/>
      <c r="O29122" s="87"/>
      <c r="P29122" s="127"/>
      <c r="Q29122" s="127"/>
      <c r="R29122" s="127"/>
    </row>
    <row r="29123" spans="7:18" x14ac:dyDescent="0.2">
      <c r="G29123" s="64"/>
      <c r="H29123" s="64"/>
      <c r="O29123" s="87"/>
      <c r="P29123" s="127"/>
      <c r="Q29123" s="127"/>
      <c r="R29123" s="127"/>
    </row>
    <row r="29124" spans="7:18" x14ac:dyDescent="0.2">
      <c r="G29124" s="64"/>
      <c r="H29124" s="64"/>
      <c r="O29124" s="87"/>
      <c r="P29124" s="127"/>
      <c r="Q29124" s="127"/>
      <c r="R29124" s="127"/>
    </row>
    <row r="29125" spans="7:18" x14ac:dyDescent="0.2">
      <c r="G29125" s="64"/>
      <c r="H29125" s="64"/>
      <c r="O29125" s="87"/>
      <c r="P29125" s="127"/>
      <c r="Q29125" s="127"/>
      <c r="R29125" s="127"/>
    </row>
    <row r="29126" spans="7:18" x14ac:dyDescent="0.2">
      <c r="G29126" s="64"/>
      <c r="H29126" s="64"/>
      <c r="O29126" s="87"/>
      <c r="P29126" s="127"/>
      <c r="Q29126" s="127"/>
      <c r="R29126" s="127"/>
    </row>
    <row r="29127" spans="7:18" x14ac:dyDescent="0.2">
      <c r="G29127" s="64"/>
      <c r="H29127" s="64"/>
      <c r="O29127" s="87"/>
      <c r="P29127" s="127"/>
      <c r="Q29127" s="127"/>
      <c r="R29127" s="127"/>
    </row>
    <row r="29128" spans="7:18" x14ac:dyDescent="0.2">
      <c r="G29128" s="64"/>
      <c r="H29128" s="64"/>
      <c r="O29128" s="87"/>
      <c r="P29128" s="127"/>
      <c r="Q29128" s="127"/>
      <c r="R29128" s="127"/>
    </row>
    <row r="29129" spans="7:18" x14ac:dyDescent="0.2">
      <c r="G29129" s="64"/>
      <c r="H29129" s="64"/>
      <c r="O29129" s="87"/>
      <c r="P29129" s="127"/>
      <c r="Q29129" s="127"/>
      <c r="R29129" s="127"/>
    </row>
    <row r="29130" spans="7:18" x14ac:dyDescent="0.2">
      <c r="G29130" s="64"/>
      <c r="H29130" s="64"/>
      <c r="O29130" s="87"/>
      <c r="P29130" s="127"/>
      <c r="Q29130" s="127"/>
      <c r="R29130" s="127"/>
    </row>
    <row r="29131" spans="7:18" x14ac:dyDescent="0.2">
      <c r="G29131" s="64"/>
      <c r="H29131" s="64"/>
      <c r="O29131" s="87"/>
      <c r="P29131" s="127"/>
      <c r="Q29131" s="127"/>
      <c r="R29131" s="127"/>
    </row>
    <row r="29132" spans="7:18" x14ac:dyDescent="0.2">
      <c r="G29132" s="64"/>
      <c r="H29132" s="64"/>
      <c r="O29132" s="87"/>
      <c r="P29132" s="127"/>
      <c r="Q29132" s="127"/>
      <c r="R29132" s="127"/>
    </row>
    <row r="29133" spans="7:18" x14ac:dyDescent="0.2">
      <c r="G29133" s="64"/>
      <c r="H29133" s="64"/>
      <c r="O29133" s="87"/>
      <c r="P29133" s="127"/>
      <c r="Q29133" s="127"/>
      <c r="R29133" s="127"/>
    </row>
    <row r="29134" spans="7:18" x14ac:dyDescent="0.2">
      <c r="G29134" s="64"/>
      <c r="H29134" s="64"/>
      <c r="O29134" s="87"/>
      <c r="P29134" s="127"/>
      <c r="Q29134" s="127"/>
      <c r="R29134" s="127"/>
    </row>
    <row r="29135" spans="7:18" x14ac:dyDescent="0.2">
      <c r="G29135" s="64"/>
      <c r="H29135" s="64"/>
      <c r="O29135" s="87"/>
      <c r="P29135" s="127"/>
      <c r="Q29135" s="127"/>
      <c r="R29135" s="127"/>
    </row>
    <row r="29136" spans="7:18" x14ac:dyDescent="0.2">
      <c r="G29136" s="64"/>
      <c r="H29136" s="64"/>
      <c r="O29136" s="87"/>
      <c r="P29136" s="127"/>
      <c r="Q29136" s="127"/>
      <c r="R29136" s="127"/>
    </row>
    <row r="29137" spans="7:18" x14ac:dyDescent="0.2">
      <c r="G29137" s="64"/>
      <c r="H29137" s="64"/>
      <c r="O29137" s="87"/>
      <c r="P29137" s="127"/>
      <c r="Q29137" s="127"/>
      <c r="R29137" s="127"/>
    </row>
    <row r="29138" spans="7:18" x14ac:dyDescent="0.2">
      <c r="G29138" s="64"/>
      <c r="H29138" s="64"/>
      <c r="O29138" s="87"/>
      <c r="P29138" s="127"/>
      <c r="Q29138" s="127"/>
      <c r="R29138" s="127"/>
    </row>
    <row r="29139" spans="7:18" x14ac:dyDescent="0.2">
      <c r="G29139" s="64"/>
      <c r="H29139" s="64"/>
      <c r="O29139" s="87"/>
      <c r="P29139" s="127"/>
      <c r="Q29139" s="127"/>
      <c r="R29139" s="127"/>
    </row>
    <row r="29140" spans="7:18" x14ac:dyDescent="0.2">
      <c r="G29140" s="64"/>
      <c r="H29140" s="64"/>
      <c r="O29140" s="87"/>
      <c r="P29140" s="127"/>
      <c r="Q29140" s="127"/>
      <c r="R29140" s="127"/>
    </row>
    <row r="29141" spans="7:18" x14ac:dyDescent="0.2">
      <c r="G29141" s="64"/>
      <c r="H29141" s="64"/>
      <c r="O29141" s="87"/>
      <c r="P29141" s="127"/>
      <c r="Q29141" s="127"/>
      <c r="R29141" s="127"/>
    </row>
    <row r="29142" spans="7:18" x14ac:dyDescent="0.2">
      <c r="G29142" s="64"/>
      <c r="H29142" s="64"/>
      <c r="O29142" s="87"/>
      <c r="P29142" s="127"/>
      <c r="Q29142" s="127"/>
      <c r="R29142" s="127"/>
    </row>
    <row r="29143" spans="7:18" x14ac:dyDescent="0.2">
      <c r="G29143" s="64"/>
      <c r="H29143" s="64"/>
      <c r="O29143" s="87"/>
      <c r="P29143" s="127"/>
      <c r="Q29143" s="127"/>
      <c r="R29143" s="127"/>
    </row>
    <row r="29144" spans="7:18" x14ac:dyDescent="0.2">
      <c r="G29144" s="64"/>
      <c r="H29144" s="64"/>
      <c r="O29144" s="87"/>
      <c r="P29144" s="127"/>
      <c r="Q29144" s="127"/>
      <c r="R29144" s="127"/>
    </row>
    <row r="29145" spans="7:18" x14ac:dyDescent="0.2">
      <c r="G29145" s="64"/>
      <c r="H29145" s="64"/>
      <c r="O29145" s="87"/>
      <c r="P29145" s="127"/>
      <c r="Q29145" s="127"/>
      <c r="R29145" s="127"/>
    </row>
    <row r="29146" spans="7:18" x14ac:dyDescent="0.2">
      <c r="G29146" s="64"/>
      <c r="H29146" s="64"/>
      <c r="O29146" s="87"/>
      <c r="P29146" s="127"/>
      <c r="Q29146" s="127"/>
      <c r="R29146" s="127"/>
    </row>
    <row r="29147" spans="7:18" x14ac:dyDescent="0.2">
      <c r="G29147" s="64"/>
      <c r="H29147" s="64"/>
      <c r="O29147" s="87"/>
      <c r="P29147" s="127"/>
      <c r="Q29147" s="127"/>
      <c r="R29147" s="127"/>
    </row>
    <row r="29148" spans="7:18" x14ac:dyDescent="0.2">
      <c r="G29148" s="64"/>
      <c r="H29148" s="64"/>
      <c r="O29148" s="87"/>
      <c r="P29148" s="127"/>
      <c r="Q29148" s="127"/>
      <c r="R29148" s="127"/>
    </row>
    <row r="29149" spans="7:18" x14ac:dyDescent="0.2">
      <c r="G29149" s="64"/>
      <c r="H29149" s="64"/>
      <c r="O29149" s="87"/>
      <c r="P29149" s="127"/>
      <c r="Q29149" s="127"/>
      <c r="R29149" s="127"/>
    </row>
    <row r="29150" spans="7:18" x14ac:dyDescent="0.2">
      <c r="G29150" s="64"/>
      <c r="H29150" s="64"/>
      <c r="O29150" s="87"/>
      <c r="P29150" s="127"/>
      <c r="Q29150" s="127"/>
      <c r="R29150" s="127"/>
    </row>
    <row r="29151" spans="7:18" x14ac:dyDescent="0.2">
      <c r="G29151" s="64"/>
      <c r="H29151" s="64"/>
      <c r="O29151" s="87"/>
      <c r="P29151" s="127"/>
      <c r="Q29151" s="127"/>
      <c r="R29151" s="127"/>
    </row>
    <row r="29152" spans="7:18" x14ac:dyDescent="0.2">
      <c r="G29152" s="64"/>
      <c r="H29152" s="64"/>
      <c r="O29152" s="87"/>
      <c r="P29152" s="127"/>
      <c r="Q29152" s="127"/>
      <c r="R29152" s="127"/>
    </row>
    <row r="29153" spans="7:18" x14ac:dyDescent="0.2">
      <c r="G29153" s="64"/>
      <c r="H29153" s="64"/>
      <c r="O29153" s="87"/>
      <c r="P29153" s="127"/>
      <c r="Q29153" s="127"/>
      <c r="R29153" s="127"/>
    </row>
    <row r="29154" spans="7:18" x14ac:dyDescent="0.2">
      <c r="G29154" s="64"/>
      <c r="H29154" s="64"/>
      <c r="O29154" s="87"/>
      <c r="P29154" s="127"/>
      <c r="Q29154" s="127"/>
      <c r="R29154" s="127"/>
    </row>
    <row r="29155" spans="7:18" x14ac:dyDescent="0.2">
      <c r="G29155" s="64"/>
      <c r="H29155" s="64"/>
      <c r="O29155" s="87"/>
      <c r="P29155" s="127"/>
      <c r="Q29155" s="127"/>
      <c r="R29155" s="127"/>
    </row>
    <row r="29156" spans="7:18" x14ac:dyDescent="0.2">
      <c r="G29156" s="64"/>
      <c r="H29156" s="64"/>
      <c r="O29156" s="87"/>
      <c r="P29156" s="127"/>
      <c r="Q29156" s="127"/>
      <c r="R29156" s="127"/>
    </row>
    <row r="29157" spans="7:18" x14ac:dyDescent="0.2">
      <c r="G29157" s="64"/>
      <c r="H29157" s="64"/>
      <c r="O29157" s="87"/>
      <c r="P29157" s="127"/>
      <c r="Q29157" s="127"/>
      <c r="R29157" s="127"/>
    </row>
    <row r="29158" spans="7:18" x14ac:dyDescent="0.2">
      <c r="G29158" s="64"/>
      <c r="H29158" s="64"/>
      <c r="O29158" s="87"/>
      <c r="P29158" s="127"/>
      <c r="Q29158" s="127"/>
      <c r="R29158" s="127"/>
    </row>
    <row r="29159" spans="7:18" x14ac:dyDescent="0.2">
      <c r="G29159" s="64"/>
      <c r="H29159" s="64"/>
      <c r="O29159" s="87"/>
      <c r="P29159" s="127"/>
      <c r="Q29159" s="127"/>
      <c r="R29159" s="127"/>
    </row>
    <row r="29160" spans="7:18" x14ac:dyDescent="0.2">
      <c r="G29160" s="64"/>
      <c r="H29160" s="64"/>
      <c r="O29160" s="87"/>
      <c r="P29160" s="127"/>
      <c r="Q29160" s="127"/>
      <c r="R29160" s="127"/>
    </row>
    <row r="29161" spans="7:18" x14ac:dyDescent="0.2">
      <c r="G29161" s="64"/>
      <c r="H29161" s="64"/>
      <c r="O29161" s="87"/>
      <c r="P29161" s="127"/>
      <c r="Q29161" s="127"/>
      <c r="R29161" s="127"/>
    </row>
    <row r="29162" spans="7:18" x14ac:dyDescent="0.2">
      <c r="G29162" s="64"/>
      <c r="H29162" s="64"/>
      <c r="O29162" s="87"/>
      <c r="P29162" s="127"/>
      <c r="Q29162" s="127"/>
      <c r="R29162" s="127"/>
    </row>
    <row r="29163" spans="7:18" x14ac:dyDescent="0.2">
      <c r="G29163" s="64"/>
      <c r="H29163" s="64"/>
      <c r="O29163" s="87"/>
      <c r="P29163" s="127"/>
      <c r="Q29163" s="127"/>
      <c r="R29163" s="127"/>
    </row>
    <row r="29164" spans="7:18" x14ac:dyDescent="0.2">
      <c r="G29164" s="64"/>
      <c r="H29164" s="64"/>
      <c r="O29164" s="87"/>
      <c r="P29164" s="127"/>
      <c r="Q29164" s="127"/>
      <c r="R29164" s="127"/>
    </row>
    <row r="29165" spans="7:18" x14ac:dyDescent="0.2">
      <c r="G29165" s="64"/>
      <c r="H29165" s="64"/>
      <c r="O29165" s="87"/>
      <c r="P29165" s="127"/>
      <c r="Q29165" s="127"/>
      <c r="R29165" s="127"/>
    </row>
    <row r="29166" spans="7:18" x14ac:dyDescent="0.2">
      <c r="G29166" s="64"/>
      <c r="H29166" s="64"/>
      <c r="O29166" s="87"/>
      <c r="P29166" s="127"/>
      <c r="Q29166" s="127"/>
      <c r="R29166" s="127"/>
    </row>
    <row r="29167" spans="7:18" x14ac:dyDescent="0.2">
      <c r="G29167" s="64"/>
      <c r="H29167" s="64"/>
      <c r="O29167" s="87"/>
      <c r="P29167" s="127"/>
      <c r="Q29167" s="127"/>
      <c r="R29167" s="127"/>
    </row>
    <row r="29168" spans="7:18" x14ac:dyDescent="0.2">
      <c r="G29168" s="64"/>
      <c r="H29168" s="64"/>
      <c r="O29168" s="87"/>
      <c r="P29168" s="127"/>
      <c r="Q29168" s="127"/>
      <c r="R29168" s="127"/>
    </row>
    <row r="29169" spans="7:18" x14ac:dyDescent="0.2">
      <c r="G29169" s="64"/>
      <c r="H29169" s="64"/>
      <c r="O29169" s="87"/>
      <c r="P29169" s="127"/>
      <c r="Q29169" s="127"/>
      <c r="R29169" s="127"/>
    </row>
    <row r="29170" spans="7:18" x14ac:dyDescent="0.2">
      <c r="G29170" s="64"/>
      <c r="H29170" s="64"/>
      <c r="O29170" s="87"/>
      <c r="P29170" s="127"/>
      <c r="Q29170" s="127"/>
      <c r="R29170" s="127"/>
    </row>
    <row r="29171" spans="7:18" x14ac:dyDescent="0.2">
      <c r="G29171" s="64"/>
      <c r="H29171" s="64"/>
      <c r="O29171" s="87"/>
      <c r="P29171" s="127"/>
      <c r="Q29171" s="127"/>
      <c r="R29171" s="127"/>
    </row>
    <row r="29172" spans="7:18" x14ac:dyDescent="0.2">
      <c r="G29172" s="64"/>
      <c r="H29172" s="64"/>
      <c r="O29172" s="87"/>
      <c r="P29172" s="127"/>
      <c r="Q29172" s="127"/>
      <c r="R29172" s="127"/>
    </row>
    <row r="29173" spans="7:18" x14ac:dyDescent="0.2">
      <c r="G29173" s="64"/>
      <c r="H29173" s="64"/>
      <c r="O29173" s="87"/>
      <c r="P29173" s="127"/>
      <c r="Q29173" s="127"/>
      <c r="R29173" s="127"/>
    </row>
    <row r="29174" spans="7:18" x14ac:dyDescent="0.2">
      <c r="G29174" s="64"/>
      <c r="H29174" s="64"/>
      <c r="O29174" s="87"/>
      <c r="P29174" s="127"/>
      <c r="Q29174" s="127"/>
      <c r="R29174" s="127"/>
    </row>
    <row r="29175" spans="7:18" x14ac:dyDescent="0.2">
      <c r="G29175" s="64"/>
      <c r="H29175" s="64"/>
      <c r="O29175" s="87"/>
      <c r="P29175" s="127"/>
      <c r="Q29175" s="127"/>
      <c r="R29175" s="127"/>
    </row>
    <row r="29176" spans="7:18" x14ac:dyDescent="0.2">
      <c r="G29176" s="64"/>
      <c r="H29176" s="64"/>
      <c r="O29176" s="87"/>
      <c r="P29176" s="127"/>
      <c r="Q29176" s="127"/>
      <c r="R29176" s="127"/>
    </row>
    <row r="29177" spans="7:18" x14ac:dyDescent="0.2">
      <c r="G29177" s="64"/>
      <c r="H29177" s="64"/>
      <c r="O29177" s="87"/>
      <c r="P29177" s="127"/>
      <c r="Q29177" s="127"/>
      <c r="R29177" s="127"/>
    </row>
    <row r="29178" spans="7:18" x14ac:dyDescent="0.2">
      <c r="G29178" s="64"/>
      <c r="H29178" s="64"/>
      <c r="O29178" s="87"/>
      <c r="P29178" s="127"/>
      <c r="Q29178" s="127"/>
      <c r="R29178" s="127"/>
    </row>
    <row r="29179" spans="7:18" x14ac:dyDescent="0.2">
      <c r="G29179" s="64"/>
      <c r="H29179" s="64"/>
      <c r="O29179" s="87"/>
      <c r="P29179" s="127"/>
      <c r="Q29179" s="127"/>
      <c r="R29179" s="127"/>
    </row>
    <row r="29180" spans="7:18" x14ac:dyDescent="0.2">
      <c r="G29180" s="64"/>
      <c r="H29180" s="64"/>
      <c r="O29180" s="87"/>
      <c r="P29180" s="127"/>
      <c r="Q29180" s="127"/>
      <c r="R29180" s="127"/>
    </row>
    <row r="29181" spans="7:18" x14ac:dyDescent="0.2">
      <c r="G29181" s="64"/>
      <c r="H29181" s="64"/>
      <c r="O29181" s="87"/>
      <c r="P29181" s="127"/>
      <c r="Q29181" s="127"/>
      <c r="R29181" s="127"/>
    </row>
    <row r="29182" spans="7:18" x14ac:dyDescent="0.2">
      <c r="G29182" s="64"/>
      <c r="H29182" s="64"/>
      <c r="O29182" s="87"/>
      <c r="P29182" s="127"/>
      <c r="Q29182" s="127"/>
      <c r="R29182" s="127"/>
    </row>
    <row r="29183" spans="7:18" x14ac:dyDescent="0.2">
      <c r="G29183" s="64"/>
      <c r="H29183" s="64"/>
      <c r="O29183" s="87"/>
      <c r="P29183" s="127"/>
      <c r="Q29183" s="127"/>
      <c r="R29183" s="127"/>
    </row>
    <row r="29184" spans="7:18" x14ac:dyDescent="0.2">
      <c r="G29184" s="64"/>
      <c r="H29184" s="64"/>
      <c r="O29184" s="87"/>
      <c r="P29184" s="127"/>
      <c r="Q29184" s="127"/>
      <c r="R29184" s="127"/>
    </row>
    <row r="29185" spans="7:18" x14ac:dyDescent="0.2">
      <c r="G29185" s="64"/>
      <c r="H29185" s="64"/>
      <c r="O29185" s="87"/>
      <c r="P29185" s="127"/>
      <c r="Q29185" s="127"/>
      <c r="R29185" s="127"/>
    </row>
    <row r="29186" spans="7:18" x14ac:dyDescent="0.2">
      <c r="G29186" s="64"/>
      <c r="H29186" s="64"/>
      <c r="O29186" s="87"/>
      <c r="P29186" s="127"/>
      <c r="Q29186" s="127"/>
      <c r="R29186" s="127"/>
    </row>
    <row r="29187" spans="7:18" x14ac:dyDescent="0.2">
      <c r="G29187" s="64"/>
      <c r="H29187" s="64"/>
      <c r="O29187" s="87"/>
      <c r="P29187" s="127"/>
      <c r="Q29187" s="127"/>
      <c r="R29187" s="127"/>
    </row>
    <row r="29188" spans="7:18" x14ac:dyDescent="0.2">
      <c r="G29188" s="64"/>
      <c r="H29188" s="64"/>
      <c r="O29188" s="87"/>
      <c r="P29188" s="127"/>
      <c r="Q29188" s="127"/>
      <c r="R29188" s="127"/>
    </row>
    <row r="29189" spans="7:18" x14ac:dyDescent="0.2">
      <c r="G29189" s="64"/>
      <c r="H29189" s="64"/>
      <c r="O29189" s="87"/>
      <c r="P29189" s="127"/>
      <c r="Q29189" s="127"/>
      <c r="R29189" s="127"/>
    </row>
    <row r="29190" spans="7:18" x14ac:dyDescent="0.2">
      <c r="G29190" s="64"/>
      <c r="H29190" s="64"/>
      <c r="O29190" s="87"/>
      <c r="P29190" s="127"/>
      <c r="Q29190" s="127"/>
      <c r="R29190" s="127"/>
    </row>
    <row r="29191" spans="7:18" x14ac:dyDescent="0.2">
      <c r="G29191" s="64"/>
      <c r="H29191" s="64"/>
      <c r="O29191" s="87"/>
      <c r="P29191" s="127"/>
      <c r="Q29191" s="127"/>
      <c r="R29191" s="127"/>
    </row>
    <row r="29192" spans="7:18" x14ac:dyDescent="0.2">
      <c r="G29192" s="64"/>
      <c r="H29192" s="64"/>
      <c r="O29192" s="87"/>
      <c r="P29192" s="127"/>
      <c r="Q29192" s="127"/>
      <c r="R29192" s="127"/>
    </row>
    <row r="29193" spans="7:18" x14ac:dyDescent="0.2">
      <c r="G29193" s="64"/>
      <c r="H29193" s="64"/>
      <c r="O29193" s="87"/>
      <c r="P29193" s="127"/>
      <c r="Q29193" s="127"/>
      <c r="R29193" s="127"/>
    </row>
    <row r="29194" spans="7:18" x14ac:dyDescent="0.2">
      <c r="G29194" s="64"/>
      <c r="H29194" s="64"/>
      <c r="O29194" s="87"/>
      <c r="P29194" s="127"/>
      <c r="Q29194" s="127"/>
      <c r="R29194" s="127"/>
    </row>
    <row r="29195" spans="7:18" x14ac:dyDescent="0.2">
      <c r="G29195" s="64"/>
      <c r="H29195" s="64"/>
      <c r="O29195" s="87"/>
      <c r="P29195" s="127"/>
      <c r="Q29195" s="127"/>
      <c r="R29195" s="127"/>
    </row>
    <row r="29196" spans="7:18" x14ac:dyDescent="0.2">
      <c r="G29196" s="64"/>
      <c r="H29196" s="64"/>
      <c r="O29196" s="87"/>
      <c r="P29196" s="127"/>
      <c r="Q29196" s="127"/>
      <c r="R29196" s="127"/>
    </row>
    <row r="29197" spans="7:18" x14ac:dyDescent="0.2">
      <c r="G29197" s="64"/>
      <c r="H29197" s="64"/>
      <c r="O29197" s="87"/>
      <c r="P29197" s="127"/>
      <c r="Q29197" s="127"/>
      <c r="R29197" s="127"/>
    </row>
    <row r="29198" spans="7:18" x14ac:dyDescent="0.2">
      <c r="G29198" s="64"/>
      <c r="H29198" s="64"/>
      <c r="O29198" s="87"/>
      <c r="P29198" s="127"/>
      <c r="Q29198" s="127"/>
      <c r="R29198" s="127"/>
    </row>
    <row r="29199" spans="7:18" x14ac:dyDescent="0.2">
      <c r="G29199" s="64"/>
      <c r="H29199" s="64"/>
      <c r="O29199" s="87"/>
      <c r="P29199" s="127"/>
      <c r="Q29199" s="127"/>
      <c r="R29199" s="127"/>
    </row>
    <row r="29200" spans="7:18" x14ac:dyDescent="0.2">
      <c r="G29200" s="64"/>
      <c r="H29200" s="64"/>
      <c r="O29200" s="87"/>
      <c r="P29200" s="127"/>
      <c r="Q29200" s="127"/>
      <c r="R29200" s="127"/>
    </row>
    <row r="29201" spans="7:18" x14ac:dyDescent="0.2">
      <c r="G29201" s="64"/>
      <c r="H29201" s="64"/>
      <c r="O29201" s="87"/>
      <c r="P29201" s="127"/>
      <c r="Q29201" s="127"/>
      <c r="R29201" s="127"/>
    </row>
    <row r="29202" spans="7:18" x14ac:dyDescent="0.2">
      <c r="G29202" s="64"/>
      <c r="H29202" s="64"/>
      <c r="O29202" s="87"/>
      <c r="P29202" s="127"/>
      <c r="Q29202" s="127"/>
      <c r="R29202" s="127"/>
    </row>
    <row r="29203" spans="7:18" x14ac:dyDescent="0.2">
      <c r="G29203" s="64"/>
      <c r="H29203" s="64"/>
      <c r="O29203" s="87"/>
      <c r="P29203" s="127"/>
      <c r="Q29203" s="127"/>
      <c r="R29203" s="127"/>
    </row>
    <row r="29204" spans="7:18" x14ac:dyDescent="0.2">
      <c r="G29204" s="64"/>
      <c r="H29204" s="64"/>
      <c r="O29204" s="87"/>
      <c r="P29204" s="127"/>
      <c r="Q29204" s="127"/>
      <c r="R29204" s="127"/>
    </row>
    <row r="29205" spans="7:18" x14ac:dyDescent="0.2">
      <c r="G29205" s="64"/>
      <c r="H29205" s="64"/>
      <c r="O29205" s="87"/>
      <c r="P29205" s="127"/>
      <c r="Q29205" s="127"/>
      <c r="R29205" s="127"/>
    </row>
    <row r="29206" spans="7:18" x14ac:dyDescent="0.2">
      <c r="G29206" s="64"/>
      <c r="H29206" s="64"/>
      <c r="O29206" s="87"/>
      <c r="P29206" s="127"/>
      <c r="Q29206" s="127"/>
      <c r="R29206" s="127"/>
    </row>
    <row r="29207" spans="7:18" x14ac:dyDescent="0.2">
      <c r="G29207" s="64"/>
      <c r="H29207" s="64"/>
      <c r="O29207" s="87"/>
      <c r="P29207" s="127"/>
      <c r="Q29207" s="127"/>
      <c r="R29207" s="127"/>
    </row>
    <row r="29208" spans="7:18" x14ac:dyDescent="0.2">
      <c r="G29208" s="64"/>
      <c r="H29208" s="64"/>
      <c r="O29208" s="87"/>
      <c r="P29208" s="127"/>
      <c r="Q29208" s="127"/>
      <c r="R29208" s="127"/>
    </row>
    <row r="29209" spans="7:18" x14ac:dyDescent="0.2">
      <c r="G29209" s="64"/>
      <c r="H29209" s="64"/>
      <c r="O29209" s="87"/>
      <c r="P29209" s="127"/>
      <c r="Q29209" s="127"/>
      <c r="R29209" s="127"/>
    </row>
    <row r="29210" spans="7:18" x14ac:dyDescent="0.2">
      <c r="G29210" s="64"/>
      <c r="H29210" s="64"/>
      <c r="O29210" s="87"/>
      <c r="P29210" s="127"/>
      <c r="Q29210" s="127"/>
      <c r="R29210" s="127"/>
    </row>
    <row r="29211" spans="7:18" x14ac:dyDescent="0.2">
      <c r="G29211" s="64"/>
      <c r="H29211" s="64"/>
      <c r="O29211" s="87"/>
      <c r="P29211" s="127"/>
      <c r="Q29211" s="127"/>
      <c r="R29211" s="127"/>
    </row>
    <row r="29212" spans="7:18" x14ac:dyDescent="0.2">
      <c r="G29212" s="64"/>
      <c r="H29212" s="64"/>
      <c r="O29212" s="87"/>
      <c r="P29212" s="127"/>
      <c r="Q29212" s="127"/>
      <c r="R29212" s="127"/>
    </row>
    <row r="29213" spans="7:18" x14ac:dyDescent="0.2">
      <c r="G29213" s="64"/>
      <c r="H29213" s="64"/>
      <c r="O29213" s="87"/>
      <c r="P29213" s="127"/>
      <c r="Q29213" s="127"/>
      <c r="R29213" s="127"/>
    </row>
    <row r="29214" spans="7:18" x14ac:dyDescent="0.2">
      <c r="G29214" s="64"/>
      <c r="H29214" s="64"/>
      <c r="O29214" s="87"/>
      <c r="P29214" s="127"/>
      <c r="Q29214" s="127"/>
      <c r="R29214" s="127"/>
    </row>
    <row r="29215" spans="7:18" x14ac:dyDescent="0.2">
      <c r="G29215" s="64"/>
      <c r="H29215" s="64"/>
      <c r="O29215" s="87"/>
      <c r="P29215" s="127"/>
      <c r="Q29215" s="127"/>
      <c r="R29215" s="127"/>
    </row>
    <row r="29216" spans="7:18" x14ac:dyDescent="0.2">
      <c r="G29216" s="64"/>
      <c r="H29216" s="64"/>
      <c r="O29216" s="87"/>
      <c r="P29216" s="127"/>
      <c r="Q29216" s="127"/>
      <c r="R29216" s="127"/>
    </row>
    <row r="29217" spans="7:18" x14ac:dyDescent="0.2">
      <c r="G29217" s="64"/>
      <c r="H29217" s="64"/>
      <c r="O29217" s="87"/>
      <c r="P29217" s="127"/>
      <c r="Q29217" s="127"/>
      <c r="R29217" s="127"/>
    </row>
    <row r="29218" spans="7:18" x14ac:dyDescent="0.2">
      <c r="G29218" s="64"/>
      <c r="H29218" s="64"/>
      <c r="O29218" s="87"/>
      <c r="P29218" s="127"/>
      <c r="Q29218" s="127"/>
      <c r="R29218" s="127"/>
    </row>
    <row r="29219" spans="7:18" x14ac:dyDescent="0.2">
      <c r="G29219" s="64"/>
      <c r="H29219" s="64"/>
      <c r="O29219" s="87"/>
      <c r="P29219" s="127"/>
      <c r="Q29219" s="127"/>
      <c r="R29219" s="127"/>
    </row>
    <row r="29220" spans="7:18" x14ac:dyDescent="0.2">
      <c r="G29220" s="64"/>
      <c r="H29220" s="64"/>
      <c r="O29220" s="87"/>
      <c r="P29220" s="127"/>
      <c r="Q29220" s="127"/>
      <c r="R29220" s="127"/>
    </row>
    <row r="29221" spans="7:18" x14ac:dyDescent="0.2">
      <c r="G29221" s="64"/>
      <c r="H29221" s="64"/>
      <c r="O29221" s="87"/>
      <c r="P29221" s="127"/>
      <c r="Q29221" s="127"/>
      <c r="R29221" s="127"/>
    </row>
    <row r="29222" spans="7:18" x14ac:dyDescent="0.2">
      <c r="G29222" s="64"/>
      <c r="H29222" s="64"/>
      <c r="O29222" s="87"/>
      <c r="P29222" s="127"/>
      <c r="Q29222" s="127"/>
      <c r="R29222" s="127"/>
    </row>
    <row r="29223" spans="7:18" x14ac:dyDescent="0.2">
      <c r="G29223" s="64"/>
      <c r="H29223" s="64"/>
      <c r="O29223" s="87"/>
      <c r="P29223" s="127"/>
      <c r="Q29223" s="127"/>
      <c r="R29223" s="127"/>
    </row>
    <row r="29224" spans="7:18" x14ac:dyDescent="0.2">
      <c r="G29224" s="64"/>
      <c r="H29224" s="64"/>
      <c r="O29224" s="87"/>
      <c r="P29224" s="127"/>
      <c r="Q29224" s="127"/>
      <c r="R29224" s="127"/>
    </row>
    <row r="29225" spans="7:18" x14ac:dyDescent="0.2">
      <c r="G29225" s="64"/>
      <c r="H29225" s="64"/>
      <c r="O29225" s="87"/>
      <c r="P29225" s="127"/>
      <c r="Q29225" s="127"/>
      <c r="R29225" s="127"/>
    </row>
    <row r="29226" spans="7:18" x14ac:dyDescent="0.2">
      <c r="G29226" s="64"/>
      <c r="H29226" s="64"/>
      <c r="O29226" s="87"/>
      <c r="P29226" s="127"/>
      <c r="Q29226" s="127"/>
      <c r="R29226" s="127"/>
    </row>
    <row r="29227" spans="7:18" x14ac:dyDescent="0.2">
      <c r="G29227" s="64"/>
      <c r="H29227" s="64"/>
      <c r="O29227" s="87"/>
      <c r="P29227" s="127"/>
      <c r="Q29227" s="127"/>
      <c r="R29227" s="127"/>
    </row>
    <row r="29228" spans="7:18" x14ac:dyDescent="0.2">
      <c r="G29228" s="64"/>
      <c r="H29228" s="64"/>
      <c r="O29228" s="87"/>
      <c r="P29228" s="127"/>
      <c r="Q29228" s="127"/>
      <c r="R29228" s="127"/>
    </row>
    <row r="29229" spans="7:18" x14ac:dyDescent="0.2">
      <c r="G29229" s="64"/>
      <c r="H29229" s="64"/>
      <c r="O29229" s="87"/>
      <c r="P29229" s="127"/>
      <c r="Q29229" s="127"/>
      <c r="R29229" s="127"/>
    </row>
    <row r="29230" spans="7:18" x14ac:dyDescent="0.2">
      <c r="G29230" s="64"/>
      <c r="H29230" s="64"/>
      <c r="O29230" s="87"/>
      <c r="P29230" s="127"/>
      <c r="Q29230" s="127"/>
      <c r="R29230" s="127"/>
    </row>
    <row r="29231" spans="7:18" x14ac:dyDescent="0.2">
      <c r="G29231" s="64"/>
      <c r="H29231" s="64"/>
      <c r="O29231" s="87"/>
      <c r="P29231" s="127"/>
      <c r="Q29231" s="127"/>
      <c r="R29231" s="127"/>
    </row>
    <row r="29232" spans="7:18" x14ac:dyDescent="0.2">
      <c r="G29232" s="64"/>
      <c r="H29232" s="64"/>
      <c r="O29232" s="87"/>
      <c r="P29232" s="127"/>
      <c r="Q29232" s="127"/>
      <c r="R29232" s="127"/>
    </row>
    <row r="29233" spans="7:18" x14ac:dyDescent="0.2">
      <c r="G29233" s="64"/>
      <c r="H29233" s="64"/>
      <c r="O29233" s="87"/>
      <c r="P29233" s="127"/>
      <c r="Q29233" s="127"/>
      <c r="R29233" s="127"/>
    </row>
    <row r="29234" spans="7:18" x14ac:dyDescent="0.2">
      <c r="G29234" s="64"/>
      <c r="H29234" s="64"/>
      <c r="O29234" s="87"/>
      <c r="P29234" s="127"/>
      <c r="Q29234" s="127"/>
      <c r="R29234" s="127"/>
    </row>
    <row r="29235" spans="7:18" x14ac:dyDescent="0.2">
      <c r="G29235" s="64"/>
      <c r="H29235" s="64"/>
      <c r="O29235" s="87"/>
      <c r="P29235" s="127"/>
      <c r="Q29235" s="127"/>
      <c r="R29235" s="127"/>
    </row>
    <row r="29236" spans="7:18" x14ac:dyDescent="0.2">
      <c r="G29236" s="64"/>
      <c r="H29236" s="64"/>
      <c r="O29236" s="87"/>
      <c r="P29236" s="127"/>
      <c r="Q29236" s="127"/>
      <c r="R29236" s="127"/>
    </row>
    <row r="29237" spans="7:18" x14ac:dyDescent="0.2">
      <c r="G29237" s="64"/>
      <c r="H29237" s="64"/>
      <c r="O29237" s="87"/>
      <c r="P29237" s="127"/>
      <c r="Q29237" s="127"/>
      <c r="R29237" s="127"/>
    </row>
    <row r="29238" spans="7:18" x14ac:dyDescent="0.2">
      <c r="G29238" s="64"/>
      <c r="H29238" s="64"/>
      <c r="O29238" s="87"/>
      <c r="P29238" s="127"/>
      <c r="Q29238" s="127"/>
      <c r="R29238" s="127"/>
    </row>
    <row r="29239" spans="7:18" x14ac:dyDescent="0.2">
      <c r="G29239" s="64"/>
      <c r="H29239" s="64"/>
      <c r="O29239" s="87"/>
      <c r="P29239" s="127"/>
      <c r="Q29239" s="127"/>
      <c r="R29239" s="127"/>
    </row>
    <row r="29240" spans="7:18" x14ac:dyDescent="0.2">
      <c r="G29240" s="64"/>
      <c r="H29240" s="64"/>
      <c r="O29240" s="87"/>
      <c r="P29240" s="127"/>
      <c r="Q29240" s="127"/>
      <c r="R29240" s="127"/>
    </row>
    <row r="29241" spans="7:18" x14ac:dyDescent="0.2">
      <c r="G29241" s="64"/>
      <c r="H29241" s="64"/>
      <c r="O29241" s="87"/>
      <c r="P29241" s="127"/>
      <c r="Q29241" s="127"/>
      <c r="R29241" s="127"/>
    </row>
    <row r="29242" spans="7:18" x14ac:dyDescent="0.2">
      <c r="G29242" s="64"/>
      <c r="H29242" s="64"/>
      <c r="O29242" s="87"/>
      <c r="P29242" s="127"/>
      <c r="Q29242" s="127"/>
      <c r="R29242" s="127"/>
    </row>
    <row r="29243" spans="7:18" x14ac:dyDescent="0.2">
      <c r="G29243" s="64"/>
      <c r="H29243" s="64"/>
      <c r="O29243" s="87"/>
      <c r="P29243" s="127"/>
      <c r="Q29243" s="127"/>
      <c r="R29243" s="127"/>
    </row>
    <row r="29244" spans="7:18" x14ac:dyDescent="0.2">
      <c r="G29244" s="64"/>
      <c r="H29244" s="64"/>
      <c r="O29244" s="87"/>
      <c r="P29244" s="127"/>
      <c r="Q29244" s="127"/>
      <c r="R29244" s="127"/>
    </row>
    <row r="29245" spans="7:18" x14ac:dyDescent="0.2">
      <c r="G29245" s="64"/>
      <c r="H29245" s="64"/>
      <c r="O29245" s="87"/>
      <c r="P29245" s="127"/>
      <c r="Q29245" s="127"/>
      <c r="R29245" s="127"/>
    </row>
    <row r="29246" spans="7:18" x14ac:dyDescent="0.2">
      <c r="G29246" s="64"/>
      <c r="H29246" s="64"/>
      <c r="O29246" s="87"/>
      <c r="P29246" s="127"/>
      <c r="Q29246" s="127"/>
      <c r="R29246" s="127"/>
    </row>
    <row r="29247" spans="7:18" x14ac:dyDescent="0.2">
      <c r="G29247" s="64"/>
      <c r="H29247" s="64"/>
      <c r="O29247" s="87"/>
      <c r="P29247" s="127"/>
      <c r="Q29247" s="127"/>
      <c r="R29247" s="127"/>
    </row>
    <row r="29248" spans="7:18" x14ac:dyDescent="0.2">
      <c r="G29248" s="64"/>
      <c r="H29248" s="64"/>
      <c r="O29248" s="87"/>
      <c r="P29248" s="127"/>
      <c r="Q29248" s="127"/>
      <c r="R29248" s="127"/>
    </row>
    <row r="29249" spans="7:18" x14ac:dyDescent="0.2">
      <c r="G29249" s="64"/>
      <c r="H29249" s="64"/>
      <c r="O29249" s="87"/>
      <c r="P29249" s="127"/>
      <c r="Q29249" s="127"/>
      <c r="R29249" s="127"/>
    </row>
    <row r="29250" spans="7:18" x14ac:dyDescent="0.2">
      <c r="G29250" s="64"/>
      <c r="H29250" s="64"/>
      <c r="O29250" s="87"/>
      <c r="P29250" s="127"/>
      <c r="Q29250" s="127"/>
      <c r="R29250" s="127"/>
    </row>
    <row r="29251" spans="7:18" x14ac:dyDescent="0.2">
      <c r="G29251" s="64"/>
      <c r="H29251" s="64"/>
      <c r="O29251" s="87"/>
      <c r="P29251" s="127"/>
      <c r="Q29251" s="127"/>
      <c r="R29251" s="127"/>
    </row>
    <row r="29252" spans="7:18" x14ac:dyDescent="0.2">
      <c r="G29252" s="64"/>
      <c r="H29252" s="64"/>
      <c r="O29252" s="87"/>
      <c r="P29252" s="127"/>
      <c r="Q29252" s="127"/>
      <c r="R29252" s="127"/>
    </row>
    <row r="29253" spans="7:18" x14ac:dyDescent="0.2">
      <c r="G29253" s="64"/>
      <c r="H29253" s="64"/>
      <c r="O29253" s="87"/>
      <c r="P29253" s="127"/>
      <c r="Q29253" s="127"/>
      <c r="R29253" s="127"/>
    </row>
    <row r="29254" spans="7:18" x14ac:dyDescent="0.2">
      <c r="G29254" s="64"/>
      <c r="H29254" s="64"/>
      <c r="O29254" s="87"/>
      <c r="P29254" s="127"/>
      <c r="Q29254" s="127"/>
      <c r="R29254" s="127"/>
    </row>
    <row r="29255" spans="7:18" x14ac:dyDescent="0.2">
      <c r="G29255" s="64"/>
      <c r="H29255" s="64"/>
      <c r="O29255" s="87"/>
      <c r="P29255" s="127"/>
      <c r="Q29255" s="127"/>
      <c r="R29255" s="127"/>
    </row>
    <row r="29256" spans="7:18" x14ac:dyDescent="0.2">
      <c r="G29256" s="64"/>
      <c r="H29256" s="64"/>
      <c r="O29256" s="87"/>
      <c r="P29256" s="127"/>
      <c r="Q29256" s="127"/>
      <c r="R29256" s="127"/>
    </row>
    <row r="29257" spans="7:18" x14ac:dyDescent="0.2">
      <c r="G29257" s="64"/>
      <c r="H29257" s="64"/>
      <c r="O29257" s="87"/>
      <c r="P29257" s="127"/>
      <c r="Q29257" s="127"/>
      <c r="R29257" s="127"/>
    </row>
    <row r="29258" spans="7:18" x14ac:dyDescent="0.2">
      <c r="G29258" s="64"/>
      <c r="H29258" s="64"/>
      <c r="O29258" s="87"/>
      <c r="P29258" s="127"/>
      <c r="Q29258" s="127"/>
      <c r="R29258" s="127"/>
    </row>
    <row r="29259" spans="7:18" x14ac:dyDescent="0.2">
      <c r="G29259" s="64"/>
      <c r="H29259" s="64"/>
      <c r="O29259" s="87"/>
      <c r="P29259" s="127"/>
      <c r="Q29259" s="127"/>
      <c r="R29259" s="127"/>
    </row>
    <row r="29260" spans="7:18" x14ac:dyDescent="0.2">
      <c r="G29260" s="64"/>
      <c r="H29260" s="64"/>
      <c r="O29260" s="87"/>
      <c r="P29260" s="127"/>
      <c r="Q29260" s="127"/>
      <c r="R29260" s="127"/>
    </row>
    <row r="29261" spans="7:18" x14ac:dyDescent="0.2">
      <c r="G29261" s="64"/>
      <c r="H29261" s="64"/>
      <c r="O29261" s="87"/>
      <c r="P29261" s="127"/>
      <c r="Q29261" s="127"/>
      <c r="R29261" s="127"/>
    </row>
    <row r="29262" spans="7:18" x14ac:dyDescent="0.2">
      <c r="G29262" s="64"/>
      <c r="H29262" s="64"/>
      <c r="O29262" s="87"/>
      <c r="P29262" s="127"/>
      <c r="Q29262" s="127"/>
      <c r="R29262" s="127"/>
    </row>
    <row r="29263" spans="7:18" x14ac:dyDescent="0.2">
      <c r="G29263" s="64"/>
      <c r="H29263" s="64"/>
      <c r="O29263" s="87"/>
      <c r="P29263" s="127"/>
      <c r="Q29263" s="127"/>
      <c r="R29263" s="127"/>
    </row>
    <row r="29264" spans="7:18" x14ac:dyDescent="0.2">
      <c r="G29264" s="64"/>
      <c r="H29264" s="64"/>
      <c r="O29264" s="87"/>
      <c r="P29264" s="127"/>
      <c r="Q29264" s="127"/>
      <c r="R29264" s="127"/>
    </row>
    <row r="29265" spans="7:18" x14ac:dyDescent="0.2">
      <c r="G29265" s="64"/>
      <c r="H29265" s="64"/>
      <c r="O29265" s="87"/>
      <c r="P29265" s="127"/>
      <c r="Q29265" s="127"/>
      <c r="R29265" s="127"/>
    </row>
    <row r="29266" spans="7:18" x14ac:dyDescent="0.2">
      <c r="G29266" s="64"/>
      <c r="H29266" s="64"/>
      <c r="O29266" s="87"/>
      <c r="P29266" s="127"/>
      <c r="Q29266" s="127"/>
      <c r="R29266" s="127"/>
    </row>
    <row r="29267" spans="7:18" x14ac:dyDescent="0.2">
      <c r="G29267" s="64"/>
      <c r="H29267" s="64"/>
      <c r="O29267" s="87"/>
      <c r="P29267" s="127"/>
      <c r="Q29267" s="127"/>
      <c r="R29267" s="127"/>
    </row>
    <row r="29268" spans="7:18" x14ac:dyDescent="0.2">
      <c r="G29268" s="64"/>
      <c r="H29268" s="64"/>
      <c r="O29268" s="87"/>
      <c r="P29268" s="127"/>
      <c r="Q29268" s="127"/>
      <c r="R29268" s="127"/>
    </row>
    <row r="29269" spans="7:18" x14ac:dyDescent="0.2">
      <c r="G29269" s="64"/>
      <c r="H29269" s="64"/>
      <c r="O29269" s="87"/>
      <c r="P29269" s="127"/>
      <c r="Q29269" s="127"/>
      <c r="R29269" s="127"/>
    </row>
    <row r="29270" spans="7:18" x14ac:dyDescent="0.2">
      <c r="G29270" s="64"/>
      <c r="H29270" s="64"/>
      <c r="O29270" s="87"/>
      <c r="P29270" s="127"/>
      <c r="Q29270" s="127"/>
      <c r="R29270" s="127"/>
    </row>
    <row r="29271" spans="7:18" x14ac:dyDescent="0.2">
      <c r="G29271" s="64"/>
      <c r="H29271" s="64"/>
      <c r="O29271" s="87"/>
      <c r="P29271" s="127"/>
      <c r="Q29271" s="127"/>
      <c r="R29271" s="127"/>
    </row>
    <row r="29272" spans="7:18" x14ac:dyDescent="0.2">
      <c r="G29272" s="64"/>
      <c r="H29272" s="64"/>
      <c r="O29272" s="87"/>
      <c r="P29272" s="127"/>
      <c r="Q29272" s="127"/>
      <c r="R29272" s="127"/>
    </row>
    <row r="29273" spans="7:18" x14ac:dyDescent="0.2">
      <c r="G29273" s="64"/>
      <c r="H29273" s="64"/>
      <c r="O29273" s="87"/>
      <c r="P29273" s="127"/>
      <c r="Q29273" s="127"/>
      <c r="R29273" s="127"/>
    </row>
    <row r="29274" spans="7:18" x14ac:dyDescent="0.2">
      <c r="G29274" s="64"/>
      <c r="H29274" s="64"/>
      <c r="O29274" s="87"/>
      <c r="P29274" s="127"/>
      <c r="Q29274" s="127"/>
      <c r="R29274" s="127"/>
    </row>
    <row r="29275" spans="7:18" x14ac:dyDescent="0.2">
      <c r="G29275" s="64"/>
      <c r="H29275" s="64"/>
      <c r="O29275" s="87"/>
      <c r="P29275" s="127"/>
      <c r="Q29275" s="127"/>
      <c r="R29275" s="127"/>
    </row>
    <row r="29276" spans="7:18" x14ac:dyDescent="0.2">
      <c r="G29276" s="64"/>
      <c r="H29276" s="64"/>
      <c r="O29276" s="87"/>
      <c r="P29276" s="127"/>
      <c r="Q29276" s="127"/>
      <c r="R29276" s="127"/>
    </row>
    <row r="29277" spans="7:18" x14ac:dyDescent="0.2">
      <c r="G29277" s="64"/>
      <c r="H29277" s="64"/>
      <c r="O29277" s="87"/>
      <c r="P29277" s="127"/>
      <c r="Q29277" s="127"/>
      <c r="R29277" s="127"/>
    </row>
    <row r="29278" spans="7:18" x14ac:dyDescent="0.2">
      <c r="G29278" s="64"/>
      <c r="H29278" s="64"/>
      <c r="O29278" s="87"/>
      <c r="P29278" s="127"/>
      <c r="Q29278" s="127"/>
      <c r="R29278" s="127"/>
    </row>
    <row r="29279" spans="7:18" x14ac:dyDescent="0.2">
      <c r="G29279" s="64"/>
      <c r="H29279" s="64"/>
      <c r="O29279" s="87"/>
      <c r="P29279" s="127"/>
      <c r="Q29279" s="127"/>
      <c r="R29279" s="127"/>
    </row>
    <row r="29280" spans="7:18" x14ac:dyDescent="0.2">
      <c r="G29280" s="64"/>
      <c r="H29280" s="64"/>
      <c r="O29280" s="87"/>
      <c r="P29280" s="127"/>
      <c r="Q29280" s="127"/>
      <c r="R29280" s="127"/>
    </row>
    <row r="29281" spans="7:18" x14ac:dyDescent="0.2">
      <c r="G29281" s="64"/>
      <c r="H29281" s="64"/>
      <c r="O29281" s="87"/>
      <c r="P29281" s="127"/>
      <c r="Q29281" s="127"/>
      <c r="R29281" s="127"/>
    </row>
    <row r="29282" spans="7:18" x14ac:dyDescent="0.2">
      <c r="G29282" s="64"/>
      <c r="H29282" s="64"/>
      <c r="O29282" s="87"/>
      <c r="P29282" s="127"/>
      <c r="Q29282" s="127"/>
      <c r="R29282" s="127"/>
    </row>
    <row r="29283" spans="7:18" x14ac:dyDescent="0.2">
      <c r="G29283" s="64"/>
      <c r="H29283" s="64"/>
      <c r="O29283" s="87"/>
      <c r="P29283" s="127"/>
      <c r="Q29283" s="127"/>
      <c r="R29283" s="127"/>
    </row>
    <row r="29284" spans="7:18" x14ac:dyDescent="0.2">
      <c r="G29284" s="64"/>
      <c r="H29284" s="64"/>
      <c r="O29284" s="87"/>
      <c r="P29284" s="127"/>
      <c r="Q29284" s="127"/>
      <c r="R29284" s="127"/>
    </row>
    <row r="29285" spans="7:18" x14ac:dyDescent="0.2">
      <c r="G29285" s="64"/>
      <c r="H29285" s="64"/>
      <c r="O29285" s="87"/>
      <c r="P29285" s="127"/>
      <c r="Q29285" s="127"/>
      <c r="R29285" s="127"/>
    </row>
    <row r="29286" spans="7:18" x14ac:dyDescent="0.2">
      <c r="G29286" s="64"/>
      <c r="H29286" s="64"/>
      <c r="O29286" s="87"/>
      <c r="P29286" s="127"/>
      <c r="Q29286" s="127"/>
      <c r="R29286" s="127"/>
    </row>
    <row r="29287" spans="7:18" x14ac:dyDescent="0.2">
      <c r="G29287" s="64"/>
      <c r="H29287" s="64"/>
      <c r="O29287" s="87"/>
      <c r="P29287" s="127"/>
      <c r="Q29287" s="127"/>
      <c r="R29287" s="127"/>
    </row>
    <row r="29288" spans="7:18" x14ac:dyDescent="0.2">
      <c r="G29288" s="64"/>
      <c r="H29288" s="64"/>
      <c r="O29288" s="87"/>
      <c r="P29288" s="127"/>
      <c r="Q29288" s="127"/>
      <c r="R29288" s="127"/>
    </row>
    <row r="29289" spans="7:18" x14ac:dyDescent="0.2">
      <c r="G29289" s="64"/>
      <c r="H29289" s="64"/>
      <c r="O29289" s="87"/>
      <c r="P29289" s="127"/>
      <c r="Q29289" s="127"/>
      <c r="R29289" s="127"/>
    </row>
    <row r="29290" spans="7:18" x14ac:dyDescent="0.2">
      <c r="G29290" s="64"/>
      <c r="H29290" s="64"/>
      <c r="O29290" s="87"/>
      <c r="P29290" s="127"/>
      <c r="Q29290" s="127"/>
      <c r="R29290" s="127"/>
    </row>
    <row r="29291" spans="7:18" x14ac:dyDescent="0.2">
      <c r="G29291" s="64"/>
      <c r="H29291" s="64"/>
      <c r="O29291" s="87"/>
      <c r="P29291" s="127"/>
      <c r="Q29291" s="127"/>
      <c r="R29291" s="127"/>
    </row>
    <row r="29292" spans="7:18" x14ac:dyDescent="0.2">
      <c r="G29292" s="64"/>
      <c r="H29292" s="64"/>
      <c r="O29292" s="87"/>
      <c r="P29292" s="127"/>
      <c r="Q29292" s="127"/>
      <c r="R29292" s="127"/>
    </row>
    <row r="29293" spans="7:18" x14ac:dyDescent="0.2">
      <c r="G29293" s="64"/>
      <c r="H29293" s="64"/>
      <c r="O29293" s="87"/>
      <c r="P29293" s="127"/>
      <c r="Q29293" s="127"/>
      <c r="R29293" s="127"/>
    </row>
    <row r="29294" spans="7:18" x14ac:dyDescent="0.2">
      <c r="G29294" s="64"/>
      <c r="H29294" s="64"/>
      <c r="O29294" s="87"/>
      <c r="P29294" s="127"/>
      <c r="Q29294" s="127"/>
      <c r="R29294" s="127"/>
    </row>
    <row r="29295" spans="7:18" x14ac:dyDescent="0.2">
      <c r="G29295" s="64"/>
      <c r="H29295" s="64"/>
      <c r="O29295" s="87"/>
      <c r="P29295" s="127"/>
      <c r="Q29295" s="127"/>
      <c r="R29295" s="127"/>
    </row>
    <row r="29296" spans="7:18" x14ac:dyDescent="0.2">
      <c r="G29296" s="64"/>
      <c r="H29296" s="64"/>
      <c r="O29296" s="87"/>
      <c r="P29296" s="127"/>
      <c r="Q29296" s="127"/>
      <c r="R29296" s="127"/>
    </row>
    <row r="29297" spans="7:18" x14ac:dyDescent="0.2">
      <c r="G29297" s="64"/>
      <c r="H29297" s="64"/>
      <c r="O29297" s="87"/>
      <c r="P29297" s="127"/>
      <c r="Q29297" s="127"/>
      <c r="R29297" s="127"/>
    </row>
    <row r="29298" spans="7:18" x14ac:dyDescent="0.2">
      <c r="G29298" s="64"/>
      <c r="H29298" s="64"/>
      <c r="O29298" s="87"/>
      <c r="P29298" s="127"/>
      <c r="Q29298" s="127"/>
      <c r="R29298" s="127"/>
    </row>
    <row r="29299" spans="7:18" x14ac:dyDescent="0.2">
      <c r="G29299" s="64"/>
      <c r="H29299" s="64"/>
      <c r="O29299" s="87"/>
      <c r="P29299" s="127"/>
      <c r="Q29299" s="127"/>
      <c r="R29299" s="127"/>
    </row>
    <row r="29300" spans="7:18" x14ac:dyDescent="0.2">
      <c r="G29300" s="64"/>
      <c r="H29300" s="64"/>
      <c r="O29300" s="87"/>
      <c r="P29300" s="127"/>
      <c r="Q29300" s="127"/>
      <c r="R29300" s="127"/>
    </row>
    <row r="29301" spans="7:18" x14ac:dyDescent="0.2">
      <c r="G29301" s="64"/>
      <c r="H29301" s="64"/>
      <c r="O29301" s="87"/>
      <c r="P29301" s="127"/>
      <c r="Q29301" s="127"/>
      <c r="R29301" s="127"/>
    </row>
    <row r="29302" spans="7:18" x14ac:dyDescent="0.2">
      <c r="G29302" s="64"/>
      <c r="H29302" s="64"/>
      <c r="O29302" s="87"/>
      <c r="P29302" s="127"/>
      <c r="Q29302" s="127"/>
      <c r="R29302" s="127"/>
    </row>
    <row r="29303" spans="7:18" x14ac:dyDescent="0.2">
      <c r="G29303" s="64"/>
      <c r="H29303" s="64"/>
      <c r="O29303" s="87"/>
      <c r="P29303" s="127"/>
      <c r="Q29303" s="127"/>
      <c r="R29303" s="127"/>
    </row>
    <row r="29304" spans="7:18" x14ac:dyDescent="0.2">
      <c r="G29304" s="64"/>
      <c r="H29304" s="64"/>
      <c r="O29304" s="87"/>
      <c r="P29304" s="127"/>
      <c r="Q29304" s="127"/>
      <c r="R29304" s="127"/>
    </row>
    <row r="29305" spans="7:18" x14ac:dyDescent="0.2">
      <c r="G29305" s="64"/>
      <c r="H29305" s="64"/>
      <c r="O29305" s="87"/>
      <c r="P29305" s="127"/>
      <c r="Q29305" s="127"/>
      <c r="R29305" s="127"/>
    </row>
    <row r="29306" spans="7:18" x14ac:dyDescent="0.2">
      <c r="G29306" s="64"/>
      <c r="H29306" s="64"/>
      <c r="O29306" s="87"/>
      <c r="P29306" s="127"/>
      <c r="Q29306" s="127"/>
      <c r="R29306" s="127"/>
    </row>
    <row r="29307" spans="7:18" x14ac:dyDescent="0.2">
      <c r="G29307" s="64"/>
      <c r="H29307" s="64"/>
      <c r="O29307" s="87"/>
      <c r="P29307" s="127"/>
      <c r="Q29307" s="127"/>
      <c r="R29307" s="127"/>
    </row>
    <row r="29308" spans="7:18" x14ac:dyDescent="0.2">
      <c r="G29308" s="64"/>
      <c r="H29308" s="64"/>
      <c r="O29308" s="87"/>
      <c r="P29308" s="127"/>
      <c r="Q29308" s="127"/>
      <c r="R29308" s="127"/>
    </row>
    <row r="29309" spans="7:18" x14ac:dyDescent="0.2">
      <c r="G29309" s="64"/>
      <c r="H29309" s="64"/>
      <c r="O29309" s="87"/>
      <c r="P29309" s="127"/>
      <c r="Q29309" s="127"/>
      <c r="R29309" s="127"/>
    </row>
    <row r="29310" spans="7:18" x14ac:dyDescent="0.2">
      <c r="G29310" s="64"/>
      <c r="H29310" s="64"/>
      <c r="O29310" s="87"/>
      <c r="P29310" s="127"/>
      <c r="Q29310" s="127"/>
      <c r="R29310" s="127"/>
    </row>
    <row r="29311" spans="7:18" x14ac:dyDescent="0.2">
      <c r="G29311" s="64"/>
      <c r="H29311" s="64"/>
      <c r="O29311" s="87"/>
      <c r="P29311" s="127"/>
      <c r="Q29311" s="127"/>
      <c r="R29311" s="127"/>
    </row>
    <row r="29312" spans="7:18" x14ac:dyDescent="0.2">
      <c r="G29312" s="64"/>
      <c r="H29312" s="64"/>
      <c r="O29312" s="87"/>
      <c r="P29312" s="127"/>
      <c r="Q29312" s="127"/>
      <c r="R29312" s="127"/>
    </row>
    <row r="29313" spans="7:18" x14ac:dyDescent="0.2">
      <c r="G29313" s="64"/>
      <c r="H29313" s="64"/>
      <c r="O29313" s="87"/>
      <c r="P29313" s="127"/>
      <c r="Q29313" s="127"/>
      <c r="R29313" s="127"/>
    </row>
    <row r="29314" spans="7:18" x14ac:dyDescent="0.2">
      <c r="G29314" s="64"/>
      <c r="H29314" s="64"/>
      <c r="O29314" s="87"/>
      <c r="P29314" s="127"/>
      <c r="Q29314" s="127"/>
      <c r="R29314" s="127"/>
    </row>
    <row r="29315" spans="7:18" x14ac:dyDescent="0.2">
      <c r="G29315" s="64"/>
      <c r="H29315" s="64"/>
      <c r="O29315" s="87"/>
      <c r="P29315" s="127"/>
      <c r="Q29315" s="127"/>
      <c r="R29315" s="127"/>
    </row>
    <row r="29316" spans="7:18" x14ac:dyDescent="0.2">
      <c r="G29316" s="64"/>
      <c r="H29316" s="64"/>
      <c r="O29316" s="87"/>
      <c r="P29316" s="127"/>
      <c r="Q29316" s="127"/>
      <c r="R29316" s="127"/>
    </row>
    <row r="29317" spans="7:18" x14ac:dyDescent="0.2">
      <c r="G29317" s="64"/>
      <c r="H29317" s="64"/>
      <c r="O29317" s="87"/>
      <c r="P29317" s="127"/>
      <c r="Q29317" s="127"/>
      <c r="R29317" s="127"/>
    </row>
    <row r="29318" spans="7:18" x14ac:dyDescent="0.2">
      <c r="G29318" s="64"/>
      <c r="H29318" s="64"/>
      <c r="O29318" s="87"/>
      <c r="P29318" s="127"/>
      <c r="Q29318" s="127"/>
      <c r="R29318" s="127"/>
    </row>
    <row r="29319" spans="7:18" x14ac:dyDescent="0.2">
      <c r="G29319" s="64"/>
      <c r="H29319" s="64"/>
      <c r="O29319" s="87"/>
      <c r="P29319" s="127"/>
      <c r="Q29319" s="127"/>
      <c r="R29319" s="127"/>
    </row>
    <row r="29320" spans="7:18" x14ac:dyDescent="0.2">
      <c r="G29320" s="64"/>
      <c r="H29320" s="64"/>
      <c r="O29320" s="87"/>
      <c r="P29320" s="127"/>
      <c r="Q29320" s="127"/>
      <c r="R29320" s="127"/>
    </row>
    <row r="29321" spans="7:18" x14ac:dyDescent="0.2">
      <c r="G29321" s="64"/>
      <c r="H29321" s="64"/>
      <c r="O29321" s="87"/>
      <c r="P29321" s="127"/>
      <c r="Q29321" s="127"/>
      <c r="R29321" s="127"/>
    </row>
    <row r="29322" spans="7:18" x14ac:dyDescent="0.2">
      <c r="G29322" s="64"/>
      <c r="H29322" s="64"/>
      <c r="O29322" s="87"/>
      <c r="P29322" s="127"/>
      <c r="Q29322" s="127"/>
      <c r="R29322" s="127"/>
    </row>
    <row r="29323" spans="7:18" x14ac:dyDescent="0.2">
      <c r="G29323" s="64"/>
      <c r="H29323" s="64"/>
      <c r="O29323" s="87"/>
      <c r="P29323" s="127"/>
      <c r="Q29323" s="127"/>
      <c r="R29323" s="127"/>
    </row>
    <row r="29324" spans="7:18" x14ac:dyDescent="0.2">
      <c r="G29324" s="64"/>
      <c r="H29324" s="64"/>
      <c r="O29324" s="87"/>
      <c r="P29324" s="127"/>
      <c r="Q29324" s="127"/>
      <c r="R29324" s="127"/>
    </row>
    <row r="29325" spans="7:18" x14ac:dyDescent="0.2">
      <c r="G29325" s="64"/>
      <c r="H29325" s="64"/>
      <c r="O29325" s="87"/>
      <c r="P29325" s="127"/>
      <c r="Q29325" s="127"/>
      <c r="R29325" s="127"/>
    </row>
    <row r="29326" spans="7:18" x14ac:dyDescent="0.2">
      <c r="G29326" s="64"/>
      <c r="H29326" s="64"/>
      <c r="O29326" s="87"/>
      <c r="P29326" s="127"/>
      <c r="Q29326" s="127"/>
      <c r="R29326" s="127"/>
    </row>
    <row r="29327" spans="7:18" x14ac:dyDescent="0.2">
      <c r="G29327" s="64"/>
      <c r="H29327" s="64"/>
      <c r="O29327" s="87"/>
      <c r="P29327" s="127"/>
      <c r="Q29327" s="127"/>
      <c r="R29327" s="127"/>
    </row>
    <row r="29328" spans="7:18" x14ac:dyDescent="0.2">
      <c r="G29328" s="64"/>
      <c r="H29328" s="64"/>
      <c r="O29328" s="87"/>
      <c r="P29328" s="127"/>
      <c r="Q29328" s="127"/>
      <c r="R29328" s="127"/>
    </row>
    <row r="29329" spans="7:18" x14ac:dyDescent="0.2">
      <c r="G29329" s="64"/>
      <c r="H29329" s="64"/>
      <c r="O29329" s="87"/>
      <c r="P29329" s="127"/>
      <c r="Q29329" s="127"/>
      <c r="R29329" s="127"/>
    </row>
    <row r="29330" spans="7:18" x14ac:dyDescent="0.2">
      <c r="G29330" s="64"/>
      <c r="H29330" s="64"/>
      <c r="O29330" s="87"/>
      <c r="P29330" s="127"/>
      <c r="Q29330" s="127"/>
      <c r="R29330" s="127"/>
    </row>
    <row r="29331" spans="7:18" x14ac:dyDescent="0.2">
      <c r="G29331" s="64"/>
      <c r="H29331" s="64"/>
      <c r="O29331" s="87"/>
      <c r="P29331" s="127"/>
      <c r="Q29331" s="127"/>
      <c r="R29331" s="127"/>
    </row>
    <row r="29332" spans="7:18" x14ac:dyDescent="0.2">
      <c r="G29332" s="64"/>
      <c r="H29332" s="64"/>
      <c r="O29332" s="87"/>
      <c r="P29332" s="127"/>
      <c r="Q29332" s="127"/>
      <c r="R29332" s="127"/>
    </row>
    <row r="29333" spans="7:18" x14ac:dyDescent="0.2">
      <c r="G29333" s="64"/>
      <c r="H29333" s="64"/>
      <c r="O29333" s="87"/>
      <c r="P29333" s="127"/>
      <c r="Q29333" s="127"/>
      <c r="R29333" s="127"/>
    </row>
    <row r="29334" spans="7:18" x14ac:dyDescent="0.2">
      <c r="G29334" s="64"/>
      <c r="H29334" s="64"/>
      <c r="O29334" s="87"/>
      <c r="P29334" s="127"/>
      <c r="Q29334" s="127"/>
      <c r="R29334" s="127"/>
    </row>
    <row r="29335" spans="7:18" x14ac:dyDescent="0.2">
      <c r="G29335" s="64"/>
      <c r="H29335" s="64"/>
      <c r="O29335" s="87"/>
      <c r="P29335" s="127"/>
      <c r="Q29335" s="127"/>
      <c r="R29335" s="127"/>
    </row>
    <row r="29336" spans="7:18" x14ac:dyDescent="0.2">
      <c r="G29336" s="64"/>
      <c r="H29336" s="64"/>
      <c r="O29336" s="87"/>
      <c r="P29336" s="127"/>
      <c r="Q29336" s="127"/>
      <c r="R29336" s="127"/>
    </row>
    <row r="29337" spans="7:18" x14ac:dyDescent="0.2">
      <c r="G29337" s="64"/>
      <c r="H29337" s="64"/>
      <c r="O29337" s="87"/>
      <c r="P29337" s="127"/>
      <c r="Q29337" s="127"/>
      <c r="R29337" s="127"/>
    </row>
    <row r="29338" spans="7:18" x14ac:dyDescent="0.2">
      <c r="G29338" s="64"/>
      <c r="H29338" s="64"/>
      <c r="O29338" s="87"/>
      <c r="P29338" s="127"/>
      <c r="Q29338" s="127"/>
      <c r="R29338" s="127"/>
    </row>
    <row r="29339" spans="7:18" x14ac:dyDescent="0.2">
      <c r="G29339" s="64"/>
      <c r="H29339" s="64"/>
      <c r="O29339" s="87"/>
      <c r="P29339" s="127"/>
      <c r="Q29339" s="127"/>
      <c r="R29339" s="127"/>
    </row>
    <row r="29340" spans="7:18" x14ac:dyDescent="0.2">
      <c r="G29340" s="64"/>
      <c r="H29340" s="64"/>
      <c r="O29340" s="87"/>
      <c r="P29340" s="127"/>
      <c r="Q29340" s="127"/>
      <c r="R29340" s="127"/>
    </row>
    <row r="29341" spans="7:18" x14ac:dyDescent="0.2">
      <c r="G29341" s="64"/>
      <c r="H29341" s="64"/>
      <c r="O29341" s="87"/>
      <c r="P29341" s="127"/>
      <c r="Q29341" s="127"/>
      <c r="R29341" s="127"/>
    </row>
    <row r="29342" spans="7:18" x14ac:dyDescent="0.2">
      <c r="G29342" s="64"/>
      <c r="H29342" s="64"/>
      <c r="O29342" s="87"/>
      <c r="P29342" s="127"/>
      <c r="Q29342" s="127"/>
      <c r="R29342" s="127"/>
    </row>
    <row r="29343" spans="7:18" x14ac:dyDescent="0.2">
      <c r="G29343" s="64"/>
      <c r="H29343" s="64"/>
      <c r="O29343" s="87"/>
      <c r="P29343" s="127"/>
      <c r="Q29343" s="127"/>
      <c r="R29343" s="127"/>
    </row>
    <row r="29344" spans="7:18" x14ac:dyDescent="0.2">
      <c r="G29344" s="64"/>
      <c r="H29344" s="64"/>
      <c r="O29344" s="87"/>
      <c r="P29344" s="127"/>
      <c r="Q29344" s="127"/>
      <c r="R29344" s="127"/>
    </row>
    <row r="29345" spans="7:18" x14ac:dyDescent="0.2">
      <c r="G29345" s="64"/>
      <c r="H29345" s="64"/>
      <c r="O29345" s="87"/>
      <c r="P29345" s="127"/>
      <c r="Q29345" s="127"/>
      <c r="R29345" s="127"/>
    </row>
    <row r="29346" spans="7:18" x14ac:dyDescent="0.2">
      <c r="G29346" s="64"/>
      <c r="H29346" s="64"/>
      <c r="O29346" s="87"/>
      <c r="P29346" s="127"/>
      <c r="Q29346" s="127"/>
      <c r="R29346" s="127"/>
    </row>
    <row r="29347" spans="7:18" x14ac:dyDescent="0.2">
      <c r="G29347" s="64"/>
      <c r="H29347" s="64"/>
      <c r="O29347" s="87"/>
      <c r="P29347" s="127"/>
      <c r="Q29347" s="127"/>
      <c r="R29347" s="127"/>
    </row>
    <row r="29348" spans="7:18" x14ac:dyDescent="0.2">
      <c r="G29348" s="64"/>
      <c r="H29348" s="64"/>
      <c r="O29348" s="87"/>
      <c r="P29348" s="127"/>
      <c r="Q29348" s="127"/>
      <c r="R29348" s="127"/>
    </row>
    <row r="29349" spans="7:18" x14ac:dyDescent="0.2">
      <c r="G29349" s="64"/>
      <c r="H29349" s="64"/>
      <c r="O29349" s="87"/>
      <c r="P29349" s="127"/>
      <c r="Q29349" s="127"/>
      <c r="R29349" s="127"/>
    </row>
    <row r="29350" spans="7:18" x14ac:dyDescent="0.2">
      <c r="G29350" s="64"/>
      <c r="H29350" s="64"/>
      <c r="O29350" s="87"/>
      <c r="P29350" s="127"/>
      <c r="Q29350" s="127"/>
      <c r="R29350" s="127"/>
    </row>
    <row r="29351" spans="7:18" x14ac:dyDescent="0.2">
      <c r="G29351" s="64"/>
      <c r="H29351" s="64"/>
      <c r="O29351" s="87"/>
      <c r="P29351" s="127"/>
      <c r="Q29351" s="127"/>
      <c r="R29351" s="127"/>
    </row>
    <row r="29352" spans="7:18" x14ac:dyDescent="0.2">
      <c r="G29352" s="64"/>
      <c r="H29352" s="64"/>
      <c r="O29352" s="87"/>
      <c r="P29352" s="127"/>
      <c r="Q29352" s="127"/>
      <c r="R29352" s="127"/>
    </row>
    <row r="29353" spans="7:18" x14ac:dyDescent="0.2">
      <c r="G29353" s="64"/>
      <c r="H29353" s="64"/>
      <c r="O29353" s="87"/>
      <c r="P29353" s="127"/>
      <c r="Q29353" s="127"/>
      <c r="R29353" s="127"/>
    </row>
    <row r="29354" spans="7:18" x14ac:dyDescent="0.2">
      <c r="G29354" s="64"/>
      <c r="H29354" s="64"/>
      <c r="O29354" s="87"/>
      <c r="P29354" s="127"/>
      <c r="Q29354" s="127"/>
      <c r="R29354" s="127"/>
    </row>
    <row r="29355" spans="7:18" x14ac:dyDescent="0.2">
      <c r="G29355" s="64"/>
      <c r="H29355" s="64"/>
      <c r="O29355" s="87"/>
      <c r="P29355" s="127"/>
      <c r="Q29355" s="127"/>
      <c r="R29355" s="127"/>
    </row>
    <row r="29356" spans="7:18" x14ac:dyDescent="0.2">
      <c r="G29356" s="64"/>
      <c r="H29356" s="64"/>
      <c r="O29356" s="87"/>
      <c r="P29356" s="127"/>
      <c r="Q29356" s="127"/>
      <c r="R29356" s="127"/>
    </row>
    <row r="29357" spans="7:18" x14ac:dyDescent="0.2">
      <c r="G29357" s="64"/>
      <c r="H29357" s="64"/>
      <c r="O29357" s="87"/>
      <c r="P29357" s="127"/>
      <c r="Q29357" s="127"/>
      <c r="R29357" s="127"/>
    </row>
    <row r="29358" spans="7:18" x14ac:dyDescent="0.2">
      <c r="G29358" s="64"/>
      <c r="H29358" s="64"/>
      <c r="O29358" s="87"/>
      <c r="P29358" s="127"/>
      <c r="Q29358" s="127"/>
      <c r="R29358" s="127"/>
    </row>
    <row r="29359" spans="7:18" x14ac:dyDescent="0.2">
      <c r="G29359" s="64"/>
      <c r="H29359" s="64"/>
      <c r="O29359" s="87"/>
      <c r="P29359" s="127"/>
      <c r="Q29359" s="127"/>
      <c r="R29359" s="127"/>
    </row>
    <row r="29360" spans="7:18" x14ac:dyDescent="0.2">
      <c r="G29360" s="64"/>
      <c r="H29360" s="64"/>
      <c r="O29360" s="87"/>
      <c r="P29360" s="127"/>
      <c r="Q29360" s="127"/>
      <c r="R29360" s="127"/>
    </row>
    <row r="29361" spans="7:18" x14ac:dyDescent="0.2">
      <c r="G29361" s="64"/>
      <c r="H29361" s="64"/>
      <c r="O29361" s="87"/>
      <c r="P29361" s="127"/>
      <c r="Q29361" s="127"/>
      <c r="R29361" s="127"/>
    </row>
    <row r="29362" spans="7:18" x14ac:dyDescent="0.2">
      <c r="G29362" s="64"/>
      <c r="H29362" s="64"/>
      <c r="O29362" s="87"/>
      <c r="P29362" s="127"/>
      <c r="Q29362" s="127"/>
      <c r="R29362" s="127"/>
    </row>
    <row r="29363" spans="7:18" x14ac:dyDescent="0.2">
      <c r="G29363" s="64"/>
      <c r="H29363" s="64"/>
      <c r="O29363" s="87"/>
      <c r="P29363" s="127"/>
      <c r="Q29363" s="127"/>
      <c r="R29363" s="127"/>
    </row>
    <row r="29364" spans="7:18" x14ac:dyDescent="0.2">
      <c r="G29364" s="64"/>
      <c r="H29364" s="64"/>
      <c r="O29364" s="87"/>
      <c r="P29364" s="127"/>
      <c r="Q29364" s="127"/>
      <c r="R29364" s="127"/>
    </row>
    <row r="29365" spans="7:18" x14ac:dyDescent="0.2">
      <c r="G29365" s="64"/>
      <c r="H29365" s="64"/>
      <c r="O29365" s="87"/>
      <c r="P29365" s="127"/>
      <c r="Q29365" s="127"/>
      <c r="R29365" s="127"/>
    </row>
    <row r="29366" spans="7:18" x14ac:dyDescent="0.2">
      <c r="G29366" s="64"/>
      <c r="H29366" s="64"/>
      <c r="O29366" s="87"/>
      <c r="P29366" s="127"/>
      <c r="Q29366" s="127"/>
      <c r="R29366" s="127"/>
    </row>
    <row r="29367" spans="7:18" x14ac:dyDescent="0.2">
      <c r="G29367" s="64"/>
      <c r="H29367" s="64"/>
      <c r="O29367" s="87"/>
      <c r="P29367" s="127"/>
      <c r="Q29367" s="127"/>
      <c r="R29367" s="127"/>
    </row>
    <row r="29368" spans="7:18" x14ac:dyDescent="0.2">
      <c r="G29368" s="64"/>
      <c r="H29368" s="64"/>
      <c r="O29368" s="87"/>
      <c r="P29368" s="127"/>
      <c r="Q29368" s="127"/>
      <c r="R29368" s="127"/>
    </row>
    <row r="29369" spans="7:18" x14ac:dyDescent="0.2">
      <c r="G29369" s="64"/>
      <c r="H29369" s="64"/>
      <c r="O29369" s="87"/>
      <c r="P29369" s="127"/>
      <c r="Q29369" s="127"/>
      <c r="R29369" s="127"/>
    </row>
    <row r="29370" spans="7:18" x14ac:dyDescent="0.2">
      <c r="G29370" s="64"/>
      <c r="H29370" s="64"/>
      <c r="O29370" s="87"/>
      <c r="P29370" s="127"/>
      <c r="Q29370" s="127"/>
      <c r="R29370" s="127"/>
    </row>
    <row r="29371" spans="7:18" x14ac:dyDescent="0.2">
      <c r="G29371" s="64"/>
      <c r="H29371" s="64"/>
      <c r="O29371" s="87"/>
      <c r="P29371" s="127"/>
      <c r="Q29371" s="127"/>
      <c r="R29371" s="127"/>
    </row>
    <row r="29372" spans="7:18" x14ac:dyDescent="0.2">
      <c r="G29372" s="64"/>
      <c r="H29372" s="64"/>
      <c r="O29372" s="87"/>
      <c r="P29372" s="127"/>
      <c r="Q29372" s="127"/>
      <c r="R29372" s="127"/>
    </row>
    <row r="29373" spans="7:18" x14ac:dyDescent="0.2">
      <c r="G29373" s="64"/>
      <c r="H29373" s="64"/>
      <c r="O29373" s="87"/>
      <c r="P29373" s="127"/>
      <c r="Q29373" s="127"/>
      <c r="R29373" s="127"/>
    </row>
    <row r="29374" spans="7:18" x14ac:dyDescent="0.2">
      <c r="G29374" s="64"/>
      <c r="H29374" s="64"/>
      <c r="O29374" s="87"/>
      <c r="P29374" s="127"/>
      <c r="Q29374" s="127"/>
      <c r="R29374" s="127"/>
    </row>
    <row r="29375" spans="7:18" x14ac:dyDescent="0.2">
      <c r="G29375" s="64"/>
      <c r="H29375" s="64"/>
      <c r="O29375" s="87"/>
      <c r="P29375" s="127"/>
      <c r="Q29375" s="127"/>
      <c r="R29375" s="127"/>
    </row>
    <row r="29376" spans="7:18" x14ac:dyDescent="0.2">
      <c r="G29376" s="64"/>
      <c r="H29376" s="64"/>
      <c r="O29376" s="87"/>
      <c r="P29376" s="127"/>
      <c r="Q29376" s="127"/>
      <c r="R29376" s="127"/>
    </row>
    <row r="29377" spans="7:18" x14ac:dyDescent="0.2">
      <c r="G29377" s="64"/>
      <c r="H29377" s="64"/>
      <c r="O29377" s="87"/>
      <c r="P29377" s="127"/>
      <c r="Q29377" s="127"/>
      <c r="R29377" s="127"/>
    </row>
    <row r="29378" spans="7:18" x14ac:dyDescent="0.2">
      <c r="G29378" s="64"/>
      <c r="H29378" s="64"/>
      <c r="O29378" s="87"/>
      <c r="P29378" s="127"/>
      <c r="Q29378" s="127"/>
      <c r="R29378" s="127"/>
    </row>
    <row r="29379" spans="7:18" x14ac:dyDescent="0.2">
      <c r="G29379" s="64"/>
      <c r="H29379" s="64"/>
      <c r="O29379" s="87"/>
      <c r="P29379" s="127"/>
      <c r="Q29379" s="127"/>
      <c r="R29379" s="127"/>
    </row>
    <row r="29380" spans="7:18" x14ac:dyDescent="0.2">
      <c r="G29380" s="64"/>
      <c r="H29380" s="64"/>
      <c r="O29380" s="87"/>
      <c r="P29380" s="127"/>
      <c r="Q29380" s="127"/>
      <c r="R29380" s="127"/>
    </row>
    <row r="29381" spans="7:18" x14ac:dyDescent="0.2">
      <c r="G29381" s="64"/>
      <c r="H29381" s="64"/>
      <c r="O29381" s="87"/>
      <c r="P29381" s="127"/>
      <c r="Q29381" s="127"/>
      <c r="R29381" s="127"/>
    </row>
    <row r="29382" spans="7:18" x14ac:dyDescent="0.2">
      <c r="G29382" s="64"/>
      <c r="H29382" s="64"/>
      <c r="O29382" s="87"/>
      <c r="P29382" s="127"/>
      <c r="Q29382" s="127"/>
      <c r="R29382" s="127"/>
    </row>
    <row r="29383" spans="7:18" x14ac:dyDescent="0.2">
      <c r="G29383" s="64"/>
      <c r="H29383" s="64"/>
      <c r="O29383" s="87"/>
      <c r="P29383" s="127"/>
      <c r="Q29383" s="127"/>
      <c r="R29383" s="127"/>
    </row>
    <row r="29384" spans="7:18" x14ac:dyDescent="0.2">
      <c r="G29384" s="64"/>
      <c r="H29384" s="64"/>
      <c r="O29384" s="87"/>
      <c r="P29384" s="127"/>
      <c r="Q29384" s="127"/>
      <c r="R29384" s="127"/>
    </row>
    <row r="29385" spans="7:18" x14ac:dyDescent="0.2">
      <c r="G29385" s="64"/>
      <c r="H29385" s="64"/>
      <c r="O29385" s="87"/>
      <c r="P29385" s="127"/>
      <c r="Q29385" s="127"/>
      <c r="R29385" s="127"/>
    </row>
    <row r="29386" spans="7:18" x14ac:dyDescent="0.2">
      <c r="G29386" s="64"/>
      <c r="H29386" s="64"/>
      <c r="O29386" s="87"/>
      <c r="P29386" s="127"/>
      <c r="Q29386" s="127"/>
      <c r="R29386" s="127"/>
    </row>
    <row r="29387" spans="7:18" x14ac:dyDescent="0.2">
      <c r="G29387" s="64"/>
      <c r="H29387" s="64"/>
      <c r="O29387" s="87"/>
      <c r="P29387" s="127"/>
      <c r="Q29387" s="127"/>
      <c r="R29387" s="127"/>
    </row>
    <row r="29388" spans="7:18" x14ac:dyDescent="0.2">
      <c r="G29388" s="64"/>
      <c r="H29388" s="64"/>
      <c r="O29388" s="87"/>
      <c r="P29388" s="127"/>
      <c r="Q29388" s="127"/>
      <c r="R29388" s="127"/>
    </row>
    <row r="29389" spans="7:18" x14ac:dyDescent="0.2">
      <c r="G29389" s="64"/>
      <c r="H29389" s="64"/>
      <c r="O29389" s="87"/>
      <c r="P29389" s="127"/>
      <c r="Q29389" s="127"/>
      <c r="R29389" s="127"/>
    </row>
    <row r="29390" spans="7:18" x14ac:dyDescent="0.2">
      <c r="G29390" s="64"/>
      <c r="H29390" s="64"/>
      <c r="O29390" s="87"/>
      <c r="P29390" s="127"/>
      <c r="Q29390" s="127"/>
      <c r="R29390" s="127"/>
    </row>
    <row r="29391" spans="7:18" x14ac:dyDescent="0.2">
      <c r="G29391" s="64"/>
      <c r="H29391" s="64"/>
      <c r="O29391" s="87"/>
      <c r="P29391" s="127"/>
      <c r="Q29391" s="127"/>
      <c r="R29391" s="127"/>
    </row>
    <row r="29392" spans="7:18" x14ac:dyDescent="0.2">
      <c r="G29392" s="64"/>
      <c r="H29392" s="64"/>
      <c r="O29392" s="87"/>
      <c r="P29392" s="127"/>
      <c r="Q29392" s="127"/>
      <c r="R29392" s="127"/>
    </row>
    <row r="29393" spans="7:18" x14ac:dyDescent="0.2">
      <c r="G29393" s="64"/>
      <c r="H29393" s="64"/>
      <c r="O29393" s="87"/>
      <c r="P29393" s="127"/>
      <c r="Q29393" s="127"/>
      <c r="R29393" s="127"/>
    </row>
    <row r="29394" spans="7:18" x14ac:dyDescent="0.2">
      <c r="G29394" s="64"/>
      <c r="H29394" s="64"/>
      <c r="O29394" s="87"/>
      <c r="P29394" s="127"/>
      <c r="Q29394" s="127"/>
      <c r="R29394" s="127"/>
    </row>
    <row r="29395" spans="7:18" x14ac:dyDescent="0.2">
      <c r="G29395" s="64"/>
      <c r="H29395" s="64"/>
      <c r="O29395" s="87"/>
      <c r="P29395" s="127"/>
      <c r="Q29395" s="127"/>
      <c r="R29395" s="127"/>
    </row>
    <row r="29396" spans="7:18" x14ac:dyDescent="0.2">
      <c r="G29396" s="64"/>
      <c r="H29396" s="64"/>
      <c r="O29396" s="87"/>
      <c r="P29396" s="127"/>
      <c r="Q29396" s="127"/>
      <c r="R29396" s="127"/>
    </row>
    <row r="29397" spans="7:18" x14ac:dyDescent="0.2">
      <c r="G29397" s="64"/>
      <c r="H29397" s="64"/>
      <c r="O29397" s="87"/>
      <c r="P29397" s="127"/>
      <c r="Q29397" s="127"/>
      <c r="R29397" s="127"/>
    </row>
    <row r="29398" spans="7:18" x14ac:dyDescent="0.2">
      <c r="G29398" s="64"/>
      <c r="H29398" s="64"/>
      <c r="O29398" s="87"/>
      <c r="P29398" s="127"/>
      <c r="Q29398" s="127"/>
      <c r="R29398" s="127"/>
    </row>
    <row r="29399" spans="7:18" x14ac:dyDescent="0.2">
      <c r="G29399" s="64"/>
      <c r="H29399" s="64"/>
      <c r="O29399" s="87"/>
      <c r="P29399" s="127"/>
      <c r="Q29399" s="127"/>
      <c r="R29399" s="127"/>
    </row>
    <row r="29400" spans="7:18" x14ac:dyDescent="0.2">
      <c r="G29400" s="64"/>
      <c r="H29400" s="64"/>
      <c r="O29400" s="87"/>
      <c r="P29400" s="127"/>
      <c r="Q29400" s="127"/>
      <c r="R29400" s="127"/>
    </row>
    <row r="29401" spans="7:18" x14ac:dyDescent="0.2">
      <c r="G29401" s="64"/>
      <c r="H29401" s="64"/>
      <c r="O29401" s="87"/>
      <c r="P29401" s="127"/>
      <c r="Q29401" s="127"/>
      <c r="R29401" s="127"/>
    </row>
    <row r="29402" spans="7:18" x14ac:dyDescent="0.2">
      <c r="G29402" s="64"/>
      <c r="H29402" s="64"/>
      <c r="O29402" s="87"/>
      <c r="P29402" s="127"/>
      <c r="Q29402" s="127"/>
      <c r="R29402" s="127"/>
    </row>
    <row r="29403" spans="7:18" x14ac:dyDescent="0.2">
      <c r="G29403" s="64"/>
      <c r="H29403" s="64"/>
      <c r="O29403" s="87"/>
      <c r="P29403" s="127"/>
      <c r="Q29403" s="127"/>
      <c r="R29403" s="127"/>
    </row>
    <row r="29404" spans="7:18" x14ac:dyDescent="0.2">
      <c r="G29404" s="64"/>
      <c r="H29404" s="64"/>
      <c r="O29404" s="87"/>
      <c r="P29404" s="127"/>
      <c r="Q29404" s="127"/>
      <c r="R29404" s="127"/>
    </row>
    <row r="29405" spans="7:18" x14ac:dyDescent="0.2">
      <c r="G29405" s="64"/>
      <c r="H29405" s="64"/>
      <c r="O29405" s="87"/>
      <c r="P29405" s="127"/>
      <c r="Q29405" s="127"/>
      <c r="R29405" s="127"/>
    </row>
    <row r="29406" spans="7:18" x14ac:dyDescent="0.2">
      <c r="G29406" s="64"/>
      <c r="H29406" s="64"/>
      <c r="O29406" s="87"/>
      <c r="P29406" s="127"/>
      <c r="Q29406" s="127"/>
      <c r="R29406" s="127"/>
    </row>
    <row r="29407" spans="7:18" x14ac:dyDescent="0.2">
      <c r="G29407" s="64"/>
      <c r="H29407" s="64"/>
      <c r="O29407" s="87"/>
      <c r="P29407" s="127"/>
      <c r="Q29407" s="127"/>
      <c r="R29407" s="127"/>
    </row>
    <row r="29408" spans="7:18" x14ac:dyDescent="0.2">
      <c r="G29408" s="64"/>
      <c r="H29408" s="64"/>
      <c r="O29408" s="87"/>
      <c r="P29408" s="127"/>
      <c r="Q29408" s="127"/>
      <c r="R29408" s="127"/>
    </row>
    <row r="29409" spans="7:18" x14ac:dyDescent="0.2">
      <c r="G29409" s="64"/>
      <c r="H29409" s="64"/>
      <c r="O29409" s="87"/>
      <c r="P29409" s="127"/>
      <c r="Q29409" s="127"/>
      <c r="R29409" s="127"/>
    </row>
    <row r="29410" spans="7:18" x14ac:dyDescent="0.2">
      <c r="G29410" s="64"/>
      <c r="H29410" s="64"/>
      <c r="O29410" s="87"/>
      <c r="P29410" s="127"/>
      <c r="Q29410" s="127"/>
      <c r="R29410" s="127"/>
    </row>
    <row r="29411" spans="7:18" x14ac:dyDescent="0.2">
      <c r="G29411" s="64"/>
      <c r="H29411" s="64"/>
      <c r="O29411" s="87"/>
      <c r="P29411" s="127"/>
      <c r="Q29411" s="127"/>
      <c r="R29411" s="127"/>
    </row>
    <row r="29412" spans="7:18" x14ac:dyDescent="0.2">
      <c r="G29412" s="64"/>
      <c r="H29412" s="64"/>
      <c r="O29412" s="87"/>
      <c r="P29412" s="127"/>
      <c r="Q29412" s="127"/>
      <c r="R29412" s="127"/>
    </row>
    <row r="29413" spans="7:18" x14ac:dyDescent="0.2">
      <c r="G29413" s="64"/>
      <c r="H29413" s="64"/>
      <c r="O29413" s="87"/>
      <c r="P29413" s="127"/>
      <c r="Q29413" s="127"/>
      <c r="R29413" s="127"/>
    </row>
    <row r="29414" spans="7:18" x14ac:dyDescent="0.2">
      <c r="G29414" s="64"/>
      <c r="H29414" s="64"/>
      <c r="O29414" s="87"/>
      <c r="P29414" s="127"/>
      <c r="Q29414" s="127"/>
      <c r="R29414" s="127"/>
    </row>
    <row r="29415" spans="7:18" x14ac:dyDescent="0.2">
      <c r="G29415" s="64"/>
      <c r="H29415" s="64"/>
      <c r="O29415" s="87"/>
      <c r="P29415" s="127"/>
      <c r="Q29415" s="127"/>
      <c r="R29415" s="127"/>
    </row>
    <row r="29416" spans="7:18" x14ac:dyDescent="0.2">
      <c r="G29416" s="64"/>
      <c r="H29416" s="64"/>
      <c r="O29416" s="87"/>
      <c r="P29416" s="127"/>
      <c r="Q29416" s="127"/>
      <c r="R29416" s="127"/>
    </row>
    <row r="29417" spans="7:18" x14ac:dyDescent="0.2">
      <c r="G29417" s="64"/>
      <c r="H29417" s="64"/>
      <c r="O29417" s="87"/>
      <c r="P29417" s="127"/>
      <c r="Q29417" s="127"/>
      <c r="R29417" s="127"/>
    </row>
    <row r="29418" spans="7:18" x14ac:dyDescent="0.2">
      <c r="G29418" s="64"/>
      <c r="H29418" s="64"/>
      <c r="O29418" s="87"/>
      <c r="P29418" s="127"/>
      <c r="Q29418" s="127"/>
      <c r="R29418" s="127"/>
    </row>
    <row r="29419" spans="7:18" x14ac:dyDescent="0.2">
      <c r="G29419" s="64"/>
      <c r="H29419" s="64"/>
      <c r="O29419" s="87"/>
      <c r="P29419" s="127"/>
      <c r="Q29419" s="127"/>
      <c r="R29419" s="127"/>
    </row>
    <row r="29420" spans="7:18" x14ac:dyDescent="0.2">
      <c r="G29420" s="64"/>
      <c r="H29420" s="64"/>
      <c r="O29420" s="87"/>
      <c r="P29420" s="127"/>
      <c r="Q29420" s="127"/>
      <c r="R29420" s="127"/>
    </row>
    <row r="29421" spans="7:18" x14ac:dyDescent="0.2">
      <c r="G29421" s="64"/>
      <c r="H29421" s="64"/>
      <c r="O29421" s="87"/>
      <c r="P29421" s="127"/>
      <c r="Q29421" s="127"/>
      <c r="R29421" s="127"/>
    </row>
    <row r="29422" spans="7:18" x14ac:dyDescent="0.2">
      <c r="G29422" s="64"/>
      <c r="H29422" s="64"/>
      <c r="O29422" s="87"/>
      <c r="P29422" s="127"/>
      <c r="Q29422" s="127"/>
      <c r="R29422" s="127"/>
    </row>
    <row r="29423" spans="7:18" x14ac:dyDescent="0.2">
      <c r="G29423" s="64"/>
      <c r="H29423" s="64"/>
      <c r="O29423" s="87"/>
      <c r="P29423" s="127"/>
      <c r="Q29423" s="127"/>
      <c r="R29423" s="127"/>
    </row>
    <row r="29424" spans="7:18" x14ac:dyDescent="0.2">
      <c r="G29424" s="64"/>
      <c r="H29424" s="64"/>
      <c r="O29424" s="87"/>
      <c r="P29424" s="127"/>
      <c r="Q29424" s="127"/>
      <c r="R29424" s="127"/>
    </row>
    <row r="29425" spans="7:18" x14ac:dyDescent="0.2">
      <c r="G29425" s="64"/>
      <c r="H29425" s="64"/>
      <c r="O29425" s="87"/>
      <c r="P29425" s="127"/>
      <c r="Q29425" s="127"/>
      <c r="R29425" s="127"/>
    </row>
    <row r="29426" spans="7:18" x14ac:dyDescent="0.2">
      <c r="G29426" s="64"/>
      <c r="H29426" s="64"/>
      <c r="O29426" s="87"/>
      <c r="P29426" s="127"/>
      <c r="Q29426" s="127"/>
      <c r="R29426" s="127"/>
    </row>
    <row r="29427" spans="7:18" x14ac:dyDescent="0.2">
      <c r="G29427" s="64"/>
      <c r="H29427" s="64"/>
      <c r="O29427" s="87"/>
      <c r="P29427" s="127"/>
      <c r="Q29427" s="127"/>
      <c r="R29427" s="127"/>
    </row>
    <row r="29428" spans="7:18" x14ac:dyDescent="0.2">
      <c r="G29428" s="64"/>
      <c r="H29428" s="64"/>
      <c r="O29428" s="87"/>
      <c r="P29428" s="127"/>
      <c r="Q29428" s="127"/>
      <c r="R29428" s="127"/>
    </row>
    <row r="29429" spans="7:18" x14ac:dyDescent="0.2">
      <c r="G29429" s="64"/>
      <c r="H29429" s="64"/>
      <c r="O29429" s="87"/>
      <c r="P29429" s="127"/>
      <c r="Q29429" s="127"/>
      <c r="R29429" s="127"/>
    </row>
    <row r="29430" spans="7:18" x14ac:dyDescent="0.2">
      <c r="G29430" s="64"/>
      <c r="H29430" s="64"/>
      <c r="O29430" s="87"/>
      <c r="P29430" s="127"/>
      <c r="Q29430" s="127"/>
      <c r="R29430" s="127"/>
    </row>
    <row r="29431" spans="7:18" x14ac:dyDescent="0.2">
      <c r="G29431" s="64"/>
      <c r="H29431" s="64"/>
      <c r="O29431" s="87"/>
      <c r="P29431" s="127"/>
      <c r="Q29431" s="127"/>
      <c r="R29431" s="127"/>
    </row>
    <row r="29432" spans="7:18" x14ac:dyDescent="0.2">
      <c r="G29432" s="64"/>
      <c r="H29432" s="64"/>
      <c r="O29432" s="87"/>
      <c r="P29432" s="127"/>
      <c r="Q29432" s="127"/>
      <c r="R29432" s="127"/>
    </row>
    <row r="29433" spans="7:18" x14ac:dyDescent="0.2">
      <c r="G29433" s="64"/>
      <c r="H29433" s="64"/>
      <c r="O29433" s="87"/>
      <c r="P29433" s="127"/>
      <c r="Q29433" s="127"/>
      <c r="R29433" s="127"/>
    </row>
    <row r="29434" spans="7:18" x14ac:dyDescent="0.2">
      <c r="G29434" s="64"/>
      <c r="H29434" s="64"/>
      <c r="O29434" s="87"/>
      <c r="P29434" s="127"/>
      <c r="Q29434" s="127"/>
      <c r="R29434" s="127"/>
    </row>
    <row r="29435" spans="7:18" x14ac:dyDescent="0.2">
      <c r="G29435" s="64"/>
      <c r="H29435" s="64"/>
      <c r="O29435" s="87"/>
      <c r="P29435" s="127"/>
      <c r="Q29435" s="127"/>
      <c r="R29435" s="127"/>
    </row>
    <row r="29436" spans="7:18" x14ac:dyDescent="0.2">
      <c r="G29436" s="64"/>
      <c r="H29436" s="64"/>
      <c r="O29436" s="87"/>
      <c r="P29436" s="127"/>
      <c r="Q29436" s="127"/>
      <c r="R29436" s="127"/>
    </row>
    <row r="29437" spans="7:18" x14ac:dyDescent="0.2">
      <c r="G29437" s="64"/>
      <c r="H29437" s="64"/>
      <c r="O29437" s="87"/>
      <c r="P29437" s="127"/>
      <c r="Q29437" s="127"/>
      <c r="R29437" s="127"/>
    </row>
    <row r="29438" spans="7:18" x14ac:dyDescent="0.2">
      <c r="G29438" s="64"/>
      <c r="H29438" s="64"/>
      <c r="O29438" s="87"/>
      <c r="P29438" s="127"/>
      <c r="Q29438" s="127"/>
      <c r="R29438" s="127"/>
    </row>
    <row r="29439" spans="7:18" x14ac:dyDescent="0.2">
      <c r="G29439" s="64"/>
      <c r="H29439" s="64"/>
      <c r="O29439" s="87"/>
      <c r="P29439" s="127"/>
      <c r="Q29439" s="127"/>
      <c r="R29439" s="127"/>
    </row>
    <row r="29440" spans="7:18" x14ac:dyDescent="0.2">
      <c r="G29440" s="64"/>
      <c r="H29440" s="64"/>
      <c r="O29440" s="87"/>
      <c r="P29440" s="127"/>
      <c r="Q29440" s="127"/>
      <c r="R29440" s="127"/>
    </row>
    <row r="29441" spans="7:18" x14ac:dyDescent="0.2">
      <c r="G29441" s="64"/>
      <c r="H29441" s="64"/>
      <c r="O29441" s="87"/>
      <c r="P29441" s="127"/>
      <c r="Q29441" s="127"/>
      <c r="R29441" s="127"/>
    </row>
    <row r="29442" spans="7:18" x14ac:dyDescent="0.2">
      <c r="G29442" s="64"/>
      <c r="H29442" s="64"/>
      <c r="O29442" s="87"/>
      <c r="P29442" s="127"/>
      <c r="Q29442" s="127"/>
      <c r="R29442" s="127"/>
    </row>
    <row r="29443" spans="7:18" x14ac:dyDescent="0.2">
      <c r="G29443" s="64"/>
      <c r="H29443" s="64"/>
      <c r="O29443" s="87"/>
      <c r="P29443" s="127"/>
      <c r="Q29443" s="127"/>
      <c r="R29443" s="127"/>
    </row>
    <row r="29444" spans="7:18" x14ac:dyDescent="0.2">
      <c r="G29444" s="64"/>
      <c r="H29444" s="64"/>
      <c r="O29444" s="87"/>
      <c r="P29444" s="127"/>
      <c r="Q29444" s="127"/>
      <c r="R29444" s="127"/>
    </row>
    <row r="29445" spans="7:18" x14ac:dyDescent="0.2">
      <c r="G29445" s="64"/>
      <c r="H29445" s="64"/>
      <c r="O29445" s="87"/>
      <c r="P29445" s="127"/>
      <c r="Q29445" s="127"/>
      <c r="R29445" s="127"/>
    </row>
    <row r="29446" spans="7:18" x14ac:dyDescent="0.2">
      <c r="G29446" s="64"/>
      <c r="H29446" s="64"/>
      <c r="O29446" s="87"/>
      <c r="P29446" s="127"/>
      <c r="Q29446" s="127"/>
      <c r="R29446" s="127"/>
    </row>
    <row r="29447" spans="7:18" x14ac:dyDescent="0.2">
      <c r="G29447" s="64"/>
      <c r="H29447" s="64"/>
      <c r="O29447" s="87"/>
      <c r="P29447" s="127"/>
      <c r="Q29447" s="127"/>
      <c r="R29447" s="127"/>
    </row>
    <row r="29448" spans="7:18" x14ac:dyDescent="0.2">
      <c r="G29448" s="64"/>
      <c r="H29448" s="64"/>
      <c r="O29448" s="87"/>
      <c r="P29448" s="127"/>
      <c r="Q29448" s="127"/>
      <c r="R29448" s="127"/>
    </row>
    <row r="29449" spans="7:18" x14ac:dyDescent="0.2">
      <c r="G29449" s="64"/>
      <c r="H29449" s="64"/>
      <c r="O29449" s="87"/>
      <c r="P29449" s="127"/>
      <c r="Q29449" s="127"/>
      <c r="R29449" s="127"/>
    </row>
    <row r="29450" spans="7:18" x14ac:dyDescent="0.2">
      <c r="G29450" s="64"/>
      <c r="H29450" s="64"/>
      <c r="O29450" s="87"/>
      <c r="P29450" s="127"/>
      <c r="Q29450" s="127"/>
      <c r="R29450" s="127"/>
    </row>
    <row r="29451" spans="7:18" x14ac:dyDescent="0.2">
      <c r="G29451" s="64"/>
      <c r="H29451" s="64"/>
      <c r="O29451" s="87"/>
      <c r="P29451" s="127"/>
      <c r="Q29451" s="127"/>
      <c r="R29451" s="127"/>
    </row>
    <row r="29452" spans="7:18" x14ac:dyDescent="0.2">
      <c r="G29452" s="64"/>
      <c r="H29452" s="64"/>
      <c r="O29452" s="87"/>
      <c r="P29452" s="127"/>
      <c r="Q29452" s="127"/>
      <c r="R29452" s="127"/>
    </row>
    <row r="29453" spans="7:18" x14ac:dyDescent="0.2">
      <c r="G29453" s="64"/>
      <c r="H29453" s="64"/>
      <c r="O29453" s="87"/>
      <c r="P29453" s="127"/>
      <c r="Q29453" s="127"/>
      <c r="R29453" s="127"/>
    </row>
    <row r="29454" spans="7:18" x14ac:dyDescent="0.2">
      <c r="G29454" s="64"/>
      <c r="H29454" s="64"/>
      <c r="O29454" s="87"/>
      <c r="P29454" s="127"/>
      <c r="Q29454" s="127"/>
      <c r="R29454" s="127"/>
    </row>
    <row r="29455" spans="7:18" x14ac:dyDescent="0.2">
      <c r="G29455" s="64"/>
      <c r="H29455" s="64"/>
      <c r="O29455" s="87"/>
      <c r="P29455" s="127"/>
      <c r="Q29455" s="127"/>
      <c r="R29455" s="127"/>
    </row>
    <row r="29456" spans="7:18" x14ac:dyDescent="0.2">
      <c r="G29456" s="64"/>
      <c r="H29456" s="64"/>
      <c r="O29456" s="87"/>
      <c r="P29456" s="127"/>
      <c r="Q29456" s="127"/>
      <c r="R29456" s="127"/>
    </row>
    <row r="29457" spans="7:18" x14ac:dyDescent="0.2">
      <c r="G29457" s="64"/>
      <c r="H29457" s="64"/>
      <c r="O29457" s="87"/>
      <c r="P29457" s="127"/>
      <c r="Q29457" s="127"/>
      <c r="R29457" s="127"/>
    </row>
    <row r="29458" spans="7:18" x14ac:dyDescent="0.2">
      <c r="G29458" s="64"/>
      <c r="H29458" s="64"/>
      <c r="O29458" s="87"/>
      <c r="P29458" s="127"/>
      <c r="Q29458" s="127"/>
      <c r="R29458" s="127"/>
    </row>
    <row r="29459" spans="7:18" x14ac:dyDescent="0.2">
      <c r="G29459" s="64"/>
      <c r="H29459" s="64"/>
      <c r="O29459" s="87"/>
      <c r="P29459" s="127"/>
      <c r="Q29459" s="127"/>
      <c r="R29459" s="127"/>
    </row>
    <row r="29460" spans="7:18" x14ac:dyDescent="0.2">
      <c r="G29460" s="64"/>
      <c r="H29460" s="64"/>
      <c r="O29460" s="87"/>
      <c r="P29460" s="127"/>
      <c r="Q29460" s="127"/>
      <c r="R29460" s="127"/>
    </row>
    <row r="29461" spans="7:18" x14ac:dyDescent="0.2">
      <c r="G29461" s="64"/>
      <c r="H29461" s="64"/>
      <c r="O29461" s="87"/>
      <c r="P29461" s="127"/>
      <c r="Q29461" s="127"/>
      <c r="R29461" s="127"/>
    </row>
    <row r="29462" spans="7:18" x14ac:dyDescent="0.2">
      <c r="G29462" s="64"/>
      <c r="H29462" s="64"/>
      <c r="O29462" s="87"/>
      <c r="P29462" s="127"/>
      <c r="Q29462" s="127"/>
      <c r="R29462" s="127"/>
    </row>
    <row r="29463" spans="7:18" x14ac:dyDescent="0.2">
      <c r="G29463" s="64"/>
      <c r="H29463" s="64"/>
      <c r="O29463" s="87"/>
      <c r="P29463" s="127"/>
      <c r="Q29463" s="127"/>
      <c r="R29463" s="127"/>
    </row>
    <row r="29464" spans="7:18" x14ac:dyDescent="0.2">
      <c r="G29464" s="64"/>
      <c r="H29464" s="64"/>
      <c r="O29464" s="87"/>
      <c r="P29464" s="127"/>
      <c r="Q29464" s="127"/>
      <c r="R29464" s="127"/>
    </row>
    <row r="29465" spans="7:18" x14ac:dyDescent="0.2">
      <c r="G29465" s="64"/>
      <c r="H29465" s="64"/>
      <c r="O29465" s="87"/>
      <c r="P29465" s="127"/>
      <c r="Q29465" s="127"/>
      <c r="R29465" s="127"/>
    </row>
    <row r="29466" spans="7:18" x14ac:dyDescent="0.2">
      <c r="G29466" s="64"/>
      <c r="H29466" s="64"/>
      <c r="O29466" s="87"/>
      <c r="P29466" s="127"/>
      <c r="Q29466" s="127"/>
      <c r="R29466" s="127"/>
    </row>
    <row r="29467" spans="7:18" x14ac:dyDescent="0.2">
      <c r="G29467" s="64"/>
      <c r="H29467" s="64"/>
      <c r="O29467" s="87"/>
      <c r="P29467" s="127"/>
      <c r="Q29467" s="127"/>
      <c r="R29467" s="127"/>
    </row>
    <row r="29468" spans="7:18" x14ac:dyDescent="0.2">
      <c r="G29468" s="64"/>
      <c r="H29468" s="64"/>
      <c r="O29468" s="87"/>
      <c r="P29468" s="127"/>
      <c r="Q29468" s="127"/>
      <c r="R29468" s="127"/>
    </row>
    <row r="29469" spans="7:18" x14ac:dyDescent="0.2">
      <c r="G29469" s="64"/>
      <c r="H29469" s="64"/>
      <c r="O29469" s="87"/>
      <c r="P29469" s="127"/>
      <c r="Q29469" s="127"/>
      <c r="R29469" s="127"/>
    </row>
    <row r="29470" spans="7:18" x14ac:dyDescent="0.2">
      <c r="G29470" s="64"/>
      <c r="H29470" s="64"/>
      <c r="O29470" s="87"/>
      <c r="P29470" s="127"/>
      <c r="Q29470" s="127"/>
      <c r="R29470" s="127"/>
    </row>
    <row r="29471" spans="7:18" x14ac:dyDescent="0.2">
      <c r="G29471" s="64"/>
      <c r="H29471" s="64"/>
      <c r="O29471" s="87"/>
      <c r="P29471" s="127"/>
      <c r="Q29471" s="127"/>
      <c r="R29471" s="127"/>
    </row>
    <row r="29472" spans="7:18" x14ac:dyDescent="0.2">
      <c r="G29472" s="64"/>
      <c r="H29472" s="64"/>
      <c r="O29472" s="87"/>
      <c r="P29472" s="127"/>
      <c r="Q29472" s="127"/>
      <c r="R29472" s="127"/>
    </row>
    <row r="29473" spans="7:18" x14ac:dyDescent="0.2">
      <c r="G29473" s="64"/>
      <c r="H29473" s="64"/>
      <c r="O29473" s="87"/>
      <c r="P29473" s="127"/>
      <c r="Q29473" s="127"/>
      <c r="R29473" s="127"/>
    </row>
    <row r="29474" spans="7:18" x14ac:dyDescent="0.2">
      <c r="G29474" s="64"/>
      <c r="H29474" s="64"/>
      <c r="O29474" s="87"/>
      <c r="P29474" s="127"/>
      <c r="Q29474" s="127"/>
      <c r="R29474" s="127"/>
    </row>
    <row r="29475" spans="7:18" x14ac:dyDescent="0.2">
      <c r="G29475" s="64"/>
      <c r="H29475" s="64"/>
      <c r="O29475" s="87"/>
      <c r="P29475" s="127"/>
      <c r="Q29475" s="127"/>
      <c r="R29475" s="127"/>
    </row>
    <row r="29476" spans="7:18" x14ac:dyDescent="0.2">
      <c r="G29476" s="64"/>
      <c r="H29476" s="64"/>
      <c r="O29476" s="87"/>
      <c r="P29476" s="127"/>
      <c r="Q29476" s="127"/>
      <c r="R29476" s="127"/>
    </row>
    <row r="29477" spans="7:18" x14ac:dyDescent="0.2">
      <c r="G29477" s="64"/>
      <c r="H29477" s="64"/>
      <c r="O29477" s="87"/>
      <c r="P29477" s="127"/>
      <c r="Q29477" s="127"/>
      <c r="R29477" s="127"/>
    </row>
    <row r="29478" spans="7:18" x14ac:dyDescent="0.2">
      <c r="G29478" s="64"/>
      <c r="H29478" s="64"/>
      <c r="O29478" s="87"/>
      <c r="P29478" s="127"/>
      <c r="Q29478" s="127"/>
      <c r="R29478" s="127"/>
    </row>
    <row r="29479" spans="7:18" x14ac:dyDescent="0.2">
      <c r="G29479" s="64"/>
      <c r="H29479" s="64"/>
      <c r="O29479" s="87"/>
      <c r="P29479" s="127"/>
      <c r="Q29479" s="127"/>
      <c r="R29479" s="127"/>
    </row>
    <row r="29480" spans="7:18" x14ac:dyDescent="0.2">
      <c r="G29480" s="64"/>
      <c r="H29480" s="64"/>
      <c r="O29480" s="87"/>
      <c r="P29480" s="127"/>
      <c r="Q29480" s="127"/>
      <c r="R29480" s="127"/>
    </row>
    <row r="29481" spans="7:18" x14ac:dyDescent="0.2">
      <c r="G29481" s="64"/>
      <c r="H29481" s="64"/>
      <c r="O29481" s="87"/>
      <c r="P29481" s="127"/>
      <c r="Q29481" s="127"/>
      <c r="R29481" s="127"/>
    </row>
    <row r="29482" spans="7:18" x14ac:dyDescent="0.2">
      <c r="G29482" s="64"/>
      <c r="H29482" s="64"/>
      <c r="O29482" s="87"/>
      <c r="P29482" s="127"/>
      <c r="Q29482" s="127"/>
      <c r="R29482" s="127"/>
    </row>
    <row r="29483" spans="7:18" x14ac:dyDescent="0.2">
      <c r="G29483" s="64"/>
      <c r="H29483" s="64"/>
      <c r="O29483" s="87"/>
      <c r="P29483" s="127"/>
      <c r="Q29483" s="127"/>
      <c r="R29483" s="127"/>
    </row>
    <row r="29484" spans="7:18" x14ac:dyDescent="0.2">
      <c r="G29484" s="64"/>
      <c r="H29484" s="64"/>
      <c r="O29484" s="87"/>
      <c r="P29484" s="127"/>
      <c r="Q29484" s="127"/>
      <c r="R29484" s="127"/>
    </row>
    <row r="29485" spans="7:18" x14ac:dyDescent="0.2">
      <c r="G29485" s="64"/>
      <c r="H29485" s="64"/>
      <c r="O29485" s="87"/>
      <c r="P29485" s="127"/>
      <c r="Q29485" s="127"/>
      <c r="R29485" s="127"/>
    </row>
    <row r="29486" spans="7:18" x14ac:dyDescent="0.2">
      <c r="G29486" s="64"/>
      <c r="H29486" s="64"/>
      <c r="O29486" s="87"/>
      <c r="P29486" s="127"/>
      <c r="Q29486" s="127"/>
      <c r="R29486" s="127"/>
    </row>
    <row r="29487" spans="7:18" x14ac:dyDescent="0.2">
      <c r="G29487" s="64"/>
      <c r="H29487" s="64"/>
      <c r="O29487" s="87"/>
      <c r="P29487" s="127"/>
      <c r="Q29487" s="127"/>
      <c r="R29487" s="127"/>
    </row>
    <row r="29488" spans="7:18" x14ac:dyDescent="0.2">
      <c r="G29488" s="64"/>
      <c r="H29488" s="64"/>
      <c r="O29488" s="87"/>
      <c r="P29488" s="127"/>
      <c r="Q29488" s="127"/>
      <c r="R29488" s="127"/>
    </row>
    <row r="29489" spans="7:18" x14ac:dyDescent="0.2">
      <c r="G29489" s="64"/>
      <c r="H29489" s="64"/>
      <c r="O29489" s="87"/>
      <c r="P29489" s="127"/>
      <c r="Q29489" s="127"/>
      <c r="R29489" s="127"/>
    </row>
    <row r="29490" spans="7:18" x14ac:dyDescent="0.2">
      <c r="G29490" s="64"/>
      <c r="H29490" s="64"/>
      <c r="O29490" s="87"/>
      <c r="P29490" s="127"/>
      <c r="Q29490" s="127"/>
      <c r="R29490" s="127"/>
    </row>
    <row r="29491" spans="7:18" x14ac:dyDescent="0.2">
      <c r="G29491" s="64"/>
      <c r="H29491" s="64"/>
      <c r="O29491" s="87"/>
      <c r="P29491" s="127"/>
      <c r="Q29491" s="127"/>
      <c r="R29491" s="127"/>
    </row>
    <row r="29492" spans="7:18" x14ac:dyDescent="0.2">
      <c r="G29492" s="64"/>
      <c r="H29492" s="64"/>
      <c r="O29492" s="87"/>
      <c r="P29492" s="127"/>
      <c r="Q29492" s="127"/>
      <c r="R29492" s="127"/>
    </row>
    <row r="29493" spans="7:18" x14ac:dyDescent="0.2">
      <c r="G29493" s="64"/>
      <c r="H29493" s="64"/>
      <c r="O29493" s="87"/>
      <c r="P29493" s="127"/>
      <c r="Q29493" s="127"/>
      <c r="R29493" s="127"/>
    </row>
    <row r="29494" spans="7:18" x14ac:dyDescent="0.2">
      <c r="G29494" s="64"/>
      <c r="H29494" s="64"/>
      <c r="O29494" s="87"/>
      <c r="P29494" s="127"/>
      <c r="Q29494" s="127"/>
      <c r="R29494" s="127"/>
    </row>
    <row r="29495" spans="7:18" x14ac:dyDescent="0.2">
      <c r="G29495" s="64"/>
      <c r="H29495" s="64"/>
      <c r="O29495" s="87"/>
      <c r="P29495" s="127"/>
      <c r="Q29495" s="127"/>
      <c r="R29495" s="127"/>
    </row>
    <row r="29496" spans="7:18" x14ac:dyDescent="0.2">
      <c r="G29496" s="64"/>
      <c r="H29496" s="64"/>
      <c r="O29496" s="87"/>
      <c r="P29496" s="127"/>
      <c r="Q29496" s="127"/>
      <c r="R29496" s="127"/>
    </row>
    <row r="29497" spans="7:18" x14ac:dyDescent="0.2">
      <c r="G29497" s="64"/>
      <c r="H29497" s="64"/>
      <c r="O29497" s="87"/>
      <c r="P29497" s="127"/>
      <c r="Q29497" s="127"/>
      <c r="R29497" s="127"/>
    </row>
    <row r="29498" spans="7:18" x14ac:dyDescent="0.2">
      <c r="G29498" s="64"/>
      <c r="H29498" s="64"/>
      <c r="O29498" s="87"/>
      <c r="P29498" s="127"/>
      <c r="Q29498" s="127"/>
      <c r="R29498" s="127"/>
    </row>
    <row r="29499" spans="7:18" x14ac:dyDescent="0.2">
      <c r="G29499" s="64"/>
      <c r="H29499" s="64"/>
      <c r="O29499" s="87"/>
      <c r="P29499" s="127"/>
      <c r="Q29499" s="127"/>
      <c r="R29499" s="127"/>
    </row>
    <row r="29500" spans="7:18" x14ac:dyDescent="0.2">
      <c r="G29500" s="64"/>
      <c r="H29500" s="64"/>
      <c r="O29500" s="87"/>
      <c r="P29500" s="127"/>
      <c r="Q29500" s="127"/>
      <c r="R29500" s="127"/>
    </row>
    <row r="29501" spans="7:18" x14ac:dyDescent="0.2">
      <c r="G29501" s="64"/>
      <c r="H29501" s="64"/>
      <c r="O29501" s="87"/>
      <c r="P29501" s="127"/>
      <c r="Q29501" s="127"/>
      <c r="R29501" s="127"/>
    </row>
    <row r="29502" spans="7:18" x14ac:dyDescent="0.2">
      <c r="G29502" s="64"/>
      <c r="H29502" s="64"/>
      <c r="O29502" s="87"/>
      <c r="P29502" s="127"/>
      <c r="Q29502" s="127"/>
      <c r="R29502" s="127"/>
    </row>
    <row r="29503" spans="7:18" x14ac:dyDescent="0.2">
      <c r="G29503" s="64"/>
      <c r="H29503" s="64"/>
      <c r="O29503" s="87"/>
      <c r="P29503" s="127"/>
      <c r="Q29503" s="127"/>
      <c r="R29503" s="127"/>
    </row>
    <row r="29504" spans="7:18" x14ac:dyDescent="0.2">
      <c r="G29504" s="64"/>
      <c r="H29504" s="64"/>
      <c r="O29504" s="87"/>
      <c r="P29504" s="127"/>
      <c r="Q29504" s="127"/>
      <c r="R29504" s="127"/>
    </row>
    <row r="29505" spans="7:18" x14ac:dyDescent="0.2">
      <c r="G29505" s="64"/>
      <c r="H29505" s="64"/>
      <c r="O29505" s="87"/>
      <c r="P29505" s="127"/>
      <c r="Q29505" s="127"/>
      <c r="R29505" s="127"/>
    </row>
    <row r="29506" spans="7:18" x14ac:dyDescent="0.2">
      <c r="G29506" s="64"/>
      <c r="H29506" s="64"/>
      <c r="O29506" s="87"/>
      <c r="P29506" s="127"/>
      <c r="Q29506" s="127"/>
      <c r="R29506" s="127"/>
    </row>
    <row r="29507" spans="7:18" x14ac:dyDescent="0.2">
      <c r="G29507" s="64"/>
      <c r="H29507" s="64"/>
      <c r="O29507" s="87"/>
      <c r="P29507" s="127"/>
      <c r="Q29507" s="127"/>
      <c r="R29507" s="127"/>
    </row>
    <row r="29508" spans="7:18" x14ac:dyDescent="0.2">
      <c r="G29508" s="64"/>
      <c r="H29508" s="64"/>
      <c r="O29508" s="87"/>
      <c r="P29508" s="127"/>
      <c r="Q29508" s="127"/>
      <c r="R29508" s="127"/>
    </row>
    <row r="29509" spans="7:18" x14ac:dyDescent="0.2">
      <c r="G29509" s="64"/>
      <c r="H29509" s="64"/>
      <c r="O29509" s="87"/>
      <c r="P29509" s="127"/>
      <c r="Q29509" s="127"/>
      <c r="R29509" s="127"/>
    </row>
    <row r="29510" spans="7:18" x14ac:dyDescent="0.2">
      <c r="G29510" s="64"/>
      <c r="H29510" s="64"/>
      <c r="O29510" s="87"/>
      <c r="P29510" s="127"/>
      <c r="Q29510" s="127"/>
      <c r="R29510" s="127"/>
    </row>
    <row r="29511" spans="7:18" x14ac:dyDescent="0.2">
      <c r="G29511" s="64"/>
      <c r="H29511" s="64"/>
      <c r="O29511" s="87"/>
      <c r="P29511" s="127"/>
      <c r="Q29511" s="127"/>
      <c r="R29511" s="127"/>
    </row>
    <row r="29512" spans="7:18" x14ac:dyDescent="0.2">
      <c r="G29512" s="64"/>
      <c r="H29512" s="64"/>
      <c r="O29512" s="87"/>
      <c r="P29512" s="127"/>
      <c r="Q29512" s="127"/>
      <c r="R29512" s="127"/>
    </row>
    <row r="29513" spans="7:18" x14ac:dyDescent="0.2">
      <c r="G29513" s="64"/>
      <c r="H29513" s="64"/>
      <c r="O29513" s="87"/>
      <c r="P29513" s="127"/>
      <c r="Q29513" s="127"/>
      <c r="R29513" s="127"/>
    </row>
    <row r="29514" spans="7:18" x14ac:dyDescent="0.2">
      <c r="G29514" s="64"/>
      <c r="H29514" s="64"/>
      <c r="O29514" s="87"/>
      <c r="P29514" s="127"/>
      <c r="Q29514" s="127"/>
      <c r="R29514" s="127"/>
    </row>
    <row r="29515" spans="7:18" x14ac:dyDescent="0.2">
      <c r="G29515" s="64"/>
      <c r="H29515" s="64"/>
      <c r="O29515" s="87"/>
      <c r="P29515" s="127"/>
      <c r="Q29515" s="127"/>
      <c r="R29515" s="127"/>
    </row>
    <row r="29516" spans="7:18" x14ac:dyDescent="0.2">
      <c r="G29516" s="64"/>
      <c r="H29516" s="64"/>
      <c r="O29516" s="87"/>
      <c r="P29516" s="127"/>
      <c r="Q29516" s="127"/>
      <c r="R29516" s="127"/>
    </row>
    <row r="29517" spans="7:18" x14ac:dyDescent="0.2">
      <c r="G29517" s="64"/>
      <c r="H29517" s="64"/>
      <c r="O29517" s="87"/>
      <c r="P29517" s="127"/>
      <c r="Q29517" s="127"/>
      <c r="R29517" s="127"/>
    </row>
    <row r="29518" spans="7:18" x14ac:dyDescent="0.2">
      <c r="G29518" s="64"/>
      <c r="H29518" s="64"/>
      <c r="O29518" s="87"/>
      <c r="P29518" s="127"/>
      <c r="Q29518" s="127"/>
      <c r="R29518" s="127"/>
    </row>
    <row r="29519" spans="7:18" x14ac:dyDescent="0.2">
      <c r="G29519" s="64"/>
      <c r="H29519" s="64"/>
      <c r="O29519" s="87"/>
      <c r="P29519" s="127"/>
      <c r="Q29519" s="127"/>
      <c r="R29519" s="127"/>
    </row>
    <row r="29520" spans="7:18" x14ac:dyDescent="0.2">
      <c r="G29520" s="64"/>
      <c r="H29520" s="64"/>
      <c r="O29520" s="87"/>
      <c r="P29520" s="127"/>
      <c r="Q29520" s="127"/>
      <c r="R29520" s="127"/>
    </row>
    <row r="29521" spans="7:18" x14ac:dyDescent="0.2">
      <c r="G29521" s="64"/>
      <c r="H29521" s="64"/>
      <c r="O29521" s="87"/>
      <c r="P29521" s="127"/>
      <c r="Q29521" s="127"/>
      <c r="R29521" s="127"/>
    </row>
    <row r="29522" spans="7:18" x14ac:dyDescent="0.2">
      <c r="G29522" s="64"/>
      <c r="H29522" s="64"/>
      <c r="O29522" s="87"/>
      <c r="P29522" s="127"/>
      <c r="Q29522" s="127"/>
      <c r="R29522" s="127"/>
    </row>
    <row r="29523" spans="7:18" x14ac:dyDescent="0.2">
      <c r="G29523" s="64"/>
      <c r="H29523" s="64"/>
      <c r="O29523" s="87"/>
      <c r="P29523" s="127"/>
      <c r="Q29523" s="127"/>
      <c r="R29523" s="127"/>
    </row>
    <row r="29524" spans="7:18" x14ac:dyDescent="0.2">
      <c r="G29524" s="64"/>
      <c r="H29524" s="64"/>
      <c r="O29524" s="87"/>
      <c r="P29524" s="127"/>
      <c r="Q29524" s="127"/>
      <c r="R29524" s="127"/>
    </row>
    <row r="29525" spans="7:18" x14ac:dyDescent="0.2">
      <c r="G29525" s="64"/>
      <c r="H29525" s="64"/>
      <c r="O29525" s="87"/>
      <c r="P29525" s="127"/>
      <c r="Q29525" s="127"/>
      <c r="R29525" s="127"/>
    </row>
    <row r="29526" spans="7:18" x14ac:dyDescent="0.2">
      <c r="G29526" s="64"/>
      <c r="H29526" s="64"/>
      <c r="O29526" s="87"/>
      <c r="P29526" s="127"/>
      <c r="Q29526" s="127"/>
      <c r="R29526" s="127"/>
    </row>
    <row r="29527" spans="7:18" x14ac:dyDescent="0.2">
      <c r="G29527" s="64"/>
      <c r="H29527" s="64"/>
      <c r="O29527" s="87"/>
      <c r="P29527" s="127"/>
      <c r="Q29527" s="127"/>
      <c r="R29527" s="127"/>
    </row>
    <row r="29528" spans="7:18" x14ac:dyDescent="0.2">
      <c r="G29528" s="64"/>
      <c r="H29528" s="64"/>
      <c r="O29528" s="87"/>
      <c r="P29528" s="127"/>
      <c r="Q29528" s="127"/>
      <c r="R29528" s="127"/>
    </row>
    <row r="29529" spans="7:18" x14ac:dyDescent="0.2">
      <c r="G29529" s="64"/>
      <c r="H29529" s="64"/>
      <c r="O29529" s="87"/>
      <c r="P29529" s="127"/>
      <c r="Q29529" s="127"/>
      <c r="R29529" s="127"/>
    </row>
    <row r="29530" spans="7:18" x14ac:dyDescent="0.2">
      <c r="G29530" s="64"/>
      <c r="H29530" s="64"/>
      <c r="O29530" s="87"/>
      <c r="P29530" s="127"/>
      <c r="Q29530" s="127"/>
      <c r="R29530" s="127"/>
    </row>
    <row r="29531" spans="7:18" x14ac:dyDescent="0.2">
      <c r="G29531" s="64"/>
      <c r="H29531" s="64"/>
      <c r="O29531" s="87"/>
      <c r="P29531" s="127"/>
      <c r="Q29531" s="127"/>
      <c r="R29531" s="127"/>
    </row>
    <row r="29532" spans="7:18" x14ac:dyDescent="0.2">
      <c r="G29532" s="64"/>
      <c r="H29532" s="64"/>
      <c r="O29532" s="87"/>
      <c r="P29532" s="127"/>
      <c r="Q29532" s="127"/>
      <c r="R29532" s="127"/>
    </row>
    <row r="29533" spans="7:18" x14ac:dyDescent="0.2">
      <c r="G29533" s="64"/>
      <c r="H29533" s="64"/>
      <c r="O29533" s="87"/>
      <c r="P29533" s="127"/>
      <c r="Q29533" s="127"/>
      <c r="R29533" s="127"/>
    </row>
    <row r="29534" spans="7:18" x14ac:dyDescent="0.2">
      <c r="G29534" s="64"/>
      <c r="H29534" s="64"/>
      <c r="O29534" s="87"/>
      <c r="P29534" s="127"/>
      <c r="Q29534" s="127"/>
      <c r="R29534" s="127"/>
    </row>
    <row r="29535" spans="7:18" x14ac:dyDescent="0.2">
      <c r="G29535" s="64"/>
      <c r="H29535" s="64"/>
      <c r="O29535" s="87"/>
      <c r="P29535" s="127"/>
      <c r="Q29535" s="127"/>
      <c r="R29535" s="127"/>
    </row>
    <row r="29536" spans="7:18" x14ac:dyDescent="0.2">
      <c r="G29536" s="64"/>
      <c r="H29536" s="64"/>
      <c r="O29536" s="87"/>
      <c r="P29536" s="127"/>
      <c r="Q29536" s="127"/>
      <c r="R29536" s="127"/>
    </row>
    <row r="29537" spans="7:18" x14ac:dyDescent="0.2">
      <c r="G29537" s="64"/>
      <c r="H29537" s="64"/>
      <c r="O29537" s="87"/>
      <c r="P29537" s="127"/>
      <c r="Q29537" s="127"/>
      <c r="R29537" s="127"/>
    </row>
    <row r="29538" spans="7:18" x14ac:dyDescent="0.2">
      <c r="G29538" s="64"/>
      <c r="H29538" s="64"/>
      <c r="O29538" s="87"/>
      <c r="P29538" s="127"/>
      <c r="Q29538" s="127"/>
      <c r="R29538" s="127"/>
    </row>
    <row r="29539" spans="7:18" x14ac:dyDescent="0.2">
      <c r="G29539" s="64"/>
      <c r="H29539" s="64"/>
      <c r="O29539" s="87"/>
      <c r="P29539" s="127"/>
      <c r="Q29539" s="127"/>
      <c r="R29539" s="127"/>
    </row>
    <row r="29540" spans="7:18" x14ac:dyDescent="0.2">
      <c r="G29540" s="64"/>
      <c r="H29540" s="64"/>
      <c r="O29540" s="87"/>
      <c r="P29540" s="127"/>
      <c r="Q29540" s="127"/>
      <c r="R29540" s="127"/>
    </row>
    <row r="29541" spans="7:18" x14ac:dyDescent="0.2">
      <c r="G29541" s="64"/>
      <c r="H29541" s="64"/>
      <c r="O29541" s="87"/>
      <c r="P29541" s="127"/>
      <c r="Q29541" s="127"/>
      <c r="R29541" s="127"/>
    </row>
    <row r="29542" spans="7:18" x14ac:dyDescent="0.2">
      <c r="G29542" s="64"/>
      <c r="H29542" s="64"/>
      <c r="O29542" s="87"/>
      <c r="P29542" s="127"/>
      <c r="Q29542" s="127"/>
      <c r="R29542" s="127"/>
    </row>
    <row r="29543" spans="7:18" x14ac:dyDescent="0.2">
      <c r="G29543" s="64"/>
      <c r="H29543" s="64"/>
      <c r="O29543" s="87"/>
      <c r="P29543" s="127"/>
      <c r="Q29543" s="127"/>
      <c r="R29543" s="127"/>
    </row>
    <row r="29544" spans="7:18" x14ac:dyDescent="0.2">
      <c r="G29544" s="64"/>
      <c r="H29544" s="64"/>
      <c r="O29544" s="87"/>
      <c r="P29544" s="127"/>
      <c r="Q29544" s="127"/>
      <c r="R29544" s="127"/>
    </row>
    <row r="29545" spans="7:18" x14ac:dyDescent="0.2">
      <c r="G29545" s="64"/>
      <c r="H29545" s="64"/>
      <c r="O29545" s="87"/>
      <c r="P29545" s="127"/>
      <c r="Q29545" s="127"/>
      <c r="R29545" s="127"/>
    </row>
    <row r="29546" spans="7:18" x14ac:dyDescent="0.2">
      <c r="G29546" s="64"/>
      <c r="H29546" s="64"/>
      <c r="O29546" s="87"/>
      <c r="P29546" s="127"/>
      <c r="Q29546" s="127"/>
      <c r="R29546" s="127"/>
    </row>
    <row r="29547" spans="7:18" x14ac:dyDescent="0.2">
      <c r="G29547" s="64"/>
      <c r="H29547" s="64"/>
      <c r="O29547" s="87"/>
      <c r="P29547" s="127"/>
      <c r="Q29547" s="127"/>
      <c r="R29547" s="127"/>
    </row>
    <row r="29548" spans="7:18" x14ac:dyDescent="0.2">
      <c r="G29548" s="64"/>
      <c r="H29548" s="64"/>
      <c r="O29548" s="87"/>
      <c r="P29548" s="127"/>
      <c r="Q29548" s="127"/>
      <c r="R29548" s="127"/>
    </row>
    <row r="29549" spans="7:18" x14ac:dyDescent="0.2">
      <c r="G29549" s="64"/>
      <c r="H29549" s="64"/>
      <c r="O29549" s="87"/>
      <c r="P29549" s="127"/>
      <c r="Q29549" s="127"/>
      <c r="R29549" s="127"/>
    </row>
    <row r="29550" spans="7:18" x14ac:dyDescent="0.2">
      <c r="G29550" s="64"/>
      <c r="H29550" s="64"/>
      <c r="O29550" s="87"/>
      <c r="P29550" s="127"/>
      <c r="Q29550" s="127"/>
      <c r="R29550" s="127"/>
    </row>
    <row r="29551" spans="7:18" x14ac:dyDescent="0.2">
      <c r="G29551" s="64"/>
      <c r="H29551" s="64"/>
      <c r="O29551" s="87"/>
      <c r="P29551" s="127"/>
      <c r="Q29551" s="127"/>
      <c r="R29551" s="127"/>
    </row>
    <row r="29552" spans="7:18" x14ac:dyDescent="0.2">
      <c r="G29552" s="64"/>
      <c r="H29552" s="64"/>
      <c r="O29552" s="87"/>
      <c r="P29552" s="127"/>
      <c r="Q29552" s="127"/>
      <c r="R29552" s="127"/>
    </row>
    <row r="29553" spans="7:18" x14ac:dyDescent="0.2">
      <c r="G29553" s="64"/>
      <c r="H29553" s="64"/>
      <c r="O29553" s="87"/>
      <c r="P29553" s="127"/>
      <c r="Q29553" s="127"/>
      <c r="R29553" s="127"/>
    </row>
    <row r="29554" spans="7:18" x14ac:dyDescent="0.2">
      <c r="G29554" s="64"/>
      <c r="H29554" s="64"/>
      <c r="O29554" s="87"/>
      <c r="P29554" s="127"/>
      <c r="Q29554" s="127"/>
      <c r="R29554" s="127"/>
    </row>
    <row r="29555" spans="7:18" x14ac:dyDescent="0.2">
      <c r="G29555" s="64"/>
      <c r="H29555" s="64"/>
      <c r="O29555" s="87"/>
      <c r="P29555" s="127"/>
      <c r="Q29555" s="127"/>
      <c r="R29555" s="127"/>
    </row>
    <row r="29556" spans="7:18" x14ac:dyDescent="0.2">
      <c r="G29556" s="64"/>
      <c r="H29556" s="64"/>
      <c r="O29556" s="87"/>
      <c r="P29556" s="127"/>
      <c r="Q29556" s="127"/>
      <c r="R29556" s="127"/>
    </row>
    <row r="29557" spans="7:18" x14ac:dyDescent="0.2">
      <c r="G29557" s="64"/>
      <c r="H29557" s="64"/>
      <c r="O29557" s="87"/>
      <c r="P29557" s="127"/>
      <c r="Q29557" s="127"/>
      <c r="R29557" s="127"/>
    </row>
    <row r="29558" spans="7:18" x14ac:dyDescent="0.2">
      <c r="G29558" s="64"/>
      <c r="H29558" s="64"/>
      <c r="O29558" s="87"/>
      <c r="P29558" s="127"/>
      <c r="Q29558" s="127"/>
      <c r="R29558" s="127"/>
    </row>
    <row r="29559" spans="7:18" x14ac:dyDescent="0.2">
      <c r="G29559" s="64"/>
      <c r="H29559" s="64"/>
      <c r="O29559" s="87"/>
      <c r="P29559" s="127"/>
      <c r="Q29559" s="127"/>
      <c r="R29559" s="127"/>
    </row>
    <row r="29560" spans="7:18" x14ac:dyDescent="0.2">
      <c r="G29560" s="64"/>
      <c r="H29560" s="64"/>
      <c r="O29560" s="87"/>
      <c r="P29560" s="127"/>
      <c r="Q29560" s="127"/>
      <c r="R29560" s="127"/>
    </row>
    <row r="29561" spans="7:18" x14ac:dyDescent="0.2">
      <c r="G29561" s="64"/>
      <c r="H29561" s="64"/>
      <c r="O29561" s="87"/>
      <c r="P29561" s="127"/>
      <c r="Q29561" s="127"/>
      <c r="R29561" s="127"/>
    </row>
    <row r="29562" spans="7:18" x14ac:dyDescent="0.2">
      <c r="G29562" s="64"/>
      <c r="H29562" s="64"/>
      <c r="O29562" s="87"/>
      <c r="P29562" s="127"/>
      <c r="Q29562" s="127"/>
      <c r="R29562" s="127"/>
    </row>
    <row r="29563" spans="7:18" x14ac:dyDescent="0.2">
      <c r="G29563" s="64"/>
      <c r="H29563" s="64"/>
      <c r="O29563" s="87"/>
      <c r="P29563" s="127"/>
      <c r="Q29563" s="127"/>
      <c r="R29563" s="127"/>
    </row>
    <row r="29564" spans="7:18" x14ac:dyDescent="0.2">
      <c r="G29564" s="64"/>
      <c r="H29564" s="64"/>
      <c r="O29564" s="87"/>
      <c r="P29564" s="127"/>
      <c r="Q29564" s="127"/>
      <c r="R29564" s="127"/>
    </row>
    <row r="29565" spans="7:18" x14ac:dyDescent="0.2">
      <c r="G29565" s="64"/>
      <c r="H29565" s="64"/>
      <c r="O29565" s="87"/>
      <c r="P29565" s="127"/>
      <c r="Q29565" s="127"/>
      <c r="R29565" s="127"/>
    </row>
    <row r="29566" spans="7:18" x14ac:dyDescent="0.2">
      <c r="G29566" s="64"/>
      <c r="H29566" s="64"/>
      <c r="O29566" s="87"/>
      <c r="P29566" s="127"/>
      <c r="Q29566" s="127"/>
      <c r="R29566" s="127"/>
    </row>
    <row r="29567" spans="7:18" x14ac:dyDescent="0.2">
      <c r="G29567" s="64"/>
      <c r="H29567" s="64"/>
      <c r="O29567" s="87"/>
      <c r="P29567" s="127"/>
      <c r="Q29567" s="127"/>
      <c r="R29567" s="127"/>
    </row>
    <row r="29568" spans="7:18" x14ac:dyDescent="0.2">
      <c r="G29568" s="64"/>
      <c r="H29568" s="64"/>
      <c r="O29568" s="87"/>
      <c r="P29568" s="127"/>
      <c r="Q29568" s="127"/>
      <c r="R29568" s="127"/>
    </row>
    <row r="29569" spans="7:18" x14ac:dyDescent="0.2">
      <c r="G29569" s="64"/>
      <c r="H29569" s="64"/>
      <c r="O29569" s="87"/>
      <c r="P29569" s="127"/>
      <c r="Q29569" s="127"/>
      <c r="R29569" s="127"/>
    </row>
    <row r="29570" spans="7:18" x14ac:dyDescent="0.2">
      <c r="G29570" s="64"/>
      <c r="H29570" s="64"/>
      <c r="O29570" s="87"/>
      <c r="P29570" s="127"/>
      <c r="Q29570" s="127"/>
      <c r="R29570" s="127"/>
    </row>
    <row r="29571" spans="7:18" x14ac:dyDescent="0.2">
      <c r="G29571" s="64"/>
      <c r="H29571" s="64"/>
      <c r="O29571" s="87"/>
      <c r="P29571" s="127"/>
      <c r="Q29571" s="127"/>
      <c r="R29571" s="127"/>
    </row>
    <row r="29572" spans="7:18" x14ac:dyDescent="0.2">
      <c r="G29572" s="64"/>
      <c r="H29572" s="64"/>
      <c r="O29572" s="87"/>
      <c r="P29572" s="127"/>
      <c r="Q29572" s="127"/>
      <c r="R29572" s="127"/>
    </row>
    <row r="29573" spans="7:18" x14ac:dyDescent="0.2">
      <c r="G29573" s="64"/>
      <c r="H29573" s="64"/>
      <c r="O29573" s="87"/>
      <c r="P29573" s="127"/>
      <c r="Q29573" s="127"/>
      <c r="R29573" s="127"/>
    </row>
    <row r="29574" spans="7:18" x14ac:dyDescent="0.2">
      <c r="G29574" s="64"/>
      <c r="H29574" s="64"/>
      <c r="O29574" s="87"/>
      <c r="P29574" s="127"/>
      <c r="Q29574" s="127"/>
      <c r="R29574" s="127"/>
    </row>
    <row r="29575" spans="7:18" x14ac:dyDescent="0.2">
      <c r="G29575" s="64"/>
      <c r="H29575" s="64"/>
      <c r="O29575" s="87"/>
      <c r="P29575" s="127"/>
      <c r="Q29575" s="127"/>
      <c r="R29575" s="127"/>
    </row>
    <row r="29576" spans="7:18" x14ac:dyDescent="0.2">
      <c r="G29576" s="64"/>
      <c r="H29576" s="64"/>
      <c r="O29576" s="87"/>
      <c r="P29576" s="127"/>
      <c r="Q29576" s="127"/>
      <c r="R29576" s="127"/>
    </row>
    <row r="29577" spans="7:18" x14ac:dyDescent="0.2">
      <c r="G29577" s="64"/>
      <c r="H29577" s="64"/>
      <c r="O29577" s="87"/>
      <c r="P29577" s="127"/>
      <c r="Q29577" s="127"/>
      <c r="R29577" s="127"/>
    </row>
    <row r="29578" spans="7:18" x14ac:dyDescent="0.2">
      <c r="G29578" s="64"/>
      <c r="H29578" s="64"/>
      <c r="O29578" s="87"/>
      <c r="P29578" s="127"/>
      <c r="Q29578" s="127"/>
      <c r="R29578" s="127"/>
    </row>
    <row r="29579" spans="7:18" x14ac:dyDescent="0.2">
      <c r="G29579" s="64"/>
      <c r="H29579" s="64"/>
      <c r="O29579" s="87"/>
      <c r="P29579" s="127"/>
      <c r="Q29579" s="127"/>
      <c r="R29579" s="127"/>
    </row>
    <row r="29580" spans="7:18" x14ac:dyDescent="0.2">
      <c r="G29580" s="64"/>
      <c r="H29580" s="64"/>
      <c r="O29580" s="87"/>
      <c r="P29580" s="127"/>
      <c r="Q29580" s="127"/>
      <c r="R29580" s="127"/>
    </row>
    <row r="29581" spans="7:18" x14ac:dyDescent="0.2">
      <c r="G29581" s="64"/>
      <c r="H29581" s="64"/>
      <c r="O29581" s="87"/>
      <c r="P29581" s="127"/>
      <c r="Q29581" s="127"/>
      <c r="R29581" s="127"/>
    </row>
    <row r="29582" spans="7:18" x14ac:dyDescent="0.2">
      <c r="G29582" s="64"/>
      <c r="H29582" s="64"/>
      <c r="O29582" s="87"/>
      <c r="P29582" s="127"/>
      <c r="Q29582" s="127"/>
      <c r="R29582" s="127"/>
    </row>
    <row r="29583" spans="7:18" x14ac:dyDescent="0.2">
      <c r="G29583" s="64"/>
      <c r="H29583" s="64"/>
      <c r="O29583" s="87"/>
      <c r="P29583" s="127"/>
      <c r="Q29583" s="127"/>
      <c r="R29583" s="127"/>
    </row>
    <row r="29584" spans="7:18" x14ac:dyDescent="0.2">
      <c r="G29584" s="64"/>
      <c r="H29584" s="64"/>
      <c r="O29584" s="87"/>
      <c r="P29584" s="127"/>
      <c r="Q29584" s="127"/>
      <c r="R29584" s="127"/>
    </row>
    <row r="29585" spans="7:18" x14ac:dyDescent="0.2">
      <c r="G29585" s="64"/>
      <c r="H29585" s="64"/>
      <c r="O29585" s="87"/>
      <c r="P29585" s="127"/>
      <c r="Q29585" s="127"/>
      <c r="R29585" s="127"/>
    </row>
    <row r="29586" spans="7:18" x14ac:dyDescent="0.2">
      <c r="G29586" s="64"/>
      <c r="H29586" s="64"/>
      <c r="O29586" s="87"/>
      <c r="P29586" s="127"/>
      <c r="Q29586" s="127"/>
      <c r="R29586" s="127"/>
    </row>
    <row r="29587" spans="7:18" x14ac:dyDescent="0.2">
      <c r="G29587" s="64"/>
      <c r="H29587" s="64"/>
      <c r="O29587" s="87"/>
      <c r="P29587" s="127"/>
      <c r="Q29587" s="127"/>
      <c r="R29587" s="127"/>
    </row>
    <row r="29588" spans="7:18" x14ac:dyDescent="0.2">
      <c r="G29588" s="64"/>
      <c r="H29588" s="64"/>
      <c r="O29588" s="87"/>
      <c r="P29588" s="127"/>
      <c r="Q29588" s="127"/>
      <c r="R29588" s="127"/>
    </row>
    <row r="29589" spans="7:18" x14ac:dyDescent="0.2">
      <c r="G29589" s="64"/>
      <c r="H29589" s="64"/>
      <c r="O29589" s="87"/>
      <c r="P29589" s="127"/>
      <c r="Q29589" s="127"/>
      <c r="R29589" s="127"/>
    </row>
    <row r="29590" spans="7:18" x14ac:dyDescent="0.2">
      <c r="G29590" s="64"/>
      <c r="H29590" s="64"/>
      <c r="O29590" s="87"/>
      <c r="P29590" s="127"/>
      <c r="Q29590" s="127"/>
      <c r="R29590" s="127"/>
    </row>
    <row r="29591" spans="7:18" x14ac:dyDescent="0.2">
      <c r="G29591" s="64"/>
      <c r="H29591" s="64"/>
      <c r="O29591" s="87"/>
      <c r="P29591" s="127"/>
      <c r="Q29591" s="127"/>
      <c r="R29591" s="127"/>
    </row>
    <row r="29592" spans="7:18" x14ac:dyDescent="0.2">
      <c r="G29592" s="64"/>
      <c r="H29592" s="64"/>
      <c r="O29592" s="87"/>
      <c r="P29592" s="127"/>
      <c r="Q29592" s="127"/>
      <c r="R29592" s="127"/>
    </row>
    <row r="29593" spans="7:18" x14ac:dyDescent="0.2">
      <c r="G29593" s="64"/>
      <c r="H29593" s="64"/>
      <c r="O29593" s="87"/>
      <c r="P29593" s="127"/>
      <c r="Q29593" s="127"/>
      <c r="R29593" s="127"/>
    </row>
    <row r="29594" spans="7:18" x14ac:dyDescent="0.2">
      <c r="G29594" s="64"/>
      <c r="H29594" s="64"/>
      <c r="O29594" s="87"/>
      <c r="P29594" s="127"/>
      <c r="Q29594" s="127"/>
      <c r="R29594" s="127"/>
    </row>
    <row r="29595" spans="7:18" x14ac:dyDescent="0.2">
      <c r="G29595" s="64"/>
      <c r="H29595" s="64"/>
      <c r="O29595" s="87"/>
      <c r="P29595" s="127"/>
      <c r="Q29595" s="127"/>
      <c r="R29595" s="127"/>
    </row>
    <row r="29596" spans="7:18" x14ac:dyDescent="0.2">
      <c r="G29596" s="64"/>
      <c r="H29596" s="64"/>
      <c r="O29596" s="87"/>
      <c r="P29596" s="127"/>
      <c r="Q29596" s="127"/>
      <c r="R29596" s="127"/>
    </row>
    <row r="29597" spans="7:18" x14ac:dyDescent="0.2">
      <c r="G29597" s="64"/>
      <c r="H29597" s="64"/>
      <c r="O29597" s="87"/>
      <c r="P29597" s="127"/>
      <c r="Q29597" s="127"/>
      <c r="R29597" s="127"/>
    </row>
    <row r="29598" spans="7:18" x14ac:dyDescent="0.2">
      <c r="G29598" s="64"/>
      <c r="H29598" s="64"/>
      <c r="O29598" s="87"/>
      <c r="P29598" s="127"/>
      <c r="Q29598" s="127"/>
      <c r="R29598" s="127"/>
    </row>
    <row r="29599" spans="7:18" x14ac:dyDescent="0.2">
      <c r="G29599" s="64"/>
      <c r="H29599" s="64"/>
      <c r="O29599" s="87"/>
      <c r="P29599" s="127"/>
      <c r="Q29599" s="127"/>
      <c r="R29599" s="127"/>
    </row>
    <row r="29600" spans="7:18" x14ac:dyDescent="0.2">
      <c r="G29600" s="64"/>
      <c r="H29600" s="64"/>
      <c r="O29600" s="87"/>
      <c r="P29600" s="127"/>
      <c r="Q29600" s="127"/>
      <c r="R29600" s="127"/>
    </row>
    <row r="29601" spans="7:18" x14ac:dyDescent="0.2">
      <c r="G29601" s="64"/>
      <c r="H29601" s="64"/>
      <c r="O29601" s="87"/>
      <c r="P29601" s="127"/>
      <c r="Q29601" s="127"/>
      <c r="R29601" s="127"/>
    </row>
    <row r="29602" spans="7:18" x14ac:dyDescent="0.2">
      <c r="G29602" s="64"/>
      <c r="H29602" s="64"/>
      <c r="O29602" s="87"/>
      <c r="P29602" s="127"/>
      <c r="Q29602" s="127"/>
      <c r="R29602" s="127"/>
    </row>
    <row r="29603" spans="7:18" x14ac:dyDescent="0.2">
      <c r="G29603" s="64"/>
      <c r="H29603" s="64"/>
      <c r="O29603" s="87"/>
      <c r="P29603" s="127"/>
      <c r="Q29603" s="127"/>
      <c r="R29603" s="127"/>
    </row>
    <row r="29604" spans="7:18" x14ac:dyDescent="0.2">
      <c r="G29604" s="64"/>
      <c r="H29604" s="64"/>
      <c r="O29604" s="87"/>
      <c r="P29604" s="127"/>
      <c r="Q29604" s="127"/>
      <c r="R29604" s="127"/>
    </row>
    <row r="29605" spans="7:18" x14ac:dyDescent="0.2">
      <c r="G29605" s="64"/>
      <c r="H29605" s="64"/>
      <c r="O29605" s="87"/>
      <c r="P29605" s="127"/>
      <c r="Q29605" s="127"/>
      <c r="R29605" s="127"/>
    </row>
    <row r="29606" spans="7:18" x14ac:dyDescent="0.2">
      <c r="G29606" s="64"/>
      <c r="H29606" s="64"/>
      <c r="O29606" s="87"/>
      <c r="P29606" s="127"/>
      <c r="Q29606" s="127"/>
      <c r="R29606" s="127"/>
    </row>
    <row r="29607" spans="7:18" x14ac:dyDescent="0.2">
      <c r="G29607" s="64"/>
      <c r="H29607" s="64"/>
      <c r="O29607" s="87"/>
      <c r="P29607" s="127"/>
      <c r="Q29607" s="127"/>
      <c r="R29607" s="127"/>
    </row>
    <row r="29608" spans="7:18" x14ac:dyDescent="0.2">
      <c r="G29608" s="64"/>
      <c r="H29608" s="64"/>
      <c r="O29608" s="87"/>
      <c r="P29608" s="127"/>
      <c r="Q29608" s="127"/>
      <c r="R29608" s="127"/>
    </row>
    <row r="29609" spans="7:18" x14ac:dyDescent="0.2">
      <c r="G29609" s="64"/>
      <c r="H29609" s="64"/>
      <c r="O29609" s="87"/>
      <c r="P29609" s="127"/>
      <c r="Q29609" s="127"/>
      <c r="R29609" s="127"/>
    </row>
    <row r="29610" spans="7:18" x14ac:dyDescent="0.2">
      <c r="G29610" s="64"/>
      <c r="H29610" s="64"/>
      <c r="O29610" s="87"/>
      <c r="P29610" s="127"/>
      <c r="Q29610" s="127"/>
      <c r="R29610" s="127"/>
    </row>
    <row r="29611" spans="7:18" x14ac:dyDescent="0.2">
      <c r="G29611" s="64"/>
      <c r="H29611" s="64"/>
      <c r="O29611" s="87"/>
      <c r="P29611" s="127"/>
      <c r="Q29611" s="127"/>
      <c r="R29611" s="127"/>
    </row>
    <row r="29612" spans="7:18" x14ac:dyDescent="0.2">
      <c r="G29612" s="64"/>
      <c r="H29612" s="64"/>
      <c r="O29612" s="87"/>
      <c r="P29612" s="127"/>
      <c r="Q29612" s="127"/>
      <c r="R29612" s="127"/>
    </row>
    <row r="29613" spans="7:18" x14ac:dyDescent="0.2">
      <c r="G29613" s="64"/>
      <c r="H29613" s="64"/>
      <c r="O29613" s="87"/>
      <c r="P29613" s="127"/>
      <c r="Q29613" s="127"/>
      <c r="R29613" s="127"/>
    </row>
    <row r="29614" spans="7:18" x14ac:dyDescent="0.2">
      <c r="G29614" s="64"/>
      <c r="H29614" s="64"/>
      <c r="O29614" s="87"/>
      <c r="P29614" s="127"/>
      <c r="Q29614" s="127"/>
      <c r="R29614" s="127"/>
    </row>
    <row r="29615" spans="7:18" x14ac:dyDescent="0.2">
      <c r="G29615" s="64"/>
      <c r="H29615" s="64"/>
      <c r="O29615" s="87"/>
      <c r="P29615" s="127"/>
      <c r="Q29615" s="127"/>
      <c r="R29615" s="127"/>
    </row>
    <row r="29616" spans="7:18" x14ac:dyDescent="0.2">
      <c r="G29616" s="64"/>
      <c r="H29616" s="64"/>
      <c r="O29616" s="87"/>
      <c r="P29616" s="127"/>
      <c r="Q29616" s="127"/>
      <c r="R29616" s="127"/>
    </row>
    <row r="29617" spans="7:18" x14ac:dyDescent="0.2">
      <c r="G29617" s="64"/>
      <c r="H29617" s="64"/>
      <c r="O29617" s="87"/>
      <c r="P29617" s="127"/>
      <c r="Q29617" s="127"/>
      <c r="R29617" s="127"/>
    </row>
    <row r="29618" spans="7:18" x14ac:dyDescent="0.2">
      <c r="G29618" s="64"/>
      <c r="H29618" s="64"/>
      <c r="O29618" s="87"/>
      <c r="P29618" s="127"/>
      <c r="Q29618" s="127"/>
      <c r="R29618" s="127"/>
    </row>
    <row r="29619" spans="7:18" x14ac:dyDescent="0.2">
      <c r="G29619" s="64"/>
      <c r="H29619" s="64"/>
      <c r="O29619" s="87"/>
      <c r="P29619" s="127"/>
      <c r="Q29619" s="127"/>
      <c r="R29619" s="127"/>
    </row>
    <row r="29620" spans="7:18" x14ac:dyDescent="0.2">
      <c r="G29620" s="64"/>
      <c r="H29620" s="64"/>
      <c r="O29620" s="87"/>
      <c r="P29620" s="127"/>
      <c r="Q29620" s="127"/>
      <c r="R29620" s="127"/>
    </row>
    <row r="29621" spans="7:18" x14ac:dyDescent="0.2">
      <c r="G29621" s="64"/>
      <c r="H29621" s="64"/>
      <c r="O29621" s="87"/>
      <c r="P29621" s="127"/>
      <c r="Q29621" s="127"/>
      <c r="R29621" s="127"/>
    </row>
    <row r="29622" spans="7:18" x14ac:dyDescent="0.2">
      <c r="G29622" s="64"/>
      <c r="H29622" s="64"/>
      <c r="O29622" s="87"/>
      <c r="P29622" s="127"/>
      <c r="Q29622" s="127"/>
      <c r="R29622" s="127"/>
    </row>
    <row r="29623" spans="7:18" x14ac:dyDescent="0.2">
      <c r="G29623" s="64"/>
      <c r="H29623" s="64"/>
      <c r="O29623" s="87"/>
      <c r="P29623" s="127"/>
      <c r="Q29623" s="127"/>
      <c r="R29623" s="127"/>
    </row>
    <row r="29624" spans="7:18" x14ac:dyDescent="0.2">
      <c r="G29624" s="64"/>
      <c r="H29624" s="64"/>
      <c r="O29624" s="87"/>
      <c r="P29624" s="127"/>
      <c r="Q29624" s="127"/>
      <c r="R29624" s="127"/>
    </row>
    <row r="29625" spans="7:18" x14ac:dyDescent="0.2">
      <c r="G29625" s="64"/>
      <c r="H29625" s="64"/>
      <c r="O29625" s="87"/>
      <c r="P29625" s="127"/>
      <c r="Q29625" s="127"/>
      <c r="R29625" s="127"/>
    </row>
    <row r="29626" spans="7:18" x14ac:dyDescent="0.2">
      <c r="G29626" s="64"/>
      <c r="H29626" s="64"/>
      <c r="O29626" s="87"/>
      <c r="P29626" s="127"/>
      <c r="Q29626" s="127"/>
      <c r="R29626" s="127"/>
    </row>
    <row r="29627" spans="7:18" x14ac:dyDescent="0.2">
      <c r="G29627" s="64"/>
      <c r="H29627" s="64"/>
      <c r="O29627" s="87"/>
      <c r="P29627" s="127"/>
      <c r="Q29627" s="127"/>
      <c r="R29627" s="127"/>
    </row>
    <row r="29628" spans="7:18" x14ac:dyDescent="0.2">
      <c r="G29628" s="64"/>
      <c r="H29628" s="64"/>
      <c r="O29628" s="87"/>
      <c r="P29628" s="127"/>
      <c r="Q29628" s="127"/>
      <c r="R29628" s="127"/>
    </row>
    <row r="29629" spans="7:18" x14ac:dyDescent="0.2">
      <c r="G29629" s="64"/>
      <c r="H29629" s="64"/>
      <c r="O29629" s="87"/>
      <c r="P29629" s="127"/>
      <c r="Q29629" s="127"/>
      <c r="R29629" s="127"/>
    </row>
    <row r="29630" spans="7:18" x14ac:dyDescent="0.2">
      <c r="G29630" s="64"/>
      <c r="H29630" s="64"/>
      <c r="O29630" s="87"/>
      <c r="P29630" s="127"/>
      <c r="Q29630" s="127"/>
      <c r="R29630" s="127"/>
    </row>
    <row r="29631" spans="7:18" x14ac:dyDescent="0.2">
      <c r="G29631" s="64"/>
      <c r="H29631" s="64"/>
      <c r="O29631" s="87"/>
      <c r="P29631" s="127"/>
      <c r="Q29631" s="127"/>
      <c r="R29631" s="127"/>
    </row>
    <row r="29632" spans="7:18" x14ac:dyDescent="0.2">
      <c r="G29632" s="64"/>
      <c r="H29632" s="64"/>
      <c r="O29632" s="87"/>
      <c r="P29632" s="127"/>
      <c r="Q29632" s="127"/>
      <c r="R29632" s="127"/>
    </row>
    <row r="29633" spans="7:18" x14ac:dyDescent="0.2">
      <c r="G29633" s="64"/>
      <c r="H29633" s="64"/>
      <c r="O29633" s="87"/>
      <c r="P29633" s="127"/>
      <c r="Q29633" s="127"/>
      <c r="R29633" s="127"/>
    </row>
    <row r="29634" spans="7:18" x14ac:dyDescent="0.2">
      <c r="G29634" s="64"/>
      <c r="H29634" s="64"/>
      <c r="O29634" s="87"/>
      <c r="P29634" s="127"/>
      <c r="Q29634" s="127"/>
      <c r="R29634" s="127"/>
    </row>
    <row r="29635" spans="7:18" x14ac:dyDescent="0.2">
      <c r="G29635" s="64"/>
      <c r="H29635" s="64"/>
      <c r="O29635" s="87"/>
      <c r="P29635" s="127"/>
      <c r="Q29635" s="127"/>
      <c r="R29635" s="127"/>
    </row>
    <row r="29636" spans="7:18" x14ac:dyDescent="0.2">
      <c r="G29636" s="64"/>
      <c r="H29636" s="64"/>
      <c r="O29636" s="87"/>
      <c r="P29636" s="127"/>
      <c r="Q29636" s="127"/>
      <c r="R29636" s="127"/>
    </row>
    <row r="29637" spans="7:18" x14ac:dyDescent="0.2">
      <c r="G29637" s="64"/>
      <c r="H29637" s="64"/>
      <c r="O29637" s="87"/>
      <c r="P29637" s="127"/>
      <c r="Q29637" s="127"/>
      <c r="R29637" s="127"/>
    </row>
    <row r="29638" spans="7:18" x14ac:dyDescent="0.2">
      <c r="G29638" s="64"/>
      <c r="H29638" s="64"/>
      <c r="O29638" s="87"/>
      <c r="P29638" s="127"/>
      <c r="Q29638" s="127"/>
      <c r="R29638" s="127"/>
    </row>
    <row r="29639" spans="7:18" x14ac:dyDescent="0.2">
      <c r="G29639" s="64"/>
      <c r="H29639" s="64"/>
      <c r="O29639" s="87"/>
      <c r="P29639" s="127"/>
      <c r="Q29639" s="127"/>
      <c r="R29639" s="127"/>
    </row>
    <row r="29640" spans="7:18" x14ac:dyDescent="0.2">
      <c r="G29640" s="64"/>
      <c r="H29640" s="64"/>
      <c r="O29640" s="87"/>
      <c r="P29640" s="127"/>
      <c r="Q29640" s="127"/>
      <c r="R29640" s="127"/>
    </row>
    <row r="29641" spans="7:18" x14ac:dyDescent="0.2">
      <c r="G29641" s="64"/>
      <c r="H29641" s="64"/>
      <c r="O29641" s="87"/>
      <c r="P29641" s="127"/>
      <c r="Q29641" s="127"/>
      <c r="R29641" s="127"/>
    </row>
    <row r="29642" spans="7:18" x14ac:dyDescent="0.2">
      <c r="G29642" s="64"/>
      <c r="H29642" s="64"/>
      <c r="O29642" s="87"/>
      <c r="P29642" s="127"/>
      <c r="Q29642" s="127"/>
      <c r="R29642" s="127"/>
    </row>
    <row r="29643" spans="7:18" x14ac:dyDescent="0.2">
      <c r="G29643" s="64"/>
      <c r="H29643" s="64"/>
      <c r="O29643" s="87"/>
      <c r="P29643" s="127"/>
      <c r="Q29643" s="127"/>
      <c r="R29643" s="127"/>
    </row>
    <row r="29644" spans="7:18" x14ac:dyDescent="0.2">
      <c r="G29644" s="64"/>
      <c r="H29644" s="64"/>
      <c r="O29644" s="87"/>
      <c r="P29644" s="127"/>
      <c r="Q29644" s="127"/>
      <c r="R29644" s="127"/>
    </row>
    <row r="29645" spans="7:18" x14ac:dyDescent="0.2">
      <c r="G29645" s="64"/>
      <c r="H29645" s="64"/>
      <c r="O29645" s="87"/>
      <c r="P29645" s="127"/>
      <c r="Q29645" s="127"/>
      <c r="R29645" s="127"/>
    </row>
    <row r="29646" spans="7:18" x14ac:dyDescent="0.2">
      <c r="G29646" s="64"/>
      <c r="H29646" s="64"/>
      <c r="O29646" s="87"/>
      <c r="P29646" s="127"/>
      <c r="Q29646" s="127"/>
      <c r="R29646" s="127"/>
    </row>
    <row r="29647" spans="7:18" x14ac:dyDescent="0.2">
      <c r="G29647" s="64"/>
      <c r="H29647" s="64"/>
      <c r="O29647" s="87"/>
      <c r="P29647" s="127"/>
      <c r="Q29647" s="127"/>
      <c r="R29647" s="127"/>
    </row>
    <row r="29648" spans="7:18" x14ac:dyDescent="0.2">
      <c r="G29648" s="64"/>
      <c r="H29648" s="64"/>
      <c r="O29648" s="87"/>
      <c r="P29648" s="127"/>
      <c r="Q29648" s="127"/>
      <c r="R29648" s="127"/>
    </row>
    <row r="29649" spans="7:18" x14ac:dyDescent="0.2">
      <c r="G29649" s="64"/>
      <c r="H29649" s="64"/>
      <c r="O29649" s="87"/>
      <c r="P29649" s="127"/>
      <c r="Q29649" s="127"/>
      <c r="R29649" s="127"/>
    </row>
    <row r="29650" spans="7:18" x14ac:dyDescent="0.2">
      <c r="G29650" s="64"/>
      <c r="H29650" s="64"/>
      <c r="O29650" s="87"/>
      <c r="P29650" s="127"/>
      <c r="Q29650" s="127"/>
      <c r="R29650" s="127"/>
    </row>
    <row r="29651" spans="7:18" x14ac:dyDescent="0.2">
      <c r="G29651" s="64"/>
      <c r="H29651" s="64"/>
      <c r="O29651" s="87"/>
      <c r="P29651" s="127"/>
      <c r="Q29651" s="127"/>
      <c r="R29651" s="127"/>
    </row>
    <row r="29652" spans="7:18" x14ac:dyDescent="0.2">
      <c r="G29652" s="64"/>
      <c r="H29652" s="64"/>
      <c r="O29652" s="87"/>
      <c r="P29652" s="127"/>
      <c r="Q29652" s="127"/>
      <c r="R29652" s="127"/>
    </row>
    <row r="29653" spans="7:18" x14ac:dyDescent="0.2">
      <c r="G29653" s="64"/>
      <c r="H29653" s="64"/>
      <c r="O29653" s="87"/>
      <c r="P29653" s="127"/>
      <c r="Q29653" s="127"/>
      <c r="R29653" s="127"/>
    </row>
    <row r="29654" spans="7:18" x14ac:dyDescent="0.2">
      <c r="G29654" s="64"/>
      <c r="H29654" s="64"/>
      <c r="O29654" s="87"/>
      <c r="P29654" s="127"/>
      <c r="Q29654" s="127"/>
      <c r="R29654" s="127"/>
    </row>
    <row r="29655" spans="7:18" x14ac:dyDescent="0.2">
      <c r="G29655" s="64"/>
      <c r="H29655" s="64"/>
      <c r="O29655" s="87"/>
      <c r="P29655" s="127"/>
      <c r="Q29655" s="127"/>
      <c r="R29655" s="127"/>
    </row>
    <row r="29656" spans="7:18" x14ac:dyDescent="0.2">
      <c r="G29656" s="64"/>
      <c r="H29656" s="64"/>
      <c r="O29656" s="87"/>
      <c r="P29656" s="127"/>
      <c r="Q29656" s="127"/>
      <c r="R29656" s="127"/>
    </row>
    <row r="29657" spans="7:18" x14ac:dyDescent="0.2">
      <c r="G29657" s="64"/>
      <c r="H29657" s="64"/>
      <c r="O29657" s="87"/>
      <c r="P29657" s="127"/>
      <c r="Q29657" s="127"/>
      <c r="R29657" s="127"/>
    </row>
    <row r="29658" spans="7:18" x14ac:dyDescent="0.2">
      <c r="G29658" s="64"/>
      <c r="H29658" s="64"/>
      <c r="O29658" s="87"/>
      <c r="P29658" s="127"/>
      <c r="Q29658" s="127"/>
      <c r="R29658" s="127"/>
    </row>
    <row r="29659" spans="7:18" x14ac:dyDescent="0.2">
      <c r="G29659" s="64"/>
      <c r="H29659" s="64"/>
      <c r="O29659" s="87"/>
      <c r="P29659" s="127"/>
      <c r="Q29659" s="127"/>
      <c r="R29659" s="127"/>
    </row>
    <row r="29660" spans="7:18" x14ac:dyDescent="0.2">
      <c r="G29660" s="64"/>
      <c r="H29660" s="64"/>
      <c r="O29660" s="87"/>
      <c r="P29660" s="127"/>
      <c r="Q29660" s="127"/>
      <c r="R29660" s="127"/>
    </row>
    <row r="29661" spans="7:18" x14ac:dyDescent="0.2">
      <c r="G29661" s="64"/>
      <c r="H29661" s="64"/>
      <c r="O29661" s="87"/>
      <c r="P29661" s="127"/>
      <c r="Q29661" s="127"/>
      <c r="R29661" s="127"/>
    </row>
    <row r="29662" spans="7:18" x14ac:dyDescent="0.2">
      <c r="G29662" s="64"/>
      <c r="H29662" s="64"/>
      <c r="O29662" s="87"/>
      <c r="P29662" s="127"/>
      <c r="Q29662" s="127"/>
      <c r="R29662" s="127"/>
    </row>
    <row r="29663" spans="7:18" x14ac:dyDescent="0.2">
      <c r="G29663" s="64"/>
      <c r="H29663" s="64"/>
      <c r="O29663" s="87"/>
      <c r="P29663" s="127"/>
      <c r="Q29663" s="127"/>
      <c r="R29663" s="127"/>
    </row>
    <row r="29664" spans="7:18" x14ac:dyDescent="0.2">
      <c r="G29664" s="64"/>
      <c r="H29664" s="64"/>
      <c r="O29664" s="87"/>
      <c r="P29664" s="127"/>
      <c r="Q29664" s="127"/>
      <c r="R29664" s="127"/>
    </row>
    <row r="29665" spans="7:18" x14ac:dyDescent="0.2">
      <c r="G29665" s="64"/>
      <c r="H29665" s="64"/>
      <c r="O29665" s="87"/>
      <c r="P29665" s="127"/>
      <c r="Q29665" s="127"/>
      <c r="R29665" s="127"/>
    </row>
    <row r="29666" spans="7:18" x14ac:dyDescent="0.2">
      <c r="G29666" s="64"/>
      <c r="H29666" s="64"/>
      <c r="O29666" s="87"/>
      <c r="P29666" s="127"/>
      <c r="Q29666" s="127"/>
      <c r="R29666" s="127"/>
    </row>
    <row r="29667" spans="7:18" x14ac:dyDescent="0.2">
      <c r="G29667" s="64"/>
      <c r="H29667" s="64"/>
      <c r="O29667" s="87"/>
      <c r="P29667" s="127"/>
      <c r="Q29667" s="127"/>
      <c r="R29667" s="127"/>
    </row>
    <row r="29668" spans="7:18" x14ac:dyDescent="0.2">
      <c r="G29668" s="64"/>
      <c r="H29668" s="64"/>
      <c r="O29668" s="87"/>
      <c r="P29668" s="127"/>
      <c r="Q29668" s="127"/>
      <c r="R29668" s="127"/>
    </row>
    <row r="29669" spans="7:18" x14ac:dyDescent="0.2">
      <c r="G29669" s="64"/>
      <c r="H29669" s="64"/>
      <c r="O29669" s="87"/>
      <c r="P29669" s="127"/>
      <c r="Q29669" s="127"/>
      <c r="R29669" s="127"/>
    </row>
    <row r="29670" spans="7:18" x14ac:dyDescent="0.2">
      <c r="G29670" s="64"/>
      <c r="H29670" s="64"/>
      <c r="O29670" s="87"/>
      <c r="P29670" s="127"/>
      <c r="Q29670" s="127"/>
      <c r="R29670" s="127"/>
    </row>
    <row r="29671" spans="7:18" x14ac:dyDescent="0.2">
      <c r="G29671" s="64"/>
      <c r="H29671" s="64"/>
      <c r="O29671" s="87"/>
      <c r="P29671" s="127"/>
      <c r="Q29671" s="127"/>
      <c r="R29671" s="127"/>
    </row>
    <row r="29672" spans="7:18" x14ac:dyDescent="0.2">
      <c r="G29672" s="64"/>
      <c r="H29672" s="64"/>
      <c r="O29672" s="87"/>
      <c r="P29672" s="127"/>
      <c r="Q29672" s="127"/>
      <c r="R29672" s="127"/>
    </row>
    <row r="29673" spans="7:18" x14ac:dyDescent="0.2">
      <c r="G29673" s="64"/>
      <c r="H29673" s="64"/>
      <c r="O29673" s="87"/>
      <c r="P29673" s="127"/>
      <c r="Q29673" s="127"/>
      <c r="R29673" s="127"/>
    </row>
    <row r="29674" spans="7:18" x14ac:dyDescent="0.2">
      <c r="G29674" s="64"/>
      <c r="H29674" s="64"/>
      <c r="O29674" s="87"/>
      <c r="P29674" s="127"/>
      <c r="Q29674" s="127"/>
      <c r="R29674" s="127"/>
    </row>
    <row r="29675" spans="7:18" x14ac:dyDescent="0.2">
      <c r="G29675" s="64"/>
      <c r="H29675" s="64"/>
      <c r="O29675" s="87"/>
      <c r="P29675" s="127"/>
      <c r="Q29675" s="127"/>
      <c r="R29675" s="127"/>
    </row>
    <row r="29676" spans="7:18" x14ac:dyDescent="0.2">
      <c r="G29676" s="64"/>
      <c r="H29676" s="64"/>
      <c r="O29676" s="87"/>
      <c r="P29676" s="127"/>
      <c r="Q29676" s="127"/>
      <c r="R29676" s="127"/>
    </row>
    <row r="29677" spans="7:18" x14ac:dyDescent="0.2">
      <c r="G29677" s="64"/>
      <c r="H29677" s="64"/>
      <c r="O29677" s="87"/>
      <c r="P29677" s="127"/>
      <c r="Q29677" s="127"/>
      <c r="R29677" s="127"/>
    </row>
    <row r="29678" spans="7:18" x14ac:dyDescent="0.2">
      <c r="G29678" s="64"/>
      <c r="H29678" s="64"/>
      <c r="O29678" s="87"/>
      <c r="P29678" s="127"/>
      <c r="Q29678" s="127"/>
      <c r="R29678" s="127"/>
    </row>
    <row r="29679" spans="7:18" x14ac:dyDescent="0.2">
      <c r="G29679" s="64"/>
      <c r="H29679" s="64"/>
      <c r="O29679" s="87"/>
      <c r="P29679" s="127"/>
      <c r="Q29679" s="127"/>
      <c r="R29679" s="127"/>
    </row>
    <row r="29680" spans="7:18" x14ac:dyDescent="0.2">
      <c r="G29680" s="64"/>
      <c r="H29680" s="64"/>
      <c r="O29680" s="87"/>
      <c r="P29680" s="127"/>
      <c r="Q29680" s="127"/>
      <c r="R29680" s="127"/>
    </row>
    <row r="29681" spans="7:18" x14ac:dyDescent="0.2">
      <c r="G29681" s="64"/>
      <c r="H29681" s="64"/>
      <c r="O29681" s="87"/>
      <c r="P29681" s="127"/>
      <c r="Q29681" s="127"/>
      <c r="R29681" s="127"/>
    </row>
    <row r="29682" spans="7:18" x14ac:dyDescent="0.2">
      <c r="G29682" s="64"/>
      <c r="H29682" s="64"/>
      <c r="O29682" s="87"/>
      <c r="P29682" s="127"/>
      <c r="Q29682" s="127"/>
      <c r="R29682" s="127"/>
    </row>
    <row r="29683" spans="7:18" x14ac:dyDescent="0.2">
      <c r="G29683" s="64"/>
      <c r="H29683" s="64"/>
      <c r="O29683" s="87"/>
      <c r="P29683" s="127"/>
      <c r="Q29683" s="127"/>
      <c r="R29683" s="127"/>
    </row>
    <row r="29684" spans="7:18" x14ac:dyDescent="0.2">
      <c r="G29684" s="64"/>
      <c r="H29684" s="64"/>
      <c r="O29684" s="87"/>
      <c r="P29684" s="127"/>
      <c r="Q29684" s="127"/>
      <c r="R29684" s="127"/>
    </row>
    <row r="29685" spans="7:18" x14ac:dyDescent="0.2">
      <c r="G29685" s="64"/>
      <c r="H29685" s="64"/>
      <c r="O29685" s="87"/>
      <c r="P29685" s="127"/>
      <c r="Q29685" s="127"/>
      <c r="R29685" s="127"/>
    </row>
    <row r="29686" spans="7:18" x14ac:dyDescent="0.2">
      <c r="G29686" s="64"/>
      <c r="H29686" s="64"/>
      <c r="O29686" s="87"/>
      <c r="P29686" s="127"/>
      <c r="Q29686" s="127"/>
      <c r="R29686" s="127"/>
    </row>
    <row r="29687" spans="7:18" x14ac:dyDescent="0.2">
      <c r="G29687" s="64"/>
      <c r="H29687" s="64"/>
      <c r="O29687" s="87"/>
      <c r="P29687" s="127"/>
      <c r="Q29687" s="127"/>
      <c r="R29687" s="127"/>
    </row>
    <row r="29688" spans="7:18" x14ac:dyDescent="0.2">
      <c r="G29688" s="64"/>
      <c r="H29688" s="64"/>
      <c r="O29688" s="87"/>
      <c r="P29688" s="127"/>
      <c r="Q29688" s="127"/>
      <c r="R29688" s="127"/>
    </row>
    <row r="29689" spans="7:18" x14ac:dyDescent="0.2">
      <c r="G29689" s="64"/>
      <c r="H29689" s="64"/>
      <c r="O29689" s="87"/>
      <c r="P29689" s="127"/>
      <c r="Q29689" s="127"/>
      <c r="R29689" s="127"/>
    </row>
    <row r="29690" spans="7:18" x14ac:dyDescent="0.2">
      <c r="G29690" s="64"/>
      <c r="H29690" s="64"/>
      <c r="O29690" s="87"/>
      <c r="P29690" s="127"/>
      <c r="Q29690" s="127"/>
      <c r="R29690" s="127"/>
    </row>
    <row r="29691" spans="7:18" x14ac:dyDescent="0.2">
      <c r="G29691" s="64"/>
      <c r="H29691" s="64"/>
      <c r="O29691" s="87"/>
      <c r="P29691" s="127"/>
      <c r="Q29691" s="127"/>
      <c r="R29691" s="127"/>
    </row>
    <row r="29692" spans="7:18" x14ac:dyDescent="0.2">
      <c r="G29692" s="64"/>
      <c r="H29692" s="64"/>
      <c r="O29692" s="87"/>
      <c r="P29692" s="127"/>
      <c r="Q29692" s="127"/>
      <c r="R29692" s="127"/>
    </row>
    <row r="29693" spans="7:18" x14ac:dyDescent="0.2">
      <c r="G29693" s="64"/>
      <c r="H29693" s="64"/>
      <c r="O29693" s="87"/>
      <c r="P29693" s="127"/>
      <c r="Q29693" s="127"/>
      <c r="R29693" s="127"/>
    </row>
    <row r="29694" spans="7:18" x14ac:dyDescent="0.2">
      <c r="G29694" s="64"/>
      <c r="H29694" s="64"/>
      <c r="O29694" s="87"/>
      <c r="P29694" s="127"/>
      <c r="Q29694" s="127"/>
      <c r="R29694" s="127"/>
    </row>
    <row r="29695" spans="7:18" x14ac:dyDescent="0.2">
      <c r="G29695" s="64"/>
      <c r="H29695" s="64"/>
      <c r="O29695" s="87"/>
      <c r="P29695" s="127"/>
      <c r="Q29695" s="127"/>
      <c r="R29695" s="127"/>
    </row>
    <row r="29696" spans="7:18" x14ac:dyDescent="0.2">
      <c r="G29696" s="64"/>
      <c r="H29696" s="64"/>
      <c r="O29696" s="87"/>
      <c r="P29696" s="127"/>
      <c r="Q29696" s="127"/>
      <c r="R29696" s="127"/>
    </row>
    <row r="29697" spans="7:18" x14ac:dyDescent="0.2">
      <c r="G29697" s="64"/>
      <c r="H29697" s="64"/>
      <c r="O29697" s="87"/>
      <c r="P29697" s="127"/>
      <c r="Q29697" s="127"/>
      <c r="R29697" s="127"/>
    </row>
    <row r="29698" spans="7:18" x14ac:dyDescent="0.2">
      <c r="G29698" s="64"/>
      <c r="H29698" s="64"/>
      <c r="O29698" s="87"/>
      <c r="P29698" s="127"/>
      <c r="Q29698" s="127"/>
      <c r="R29698" s="127"/>
    </row>
    <row r="29699" spans="7:18" x14ac:dyDescent="0.2">
      <c r="G29699" s="64"/>
      <c r="H29699" s="64"/>
      <c r="O29699" s="87"/>
      <c r="P29699" s="127"/>
      <c r="Q29699" s="127"/>
      <c r="R29699" s="127"/>
    </row>
    <row r="29700" spans="7:18" x14ac:dyDescent="0.2">
      <c r="G29700" s="64"/>
      <c r="H29700" s="64"/>
      <c r="O29700" s="87"/>
      <c r="P29700" s="127"/>
      <c r="Q29700" s="127"/>
      <c r="R29700" s="127"/>
    </row>
    <row r="29701" spans="7:18" x14ac:dyDescent="0.2">
      <c r="G29701" s="64"/>
      <c r="H29701" s="64"/>
      <c r="O29701" s="87"/>
      <c r="P29701" s="127"/>
      <c r="Q29701" s="127"/>
      <c r="R29701" s="127"/>
    </row>
    <row r="29702" spans="7:18" x14ac:dyDescent="0.2">
      <c r="G29702" s="64"/>
      <c r="H29702" s="64"/>
      <c r="O29702" s="87"/>
      <c r="P29702" s="127"/>
      <c r="Q29702" s="127"/>
      <c r="R29702" s="127"/>
    </row>
    <row r="29703" spans="7:18" x14ac:dyDescent="0.2">
      <c r="G29703" s="64"/>
      <c r="H29703" s="64"/>
      <c r="O29703" s="87"/>
      <c r="P29703" s="127"/>
      <c r="Q29703" s="127"/>
      <c r="R29703" s="127"/>
    </row>
    <row r="29704" spans="7:18" x14ac:dyDescent="0.2">
      <c r="G29704" s="64"/>
      <c r="H29704" s="64"/>
      <c r="O29704" s="87"/>
      <c r="P29704" s="127"/>
      <c r="Q29704" s="127"/>
      <c r="R29704" s="127"/>
    </row>
    <row r="29705" spans="7:18" x14ac:dyDescent="0.2">
      <c r="G29705" s="64"/>
      <c r="H29705" s="64"/>
      <c r="O29705" s="87"/>
      <c r="P29705" s="127"/>
      <c r="Q29705" s="127"/>
      <c r="R29705" s="127"/>
    </row>
    <row r="29706" spans="7:18" x14ac:dyDescent="0.2">
      <c r="G29706" s="64"/>
      <c r="H29706" s="64"/>
      <c r="O29706" s="87"/>
      <c r="P29706" s="127"/>
      <c r="Q29706" s="127"/>
      <c r="R29706" s="127"/>
    </row>
    <row r="29707" spans="7:18" x14ac:dyDescent="0.2">
      <c r="G29707" s="64"/>
      <c r="H29707" s="64"/>
      <c r="O29707" s="87"/>
      <c r="P29707" s="127"/>
      <c r="Q29707" s="127"/>
      <c r="R29707" s="127"/>
    </row>
    <row r="29708" spans="7:18" x14ac:dyDescent="0.2">
      <c r="G29708" s="64"/>
      <c r="H29708" s="64"/>
      <c r="O29708" s="87"/>
      <c r="P29708" s="127"/>
      <c r="Q29708" s="127"/>
      <c r="R29708" s="127"/>
    </row>
    <row r="29709" spans="7:18" x14ac:dyDescent="0.2">
      <c r="G29709" s="64"/>
      <c r="H29709" s="64"/>
      <c r="O29709" s="87"/>
      <c r="P29709" s="127"/>
      <c r="Q29709" s="127"/>
      <c r="R29709" s="127"/>
    </row>
    <row r="29710" spans="7:18" x14ac:dyDescent="0.2">
      <c r="G29710" s="64"/>
      <c r="H29710" s="64"/>
      <c r="O29710" s="87"/>
      <c r="P29710" s="127"/>
      <c r="Q29710" s="127"/>
      <c r="R29710" s="127"/>
    </row>
    <row r="29711" spans="7:18" x14ac:dyDescent="0.2">
      <c r="G29711" s="64"/>
      <c r="H29711" s="64"/>
      <c r="O29711" s="87"/>
      <c r="P29711" s="127"/>
      <c r="Q29711" s="127"/>
      <c r="R29711" s="127"/>
    </row>
    <row r="29712" spans="7:18" x14ac:dyDescent="0.2">
      <c r="G29712" s="64"/>
      <c r="H29712" s="64"/>
      <c r="O29712" s="87"/>
      <c r="P29712" s="127"/>
      <c r="Q29712" s="127"/>
      <c r="R29712" s="127"/>
    </row>
    <row r="29713" spans="7:18" x14ac:dyDescent="0.2">
      <c r="G29713" s="64"/>
      <c r="H29713" s="64"/>
      <c r="O29713" s="87"/>
      <c r="P29713" s="127"/>
      <c r="Q29713" s="127"/>
      <c r="R29713" s="127"/>
    </row>
    <row r="29714" spans="7:18" x14ac:dyDescent="0.2">
      <c r="G29714" s="64"/>
      <c r="H29714" s="64"/>
      <c r="O29714" s="87"/>
      <c r="P29714" s="127"/>
      <c r="Q29714" s="127"/>
      <c r="R29714" s="127"/>
    </row>
    <row r="29715" spans="7:18" x14ac:dyDescent="0.2">
      <c r="G29715" s="64"/>
      <c r="H29715" s="64"/>
      <c r="O29715" s="87"/>
      <c r="P29715" s="127"/>
      <c r="Q29715" s="127"/>
      <c r="R29715" s="127"/>
    </row>
    <row r="29716" spans="7:18" x14ac:dyDescent="0.2">
      <c r="G29716" s="64"/>
      <c r="H29716" s="64"/>
      <c r="O29716" s="87"/>
      <c r="P29716" s="127"/>
      <c r="Q29716" s="127"/>
      <c r="R29716" s="127"/>
    </row>
    <row r="29717" spans="7:18" x14ac:dyDescent="0.2">
      <c r="G29717" s="64"/>
      <c r="H29717" s="64"/>
      <c r="O29717" s="87"/>
      <c r="P29717" s="127"/>
      <c r="Q29717" s="127"/>
      <c r="R29717" s="127"/>
    </row>
    <row r="29718" spans="7:18" x14ac:dyDescent="0.2">
      <c r="G29718" s="64"/>
      <c r="H29718" s="64"/>
      <c r="O29718" s="87"/>
      <c r="P29718" s="127"/>
      <c r="Q29718" s="127"/>
      <c r="R29718" s="127"/>
    </row>
    <row r="29719" spans="7:18" x14ac:dyDescent="0.2">
      <c r="G29719" s="64"/>
      <c r="H29719" s="64"/>
      <c r="O29719" s="87"/>
      <c r="P29719" s="127"/>
      <c r="Q29719" s="127"/>
      <c r="R29719" s="127"/>
    </row>
    <row r="29720" spans="7:18" x14ac:dyDescent="0.2">
      <c r="G29720" s="64"/>
      <c r="H29720" s="64"/>
      <c r="O29720" s="87"/>
      <c r="P29720" s="127"/>
      <c r="Q29720" s="127"/>
      <c r="R29720" s="127"/>
    </row>
    <row r="29721" spans="7:18" x14ac:dyDescent="0.2">
      <c r="G29721" s="64"/>
      <c r="H29721" s="64"/>
      <c r="O29721" s="87"/>
      <c r="P29721" s="127"/>
      <c r="Q29721" s="127"/>
      <c r="R29721" s="127"/>
    </row>
    <row r="29722" spans="7:18" x14ac:dyDescent="0.2">
      <c r="G29722" s="64"/>
      <c r="H29722" s="64"/>
      <c r="O29722" s="87"/>
      <c r="P29722" s="127"/>
      <c r="Q29722" s="127"/>
      <c r="R29722" s="127"/>
    </row>
    <row r="29723" spans="7:18" x14ac:dyDescent="0.2">
      <c r="G29723" s="64"/>
      <c r="H29723" s="64"/>
      <c r="O29723" s="87"/>
      <c r="P29723" s="127"/>
      <c r="Q29723" s="127"/>
      <c r="R29723" s="127"/>
    </row>
    <row r="29724" spans="7:18" x14ac:dyDescent="0.2">
      <c r="G29724" s="64"/>
      <c r="H29724" s="64"/>
      <c r="O29724" s="87"/>
      <c r="P29724" s="127"/>
      <c r="Q29724" s="127"/>
      <c r="R29724" s="127"/>
    </row>
    <row r="29725" spans="7:18" x14ac:dyDescent="0.2">
      <c r="G29725" s="64"/>
      <c r="H29725" s="64"/>
      <c r="O29725" s="87"/>
      <c r="P29725" s="127"/>
      <c r="Q29725" s="127"/>
      <c r="R29725" s="127"/>
    </row>
    <row r="29726" spans="7:18" x14ac:dyDescent="0.2">
      <c r="G29726" s="64"/>
      <c r="H29726" s="64"/>
      <c r="O29726" s="87"/>
      <c r="P29726" s="127"/>
      <c r="Q29726" s="127"/>
      <c r="R29726" s="127"/>
    </row>
    <row r="29727" spans="7:18" x14ac:dyDescent="0.2">
      <c r="G29727" s="64"/>
      <c r="H29727" s="64"/>
      <c r="O29727" s="87"/>
      <c r="P29727" s="127"/>
      <c r="Q29727" s="127"/>
      <c r="R29727" s="127"/>
    </row>
    <row r="29728" spans="7:18" x14ac:dyDescent="0.2">
      <c r="G29728" s="64"/>
      <c r="H29728" s="64"/>
      <c r="O29728" s="87"/>
      <c r="P29728" s="127"/>
      <c r="Q29728" s="127"/>
      <c r="R29728" s="127"/>
    </row>
    <row r="29729" spans="7:18" x14ac:dyDescent="0.2">
      <c r="G29729" s="64"/>
      <c r="H29729" s="64"/>
      <c r="O29729" s="87"/>
      <c r="P29729" s="127"/>
      <c r="Q29729" s="127"/>
      <c r="R29729" s="127"/>
    </row>
    <row r="29730" spans="7:18" x14ac:dyDescent="0.2">
      <c r="G29730" s="64"/>
      <c r="H29730" s="64"/>
      <c r="O29730" s="87"/>
      <c r="P29730" s="127"/>
      <c r="Q29730" s="127"/>
      <c r="R29730" s="127"/>
    </row>
    <row r="29731" spans="7:18" x14ac:dyDescent="0.2">
      <c r="G29731" s="64"/>
      <c r="H29731" s="64"/>
      <c r="O29731" s="87"/>
      <c r="P29731" s="127"/>
      <c r="Q29731" s="127"/>
      <c r="R29731" s="127"/>
    </row>
    <row r="29732" spans="7:18" x14ac:dyDescent="0.2">
      <c r="G29732" s="64"/>
      <c r="H29732" s="64"/>
      <c r="O29732" s="87"/>
      <c r="P29732" s="127"/>
      <c r="Q29732" s="127"/>
      <c r="R29732" s="127"/>
    </row>
    <row r="29733" spans="7:18" x14ac:dyDescent="0.2">
      <c r="G29733" s="64"/>
      <c r="H29733" s="64"/>
      <c r="O29733" s="87"/>
      <c r="P29733" s="127"/>
      <c r="Q29733" s="127"/>
      <c r="R29733" s="127"/>
    </row>
    <row r="29734" spans="7:18" x14ac:dyDescent="0.2">
      <c r="G29734" s="64"/>
      <c r="H29734" s="64"/>
      <c r="O29734" s="87"/>
      <c r="P29734" s="127"/>
      <c r="Q29734" s="127"/>
      <c r="R29734" s="127"/>
    </row>
    <row r="29735" spans="7:18" x14ac:dyDescent="0.2">
      <c r="G29735" s="64"/>
      <c r="H29735" s="64"/>
      <c r="O29735" s="87"/>
      <c r="P29735" s="127"/>
      <c r="Q29735" s="127"/>
      <c r="R29735" s="127"/>
    </row>
    <row r="29736" spans="7:18" x14ac:dyDescent="0.2">
      <c r="G29736" s="64"/>
      <c r="H29736" s="64"/>
      <c r="O29736" s="87"/>
      <c r="P29736" s="127"/>
      <c r="Q29736" s="127"/>
      <c r="R29736" s="127"/>
    </row>
    <row r="29737" spans="7:18" x14ac:dyDescent="0.2">
      <c r="G29737" s="64"/>
      <c r="H29737" s="64"/>
      <c r="O29737" s="87"/>
      <c r="P29737" s="127"/>
      <c r="Q29737" s="127"/>
      <c r="R29737" s="127"/>
    </row>
    <row r="29738" spans="7:18" x14ac:dyDescent="0.2">
      <c r="G29738" s="64"/>
      <c r="H29738" s="64"/>
      <c r="O29738" s="87"/>
      <c r="P29738" s="127"/>
      <c r="Q29738" s="127"/>
      <c r="R29738" s="127"/>
    </row>
    <row r="29739" spans="7:18" x14ac:dyDescent="0.2">
      <c r="G29739" s="64"/>
      <c r="H29739" s="64"/>
      <c r="O29739" s="87"/>
      <c r="P29739" s="127"/>
      <c r="Q29739" s="127"/>
      <c r="R29739" s="127"/>
    </row>
    <row r="29740" spans="7:18" x14ac:dyDescent="0.2">
      <c r="G29740" s="64"/>
      <c r="H29740" s="64"/>
      <c r="O29740" s="87"/>
      <c r="P29740" s="127"/>
      <c r="Q29740" s="127"/>
      <c r="R29740" s="127"/>
    </row>
    <row r="29741" spans="7:18" x14ac:dyDescent="0.2">
      <c r="G29741" s="64"/>
      <c r="H29741" s="64"/>
      <c r="O29741" s="87"/>
      <c r="P29741" s="127"/>
      <c r="Q29741" s="127"/>
      <c r="R29741" s="127"/>
    </row>
    <row r="29742" spans="7:18" x14ac:dyDescent="0.2">
      <c r="G29742" s="64"/>
      <c r="H29742" s="64"/>
      <c r="O29742" s="87"/>
      <c r="P29742" s="127"/>
      <c r="Q29742" s="127"/>
      <c r="R29742" s="127"/>
    </row>
    <row r="29743" spans="7:18" x14ac:dyDescent="0.2">
      <c r="G29743" s="64"/>
      <c r="H29743" s="64"/>
      <c r="O29743" s="87"/>
      <c r="P29743" s="127"/>
      <c r="Q29743" s="127"/>
      <c r="R29743" s="127"/>
    </row>
    <row r="29744" spans="7:18" x14ac:dyDescent="0.2">
      <c r="G29744" s="64"/>
      <c r="H29744" s="64"/>
      <c r="O29744" s="87"/>
      <c r="P29744" s="127"/>
      <c r="Q29744" s="127"/>
      <c r="R29744" s="127"/>
    </row>
    <row r="29745" spans="7:18" x14ac:dyDescent="0.2">
      <c r="G29745" s="64"/>
      <c r="H29745" s="64"/>
      <c r="O29745" s="87"/>
      <c r="P29745" s="127"/>
      <c r="Q29745" s="127"/>
      <c r="R29745" s="127"/>
    </row>
    <row r="29746" spans="7:18" x14ac:dyDescent="0.2">
      <c r="G29746" s="64"/>
      <c r="H29746" s="64"/>
      <c r="O29746" s="87"/>
      <c r="P29746" s="127"/>
      <c r="Q29746" s="127"/>
      <c r="R29746" s="127"/>
    </row>
    <row r="29747" spans="7:18" x14ac:dyDescent="0.2">
      <c r="G29747" s="64"/>
      <c r="H29747" s="64"/>
      <c r="O29747" s="87"/>
      <c r="P29747" s="127"/>
      <c r="Q29747" s="127"/>
      <c r="R29747" s="127"/>
    </row>
    <row r="29748" spans="7:18" x14ac:dyDescent="0.2">
      <c r="G29748" s="64"/>
      <c r="H29748" s="64"/>
      <c r="O29748" s="87"/>
      <c r="P29748" s="127"/>
      <c r="Q29748" s="127"/>
      <c r="R29748" s="127"/>
    </row>
    <row r="29749" spans="7:18" x14ac:dyDescent="0.2">
      <c r="G29749" s="64"/>
      <c r="H29749" s="64"/>
      <c r="O29749" s="87"/>
      <c r="P29749" s="127"/>
      <c r="Q29749" s="127"/>
      <c r="R29749" s="127"/>
    </row>
    <row r="29750" spans="7:18" x14ac:dyDescent="0.2">
      <c r="G29750" s="64"/>
      <c r="H29750" s="64"/>
      <c r="O29750" s="87"/>
      <c r="P29750" s="127"/>
      <c r="Q29750" s="127"/>
      <c r="R29750" s="127"/>
    </row>
    <row r="29751" spans="7:18" x14ac:dyDescent="0.2">
      <c r="G29751" s="64"/>
      <c r="H29751" s="64"/>
      <c r="O29751" s="87"/>
      <c r="P29751" s="127"/>
      <c r="Q29751" s="127"/>
      <c r="R29751" s="127"/>
    </row>
    <row r="29752" spans="7:18" x14ac:dyDescent="0.2">
      <c r="G29752" s="64"/>
      <c r="H29752" s="64"/>
      <c r="O29752" s="87"/>
      <c r="P29752" s="127"/>
      <c r="Q29752" s="127"/>
      <c r="R29752" s="127"/>
    </row>
    <row r="29753" spans="7:18" x14ac:dyDescent="0.2">
      <c r="G29753" s="64"/>
      <c r="H29753" s="64"/>
      <c r="O29753" s="87"/>
      <c r="P29753" s="127"/>
      <c r="Q29753" s="127"/>
      <c r="R29753" s="127"/>
    </row>
    <row r="29754" spans="7:18" x14ac:dyDescent="0.2">
      <c r="G29754" s="64"/>
      <c r="H29754" s="64"/>
      <c r="O29754" s="87"/>
      <c r="P29754" s="127"/>
      <c r="Q29754" s="127"/>
      <c r="R29754" s="127"/>
    </row>
    <row r="29755" spans="7:18" x14ac:dyDescent="0.2">
      <c r="G29755" s="64"/>
      <c r="H29755" s="64"/>
      <c r="O29755" s="87"/>
      <c r="P29755" s="127"/>
      <c r="Q29755" s="127"/>
      <c r="R29755" s="127"/>
    </row>
    <row r="29756" spans="7:18" x14ac:dyDescent="0.2">
      <c r="G29756" s="64"/>
      <c r="H29756" s="64"/>
      <c r="O29756" s="87"/>
      <c r="P29756" s="127"/>
      <c r="Q29756" s="127"/>
      <c r="R29756" s="127"/>
    </row>
    <row r="29757" spans="7:18" x14ac:dyDescent="0.2">
      <c r="G29757" s="64"/>
      <c r="H29757" s="64"/>
      <c r="O29757" s="87"/>
      <c r="P29757" s="127"/>
      <c r="Q29757" s="127"/>
      <c r="R29757" s="127"/>
    </row>
    <row r="29758" spans="7:18" x14ac:dyDescent="0.2">
      <c r="G29758" s="64"/>
      <c r="H29758" s="64"/>
      <c r="O29758" s="87"/>
      <c r="P29758" s="127"/>
      <c r="Q29758" s="127"/>
      <c r="R29758" s="127"/>
    </row>
    <row r="29759" spans="7:18" x14ac:dyDescent="0.2">
      <c r="G29759" s="64"/>
      <c r="H29759" s="64"/>
      <c r="O29759" s="87"/>
      <c r="P29759" s="127"/>
      <c r="Q29759" s="127"/>
      <c r="R29759" s="127"/>
    </row>
    <row r="29760" spans="7:18" x14ac:dyDescent="0.2">
      <c r="G29760" s="64"/>
      <c r="H29760" s="64"/>
      <c r="O29760" s="87"/>
      <c r="P29760" s="127"/>
      <c r="Q29760" s="127"/>
      <c r="R29760" s="127"/>
    </row>
    <row r="29761" spans="7:18" x14ac:dyDescent="0.2">
      <c r="G29761" s="64"/>
      <c r="H29761" s="64"/>
      <c r="O29761" s="87"/>
      <c r="P29761" s="127"/>
      <c r="Q29761" s="127"/>
      <c r="R29761" s="127"/>
    </row>
    <row r="29762" spans="7:18" x14ac:dyDescent="0.2">
      <c r="G29762" s="64"/>
      <c r="H29762" s="64"/>
      <c r="O29762" s="87"/>
      <c r="P29762" s="127"/>
      <c r="Q29762" s="127"/>
      <c r="R29762" s="127"/>
    </row>
    <row r="29763" spans="7:18" x14ac:dyDescent="0.2">
      <c r="G29763" s="64"/>
      <c r="H29763" s="64"/>
      <c r="O29763" s="87"/>
      <c r="P29763" s="127"/>
      <c r="Q29763" s="127"/>
      <c r="R29763" s="127"/>
    </row>
    <row r="29764" spans="7:18" x14ac:dyDescent="0.2">
      <c r="G29764" s="64"/>
      <c r="H29764" s="64"/>
      <c r="O29764" s="87"/>
      <c r="P29764" s="127"/>
      <c r="Q29764" s="127"/>
      <c r="R29764" s="127"/>
    </row>
    <row r="29765" spans="7:18" x14ac:dyDescent="0.2">
      <c r="G29765" s="64"/>
      <c r="H29765" s="64"/>
      <c r="O29765" s="87"/>
      <c r="P29765" s="127"/>
      <c r="Q29765" s="127"/>
      <c r="R29765" s="127"/>
    </row>
    <row r="29766" spans="7:18" x14ac:dyDescent="0.2">
      <c r="G29766" s="64"/>
      <c r="H29766" s="64"/>
      <c r="O29766" s="87"/>
      <c r="P29766" s="127"/>
      <c r="Q29766" s="127"/>
      <c r="R29766" s="127"/>
    </row>
    <row r="29767" spans="7:18" x14ac:dyDescent="0.2">
      <c r="G29767" s="64"/>
      <c r="H29767" s="64"/>
      <c r="O29767" s="87"/>
      <c r="P29767" s="127"/>
      <c r="Q29767" s="127"/>
      <c r="R29767" s="127"/>
    </row>
    <row r="29768" spans="7:18" x14ac:dyDescent="0.2">
      <c r="G29768" s="64"/>
      <c r="H29768" s="64"/>
      <c r="O29768" s="87"/>
      <c r="P29768" s="127"/>
      <c r="Q29768" s="127"/>
      <c r="R29768" s="127"/>
    </row>
    <row r="29769" spans="7:18" x14ac:dyDescent="0.2">
      <c r="G29769" s="64"/>
      <c r="H29769" s="64"/>
      <c r="O29769" s="87"/>
      <c r="P29769" s="127"/>
      <c r="Q29769" s="127"/>
      <c r="R29769" s="127"/>
    </row>
    <row r="29770" spans="7:18" x14ac:dyDescent="0.2">
      <c r="G29770" s="64"/>
      <c r="H29770" s="64"/>
      <c r="O29770" s="87"/>
      <c r="P29770" s="127"/>
      <c r="Q29770" s="127"/>
      <c r="R29770" s="127"/>
    </row>
    <row r="29771" spans="7:18" x14ac:dyDescent="0.2">
      <c r="G29771" s="64"/>
      <c r="H29771" s="64"/>
      <c r="O29771" s="87"/>
      <c r="P29771" s="127"/>
      <c r="Q29771" s="127"/>
      <c r="R29771" s="127"/>
    </row>
    <row r="29772" spans="7:18" x14ac:dyDescent="0.2">
      <c r="G29772" s="64"/>
      <c r="H29772" s="64"/>
      <c r="O29772" s="87"/>
      <c r="P29772" s="127"/>
      <c r="Q29772" s="127"/>
      <c r="R29772" s="127"/>
    </row>
    <row r="29773" spans="7:18" x14ac:dyDescent="0.2">
      <c r="G29773" s="64"/>
      <c r="H29773" s="64"/>
      <c r="O29773" s="87"/>
      <c r="P29773" s="127"/>
      <c r="Q29773" s="127"/>
      <c r="R29773" s="127"/>
    </row>
    <row r="29774" spans="7:18" x14ac:dyDescent="0.2">
      <c r="G29774" s="64"/>
      <c r="H29774" s="64"/>
      <c r="O29774" s="87"/>
      <c r="P29774" s="127"/>
      <c r="Q29774" s="127"/>
      <c r="R29774" s="127"/>
    </row>
    <row r="29775" spans="7:18" x14ac:dyDescent="0.2">
      <c r="G29775" s="64"/>
      <c r="H29775" s="64"/>
      <c r="O29775" s="87"/>
      <c r="P29775" s="127"/>
      <c r="Q29775" s="127"/>
      <c r="R29775" s="127"/>
    </row>
    <row r="29776" spans="7:18" x14ac:dyDescent="0.2">
      <c r="G29776" s="64"/>
      <c r="H29776" s="64"/>
      <c r="O29776" s="87"/>
      <c r="P29776" s="127"/>
      <c r="Q29776" s="127"/>
      <c r="R29776" s="127"/>
    </row>
    <row r="29777" spans="7:18" x14ac:dyDescent="0.2">
      <c r="G29777" s="64"/>
      <c r="H29777" s="64"/>
      <c r="O29777" s="87"/>
      <c r="P29777" s="127"/>
      <c r="Q29777" s="127"/>
      <c r="R29777" s="127"/>
    </row>
    <row r="29778" spans="7:18" x14ac:dyDescent="0.2">
      <c r="G29778" s="64"/>
      <c r="H29778" s="64"/>
      <c r="O29778" s="87"/>
      <c r="P29778" s="127"/>
      <c r="Q29778" s="127"/>
      <c r="R29778" s="127"/>
    </row>
    <row r="29779" spans="7:18" x14ac:dyDescent="0.2">
      <c r="G29779" s="64"/>
      <c r="H29779" s="64"/>
      <c r="O29779" s="87"/>
      <c r="P29779" s="127"/>
      <c r="Q29779" s="127"/>
      <c r="R29779" s="127"/>
    </row>
    <row r="29780" spans="7:18" x14ac:dyDescent="0.2">
      <c r="G29780" s="64"/>
      <c r="H29780" s="64"/>
      <c r="O29780" s="87"/>
      <c r="P29780" s="127"/>
      <c r="Q29780" s="127"/>
      <c r="R29780" s="127"/>
    </row>
    <row r="29781" spans="7:18" x14ac:dyDescent="0.2">
      <c r="G29781" s="64"/>
      <c r="H29781" s="64"/>
      <c r="O29781" s="87"/>
      <c r="P29781" s="127"/>
      <c r="Q29781" s="127"/>
      <c r="R29781" s="127"/>
    </row>
    <row r="29782" spans="7:18" x14ac:dyDescent="0.2">
      <c r="G29782" s="64"/>
      <c r="H29782" s="64"/>
      <c r="O29782" s="87"/>
      <c r="P29782" s="127"/>
      <c r="Q29782" s="127"/>
      <c r="R29782" s="127"/>
    </row>
    <row r="29783" spans="7:18" x14ac:dyDescent="0.2">
      <c r="G29783" s="64"/>
      <c r="H29783" s="64"/>
      <c r="O29783" s="87"/>
      <c r="P29783" s="127"/>
      <c r="Q29783" s="127"/>
      <c r="R29783" s="127"/>
    </row>
    <row r="29784" spans="7:18" x14ac:dyDescent="0.2">
      <c r="G29784" s="64"/>
      <c r="H29784" s="64"/>
      <c r="O29784" s="87"/>
      <c r="P29784" s="127"/>
      <c r="Q29784" s="127"/>
      <c r="R29784" s="127"/>
    </row>
    <row r="29785" spans="7:18" x14ac:dyDescent="0.2">
      <c r="G29785" s="64"/>
      <c r="H29785" s="64"/>
      <c r="O29785" s="87"/>
      <c r="P29785" s="127"/>
      <c r="Q29785" s="127"/>
      <c r="R29785" s="127"/>
    </row>
    <row r="29786" spans="7:18" x14ac:dyDescent="0.2">
      <c r="G29786" s="64"/>
      <c r="H29786" s="64"/>
      <c r="O29786" s="87"/>
      <c r="P29786" s="127"/>
      <c r="Q29786" s="127"/>
      <c r="R29786" s="127"/>
    </row>
    <row r="29787" spans="7:18" x14ac:dyDescent="0.2">
      <c r="G29787" s="64"/>
      <c r="H29787" s="64"/>
      <c r="O29787" s="87"/>
      <c r="P29787" s="127"/>
      <c r="Q29787" s="127"/>
      <c r="R29787" s="127"/>
    </row>
    <row r="29788" spans="7:18" x14ac:dyDescent="0.2">
      <c r="G29788" s="64"/>
      <c r="H29788" s="64"/>
      <c r="O29788" s="87"/>
      <c r="P29788" s="127"/>
      <c r="Q29788" s="127"/>
      <c r="R29788" s="127"/>
    </row>
    <row r="29789" spans="7:18" x14ac:dyDescent="0.2">
      <c r="G29789" s="64"/>
      <c r="H29789" s="64"/>
      <c r="O29789" s="87"/>
      <c r="P29789" s="127"/>
      <c r="Q29789" s="127"/>
      <c r="R29789" s="127"/>
    </row>
    <row r="29790" spans="7:18" x14ac:dyDescent="0.2">
      <c r="G29790" s="64"/>
      <c r="H29790" s="64"/>
      <c r="O29790" s="87"/>
      <c r="P29790" s="127"/>
      <c r="Q29790" s="127"/>
      <c r="R29790" s="127"/>
    </row>
    <row r="29791" spans="7:18" x14ac:dyDescent="0.2">
      <c r="G29791" s="64"/>
      <c r="H29791" s="64"/>
      <c r="O29791" s="87"/>
      <c r="P29791" s="127"/>
      <c r="Q29791" s="127"/>
      <c r="R29791" s="127"/>
    </row>
    <row r="29792" spans="7:18" x14ac:dyDescent="0.2">
      <c r="G29792" s="64"/>
      <c r="H29792" s="64"/>
      <c r="O29792" s="87"/>
      <c r="P29792" s="127"/>
      <c r="Q29792" s="127"/>
      <c r="R29792" s="127"/>
    </row>
    <row r="29793" spans="7:18" x14ac:dyDescent="0.2">
      <c r="G29793" s="64"/>
      <c r="H29793" s="64"/>
      <c r="O29793" s="87"/>
      <c r="P29793" s="127"/>
      <c r="Q29793" s="127"/>
      <c r="R29793" s="127"/>
    </row>
    <row r="29794" spans="7:18" x14ac:dyDescent="0.2">
      <c r="G29794" s="64"/>
      <c r="H29794" s="64"/>
      <c r="O29794" s="87"/>
      <c r="P29794" s="127"/>
      <c r="Q29794" s="127"/>
      <c r="R29794" s="127"/>
    </row>
    <row r="29795" spans="7:18" x14ac:dyDescent="0.2">
      <c r="G29795" s="64"/>
      <c r="H29795" s="64"/>
      <c r="O29795" s="87"/>
      <c r="P29795" s="127"/>
      <c r="Q29795" s="127"/>
      <c r="R29795" s="127"/>
    </row>
    <row r="29796" spans="7:18" x14ac:dyDescent="0.2">
      <c r="G29796" s="64"/>
      <c r="H29796" s="64"/>
      <c r="O29796" s="87"/>
      <c r="P29796" s="127"/>
      <c r="Q29796" s="127"/>
      <c r="R29796" s="127"/>
    </row>
    <row r="29797" spans="7:18" x14ac:dyDescent="0.2">
      <c r="G29797" s="64"/>
      <c r="H29797" s="64"/>
      <c r="O29797" s="87"/>
      <c r="P29797" s="127"/>
      <c r="Q29797" s="127"/>
      <c r="R29797" s="127"/>
    </row>
    <row r="29798" spans="7:18" x14ac:dyDescent="0.2">
      <c r="G29798" s="64"/>
      <c r="H29798" s="64"/>
      <c r="O29798" s="87"/>
      <c r="P29798" s="127"/>
      <c r="Q29798" s="127"/>
      <c r="R29798" s="127"/>
    </row>
    <row r="29799" spans="7:18" x14ac:dyDescent="0.2">
      <c r="G29799" s="64"/>
      <c r="H29799" s="64"/>
      <c r="O29799" s="87"/>
      <c r="P29799" s="127"/>
      <c r="Q29799" s="127"/>
      <c r="R29799" s="127"/>
    </row>
    <row r="29800" spans="7:18" x14ac:dyDescent="0.2">
      <c r="G29800" s="64"/>
      <c r="H29800" s="64"/>
      <c r="O29800" s="87"/>
      <c r="P29800" s="127"/>
      <c r="Q29800" s="127"/>
      <c r="R29800" s="127"/>
    </row>
    <row r="29801" spans="7:18" x14ac:dyDescent="0.2">
      <c r="G29801" s="64"/>
      <c r="H29801" s="64"/>
      <c r="O29801" s="87"/>
      <c r="P29801" s="127"/>
      <c r="Q29801" s="127"/>
      <c r="R29801" s="127"/>
    </row>
    <row r="29802" spans="7:18" x14ac:dyDescent="0.2">
      <c r="G29802" s="64"/>
      <c r="H29802" s="64"/>
      <c r="O29802" s="87"/>
      <c r="P29802" s="127"/>
      <c r="Q29802" s="127"/>
      <c r="R29802" s="127"/>
    </row>
    <row r="29803" spans="7:18" x14ac:dyDescent="0.2">
      <c r="G29803" s="64"/>
      <c r="H29803" s="64"/>
      <c r="O29803" s="87"/>
      <c r="P29803" s="127"/>
      <c r="Q29803" s="127"/>
      <c r="R29803" s="127"/>
    </row>
    <row r="29804" spans="7:18" x14ac:dyDescent="0.2">
      <c r="G29804" s="64"/>
      <c r="H29804" s="64"/>
      <c r="O29804" s="87"/>
      <c r="P29804" s="127"/>
      <c r="Q29804" s="127"/>
      <c r="R29804" s="127"/>
    </row>
    <row r="29805" spans="7:18" x14ac:dyDescent="0.2">
      <c r="G29805" s="64"/>
      <c r="H29805" s="64"/>
      <c r="O29805" s="87"/>
      <c r="P29805" s="127"/>
      <c r="Q29805" s="127"/>
      <c r="R29805" s="127"/>
    </row>
    <row r="29806" spans="7:18" x14ac:dyDescent="0.2">
      <c r="G29806" s="64"/>
      <c r="H29806" s="64"/>
      <c r="O29806" s="87"/>
      <c r="P29806" s="127"/>
      <c r="Q29806" s="127"/>
      <c r="R29806" s="127"/>
    </row>
    <row r="29807" spans="7:18" x14ac:dyDescent="0.2">
      <c r="G29807" s="64"/>
      <c r="H29807" s="64"/>
      <c r="O29807" s="87"/>
      <c r="P29807" s="127"/>
      <c r="Q29807" s="127"/>
      <c r="R29807" s="127"/>
    </row>
    <row r="29808" spans="7:18" x14ac:dyDescent="0.2">
      <c r="G29808" s="64"/>
      <c r="H29808" s="64"/>
      <c r="O29808" s="87"/>
      <c r="P29808" s="127"/>
      <c r="Q29808" s="127"/>
      <c r="R29808" s="127"/>
    </row>
    <row r="29809" spans="7:18" x14ac:dyDescent="0.2">
      <c r="G29809" s="64"/>
      <c r="H29809" s="64"/>
      <c r="O29809" s="87"/>
      <c r="P29809" s="127"/>
      <c r="Q29809" s="127"/>
      <c r="R29809" s="127"/>
    </row>
    <row r="29810" spans="7:18" x14ac:dyDescent="0.2">
      <c r="G29810" s="64"/>
      <c r="H29810" s="64"/>
      <c r="O29810" s="87"/>
      <c r="P29810" s="127"/>
      <c r="Q29810" s="127"/>
      <c r="R29810" s="127"/>
    </row>
    <row r="29811" spans="7:18" x14ac:dyDescent="0.2">
      <c r="G29811" s="64"/>
      <c r="H29811" s="64"/>
      <c r="O29811" s="87"/>
      <c r="P29811" s="127"/>
      <c r="Q29811" s="127"/>
      <c r="R29811" s="127"/>
    </row>
    <row r="29812" spans="7:18" x14ac:dyDescent="0.2">
      <c r="G29812" s="64"/>
      <c r="H29812" s="64"/>
      <c r="O29812" s="87"/>
      <c r="P29812" s="127"/>
      <c r="Q29812" s="127"/>
      <c r="R29812" s="127"/>
    </row>
    <row r="29813" spans="7:18" x14ac:dyDescent="0.2">
      <c r="G29813" s="64"/>
      <c r="H29813" s="64"/>
      <c r="O29813" s="87"/>
      <c r="P29813" s="127"/>
      <c r="Q29813" s="127"/>
      <c r="R29813" s="127"/>
    </row>
    <row r="29814" spans="7:18" x14ac:dyDescent="0.2">
      <c r="G29814" s="64"/>
      <c r="H29814" s="64"/>
      <c r="O29814" s="87"/>
      <c r="P29814" s="127"/>
      <c r="Q29814" s="127"/>
      <c r="R29814" s="127"/>
    </row>
    <row r="29815" spans="7:18" x14ac:dyDescent="0.2">
      <c r="G29815" s="64"/>
      <c r="H29815" s="64"/>
      <c r="O29815" s="87"/>
      <c r="P29815" s="127"/>
      <c r="Q29815" s="127"/>
      <c r="R29815" s="127"/>
    </row>
    <row r="29816" spans="7:18" x14ac:dyDescent="0.2">
      <c r="G29816" s="64"/>
      <c r="H29816" s="64"/>
      <c r="O29816" s="87"/>
      <c r="P29816" s="127"/>
      <c r="Q29816" s="127"/>
      <c r="R29816" s="127"/>
    </row>
    <row r="29817" spans="7:18" x14ac:dyDescent="0.2">
      <c r="G29817" s="64"/>
      <c r="H29817" s="64"/>
      <c r="O29817" s="87"/>
      <c r="P29817" s="127"/>
      <c r="Q29817" s="127"/>
      <c r="R29817" s="127"/>
    </row>
    <row r="29818" spans="7:18" x14ac:dyDescent="0.2">
      <c r="G29818" s="64"/>
      <c r="H29818" s="64"/>
      <c r="O29818" s="87"/>
      <c r="P29818" s="127"/>
      <c r="Q29818" s="127"/>
      <c r="R29818" s="127"/>
    </row>
    <row r="29819" spans="7:18" x14ac:dyDescent="0.2">
      <c r="G29819" s="64"/>
      <c r="H29819" s="64"/>
      <c r="O29819" s="87"/>
      <c r="P29819" s="127"/>
      <c r="Q29819" s="127"/>
      <c r="R29819" s="127"/>
    </row>
    <row r="29820" spans="7:18" x14ac:dyDescent="0.2">
      <c r="G29820" s="64"/>
      <c r="H29820" s="64"/>
      <c r="O29820" s="87"/>
      <c r="P29820" s="127"/>
      <c r="Q29820" s="127"/>
      <c r="R29820" s="127"/>
    </row>
    <row r="29821" spans="7:18" x14ac:dyDescent="0.2">
      <c r="G29821" s="64"/>
      <c r="H29821" s="64"/>
      <c r="O29821" s="87"/>
      <c r="P29821" s="127"/>
      <c r="Q29821" s="127"/>
      <c r="R29821" s="127"/>
    </row>
    <row r="29822" spans="7:18" x14ac:dyDescent="0.2">
      <c r="G29822" s="64"/>
      <c r="H29822" s="64"/>
      <c r="O29822" s="87"/>
      <c r="P29822" s="127"/>
      <c r="Q29822" s="127"/>
      <c r="R29822" s="127"/>
    </row>
    <row r="29823" spans="7:18" x14ac:dyDescent="0.2">
      <c r="G29823" s="64"/>
      <c r="H29823" s="64"/>
      <c r="O29823" s="87"/>
      <c r="P29823" s="127"/>
      <c r="Q29823" s="127"/>
      <c r="R29823" s="127"/>
    </row>
    <row r="29824" spans="7:18" x14ac:dyDescent="0.2">
      <c r="G29824" s="64"/>
      <c r="H29824" s="64"/>
      <c r="O29824" s="87"/>
      <c r="P29824" s="127"/>
      <c r="Q29824" s="127"/>
      <c r="R29824" s="127"/>
    </row>
    <row r="29825" spans="7:18" x14ac:dyDescent="0.2">
      <c r="G29825" s="64"/>
      <c r="H29825" s="64"/>
      <c r="O29825" s="87"/>
      <c r="P29825" s="127"/>
      <c r="Q29825" s="127"/>
      <c r="R29825" s="127"/>
    </row>
    <row r="29826" spans="7:18" x14ac:dyDescent="0.2">
      <c r="G29826" s="64"/>
      <c r="H29826" s="64"/>
      <c r="O29826" s="87"/>
      <c r="P29826" s="127"/>
      <c r="Q29826" s="127"/>
      <c r="R29826" s="127"/>
    </row>
    <row r="29827" spans="7:18" x14ac:dyDescent="0.2">
      <c r="G29827" s="64"/>
      <c r="H29827" s="64"/>
      <c r="O29827" s="87"/>
      <c r="P29827" s="127"/>
      <c r="Q29827" s="127"/>
      <c r="R29827" s="127"/>
    </row>
    <row r="29828" spans="7:18" x14ac:dyDescent="0.2">
      <c r="G29828" s="64"/>
      <c r="H29828" s="64"/>
      <c r="O29828" s="87"/>
      <c r="P29828" s="127"/>
      <c r="Q29828" s="127"/>
      <c r="R29828" s="127"/>
    </row>
    <row r="29829" spans="7:18" x14ac:dyDescent="0.2">
      <c r="G29829" s="64"/>
      <c r="H29829" s="64"/>
      <c r="O29829" s="87"/>
      <c r="P29829" s="127"/>
      <c r="Q29829" s="127"/>
      <c r="R29829" s="127"/>
    </row>
    <row r="29830" spans="7:18" x14ac:dyDescent="0.2">
      <c r="G29830" s="64"/>
      <c r="H29830" s="64"/>
      <c r="O29830" s="87"/>
      <c r="P29830" s="127"/>
      <c r="Q29830" s="127"/>
      <c r="R29830" s="127"/>
    </row>
    <row r="29831" spans="7:18" x14ac:dyDescent="0.2">
      <c r="G29831" s="64"/>
      <c r="H29831" s="64"/>
      <c r="O29831" s="87"/>
      <c r="P29831" s="127"/>
      <c r="Q29831" s="127"/>
      <c r="R29831" s="127"/>
    </row>
    <row r="29832" spans="7:18" x14ac:dyDescent="0.2">
      <c r="G29832" s="64"/>
      <c r="H29832" s="64"/>
      <c r="O29832" s="87"/>
      <c r="P29832" s="127"/>
      <c r="Q29832" s="127"/>
      <c r="R29832" s="127"/>
    </row>
    <row r="29833" spans="7:18" x14ac:dyDescent="0.2">
      <c r="G29833" s="64"/>
      <c r="H29833" s="64"/>
      <c r="O29833" s="87"/>
      <c r="P29833" s="127"/>
      <c r="Q29833" s="127"/>
      <c r="R29833" s="127"/>
    </row>
    <row r="29834" spans="7:18" x14ac:dyDescent="0.2">
      <c r="G29834" s="64"/>
      <c r="H29834" s="64"/>
      <c r="O29834" s="87"/>
      <c r="P29834" s="127"/>
      <c r="Q29834" s="127"/>
      <c r="R29834" s="127"/>
    </row>
    <row r="29835" spans="7:18" x14ac:dyDescent="0.2">
      <c r="G29835" s="64"/>
      <c r="H29835" s="64"/>
      <c r="O29835" s="87"/>
      <c r="P29835" s="127"/>
      <c r="Q29835" s="127"/>
      <c r="R29835" s="127"/>
    </row>
    <row r="29836" spans="7:18" x14ac:dyDescent="0.2">
      <c r="G29836" s="64"/>
      <c r="H29836" s="64"/>
      <c r="O29836" s="87"/>
      <c r="P29836" s="127"/>
      <c r="Q29836" s="127"/>
      <c r="R29836" s="127"/>
    </row>
    <row r="29837" spans="7:18" x14ac:dyDescent="0.2">
      <c r="G29837" s="64"/>
      <c r="H29837" s="64"/>
      <c r="O29837" s="87"/>
      <c r="P29837" s="127"/>
      <c r="Q29837" s="127"/>
      <c r="R29837" s="127"/>
    </row>
    <row r="29838" spans="7:18" x14ac:dyDescent="0.2">
      <c r="G29838" s="64"/>
      <c r="H29838" s="64"/>
      <c r="O29838" s="87"/>
      <c r="P29838" s="127"/>
      <c r="Q29838" s="127"/>
      <c r="R29838" s="127"/>
    </row>
    <row r="29839" spans="7:18" x14ac:dyDescent="0.2">
      <c r="G29839" s="64"/>
      <c r="H29839" s="64"/>
      <c r="O29839" s="87"/>
      <c r="P29839" s="127"/>
      <c r="Q29839" s="127"/>
      <c r="R29839" s="127"/>
    </row>
    <row r="29840" spans="7:18" x14ac:dyDescent="0.2">
      <c r="G29840" s="64"/>
      <c r="H29840" s="64"/>
      <c r="O29840" s="87"/>
      <c r="P29840" s="127"/>
      <c r="Q29840" s="127"/>
      <c r="R29840" s="127"/>
    </row>
    <row r="29841" spans="7:18" x14ac:dyDescent="0.2">
      <c r="G29841" s="64"/>
      <c r="H29841" s="64"/>
      <c r="O29841" s="87"/>
      <c r="P29841" s="127"/>
      <c r="Q29841" s="127"/>
      <c r="R29841" s="127"/>
    </row>
    <row r="29842" spans="7:18" x14ac:dyDescent="0.2">
      <c r="G29842" s="64"/>
      <c r="H29842" s="64"/>
      <c r="O29842" s="87"/>
      <c r="P29842" s="127"/>
      <c r="Q29842" s="127"/>
      <c r="R29842" s="127"/>
    </row>
    <row r="29843" spans="7:18" x14ac:dyDescent="0.2">
      <c r="G29843" s="64"/>
      <c r="H29843" s="64"/>
      <c r="O29843" s="87"/>
      <c r="P29843" s="127"/>
      <c r="Q29843" s="127"/>
      <c r="R29843" s="127"/>
    </row>
    <row r="29844" spans="7:18" x14ac:dyDescent="0.2">
      <c r="G29844" s="64"/>
      <c r="H29844" s="64"/>
      <c r="O29844" s="87"/>
      <c r="P29844" s="127"/>
      <c r="Q29844" s="127"/>
      <c r="R29844" s="127"/>
    </row>
    <row r="29845" spans="7:18" x14ac:dyDescent="0.2">
      <c r="G29845" s="64"/>
      <c r="H29845" s="64"/>
      <c r="O29845" s="87"/>
      <c r="P29845" s="127"/>
      <c r="Q29845" s="127"/>
      <c r="R29845" s="127"/>
    </row>
    <row r="29846" spans="7:18" x14ac:dyDescent="0.2">
      <c r="G29846" s="64"/>
      <c r="H29846" s="64"/>
      <c r="O29846" s="87"/>
      <c r="P29846" s="127"/>
      <c r="Q29846" s="127"/>
      <c r="R29846" s="127"/>
    </row>
    <row r="29847" spans="7:18" x14ac:dyDescent="0.2">
      <c r="G29847" s="64"/>
      <c r="H29847" s="64"/>
      <c r="O29847" s="87"/>
      <c r="P29847" s="127"/>
      <c r="Q29847" s="127"/>
      <c r="R29847" s="127"/>
    </row>
    <row r="29848" spans="7:18" x14ac:dyDescent="0.2">
      <c r="G29848" s="64"/>
      <c r="H29848" s="64"/>
      <c r="O29848" s="87"/>
      <c r="P29848" s="127"/>
      <c r="Q29848" s="127"/>
      <c r="R29848" s="127"/>
    </row>
    <row r="29849" spans="7:18" x14ac:dyDescent="0.2">
      <c r="G29849" s="64"/>
      <c r="H29849" s="64"/>
      <c r="O29849" s="87"/>
      <c r="P29849" s="127"/>
      <c r="Q29849" s="127"/>
      <c r="R29849" s="127"/>
    </row>
    <row r="29850" spans="7:18" x14ac:dyDescent="0.2">
      <c r="G29850" s="64"/>
      <c r="H29850" s="64"/>
      <c r="O29850" s="87"/>
      <c r="P29850" s="127"/>
      <c r="Q29850" s="127"/>
      <c r="R29850" s="127"/>
    </row>
    <row r="29851" spans="7:18" x14ac:dyDescent="0.2">
      <c r="G29851" s="64"/>
      <c r="H29851" s="64"/>
      <c r="O29851" s="87"/>
      <c r="P29851" s="127"/>
      <c r="Q29851" s="127"/>
      <c r="R29851" s="127"/>
    </row>
    <row r="29852" spans="7:18" x14ac:dyDescent="0.2">
      <c r="G29852" s="64"/>
      <c r="H29852" s="64"/>
      <c r="O29852" s="87"/>
      <c r="P29852" s="127"/>
      <c r="Q29852" s="127"/>
      <c r="R29852" s="127"/>
    </row>
    <row r="29853" spans="7:18" x14ac:dyDescent="0.2">
      <c r="G29853" s="64"/>
      <c r="H29853" s="64"/>
      <c r="O29853" s="87"/>
      <c r="P29853" s="127"/>
      <c r="Q29853" s="127"/>
      <c r="R29853" s="127"/>
    </row>
    <row r="29854" spans="7:18" x14ac:dyDescent="0.2">
      <c r="G29854" s="64"/>
      <c r="H29854" s="64"/>
      <c r="O29854" s="87"/>
      <c r="P29854" s="127"/>
      <c r="Q29854" s="127"/>
      <c r="R29854" s="127"/>
    </row>
    <row r="29855" spans="7:18" x14ac:dyDescent="0.2">
      <c r="G29855" s="64"/>
      <c r="H29855" s="64"/>
      <c r="O29855" s="87"/>
      <c r="P29855" s="127"/>
      <c r="Q29855" s="127"/>
      <c r="R29855" s="127"/>
    </row>
    <row r="29856" spans="7:18" x14ac:dyDescent="0.2">
      <c r="G29856" s="64"/>
      <c r="H29856" s="64"/>
      <c r="O29856" s="87"/>
      <c r="P29856" s="127"/>
      <c r="Q29856" s="127"/>
      <c r="R29856" s="127"/>
    </row>
    <row r="29857" spans="7:18" x14ac:dyDescent="0.2">
      <c r="G29857" s="64"/>
      <c r="H29857" s="64"/>
      <c r="O29857" s="87"/>
      <c r="P29857" s="127"/>
      <c r="Q29857" s="127"/>
      <c r="R29857" s="127"/>
    </row>
    <row r="29858" spans="7:18" x14ac:dyDescent="0.2">
      <c r="G29858" s="64"/>
      <c r="H29858" s="64"/>
      <c r="O29858" s="87"/>
      <c r="P29858" s="127"/>
      <c r="Q29858" s="127"/>
      <c r="R29858" s="127"/>
    </row>
    <row r="29859" spans="7:18" x14ac:dyDescent="0.2">
      <c r="G29859" s="64"/>
      <c r="H29859" s="64"/>
      <c r="O29859" s="87"/>
      <c r="P29859" s="127"/>
      <c r="Q29859" s="127"/>
      <c r="R29859" s="127"/>
    </row>
    <row r="29860" spans="7:18" x14ac:dyDescent="0.2">
      <c r="G29860" s="64"/>
      <c r="H29860" s="64"/>
      <c r="O29860" s="87"/>
      <c r="P29860" s="127"/>
      <c r="Q29860" s="127"/>
      <c r="R29860" s="127"/>
    </row>
    <row r="29861" spans="7:18" x14ac:dyDescent="0.2">
      <c r="G29861" s="64"/>
      <c r="H29861" s="64"/>
      <c r="O29861" s="87"/>
      <c r="P29861" s="127"/>
      <c r="Q29861" s="127"/>
      <c r="R29861" s="127"/>
    </row>
    <row r="29862" spans="7:18" x14ac:dyDescent="0.2">
      <c r="G29862" s="64"/>
      <c r="H29862" s="64"/>
      <c r="O29862" s="87"/>
      <c r="P29862" s="127"/>
      <c r="Q29862" s="127"/>
      <c r="R29862" s="127"/>
    </row>
    <row r="29863" spans="7:18" x14ac:dyDescent="0.2">
      <c r="G29863" s="64"/>
      <c r="H29863" s="64"/>
      <c r="O29863" s="87"/>
      <c r="P29863" s="127"/>
      <c r="Q29863" s="127"/>
      <c r="R29863" s="127"/>
    </row>
    <row r="29864" spans="7:18" x14ac:dyDescent="0.2">
      <c r="G29864" s="64"/>
      <c r="H29864" s="64"/>
      <c r="O29864" s="87"/>
      <c r="P29864" s="127"/>
      <c r="Q29864" s="127"/>
      <c r="R29864" s="127"/>
    </row>
    <row r="29865" spans="7:18" x14ac:dyDescent="0.2">
      <c r="G29865" s="64"/>
      <c r="H29865" s="64"/>
      <c r="O29865" s="87"/>
      <c r="P29865" s="127"/>
      <c r="Q29865" s="127"/>
      <c r="R29865" s="127"/>
    </row>
    <row r="29866" spans="7:18" x14ac:dyDescent="0.2">
      <c r="G29866" s="64"/>
      <c r="H29866" s="64"/>
      <c r="O29866" s="87"/>
      <c r="P29866" s="127"/>
      <c r="Q29866" s="127"/>
      <c r="R29866" s="127"/>
    </row>
    <row r="29867" spans="7:18" x14ac:dyDescent="0.2">
      <c r="G29867" s="64"/>
      <c r="H29867" s="64"/>
      <c r="O29867" s="87"/>
      <c r="P29867" s="127"/>
      <c r="Q29867" s="127"/>
      <c r="R29867" s="127"/>
    </row>
    <row r="29868" spans="7:18" x14ac:dyDescent="0.2">
      <c r="G29868" s="64"/>
      <c r="H29868" s="64"/>
      <c r="O29868" s="87"/>
      <c r="P29868" s="127"/>
      <c r="Q29868" s="127"/>
      <c r="R29868" s="127"/>
    </row>
    <row r="29869" spans="7:18" x14ac:dyDescent="0.2">
      <c r="G29869" s="64"/>
      <c r="H29869" s="64"/>
      <c r="O29869" s="87"/>
      <c r="P29869" s="127"/>
      <c r="Q29869" s="127"/>
      <c r="R29869" s="127"/>
    </row>
    <row r="29870" spans="7:18" x14ac:dyDescent="0.2">
      <c r="G29870" s="64"/>
      <c r="H29870" s="64"/>
      <c r="O29870" s="87"/>
      <c r="P29870" s="127"/>
      <c r="Q29870" s="127"/>
      <c r="R29870" s="127"/>
    </row>
    <row r="29871" spans="7:18" x14ac:dyDescent="0.2">
      <c r="G29871" s="64"/>
      <c r="H29871" s="64"/>
      <c r="O29871" s="87"/>
      <c r="P29871" s="127"/>
      <c r="Q29871" s="127"/>
      <c r="R29871" s="127"/>
    </row>
    <row r="29872" spans="7:18" x14ac:dyDescent="0.2">
      <c r="G29872" s="64"/>
      <c r="H29872" s="64"/>
      <c r="O29872" s="87"/>
      <c r="P29872" s="127"/>
      <c r="Q29872" s="127"/>
      <c r="R29872" s="127"/>
    </row>
    <row r="29873" spans="7:18" x14ac:dyDescent="0.2">
      <c r="G29873" s="64"/>
      <c r="H29873" s="64"/>
      <c r="O29873" s="87"/>
      <c r="P29873" s="127"/>
      <c r="Q29873" s="127"/>
      <c r="R29873" s="127"/>
    </row>
    <row r="29874" spans="7:18" x14ac:dyDescent="0.2">
      <c r="G29874" s="64"/>
      <c r="H29874" s="64"/>
      <c r="O29874" s="87"/>
      <c r="P29874" s="127"/>
      <c r="Q29874" s="127"/>
      <c r="R29874" s="127"/>
    </row>
    <row r="29875" spans="7:18" x14ac:dyDescent="0.2">
      <c r="G29875" s="64"/>
      <c r="H29875" s="64"/>
      <c r="O29875" s="87"/>
      <c r="P29875" s="127"/>
      <c r="Q29875" s="127"/>
      <c r="R29875" s="127"/>
    </row>
    <row r="29876" spans="7:18" x14ac:dyDescent="0.2">
      <c r="G29876" s="64"/>
      <c r="H29876" s="64"/>
      <c r="O29876" s="87"/>
      <c r="P29876" s="127"/>
      <c r="Q29876" s="127"/>
      <c r="R29876" s="127"/>
    </row>
    <row r="29877" spans="7:18" x14ac:dyDescent="0.2">
      <c r="G29877" s="64"/>
      <c r="H29877" s="64"/>
      <c r="O29877" s="87"/>
      <c r="P29877" s="127"/>
      <c r="Q29877" s="127"/>
      <c r="R29877" s="127"/>
    </row>
    <row r="29878" spans="7:18" x14ac:dyDescent="0.2">
      <c r="G29878" s="64"/>
      <c r="H29878" s="64"/>
      <c r="O29878" s="87"/>
      <c r="P29878" s="127"/>
      <c r="Q29878" s="127"/>
      <c r="R29878" s="127"/>
    </row>
    <row r="29879" spans="7:18" x14ac:dyDescent="0.2">
      <c r="G29879" s="64"/>
      <c r="H29879" s="64"/>
      <c r="O29879" s="87"/>
      <c r="P29879" s="127"/>
      <c r="Q29879" s="127"/>
      <c r="R29879" s="127"/>
    </row>
    <row r="29880" spans="7:18" x14ac:dyDescent="0.2">
      <c r="G29880" s="64"/>
      <c r="H29880" s="64"/>
      <c r="O29880" s="87"/>
      <c r="P29880" s="127"/>
      <c r="Q29880" s="127"/>
      <c r="R29880" s="127"/>
    </row>
    <row r="29881" spans="7:18" x14ac:dyDescent="0.2">
      <c r="G29881" s="64"/>
      <c r="H29881" s="64"/>
      <c r="O29881" s="87"/>
      <c r="P29881" s="127"/>
      <c r="Q29881" s="127"/>
      <c r="R29881" s="127"/>
    </row>
    <row r="29882" spans="7:18" x14ac:dyDescent="0.2">
      <c r="G29882" s="64"/>
      <c r="H29882" s="64"/>
      <c r="O29882" s="87"/>
      <c r="P29882" s="127"/>
      <c r="Q29882" s="127"/>
      <c r="R29882" s="127"/>
    </row>
    <row r="29883" spans="7:18" x14ac:dyDescent="0.2">
      <c r="G29883" s="64"/>
      <c r="H29883" s="64"/>
      <c r="O29883" s="87"/>
      <c r="P29883" s="127"/>
      <c r="Q29883" s="127"/>
      <c r="R29883" s="127"/>
    </row>
    <row r="29884" spans="7:18" x14ac:dyDescent="0.2">
      <c r="G29884" s="64"/>
      <c r="H29884" s="64"/>
      <c r="O29884" s="87"/>
      <c r="P29884" s="127"/>
      <c r="Q29884" s="127"/>
      <c r="R29884" s="127"/>
    </row>
    <row r="29885" spans="7:18" x14ac:dyDescent="0.2">
      <c r="G29885" s="64"/>
      <c r="H29885" s="64"/>
      <c r="O29885" s="87"/>
      <c r="P29885" s="127"/>
      <c r="Q29885" s="127"/>
      <c r="R29885" s="127"/>
    </row>
    <row r="29886" spans="7:18" x14ac:dyDescent="0.2">
      <c r="G29886" s="64"/>
      <c r="H29886" s="64"/>
      <c r="O29886" s="87"/>
      <c r="P29886" s="127"/>
      <c r="Q29886" s="127"/>
      <c r="R29886" s="127"/>
    </row>
    <row r="29887" spans="7:18" x14ac:dyDescent="0.2">
      <c r="G29887" s="64"/>
      <c r="H29887" s="64"/>
      <c r="O29887" s="87"/>
      <c r="P29887" s="127"/>
      <c r="Q29887" s="127"/>
      <c r="R29887" s="127"/>
    </row>
    <row r="29888" spans="7:18" x14ac:dyDescent="0.2">
      <c r="G29888" s="64"/>
      <c r="H29888" s="64"/>
      <c r="O29888" s="87"/>
      <c r="P29888" s="127"/>
      <c r="Q29888" s="127"/>
      <c r="R29888" s="127"/>
    </row>
    <row r="29889" spans="7:18" x14ac:dyDescent="0.2">
      <c r="G29889" s="64"/>
      <c r="H29889" s="64"/>
      <c r="O29889" s="87"/>
      <c r="P29889" s="127"/>
      <c r="Q29889" s="127"/>
      <c r="R29889" s="127"/>
    </row>
    <row r="29890" spans="7:18" x14ac:dyDescent="0.2">
      <c r="G29890" s="64"/>
      <c r="H29890" s="64"/>
      <c r="O29890" s="87"/>
      <c r="P29890" s="127"/>
      <c r="Q29890" s="127"/>
      <c r="R29890" s="127"/>
    </row>
    <row r="29891" spans="7:18" x14ac:dyDescent="0.2">
      <c r="G29891" s="64"/>
      <c r="H29891" s="64"/>
      <c r="O29891" s="87"/>
      <c r="P29891" s="127"/>
      <c r="Q29891" s="127"/>
      <c r="R29891" s="127"/>
    </row>
    <row r="29892" spans="7:18" x14ac:dyDescent="0.2">
      <c r="G29892" s="64"/>
      <c r="H29892" s="64"/>
      <c r="O29892" s="87"/>
      <c r="P29892" s="127"/>
      <c r="Q29892" s="127"/>
      <c r="R29892" s="127"/>
    </row>
    <row r="29893" spans="7:18" x14ac:dyDescent="0.2">
      <c r="G29893" s="64"/>
      <c r="H29893" s="64"/>
      <c r="O29893" s="87"/>
      <c r="P29893" s="127"/>
      <c r="Q29893" s="127"/>
      <c r="R29893" s="127"/>
    </row>
    <row r="29894" spans="7:18" x14ac:dyDescent="0.2">
      <c r="G29894" s="64"/>
      <c r="H29894" s="64"/>
      <c r="O29894" s="87"/>
      <c r="P29894" s="127"/>
      <c r="Q29894" s="127"/>
      <c r="R29894" s="127"/>
    </row>
    <row r="29895" spans="7:18" x14ac:dyDescent="0.2">
      <c r="G29895" s="64"/>
      <c r="H29895" s="64"/>
      <c r="O29895" s="87"/>
      <c r="P29895" s="127"/>
      <c r="Q29895" s="127"/>
      <c r="R29895" s="127"/>
    </row>
    <row r="29896" spans="7:18" x14ac:dyDescent="0.2">
      <c r="G29896" s="64"/>
      <c r="H29896" s="64"/>
      <c r="O29896" s="87"/>
      <c r="P29896" s="127"/>
      <c r="Q29896" s="127"/>
      <c r="R29896" s="127"/>
    </row>
    <row r="29897" spans="7:18" x14ac:dyDescent="0.2">
      <c r="G29897" s="64"/>
      <c r="H29897" s="64"/>
      <c r="O29897" s="87"/>
      <c r="P29897" s="127"/>
      <c r="Q29897" s="127"/>
      <c r="R29897" s="127"/>
    </row>
    <row r="29898" spans="7:18" x14ac:dyDescent="0.2">
      <c r="G29898" s="64"/>
      <c r="H29898" s="64"/>
      <c r="O29898" s="87"/>
      <c r="P29898" s="127"/>
      <c r="Q29898" s="127"/>
      <c r="R29898" s="127"/>
    </row>
    <row r="29899" spans="7:18" x14ac:dyDescent="0.2">
      <c r="G29899" s="64"/>
      <c r="H29899" s="64"/>
      <c r="O29899" s="87"/>
      <c r="P29899" s="127"/>
      <c r="Q29899" s="127"/>
      <c r="R29899" s="127"/>
    </row>
    <row r="29900" spans="7:18" x14ac:dyDescent="0.2">
      <c r="G29900" s="64"/>
      <c r="H29900" s="64"/>
      <c r="O29900" s="87"/>
      <c r="P29900" s="127"/>
      <c r="Q29900" s="127"/>
      <c r="R29900" s="127"/>
    </row>
    <row r="29901" spans="7:18" x14ac:dyDescent="0.2">
      <c r="G29901" s="64"/>
      <c r="H29901" s="64"/>
      <c r="O29901" s="87"/>
      <c r="P29901" s="127"/>
      <c r="Q29901" s="127"/>
      <c r="R29901" s="127"/>
    </row>
    <row r="29902" spans="7:18" x14ac:dyDescent="0.2">
      <c r="G29902" s="64"/>
      <c r="H29902" s="64"/>
      <c r="O29902" s="87"/>
      <c r="P29902" s="127"/>
      <c r="Q29902" s="127"/>
      <c r="R29902" s="127"/>
    </row>
    <row r="29903" spans="7:18" x14ac:dyDescent="0.2">
      <c r="G29903" s="64"/>
      <c r="H29903" s="64"/>
      <c r="O29903" s="87"/>
      <c r="P29903" s="127"/>
      <c r="Q29903" s="127"/>
      <c r="R29903" s="127"/>
    </row>
    <row r="29904" spans="7:18" x14ac:dyDescent="0.2">
      <c r="G29904" s="64"/>
      <c r="H29904" s="64"/>
      <c r="O29904" s="87"/>
      <c r="P29904" s="127"/>
      <c r="Q29904" s="127"/>
      <c r="R29904" s="127"/>
    </row>
    <row r="29905" spans="7:18" x14ac:dyDescent="0.2">
      <c r="G29905" s="64"/>
      <c r="H29905" s="64"/>
      <c r="O29905" s="87"/>
      <c r="P29905" s="127"/>
      <c r="Q29905" s="127"/>
      <c r="R29905" s="127"/>
    </row>
    <row r="29906" spans="7:18" x14ac:dyDescent="0.2">
      <c r="G29906" s="64"/>
      <c r="H29906" s="64"/>
      <c r="O29906" s="87"/>
      <c r="P29906" s="127"/>
      <c r="Q29906" s="127"/>
      <c r="R29906" s="127"/>
    </row>
    <row r="29907" spans="7:18" x14ac:dyDescent="0.2">
      <c r="G29907" s="64"/>
      <c r="H29907" s="64"/>
      <c r="O29907" s="87"/>
      <c r="P29907" s="127"/>
      <c r="Q29907" s="127"/>
      <c r="R29907" s="127"/>
    </row>
    <row r="29908" spans="7:18" x14ac:dyDescent="0.2">
      <c r="G29908" s="64"/>
      <c r="H29908" s="64"/>
      <c r="O29908" s="87"/>
      <c r="P29908" s="127"/>
      <c r="Q29908" s="127"/>
      <c r="R29908" s="127"/>
    </row>
    <row r="29909" spans="7:18" x14ac:dyDescent="0.2">
      <c r="G29909" s="64"/>
      <c r="H29909" s="64"/>
      <c r="O29909" s="87"/>
      <c r="P29909" s="127"/>
      <c r="Q29909" s="127"/>
      <c r="R29909" s="127"/>
    </row>
    <row r="29910" spans="7:18" x14ac:dyDescent="0.2">
      <c r="G29910" s="64"/>
      <c r="H29910" s="64"/>
      <c r="O29910" s="87"/>
      <c r="P29910" s="127"/>
      <c r="Q29910" s="127"/>
      <c r="R29910" s="127"/>
    </row>
    <row r="29911" spans="7:18" x14ac:dyDescent="0.2">
      <c r="G29911" s="64"/>
      <c r="H29911" s="64"/>
      <c r="O29911" s="87"/>
      <c r="P29911" s="127"/>
      <c r="Q29911" s="127"/>
      <c r="R29911" s="127"/>
    </row>
    <row r="29912" spans="7:18" x14ac:dyDescent="0.2">
      <c r="G29912" s="64"/>
      <c r="H29912" s="64"/>
      <c r="O29912" s="87"/>
      <c r="P29912" s="127"/>
      <c r="Q29912" s="127"/>
      <c r="R29912" s="127"/>
    </row>
    <row r="29913" spans="7:18" x14ac:dyDescent="0.2">
      <c r="G29913" s="64"/>
      <c r="H29913" s="64"/>
      <c r="O29913" s="87"/>
      <c r="P29913" s="127"/>
      <c r="Q29913" s="127"/>
      <c r="R29913" s="127"/>
    </row>
    <row r="29914" spans="7:18" x14ac:dyDescent="0.2">
      <c r="G29914" s="64"/>
      <c r="H29914" s="64"/>
      <c r="O29914" s="87"/>
      <c r="P29914" s="127"/>
      <c r="Q29914" s="127"/>
      <c r="R29914" s="127"/>
    </row>
    <row r="29915" spans="7:18" x14ac:dyDescent="0.2">
      <c r="G29915" s="64"/>
      <c r="H29915" s="64"/>
      <c r="O29915" s="87"/>
      <c r="P29915" s="127"/>
      <c r="Q29915" s="127"/>
      <c r="R29915" s="127"/>
    </row>
    <row r="29916" spans="7:18" x14ac:dyDescent="0.2">
      <c r="G29916" s="64"/>
      <c r="H29916" s="64"/>
      <c r="O29916" s="87"/>
      <c r="P29916" s="127"/>
      <c r="Q29916" s="127"/>
      <c r="R29916" s="127"/>
    </row>
    <row r="29917" spans="7:18" x14ac:dyDescent="0.2">
      <c r="G29917" s="64"/>
      <c r="H29917" s="64"/>
      <c r="O29917" s="87"/>
      <c r="P29917" s="127"/>
      <c r="Q29917" s="127"/>
      <c r="R29917" s="127"/>
    </row>
    <row r="29918" spans="7:18" x14ac:dyDescent="0.2">
      <c r="G29918" s="64"/>
      <c r="H29918" s="64"/>
      <c r="O29918" s="87"/>
      <c r="P29918" s="127"/>
      <c r="Q29918" s="127"/>
      <c r="R29918" s="127"/>
    </row>
    <row r="29919" spans="7:18" x14ac:dyDescent="0.2">
      <c r="G29919" s="64"/>
      <c r="H29919" s="64"/>
      <c r="O29919" s="87"/>
      <c r="P29919" s="127"/>
      <c r="Q29919" s="127"/>
      <c r="R29919" s="127"/>
    </row>
    <row r="29920" spans="7:18" x14ac:dyDescent="0.2">
      <c r="G29920" s="64"/>
      <c r="H29920" s="64"/>
      <c r="O29920" s="87"/>
      <c r="P29920" s="127"/>
      <c r="Q29920" s="127"/>
      <c r="R29920" s="127"/>
    </row>
    <row r="29921" spans="7:18" x14ac:dyDescent="0.2">
      <c r="G29921" s="64"/>
      <c r="H29921" s="64"/>
      <c r="O29921" s="87"/>
      <c r="P29921" s="127"/>
      <c r="Q29921" s="127"/>
      <c r="R29921" s="127"/>
    </row>
    <row r="29922" spans="7:18" x14ac:dyDescent="0.2">
      <c r="G29922" s="64"/>
      <c r="H29922" s="64"/>
      <c r="O29922" s="87"/>
      <c r="P29922" s="127"/>
      <c r="Q29922" s="127"/>
      <c r="R29922" s="127"/>
    </row>
    <row r="29923" spans="7:18" x14ac:dyDescent="0.2">
      <c r="G29923" s="64"/>
      <c r="H29923" s="64"/>
      <c r="O29923" s="87"/>
      <c r="P29923" s="127"/>
      <c r="Q29923" s="127"/>
      <c r="R29923" s="127"/>
    </row>
    <row r="29924" spans="7:18" x14ac:dyDescent="0.2">
      <c r="G29924" s="64"/>
      <c r="H29924" s="64"/>
      <c r="O29924" s="87"/>
      <c r="P29924" s="127"/>
      <c r="Q29924" s="127"/>
      <c r="R29924" s="127"/>
    </row>
    <row r="29925" spans="7:18" x14ac:dyDescent="0.2">
      <c r="G29925" s="64"/>
      <c r="H29925" s="64"/>
      <c r="O29925" s="87"/>
      <c r="P29925" s="127"/>
      <c r="Q29925" s="127"/>
      <c r="R29925" s="127"/>
    </row>
    <row r="29926" spans="7:18" x14ac:dyDescent="0.2">
      <c r="G29926" s="64"/>
      <c r="H29926" s="64"/>
      <c r="O29926" s="87"/>
      <c r="P29926" s="127"/>
      <c r="Q29926" s="127"/>
      <c r="R29926" s="127"/>
    </row>
    <row r="29927" spans="7:18" x14ac:dyDescent="0.2">
      <c r="G29927" s="64"/>
      <c r="H29927" s="64"/>
      <c r="O29927" s="87"/>
      <c r="P29927" s="127"/>
      <c r="Q29927" s="127"/>
      <c r="R29927" s="127"/>
    </row>
    <row r="29928" spans="7:18" x14ac:dyDescent="0.2">
      <c r="G29928" s="64"/>
      <c r="H29928" s="64"/>
      <c r="O29928" s="87"/>
      <c r="P29928" s="127"/>
      <c r="Q29928" s="127"/>
      <c r="R29928" s="127"/>
    </row>
    <row r="29929" spans="7:18" x14ac:dyDescent="0.2">
      <c r="G29929" s="64"/>
      <c r="H29929" s="64"/>
      <c r="O29929" s="87"/>
      <c r="P29929" s="127"/>
      <c r="Q29929" s="127"/>
      <c r="R29929" s="127"/>
    </row>
    <row r="29930" spans="7:18" x14ac:dyDescent="0.2">
      <c r="G29930" s="64"/>
      <c r="H29930" s="64"/>
      <c r="O29930" s="87"/>
      <c r="P29930" s="127"/>
      <c r="Q29930" s="127"/>
      <c r="R29930" s="127"/>
    </row>
    <row r="29931" spans="7:18" x14ac:dyDescent="0.2">
      <c r="G29931" s="64"/>
      <c r="H29931" s="64"/>
      <c r="O29931" s="87"/>
      <c r="P29931" s="127"/>
      <c r="Q29931" s="127"/>
      <c r="R29931" s="127"/>
    </row>
    <row r="29932" spans="7:18" x14ac:dyDescent="0.2">
      <c r="G29932" s="64"/>
      <c r="H29932" s="64"/>
      <c r="O29932" s="87"/>
      <c r="P29932" s="127"/>
      <c r="Q29932" s="127"/>
      <c r="R29932" s="127"/>
    </row>
    <row r="29933" spans="7:18" x14ac:dyDescent="0.2">
      <c r="G29933" s="64"/>
      <c r="H29933" s="64"/>
      <c r="O29933" s="87"/>
      <c r="P29933" s="127"/>
      <c r="Q29933" s="127"/>
      <c r="R29933" s="127"/>
    </row>
    <row r="29934" spans="7:18" x14ac:dyDescent="0.2">
      <c r="G29934" s="64"/>
      <c r="H29934" s="64"/>
      <c r="O29934" s="87"/>
      <c r="P29934" s="127"/>
      <c r="Q29934" s="127"/>
      <c r="R29934" s="127"/>
    </row>
    <row r="29935" spans="7:18" x14ac:dyDescent="0.2">
      <c r="G29935" s="64"/>
      <c r="H29935" s="64"/>
      <c r="O29935" s="87"/>
      <c r="P29935" s="127"/>
      <c r="Q29935" s="127"/>
      <c r="R29935" s="127"/>
    </row>
    <row r="29936" spans="7:18" x14ac:dyDescent="0.2">
      <c r="G29936" s="64"/>
      <c r="H29936" s="64"/>
      <c r="O29936" s="87"/>
      <c r="P29936" s="127"/>
      <c r="Q29936" s="127"/>
      <c r="R29936" s="127"/>
    </row>
    <row r="29937" spans="7:18" x14ac:dyDescent="0.2">
      <c r="G29937" s="64"/>
      <c r="H29937" s="64"/>
      <c r="O29937" s="87"/>
      <c r="P29937" s="127"/>
      <c r="Q29937" s="127"/>
      <c r="R29937" s="127"/>
    </row>
    <row r="29938" spans="7:18" x14ac:dyDescent="0.2">
      <c r="G29938" s="64"/>
      <c r="H29938" s="64"/>
      <c r="O29938" s="87"/>
      <c r="P29938" s="127"/>
      <c r="Q29938" s="127"/>
      <c r="R29938" s="127"/>
    </row>
    <row r="29939" spans="7:18" x14ac:dyDescent="0.2">
      <c r="G29939" s="64"/>
      <c r="H29939" s="64"/>
      <c r="O29939" s="87"/>
      <c r="P29939" s="127"/>
      <c r="Q29939" s="127"/>
      <c r="R29939" s="127"/>
    </row>
    <row r="29940" spans="7:18" x14ac:dyDescent="0.2">
      <c r="G29940" s="64"/>
      <c r="H29940" s="64"/>
      <c r="O29940" s="87"/>
      <c r="P29940" s="127"/>
      <c r="Q29940" s="127"/>
      <c r="R29940" s="127"/>
    </row>
    <row r="29941" spans="7:18" x14ac:dyDescent="0.2">
      <c r="G29941" s="64"/>
      <c r="H29941" s="64"/>
      <c r="O29941" s="87"/>
      <c r="P29941" s="127"/>
      <c r="Q29941" s="127"/>
      <c r="R29941" s="127"/>
    </row>
    <row r="29942" spans="7:18" x14ac:dyDescent="0.2">
      <c r="G29942" s="64"/>
      <c r="H29942" s="64"/>
      <c r="O29942" s="87"/>
      <c r="P29942" s="127"/>
      <c r="Q29942" s="127"/>
      <c r="R29942" s="127"/>
    </row>
    <row r="29943" spans="7:18" x14ac:dyDescent="0.2">
      <c r="G29943" s="64"/>
      <c r="H29943" s="64"/>
      <c r="O29943" s="87"/>
      <c r="P29943" s="127"/>
      <c r="Q29943" s="127"/>
      <c r="R29943" s="127"/>
    </row>
    <row r="29944" spans="7:18" x14ac:dyDescent="0.2">
      <c r="G29944" s="64"/>
      <c r="H29944" s="64"/>
      <c r="O29944" s="87"/>
      <c r="P29944" s="127"/>
      <c r="Q29944" s="127"/>
      <c r="R29944" s="127"/>
    </row>
    <row r="29945" spans="7:18" x14ac:dyDescent="0.2">
      <c r="G29945" s="64"/>
      <c r="H29945" s="64"/>
      <c r="O29945" s="87"/>
      <c r="P29945" s="127"/>
      <c r="Q29945" s="127"/>
      <c r="R29945" s="127"/>
    </row>
    <row r="29946" spans="7:18" x14ac:dyDescent="0.2">
      <c r="G29946" s="64"/>
      <c r="H29946" s="64"/>
      <c r="O29946" s="87"/>
      <c r="P29946" s="127"/>
      <c r="Q29946" s="127"/>
      <c r="R29946" s="127"/>
    </row>
    <row r="29947" spans="7:18" x14ac:dyDescent="0.2">
      <c r="G29947" s="64"/>
      <c r="H29947" s="64"/>
      <c r="O29947" s="87"/>
      <c r="P29947" s="127"/>
      <c r="Q29947" s="127"/>
      <c r="R29947" s="127"/>
    </row>
    <row r="29948" spans="7:18" x14ac:dyDescent="0.2">
      <c r="G29948" s="64"/>
      <c r="H29948" s="64"/>
      <c r="O29948" s="87"/>
      <c r="P29948" s="127"/>
      <c r="Q29948" s="127"/>
      <c r="R29948" s="127"/>
    </row>
    <row r="29949" spans="7:18" x14ac:dyDescent="0.2">
      <c r="G29949" s="64"/>
      <c r="H29949" s="64"/>
      <c r="O29949" s="87"/>
      <c r="P29949" s="127"/>
      <c r="Q29949" s="127"/>
      <c r="R29949" s="127"/>
    </row>
    <row r="29950" spans="7:18" x14ac:dyDescent="0.2">
      <c r="G29950" s="64"/>
      <c r="H29950" s="64"/>
      <c r="O29950" s="87"/>
      <c r="P29950" s="127"/>
      <c r="Q29950" s="127"/>
      <c r="R29950" s="127"/>
    </row>
    <row r="29951" spans="7:18" x14ac:dyDescent="0.2">
      <c r="G29951" s="64"/>
      <c r="H29951" s="64"/>
      <c r="O29951" s="87"/>
      <c r="P29951" s="127"/>
      <c r="Q29951" s="127"/>
      <c r="R29951" s="127"/>
    </row>
    <row r="29952" spans="7:18" x14ac:dyDescent="0.2">
      <c r="G29952" s="64"/>
      <c r="H29952" s="64"/>
      <c r="O29952" s="87"/>
      <c r="P29952" s="127"/>
      <c r="Q29952" s="127"/>
      <c r="R29952" s="127"/>
    </row>
    <row r="29953" spans="7:18" x14ac:dyDescent="0.2">
      <c r="G29953" s="64"/>
      <c r="H29953" s="64"/>
      <c r="O29953" s="87"/>
      <c r="P29953" s="127"/>
      <c r="Q29953" s="127"/>
      <c r="R29953" s="127"/>
    </row>
    <row r="29954" spans="7:18" x14ac:dyDescent="0.2">
      <c r="G29954" s="64"/>
      <c r="H29954" s="64"/>
      <c r="O29954" s="87"/>
      <c r="P29954" s="127"/>
      <c r="Q29954" s="127"/>
      <c r="R29954" s="127"/>
    </row>
    <row r="29955" spans="7:18" x14ac:dyDescent="0.2">
      <c r="G29955" s="64"/>
      <c r="H29955" s="64"/>
      <c r="O29955" s="87"/>
      <c r="P29955" s="127"/>
      <c r="Q29955" s="127"/>
      <c r="R29955" s="127"/>
    </row>
    <row r="29956" spans="7:18" x14ac:dyDescent="0.2">
      <c r="G29956" s="64"/>
      <c r="H29956" s="64"/>
      <c r="O29956" s="87"/>
      <c r="P29956" s="127"/>
      <c r="Q29956" s="127"/>
      <c r="R29956" s="127"/>
    </row>
    <row r="29957" spans="7:18" x14ac:dyDescent="0.2">
      <c r="G29957" s="64"/>
      <c r="H29957" s="64"/>
      <c r="O29957" s="87"/>
      <c r="P29957" s="127"/>
      <c r="Q29957" s="127"/>
      <c r="R29957" s="127"/>
    </row>
    <row r="29958" spans="7:18" x14ac:dyDescent="0.2">
      <c r="G29958" s="64"/>
      <c r="H29958" s="64"/>
      <c r="O29958" s="87"/>
      <c r="P29958" s="127"/>
      <c r="Q29958" s="127"/>
      <c r="R29958" s="127"/>
    </row>
    <row r="29959" spans="7:18" x14ac:dyDescent="0.2">
      <c r="G29959" s="64"/>
      <c r="H29959" s="64"/>
      <c r="O29959" s="87"/>
      <c r="P29959" s="127"/>
      <c r="Q29959" s="127"/>
      <c r="R29959" s="127"/>
    </row>
    <row r="29960" spans="7:18" x14ac:dyDescent="0.2">
      <c r="G29960" s="64"/>
      <c r="H29960" s="64"/>
      <c r="O29960" s="87"/>
      <c r="P29960" s="127"/>
      <c r="Q29960" s="127"/>
      <c r="R29960" s="127"/>
    </row>
    <row r="29961" spans="7:18" x14ac:dyDescent="0.2">
      <c r="G29961" s="64"/>
      <c r="H29961" s="64"/>
      <c r="O29961" s="87"/>
      <c r="P29961" s="127"/>
      <c r="Q29961" s="127"/>
      <c r="R29961" s="127"/>
    </row>
    <row r="29962" spans="7:18" x14ac:dyDescent="0.2">
      <c r="G29962" s="64"/>
      <c r="H29962" s="64"/>
      <c r="O29962" s="87"/>
      <c r="P29962" s="127"/>
      <c r="Q29962" s="127"/>
      <c r="R29962" s="127"/>
    </row>
    <row r="29963" spans="7:18" x14ac:dyDescent="0.2">
      <c r="G29963" s="64"/>
      <c r="H29963" s="64"/>
      <c r="O29963" s="87"/>
      <c r="P29963" s="127"/>
      <c r="Q29963" s="127"/>
      <c r="R29963" s="127"/>
    </row>
    <row r="29964" spans="7:18" x14ac:dyDescent="0.2">
      <c r="G29964" s="64"/>
      <c r="H29964" s="64"/>
      <c r="O29964" s="87"/>
      <c r="P29964" s="127"/>
      <c r="Q29964" s="127"/>
      <c r="R29964" s="127"/>
    </row>
    <row r="29965" spans="7:18" x14ac:dyDescent="0.2">
      <c r="G29965" s="64"/>
      <c r="H29965" s="64"/>
      <c r="O29965" s="87"/>
      <c r="P29965" s="127"/>
      <c r="Q29965" s="127"/>
      <c r="R29965" s="127"/>
    </row>
    <row r="29966" spans="7:18" x14ac:dyDescent="0.2">
      <c r="G29966" s="64"/>
      <c r="H29966" s="64"/>
      <c r="O29966" s="87"/>
      <c r="P29966" s="127"/>
      <c r="Q29966" s="127"/>
      <c r="R29966" s="127"/>
    </row>
    <row r="29967" spans="7:18" x14ac:dyDescent="0.2">
      <c r="G29967" s="64"/>
      <c r="H29967" s="64"/>
      <c r="O29967" s="87"/>
      <c r="P29967" s="127"/>
      <c r="Q29967" s="127"/>
      <c r="R29967" s="127"/>
    </row>
    <row r="29968" spans="7:18" x14ac:dyDescent="0.2">
      <c r="G29968" s="64"/>
      <c r="H29968" s="64"/>
      <c r="O29968" s="87"/>
      <c r="P29968" s="127"/>
      <c r="Q29968" s="127"/>
      <c r="R29968" s="127"/>
    </row>
    <row r="29969" spans="7:18" x14ac:dyDescent="0.2">
      <c r="G29969" s="64"/>
      <c r="H29969" s="64"/>
      <c r="O29969" s="87"/>
      <c r="P29969" s="127"/>
      <c r="Q29969" s="127"/>
      <c r="R29969" s="127"/>
    </row>
    <row r="29970" spans="7:18" x14ac:dyDescent="0.2">
      <c r="G29970" s="64"/>
      <c r="H29970" s="64"/>
      <c r="O29970" s="87"/>
      <c r="P29970" s="127"/>
      <c r="Q29970" s="127"/>
      <c r="R29970" s="127"/>
    </row>
    <row r="29971" spans="7:18" x14ac:dyDescent="0.2">
      <c r="G29971" s="64"/>
      <c r="H29971" s="64"/>
      <c r="O29971" s="87"/>
      <c r="P29971" s="127"/>
      <c r="Q29971" s="127"/>
      <c r="R29971" s="127"/>
    </row>
    <row r="29972" spans="7:18" x14ac:dyDescent="0.2">
      <c r="G29972" s="64"/>
      <c r="H29972" s="64"/>
      <c r="O29972" s="87"/>
      <c r="P29972" s="127"/>
      <c r="Q29972" s="127"/>
      <c r="R29972" s="127"/>
    </row>
    <row r="29973" spans="7:18" x14ac:dyDescent="0.2">
      <c r="G29973" s="64"/>
      <c r="H29973" s="64"/>
      <c r="O29973" s="87"/>
      <c r="P29973" s="127"/>
      <c r="Q29973" s="127"/>
      <c r="R29973" s="127"/>
    </row>
    <row r="29974" spans="7:18" x14ac:dyDescent="0.2">
      <c r="G29974" s="64"/>
      <c r="H29974" s="64"/>
      <c r="O29974" s="87"/>
      <c r="P29974" s="127"/>
      <c r="Q29974" s="127"/>
      <c r="R29974" s="127"/>
    </row>
    <row r="29975" spans="7:18" x14ac:dyDescent="0.2">
      <c r="G29975" s="64"/>
      <c r="H29975" s="64"/>
      <c r="O29975" s="87"/>
      <c r="P29975" s="127"/>
      <c r="Q29975" s="127"/>
      <c r="R29975" s="127"/>
    </row>
    <row r="29976" spans="7:18" x14ac:dyDescent="0.2">
      <c r="G29976" s="64"/>
      <c r="H29976" s="64"/>
      <c r="O29976" s="87"/>
      <c r="P29976" s="127"/>
      <c r="Q29976" s="127"/>
      <c r="R29976" s="127"/>
    </row>
    <row r="29977" spans="7:18" x14ac:dyDescent="0.2">
      <c r="G29977" s="64"/>
      <c r="H29977" s="64"/>
      <c r="O29977" s="87"/>
      <c r="P29977" s="127"/>
      <c r="Q29977" s="127"/>
      <c r="R29977" s="127"/>
    </row>
    <row r="29978" spans="7:18" x14ac:dyDescent="0.2">
      <c r="G29978" s="64"/>
      <c r="H29978" s="64"/>
      <c r="O29978" s="87"/>
      <c r="P29978" s="127"/>
      <c r="Q29978" s="127"/>
      <c r="R29978" s="127"/>
    </row>
    <row r="29979" spans="7:18" x14ac:dyDescent="0.2">
      <c r="G29979" s="64"/>
      <c r="H29979" s="64"/>
      <c r="O29979" s="87"/>
      <c r="P29979" s="127"/>
      <c r="Q29979" s="127"/>
      <c r="R29979" s="127"/>
    </row>
    <row r="29980" spans="7:18" x14ac:dyDescent="0.2">
      <c r="G29980" s="64"/>
      <c r="H29980" s="64"/>
      <c r="O29980" s="87"/>
      <c r="P29980" s="127"/>
      <c r="Q29980" s="127"/>
      <c r="R29980" s="127"/>
    </row>
    <row r="29981" spans="7:18" x14ac:dyDescent="0.2">
      <c r="G29981" s="64"/>
      <c r="H29981" s="64"/>
      <c r="O29981" s="87"/>
      <c r="P29981" s="127"/>
      <c r="Q29981" s="127"/>
      <c r="R29981" s="127"/>
    </row>
    <row r="29982" spans="7:18" x14ac:dyDescent="0.2">
      <c r="G29982" s="64"/>
      <c r="H29982" s="64"/>
      <c r="O29982" s="87"/>
      <c r="P29982" s="127"/>
      <c r="Q29982" s="127"/>
      <c r="R29982" s="127"/>
    </row>
    <row r="29983" spans="7:18" x14ac:dyDescent="0.2">
      <c r="G29983" s="64"/>
      <c r="H29983" s="64"/>
      <c r="O29983" s="87"/>
      <c r="P29983" s="127"/>
      <c r="Q29983" s="127"/>
      <c r="R29983" s="127"/>
    </row>
    <row r="29984" spans="7:18" x14ac:dyDescent="0.2">
      <c r="G29984" s="64"/>
      <c r="H29984" s="64"/>
      <c r="O29984" s="87"/>
      <c r="P29984" s="127"/>
      <c r="Q29984" s="127"/>
      <c r="R29984" s="127"/>
    </row>
    <row r="29985" spans="7:18" x14ac:dyDescent="0.2">
      <c r="G29985" s="64"/>
      <c r="H29985" s="64"/>
      <c r="O29985" s="87"/>
      <c r="P29985" s="127"/>
      <c r="Q29985" s="127"/>
      <c r="R29985" s="127"/>
    </row>
    <row r="29986" spans="7:18" x14ac:dyDescent="0.2">
      <c r="G29986" s="64"/>
      <c r="H29986" s="64"/>
      <c r="O29986" s="87"/>
      <c r="P29986" s="127"/>
      <c r="Q29986" s="127"/>
      <c r="R29986" s="127"/>
    </row>
    <row r="29987" spans="7:18" x14ac:dyDescent="0.2">
      <c r="G29987" s="64"/>
      <c r="H29987" s="64"/>
      <c r="O29987" s="87"/>
      <c r="P29987" s="127"/>
      <c r="Q29987" s="127"/>
      <c r="R29987" s="127"/>
    </row>
    <row r="29988" spans="7:18" x14ac:dyDescent="0.2">
      <c r="G29988" s="64"/>
      <c r="H29988" s="64"/>
      <c r="O29988" s="87"/>
      <c r="P29988" s="127"/>
      <c r="Q29988" s="127"/>
      <c r="R29988" s="127"/>
    </row>
    <row r="29989" spans="7:18" x14ac:dyDescent="0.2">
      <c r="G29989" s="64"/>
      <c r="H29989" s="64"/>
      <c r="O29989" s="87"/>
      <c r="P29989" s="127"/>
      <c r="Q29989" s="127"/>
      <c r="R29989" s="127"/>
    </row>
    <row r="29990" spans="7:18" x14ac:dyDescent="0.2">
      <c r="G29990" s="64"/>
      <c r="H29990" s="64"/>
      <c r="O29990" s="87"/>
      <c r="P29990" s="127"/>
      <c r="Q29990" s="127"/>
      <c r="R29990" s="127"/>
    </row>
    <row r="29991" spans="7:18" x14ac:dyDescent="0.2">
      <c r="G29991" s="64"/>
      <c r="H29991" s="64"/>
      <c r="O29991" s="87"/>
      <c r="P29991" s="127"/>
      <c r="Q29991" s="127"/>
      <c r="R29991" s="127"/>
    </row>
    <row r="29992" spans="7:18" x14ac:dyDescent="0.2">
      <c r="G29992" s="64"/>
      <c r="H29992" s="64"/>
      <c r="O29992" s="87"/>
      <c r="P29992" s="127"/>
      <c r="Q29992" s="127"/>
      <c r="R29992" s="127"/>
    </row>
    <row r="29993" spans="7:18" x14ac:dyDescent="0.2">
      <c r="G29993" s="64"/>
      <c r="H29993" s="64"/>
      <c r="O29993" s="87"/>
      <c r="P29993" s="127"/>
      <c r="Q29993" s="127"/>
      <c r="R29993" s="127"/>
    </row>
    <row r="29994" spans="7:18" x14ac:dyDescent="0.2">
      <c r="G29994" s="64"/>
      <c r="H29994" s="64"/>
      <c r="O29994" s="87"/>
      <c r="P29994" s="127"/>
      <c r="Q29994" s="127"/>
      <c r="R29994" s="127"/>
    </row>
    <row r="29995" spans="7:18" x14ac:dyDescent="0.2">
      <c r="G29995" s="64"/>
      <c r="H29995" s="64"/>
      <c r="O29995" s="87"/>
      <c r="P29995" s="127"/>
      <c r="Q29995" s="127"/>
      <c r="R29995" s="127"/>
    </row>
    <row r="29996" spans="7:18" x14ac:dyDescent="0.2">
      <c r="G29996" s="64"/>
      <c r="H29996" s="64"/>
      <c r="O29996" s="87"/>
      <c r="P29996" s="127"/>
      <c r="Q29996" s="127"/>
      <c r="R29996" s="127"/>
    </row>
    <row r="29997" spans="7:18" x14ac:dyDescent="0.2">
      <c r="G29997" s="64"/>
      <c r="H29997" s="64"/>
      <c r="O29997" s="87"/>
      <c r="P29997" s="127"/>
      <c r="Q29997" s="127"/>
      <c r="R29997" s="127"/>
    </row>
    <row r="29998" spans="7:18" x14ac:dyDescent="0.2">
      <c r="G29998" s="64"/>
      <c r="H29998" s="64"/>
      <c r="O29998" s="87"/>
      <c r="P29998" s="127"/>
      <c r="Q29998" s="127"/>
      <c r="R29998" s="127"/>
    </row>
    <row r="29999" spans="7:18" x14ac:dyDescent="0.2">
      <c r="G29999" s="64"/>
      <c r="H29999" s="64"/>
      <c r="O29999" s="87"/>
      <c r="P29999" s="127"/>
      <c r="Q29999" s="127"/>
      <c r="R29999" s="127"/>
    </row>
    <row r="30000" spans="7:18" x14ac:dyDescent="0.2">
      <c r="G30000" s="64"/>
      <c r="H30000" s="64"/>
      <c r="O30000" s="87"/>
      <c r="P30000" s="127"/>
      <c r="Q30000" s="127"/>
      <c r="R30000" s="127"/>
    </row>
    <row r="30001" spans="7:18" x14ac:dyDescent="0.2">
      <c r="G30001" s="64"/>
      <c r="H30001" s="64"/>
      <c r="O30001" s="87"/>
      <c r="P30001" s="127"/>
      <c r="Q30001" s="127"/>
      <c r="R30001" s="127"/>
    </row>
    <row r="30002" spans="7:18" x14ac:dyDescent="0.2">
      <c r="G30002" s="64"/>
      <c r="H30002" s="64"/>
      <c r="O30002" s="87"/>
      <c r="P30002" s="127"/>
      <c r="Q30002" s="127"/>
      <c r="R30002" s="127"/>
    </row>
    <row r="30003" spans="7:18" x14ac:dyDescent="0.2">
      <c r="G30003" s="64"/>
      <c r="H30003" s="64"/>
      <c r="O30003" s="87"/>
      <c r="P30003" s="127"/>
      <c r="Q30003" s="127"/>
      <c r="R30003" s="127"/>
    </row>
    <row r="30004" spans="7:18" x14ac:dyDescent="0.2">
      <c r="G30004" s="64"/>
      <c r="H30004" s="64"/>
      <c r="O30004" s="87"/>
      <c r="P30004" s="127"/>
      <c r="Q30004" s="127"/>
      <c r="R30004" s="127"/>
    </row>
    <row r="30005" spans="7:18" x14ac:dyDescent="0.2">
      <c r="G30005" s="64"/>
      <c r="H30005" s="64"/>
      <c r="O30005" s="87"/>
      <c r="P30005" s="127"/>
      <c r="Q30005" s="127"/>
      <c r="R30005" s="127"/>
    </row>
    <row r="30006" spans="7:18" x14ac:dyDescent="0.2">
      <c r="G30006" s="64"/>
      <c r="H30006" s="64"/>
      <c r="O30006" s="87"/>
      <c r="P30006" s="127"/>
      <c r="Q30006" s="127"/>
      <c r="R30006" s="127"/>
    </row>
    <row r="30007" spans="7:18" x14ac:dyDescent="0.2">
      <c r="G30007" s="64"/>
      <c r="H30007" s="64"/>
      <c r="O30007" s="87"/>
      <c r="P30007" s="127"/>
      <c r="Q30007" s="127"/>
      <c r="R30007" s="127"/>
    </row>
    <row r="30008" spans="7:18" x14ac:dyDescent="0.2">
      <c r="G30008" s="64"/>
      <c r="H30008" s="64"/>
      <c r="O30008" s="87"/>
      <c r="P30008" s="127"/>
      <c r="Q30008" s="127"/>
      <c r="R30008" s="127"/>
    </row>
    <row r="30009" spans="7:18" x14ac:dyDescent="0.2">
      <c r="G30009" s="64"/>
      <c r="H30009" s="64"/>
      <c r="O30009" s="87"/>
      <c r="P30009" s="127"/>
      <c r="Q30009" s="127"/>
      <c r="R30009" s="127"/>
    </row>
    <row r="30010" spans="7:18" x14ac:dyDescent="0.2">
      <c r="G30010" s="64"/>
      <c r="H30010" s="64"/>
      <c r="O30010" s="87"/>
      <c r="P30010" s="127"/>
      <c r="Q30010" s="127"/>
      <c r="R30010" s="127"/>
    </row>
    <row r="30011" spans="7:18" x14ac:dyDescent="0.2">
      <c r="G30011" s="64"/>
      <c r="H30011" s="64"/>
      <c r="O30011" s="87"/>
      <c r="P30011" s="127"/>
      <c r="Q30011" s="127"/>
      <c r="R30011" s="127"/>
    </row>
    <row r="30012" spans="7:18" x14ac:dyDescent="0.2">
      <c r="G30012" s="64"/>
      <c r="H30012" s="64"/>
      <c r="O30012" s="87"/>
      <c r="P30012" s="127"/>
      <c r="Q30012" s="127"/>
      <c r="R30012" s="127"/>
    </row>
    <row r="30013" spans="7:18" x14ac:dyDescent="0.2">
      <c r="G30013" s="64"/>
      <c r="H30013" s="64"/>
      <c r="O30013" s="87"/>
      <c r="P30013" s="127"/>
      <c r="Q30013" s="127"/>
      <c r="R30013" s="127"/>
    </row>
    <row r="30014" spans="7:18" x14ac:dyDescent="0.2">
      <c r="G30014" s="64"/>
      <c r="H30014" s="64"/>
      <c r="O30014" s="87"/>
      <c r="P30014" s="127"/>
      <c r="Q30014" s="127"/>
      <c r="R30014" s="127"/>
    </row>
    <row r="30015" spans="7:18" x14ac:dyDescent="0.2">
      <c r="G30015" s="64"/>
      <c r="H30015" s="64"/>
      <c r="O30015" s="87"/>
      <c r="P30015" s="127"/>
      <c r="Q30015" s="127"/>
      <c r="R30015" s="127"/>
    </row>
    <row r="30016" spans="7:18" x14ac:dyDescent="0.2">
      <c r="G30016" s="64"/>
      <c r="H30016" s="64"/>
      <c r="O30016" s="87"/>
      <c r="P30016" s="127"/>
      <c r="Q30016" s="127"/>
      <c r="R30016" s="127"/>
    </row>
    <row r="30017" spans="7:18" x14ac:dyDescent="0.2">
      <c r="G30017" s="64"/>
      <c r="H30017" s="64"/>
      <c r="O30017" s="87"/>
      <c r="P30017" s="127"/>
      <c r="Q30017" s="127"/>
      <c r="R30017" s="127"/>
    </row>
    <row r="30018" spans="7:18" x14ac:dyDescent="0.2">
      <c r="G30018" s="64"/>
      <c r="H30018" s="64"/>
      <c r="O30018" s="87"/>
      <c r="P30018" s="127"/>
      <c r="Q30018" s="127"/>
      <c r="R30018" s="127"/>
    </row>
    <row r="30019" spans="7:18" x14ac:dyDescent="0.2">
      <c r="G30019" s="64"/>
      <c r="H30019" s="64"/>
      <c r="O30019" s="87"/>
      <c r="P30019" s="127"/>
      <c r="Q30019" s="127"/>
      <c r="R30019" s="127"/>
    </row>
    <row r="30020" spans="7:18" x14ac:dyDescent="0.2">
      <c r="G30020" s="64"/>
      <c r="H30020" s="64"/>
      <c r="O30020" s="87"/>
      <c r="P30020" s="127"/>
      <c r="Q30020" s="127"/>
      <c r="R30020" s="127"/>
    </row>
    <row r="30021" spans="7:18" x14ac:dyDescent="0.2">
      <c r="G30021" s="64"/>
      <c r="H30021" s="64"/>
      <c r="O30021" s="87"/>
      <c r="P30021" s="127"/>
      <c r="Q30021" s="127"/>
      <c r="R30021" s="127"/>
    </row>
    <row r="30022" spans="7:18" x14ac:dyDescent="0.2">
      <c r="G30022" s="64"/>
      <c r="H30022" s="64"/>
      <c r="O30022" s="87"/>
      <c r="P30022" s="127"/>
      <c r="Q30022" s="127"/>
      <c r="R30022" s="127"/>
    </row>
    <row r="30023" spans="7:18" x14ac:dyDescent="0.2">
      <c r="G30023" s="64"/>
      <c r="H30023" s="64"/>
      <c r="O30023" s="87"/>
      <c r="P30023" s="127"/>
      <c r="Q30023" s="127"/>
      <c r="R30023" s="127"/>
    </row>
    <row r="30024" spans="7:18" x14ac:dyDescent="0.2">
      <c r="G30024" s="64"/>
      <c r="H30024" s="64"/>
      <c r="O30024" s="87"/>
      <c r="P30024" s="127"/>
      <c r="Q30024" s="127"/>
      <c r="R30024" s="127"/>
    </row>
    <row r="30025" spans="7:18" x14ac:dyDescent="0.2">
      <c r="G30025" s="64"/>
      <c r="H30025" s="64"/>
      <c r="O30025" s="87"/>
      <c r="P30025" s="127"/>
      <c r="Q30025" s="127"/>
      <c r="R30025" s="127"/>
    </row>
    <row r="30026" spans="7:18" x14ac:dyDescent="0.2">
      <c r="G30026" s="64"/>
      <c r="H30026" s="64"/>
      <c r="O30026" s="87"/>
      <c r="P30026" s="127"/>
      <c r="Q30026" s="127"/>
      <c r="R30026" s="127"/>
    </row>
    <row r="30027" spans="7:18" x14ac:dyDescent="0.2">
      <c r="G30027" s="64"/>
      <c r="H30027" s="64"/>
      <c r="O30027" s="87"/>
      <c r="P30027" s="127"/>
      <c r="Q30027" s="127"/>
      <c r="R30027" s="127"/>
    </row>
    <row r="30028" spans="7:18" x14ac:dyDescent="0.2">
      <c r="G30028" s="64"/>
      <c r="H30028" s="64"/>
      <c r="O30028" s="87"/>
      <c r="P30028" s="127"/>
      <c r="Q30028" s="127"/>
      <c r="R30028" s="127"/>
    </row>
    <row r="30029" spans="7:18" x14ac:dyDescent="0.2">
      <c r="G30029" s="64"/>
      <c r="H30029" s="64"/>
      <c r="O30029" s="87"/>
      <c r="P30029" s="127"/>
      <c r="Q30029" s="127"/>
      <c r="R30029" s="127"/>
    </row>
    <row r="30030" spans="7:18" x14ac:dyDescent="0.2">
      <c r="G30030" s="64"/>
      <c r="H30030" s="64"/>
      <c r="O30030" s="87"/>
      <c r="P30030" s="127"/>
      <c r="Q30030" s="127"/>
      <c r="R30030" s="127"/>
    </row>
    <row r="30031" spans="7:18" x14ac:dyDescent="0.2">
      <c r="G30031" s="64"/>
      <c r="H30031" s="64"/>
      <c r="O30031" s="87"/>
      <c r="P30031" s="127"/>
      <c r="Q30031" s="127"/>
      <c r="R30031" s="127"/>
    </row>
    <row r="30032" spans="7:18" x14ac:dyDescent="0.2">
      <c r="G30032" s="64"/>
      <c r="H30032" s="64"/>
      <c r="O30032" s="87"/>
      <c r="P30032" s="127"/>
      <c r="Q30032" s="127"/>
      <c r="R30032" s="127"/>
    </row>
    <row r="30033" spans="7:18" x14ac:dyDescent="0.2">
      <c r="G30033" s="64"/>
      <c r="H30033" s="64"/>
      <c r="O30033" s="87"/>
      <c r="P30033" s="127"/>
      <c r="Q30033" s="127"/>
      <c r="R30033" s="127"/>
    </row>
    <row r="30034" spans="7:18" x14ac:dyDescent="0.2">
      <c r="G30034" s="64"/>
      <c r="H30034" s="64"/>
      <c r="O30034" s="87"/>
      <c r="P30034" s="127"/>
      <c r="Q30034" s="127"/>
      <c r="R30034" s="127"/>
    </row>
    <row r="30035" spans="7:18" x14ac:dyDescent="0.2">
      <c r="G30035" s="64"/>
      <c r="H30035" s="64"/>
      <c r="O30035" s="87"/>
      <c r="P30035" s="127"/>
      <c r="Q30035" s="127"/>
      <c r="R30035" s="127"/>
    </row>
    <row r="30036" spans="7:18" x14ac:dyDescent="0.2">
      <c r="G30036" s="64"/>
      <c r="H30036" s="64"/>
      <c r="O30036" s="87"/>
      <c r="P30036" s="127"/>
      <c r="Q30036" s="127"/>
      <c r="R30036" s="127"/>
    </row>
    <row r="30037" spans="7:18" x14ac:dyDescent="0.2">
      <c r="G30037" s="64"/>
      <c r="H30037" s="64"/>
      <c r="O30037" s="87"/>
      <c r="P30037" s="127"/>
      <c r="Q30037" s="127"/>
      <c r="R30037" s="127"/>
    </row>
    <row r="30038" spans="7:18" x14ac:dyDescent="0.2">
      <c r="G30038" s="64"/>
      <c r="H30038" s="64"/>
      <c r="O30038" s="87"/>
      <c r="P30038" s="127"/>
      <c r="Q30038" s="127"/>
      <c r="R30038" s="127"/>
    </row>
    <row r="30039" spans="7:18" x14ac:dyDescent="0.2">
      <c r="G30039" s="64"/>
      <c r="H30039" s="64"/>
      <c r="O30039" s="87"/>
      <c r="P30039" s="127"/>
      <c r="Q30039" s="127"/>
      <c r="R30039" s="127"/>
    </row>
    <row r="30040" spans="7:18" x14ac:dyDescent="0.2">
      <c r="G30040" s="64"/>
      <c r="H30040" s="64"/>
      <c r="O30040" s="87"/>
      <c r="P30040" s="127"/>
      <c r="Q30040" s="127"/>
      <c r="R30040" s="127"/>
    </row>
    <row r="30041" spans="7:18" x14ac:dyDescent="0.2">
      <c r="G30041" s="64"/>
      <c r="H30041" s="64"/>
      <c r="O30041" s="87"/>
      <c r="P30041" s="127"/>
      <c r="Q30041" s="127"/>
      <c r="R30041" s="127"/>
    </row>
    <row r="30042" spans="7:18" x14ac:dyDescent="0.2">
      <c r="G30042" s="64"/>
      <c r="H30042" s="64"/>
      <c r="O30042" s="87"/>
      <c r="P30042" s="127"/>
      <c r="Q30042" s="127"/>
      <c r="R30042" s="127"/>
    </row>
    <row r="30043" spans="7:18" x14ac:dyDescent="0.2">
      <c r="G30043" s="64"/>
      <c r="H30043" s="64"/>
      <c r="O30043" s="87"/>
      <c r="P30043" s="127"/>
      <c r="Q30043" s="127"/>
      <c r="R30043" s="127"/>
    </row>
    <row r="30044" spans="7:18" x14ac:dyDescent="0.2">
      <c r="G30044" s="64"/>
      <c r="H30044" s="64"/>
      <c r="O30044" s="87"/>
      <c r="P30044" s="127"/>
      <c r="Q30044" s="127"/>
      <c r="R30044" s="127"/>
    </row>
    <row r="30045" spans="7:18" x14ac:dyDescent="0.2">
      <c r="G30045" s="64"/>
      <c r="H30045" s="64"/>
      <c r="O30045" s="87"/>
      <c r="P30045" s="127"/>
      <c r="Q30045" s="127"/>
      <c r="R30045" s="127"/>
    </row>
    <row r="30046" spans="7:18" x14ac:dyDescent="0.2">
      <c r="G30046" s="64"/>
      <c r="H30046" s="64"/>
      <c r="O30046" s="87"/>
      <c r="P30046" s="127"/>
      <c r="Q30046" s="127"/>
      <c r="R30046" s="127"/>
    </row>
    <row r="30047" spans="7:18" x14ac:dyDescent="0.2">
      <c r="G30047" s="64"/>
      <c r="H30047" s="64"/>
      <c r="O30047" s="87"/>
      <c r="P30047" s="127"/>
      <c r="Q30047" s="127"/>
      <c r="R30047" s="127"/>
    </row>
    <row r="30048" spans="7:18" x14ac:dyDescent="0.2">
      <c r="G30048" s="64"/>
      <c r="H30048" s="64"/>
      <c r="O30048" s="87"/>
      <c r="P30048" s="127"/>
      <c r="Q30048" s="127"/>
      <c r="R30048" s="127"/>
    </row>
    <row r="30049" spans="7:18" x14ac:dyDescent="0.2">
      <c r="G30049" s="64"/>
      <c r="H30049" s="64"/>
      <c r="O30049" s="87"/>
      <c r="P30049" s="127"/>
      <c r="Q30049" s="127"/>
      <c r="R30049" s="127"/>
    </row>
    <row r="30050" spans="7:18" x14ac:dyDescent="0.2">
      <c r="G30050" s="64"/>
      <c r="H30050" s="64"/>
      <c r="O30050" s="87"/>
      <c r="P30050" s="127"/>
      <c r="Q30050" s="127"/>
      <c r="R30050" s="127"/>
    </row>
    <row r="30051" spans="7:18" x14ac:dyDescent="0.2">
      <c r="G30051" s="64"/>
      <c r="H30051" s="64"/>
      <c r="O30051" s="87"/>
      <c r="P30051" s="127"/>
      <c r="Q30051" s="127"/>
      <c r="R30051" s="127"/>
    </row>
    <row r="30052" spans="7:18" x14ac:dyDescent="0.2">
      <c r="G30052" s="64"/>
      <c r="H30052" s="64"/>
      <c r="O30052" s="87"/>
      <c r="P30052" s="127"/>
      <c r="Q30052" s="127"/>
      <c r="R30052" s="127"/>
    </row>
    <row r="30053" spans="7:18" x14ac:dyDescent="0.2">
      <c r="G30053" s="64"/>
      <c r="H30053" s="64"/>
      <c r="O30053" s="87"/>
      <c r="P30053" s="127"/>
      <c r="Q30053" s="127"/>
      <c r="R30053" s="127"/>
    </row>
    <row r="30054" spans="7:18" x14ac:dyDescent="0.2">
      <c r="G30054" s="64"/>
      <c r="H30054" s="64"/>
      <c r="O30054" s="87"/>
      <c r="P30054" s="127"/>
      <c r="Q30054" s="127"/>
      <c r="R30054" s="127"/>
    </row>
    <row r="30055" spans="7:18" x14ac:dyDescent="0.2">
      <c r="G30055" s="64"/>
      <c r="H30055" s="64"/>
      <c r="O30055" s="87"/>
      <c r="P30055" s="127"/>
      <c r="Q30055" s="127"/>
      <c r="R30055" s="127"/>
    </row>
    <row r="30056" spans="7:18" x14ac:dyDescent="0.2">
      <c r="G30056" s="64"/>
      <c r="H30056" s="64"/>
      <c r="O30056" s="87"/>
      <c r="P30056" s="127"/>
      <c r="Q30056" s="127"/>
      <c r="R30056" s="127"/>
    </row>
    <row r="30057" spans="7:18" x14ac:dyDescent="0.2">
      <c r="G30057" s="64"/>
      <c r="H30057" s="64"/>
      <c r="O30057" s="87"/>
      <c r="P30057" s="127"/>
      <c r="Q30057" s="127"/>
      <c r="R30057" s="127"/>
    </row>
    <row r="30058" spans="7:18" x14ac:dyDescent="0.2">
      <c r="G30058" s="64"/>
      <c r="H30058" s="64"/>
      <c r="O30058" s="87"/>
      <c r="P30058" s="127"/>
      <c r="Q30058" s="127"/>
      <c r="R30058" s="127"/>
    </row>
    <row r="30059" spans="7:18" x14ac:dyDescent="0.2">
      <c r="G30059" s="64"/>
      <c r="H30059" s="64"/>
      <c r="O30059" s="87"/>
      <c r="P30059" s="127"/>
      <c r="Q30059" s="127"/>
      <c r="R30059" s="127"/>
    </row>
    <row r="30060" spans="7:18" x14ac:dyDescent="0.2">
      <c r="G30060" s="64"/>
      <c r="H30060" s="64"/>
      <c r="O30060" s="87"/>
      <c r="P30060" s="127"/>
      <c r="Q30060" s="127"/>
      <c r="R30060" s="127"/>
    </row>
    <row r="30061" spans="7:18" x14ac:dyDescent="0.2">
      <c r="G30061" s="64"/>
      <c r="H30061" s="64"/>
      <c r="O30061" s="87"/>
      <c r="P30061" s="127"/>
      <c r="Q30061" s="127"/>
      <c r="R30061" s="127"/>
    </row>
    <row r="30062" spans="7:18" x14ac:dyDescent="0.2">
      <c r="G30062" s="64"/>
      <c r="H30062" s="64"/>
      <c r="O30062" s="87"/>
      <c r="P30062" s="127"/>
      <c r="Q30062" s="127"/>
      <c r="R30062" s="127"/>
    </row>
    <row r="30063" spans="7:18" x14ac:dyDescent="0.2">
      <c r="G30063" s="64"/>
      <c r="H30063" s="64"/>
      <c r="O30063" s="87"/>
      <c r="P30063" s="127"/>
      <c r="Q30063" s="127"/>
      <c r="R30063" s="127"/>
    </row>
    <row r="30064" spans="7:18" x14ac:dyDescent="0.2">
      <c r="G30064" s="64"/>
      <c r="H30064" s="64"/>
      <c r="O30064" s="87"/>
      <c r="P30064" s="127"/>
      <c r="Q30064" s="127"/>
      <c r="R30064" s="127"/>
    </row>
    <row r="30065" spans="7:18" x14ac:dyDescent="0.2">
      <c r="G30065" s="64"/>
      <c r="H30065" s="64"/>
      <c r="O30065" s="87"/>
      <c r="P30065" s="127"/>
      <c r="Q30065" s="127"/>
      <c r="R30065" s="127"/>
    </row>
    <row r="30066" spans="7:18" x14ac:dyDescent="0.2">
      <c r="G30066" s="64"/>
      <c r="H30066" s="64"/>
      <c r="O30066" s="87"/>
      <c r="P30066" s="127"/>
      <c r="Q30066" s="127"/>
      <c r="R30066" s="127"/>
    </row>
    <row r="30067" spans="7:18" x14ac:dyDescent="0.2">
      <c r="G30067" s="64"/>
      <c r="H30067" s="64"/>
      <c r="O30067" s="87"/>
      <c r="P30067" s="127"/>
      <c r="Q30067" s="127"/>
      <c r="R30067" s="127"/>
    </row>
    <row r="30068" spans="7:18" x14ac:dyDescent="0.2">
      <c r="G30068" s="64"/>
      <c r="H30068" s="64"/>
      <c r="O30068" s="87"/>
      <c r="P30068" s="127"/>
      <c r="Q30068" s="127"/>
      <c r="R30068" s="127"/>
    </row>
    <row r="30069" spans="7:18" x14ac:dyDescent="0.2">
      <c r="G30069" s="64"/>
      <c r="H30069" s="64"/>
      <c r="O30069" s="87"/>
      <c r="P30069" s="127"/>
      <c r="Q30069" s="127"/>
      <c r="R30069" s="127"/>
    </row>
    <row r="30070" spans="7:18" x14ac:dyDescent="0.2">
      <c r="G30070" s="64"/>
      <c r="H30070" s="64"/>
      <c r="O30070" s="87"/>
      <c r="P30070" s="127"/>
      <c r="Q30070" s="127"/>
      <c r="R30070" s="127"/>
    </row>
    <row r="30071" spans="7:18" x14ac:dyDescent="0.2">
      <c r="G30071" s="64"/>
      <c r="H30071" s="64"/>
      <c r="O30071" s="87"/>
      <c r="P30071" s="127"/>
      <c r="Q30071" s="127"/>
      <c r="R30071" s="127"/>
    </row>
    <row r="30072" spans="7:18" x14ac:dyDescent="0.2">
      <c r="G30072" s="64"/>
      <c r="H30072" s="64"/>
      <c r="O30072" s="87"/>
      <c r="P30072" s="127"/>
      <c r="Q30072" s="127"/>
      <c r="R30072" s="127"/>
    </row>
    <row r="30073" spans="7:18" x14ac:dyDescent="0.2">
      <c r="G30073" s="64"/>
      <c r="H30073" s="64"/>
      <c r="O30073" s="87"/>
      <c r="P30073" s="127"/>
      <c r="Q30073" s="127"/>
      <c r="R30073" s="127"/>
    </row>
    <row r="30074" spans="7:18" x14ac:dyDescent="0.2">
      <c r="G30074" s="64"/>
      <c r="H30074" s="64"/>
      <c r="O30074" s="87"/>
      <c r="P30074" s="127"/>
      <c r="Q30074" s="127"/>
      <c r="R30074" s="127"/>
    </row>
    <row r="30075" spans="7:18" x14ac:dyDescent="0.2">
      <c r="G30075" s="64"/>
      <c r="H30075" s="64"/>
      <c r="O30075" s="87"/>
      <c r="P30075" s="127"/>
      <c r="Q30075" s="127"/>
      <c r="R30075" s="127"/>
    </row>
    <row r="30076" spans="7:18" x14ac:dyDescent="0.2">
      <c r="G30076" s="64"/>
      <c r="H30076" s="64"/>
      <c r="O30076" s="87"/>
      <c r="P30076" s="127"/>
      <c r="Q30076" s="127"/>
      <c r="R30076" s="127"/>
    </row>
    <row r="30077" spans="7:18" x14ac:dyDescent="0.2">
      <c r="G30077" s="64"/>
      <c r="H30077" s="64"/>
      <c r="O30077" s="87"/>
      <c r="P30077" s="127"/>
      <c r="Q30077" s="127"/>
      <c r="R30077" s="127"/>
    </row>
    <row r="30078" spans="7:18" x14ac:dyDescent="0.2">
      <c r="G30078" s="64"/>
      <c r="H30078" s="64"/>
      <c r="O30078" s="87"/>
      <c r="P30078" s="127"/>
      <c r="Q30078" s="127"/>
      <c r="R30078" s="127"/>
    </row>
    <row r="30079" spans="7:18" x14ac:dyDescent="0.2">
      <c r="G30079" s="64"/>
      <c r="H30079" s="64"/>
      <c r="O30079" s="87"/>
      <c r="P30079" s="127"/>
      <c r="Q30079" s="127"/>
      <c r="R30079" s="127"/>
    </row>
    <row r="30080" spans="7:18" x14ac:dyDescent="0.2">
      <c r="G30080" s="64"/>
      <c r="H30080" s="64"/>
      <c r="O30080" s="87"/>
      <c r="P30080" s="127"/>
      <c r="Q30080" s="127"/>
      <c r="R30080" s="127"/>
    </row>
    <row r="30081" spans="7:18" x14ac:dyDescent="0.2">
      <c r="G30081" s="64"/>
      <c r="H30081" s="64"/>
      <c r="O30081" s="87"/>
      <c r="P30081" s="127"/>
      <c r="Q30081" s="127"/>
      <c r="R30081" s="127"/>
    </row>
    <row r="30082" spans="7:18" x14ac:dyDescent="0.2">
      <c r="G30082" s="64"/>
      <c r="H30082" s="64"/>
      <c r="O30082" s="87"/>
      <c r="P30082" s="127"/>
      <c r="Q30082" s="127"/>
      <c r="R30082" s="127"/>
    </row>
    <row r="30083" spans="7:18" x14ac:dyDescent="0.2">
      <c r="G30083" s="64"/>
      <c r="H30083" s="64"/>
      <c r="O30083" s="87"/>
      <c r="P30083" s="127"/>
      <c r="Q30083" s="127"/>
      <c r="R30083" s="127"/>
    </row>
    <row r="30084" spans="7:18" x14ac:dyDescent="0.2">
      <c r="G30084" s="64"/>
      <c r="H30084" s="64"/>
      <c r="O30084" s="87"/>
      <c r="P30084" s="127"/>
      <c r="Q30084" s="127"/>
      <c r="R30084" s="127"/>
    </row>
    <row r="30085" spans="7:18" x14ac:dyDescent="0.2">
      <c r="G30085" s="64"/>
      <c r="H30085" s="64"/>
      <c r="O30085" s="87"/>
      <c r="P30085" s="127"/>
      <c r="Q30085" s="127"/>
      <c r="R30085" s="127"/>
    </row>
    <row r="30086" spans="7:18" x14ac:dyDescent="0.2">
      <c r="G30086" s="64"/>
      <c r="H30086" s="64"/>
      <c r="O30086" s="87"/>
      <c r="P30086" s="127"/>
      <c r="Q30086" s="127"/>
      <c r="R30086" s="127"/>
    </row>
    <row r="30087" spans="7:18" x14ac:dyDescent="0.2">
      <c r="G30087" s="64"/>
      <c r="H30087" s="64"/>
      <c r="O30087" s="87"/>
      <c r="P30087" s="127"/>
      <c r="Q30087" s="127"/>
      <c r="R30087" s="127"/>
    </row>
    <row r="30088" spans="7:18" x14ac:dyDescent="0.2">
      <c r="G30088" s="64"/>
      <c r="H30088" s="64"/>
      <c r="O30088" s="87"/>
      <c r="P30088" s="127"/>
      <c r="Q30088" s="127"/>
      <c r="R30088" s="127"/>
    </row>
    <row r="30089" spans="7:18" x14ac:dyDescent="0.2">
      <c r="G30089" s="64"/>
      <c r="H30089" s="64"/>
      <c r="O30089" s="87"/>
      <c r="P30089" s="127"/>
      <c r="Q30089" s="127"/>
      <c r="R30089" s="127"/>
    </row>
    <row r="30090" spans="7:18" x14ac:dyDescent="0.2">
      <c r="G30090" s="64"/>
      <c r="H30090" s="64"/>
      <c r="O30090" s="87"/>
      <c r="P30090" s="127"/>
      <c r="Q30090" s="127"/>
      <c r="R30090" s="127"/>
    </row>
    <row r="30091" spans="7:18" x14ac:dyDescent="0.2">
      <c r="G30091" s="64"/>
      <c r="H30091" s="64"/>
      <c r="O30091" s="87"/>
      <c r="P30091" s="127"/>
      <c r="Q30091" s="127"/>
      <c r="R30091" s="127"/>
    </row>
    <row r="30092" spans="7:18" x14ac:dyDescent="0.2">
      <c r="G30092" s="64"/>
      <c r="H30092" s="64"/>
      <c r="O30092" s="87"/>
      <c r="P30092" s="127"/>
      <c r="Q30092" s="127"/>
      <c r="R30092" s="127"/>
    </row>
    <row r="30093" spans="7:18" x14ac:dyDescent="0.2">
      <c r="G30093" s="64"/>
      <c r="H30093" s="64"/>
      <c r="O30093" s="87"/>
      <c r="P30093" s="127"/>
      <c r="Q30093" s="127"/>
      <c r="R30093" s="127"/>
    </row>
    <row r="30094" spans="7:18" x14ac:dyDescent="0.2">
      <c r="G30094" s="64"/>
      <c r="H30094" s="64"/>
      <c r="O30094" s="87"/>
      <c r="P30094" s="127"/>
      <c r="Q30094" s="127"/>
      <c r="R30094" s="127"/>
    </row>
    <row r="30095" spans="7:18" x14ac:dyDescent="0.2">
      <c r="G30095" s="64"/>
      <c r="H30095" s="64"/>
      <c r="O30095" s="87"/>
      <c r="P30095" s="127"/>
      <c r="Q30095" s="127"/>
      <c r="R30095" s="127"/>
    </row>
    <row r="30096" spans="7:18" x14ac:dyDescent="0.2">
      <c r="G30096" s="64"/>
      <c r="H30096" s="64"/>
      <c r="O30096" s="87"/>
      <c r="P30096" s="127"/>
      <c r="Q30096" s="127"/>
      <c r="R30096" s="127"/>
    </row>
    <row r="30097" spans="7:18" x14ac:dyDescent="0.2">
      <c r="G30097" s="64"/>
      <c r="H30097" s="64"/>
      <c r="O30097" s="87"/>
      <c r="P30097" s="127"/>
      <c r="Q30097" s="127"/>
      <c r="R30097" s="127"/>
    </row>
    <row r="30098" spans="7:18" x14ac:dyDescent="0.2">
      <c r="G30098" s="64"/>
      <c r="H30098" s="64"/>
      <c r="O30098" s="87"/>
      <c r="P30098" s="127"/>
      <c r="Q30098" s="127"/>
      <c r="R30098" s="127"/>
    </row>
    <row r="30099" spans="7:18" x14ac:dyDescent="0.2">
      <c r="G30099" s="64"/>
      <c r="H30099" s="64"/>
      <c r="O30099" s="87"/>
      <c r="P30099" s="127"/>
      <c r="Q30099" s="127"/>
      <c r="R30099" s="127"/>
    </row>
    <row r="30100" spans="7:18" x14ac:dyDescent="0.2">
      <c r="G30100" s="64"/>
      <c r="H30100" s="64"/>
      <c r="O30100" s="87"/>
      <c r="P30100" s="127"/>
      <c r="Q30100" s="127"/>
      <c r="R30100" s="127"/>
    </row>
    <row r="30101" spans="7:18" x14ac:dyDescent="0.2">
      <c r="G30101" s="64"/>
      <c r="H30101" s="64"/>
      <c r="O30101" s="87"/>
      <c r="P30101" s="127"/>
      <c r="Q30101" s="127"/>
      <c r="R30101" s="127"/>
    </row>
    <row r="30102" spans="7:18" x14ac:dyDescent="0.2">
      <c r="G30102" s="64"/>
      <c r="H30102" s="64"/>
      <c r="O30102" s="87"/>
      <c r="P30102" s="127"/>
      <c r="Q30102" s="127"/>
      <c r="R30102" s="127"/>
    </row>
    <row r="30103" spans="7:18" x14ac:dyDescent="0.2">
      <c r="G30103" s="64"/>
      <c r="H30103" s="64"/>
      <c r="O30103" s="87"/>
      <c r="P30103" s="127"/>
      <c r="Q30103" s="127"/>
      <c r="R30103" s="127"/>
    </row>
    <row r="30104" spans="7:18" x14ac:dyDescent="0.2">
      <c r="G30104" s="64"/>
      <c r="H30104" s="64"/>
      <c r="O30104" s="87"/>
      <c r="P30104" s="127"/>
      <c r="Q30104" s="127"/>
      <c r="R30104" s="127"/>
    </row>
    <row r="30105" spans="7:18" x14ac:dyDescent="0.2">
      <c r="G30105" s="64"/>
      <c r="H30105" s="64"/>
      <c r="O30105" s="87"/>
      <c r="P30105" s="127"/>
      <c r="Q30105" s="127"/>
      <c r="R30105" s="127"/>
    </row>
    <row r="30106" spans="7:18" x14ac:dyDescent="0.2">
      <c r="G30106" s="64"/>
      <c r="H30106" s="64"/>
      <c r="O30106" s="87"/>
      <c r="P30106" s="127"/>
      <c r="Q30106" s="127"/>
      <c r="R30106" s="127"/>
    </row>
    <row r="30107" spans="7:18" x14ac:dyDescent="0.2">
      <c r="G30107" s="64"/>
      <c r="H30107" s="64"/>
      <c r="O30107" s="87"/>
      <c r="P30107" s="127"/>
      <c r="Q30107" s="127"/>
      <c r="R30107" s="127"/>
    </row>
    <row r="30108" spans="7:18" x14ac:dyDescent="0.2">
      <c r="G30108" s="64"/>
      <c r="H30108" s="64"/>
      <c r="O30108" s="87"/>
      <c r="P30108" s="127"/>
      <c r="Q30108" s="127"/>
      <c r="R30108" s="127"/>
    </row>
    <row r="30109" spans="7:18" x14ac:dyDescent="0.2">
      <c r="G30109" s="64"/>
      <c r="H30109" s="64"/>
      <c r="O30109" s="87"/>
      <c r="P30109" s="127"/>
      <c r="Q30109" s="127"/>
      <c r="R30109" s="127"/>
    </row>
    <row r="30110" spans="7:18" x14ac:dyDescent="0.2">
      <c r="G30110" s="64"/>
      <c r="H30110" s="64"/>
      <c r="O30110" s="87"/>
      <c r="P30110" s="127"/>
      <c r="Q30110" s="127"/>
      <c r="R30110" s="127"/>
    </row>
    <row r="30111" spans="7:18" x14ac:dyDescent="0.2">
      <c r="G30111" s="64"/>
      <c r="H30111" s="64"/>
      <c r="O30111" s="87"/>
      <c r="P30111" s="127"/>
      <c r="Q30111" s="127"/>
      <c r="R30111" s="127"/>
    </row>
    <row r="30112" spans="7:18" x14ac:dyDescent="0.2">
      <c r="G30112" s="64"/>
      <c r="H30112" s="64"/>
      <c r="O30112" s="87"/>
      <c r="P30112" s="127"/>
      <c r="Q30112" s="127"/>
      <c r="R30112" s="127"/>
    </row>
    <row r="30113" spans="7:18" x14ac:dyDescent="0.2">
      <c r="G30113" s="64"/>
      <c r="H30113" s="64"/>
      <c r="O30113" s="87"/>
      <c r="P30113" s="127"/>
      <c r="Q30113" s="127"/>
      <c r="R30113" s="127"/>
    </row>
    <row r="30114" spans="7:18" x14ac:dyDescent="0.2">
      <c r="G30114" s="64"/>
      <c r="H30114" s="64"/>
      <c r="O30114" s="87"/>
      <c r="P30114" s="127"/>
      <c r="Q30114" s="127"/>
      <c r="R30114" s="127"/>
    </row>
    <row r="30115" spans="7:18" x14ac:dyDescent="0.2">
      <c r="G30115" s="64"/>
      <c r="H30115" s="64"/>
      <c r="O30115" s="87"/>
      <c r="P30115" s="127"/>
      <c r="Q30115" s="127"/>
      <c r="R30115" s="127"/>
    </row>
    <row r="30116" spans="7:18" x14ac:dyDescent="0.2">
      <c r="G30116" s="64"/>
      <c r="H30116" s="64"/>
      <c r="O30116" s="87"/>
      <c r="P30116" s="127"/>
      <c r="Q30116" s="127"/>
      <c r="R30116" s="127"/>
    </row>
    <row r="30117" spans="7:18" x14ac:dyDescent="0.2">
      <c r="G30117" s="64"/>
      <c r="H30117" s="64"/>
      <c r="O30117" s="87"/>
      <c r="P30117" s="127"/>
      <c r="Q30117" s="127"/>
      <c r="R30117" s="127"/>
    </row>
    <row r="30118" spans="7:18" x14ac:dyDescent="0.2">
      <c r="G30118" s="64"/>
      <c r="H30118" s="64"/>
      <c r="O30118" s="87"/>
      <c r="P30118" s="127"/>
      <c r="Q30118" s="127"/>
      <c r="R30118" s="127"/>
    </row>
    <row r="30119" spans="7:18" x14ac:dyDescent="0.2">
      <c r="G30119" s="64"/>
      <c r="H30119" s="64"/>
      <c r="O30119" s="87"/>
      <c r="P30119" s="127"/>
      <c r="Q30119" s="127"/>
      <c r="R30119" s="127"/>
    </row>
    <row r="30120" spans="7:18" x14ac:dyDescent="0.2">
      <c r="G30120" s="64"/>
      <c r="H30120" s="64"/>
      <c r="O30120" s="87"/>
      <c r="P30120" s="127"/>
      <c r="Q30120" s="127"/>
      <c r="R30120" s="127"/>
    </row>
    <row r="30121" spans="7:18" x14ac:dyDescent="0.2">
      <c r="G30121" s="64"/>
      <c r="H30121" s="64"/>
      <c r="O30121" s="87"/>
      <c r="P30121" s="127"/>
      <c r="Q30121" s="127"/>
      <c r="R30121" s="127"/>
    </row>
    <row r="30122" spans="7:18" x14ac:dyDescent="0.2">
      <c r="G30122" s="64"/>
      <c r="H30122" s="64"/>
      <c r="O30122" s="87"/>
      <c r="P30122" s="127"/>
      <c r="Q30122" s="127"/>
      <c r="R30122" s="127"/>
    </row>
    <row r="30123" spans="7:18" x14ac:dyDescent="0.2">
      <c r="G30123" s="64"/>
      <c r="H30123" s="64"/>
      <c r="O30123" s="87"/>
      <c r="P30123" s="127"/>
      <c r="Q30123" s="127"/>
      <c r="R30123" s="127"/>
    </row>
    <row r="30124" spans="7:18" x14ac:dyDescent="0.2">
      <c r="G30124" s="64"/>
      <c r="H30124" s="64"/>
      <c r="O30124" s="87"/>
      <c r="P30124" s="127"/>
      <c r="Q30124" s="127"/>
      <c r="R30124" s="127"/>
    </row>
    <row r="30125" spans="7:18" x14ac:dyDescent="0.2">
      <c r="G30125" s="64"/>
      <c r="H30125" s="64"/>
      <c r="O30125" s="87"/>
      <c r="P30125" s="127"/>
      <c r="Q30125" s="127"/>
      <c r="R30125" s="127"/>
    </row>
    <row r="30126" spans="7:18" x14ac:dyDescent="0.2">
      <c r="G30126" s="64"/>
      <c r="H30126" s="64"/>
      <c r="O30126" s="87"/>
      <c r="P30126" s="127"/>
      <c r="Q30126" s="127"/>
      <c r="R30126" s="127"/>
    </row>
    <row r="30127" spans="7:18" x14ac:dyDescent="0.2">
      <c r="G30127" s="64"/>
      <c r="H30127" s="64"/>
      <c r="O30127" s="87"/>
      <c r="P30127" s="127"/>
      <c r="Q30127" s="127"/>
      <c r="R30127" s="127"/>
    </row>
    <row r="30128" spans="7:18" x14ac:dyDescent="0.2">
      <c r="G30128" s="64"/>
      <c r="H30128" s="64"/>
      <c r="O30128" s="87"/>
      <c r="P30128" s="127"/>
      <c r="Q30128" s="127"/>
      <c r="R30128" s="127"/>
    </row>
    <row r="30129" spans="7:18" x14ac:dyDescent="0.2">
      <c r="G30129" s="64"/>
      <c r="H30129" s="64"/>
      <c r="O30129" s="87"/>
      <c r="P30129" s="127"/>
      <c r="Q30129" s="127"/>
      <c r="R30129" s="127"/>
    </row>
    <row r="30130" spans="7:18" x14ac:dyDescent="0.2">
      <c r="G30130" s="64"/>
      <c r="H30130" s="64"/>
      <c r="O30130" s="87"/>
      <c r="P30130" s="127"/>
      <c r="Q30130" s="127"/>
      <c r="R30130" s="127"/>
    </row>
    <row r="30131" spans="7:18" x14ac:dyDescent="0.2">
      <c r="G30131" s="64"/>
      <c r="H30131" s="64"/>
      <c r="O30131" s="87"/>
      <c r="P30131" s="127"/>
      <c r="Q30131" s="127"/>
      <c r="R30131" s="127"/>
    </row>
    <row r="30132" spans="7:18" x14ac:dyDescent="0.2">
      <c r="G30132" s="64"/>
      <c r="H30132" s="64"/>
      <c r="O30132" s="87"/>
      <c r="P30132" s="127"/>
      <c r="Q30132" s="127"/>
      <c r="R30132" s="127"/>
    </row>
    <row r="30133" spans="7:18" x14ac:dyDescent="0.2">
      <c r="G30133" s="64"/>
      <c r="H30133" s="64"/>
      <c r="O30133" s="87"/>
      <c r="P30133" s="127"/>
      <c r="Q30133" s="127"/>
      <c r="R30133" s="127"/>
    </row>
    <row r="30134" spans="7:18" x14ac:dyDescent="0.2">
      <c r="G30134" s="64"/>
      <c r="H30134" s="64"/>
      <c r="O30134" s="87"/>
      <c r="P30134" s="127"/>
      <c r="Q30134" s="127"/>
      <c r="R30134" s="127"/>
    </row>
    <row r="30135" spans="7:18" x14ac:dyDescent="0.2">
      <c r="G30135" s="64"/>
      <c r="H30135" s="64"/>
      <c r="O30135" s="87"/>
      <c r="P30135" s="127"/>
      <c r="Q30135" s="127"/>
      <c r="R30135" s="127"/>
    </row>
    <row r="30136" spans="7:18" x14ac:dyDescent="0.2">
      <c r="G30136" s="64"/>
      <c r="H30136" s="64"/>
      <c r="O30136" s="87"/>
      <c r="P30136" s="127"/>
      <c r="Q30136" s="127"/>
      <c r="R30136" s="127"/>
    </row>
    <row r="30137" spans="7:18" x14ac:dyDescent="0.2">
      <c r="G30137" s="64"/>
      <c r="H30137" s="64"/>
      <c r="O30137" s="87"/>
      <c r="P30137" s="127"/>
      <c r="Q30137" s="127"/>
      <c r="R30137" s="127"/>
    </row>
    <row r="30138" spans="7:18" x14ac:dyDescent="0.2">
      <c r="G30138" s="64"/>
      <c r="H30138" s="64"/>
      <c r="O30138" s="87"/>
      <c r="P30138" s="127"/>
      <c r="Q30138" s="127"/>
      <c r="R30138" s="127"/>
    </row>
    <row r="30139" spans="7:18" x14ac:dyDescent="0.2">
      <c r="G30139" s="64"/>
      <c r="H30139" s="64"/>
      <c r="O30139" s="87"/>
      <c r="P30139" s="127"/>
      <c r="Q30139" s="127"/>
      <c r="R30139" s="127"/>
    </row>
    <row r="30140" spans="7:18" x14ac:dyDescent="0.2">
      <c r="G30140" s="64"/>
      <c r="H30140" s="64"/>
      <c r="O30140" s="87"/>
      <c r="P30140" s="127"/>
      <c r="Q30140" s="127"/>
      <c r="R30140" s="127"/>
    </row>
    <row r="30141" spans="7:18" x14ac:dyDescent="0.2">
      <c r="G30141" s="64"/>
      <c r="H30141" s="64"/>
      <c r="O30141" s="87"/>
      <c r="P30141" s="127"/>
      <c r="Q30141" s="127"/>
      <c r="R30141" s="127"/>
    </row>
    <row r="30142" spans="7:18" x14ac:dyDescent="0.2">
      <c r="G30142" s="64"/>
      <c r="H30142" s="64"/>
      <c r="O30142" s="87"/>
      <c r="P30142" s="127"/>
      <c r="Q30142" s="127"/>
      <c r="R30142" s="127"/>
    </row>
    <row r="30143" spans="7:18" x14ac:dyDescent="0.2">
      <c r="G30143" s="64"/>
      <c r="H30143" s="64"/>
      <c r="O30143" s="87"/>
      <c r="P30143" s="127"/>
      <c r="Q30143" s="127"/>
      <c r="R30143" s="127"/>
    </row>
    <row r="30144" spans="7:18" x14ac:dyDescent="0.2">
      <c r="G30144" s="64"/>
      <c r="H30144" s="64"/>
      <c r="O30144" s="87"/>
      <c r="P30144" s="127"/>
      <c r="Q30144" s="127"/>
      <c r="R30144" s="127"/>
    </row>
    <row r="30145" spans="7:18" x14ac:dyDescent="0.2">
      <c r="G30145" s="64"/>
      <c r="H30145" s="64"/>
      <c r="O30145" s="87"/>
      <c r="P30145" s="127"/>
      <c r="Q30145" s="127"/>
      <c r="R30145" s="127"/>
    </row>
    <row r="30146" spans="7:18" x14ac:dyDescent="0.2">
      <c r="G30146" s="64"/>
      <c r="H30146" s="64"/>
      <c r="O30146" s="87"/>
      <c r="P30146" s="127"/>
      <c r="Q30146" s="127"/>
      <c r="R30146" s="127"/>
    </row>
    <row r="30147" spans="7:18" x14ac:dyDescent="0.2">
      <c r="G30147" s="64"/>
      <c r="H30147" s="64"/>
      <c r="O30147" s="87"/>
      <c r="P30147" s="127"/>
      <c r="Q30147" s="127"/>
      <c r="R30147" s="127"/>
    </row>
    <row r="30148" spans="7:18" x14ac:dyDescent="0.2">
      <c r="G30148" s="64"/>
      <c r="H30148" s="64"/>
      <c r="O30148" s="87"/>
      <c r="P30148" s="127"/>
      <c r="Q30148" s="127"/>
      <c r="R30148" s="127"/>
    </row>
    <row r="30149" spans="7:18" x14ac:dyDescent="0.2">
      <c r="G30149" s="64"/>
      <c r="H30149" s="64"/>
      <c r="O30149" s="87"/>
      <c r="P30149" s="127"/>
      <c r="Q30149" s="127"/>
      <c r="R30149" s="127"/>
    </row>
    <row r="30150" spans="7:18" x14ac:dyDescent="0.2">
      <c r="G30150" s="64"/>
      <c r="H30150" s="64"/>
      <c r="O30150" s="87"/>
      <c r="P30150" s="127"/>
      <c r="Q30150" s="127"/>
      <c r="R30150" s="127"/>
    </row>
    <row r="30151" spans="7:18" x14ac:dyDescent="0.2">
      <c r="G30151" s="64"/>
      <c r="H30151" s="64"/>
      <c r="O30151" s="87"/>
      <c r="P30151" s="127"/>
      <c r="Q30151" s="127"/>
      <c r="R30151" s="127"/>
    </row>
    <row r="30152" spans="7:18" x14ac:dyDescent="0.2">
      <c r="G30152" s="64"/>
      <c r="H30152" s="64"/>
      <c r="O30152" s="87"/>
      <c r="P30152" s="127"/>
      <c r="Q30152" s="127"/>
      <c r="R30152" s="127"/>
    </row>
    <row r="30153" spans="7:18" x14ac:dyDescent="0.2">
      <c r="G30153" s="64"/>
      <c r="H30153" s="64"/>
      <c r="O30153" s="87"/>
      <c r="P30153" s="127"/>
      <c r="Q30153" s="127"/>
      <c r="R30153" s="127"/>
    </row>
    <row r="30154" spans="7:18" x14ac:dyDescent="0.2">
      <c r="G30154" s="64"/>
      <c r="H30154" s="64"/>
      <c r="O30154" s="87"/>
      <c r="P30154" s="127"/>
      <c r="Q30154" s="127"/>
      <c r="R30154" s="127"/>
    </row>
    <row r="30155" spans="7:18" x14ac:dyDescent="0.2">
      <c r="G30155" s="64"/>
      <c r="H30155" s="64"/>
      <c r="O30155" s="87"/>
      <c r="P30155" s="127"/>
      <c r="Q30155" s="127"/>
      <c r="R30155" s="127"/>
    </row>
    <row r="30156" spans="7:18" x14ac:dyDescent="0.2">
      <c r="G30156" s="64"/>
      <c r="H30156" s="64"/>
      <c r="O30156" s="87"/>
      <c r="P30156" s="127"/>
      <c r="Q30156" s="127"/>
      <c r="R30156" s="127"/>
    </row>
    <row r="30157" spans="7:18" x14ac:dyDescent="0.2">
      <c r="G30157" s="64"/>
      <c r="H30157" s="64"/>
      <c r="O30157" s="87"/>
      <c r="P30157" s="127"/>
      <c r="Q30157" s="127"/>
      <c r="R30157" s="127"/>
    </row>
    <row r="30158" spans="7:18" x14ac:dyDescent="0.2">
      <c r="G30158" s="64"/>
      <c r="H30158" s="64"/>
      <c r="O30158" s="87"/>
      <c r="P30158" s="127"/>
      <c r="Q30158" s="127"/>
      <c r="R30158" s="127"/>
    </row>
    <row r="30159" spans="7:18" x14ac:dyDescent="0.2">
      <c r="G30159" s="64"/>
      <c r="H30159" s="64"/>
      <c r="O30159" s="87"/>
      <c r="P30159" s="127"/>
      <c r="Q30159" s="127"/>
      <c r="R30159" s="127"/>
    </row>
    <row r="30160" spans="7:18" x14ac:dyDescent="0.2">
      <c r="G30160" s="64"/>
      <c r="H30160" s="64"/>
      <c r="O30160" s="87"/>
      <c r="P30160" s="127"/>
      <c r="Q30160" s="127"/>
      <c r="R30160" s="127"/>
    </row>
    <row r="30161" spans="7:18" x14ac:dyDescent="0.2">
      <c r="G30161" s="64"/>
      <c r="H30161" s="64"/>
      <c r="O30161" s="87"/>
      <c r="P30161" s="127"/>
      <c r="Q30161" s="127"/>
      <c r="R30161" s="127"/>
    </row>
    <row r="30162" spans="7:18" x14ac:dyDescent="0.2">
      <c r="G30162" s="64"/>
      <c r="H30162" s="64"/>
      <c r="O30162" s="87"/>
      <c r="P30162" s="127"/>
      <c r="Q30162" s="127"/>
      <c r="R30162" s="127"/>
    </row>
    <row r="30163" spans="7:18" x14ac:dyDescent="0.2">
      <c r="G30163" s="64"/>
      <c r="H30163" s="64"/>
      <c r="O30163" s="87"/>
      <c r="P30163" s="127"/>
      <c r="Q30163" s="127"/>
      <c r="R30163" s="127"/>
    </row>
    <row r="30164" spans="7:18" x14ac:dyDescent="0.2">
      <c r="G30164" s="64"/>
      <c r="H30164" s="64"/>
      <c r="O30164" s="87"/>
      <c r="P30164" s="127"/>
      <c r="Q30164" s="127"/>
      <c r="R30164" s="127"/>
    </row>
    <row r="30165" spans="7:18" x14ac:dyDescent="0.2">
      <c r="G30165" s="64"/>
      <c r="H30165" s="64"/>
      <c r="O30165" s="87"/>
      <c r="P30165" s="127"/>
      <c r="Q30165" s="127"/>
      <c r="R30165" s="127"/>
    </row>
    <row r="30166" spans="7:18" x14ac:dyDescent="0.2">
      <c r="G30166" s="64"/>
      <c r="H30166" s="64"/>
      <c r="O30166" s="87"/>
      <c r="P30166" s="127"/>
      <c r="Q30166" s="127"/>
      <c r="R30166" s="127"/>
    </row>
    <row r="30167" spans="7:18" x14ac:dyDescent="0.2">
      <c r="G30167" s="64"/>
      <c r="H30167" s="64"/>
      <c r="O30167" s="87"/>
      <c r="P30167" s="127"/>
      <c r="Q30167" s="127"/>
      <c r="R30167" s="127"/>
    </row>
    <row r="30168" spans="7:18" x14ac:dyDescent="0.2">
      <c r="G30168" s="64"/>
      <c r="H30168" s="64"/>
      <c r="O30168" s="87"/>
      <c r="P30168" s="127"/>
      <c r="Q30168" s="127"/>
      <c r="R30168" s="127"/>
    </row>
    <row r="30169" spans="7:18" x14ac:dyDescent="0.2">
      <c r="G30169" s="64"/>
      <c r="H30169" s="64"/>
      <c r="O30169" s="87"/>
      <c r="P30169" s="127"/>
      <c r="Q30169" s="127"/>
      <c r="R30169" s="127"/>
    </row>
    <row r="30170" spans="7:18" x14ac:dyDescent="0.2">
      <c r="G30170" s="64"/>
      <c r="H30170" s="64"/>
      <c r="O30170" s="87"/>
      <c r="P30170" s="127"/>
      <c r="Q30170" s="127"/>
      <c r="R30170" s="127"/>
    </row>
    <row r="30171" spans="7:18" x14ac:dyDescent="0.2">
      <c r="G30171" s="64"/>
      <c r="H30171" s="64"/>
      <c r="O30171" s="87"/>
      <c r="P30171" s="127"/>
      <c r="Q30171" s="127"/>
      <c r="R30171" s="127"/>
    </row>
    <row r="30172" spans="7:18" x14ac:dyDescent="0.2">
      <c r="G30172" s="64"/>
      <c r="H30172" s="64"/>
      <c r="O30172" s="87"/>
      <c r="P30172" s="127"/>
      <c r="Q30172" s="127"/>
      <c r="R30172" s="127"/>
    </row>
    <row r="30173" spans="7:18" x14ac:dyDescent="0.2">
      <c r="G30173" s="64"/>
      <c r="H30173" s="64"/>
      <c r="O30173" s="87"/>
      <c r="P30173" s="127"/>
      <c r="Q30173" s="127"/>
      <c r="R30173" s="127"/>
    </row>
    <row r="30174" spans="7:18" x14ac:dyDescent="0.2">
      <c r="G30174" s="64"/>
      <c r="H30174" s="64"/>
      <c r="O30174" s="87"/>
      <c r="P30174" s="127"/>
      <c r="Q30174" s="127"/>
      <c r="R30174" s="127"/>
    </row>
    <row r="30175" spans="7:18" x14ac:dyDescent="0.2">
      <c r="G30175" s="64"/>
      <c r="H30175" s="64"/>
      <c r="O30175" s="87"/>
      <c r="P30175" s="127"/>
      <c r="Q30175" s="127"/>
      <c r="R30175" s="127"/>
    </row>
    <row r="30176" spans="7:18" x14ac:dyDescent="0.2">
      <c r="G30176" s="64"/>
      <c r="H30176" s="64"/>
      <c r="O30176" s="87"/>
      <c r="P30176" s="127"/>
      <c r="Q30176" s="127"/>
      <c r="R30176" s="127"/>
    </row>
    <row r="30177" spans="7:18" x14ac:dyDescent="0.2">
      <c r="G30177" s="64"/>
      <c r="H30177" s="64"/>
      <c r="O30177" s="87"/>
      <c r="P30177" s="127"/>
      <c r="Q30177" s="127"/>
      <c r="R30177" s="127"/>
    </row>
    <row r="30178" spans="7:18" x14ac:dyDescent="0.2">
      <c r="G30178" s="64"/>
      <c r="H30178" s="64"/>
      <c r="O30178" s="87"/>
      <c r="P30178" s="127"/>
      <c r="Q30178" s="127"/>
      <c r="R30178" s="127"/>
    </row>
    <row r="30179" spans="7:18" x14ac:dyDescent="0.2">
      <c r="G30179" s="64"/>
      <c r="H30179" s="64"/>
      <c r="O30179" s="87"/>
      <c r="P30179" s="127"/>
      <c r="Q30179" s="127"/>
      <c r="R30179" s="127"/>
    </row>
    <row r="30180" spans="7:18" x14ac:dyDescent="0.2">
      <c r="G30180" s="64"/>
      <c r="H30180" s="64"/>
      <c r="O30180" s="87"/>
      <c r="P30180" s="127"/>
      <c r="Q30180" s="127"/>
      <c r="R30180" s="127"/>
    </row>
    <row r="30181" spans="7:18" x14ac:dyDescent="0.2">
      <c r="G30181" s="64"/>
      <c r="H30181" s="64"/>
      <c r="O30181" s="87"/>
      <c r="P30181" s="127"/>
      <c r="Q30181" s="127"/>
      <c r="R30181" s="127"/>
    </row>
    <row r="30182" spans="7:18" x14ac:dyDescent="0.2">
      <c r="G30182" s="64"/>
      <c r="H30182" s="64"/>
      <c r="O30182" s="87"/>
      <c r="P30182" s="127"/>
      <c r="Q30182" s="127"/>
      <c r="R30182" s="127"/>
    </row>
    <row r="30183" spans="7:18" x14ac:dyDescent="0.2">
      <c r="G30183" s="64"/>
      <c r="H30183" s="64"/>
      <c r="O30183" s="87"/>
      <c r="P30183" s="127"/>
      <c r="Q30183" s="127"/>
      <c r="R30183" s="127"/>
    </row>
    <row r="30184" spans="7:18" x14ac:dyDescent="0.2">
      <c r="G30184" s="64"/>
      <c r="H30184" s="64"/>
      <c r="O30184" s="87"/>
      <c r="P30184" s="127"/>
      <c r="Q30184" s="127"/>
      <c r="R30184" s="127"/>
    </row>
    <row r="30185" spans="7:18" x14ac:dyDescent="0.2">
      <c r="G30185" s="64"/>
      <c r="H30185" s="64"/>
      <c r="O30185" s="87"/>
      <c r="P30185" s="127"/>
      <c r="Q30185" s="127"/>
      <c r="R30185" s="127"/>
    </row>
    <row r="30186" spans="7:18" x14ac:dyDescent="0.2">
      <c r="G30186" s="64"/>
      <c r="H30186" s="64"/>
      <c r="O30186" s="87"/>
      <c r="P30186" s="127"/>
      <c r="Q30186" s="127"/>
      <c r="R30186" s="127"/>
    </row>
    <row r="30187" spans="7:18" x14ac:dyDescent="0.2">
      <c r="G30187" s="64"/>
      <c r="H30187" s="64"/>
      <c r="O30187" s="87"/>
      <c r="P30187" s="127"/>
      <c r="Q30187" s="127"/>
      <c r="R30187" s="127"/>
    </row>
    <row r="30188" spans="7:18" x14ac:dyDescent="0.2">
      <c r="G30188" s="64"/>
      <c r="H30188" s="64"/>
      <c r="O30188" s="87"/>
      <c r="P30188" s="127"/>
      <c r="Q30188" s="127"/>
      <c r="R30188" s="127"/>
    </row>
    <row r="30189" spans="7:18" x14ac:dyDescent="0.2">
      <c r="G30189" s="64"/>
      <c r="H30189" s="64"/>
      <c r="O30189" s="87"/>
      <c r="P30189" s="127"/>
      <c r="Q30189" s="127"/>
      <c r="R30189" s="127"/>
    </row>
    <row r="30190" spans="7:18" x14ac:dyDescent="0.2">
      <c r="G30190" s="64"/>
      <c r="H30190" s="64"/>
      <c r="O30190" s="87"/>
      <c r="P30190" s="127"/>
      <c r="Q30190" s="127"/>
      <c r="R30190" s="127"/>
    </row>
    <row r="30191" spans="7:18" x14ac:dyDescent="0.2">
      <c r="G30191" s="64"/>
      <c r="H30191" s="64"/>
      <c r="O30191" s="87"/>
      <c r="P30191" s="127"/>
      <c r="Q30191" s="127"/>
      <c r="R30191" s="127"/>
    </row>
    <row r="30192" spans="7:18" x14ac:dyDescent="0.2">
      <c r="G30192" s="64"/>
      <c r="H30192" s="64"/>
      <c r="O30192" s="87"/>
      <c r="P30192" s="127"/>
      <c r="Q30192" s="127"/>
      <c r="R30192" s="127"/>
    </row>
    <row r="30193" spans="7:18" x14ac:dyDescent="0.2">
      <c r="G30193" s="64"/>
      <c r="H30193" s="64"/>
      <c r="O30193" s="87"/>
      <c r="P30193" s="127"/>
      <c r="Q30193" s="127"/>
      <c r="R30193" s="127"/>
    </row>
    <row r="30194" spans="7:18" x14ac:dyDescent="0.2">
      <c r="G30194" s="64"/>
      <c r="H30194" s="64"/>
      <c r="O30194" s="87"/>
      <c r="P30194" s="127"/>
      <c r="Q30194" s="127"/>
      <c r="R30194" s="127"/>
    </row>
    <row r="30195" spans="7:18" x14ac:dyDescent="0.2">
      <c r="G30195" s="64"/>
      <c r="H30195" s="64"/>
      <c r="O30195" s="87"/>
      <c r="P30195" s="127"/>
      <c r="Q30195" s="127"/>
      <c r="R30195" s="127"/>
    </row>
    <row r="30196" spans="7:18" x14ac:dyDescent="0.2">
      <c r="G30196" s="64"/>
      <c r="H30196" s="64"/>
      <c r="O30196" s="87"/>
      <c r="P30196" s="127"/>
      <c r="Q30196" s="127"/>
      <c r="R30196" s="127"/>
    </row>
    <row r="30197" spans="7:18" x14ac:dyDescent="0.2">
      <c r="G30197" s="64"/>
      <c r="H30197" s="64"/>
      <c r="O30197" s="87"/>
      <c r="P30197" s="127"/>
      <c r="Q30197" s="127"/>
      <c r="R30197" s="127"/>
    </row>
    <row r="30198" spans="7:18" x14ac:dyDescent="0.2">
      <c r="G30198" s="64"/>
      <c r="H30198" s="64"/>
      <c r="O30198" s="87"/>
      <c r="P30198" s="127"/>
      <c r="Q30198" s="127"/>
      <c r="R30198" s="127"/>
    </row>
    <row r="30199" spans="7:18" x14ac:dyDescent="0.2">
      <c r="G30199" s="64"/>
      <c r="H30199" s="64"/>
      <c r="O30199" s="87"/>
      <c r="P30199" s="127"/>
      <c r="Q30199" s="127"/>
      <c r="R30199" s="127"/>
    </row>
    <row r="30200" spans="7:18" x14ac:dyDescent="0.2">
      <c r="G30200" s="64"/>
      <c r="H30200" s="64"/>
      <c r="O30200" s="87"/>
      <c r="P30200" s="127"/>
      <c r="Q30200" s="127"/>
      <c r="R30200" s="127"/>
    </row>
    <row r="30201" spans="7:18" x14ac:dyDescent="0.2">
      <c r="G30201" s="64"/>
      <c r="H30201" s="64"/>
      <c r="O30201" s="87"/>
      <c r="P30201" s="127"/>
      <c r="Q30201" s="127"/>
      <c r="R30201" s="127"/>
    </row>
    <row r="30202" spans="7:18" x14ac:dyDescent="0.2">
      <c r="G30202" s="64"/>
      <c r="H30202" s="64"/>
      <c r="O30202" s="87"/>
      <c r="P30202" s="127"/>
      <c r="Q30202" s="127"/>
      <c r="R30202" s="127"/>
    </row>
    <row r="30203" spans="7:18" x14ac:dyDescent="0.2">
      <c r="G30203" s="64"/>
      <c r="H30203" s="64"/>
      <c r="O30203" s="87"/>
      <c r="P30203" s="127"/>
      <c r="Q30203" s="127"/>
      <c r="R30203" s="127"/>
    </row>
    <row r="30204" spans="7:18" x14ac:dyDescent="0.2">
      <c r="G30204" s="64"/>
      <c r="H30204" s="64"/>
      <c r="O30204" s="87"/>
      <c r="P30204" s="127"/>
      <c r="Q30204" s="127"/>
      <c r="R30204" s="127"/>
    </row>
    <row r="30205" spans="7:18" x14ac:dyDescent="0.2">
      <c r="G30205" s="64"/>
      <c r="H30205" s="64"/>
      <c r="O30205" s="87"/>
      <c r="P30205" s="127"/>
      <c r="Q30205" s="127"/>
      <c r="R30205" s="127"/>
    </row>
    <row r="30206" spans="7:18" x14ac:dyDescent="0.2">
      <c r="G30206" s="64"/>
      <c r="H30206" s="64"/>
      <c r="O30206" s="87"/>
      <c r="P30206" s="127"/>
      <c r="Q30206" s="127"/>
      <c r="R30206" s="127"/>
    </row>
    <row r="30207" spans="7:18" x14ac:dyDescent="0.2">
      <c r="G30207" s="64"/>
      <c r="H30207" s="64"/>
      <c r="O30207" s="87"/>
      <c r="P30207" s="127"/>
      <c r="Q30207" s="127"/>
      <c r="R30207" s="127"/>
    </row>
    <row r="30208" spans="7:18" x14ac:dyDescent="0.2">
      <c r="G30208" s="64"/>
      <c r="H30208" s="64"/>
      <c r="O30208" s="87"/>
      <c r="P30208" s="127"/>
      <c r="Q30208" s="127"/>
      <c r="R30208" s="127"/>
    </row>
    <row r="30209" spans="7:18" x14ac:dyDescent="0.2">
      <c r="G30209" s="64"/>
      <c r="H30209" s="64"/>
      <c r="O30209" s="87"/>
      <c r="P30209" s="127"/>
      <c r="Q30209" s="127"/>
      <c r="R30209" s="127"/>
    </row>
    <row r="30210" spans="7:18" x14ac:dyDescent="0.2">
      <c r="G30210" s="64"/>
      <c r="H30210" s="64"/>
      <c r="O30210" s="87"/>
      <c r="P30210" s="127"/>
      <c r="Q30210" s="127"/>
      <c r="R30210" s="127"/>
    </row>
    <row r="30211" spans="7:18" x14ac:dyDescent="0.2">
      <c r="G30211" s="64"/>
      <c r="H30211" s="64"/>
      <c r="O30211" s="87"/>
      <c r="P30211" s="127"/>
      <c r="Q30211" s="127"/>
      <c r="R30211" s="127"/>
    </row>
    <row r="30212" spans="7:18" x14ac:dyDescent="0.2">
      <c r="G30212" s="64"/>
      <c r="H30212" s="64"/>
      <c r="O30212" s="87"/>
      <c r="P30212" s="127"/>
      <c r="Q30212" s="127"/>
      <c r="R30212" s="127"/>
    </row>
    <row r="30213" spans="7:18" x14ac:dyDescent="0.2">
      <c r="G30213" s="64"/>
      <c r="H30213" s="64"/>
      <c r="O30213" s="87"/>
      <c r="P30213" s="127"/>
      <c r="Q30213" s="127"/>
      <c r="R30213" s="127"/>
    </row>
    <row r="30214" spans="7:18" x14ac:dyDescent="0.2">
      <c r="G30214" s="64"/>
      <c r="H30214" s="64"/>
      <c r="O30214" s="87"/>
      <c r="P30214" s="127"/>
      <c r="Q30214" s="127"/>
      <c r="R30214" s="127"/>
    </row>
    <row r="30215" spans="7:18" x14ac:dyDescent="0.2">
      <c r="G30215" s="64"/>
      <c r="H30215" s="64"/>
      <c r="O30215" s="87"/>
      <c r="P30215" s="127"/>
      <c r="Q30215" s="127"/>
      <c r="R30215" s="127"/>
    </row>
    <row r="30216" spans="7:18" x14ac:dyDescent="0.2">
      <c r="G30216" s="64"/>
      <c r="H30216" s="64"/>
      <c r="O30216" s="87"/>
      <c r="P30216" s="127"/>
      <c r="Q30216" s="127"/>
      <c r="R30216" s="127"/>
    </row>
    <row r="30217" spans="7:18" x14ac:dyDescent="0.2">
      <c r="G30217" s="64"/>
      <c r="H30217" s="64"/>
      <c r="O30217" s="87"/>
      <c r="P30217" s="127"/>
      <c r="Q30217" s="127"/>
      <c r="R30217" s="127"/>
    </row>
    <row r="30218" spans="7:18" x14ac:dyDescent="0.2">
      <c r="G30218" s="64"/>
      <c r="H30218" s="64"/>
      <c r="O30218" s="87"/>
      <c r="P30218" s="127"/>
      <c r="Q30218" s="127"/>
      <c r="R30218" s="127"/>
    </row>
    <row r="30219" spans="7:18" x14ac:dyDescent="0.2">
      <c r="G30219" s="64"/>
      <c r="H30219" s="64"/>
      <c r="O30219" s="87"/>
      <c r="P30219" s="127"/>
      <c r="Q30219" s="127"/>
      <c r="R30219" s="127"/>
    </row>
    <row r="30220" spans="7:18" x14ac:dyDescent="0.2">
      <c r="G30220" s="64"/>
      <c r="H30220" s="64"/>
      <c r="O30220" s="87"/>
      <c r="P30220" s="127"/>
      <c r="Q30220" s="127"/>
      <c r="R30220" s="127"/>
    </row>
    <row r="30221" spans="7:18" x14ac:dyDescent="0.2">
      <c r="G30221" s="64"/>
      <c r="H30221" s="64"/>
      <c r="O30221" s="87"/>
      <c r="P30221" s="127"/>
      <c r="Q30221" s="127"/>
      <c r="R30221" s="127"/>
    </row>
    <row r="30222" spans="7:18" x14ac:dyDescent="0.2">
      <c r="G30222" s="64"/>
      <c r="H30222" s="64"/>
      <c r="O30222" s="87"/>
      <c r="P30222" s="127"/>
      <c r="Q30222" s="127"/>
      <c r="R30222" s="127"/>
    </row>
    <row r="30223" spans="7:18" x14ac:dyDescent="0.2">
      <c r="G30223" s="64"/>
      <c r="H30223" s="64"/>
      <c r="O30223" s="87"/>
      <c r="P30223" s="127"/>
      <c r="Q30223" s="127"/>
      <c r="R30223" s="127"/>
    </row>
    <row r="30224" spans="7:18" x14ac:dyDescent="0.2">
      <c r="G30224" s="64"/>
      <c r="H30224" s="64"/>
      <c r="O30224" s="87"/>
      <c r="P30224" s="127"/>
      <c r="Q30224" s="127"/>
      <c r="R30224" s="127"/>
    </row>
    <row r="30225" spans="7:18" x14ac:dyDescent="0.2">
      <c r="G30225" s="64"/>
      <c r="H30225" s="64"/>
      <c r="O30225" s="87"/>
      <c r="P30225" s="127"/>
      <c r="Q30225" s="127"/>
      <c r="R30225" s="127"/>
    </row>
    <row r="30226" spans="7:18" x14ac:dyDescent="0.2">
      <c r="G30226" s="64"/>
      <c r="H30226" s="64"/>
      <c r="O30226" s="87"/>
      <c r="P30226" s="127"/>
      <c r="Q30226" s="127"/>
      <c r="R30226" s="127"/>
    </row>
    <row r="30227" spans="7:18" x14ac:dyDescent="0.2">
      <c r="G30227" s="64"/>
      <c r="H30227" s="64"/>
      <c r="O30227" s="87"/>
      <c r="P30227" s="127"/>
      <c r="Q30227" s="127"/>
      <c r="R30227" s="127"/>
    </row>
    <row r="30228" spans="7:18" x14ac:dyDescent="0.2">
      <c r="G30228" s="64"/>
      <c r="H30228" s="64"/>
      <c r="O30228" s="87"/>
      <c r="P30228" s="127"/>
      <c r="Q30228" s="127"/>
      <c r="R30228" s="127"/>
    </row>
    <row r="30229" spans="7:18" x14ac:dyDescent="0.2">
      <c r="G30229" s="64"/>
      <c r="H30229" s="64"/>
      <c r="O30229" s="87"/>
      <c r="P30229" s="127"/>
      <c r="Q30229" s="127"/>
      <c r="R30229" s="127"/>
    </row>
    <row r="30230" spans="7:18" x14ac:dyDescent="0.2">
      <c r="G30230" s="64"/>
      <c r="H30230" s="64"/>
      <c r="O30230" s="87"/>
      <c r="P30230" s="127"/>
      <c r="Q30230" s="127"/>
      <c r="R30230" s="127"/>
    </row>
    <row r="30231" spans="7:18" x14ac:dyDescent="0.2">
      <c r="G30231" s="64"/>
      <c r="H30231" s="64"/>
      <c r="O30231" s="87"/>
      <c r="P30231" s="127"/>
      <c r="Q30231" s="127"/>
      <c r="R30231" s="127"/>
    </row>
    <row r="30232" spans="7:18" x14ac:dyDescent="0.2">
      <c r="G30232" s="64"/>
      <c r="H30232" s="64"/>
      <c r="O30232" s="87"/>
      <c r="P30232" s="127"/>
      <c r="Q30232" s="127"/>
      <c r="R30232" s="127"/>
    </row>
    <row r="30233" spans="7:18" x14ac:dyDescent="0.2">
      <c r="G30233" s="64"/>
      <c r="H30233" s="64"/>
      <c r="O30233" s="87"/>
      <c r="P30233" s="127"/>
      <c r="Q30233" s="127"/>
      <c r="R30233" s="127"/>
    </row>
    <row r="30234" spans="7:18" x14ac:dyDescent="0.2">
      <c r="G30234" s="64"/>
      <c r="H30234" s="64"/>
      <c r="O30234" s="87"/>
      <c r="P30234" s="127"/>
      <c r="Q30234" s="127"/>
      <c r="R30234" s="127"/>
    </row>
    <row r="30235" spans="7:18" x14ac:dyDescent="0.2">
      <c r="G30235" s="64"/>
      <c r="H30235" s="64"/>
      <c r="O30235" s="87"/>
      <c r="P30235" s="127"/>
      <c r="Q30235" s="127"/>
      <c r="R30235" s="127"/>
    </row>
    <row r="30236" spans="7:18" x14ac:dyDescent="0.2">
      <c r="G30236" s="64"/>
      <c r="H30236" s="64"/>
      <c r="O30236" s="87"/>
      <c r="P30236" s="127"/>
      <c r="Q30236" s="127"/>
      <c r="R30236" s="127"/>
    </row>
    <row r="30237" spans="7:18" x14ac:dyDescent="0.2">
      <c r="G30237" s="64"/>
      <c r="H30237" s="64"/>
      <c r="O30237" s="87"/>
      <c r="P30237" s="127"/>
      <c r="Q30237" s="127"/>
      <c r="R30237" s="127"/>
    </row>
    <row r="30238" spans="7:18" x14ac:dyDescent="0.2">
      <c r="G30238" s="64"/>
      <c r="H30238" s="64"/>
      <c r="O30238" s="87"/>
      <c r="P30238" s="127"/>
      <c r="Q30238" s="127"/>
      <c r="R30238" s="127"/>
    </row>
    <row r="30239" spans="7:18" x14ac:dyDescent="0.2">
      <c r="G30239" s="64"/>
      <c r="H30239" s="64"/>
      <c r="O30239" s="87"/>
      <c r="P30239" s="127"/>
      <c r="Q30239" s="127"/>
      <c r="R30239" s="127"/>
    </row>
    <row r="30240" spans="7:18" x14ac:dyDescent="0.2">
      <c r="G30240" s="64"/>
      <c r="H30240" s="64"/>
      <c r="O30240" s="87"/>
      <c r="P30240" s="127"/>
      <c r="Q30240" s="127"/>
      <c r="R30240" s="127"/>
    </row>
    <row r="30241" spans="7:18" x14ac:dyDescent="0.2">
      <c r="G30241" s="64"/>
      <c r="H30241" s="64"/>
      <c r="O30241" s="87"/>
      <c r="P30241" s="127"/>
      <c r="Q30241" s="127"/>
      <c r="R30241" s="127"/>
    </row>
    <row r="30242" spans="7:18" x14ac:dyDescent="0.2">
      <c r="G30242" s="64"/>
      <c r="H30242" s="64"/>
      <c r="O30242" s="87"/>
      <c r="P30242" s="127"/>
      <c r="Q30242" s="127"/>
      <c r="R30242" s="127"/>
    </row>
    <row r="30243" spans="7:18" x14ac:dyDescent="0.2">
      <c r="G30243" s="64"/>
      <c r="H30243" s="64"/>
      <c r="O30243" s="87"/>
      <c r="P30243" s="127"/>
      <c r="Q30243" s="127"/>
      <c r="R30243" s="127"/>
    </row>
    <row r="30244" spans="7:18" x14ac:dyDescent="0.2">
      <c r="G30244" s="64"/>
      <c r="H30244" s="64"/>
      <c r="O30244" s="87"/>
      <c r="P30244" s="127"/>
      <c r="Q30244" s="127"/>
      <c r="R30244" s="127"/>
    </row>
    <row r="30245" spans="7:18" x14ac:dyDescent="0.2">
      <c r="G30245" s="64"/>
      <c r="H30245" s="64"/>
      <c r="O30245" s="87"/>
      <c r="P30245" s="127"/>
      <c r="Q30245" s="127"/>
      <c r="R30245" s="127"/>
    </row>
    <row r="30246" spans="7:18" x14ac:dyDescent="0.2">
      <c r="G30246" s="64"/>
      <c r="H30246" s="64"/>
      <c r="O30246" s="87"/>
      <c r="P30246" s="127"/>
      <c r="Q30246" s="127"/>
      <c r="R30246" s="127"/>
    </row>
    <row r="30247" spans="7:18" x14ac:dyDescent="0.2">
      <c r="G30247" s="64"/>
      <c r="H30247" s="64"/>
      <c r="O30247" s="87"/>
      <c r="P30247" s="127"/>
      <c r="Q30247" s="127"/>
      <c r="R30247" s="127"/>
    </row>
    <row r="30248" spans="7:18" x14ac:dyDescent="0.2">
      <c r="G30248" s="64"/>
      <c r="H30248" s="64"/>
      <c r="O30248" s="87"/>
      <c r="P30248" s="127"/>
      <c r="Q30248" s="127"/>
      <c r="R30248" s="127"/>
    </row>
    <row r="30249" spans="7:18" x14ac:dyDescent="0.2">
      <c r="G30249" s="64"/>
      <c r="H30249" s="64"/>
      <c r="O30249" s="87"/>
      <c r="P30249" s="127"/>
      <c r="Q30249" s="127"/>
      <c r="R30249" s="127"/>
    </row>
    <row r="30250" spans="7:18" x14ac:dyDescent="0.2">
      <c r="G30250" s="64"/>
      <c r="H30250" s="64"/>
      <c r="O30250" s="87"/>
      <c r="P30250" s="127"/>
      <c r="Q30250" s="127"/>
      <c r="R30250" s="127"/>
    </row>
    <row r="30251" spans="7:18" x14ac:dyDescent="0.2">
      <c r="G30251" s="64"/>
      <c r="H30251" s="64"/>
      <c r="O30251" s="87"/>
      <c r="P30251" s="127"/>
      <c r="Q30251" s="127"/>
      <c r="R30251" s="127"/>
    </row>
    <row r="30252" spans="7:18" x14ac:dyDescent="0.2">
      <c r="G30252" s="64"/>
      <c r="H30252" s="64"/>
      <c r="O30252" s="87"/>
      <c r="P30252" s="127"/>
      <c r="Q30252" s="127"/>
      <c r="R30252" s="127"/>
    </row>
    <row r="30253" spans="7:18" x14ac:dyDescent="0.2">
      <c r="G30253" s="64"/>
      <c r="H30253" s="64"/>
      <c r="O30253" s="87"/>
      <c r="P30253" s="127"/>
      <c r="Q30253" s="127"/>
      <c r="R30253" s="127"/>
    </row>
    <row r="30254" spans="7:18" x14ac:dyDescent="0.2">
      <c r="G30254" s="64"/>
      <c r="H30254" s="64"/>
      <c r="O30254" s="87"/>
      <c r="P30254" s="127"/>
      <c r="Q30254" s="127"/>
      <c r="R30254" s="127"/>
    </row>
    <row r="30255" spans="7:18" x14ac:dyDescent="0.2">
      <c r="G30255" s="64"/>
      <c r="H30255" s="64"/>
      <c r="O30255" s="87"/>
      <c r="P30255" s="127"/>
      <c r="Q30255" s="127"/>
      <c r="R30255" s="127"/>
    </row>
    <row r="30256" spans="7:18" x14ac:dyDescent="0.2">
      <c r="G30256" s="64"/>
      <c r="H30256" s="64"/>
      <c r="O30256" s="87"/>
      <c r="P30256" s="127"/>
      <c r="Q30256" s="127"/>
      <c r="R30256" s="127"/>
    </row>
    <row r="30257" spans="7:18" x14ac:dyDescent="0.2">
      <c r="G30257" s="64"/>
      <c r="H30257" s="64"/>
      <c r="O30257" s="87"/>
      <c r="P30257" s="127"/>
      <c r="Q30257" s="127"/>
      <c r="R30257" s="127"/>
    </row>
    <row r="30258" spans="7:18" x14ac:dyDescent="0.2">
      <c r="G30258" s="64"/>
      <c r="H30258" s="64"/>
      <c r="O30258" s="87"/>
      <c r="P30258" s="127"/>
      <c r="Q30258" s="127"/>
      <c r="R30258" s="127"/>
    </row>
    <row r="30259" spans="7:18" x14ac:dyDescent="0.2">
      <c r="G30259" s="64"/>
      <c r="H30259" s="64"/>
      <c r="O30259" s="87"/>
      <c r="P30259" s="127"/>
      <c r="Q30259" s="127"/>
      <c r="R30259" s="127"/>
    </row>
    <row r="30260" spans="7:18" x14ac:dyDescent="0.2">
      <c r="G30260" s="64"/>
      <c r="H30260" s="64"/>
      <c r="O30260" s="87"/>
      <c r="P30260" s="127"/>
      <c r="Q30260" s="127"/>
      <c r="R30260" s="127"/>
    </row>
    <row r="30261" spans="7:18" x14ac:dyDescent="0.2">
      <c r="G30261" s="64"/>
      <c r="H30261" s="64"/>
      <c r="O30261" s="87"/>
      <c r="P30261" s="127"/>
      <c r="Q30261" s="127"/>
      <c r="R30261" s="127"/>
    </row>
    <row r="30262" spans="7:18" x14ac:dyDescent="0.2">
      <c r="G30262" s="64"/>
      <c r="H30262" s="64"/>
      <c r="O30262" s="87"/>
      <c r="P30262" s="127"/>
      <c r="Q30262" s="127"/>
      <c r="R30262" s="127"/>
    </row>
    <row r="30263" spans="7:18" x14ac:dyDescent="0.2">
      <c r="G30263" s="64"/>
      <c r="H30263" s="64"/>
      <c r="O30263" s="87"/>
      <c r="P30263" s="127"/>
      <c r="Q30263" s="127"/>
      <c r="R30263" s="127"/>
    </row>
    <row r="30264" spans="7:18" x14ac:dyDescent="0.2">
      <c r="G30264" s="64"/>
      <c r="H30264" s="64"/>
      <c r="O30264" s="87"/>
      <c r="P30264" s="127"/>
      <c r="Q30264" s="127"/>
      <c r="R30264" s="127"/>
    </row>
    <row r="30265" spans="7:18" x14ac:dyDescent="0.2">
      <c r="G30265" s="64"/>
      <c r="H30265" s="64"/>
      <c r="O30265" s="87"/>
      <c r="P30265" s="127"/>
      <c r="Q30265" s="127"/>
      <c r="R30265" s="127"/>
    </row>
    <row r="30266" spans="7:18" x14ac:dyDescent="0.2">
      <c r="G30266" s="64"/>
      <c r="H30266" s="64"/>
      <c r="O30266" s="87"/>
      <c r="P30266" s="127"/>
      <c r="Q30266" s="127"/>
      <c r="R30266" s="127"/>
    </row>
    <row r="30267" spans="7:18" x14ac:dyDescent="0.2">
      <c r="G30267" s="64"/>
      <c r="H30267" s="64"/>
      <c r="O30267" s="87"/>
      <c r="P30267" s="127"/>
      <c r="Q30267" s="127"/>
      <c r="R30267" s="127"/>
    </row>
    <row r="30268" spans="7:18" x14ac:dyDescent="0.2">
      <c r="G30268" s="64"/>
      <c r="H30268" s="64"/>
      <c r="O30268" s="87"/>
      <c r="P30268" s="127"/>
      <c r="Q30268" s="127"/>
      <c r="R30268" s="127"/>
    </row>
    <row r="30269" spans="7:18" x14ac:dyDescent="0.2">
      <c r="G30269" s="64"/>
      <c r="H30269" s="64"/>
      <c r="O30269" s="87"/>
      <c r="P30269" s="127"/>
      <c r="Q30269" s="127"/>
      <c r="R30269" s="127"/>
    </row>
    <row r="30270" spans="7:18" x14ac:dyDescent="0.2">
      <c r="G30270" s="64"/>
      <c r="H30270" s="64"/>
      <c r="O30270" s="87"/>
      <c r="P30270" s="127"/>
      <c r="Q30270" s="127"/>
      <c r="R30270" s="127"/>
    </row>
    <row r="30271" spans="7:18" x14ac:dyDescent="0.2">
      <c r="G30271" s="64"/>
      <c r="H30271" s="64"/>
      <c r="O30271" s="87"/>
      <c r="P30271" s="127"/>
      <c r="Q30271" s="127"/>
      <c r="R30271" s="127"/>
    </row>
    <row r="30272" spans="7:18" x14ac:dyDescent="0.2">
      <c r="G30272" s="64"/>
      <c r="H30272" s="64"/>
      <c r="O30272" s="87"/>
      <c r="P30272" s="127"/>
      <c r="Q30272" s="127"/>
      <c r="R30272" s="127"/>
    </row>
    <row r="30273" spans="7:18" x14ac:dyDescent="0.2">
      <c r="G30273" s="64"/>
      <c r="H30273" s="64"/>
      <c r="O30273" s="87"/>
      <c r="P30273" s="127"/>
      <c r="Q30273" s="127"/>
      <c r="R30273" s="127"/>
    </row>
    <row r="30274" spans="7:18" x14ac:dyDescent="0.2">
      <c r="G30274" s="64"/>
      <c r="H30274" s="64"/>
      <c r="O30274" s="87"/>
      <c r="P30274" s="127"/>
      <c r="Q30274" s="127"/>
      <c r="R30274" s="127"/>
    </row>
    <row r="30275" spans="7:18" x14ac:dyDescent="0.2">
      <c r="G30275" s="64"/>
      <c r="H30275" s="64"/>
      <c r="O30275" s="87"/>
      <c r="P30275" s="127"/>
      <c r="Q30275" s="127"/>
      <c r="R30275" s="127"/>
    </row>
    <row r="30276" spans="7:18" x14ac:dyDescent="0.2">
      <c r="G30276" s="64"/>
      <c r="H30276" s="64"/>
      <c r="O30276" s="87"/>
      <c r="P30276" s="127"/>
      <c r="Q30276" s="127"/>
      <c r="R30276" s="127"/>
    </row>
    <row r="30277" spans="7:18" x14ac:dyDescent="0.2">
      <c r="G30277" s="64"/>
      <c r="H30277" s="64"/>
      <c r="O30277" s="87"/>
      <c r="P30277" s="127"/>
      <c r="Q30277" s="127"/>
      <c r="R30277" s="127"/>
    </row>
    <row r="30278" spans="7:18" x14ac:dyDescent="0.2">
      <c r="G30278" s="64"/>
      <c r="H30278" s="64"/>
      <c r="O30278" s="87"/>
      <c r="P30278" s="127"/>
      <c r="Q30278" s="127"/>
      <c r="R30278" s="127"/>
    </row>
    <row r="30279" spans="7:18" x14ac:dyDescent="0.2">
      <c r="G30279" s="64"/>
      <c r="H30279" s="64"/>
      <c r="O30279" s="87"/>
      <c r="P30279" s="127"/>
      <c r="Q30279" s="127"/>
      <c r="R30279" s="127"/>
    </row>
    <row r="30280" spans="7:18" x14ac:dyDescent="0.2">
      <c r="G30280" s="64"/>
      <c r="H30280" s="64"/>
      <c r="O30280" s="87"/>
      <c r="P30280" s="127"/>
      <c r="Q30280" s="127"/>
      <c r="R30280" s="127"/>
    </row>
    <row r="30281" spans="7:18" x14ac:dyDescent="0.2">
      <c r="G30281" s="64"/>
      <c r="H30281" s="64"/>
      <c r="O30281" s="87"/>
      <c r="P30281" s="127"/>
      <c r="Q30281" s="127"/>
      <c r="R30281" s="127"/>
    </row>
    <row r="30282" spans="7:18" x14ac:dyDescent="0.2">
      <c r="G30282" s="64"/>
      <c r="H30282" s="64"/>
      <c r="O30282" s="87"/>
      <c r="P30282" s="127"/>
      <c r="Q30282" s="127"/>
      <c r="R30282" s="127"/>
    </row>
    <row r="30283" spans="7:18" x14ac:dyDescent="0.2">
      <c r="G30283" s="64"/>
      <c r="H30283" s="64"/>
      <c r="O30283" s="87"/>
      <c r="P30283" s="127"/>
      <c r="Q30283" s="127"/>
      <c r="R30283" s="127"/>
    </row>
    <row r="30284" spans="7:18" x14ac:dyDescent="0.2">
      <c r="G30284" s="64"/>
      <c r="H30284" s="64"/>
      <c r="O30284" s="87"/>
      <c r="P30284" s="127"/>
      <c r="Q30284" s="127"/>
      <c r="R30284" s="127"/>
    </row>
    <row r="30285" spans="7:18" x14ac:dyDescent="0.2">
      <c r="G30285" s="64"/>
      <c r="H30285" s="64"/>
      <c r="O30285" s="87"/>
      <c r="P30285" s="127"/>
      <c r="Q30285" s="127"/>
      <c r="R30285" s="127"/>
    </row>
    <row r="30286" spans="7:18" x14ac:dyDescent="0.2">
      <c r="G30286" s="64"/>
      <c r="H30286" s="64"/>
      <c r="O30286" s="87"/>
      <c r="P30286" s="127"/>
      <c r="Q30286" s="127"/>
      <c r="R30286" s="127"/>
    </row>
    <row r="30287" spans="7:18" x14ac:dyDescent="0.2">
      <c r="G30287" s="64"/>
      <c r="H30287" s="64"/>
      <c r="O30287" s="87"/>
      <c r="P30287" s="127"/>
      <c r="Q30287" s="127"/>
      <c r="R30287" s="127"/>
    </row>
    <row r="30288" spans="7:18" x14ac:dyDescent="0.2">
      <c r="G30288" s="64"/>
      <c r="H30288" s="64"/>
      <c r="O30288" s="87"/>
      <c r="P30288" s="127"/>
      <c r="Q30288" s="127"/>
      <c r="R30288" s="127"/>
    </row>
    <row r="30289" spans="7:18" x14ac:dyDescent="0.2">
      <c r="G30289" s="64"/>
      <c r="H30289" s="64"/>
      <c r="O30289" s="87"/>
      <c r="P30289" s="127"/>
      <c r="Q30289" s="127"/>
      <c r="R30289" s="127"/>
    </row>
    <row r="30290" spans="7:18" x14ac:dyDescent="0.2">
      <c r="G30290" s="64"/>
      <c r="H30290" s="64"/>
      <c r="O30290" s="87"/>
      <c r="P30290" s="127"/>
      <c r="Q30290" s="127"/>
      <c r="R30290" s="127"/>
    </row>
    <row r="30291" spans="7:18" x14ac:dyDescent="0.2">
      <c r="G30291" s="64"/>
      <c r="H30291" s="64"/>
      <c r="O30291" s="87"/>
      <c r="P30291" s="127"/>
      <c r="Q30291" s="127"/>
      <c r="R30291" s="127"/>
    </row>
    <row r="30292" spans="7:18" x14ac:dyDescent="0.2">
      <c r="G30292" s="64"/>
      <c r="H30292" s="64"/>
      <c r="O30292" s="87"/>
      <c r="P30292" s="127"/>
      <c r="Q30292" s="127"/>
      <c r="R30292" s="127"/>
    </row>
    <row r="30293" spans="7:18" x14ac:dyDescent="0.2">
      <c r="G30293" s="64"/>
      <c r="H30293" s="64"/>
      <c r="O30293" s="87"/>
      <c r="P30293" s="127"/>
      <c r="Q30293" s="127"/>
      <c r="R30293" s="127"/>
    </row>
    <row r="30294" spans="7:18" x14ac:dyDescent="0.2">
      <c r="G30294" s="64"/>
      <c r="H30294" s="64"/>
      <c r="O30294" s="87"/>
      <c r="P30294" s="127"/>
      <c r="Q30294" s="127"/>
      <c r="R30294" s="127"/>
    </row>
    <row r="30295" spans="7:18" x14ac:dyDescent="0.2">
      <c r="G30295" s="64"/>
      <c r="H30295" s="64"/>
      <c r="O30295" s="87"/>
      <c r="P30295" s="127"/>
      <c r="Q30295" s="127"/>
      <c r="R30295" s="127"/>
    </row>
    <row r="30296" spans="7:18" x14ac:dyDescent="0.2">
      <c r="G30296" s="64"/>
      <c r="H30296" s="64"/>
      <c r="O30296" s="87"/>
      <c r="P30296" s="127"/>
      <c r="Q30296" s="127"/>
      <c r="R30296" s="127"/>
    </row>
    <row r="30297" spans="7:18" x14ac:dyDescent="0.2">
      <c r="G30297" s="64"/>
      <c r="H30297" s="64"/>
      <c r="O30297" s="87"/>
      <c r="P30297" s="127"/>
      <c r="Q30297" s="127"/>
      <c r="R30297" s="127"/>
    </row>
    <row r="30298" spans="7:18" x14ac:dyDescent="0.2">
      <c r="G30298" s="64"/>
      <c r="H30298" s="64"/>
      <c r="O30298" s="87"/>
      <c r="P30298" s="127"/>
      <c r="Q30298" s="127"/>
      <c r="R30298" s="127"/>
    </row>
    <row r="30299" spans="7:18" x14ac:dyDescent="0.2">
      <c r="G30299" s="64"/>
      <c r="H30299" s="64"/>
      <c r="O30299" s="87"/>
      <c r="P30299" s="127"/>
      <c r="Q30299" s="127"/>
      <c r="R30299" s="127"/>
    </row>
    <row r="30300" spans="7:18" x14ac:dyDescent="0.2">
      <c r="G30300" s="64"/>
      <c r="H30300" s="64"/>
      <c r="O30300" s="87"/>
      <c r="P30300" s="127"/>
      <c r="Q30300" s="127"/>
      <c r="R30300" s="127"/>
    </row>
    <row r="30301" spans="7:18" x14ac:dyDescent="0.2">
      <c r="G30301" s="64"/>
      <c r="H30301" s="64"/>
      <c r="O30301" s="87"/>
      <c r="P30301" s="127"/>
      <c r="Q30301" s="127"/>
      <c r="R30301" s="127"/>
    </row>
    <row r="30302" spans="7:18" x14ac:dyDescent="0.2">
      <c r="G30302" s="64"/>
      <c r="H30302" s="64"/>
      <c r="O30302" s="87"/>
      <c r="P30302" s="127"/>
      <c r="Q30302" s="127"/>
      <c r="R30302" s="127"/>
    </row>
    <row r="30303" spans="7:18" x14ac:dyDescent="0.2">
      <c r="G30303" s="64"/>
      <c r="H30303" s="64"/>
      <c r="O30303" s="87"/>
      <c r="P30303" s="127"/>
      <c r="Q30303" s="127"/>
      <c r="R30303" s="127"/>
    </row>
    <row r="30304" spans="7:18" x14ac:dyDescent="0.2">
      <c r="G30304" s="64"/>
      <c r="H30304" s="64"/>
      <c r="O30304" s="87"/>
      <c r="P30304" s="127"/>
      <c r="Q30304" s="127"/>
      <c r="R30304" s="127"/>
    </row>
    <row r="30305" spans="7:18" x14ac:dyDescent="0.2">
      <c r="G30305" s="64"/>
      <c r="H30305" s="64"/>
      <c r="O30305" s="87"/>
      <c r="P30305" s="127"/>
      <c r="Q30305" s="127"/>
      <c r="R30305" s="127"/>
    </row>
    <row r="30306" spans="7:18" x14ac:dyDescent="0.2">
      <c r="G30306" s="64"/>
      <c r="H30306" s="64"/>
      <c r="O30306" s="87"/>
      <c r="P30306" s="127"/>
      <c r="Q30306" s="127"/>
      <c r="R30306" s="127"/>
    </row>
    <row r="30307" spans="7:18" x14ac:dyDescent="0.2">
      <c r="G30307" s="64"/>
      <c r="H30307" s="64"/>
      <c r="O30307" s="87"/>
      <c r="P30307" s="127"/>
      <c r="Q30307" s="127"/>
      <c r="R30307" s="127"/>
    </row>
    <row r="30308" spans="7:18" x14ac:dyDescent="0.2">
      <c r="G30308" s="64"/>
      <c r="H30308" s="64"/>
      <c r="O30308" s="87"/>
      <c r="P30308" s="127"/>
      <c r="Q30308" s="127"/>
      <c r="R30308" s="127"/>
    </row>
    <row r="30309" spans="7:18" x14ac:dyDescent="0.2">
      <c r="G30309" s="64"/>
      <c r="H30309" s="64"/>
      <c r="O30309" s="87"/>
      <c r="P30309" s="127"/>
      <c r="Q30309" s="127"/>
      <c r="R30309" s="127"/>
    </row>
    <row r="30310" spans="7:18" x14ac:dyDescent="0.2">
      <c r="G30310" s="64"/>
      <c r="H30310" s="64"/>
      <c r="O30310" s="87"/>
      <c r="P30310" s="127"/>
      <c r="Q30310" s="127"/>
      <c r="R30310" s="127"/>
    </row>
    <row r="30311" spans="7:18" x14ac:dyDescent="0.2">
      <c r="G30311" s="64"/>
      <c r="H30311" s="64"/>
      <c r="O30311" s="87"/>
      <c r="P30311" s="127"/>
      <c r="Q30311" s="127"/>
      <c r="R30311" s="127"/>
    </row>
    <row r="30312" spans="7:18" x14ac:dyDescent="0.2">
      <c r="G30312" s="64"/>
      <c r="H30312" s="64"/>
      <c r="O30312" s="87"/>
      <c r="P30312" s="127"/>
      <c r="Q30312" s="127"/>
      <c r="R30312" s="127"/>
    </row>
    <row r="30313" spans="7:18" x14ac:dyDescent="0.2">
      <c r="G30313" s="64"/>
      <c r="H30313" s="64"/>
      <c r="O30313" s="87"/>
      <c r="P30313" s="127"/>
      <c r="Q30313" s="127"/>
      <c r="R30313" s="127"/>
    </row>
    <row r="30314" spans="7:18" x14ac:dyDescent="0.2">
      <c r="G30314" s="64"/>
      <c r="H30314" s="64"/>
      <c r="O30314" s="87"/>
      <c r="P30314" s="127"/>
      <c r="Q30314" s="127"/>
      <c r="R30314" s="127"/>
    </row>
    <row r="30315" spans="7:18" x14ac:dyDescent="0.2">
      <c r="G30315" s="64"/>
      <c r="H30315" s="64"/>
      <c r="O30315" s="87"/>
      <c r="P30315" s="127"/>
      <c r="Q30315" s="127"/>
      <c r="R30315" s="127"/>
    </row>
    <row r="30316" spans="7:18" x14ac:dyDescent="0.2">
      <c r="G30316" s="64"/>
      <c r="H30316" s="64"/>
      <c r="O30316" s="87"/>
      <c r="P30316" s="127"/>
      <c r="Q30316" s="127"/>
      <c r="R30316" s="127"/>
    </row>
    <row r="30317" spans="7:18" x14ac:dyDescent="0.2">
      <c r="G30317" s="64"/>
      <c r="H30317" s="64"/>
      <c r="O30317" s="87"/>
      <c r="P30317" s="127"/>
      <c r="Q30317" s="127"/>
      <c r="R30317" s="127"/>
    </row>
    <row r="30318" spans="7:18" x14ac:dyDescent="0.2">
      <c r="G30318" s="64"/>
      <c r="H30318" s="64"/>
      <c r="O30318" s="87"/>
      <c r="P30318" s="127"/>
      <c r="Q30318" s="127"/>
      <c r="R30318" s="127"/>
    </row>
    <row r="30319" spans="7:18" x14ac:dyDescent="0.2">
      <c r="G30319" s="64"/>
      <c r="H30319" s="64"/>
      <c r="O30319" s="87"/>
      <c r="P30319" s="127"/>
      <c r="Q30319" s="127"/>
      <c r="R30319" s="127"/>
    </row>
    <row r="30320" spans="7:18" x14ac:dyDescent="0.2">
      <c r="G30320" s="64"/>
      <c r="H30320" s="64"/>
      <c r="O30320" s="87"/>
      <c r="P30320" s="127"/>
      <c r="Q30320" s="127"/>
      <c r="R30320" s="127"/>
    </row>
    <row r="30321" spans="7:18" x14ac:dyDescent="0.2">
      <c r="G30321" s="64"/>
      <c r="H30321" s="64"/>
      <c r="O30321" s="87"/>
      <c r="P30321" s="127"/>
      <c r="Q30321" s="127"/>
      <c r="R30321" s="127"/>
    </row>
    <row r="30322" spans="7:18" x14ac:dyDescent="0.2">
      <c r="G30322" s="64"/>
      <c r="H30322" s="64"/>
      <c r="O30322" s="87"/>
      <c r="P30322" s="127"/>
      <c r="Q30322" s="127"/>
      <c r="R30322" s="127"/>
    </row>
    <row r="30323" spans="7:18" x14ac:dyDescent="0.2">
      <c r="G30323" s="64"/>
      <c r="H30323" s="64"/>
      <c r="O30323" s="87"/>
      <c r="P30323" s="127"/>
      <c r="Q30323" s="127"/>
      <c r="R30323" s="127"/>
    </row>
    <row r="30324" spans="7:18" x14ac:dyDescent="0.2">
      <c r="G30324" s="64"/>
      <c r="H30324" s="64"/>
      <c r="O30324" s="87"/>
      <c r="P30324" s="127"/>
      <c r="Q30324" s="127"/>
      <c r="R30324" s="127"/>
    </row>
    <row r="30325" spans="7:18" x14ac:dyDescent="0.2">
      <c r="G30325" s="64"/>
      <c r="H30325" s="64"/>
      <c r="O30325" s="87"/>
      <c r="P30325" s="127"/>
      <c r="Q30325" s="127"/>
      <c r="R30325" s="127"/>
    </row>
    <row r="30326" spans="7:18" x14ac:dyDescent="0.2">
      <c r="G30326" s="64"/>
      <c r="H30326" s="64"/>
      <c r="O30326" s="87"/>
      <c r="P30326" s="127"/>
      <c r="Q30326" s="127"/>
      <c r="R30326" s="127"/>
    </row>
    <row r="30327" spans="7:18" x14ac:dyDescent="0.2">
      <c r="G30327" s="64"/>
      <c r="H30327" s="64"/>
      <c r="O30327" s="87"/>
      <c r="P30327" s="127"/>
      <c r="Q30327" s="127"/>
      <c r="R30327" s="127"/>
    </row>
    <row r="30328" spans="7:18" x14ac:dyDescent="0.2">
      <c r="G30328" s="64"/>
      <c r="H30328" s="64"/>
      <c r="O30328" s="87"/>
      <c r="P30328" s="127"/>
      <c r="Q30328" s="127"/>
      <c r="R30328" s="127"/>
    </row>
    <row r="30329" spans="7:18" x14ac:dyDescent="0.2">
      <c r="G30329" s="64"/>
      <c r="H30329" s="64"/>
      <c r="O30329" s="87"/>
      <c r="P30329" s="127"/>
      <c r="Q30329" s="127"/>
      <c r="R30329" s="127"/>
    </row>
    <row r="30330" spans="7:18" x14ac:dyDescent="0.2">
      <c r="G30330" s="64"/>
      <c r="H30330" s="64"/>
      <c r="O30330" s="87"/>
      <c r="P30330" s="127"/>
      <c r="Q30330" s="127"/>
      <c r="R30330" s="127"/>
    </row>
    <row r="30331" spans="7:18" x14ac:dyDescent="0.2">
      <c r="G30331" s="64"/>
      <c r="H30331" s="64"/>
      <c r="O30331" s="87"/>
      <c r="P30331" s="127"/>
      <c r="Q30331" s="127"/>
      <c r="R30331" s="127"/>
    </row>
    <row r="30332" spans="7:18" x14ac:dyDescent="0.2">
      <c r="G30332" s="64"/>
      <c r="H30332" s="64"/>
      <c r="O30332" s="87"/>
      <c r="P30332" s="127"/>
      <c r="Q30332" s="127"/>
      <c r="R30332" s="127"/>
    </row>
    <row r="30333" spans="7:18" x14ac:dyDescent="0.2">
      <c r="G30333" s="64"/>
      <c r="H30333" s="64"/>
      <c r="O30333" s="87"/>
      <c r="P30333" s="127"/>
      <c r="Q30333" s="127"/>
      <c r="R30333" s="127"/>
    </row>
    <row r="30334" spans="7:18" x14ac:dyDescent="0.2">
      <c r="G30334" s="64"/>
      <c r="H30334" s="64"/>
      <c r="O30334" s="87"/>
      <c r="P30334" s="127"/>
      <c r="Q30334" s="127"/>
      <c r="R30334" s="127"/>
    </row>
    <row r="30335" spans="7:18" x14ac:dyDescent="0.2">
      <c r="G30335" s="64"/>
      <c r="H30335" s="64"/>
      <c r="O30335" s="87"/>
      <c r="P30335" s="127"/>
      <c r="Q30335" s="127"/>
      <c r="R30335" s="127"/>
    </row>
    <row r="30336" spans="7:18" x14ac:dyDescent="0.2">
      <c r="G30336" s="64"/>
      <c r="H30336" s="64"/>
      <c r="O30336" s="87"/>
      <c r="P30336" s="127"/>
      <c r="Q30336" s="127"/>
      <c r="R30336" s="127"/>
    </row>
    <row r="30337" spans="7:18" x14ac:dyDescent="0.2">
      <c r="G30337" s="64"/>
      <c r="H30337" s="64"/>
      <c r="O30337" s="87"/>
      <c r="P30337" s="127"/>
      <c r="Q30337" s="127"/>
      <c r="R30337" s="127"/>
    </row>
    <row r="30338" spans="7:18" x14ac:dyDescent="0.2">
      <c r="G30338" s="64"/>
      <c r="H30338" s="64"/>
      <c r="O30338" s="87"/>
      <c r="P30338" s="127"/>
      <c r="Q30338" s="127"/>
      <c r="R30338" s="127"/>
    </row>
    <row r="30339" spans="7:18" x14ac:dyDescent="0.2">
      <c r="G30339" s="64"/>
      <c r="H30339" s="64"/>
      <c r="O30339" s="87"/>
      <c r="P30339" s="127"/>
      <c r="Q30339" s="127"/>
      <c r="R30339" s="127"/>
    </row>
    <row r="30340" spans="7:18" x14ac:dyDescent="0.2">
      <c r="G30340" s="64"/>
      <c r="H30340" s="64"/>
      <c r="O30340" s="87"/>
      <c r="P30340" s="127"/>
      <c r="Q30340" s="127"/>
      <c r="R30340" s="127"/>
    </row>
    <row r="30341" spans="7:18" x14ac:dyDescent="0.2">
      <c r="G30341" s="64"/>
      <c r="H30341" s="64"/>
      <c r="O30341" s="87"/>
      <c r="P30341" s="127"/>
      <c r="Q30341" s="127"/>
      <c r="R30341" s="127"/>
    </row>
    <row r="30342" spans="7:18" x14ac:dyDescent="0.2">
      <c r="G30342" s="64"/>
      <c r="H30342" s="64"/>
      <c r="O30342" s="87"/>
      <c r="P30342" s="127"/>
      <c r="Q30342" s="127"/>
      <c r="R30342" s="127"/>
    </row>
    <row r="30343" spans="7:18" x14ac:dyDescent="0.2">
      <c r="G30343" s="64"/>
      <c r="H30343" s="64"/>
      <c r="O30343" s="87"/>
      <c r="P30343" s="127"/>
      <c r="Q30343" s="127"/>
      <c r="R30343" s="127"/>
    </row>
    <row r="30344" spans="7:18" x14ac:dyDescent="0.2">
      <c r="G30344" s="64"/>
      <c r="H30344" s="64"/>
      <c r="O30344" s="87"/>
      <c r="P30344" s="127"/>
      <c r="Q30344" s="127"/>
      <c r="R30344" s="127"/>
    </row>
    <row r="30345" spans="7:18" x14ac:dyDescent="0.2">
      <c r="G30345" s="64"/>
      <c r="H30345" s="64"/>
      <c r="O30345" s="87"/>
      <c r="P30345" s="127"/>
      <c r="Q30345" s="127"/>
      <c r="R30345" s="127"/>
    </row>
    <row r="30346" spans="7:18" x14ac:dyDescent="0.2">
      <c r="G30346" s="64"/>
      <c r="H30346" s="64"/>
      <c r="O30346" s="87"/>
      <c r="P30346" s="127"/>
      <c r="Q30346" s="127"/>
      <c r="R30346" s="127"/>
    </row>
    <row r="30347" spans="7:18" x14ac:dyDescent="0.2">
      <c r="G30347" s="64"/>
      <c r="H30347" s="64"/>
      <c r="O30347" s="87"/>
      <c r="P30347" s="127"/>
      <c r="Q30347" s="127"/>
      <c r="R30347" s="127"/>
    </row>
    <row r="30348" spans="7:18" x14ac:dyDescent="0.2">
      <c r="G30348" s="64"/>
      <c r="H30348" s="64"/>
      <c r="O30348" s="87"/>
      <c r="P30348" s="127"/>
      <c r="Q30348" s="127"/>
      <c r="R30348" s="127"/>
    </row>
    <row r="30349" spans="7:18" x14ac:dyDescent="0.2">
      <c r="G30349" s="64"/>
      <c r="H30349" s="64"/>
      <c r="O30349" s="87"/>
      <c r="P30349" s="127"/>
      <c r="Q30349" s="127"/>
      <c r="R30349" s="127"/>
    </row>
    <row r="30350" spans="7:18" x14ac:dyDescent="0.2">
      <c r="G30350" s="64"/>
      <c r="H30350" s="64"/>
      <c r="O30350" s="87"/>
      <c r="P30350" s="127"/>
      <c r="Q30350" s="127"/>
      <c r="R30350" s="127"/>
    </row>
    <row r="30351" spans="7:18" x14ac:dyDescent="0.2">
      <c r="G30351" s="64"/>
      <c r="H30351" s="64"/>
      <c r="O30351" s="87"/>
      <c r="P30351" s="127"/>
      <c r="Q30351" s="127"/>
      <c r="R30351" s="127"/>
    </row>
    <row r="30352" spans="7:18" x14ac:dyDescent="0.2">
      <c r="G30352" s="64"/>
      <c r="H30352" s="64"/>
      <c r="O30352" s="87"/>
      <c r="P30352" s="127"/>
      <c r="Q30352" s="127"/>
      <c r="R30352" s="127"/>
    </row>
    <row r="30353" spans="7:18" x14ac:dyDescent="0.2">
      <c r="G30353" s="64"/>
      <c r="H30353" s="64"/>
      <c r="O30353" s="87"/>
      <c r="P30353" s="127"/>
      <c r="Q30353" s="127"/>
      <c r="R30353" s="127"/>
    </row>
    <row r="30354" spans="7:18" x14ac:dyDescent="0.2">
      <c r="G30354" s="64"/>
      <c r="H30354" s="64"/>
      <c r="O30354" s="87"/>
      <c r="P30354" s="127"/>
      <c r="Q30354" s="127"/>
      <c r="R30354" s="127"/>
    </row>
    <row r="30355" spans="7:18" x14ac:dyDescent="0.2">
      <c r="G30355" s="64"/>
      <c r="H30355" s="64"/>
      <c r="O30355" s="87"/>
      <c r="P30355" s="127"/>
      <c r="Q30355" s="127"/>
      <c r="R30355" s="127"/>
    </row>
    <row r="30356" spans="7:18" x14ac:dyDescent="0.2">
      <c r="G30356" s="64"/>
      <c r="H30356" s="64"/>
      <c r="O30356" s="87"/>
      <c r="P30356" s="127"/>
      <c r="Q30356" s="127"/>
      <c r="R30356" s="127"/>
    </row>
    <row r="30357" spans="7:18" x14ac:dyDescent="0.2">
      <c r="G30357" s="64"/>
      <c r="H30357" s="64"/>
      <c r="O30357" s="87"/>
      <c r="P30357" s="127"/>
      <c r="Q30357" s="127"/>
      <c r="R30357" s="127"/>
    </row>
    <row r="30358" spans="7:18" x14ac:dyDescent="0.2">
      <c r="G30358" s="64"/>
      <c r="H30358" s="64"/>
      <c r="O30358" s="87"/>
      <c r="P30358" s="127"/>
      <c r="Q30358" s="127"/>
      <c r="R30358" s="127"/>
    </row>
    <row r="30359" spans="7:18" x14ac:dyDescent="0.2">
      <c r="G30359" s="64"/>
      <c r="H30359" s="64"/>
      <c r="O30359" s="87"/>
      <c r="P30359" s="127"/>
      <c r="Q30359" s="127"/>
      <c r="R30359" s="127"/>
    </row>
    <row r="30360" spans="7:18" x14ac:dyDescent="0.2">
      <c r="G30360" s="64"/>
      <c r="H30360" s="64"/>
      <c r="O30360" s="87"/>
      <c r="P30360" s="127"/>
      <c r="Q30360" s="127"/>
      <c r="R30360" s="127"/>
    </row>
    <row r="30361" spans="7:18" x14ac:dyDescent="0.2">
      <c r="G30361" s="64"/>
      <c r="H30361" s="64"/>
      <c r="O30361" s="87"/>
      <c r="P30361" s="127"/>
      <c r="Q30361" s="127"/>
      <c r="R30361" s="127"/>
    </row>
    <row r="30362" spans="7:18" x14ac:dyDescent="0.2">
      <c r="G30362" s="64"/>
      <c r="H30362" s="64"/>
      <c r="O30362" s="87"/>
      <c r="P30362" s="127"/>
      <c r="Q30362" s="127"/>
      <c r="R30362" s="127"/>
    </row>
    <row r="30363" spans="7:18" x14ac:dyDescent="0.2">
      <c r="G30363" s="64"/>
      <c r="H30363" s="64"/>
      <c r="O30363" s="87"/>
      <c r="P30363" s="127"/>
      <c r="Q30363" s="127"/>
      <c r="R30363" s="127"/>
    </row>
    <row r="30364" spans="7:18" x14ac:dyDescent="0.2">
      <c r="G30364" s="64"/>
      <c r="H30364" s="64"/>
      <c r="O30364" s="87"/>
      <c r="P30364" s="127"/>
      <c r="Q30364" s="127"/>
      <c r="R30364" s="127"/>
    </row>
    <row r="30365" spans="7:18" x14ac:dyDescent="0.2">
      <c r="G30365" s="64"/>
      <c r="H30365" s="64"/>
      <c r="O30365" s="87"/>
      <c r="P30365" s="127"/>
      <c r="Q30365" s="127"/>
      <c r="R30365" s="127"/>
    </row>
    <row r="30366" spans="7:18" x14ac:dyDescent="0.2">
      <c r="G30366" s="64"/>
      <c r="H30366" s="64"/>
      <c r="O30366" s="87"/>
      <c r="P30366" s="127"/>
      <c r="Q30366" s="127"/>
      <c r="R30366" s="127"/>
    </row>
    <row r="30367" spans="7:18" x14ac:dyDescent="0.2">
      <c r="G30367" s="64"/>
      <c r="H30367" s="64"/>
      <c r="O30367" s="87"/>
      <c r="P30367" s="127"/>
      <c r="Q30367" s="127"/>
      <c r="R30367" s="127"/>
    </row>
    <row r="30368" spans="7:18" x14ac:dyDescent="0.2">
      <c r="G30368" s="64"/>
      <c r="H30368" s="64"/>
      <c r="O30368" s="87"/>
      <c r="P30368" s="127"/>
      <c r="Q30368" s="127"/>
      <c r="R30368" s="127"/>
    </row>
    <row r="30369" spans="7:18" x14ac:dyDescent="0.2">
      <c r="G30369" s="64"/>
      <c r="H30369" s="64"/>
      <c r="O30369" s="87"/>
      <c r="P30369" s="127"/>
      <c r="Q30369" s="127"/>
      <c r="R30369" s="127"/>
    </row>
    <row r="30370" spans="7:18" x14ac:dyDescent="0.2">
      <c r="G30370" s="64"/>
      <c r="H30370" s="64"/>
      <c r="O30370" s="87"/>
      <c r="P30370" s="127"/>
      <c r="Q30370" s="127"/>
      <c r="R30370" s="127"/>
    </row>
    <row r="30371" spans="7:18" x14ac:dyDescent="0.2">
      <c r="G30371" s="64"/>
      <c r="H30371" s="64"/>
      <c r="O30371" s="87"/>
      <c r="P30371" s="127"/>
      <c r="Q30371" s="127"/>
      <c r="R30371" s="127"/>
    </row>
    <row r="30372" spans="7:18" x14ac:dyDescent="0.2">
      <c r="G30372" s="64"/>
      <c r="H30372" s="64"/>
      <c r="O30372" s="87"/>
      <c r="P30372" s="127"/>
      <c r="Q30372" s="127"/>
      <c r="R30372" s="127"/>
    </row>
    <row r="30373" spans="7:18" x14ac:dyDescent="0.2">
      <c r="G30373" s="64"/>
      <c r="H30373" s="64"/>
      <c r="O30373" s="87"/>
      <c r="P30373" s="127"/>
      <c r="Q30373" s="127"/>
      <c r="R30373" s="127"/>
    </row>
    <row r="30374" spans="7:18" x14ac:dyDescent="0.2">
      <c r="G30374" s="64"/>
      <c r="H30374" s="64"/>
      <c r="O30374" s="87"/>
      <c r="P30374" s="127"/>
      <c r="Q30374" s="127"/>
      <c r="R30374" s="127"/>
    </row>
    <row r="30375" spans="7:18" x14ac:dyDescent="0.2">
      <c r="G30375" s="64"/>
      <c r="H30375" s="64"/>
      <c r="O30375" s="87"/>
      <c r="P30375" s="127"/>
      <c r="Q30375" s="127"/>
      <c r="R30375" s="127"/>
    </row>
    <row r="30376" spans="7:18" x14ac:dyDescent="0.2">
      <c r="G30376" s="64"/>
      <c r="H30376" s="64"/>
      <c r="O30376" s="87"/>
      <c r="P30376" s="127"/>
      <c r="Q30376" s="127"/>
      <c r="R30376" s="127"/>
    </row>
    <row r="30377" spans="7:18" x14ac:dyDescent="0.2">
      <c r="G30377" s="64"/>
      <c r="H30377" s="64"/>
      <c r="O30377" s="87"/>
      <c r="P30377" s="127"/>
      <c r="Q30377" s="127"/>
      <c r="R30377" s="127"/>
    </row>
    <row r="30378" spans="7:18" x14ac:dyDescent="0.2">
      <c r="G30378" s="64"/>
      <c r="H30378" s="64"/>
      <c r="O30378" s="87"/>
      <c r="P30378" s="127"/>
      <c r="Q30378" s="127"/>
      <c r="R30378" s="127"/>
    </row>
    <row r="30379" spans="7:18" x14ac:dyDescent="0.2">
      <c r="G30379" s="64"/>
      <c r="H30379" s="64"/>
      <c r="O30379" s="87"/>
      <c r="P30379" s="127"/>
      <c r="Q30379" s="127"/>
      <c r="R30379" s="127"/>
    </row>
    <row r="30380" spans="7:18" x14ac:dyDescent="0.2">
      <c r="G30380" s="64"/>
      <c r="H30380" s="64"/>
      <c r="O30380" s="87"/>
      <c r="P30380" s="127"/>
      <c r="Q30380" s="127"/>
      <c r="R30380" s="127"/>
    </row>
    <row r="30381" spans="7:18" x14ac:dyDescent="0.2">
      <c r="G30381" s="64"/>
      <c r="H30381" s="64"/>
      <c r="O30381" s="87"/>
      <c r="P30381" s="127"/>
      <c r="Q30381" s="127"/>
      <c r="R30381" s="127"/>
    </row>
    <row r="30382" spans="7:18" x14ac:dyDescent="0.2">
      <c r="G30382" s="64"/>
      <c r="H30382" s="64"/>
      <c r="O30382" s="87"/>
      <c r="P30382" s="127"/>
      <c r="Q30382" s="127"/>
      <c r="R30382" s="127"/>
    </row>
    <row r="30383" spans="7:18" x14ac:dyDescent="0.2">
      <c r="G30383" s="64"/>
      <c r="H30383" s="64"/>
      <c r="O30383" s="87"/>
      <c r="P30383" s="127"/>
      <c r="Q30383" s="127"/>
      <c r="R30383" s="127"/>
    </row>
    <row r="30384" spans="7:18" x14ac:dyDescent="0.2">
      <c r="G30384" s="64"/>
      <c r="H30384" s="64"/>
      <c r="O30384" s="87"/>
      <c r="P30384" s="127"/>
      <c r="Q30384" s="127"/>
      <c r="R30384" s="127"/>
    </row>
    <row r="30385" spans="7:18" x14ac:dyDescent="0.2">
      <c r="G30385" s="64"/>
      <c r="H30385" s="64"/>
      <c r="O30385" s="87"/>
      <c r="P30385" s="127"/>
      <c r="Q30385" s="127"/>
      <c r="R30385" s="127"/>
    </row>
    <row r="30386" spans="7:18" x14ac:dyDescent="0.2">
      <c r="G30386" s="64"/>
      <c r="H30386" s="64"/>
      <c r="O30386" s="87"/>
      <c r="P30386" s="127"/>
      <c r="Q30386" s="127"/>
      <c r="R30386" s="127"/>
    </row>
    <row r="30387" spans="7:18" x14ac:dyDescent="0.2">
      <c r="G30387" s="64"/>
      <c r="H30387" s="64"/>
      <c r="O30387" s="87"/>
      <c r="P30387" s="127"/>
      <c r="Q30387" s="127"/>
      <c r="R30387" s="127"/>
    </row>
    <row r="30388" spans="7:18" x14ac:dyDescent="0.2">
      <c r="G30388" s="64"/>
      <c r="H30388" s="64"/>
      <c r="O30388" s="87"/>
      <c r="P30388" s="127"/>
      <c r="Q30388" s="127"/>
      <c r="R30388" s="127"/>
    </row>
    <row r="30389" spans="7:18" x14ac:dyDescent="0.2">
      <c r="G30389" s="64"/>
      <c r="H30389" s="64"/>
      <c r="O30389" s="87"/>
      <c r="P30389" s="127"/>
      <c r="Q30389" s="127"/>
      <c r="R30389" s="127"/>
    </row>
    <row r="30390" spans="7:18" x14ac:dyDescent="0.2">
      <c r="G30390" s="64"/>
      <c r="H30390" s="64"/>
      <c r="O30390" s="87"/>
      <c r="P30390" s="127"/>
      <c r="Q30390" s="127"/>
      <c r="R30390" s="127"/>
    </row>
    <row r="30391" spans="7:18" x14ac:dyDescent="0.2">
      <c r="G30391" s="64"/>
      <c r="H30391" s="64"/>
      <c r="O30391" s="87"/>
      <c r="P30391" s="127"/>
      <c r="Q30391" s="127"/>
      <c r="R30391" s="127"/>
    </row>
    <row r="30392" spans="7:18" x14ac:dyDescent="0.2">
      <c r="G30392" s="64"/>
      <c r="H30392" s="64"/>
      <c r="O30392" s="87"/>
      <c r="P30392" s="127"/>
      <c r="Q30392" s="127"/>
      <c r="R30392" s="127"/>
    </row>
    <row r="30393" spans="7:18" x14ac:dyDescent="0.2">
      <c r="G30393" s="64"/>
      <c r="H30393" s="64"/>
      <c r="O30393" s="87"/>
      <c r="P30393" s="127"/>
      <c r="Q30393" s="127"/>
      <c r="R30393" s="127"/>
    </row>
    <row r="30394" spans="7:18" x14ac:dyDescent="0.2">
      <c r="G30394" s="64"/>
      <c r="H30394" s="64"/>
      <c r="O30394" s="87"/>
      <c r="P30394" s="127"/>
      <c r="Q30394" s="127"/>
      <c r="R30394" s="127"/>
    </row>
    <row r="30395" spans="7:18" x14ac:dyDescent="0.2">
      <c r="G30395" s="64"/>
      <c r="H30395" s="64"/>
      <c r="O30395" s="87"/>
      <c r="P30395" s="127"/>
      <c r="Q30395" s="127"/>
      <c r="R30395" s="127"/>
    </row>
    <row r="30396" spans="7:18" x14ac:dyDescent="0.2">
      <c r="G30396" s="64"/>
      <c r="H30396" s="64"/>
      <c r="O30396" s="87"/>
      <c r="P30396" s="127"/>
      <c r="Q30396" s="127"/>
      <c r="R30396" s="127"/>
    </row>
    <row r="30397" spans="7:18" x14ac:dyDescent="0.2">
      <c r="G30397" s="64"/>
      <c r="H30397" s="64"/>
      <c r="O30397" s="87"/>
      <c r="P30397" s="127"/>
      <c r="Q30397" s="127"/>
      <c r="R30397" s="127"/>
    </row>
    <row r="30398" spans="7:18" x14ac:dyDescent="0.2">
      <c r="G30398" s="64"/>
      <c r="H30398" s="64"/>
      <c r="O30398" s="87"/>
      <c r="P30398" s="127"/>
      <c r="Q30398" s="127"/>
      <c r="R30398" s="127"/>
    </row>
    <row r="30399" spans="7:18" x14ac:dyDescent="0.2">
      <c r="G30399" s="64"/>
      <c r="H30399" s="64"/>
      <c r="O30399" s="87"/>
      <c r="P30399" s="127"/>
      <c r="Q30399" s="127"/>
      <c r="R30399" s="127"/>
    </row>
    <row r="30400" spans="7:18" x14ac:dyDescent="0.2">
      <c r="G30400" s="64"/>
      <c r="H30400" s="64"/>
      <c r="O30400" s="87"/>
      <c r="P30400" s="127"/>
      <c r="Q30400" s="127"/>
      <c r="R30400" s="127"/>
    </row>
    <row r="30401" spans="7:18" x14ac:dyDescent="0.2">
      <c r="G30401" s="64"/>
      <c r="H30401" s="64"/>
      <c r="O30401" s="87"/>
      <c r="P30401" s="127"/>
      <c r="Q30401" s="127"/>
      <c r="R30401" s="127"/>
    </row>
    <row r="30402" spans="7:18" x14ac:dyDescent="0.2">
      <c r="G30402" s="64"/>
      <c r="H30402" s="64"/>
      <c r="O30402" s="87"/>
      <c r="P30402" s="127"/>
      <c r="Q30402" s="127"/>
      <c r="R30402" s="127"/>
    </row>
    <row r="30403" spans="7:18" x14ac:dyDescent="0.2">
      <c r="G30403" s="64"/>
      <c r="H30403" s="64"/>
      <c r="O30403" s="87"/>
      <c r="P30403" s="127"/>
      <c r="Q30403" s="127"/>
      <c r="R30403" s="127"/>
    </row>
    <row r="30404" spans="7:18" x14ac:dyDescent="0.2">
      <c r="G30404" s="64"/>
      <c r="H30404" s="64"/>
      <c r="O30404" s="87"/>
      <c r="P30404" s="127"/>
      <c r="Q30404" s="127"/>
      <c r="R30404" s="127"/>
    </row>
    <row r="30405" spans="7:18" x14ac:dyDescent="0.2">
      <c r="G30405" s="64"/>
      <c r="H30405" s="64"/>
      <c r="O30405" s="87"/>
      <c r="P30405" s="127"/>
      <c r="Q30405" s="127"/>
      <c r="R30405" s="127"/>
    </row>
    <row r="30406" spans="7:18" x14ac:dyDescent="0.2">
      <c r="G30406" s="64"/>
      <c r="H30406" s="64"/>
      <c r="O30406" s="87"/>
      <c r="P30406" s="127"/>
      <c r="Q30406" s="127"/>
      <c r="R30406" s="127"/>
    </row>
    <row r="30407" spans="7:18" x14ac:dyDescent="0.2">
      <c r="G30407" s="64"/>
      <c r="H30407" s="64"/>
      <c r="O30407" s="87"/>
      <c r="P30407" s="127"/>
      <c r="Q30407" s="127"/>
      <c r="R30407" s="127"/>
    </row>
    <row r="30408" spans="7:18" x14ac:dyDescent="0.2">
      <c r="G30408" s="64"/>
      <c r="H30408" s="64"/>
      <c r="O30408" s="87"/>
      <c r="P30408" s="127"/>
      <c r="Q30408" s="127"/>
      <c r="R30408" s="127"/>
    </row>
    <row r="30409" spans="7:18" x14ac:dyDescent="0.2">
      <c r="G30409" s="64"/>
      <c r="H30409" s="64"/>
      <c r="O30409" s="87"/>
      <c r="P30409" s="127"/>
      <c r="Q30409" s="127"/>
      <c r="R30409" s="127"/>
    </row>
    <row r="30410" spans="7:18" x14ac:dyDescent="0.2">
      <c r="G30410" s="64"/>
      <c r="H30410" s="64"/>
      <c r="O30410" s="87"/>
      <c r="P30410" s="127"/>
      <c r="Q30410" s="127"/>
      <c r="R30410" s="127"/>
    </row>
    <row r="30411" spans="7:18" x14ac:dyDescent="0.2">
      <c r="G30411" s="64"/>
      <c r="H30411" s="64"/>
      <c r="O30411" s="87"/>
      <c r="P30411" s="127"/>
      <c r="Q30411" s="127"/>
      <c r="R30411" s="127"/>
    </row>
    <row r="30412" spans="7:18" x14ac:dyDescent="0.2">
      <c r="G30412" s="64"/>
      <c r="H30412" s="64"/>
      <c r="O30412" s="87"/>
      <c r="P30412" s="127"/>
      <c r="Q30412" s="127"/>
      <c r="R30412" s="127"/>
    </row>
    <row r="30413" spans="7:18" x14ac:dyDescent="0.2">
      <c r="G30413" s="64"/>
      <c r="H30413" s="64"/>
      <c r="O30413" s="87"/>
      <c r="P30413" s="127"/>
      <c r="Q30413" s="127"/>
      <c r="R30413" s="127"/>
    </row>
    <row r="30414" spans="7:18" x14ac:dyDescent="0.2">
      <c r="G30414" s="64"/>
      <c r="H30414" s="64"/>
      <c r="O30414" s="87"/>
      <c r="P30414" s="127"/>
      <c r="Q30414" s="127"/>
      <c r="R30414" s="127"/>
    </row>
    <row r="30415" spans="7:18" x14ac:dyDescent="0.2">
      <c r="G30415" s="64"/>
      <c r="H30415" s="64"/>
      <c r="O30415" s="87"/>
      <c r="P30415" s="127"/>
      <c r="Q30415" s="127"/>
      <c r="R30415" s="127"/>
    </row>
    <row r="30416" spans="7:18" x14ac:dyDescent="0.2">
      <c r="G30416" s="64"/>
      <c r="H30416" s="64"/>
      <c r="O30416" s="87"/>
      <c r="P30416" s="127"/>
      <c r="Q30416" s="127"/>
      <c r="R30416" s="127"/>
    </row>
    <row r="30417" spans="7:18" x14ac:dyDescent="0.2">
      <c r="G30417" s="64"/>
      <c r="H30417" s="64"/>
      <c r="O30417" s="87"/>
      <c r="P30417" s="127"/>
      <c r="Q30417" s="127"/>
      <c r="R30417" s="127"/>
    </row>
    <row r="30418" spans="7:18" x14ac:dyDescent="0.2">
      <c r="G30418" s="64"/>
      <c r="H30418" s="64"/>
      <c r="O30418" s="87"/>
      <c r="P30418" s="127"/>
      <c r="Q30418" s="127"/>
      <c r="R30418" s="127"/>
    </row>
    <row r="30419" spans="7:18" x14ac:dyDescent="0.2">
      <c r="G30419" s="64"/>
      <c r="H30419" s="64"/>
      <c r="O30419" s="87"/>
      <c r="P30419" s="127"/>
      <c r="Q30419" s="127"/>
      <c r="R30419" s="127"/>
    </row>
    <row r="30420" spans="7:18" x14ac:dyDescent="0.2">
      <c r="G30420" s="64"/>
      <c r="H30420" s="64"/>
      <c r="O30420" s="87"/>
      <c r="P30420" s="127"/>
      <c r="Q30420" s="127"/>
      <c r="R30420" s="127"/>
    </row>
    <row r="30421" spans="7:18" x14ac:dyDescent="0.2">
      <c r="G30421" s="64"/>
      <c r="H30421" s="64"/>
      <c r="O30421" s="87"/>
      <c r="P30421" s="127"/>
      <c r="Q30421" s="127"/>
      <c r="R30421" s="127"/>
    </row>
    <row r="30422" spans="7:18" x14ac:dyDescent="0.2">
      <c r="G30422" s="64"/>
      <c r="H30422" s="64"/>
      <c r="O30422" s="87"/>
      <c r="P30422" s="127"/>
      <c r="Q30422" s="127"/>
      <c r="R30422" s="127"/>
    </row>
    <row r="30423" spans="7:18" x14ac:dyDescent="0.2">
      <c r="G30423" s="64"/>
      <c r="H30423" s="64"/>
      <c r="O30423" s="87"/>
      <c r="P30423" s="127"/>
      <c r="Q30423" s="127"/>
      <c r="R30423" s="127"/>
    </row>
    <row r="30424" spans="7:18" x14ac:dyDescent="0.2">
      <c r="G30424" s="64"/>
      <c r="H30424" s="64"/>
      <c r="O30424" s="87"/>
      <c r="P30424" s="127"/>
      <c r="Q30424" s="127"/>
      <c r="R30424" s="127"/>
    </row>
    <row r="30425" spans="7:18" x14ac:dyDescent="0.2">
      <c r="G30425" s="64"/>
      <c r="H30425" s="64"/>
      <c r="O30425" s="87"/>
      <c r="P30425" s="127"/>
      <c r="Q30425" s="127"/>
      <c r="R30425" s="127"/>
    </row>
    <row r="30426" spans="7:18" x14ac:dyDescent="0.2">
      <c r="G30426" s="64"/>
      <c r="H30426" s="64"/>
      <c r="O30426" s="87"/>
      <c r="P30426" s="127"/>
      <c r="Q30426" s="127"/>
      <c r="R30426" s="127"/>
    </row>
    <row r="30427" spans="7:18" x14ac:dyDescent="0.2">
      <c r="G30427" s="64"/>
      <c r="H30427" s="64"/>
      <c r="O30427" s="87"/>
      <c r="P30427" s="127"/>
      <c r="Q30427" s="127"/>
      <c r="R30427" s="127"/>
    </row>
    <row r="30428" spans="7:18" x14ac:dyDescent="0.2">
      <c r="G30428" s="64"/>
      <c r="H30428" s="64"/>
      <c r="O30428" s="87"/>
      <c r="P30428" s="127"/>
      <c r="Q30428" s="127"/>
      <c r="R30428" s="127"/>
    </row>
    <row r="30429" spans="7:18" x14ac:dyDescent="0.2">
      <c r="G30429" s="64"/>
      <c r="H30429" s="64"/>
      <c r="O30429" s="87"/>
      <c r="P30429" s="127"/>
      <c r="Q30429" s="127"/>
      <c r="R30429" s="127"/>
    </row>
    <row r="30430" spans="7:18" x14ac:dyDescent="0.2">
      <c r="G30430" s="64"/>
      <c r="H30430" s="64"/>
      <c r="O30430" s="87"/>
      <c r="P30430" s="127"/>
      <c r="Q30430" s="127"/>
      <c r="R30430" s="127"/>
    </row>
    <row r="30431" spans="7:18" x14ac:dyDescent="0.2">
      <c r="G30431" s="64"/>
      <c r="H30431" s="64"/>
      <c r="O30431" s="87"/>
      <c r="P30431" s="127"/>
      <c r="Q30431" s="127"/>
      <c r="R30431" s="127"/>
    </row>
    <row r="30432" spans="7:18" x14ac:dyDescent="0.2">
      <c r="G30432" s="64"/>
      <c r="H30432" s="64"/>
      <c r="O30432" s="87"/>
      <c r="P30432" s="127"/>
      <c r="Q30432" s="127"/>
      <c r="R30432" s="127"/>
    </row>
    <row r="30433" spans="7:18" x14ac:dyDescent="0.2">
      <c r="G30433" s="64"/>
      <c r="H30433" s="64"/>
      <c r="O30433" s="87"/>
      <c r="P30433" s="127"/>
      <c r="Q30433" s="127"/>
      <c r="R30433" s="127"/>
    </row>
    <row r="30434" spans="7:18" x14ac:dyDescent="0.2">
      <c r="G30434" s="64"/>
      <c r="H30434" s="64"/>
      <c r="O30434" s="87"/>
      <c r="P30434" s="127"/>
      <c r="Q30434" s="127"/>
      <c r="R30434" s="127"/>
    </row>
    <row r="30435" spans="7:18" x14ac:dyDescent="0.2">
      <c r="G30435" s="64"/>
      <c r="H30435" s="64"/>
      <c r="O30435" s="87"/>
      <c r="P30435" s="127"/>
      <c r="Q30435" s="127"/>
      <c r="R30435" s="127"/>
    </row>
    <row r="30436" spans="7:18" x14ac:dyDescent="0.2">
      <c r="G30436" s="64"/>
      <c r="H30436" s="64"/>
      <c r="O30436" s="87"/>
      <c r="P30436" s="127"/>
      <c r="Q30436" s="127"/>
      <c r="R30436" s="127"/>
    </row>
    <row r="30437" spans="7:18" x14ac:dyDescent="0.2">
      <c r="G30437" s="64"/>
      <c r="H30437" s="64"/>
      <c r="O30437" s="87"/>
      <c r="P30437" s="127"/>
      <c r="Q30437" s="127"/>
      <c r="R30437" s="127"/>
    </row>
    <row r="30438" spans="7:18" x14ac:dyDescent="0.2">
      <c r="G30438" s="64"/>
      <c r="H30438" s="64"/>
      <c r="O30438" s="87"/>
      <c r="P30438" s="127"/>
      <c r="Q30438" s="127"/>
      <c r="R30438" s="127"/>
    </row>
    <row r="30439" spans="7:18" x14ac:dyDescent="0.2">
      <c r="G30439" s="64"/>
      <c r="H30439" s="64"/>
      <c r="O30439" s="87"/>
      <c r="P30439" s="127"/>
      <c r="Q30439" s="127"/>
      <c r="R30439" s="127"/>
    </row>
    <row r="30440" spans="7:18" x14ac:dyDescent="0.2">
      <c r="G30440" s="64"/>
      <c r="H30440" s="64"/>
      <c r="O30440" s="87"/>
      <c r="P30440" s="127"/>
      <c r="Q30440" s="127"/>
      <c r="R30440" s="127"/>
    </row>
    <row r="30441" spans="7:18" x14ac:dyDescent="0.2">
      <c r="G30441" s="64"/>
      <c r="H30441" s="64"/>
      <c r="O30441" s="87"/>
      <c r="P30441" s="127"/>
      <c r="Q30441" s="127"/>
      <c r="R30441" s="127"/>
    </row>
    <row r="30442" spans="7:18" x14ac:dyDescent="0.2">
      <c r="G30442" s="64"/>
      <c r="H30442" s="64"/>
      <c r="O30442" s="87"/>
      <c r="P30442" s="127"/>
      <c r="Q30442" s="127"/>
      <c r="R30442" s="127"/>
    </row>
    <row r="30443" spans="7:18" x14ac:dyDescent="0.2">
      <c r="G30443" s="64"/>
      <c r="H30443" s="64"/>
      <c r="O30443" s="87"/>
      <c r="P30443" s="127"/>
      <c r="Q30443" s="127"/>
      <c r="R30443" s="127"/>
    </row>
    <row r="30444" spans="7:18" x14ac:dyDescent="0.2">
      <c r="G30444" s="64"/>
      <c r="H30444" s="64"/>
      <c r="O30444" s="87"/>
      <c r="P30444" s="127"/>
      <c r="Q30444" s="127"/>
      <c r="R30444" s="127"/>
    </row>
    <row r="30445" spans="7:18" x14ac:dyDescent="0.2">
      <c r="G30445" s="64"/>
      <c r="H30445" s="64"/>
      <c r="O30445" s="87"/>
      <c r="P30445" s="127"/>
      <c r="Q30445" s="127"/>
      <c r="R30445" s="127"/>
    </row>
    <row r="30446" spans="7:18" x14ac:dyDescent="0.2">
      <c r="G30446" s="64"/>
      <c r="H30446" s="64"/>
      <c r="O30446" s="87"/>
      <c r="P30446" s="127"/>
      <c r="Q30446" s="127"/>
      <c r="R30446" s="127"/>
    </row>
    <row r="30447" spans="7:18" x14ac:dyDescent="0.2">
      <c r="G30447" s="64"/>
      <c r="H30447" s="64"/>
      <c r="O30447" s="87"/>
      <c r="P30447" s="127"/>
      <c r="Q30447" s="127"/>
      <c r="R30447" s="127"/>
    </row>
    <row r="30448" spans="7:18" x14ac:dyDescent="0.2">
      <c r="G30448" s="64"/>
      <c r="H30448" s="64"/>
      <c r="O30448" s="87"/>
      <c r="P30448" s="127"/>
      <c r="Q30448" s="127"/>
      <c r="R30448" s="127"/>
    </row>
    <row r="30449" spans="7:18" x14ac:dyDescent="0.2">
      <c r="G30449" s="64"/>
      <c r="H30449" s="64"/>
      <c r="O30449" s="87"/>
      <c r="P30449" s="127"/>
      <c r="Q30449" s="127"/>
      <c r="R30449" s="127"/>
    </row>
    <row r="30450" spans="7:18" x14ac:dyDescent="0.2">
      <c r="G30450" s="64"/>
      <c r="H30450" s="64"/>
      <c r="O30450" s="87"/>
      <c r="P30450" s="127"/>
      <c r="Q30450" s="127"/>
      <c r="R30450" s="127"/>
    </row>
    <row r="30451" spans="7:18" x14ac:dyDescent="0.2">
      <c r="G30451" s="64"/>
      <c r="H30451" s="64"/>
      <c r="O30451" s="87"/>
      <c r="P30451" s="127"/>
      <c r="Q30451" s="127"/>
      <c r="R30451" s="127"/>
    </row>
    <row r="30452" spans="7:18" x14ac:dyDescent="0.2">
      <c r="G30452" s="64"/>
      <c r="H30452" s="64"/>
      <c r="O30452" s="87"/>
      <c r="P30452" s="127"/>
      <c r="Q30452" s="127"/>
      <c r="R30452" s="127"/>
    </row>
    <row r="30453" spans="7:18" x14ac:dyDescent="0.2">
      <c r="G30453" s="64"/>
      <c r="H30453" s="64"/>
      <c r="O30453" s="87"/>
      <c r="P30453" s="127"/>
      <c r="Q30453" s="127"/>
      <c r="R30453" s="127"/>
    </row>
    <row r="30454" spans="7:18" x14ac:dyDescent="0.2">
      <c r="G30454" s="64"/>
      <c r="H30454" s="64"/>
      <c r="O30454" s="87"/>
      <c r="P30454" s="127"/>
      <c r="Q30454" s="127"/>
      <c r="R30454" s="127"/>
    </row>
    <row r="30455" spans="7:18" x14ac:dyDescent="0.2">
      <c r="G30455" s="64"/>
      <c r="H30455" s="64"/>
      <c r="O30455" s="87"/>
      <c r="P30455" s="127"/>
      <c r="Q30455" s="127"/>
      <c r="R30455" s="127"/>
    </row>
    <row r="30456" spans="7:18" x14ac:dyDescent="0.2">
      <c r="G30456" s="64"/>
      <c r="H30456" s="64"/>
      <c r="O30456" s="87"/>
      <c r="P30456" s="127"/>
      <c r="Q30456" s="127"/>
      <c r="R30456" s="127"/>
    </row>
    <row r="30457" spans="7:18" x14ac:dyDescent="0.2">
      <c r="G30457" s="64"/>
      <c r="H30457" s="64"/>
      <c r="O30457" s="87"/>
      <c r="P30457" s="127"/>
      <c r="Q30457" s="127"/>
      <c r="R30457" s="127"/>
    </row>
    <row r="30458" spans="7:18" x14ac:dyDescent="0.2">
      <c r="G30458" s="64"/>
      <c r="H30458" s="64"/>
      <c r="O30458" s="87"/>
      <c r="P30458" s="127"/>
      <c r="Q30458" s="127"/>
      <c r="R30458" s="127"/>
    </row>
    <row r="30459" spans="7:18" x14ac:dyDescent="0.2">
      <c r="G30459" s="64"/>
      <c r="H30459" s="64"/>
      <c r="O30459" s="87"/>
      <c r="P30459" s="127"/>
      <c r="Q30459" s="127"/>
      <c r="R30459" s="127"/>
    </row>
    <row r="30460" spans="7:18" x14ac:dyDescent="0.2">
      <c r="G30460" s="64"/>
      <c r="H30460" s="64"/>
      <c r="O30460" s="87"/>
      <c r="P30460" s="127"/>
      <c r="Q30460" s="127"/>
      <c r="R30460" s="127"/>
    </row>
    <row r="30461" spans="7:18" x14ac:dyDescent="0.2">
      <c r="G30461" s="64"/>
      <c r="H30461" s="64"/>
      <c r="O30461" s="87"/>
      <c r="P30461" s="127"/>
      <c r="Q30461" s="127"/>
      <c r="R30461" s="127"/>
    </row>
    <row r="30462" spans="7:18" x14ac:dyDescent="0.2">
      <c r="G30462" s="64"/>
      <c r="H30462" s="64"/>
      <c r="O30462" s="87"/>
      <c r="P30462" s="127"/>
      <c r="Q30462" s="127"/>
      <c r="R30462" s="127"/>
    </row>
    <row r="30463" spans="7:18" x14ac:dyDescent="0.2">
      <c r="G30463" s="64"/>
      <c r="H30463" s="64"/>
      <c r="O30463" s="87"/>
      <c r="P30463" s="127"/>
      <c r="Q30463" s="127"/>
      <c r="R30463" s="127"/>
    </row>
    <row r="30464" spans="7:18" x14ac:dyDescent="0.2">
      <c r="G30464" s="64"/>
      <c r="H30464" s="64"/>
      <c r="O30464" s="87"/>
      <c r="P30464" s="127"/>
      <c r="Q30464" s="127"/>
      <c r="R30464" s="127"/>
    </row>
    <row r="30465" spans="7:18" x14ac:dyDescent="0.2">
      <c r="G30465" s="64"/>
      <c r="H30465" s="64"/>
      <c r="O30465" s="87"/>
      <c r="P30465" s="127"/>
      <c r="Q30465" s="127"/>
      <c r="R30465" s="127"/>
    </row>
    <row r="30466" spans="7:18" x14ac:dyDescent="0.2">
      <c r="G30466" s="64"/>
      <c r="H30466" s="64"/>
      <c r="O30466" s="87"/>
      <c r="P30466" s="127"/>
      <c r="Q30466" s="127"/>
      <c r="R30466" s="127"/>
    </row>
    <row r="30467" spans="7:18" x14ac:dyDescent="0.2">
      <c r="G30467" s="64"/>
      <c r="H30467" s="64"/>
      <c r="O30467" s="87"/>
      <c r="P30467" s="127"/>
      <c r="Q30467" s="127"/>
      <c r="R30467" s="127"/>
    </row>
    <row r="30468" spans="7:18" x14ac:dyDescent="0.2">
      <c r="G30468" s="64"/>
      <c r="H30468" s="64"/>
      <c r="O30468" s="87"/>
      <c r="P30468" s="127"/>
      <c r="Q30468" s="127"/>
      <c r="R30468" s="127"/>
    </row>
    <row r="30469" spans="7:18" x14ac:dyDescent="0.2">
      <c r="G30469" s="64"/>
      <c r="H30469" s="64"/>
      <c r="O30469" s="87"/>
      <c r="P30469" s="127"/>
      <c r="Q30469" s="127"/>
      <c r="R30469" s="127"/>
    </row>
    <row r="30470" spans="7:18" x14ac:dyDescent="0.2">
      <c r="G30470" s="64"/>
      <c r="H30470" s="64"/>
      <c r="O30470" s="87"/>
      <c r="P30470" s="127"/>
      <c r="Q30470" s="127"/>
      <c r="R30470" s="127"/>
    </row>
    <row r="30471" spans="7:18" x14ac:dyDescent="0.2">
      <c r="G30471" s="64"/>
      <c r="H30471" s="64"/>
      <c r="O30471" s="87"/>
      <c r="P30471" s="127"/>
      <c r="Q30471" s="127"/>
      <c r="R30471" s="127"/>
    </row>
    <row r="30472" spans="7:18" x14ac:dyDescent="0.2">
      <c r="G30472" s="64"/>
      <c r="H30472" s="64"/>
      <c r="O30472" s="87"/>
      <c r="P30472" s="127"/>
      <c r="Q30472" s="127"/>
      <c r="R30472" s="127"/>
    </row>
    <row r="30473" spans="7:18" x14ac:dyDescent="0.2">
      <c r="G30473" s="64"/>
      <c r="H30473" s="64"/>
      <c r="O30473" s="87"/>
      <c r="P30473" s="127"/>
      <c r="Q30473" s="127"/>
      <c r="R30473" s="127"/>
    </row>
    <row r="30474" spans="7:18" x14ac:dyDescent="0.2">
      <c r="G30474" s="64"/>
      <c r="H30474" s="64"/>
      <c r="O30474" s="87"/>
      <c r="P30474" s="127"/>
      <c r="Q30474" s="127"/>
      <c r="R30474" s="127"/>
    </row>
    <row r="30475" spans="7:18" x14ac:dyDescent="0.2">
      <c r="G30475" s="64"/>
      <c r="H30475" s="64"/>
      <c r="O30475" s="87"/>
      <c r="P30475" s="127"/>
      <c r="Q30475" s="127"/>
      <c r="R30475" s="127"/>
    </row>
    <row r="30476" spans="7:18" x14ac:dyDescent="0.2">
      <c r="G30476" s="64"/>
      <c r="H30476" s="64"/>
      <c r="O30476" s="87"/>
      <c r="P30476" s="127"/>
      <c r="Q30476" s="127"/>
      <c r="R30476" s="127"/>
    </row>
    <row r="30477" spans="7:18" x14ac:dyDescent="0.2">
      <c r="G30477" s="64"/>
      <c r="H30477" s="64"/>
      <c r="O30477" s="87"/>
      <c r="P30477" s="127"/>
      <c r="Q30477" s="127"/>
      <c r="R30477" s="127"/>
    </row>
    <row r="30478" spans="7:18" x14ac:dyDescent="0.2">
      <c r="G30478" s="64"/>
      <c r="H30478" s="64"/>
      <c r="O30478" s="87"/>
      <c r="P30478" s="127"/>
      <c r="Q30478" s="127"/>
      <c r="R30478" s="127"/>
    </row>
    <row r="30479" spans="7:18" x14ac:dyDescent="0.2">
      <c r="G30479" s="64"/>
      <c r="H30479" s="64"/>
      <c r="O30479" s="87"/>
      <c r="P30479" s="127"/>
      <c r="Q30479" s="127"/>
      <c r="R30479" s="127"/>
    </row>
    <row r="30480" spans="7:18" x14ac:dyDescent="0.2">
      <c r="G30480" s="64"/>
      <c r="H30480" s="64"/>
      <c r="O30480" s="87"/>
      <c r="P30480" s="127"/>
      <c r="Q30480" s="127"/>
      <c r="R30480" s="127"/>
    </row>
    <row r="30481" spans="7:18" x14ac:dyDescent="0.2">
      <c r="G30481" s="64"/>
      <c r="H30481" s="64"/>
      <c r="O30481" s="87"/>
      <c r="P30481" s="127"/>
      <c r="Q30481" s="127"/>
      <c r="R30481" s="127"/>
    </row>
    <row r="30482" spans="7:18" x14ac:dyDescent="0.2">
      <c r="G30482" s="64"/>
      <c r="H30482" s="64"/>
      <c r="O30482" s="87"/>
      <c r="P30482" s="127"/>
      <c r="Q30482" s="127"/>
      <c r="R30482" s="127"/>
    </row>
    <row r="30483" spans="7:18" x14ac:dyDescent="0.2">
      <c r="G30483" s="64"/>
      <c r="H30483" s="64"/>
      <c r="O30483" s="87"/>
      <c r="P30483" s="127"/>
      <c r="Q30483" s="127"/>
      <c r="R30483" s="127"/>
    </row>
    <row r="30484" spans="7:18" x14ac:dyDescent="0.2">
      <c r="G30484" s="64"/>
      <c r="H30484" s="64"/>
      <c r="O30484" s="87"/>
      <c r="P30484" s="127"/>
      <c r="Q30484" s="127"/>
      <c r="R30484" s="127"/>
    </row>
    <row r="30485" spans="7:18" x14ac:dyDescent="0.2">
      <c r="G30485" s="64"/>
      <c r="H30485" s="64"/>
      <c r="O30485" s="87"/>
      <c r="P30485" s="127"/>
      <c r="Q30485" s="127"/>
      <c r="R30485" s="127"/>
    </row>
    <row r="30486" spans="7:18" x14ac:dyDescent="0.2">
      <c r="G30486" s="64"/>
      <c r="H30486" s="64"/>
      <c r="O30486" s="87"/>
      <c r="P30486" s="127"/>
      <c r="Q30486" s="127"/>
      <c r="R30486" s="127"/>
    </row>
    <row r="30487" spans="7:18" x14ac:dyDescent="0.2">
      <c r="G30487" s="64"/>
      <c r="H30487" s="64"/>
      <c r="O30487" s="87"/>
      <c r="P30487" s="127"/>
      <c r="Q30487" s="127"/>
      <c r="R30487" s="127"/>
    </row>
    <row r="30488" spans="7:18" x14ac:dyDescent="0.2">
      <c r="G30488" s="64"/>
      <c r="H30488" s="64"/>
      <c r="O30488" s="87"/>
      <c r="P30488" s="127"/>
      <c r="Q30488" s="127"/>
      <c r="R30488" s="127"/>
    </row>
    <row r="30489" spans="7:18" x14ac:dyDescent="0.2">
      <c r="G30489" s="64"/>
      <c r="H30489" s="64"/>
      <c r="O30489" s="87"/>
      <c r="P30489" s="127"/>
      <c r="Q30489" s="127"/>
      <c r="R30489" s="127"/>
    </row>
    <row r="30490" spans="7:18" x14ac:dyDescent="0.2">
      <c r="G30490" s="64"/>
      <c r="H30490" s="64"/>
      <c r="O30490" s="87"/>
      <c r="P30490" s="127"/>
      <c r="Q30490" s="127"/>
      <c r="R30490" s="127"/>
    </row>
    <row r="30491" spans="7:18" x14ac:dyDescent="0.2">
      <c r="G30491" s="64"/>
      <c r="H30491" s="64"/>
      <c r="O30491" s="87"/>
      <c r="P30491" s="127"/>
      <c r="Q30491" s="127"/>
      <c r="R30491" s="127"/>
    </row>
    <row r="30492" spans="7:18" x14ac:dyDescent="0.2">
      <c r="G30492" s="64"/>
      <c r="H30492" s="64"/>
      <c r="O30492" s="87"/>
      <c r="P30492" s="127"/>
      <c r="Q30492" s="127"/>
      <c r="R30492" s="127"/>
    </row>
    <row r="30493" spans="7:18" x14ac:dyDescent="0.2">
      <c r="G30493" s="64"/>
      <c r="H30493" s="64"/>
      <c r="O30493" s="87"/>
      <c r="P30493" s="127"/>
      <c r="Q30493" s="127"/>
      <c r="R30493" s="127"/>
    </row>
    <row r="30494" spans="7:18" x14ac:dyDescent="0.2">
      <c r="G30494" s="64"/>
      <c r="H30494" s="64"/>
      <c r="O30494" s="87"/>
      <c r="P30494" s="127"/>
      <c r="Q30494" s="127"/>
      <c r="R30494" s="127"/>
    </row>
    <row r="30495" spans="7:18" x14ac:dyDescent="0.2">
      <c r="G30495" s="64"/>
      <c r="H30495" s="64"/>
      <c r="O30495" s="87"/>
      <c r="P30495" s="127"/>
      <c r="Q30495" s="127"/>
      <c r="R30495" s="127"/>
    </row>
    <row r="30496" spans="7:18" x14ac:dyDescent="0.2">
      <c r="G30496" s="64"/>
      <c r="H30496" s="64"/>
      <c r="O30496" s="87"/>
      <c r="P30496" s="127"/>
      <c r="Q30496" s="127"/>
      <c r="R30496" s="127"/>
    </row>
    <row r="30497" spans="7:18" x14ac:dyDescent="0.2">
      <c r="G30497" s="64"/>
      <c r="H30497" s="64"/>
      <c r="O30497" s="87"/>
      <c r="P30497" s="127"/>
      <c r="Q30497" s="127"/>
      <c r="R30497" s="127"/>
    </row>
    <row r="30498" spans="7:18" x14ac:dyDescent="0.2">
      <c r="G30498" s="64"/>
      <c r="H30498" s="64"/>
      <c r="O30498" s="87"/>
      <c r="P30498" s="127"/>
      <c r="Q30498" s="127"/>
      <c r="R30498" s="127"/>
    </row>
    <row r="30499" spans="7:18" x14ac:dyDescent="0.2">
      <c r="G30499" s="64"/>
      <c r="H30499" s="64"/>
      <c r="O30499" s="87"/>
      <c r="P30499" s="127"/>
      <c r="Q30499" s="127"/>
      <c r="R30499" s="127"/>
    </row>
    <row r="30500" spans="7:18" x14ac:dyDescent="0.2">
      <c r="G30500" s="64"/>
      <c r="H30500" s="64"/>
      <c r="O30500" s="87"/>
      <c r="P30500" s="127"/>
      <c r="Q30500" s="127"/>
      <c r="R30500" s="127"/>
    </row>
    <row r="30501" spans="7:18" x14ac:dyDescent="0.2">
      <c r="G30501" s="64"/>
      <c r="H30501" s="64"/>
      <c r="O30501" s="87"/>
      <c r="P30501" s="127"/>
      <c r="Q30501" s="127"/>
      <c r="R30501" s="127"/>
    </row>
    <row r="30502" spans="7:18" x14ac:dyDescent="0.2">
      <c r="G30502" s="64"/>
      <c r="H30502" s="64"/>
      <c r="O30502" s="87"/>
      <c r="P30502" s="127"/>
      <c r="Q30502" s="127"/>
      <c r="R30502" s="127"/>
    </row>
    <row r="30503" spans="7:18" x14ac:dyDescent="0.2">
      <c r="G30503" s="64"/>
      <c r="H30503" s="64"/>
      <c r="O30503" s="87"/>
      <c r="P30503" s="127"/>
      <c r="Q30503" s="127"/>
      <c r="R30503" s="127"/>
    </row>
    <row r="30504" spans="7:18" x14ac:dyDescent="0.2">
      <c r="G30504" s="64"/>
      <c r="H30504" s="64"/>
      <c r="O30504" s="87"/>
      <c r="P30504" s="127"/>
      <c r="Q30504" s="127"/>
      <c r="R30504" s="127"/>
    </row>
    <row r="30505" spans="7:18" x14ac:dyDescent="0.2">
      <c r="G30505" s="64"/>
      <c r="H30505" s="64"/>
      <c r="O30505" s="87"/>
      <c r="P30505" s="127"/>
      <c r="Q30505" s="127"/>
      <c r="R30505" s="127"/>
    </row>
    <row r="30506" spans="7:18" x14ac:dyDescent="0.2">
      <c r="G30506" s="64"/>
      <c r="H30506" s="64"/>
      <c r="O30506" s="87"/>
      <c r="P30506" s="127"/>
      <c r="Q30506" s="127"/>
      <c r="R30506" s="127"/>
    </row>
    <row r="30507" spans="7:18" x14ac:dyDescent="0.2">
      <c r="G30507" s="64"/>
      <c r="H30507" s="64"/>
      <c r="O30507" s="87"/>
      <c r="P30507" s="127"/>
      <c r="Q30507" s="127"/>
      <c r="R30507" s="127"/>
    </row>
    <row r="30508" spans="7:18" x14ac:dyDescent="0.2">
      <c r="G30508" s="64"/>
      <c r="H30508" s="64"/>
      <c r="O30508" s="87"/>
      <c r="P30508" s="127"/>
      <c r="Q30508" s="127"/>
      <c r="R30508" s="127"/>
    </row>
    <row r="30509" spans="7:18" x14ac:dyDescent="0.2">
      <c r="G30509" s="64"/>
      <c r="H30509" s="64"/>
      <c r="O30509" s="87"/>
      <c r="P30509" s="127"/>
      <c r="Q30509" s="127"/>
      <c r="R30509" s="127"/>
    </row>
    <row r="30510" spans="7:18" x14ac:dyDescent="0.2">
      <c r="G30510" s="64"/>
      <c r="H30510" s="64"/>
      <c r="O30510" s="87"/>
      <c r="P30510" s="127"/>
      <c r="Q30510" s="127"/>
      <c r="R30510" s="127"/>
    </row>
    <row r="30511" spans="7:18" x14ac:dyDescent="0.2">
      <c r="G30511" s="64"/>
      <c r="H30511" s="64"/>
      <c r="O30511" s="87"/>
      <c r="P30511" s="127"/>
      <c r="Q30511" s="127"/>
      <c r="R30511" s="127"/>
    </row>
    <row r="30512" spans="7:18" x14ac:dyDescent="0.2">
      <c r="G30512" s="64"/>
      <c r="H30512" s="64"/>
      <c r="O30512" s="87"/>
      <c r="P30512" s="127"/>
      <c r="Q30512" s="127"/>
      <c r="R30512" s="127"/>
    </row>
    <row r="30513" spans="7:18" x14ac:dyDescent="0.2">
      <c r="G30513" s="64"/>
      <c r="H30513" s="64"/>
      <c r="O30513" s="87"/>
      <c r="P30513" s="127"/>
      <c r="Q30513" s="127"/>
      <c r="R30513" s="127"/>
    </row>
    <row r="30514" spans="7:18" x14ac:dyDescent="0.2">
      <c r="G30514" s="64"/>
      <c r="H30514" s="64"/>
      <c r="O30514" s="87"/>
      <c r="P30514" s="127"/>
      <c r="Q30514" s="127"/>
      <c r="R30514" s="127"/>
    </row>
    <row r="30515" spans="7:18" x14ac:dyDescent="0.2">
      <c r="G30515" s="64"/>
      <c r="H30515" s="64"/>
      <c r="O30515" s="87"/>
      <c r="P30515" s="127"/>
      <c r="Q30515" s="127"/>
      <c r="R30515" s="127"/>
    </row>
    <row r="30516" spans="7:18" x14ac:dyDescent="0.2">
      <c r="G30516" s="64"/>
      <c r="H30516" s="64"/>
      <c r="O30516" s="87"/>
      <c r="P30516" s="127"/>
      <c r="Q30516" s="127"/>
      <c r="R30516" s="127"/>
    </row>
    <row r="30517" spans="7:18" x14ac:dyDescent="0.2">
      <c r="G30517" s="64"/>
      <c r="H30517" s="64"/>
      <c r="O30517" s="87"/>
      <c r="P30517" s="127"/>
      <c r="Q30517" s="127"/>
      <c r="R30517" s="127"/>
    </row>
    <row r="30518" spans="7:18" x14ac:dyDescent="0.2">
      <c r="G30518" s="64"/>
      <c r="H30518" s="64"/>
      <c r="O30518" s="87"/>
      <c r="P30518" s="127"/>
      <c r="Q30518" s="127"/>
      <c r="R30518" s="127"/>
    </row>
    <row r="30519" spans="7:18" x14ac:dyDescent="0.2">
      <c r="G30519" s="64"/>
      <c r="H30519" s="64"/>
      <c r="O30519" s="87"/>
      <c r="P30519" s="127"/>
      <c r="Q30519" s="127"/>
      <c r="R30519" s="127"/>
    </row>
    <row r="30520" spans="7:18" x14ac:dyDescent="0.2">
      <c r="G30520" s="64"/>
      <c r="H30520" s="64"/>
      <c r="O30520" s="87"/>
      <c r="P30520" s="127"/>
      <c r="Q30520" s="127"/>
      <c r="R30520" s="127"/>
    </row>
    <row r="30521" spans="7:18" x14ac:dyDescent="0.2">
      <c r="G30521" s="64"/>
      <c r="H30521" s="64"/>
      <c r="O30521" s="87"/>
      <c r="P30521" s="127"/>
      <c r="Q30521" s="127"/>
      <c r="R30521" s="127"/>
    </row>
    <row r="30522" spans="7:18" x14ac:dyDescent="0.2">
      <c r="G30522" s="64"/>
      <c r="H30522" s="64"/>
      <c r="O30522" s="87"/>
      <c r="P30522" s="127"/>
      <c r="Q30522" s="127"/>
      <c r="R30522" s="127"/>
    </row>
    <row r="30523" spans="7:18" x14ac:dyDescent="0.2">
      <c r="G30523" s="64"/>
      <c r="H30523" s="64"/>
      <c r="O30523" s="87"/>
      <c r="P30523" s="127"/>
      <c r="Q30523" s="127"/>
      <c r="R30523" s="127"/>
    </row>
    <row r="30524" spans="7:18" x14ac:dyDescent="0.2">
      <c r="G30524" s="64"/>
      <c r="H30524" s="64"/>
      <c r="O30524" s="87"/>
      <c r="P30524" s="127"/>
      <c r="Q30524" s="127"/>
      <c r="R30524" s="127"/>
    </row>
    <row r="30525" spans="7:18" x14ac:dyDescent="0.2">
      <c r="G30525" s="64"/>
      <c r="H30525" s="64"/>
      <c r="O30525" s="87"/>
      <c r="P30525" s="127"/>
      <c r="Q30525" s="127"/>
      <c r="R30525" s="127"/>
    </row>
    <row r="30526" spans="7:18" x14ac:dyDescent="0.2">
      <c r="G30526" s="64"/>
      <c r="H30526" s="64"/>
      <c r="O30526" s="87"/>
      <c r="P30526" s="127"/>
      <c r="Q30526" s="127"/>
      <c r="R30526" s="127"/>
    </row>
    <row r="30527" spans="7:18" x14ac:dyDescent="0.2">
      <c r="G30527" s="64"/>
      <c r="H30527" s="64"/>
      <c r="O30527" s="87"/>
      <c r="P30527" s="127"/>
      <c r="Q30527" s="127"/>
      <c r="R30527" s="127"/>
    </row>
    <row r="30528" spans="7:18" x14ac:dyDescent="0.2">
      <c r="G30528" s="64"/>
      <c r="H30528" s="64"/>
      <c r="O30528" s="87"/>
      <c r="P30528" s="127"/>
      <c r="Q30528" s="127"/>
      <c r="R30528" s="127"/>
    </row>
    <row r="30529" spans="7:18" x14ac:dyDescent="0.2">
      <c r="G30529" s="64"/>
      <c r="H30529" s="64"/>
      <c r="O30529" s="87"/>
      <c r="P30529" s="127"/>
      <c r="Q30529" s="127"/>
      <c r="R30529" s="127"/>
    </row>
    <row r="30530" spans="7:18" x14ac:dyDescent="0.2">
      <c r="G30530" s="64"/>
      <c r="H30530" s="64"/>
      <c r="O30530" s="87"/>
      <c r="P30530" s="127"/>
      <c r="Q30530" s="127"/>
      <c r="R30530" s="127"/>
    </row>
    <row r="30531" spans="7:18" x14ac:dyDescent="0.2">
      <c r="G30531" s="64"/>
      <c r="H30531" s="64"/>
      <c r="O30531" s="87"/>
      <c r="P30531" s="127"/>
      <c r="Q30531" s="127"/>
      <c r="R30531" s="127"/>
    </row>
    <row r="30532" spans="7:18" x14ac:dyDescent="0.2">
      <c r="G30532" s="64"/>
      <c r="H30532" s="64"/>
      <c r="O30532" s="87"/>
      <c r="P30532" s="127"/>
      <c r="Q30532" s="127"/>
      <c r="R30532" s="127"/>
    </row>
    <row r="30533" spans="7:18" x14ac:dyDescent="0.2">
      <c r="G30533" s="64"/>
      <c r="H30533" s="64"/>
      <c r="O30533" s="87"/>
      <c r="P30533" s="127"/>
      <c r="Q30533" s="127"/>
      <c r="R30533" s="127"/>
    </row>
    <row r="30534" spans="7:18" x14ac:dyDescent="0.2">
      <c r="G30534" s="64"/>
      <c r="H30534" s="64"/>
      <c r="O30534" s="87"/>
      <c r="P30534" s="127"/>
      <c r="Q30534" s="127"/>
      <c r="R30534" s="127"/>
    </row>
    <row r="30535" spans="7:18" x14ac:dyDescent="0.2">
      <c r="G30535" s="64"/>
      <c r="H30535" s="64"/>
      <c r="O30535" s="87"/>
      <c r="P30535" s="127"/>
      <c r="Q30535" s="127"/>
      <c r="R30535" s="127"/>
    </row>
    <row r="30536" spans="7:18" x14ac:dyDescent="0.2">
      <c r="G30536" s="64"/>
      <c r="H30536" s="64"/>
      <c r="O30536" s="87"/>
      <c r="P30536" s="127"/>
      <c r="Q30536" s="127"/>
      <c r="R30536" s="127"/>
    </row>
    <row r="30537" spans="7:18" x14ac:dyDescent="0.2">
      <c r="G30537" s="64"/>
      <c r="H30537" s="64"/>
      <c r="O30537" s="87"/>
      <c r="P30537" s="127"/>
      <c r="Q30537" s="127"/>
      <c r="R30537" s="127"/>
    </row>
    <row r="30538" spans="7:18" x14ac:dyDescent="0.2">
      <c r="G30538" s="64"/>
      <c r="H30538" s="64"/>
      <c r="O30538" s="87"/>
      <c r="P30538" s="127"/>
      <c r="Q30538" s="127"/>
      <c r="R30538" s="127"/>
    </row>
    <row r="30539" spans="7:18" x14ac:dyDescent="0.2">
      <c r="G30539" s="64"/>
      <c r="H30539" s="64"/>
      <c r="O30539" s="87"/>
      <c r="P30539" s="127"/>
      <c r="Q30539" s="127"/>
      <c r="R30539" s="127"/>
    </row>
    <row r="30540" spans="7:18" x14ac:dyDescent="0.2">
      <c r="G30540" s="64"/>
      <c r="H30540" s="64"/>
      <c r="O30540" s="87"/>
      <c r="P30540" s="127"/>
      <c r="Q30540" s="127"/>
      <c r="R30540" s="127"/>
    </row>
    <row r="30541" spans="7:18" x14ac:dyDescent="0.2">
      <c r="G30541" s="64"/>
      <c r="H30541" s="64"/>
      <c r="O30541" s="87"/>
      <c r="P30541" s="127"/>
      <c r="Q30541" s="127"/>
      <c r="R30541" s="127"/>
    </row>
    <row r="30542" spans="7:18" x14ac:dyDescent="0.2">
      <c r="G30542" s="64"/>
      <c r="H30542" s="64"/>
      <c r="O30542" s="87"/>
      <c r="P30542" s="127"/>
      <c r="Q30542" s="127"/>
      <c r="R30542" s="127"/>
    </row>
    <row r="30543" spans="7:18" x14ac:dyDescent="0.2">
      <c r="G30543" s="64"/>
      <c r="H30543" s="64"/>
      <c r="O30543" s="87"/>
      <c r="P30543" s="127"/>
      <c r="Q30543" s="127"/>
      <c r="R30543" s="127"/>
    </row>
    <row r="30544" spans="7:18" x14ac:dyDescent="0.2">
      <c r="G30544" s="64"/>
      <c r="H30544" s="64"/>
      <c r="O30544" s="87"/>
      <c r="P30544" s="127"/>
      <c r="Q30544" s="127"/>
      <c r="R30544" s="127"/>
    </row>
    <row r="30545" spans="7:18" x14ac:dyDescent="0.2">
      <c r="G30545" s="64"/>
      <c r="H30545" s="64"/>
      <c r="O30545" s="87"/>
      <c r="P30545" s="127"/>
      <c r="Q30545" s="127"/>
      <c r="R30545" s="127"/>
    </row>
    <row r="30546" spans="7:18" x14ac:dyDescent="0.2">
      <c r="G30546" s="64"/>
      <c r="H30546" s="64"/>
      <c r="O30546" s="87"/>
      <c r="P30546" s="127"/>
      <c r="Q30546" s="127"/>
      <c r="R30546" s="127"/>
    </row>
    <row r="30547" spans="7:18" x14ac:dyDescent="0.2">
      <c r="G30547" s="64"/>
      <c r="H30547" s="64"/>
      <c r="O30547" s="87"/>
      <c r="P30547" s="127"/>
      <c r="Q30547" s="127"/>
      <c r="R30547" s="127"/>
    </row>
    <row r="30548" spans="7:18" x14ac:dyDescent="0.2">
      <c r="G30548" s="64"/>
      <c r="H30548" s="64"/>
      <c r="O30548" s="87"/>
      <c r="P30548" s="127"/>
      <c r="Q30548" s="127"/>
      <c r="R30548" s="127"/>
    </row>
    <row r="30549" spans="7:18" x14ac:dyDescent="0.2">
      <c r="G30549" s="64"/>
      <c r="H30549" s="64"/>
      <c r="O30549" s="87"/>
      <c r="P30549" s="127"/>
      <c r="Q30549" s="127"/>
      <c r="R30549" s="127"/>
    </row>
    <row r="30550" spans="7:18" x14ac:dyDescent="0.2">
      <c r="G30550" s="64"/>
      <c r="H30550" s="64"/>
      <c r="O30550" s="87"/>
      <c r="P30550" s="127"/>
      <c r="Q30550" s="127"/>
      <c r="R30550" s="127"/>
    </row>
    <row r="30551" spans="7:18" x14ac:dyDescent="0.2">
      <c r="G30551" s="64"/>
      <c r="H30551" s="64"/>
      <c r="O30551" s="87"/>
      <c r="P30551" s="127"/>
      <c r="Q30551" s="127"/>
      <c r="R30551" s="127"/>
    </row>
    <row r="30552" spans="7:18" x14ac:dyDescent="0.2">
      <c r="G30552" s="64"/>
      <c r="H30552" s="64"/>
      <c r="O30552" s="87"/>
      <c r="P30552" s="127"/>
      <c r="Q30552" s="127"/>
      <c r="R30552" s="127"/>
    </row>
    <row r="30553" spans="7:18" x14ac:dyDescent="0.2">
      <c r="G30553" s="64"/>
      <c r="H30553" s="64"/>
      <c r="O30553" s="87"/>
      <c r="P30553" s="127"/>
      <c r="Q30553" s="127"/>
      <c r="R30553" s="127"/>
    </row>
    <row r="30554" spans="7:18" x14ac:dyDescent="0.2">
      <c r="G30554" s="64"/>
      <c r="H30554" s="64"/>
      <c r="O30554" s="87"/>
      <c r="P30554" s="127"/>
      <c r="Q30554" s="127"/>
      <c r="R30554" s="127"/>
    </row>
    <row r="30555" spans="7:18" x14ac:dyDescent="0.2">
      <c r="G30555" s="64"/>
      <c r="H30555" s="64"/>
      <c r="O30555" s="87"/>
      <c r="P30555" s="127"/>
      <c r="Q30555" s="127"/>
      <c r="R30555" s="127"/>
    </row>
    <row r="30556" spans="7:18" x14ac:dyDescent="0.2">
      <c r="G30556" s="64"/>
      <c r="H30556" s="64"/>
      <c r="O30556" s="87"/>
      <c r="P30556" s="127"/>
      <c r="Q30556" s="127"/>
      <c r="R30556" s="127"/>
    </row>
    <row r="30557" spans="7:18" x14ac:dyDescent="0.2">
      <c r="G30557" s="64"/>
      <c r="H30557" s="64"/>
      <c r="O30557" s="87"/>
      <c r="P30557" s="127"/>
      <c r="Q30557" s="127"/>
      <c r="R30557" s="127"/>
    </row>
    <row r="30558" spans="7:18" x14ac:dyDescent="0.2">
      <c r="G30558" s="64"/>
      <c r="H30558" s="64"/>
      <c r="O30558" s="87"/>
      <c r="P30558" s="127"/>
      <c r="Q30558" s="127"/>
      <c r="R30558" s="127"/>
    </row>
    <row r="30559" spans="7:18" x14ac:dyDescent="0.2">
      <c r="G30559" s="64"/>
      <c r="H30559" s="64"/>
      <c r="O30559" s="87"/>
      <c r="P30559" s="127"/>
      <c r="Q30559" s="127"/>
      <c r="R30559" s="127"/>
    </row>
    <row r="30560" spans="7:18" x14ac:dyDescent="0.2">
      <c r="G30560" s="64"/>
      <c r="H30560" s="64"/>
      <c r="O30560" s="87"/>
      <c r="P30560" s="127"/>
      <c r="Q30560" s="127"/>
      <c r="R30560" s="127"/>
    </row>
    <row r="30561" spans="7:18" x14ac:dyDescent="0.2">
      <c r="G30561" s="64"/>
      <c r="H30561" s="64"/>
      <c r="O30561" s="87"/>
      <c r="P30561" s="127"/>
      <c r="Q30561" s="127"/>
      <c r="R30561" s="127"/>
    </row>
    <row r="30562" spans="7:18" x14ac:dyDescent="0.2">
      <c r="G30562" s="64"/>
      <c r="H30562" s="64"/>
      <c r="O30562" s="87"/>
      <c r="P30562" s="127"/>
      <c r="Q30562" s="127"/>
      <c r="R30562" s="127"/>
    </row>
    <row r="30563" spans="7:18" x14ac:dyDescent="0.2">
      <c r="G30563" s="64"/>
      <c r="H30563" s="64"/>
      <c r="O30563" s="87"/>
      <c r="P30563" s="127"/>
      <c r="Q30563" s="127"/>
      <c r="R30563" s="127"/>
    </row>
    <row r="30564" spans="7:18" x14ac:dyDescent="0.2">
      <c r="G30564" s="64"/>
      <c r="H30564" s="64"/>
      <c r="O30564" s="87"/>
      <c r="P30564" s="127"/>
      <c r="Q30564" s="127"/>
      <c r="R30564" s="127"/>
    </row>
    <row r="30565" spans="7:18" x14ac:dyDescent="0.2">
      <c r="G30565" s="64"/>
      <c r="H30565" s="64"/>
      <c r="O30565" s="87"/>
      <c r="P30565" s="127"/>
      <c r="Q30565" s="127"/>
      <c r="R30565" s="127"/>
    </row>
    <row r="30566" spans="7:18" x14ac:dyDescent="0.2">
      <c r="G30566" s="64"/>
      <c r="H30566" s="64"/>
      <c r="O30566" s="87"/>
      <c r="P30566" s="127"/>
      <c r="Q30566" s="127"/>
      <c r="R30566" s="127"/>
    </row>
    <row r="30567" spans="7:18" x14ac:dyDescent="0.2">
      <c r="G30567" s="64"/>
      <c r="H30567" s="64"/>
      <c r="O30567" s="87"/>
      <c r="P30567" s="127"/>
      <c r="Q30567" s="127"/>
      <c r="R30567" s="127"/>
    </row>
    <row r="30568" spans="7:18" x14ac:dyDescent="0.2">
      <c r="G30568" s="64"/>
      <c r="H30568" s="64"/>
      <c r="O30568" s="87"/>
      <c r="P30568" s="127"/>
      <c r="Q30568" s="127"/>
      <c r="R30568" s="127"/>
    </row>
    <row r="30569" spans="7:18" x14ac:dyDescent="0.2">
      <c r="G30569" s="64"/>
      <c r="H30569" s="64"/>
      <c r="O30569" s="87"/>
      <c r="P30569" s="127"/>
      <c r="Q30569" s="127"/>
      <c r="R30569" s="127"/>
    </row>
    <row r="30570" spans="7:18" x14ac:dyDescent="0.2">
      <c r="G30570" s="64"/>
      <c r="H30570" s="64"/>
      <c r="O30570" s="87"/>
      <c r="P30570" s="127"/>
      <c r="Q30570" s="127"/>
      <c r="R30570" s="127"/>
    </row>
    <row r="30571" spans="7:18" x14ac:dyDescent="0.2">
      <c r="G30571" s="64"/>
      <c r="H30571" s="64"/>
      <c r="O30571" s="87"/>
      <c r="P30571" s="127"/>
      <c r="Q30571" s="127"/>
      <c r="R30571" s="127"/>
    </row>
    <row r="30572" spans="7:18" x14ac:dyDescent="0.2">
      <c r="G30572" s="64"/>
      <c r="H30572" s="64"/>
      <c r="O30572" s="87"/>
      <c r="P30572" s="127"/>
      <c r="Q30572" s="127"/>
      <c r="R30572" s="127"/>
    </row>
    <row r="30573" spans="7:18" x14ac:dyDescent="0.2">
      <c r="G30573" s="64"/>
      <c r="H30573" s="64"/>
      <c r="O30573" s="87"/>
      <c r="P30573" s="127"/>
      <c r="Q30573" s="127"/>
      <c r="R30573" s="127"/>
    </row>
    <row r="30574" spans="7:18" x14ac:dyDescent="0.2">
      <c r="G30574" s="64"/>
      <c r="H30574" s="64"/>
      <c r="O30574" s="87"/>
      <c r="P30574" s="127"/>
      <c r="Q30574" s="127"/>
      <c r="R30574" s="127"/>
    </row>
    <row r="30575" spans="7:18" x14ac:dyDescent="0.2">
      <c r="G30575" s="64"/>
      <c r="H30575" s="64"/>
      <c r="O30575" s="87"/>
      <c r="P30575" s="127"/>
      <c r="Q30575" s="127"/>
      <c r="R30575" s="127"/>
    </row>
    <row r="30576" spans="7:18" x14ac:dyDescent="0.2">
      <c r="G30576" s="64"/>
      <c r="H30576" s="64"/>
      <c r="O30576" s="87"/>
      <c r="P30576" s="127"/>
      <c r="Q30576" s="127"/>
      <c r="R30576" s="127"/>
    </row>
    <row r="30577" spans="7:18" x14ac:dyDescent="0.2">
      <c r="G30577" s="64"/>
      <c r="H30577" s="64"/>
      <c r="O30577" s="87"/>
      <c r="P30577" s="127"/>
      <c r="Q30577" s="127"/>
      <c r="R30577" s="127"/>
    </row>
    <row r="30578" spans="7:18" x14ac:dyDescent="0.2">
      <c r="G30578" s="64"/>
      <c r="H30578" s="64"/>
      <c r="O30578" s="87"/>
      <c r="P30578" s="127"/>
      <c r="Q30578" s="127"/>
      <c r="R30578" s="127"/>
    </row>
    <row r="30579" spans="7:18" x14ac:dyDescent="0.2">
      <c r="G30579" s="64"/>
      <c r="H30579" s="64"/>
      <c r="O30579" s="87"/>
      <c r="P30579" s="127"/>
      <c r="Q30579" s="127"/>
      <c r="R30579" s="127"/>
    </row>
    <row r="30580" spans="7:18" x14ac:dyDescent="0.2">
      <c r="G30580" s="64"/>
      <c r="H30580" s="64"/>
      <c r="O30580" s="87"/>
      <c r="P30580" s="127"/>
      <c r="Q30580" s="127"/>
      <c r="R30580" s="127"/>
    </row>
    <row r="30581" spans="7:18" x14ac:dyDescent="0.2">
      <c r="G30581" s="64"/>
      <c r="H30581" s="64"/>
      <c r="O30581" s="87"/>
      <c r="P30581" s="127"/>
      <c r="Q30581" s="127"/>
      <c r="R30581" s="127"/>
    </row>
    <row r="30582" spans="7:18" x14ac:dyDescent="0.2">
      <c r="G30582" s="64"/>
      <c r="H30582" s="64"/>
      <c r="O30582" s="87"/>
      <c r="P30582" s="127"/>
      <c r="Q30582" s="127"/>
      <c r="R30582" s="127"/>
    </row>
    <row r="30583" spans="7:18" x14ac:dyDescent="0.2">
      <c r="G30583" s="64"/>
      <c r="H30583" s="64"/>
      <c r="O30583" s="87"/>
      <c r="P30583" s="127"/>
      <c r="Q30583" s="127"/>
      <c r="R30583" s="127"/>
    </row>
    <row r="30584" spans="7:18" x14ac:dyDescent="0.2">
      <c r="G30584" s="64"/>
      <c r="H30584" s="64"/>
      <c r="O30584" s="87"/>
      <c r="P30584" s="127"/>
      <c r="Q30584" s="127"/>
      <c r="R30584" s="127"/>
    </row>
    <row r="30585" spans="7:18" x14ac:dyDescent="0.2">
      <c r="G30585" s="64"/>
      <c r="H30585" s="64"/>
      <c r="O30585" s="87"/>
      <c r="P30585" s="127"/>
      <c r="Q30585" s="127"/>
      <c r="R30585" s="127"/>
    </row>
    <row r="30586" spans="7:18" x14ac:dyDescent="0.2">
      <c r="G30586" s="64"/>
      <c r="H30586" s="64"/>
      <c r="O30586" s="87"/>
      <c r="P30586" s="127"/>
      <c r="Q30586" s="127"/>
      <c r="R30586" s="127"/>
    </row>
    <row r="30587" spans="7:18" x14ac:dyDescent="0.2">
      <c r="G30587" s="64"/>
      <c r="H30587" s="64"/>
      <c r="O30587" s="87"/>
      <c r="P30587" s="127"/>
      <c r="Q30587" s="127"/>
      <c r="R30587" s="127"/>
    </row>
    <row r="30588" spans="7:18" x14ac:dyDescent="0.2">
      <c r="G30588" s="64"/>
      <c r="H30588" s="64"/>
      <c r="O30588" s="87"/>
      <c r="P30588" s="127"/>
      <c r="Q30588" s="127"/>
      <c r="R30588" s="127"/>
    </row>
    <row r="30589" spans="7:18" x14ac:dyDescent="0.2">
      <c r="G30589" s="64"/>
      <c r="H30589" s="64"/>
      <c r="O30589" s="87"/>
      <c r="P30589" s="127"/>
      <c r="Q30589" s="127"/>
      <c r="R30589" s="127"/>
    </row>
    <row r="30590" spans="7:18" x14ac:dyDescent="0.2">
      <c r="G30590" s="64"/>
      <c r="H30590" s="64"/>
      <c r="O30590" s="87"/>
      <c r="P30590" s="127"/>
      <c r="Q30590" s="127"/>
      <c r="R30590" s="127"/>
    </row>
    <row r="30591" spans="7:18" x14ac:dyDescent="0.2">
      <c r="G30591" s="64"/>
      <c r="H30591" s="64"/>
      <c r="O30591" s="87"/>
      <c r="P30591" s="127"/>
      <c r="Q30591" s="127"/>
      <c r="R30591" s="127"/>
    </row>
    <row r="30592" spans="7:18" x14ac:dyDescent="0.2">
      <c r="G30592" s="64"/>
      <c r="H30592" s="64"/>
      <c r="O30592" s="87"/>
      <c r="P30592" s="127"/>
      <c r="Q30592" s="127"/>
      <c r="R30592" s="127"/>
    </row>
    <row r="30593" spans="7:18" x14ac:dyDescent="0.2">
      <c r="G30593" s="64"/>
      <c r="H30593" s="64"/>
      <c r="O30593" s="87"/>
      <c r="P30593" s="127"/>
      <c r="Q30593" s="127"/>
      <c r="R30593" s="127"/>
    </row>
    <row r="30594" spans="7:18" x14ac:dyDescent="0.2">
      <c r="G30594" s="64"/>
      <c r="H30594" s="64"/>
      <c r="O30594" s="87"/>
      <c r="P30594" s="127"/>
      <c r="Q30594" s="127"/>
      <c r="R30594" s="127"/>
    </row>
    <row r="30595" spans="7:18" x14ac:dyDescent="0.2">
      <c r="G30595" s="64"/>
      <c r="H30595" s="64"/>
      <c r="O30595" s="87"/>
      <c r="P30595" s="127"/>
      <c r="Q30595" s="127"/>
      <c r="R30595" s="127"/>
    </row>
    <row r="30596" spans="7:18" x14ac:dyDescent="0.2">
      <c r="G30596" s="64"/>
      <c r="H30596" s="64"/>
      <c r="O30596" s="87"/>
      <c r="P30596" s="127"/>
      <c r="Q30596" s="127"/>
      <c r="R30596" s="127"/>
    </row>
    <row r="30597" spans="7:18" x14ac:dyDescent="0.2">
      <c r="G30597" s="64"/>
      <c r="H30597" s="64"/>
      <c r="O30597" s="87"/>
      <c r="P30597" s="127"/>
      <c r="Q30597" s="127"/>
      <c r="R30597" s="127"/>
    </row>
    <row r="30598" spans="7:18" x14ac:dyDescent="0.2">
      <c r="G30598" s="64"/>
      <c r="H30598" s="64"/>
      <c r="O30598" s="87"/>
      <c r="P30598" s="127"/>
      <c r="Q30598" s="127"/>
      <c r="R30598" s="127"/>
    </row>
    <row r="30599" spans="7:18" x14ac:dyDescent="0.2">
      <c r="G30599" s="64"/>
      <c r="H30599" s="64"/>
      <c r="O30599" s="87"/>
      <c r="P30599" s="127"/>
      <c r="Q30599" s="127"/>
      <c r="R30599" s="127"/>
    </row>
    <row r="30600" spans="7:18" x14ac:dyDescent="0.2">
      <c r="G30600" s="64"/>
      <c r="H30600" s="64"/>
      <c r="O30600" s="87"/>
      <c r="P30600" s="127"/>
      <c r="Q30600" s="127"/>
      <c r="R30600" s="127"/>
    </row>
    <row r="30601" spans="7:18" x14ac:dyDescent="0.2">
      <c r="G30601" s="64"/>
      <c r="H30601" s="64"/>
      <c r="O30601" s="87"/>
      <c r="P30601" s="127"/>
      <c r="Q30601" s="127"/>
      <c r="R30601" s="127"/>
    </row>
    <row r="30602" spans="7:18" x14ac:dyDescent="0.2">
      <c r="G30602" s="64"/>
      <c r="H30602" s="64"/>
      <c r="O30602" s="87"/>
      <c r="P30602" s="127"/>
      <c r="Q30602" s="127"/>
      <c r="R30602" s="127"/>
    </row>
    <row r="30603" spans="7:18" x14ac:dyDescent="0.2">
      <c r="G30603" s="64"/>
      <c r="H30603" s="64"/>
      <c r="O30603" s="87"/>
      <c r="P30603" s="127"/>
      <c r="Q30603" s="127"/>
      <c r="R30603" s="127"/>
    </row>
    <row r="30604" spans="7:18" x14ac:dyDescent="0.2">
      <c r="G30604" s="64"/>
      <c r="H30604" s="64"/>
      <c r="O30604" s="87"/>
      <c r="P30604" s="127"/>
      <c r="Q30604" s="127"/>
      <c r="R30604" s="127"/>
    </row>
    <row r="30605" spans="7:18" x14ac:dyDescent="0.2">
      <c r="G30605" s="64"/>
      <c r="H30605" s="64"/>
      <c r="O30605" s="87"/>
      <c r="P30605" s="127"/>
      <c r="Q30605" s="127"/>
      <c r="R30605" s="127"/>
    </row>
    <row r="30606" spans="7:18" x14ac:dyDescent="0.2">
      <c r="G30606" s="64"/>
      <c r="H30606" s="64"/>
      <c r="O30606" s="87"/>
      <c r="P30606" s="127"/>
      <c r="Q30606" s="127"/>
      <c r="R30606" s="127"/>
    </row>
    <row r="30607" spans="7:18" x14ac:dyDescent="0.2">
      <c r="G30607" s="64"/>
      <c r="H30607" s="64"/>
      <c r="O30607" s="87"/>
      <c r="P30607" s="127"/>
      <c r="Q30607" s="127"/>
      <c r="R30607" s="127"/>
    </row>
    <row r="30608" spans="7:18" x14ac:dyDescent="0.2">
      <c r="G30608" s="64"/>
      <c r="H30608" s="64"/>
      <c r="O30608" s="87"/>
      <c r="P30608" s="127"/>
      <c r="Q30608" s="127"/>
      <c r="R30608" s="127"/>
    </row>
    <row r="30609" spans="7:18" x14ac:dyDescent="0.2">
      <c r="G30609" s="64"/>
      <c r="H30609" s="64"/>
      <c r="O30609" s="87"/>
      <c r="P30609" s="127"/>
      <c r="Q30609" s="127"/>
      <c r="R30609" s="127"/>
    </row>
    <row r="30610" spans="7:18" x14ac:dyDescent="0.2">
      <c r="G30610" s="64"/>
      <c r="H30610" s="64"/>
      <c r="O30610" s="87"/>
      <c r="P30610" s="127"/>
      <c r="Q30610" s="127"/>
      <c r="R30610" s="127"/>
    </row>
    <row r="30611" spans="7:18" x14ac:dyDescent="0.2">
      <c r="G30611" s="64"/>
      <c r="H30611" s="64"/>
      <c r="O30611" s="87"/>
      <c r="P30611" s="127"/>
      <c r="Q30611" s="127"/>
      <c r="R30611" s="127"/>
    </row>
    <row r="30612" spans="7:18" x14ac:dyDescent="0.2">
      <c r="G30612" s="64"/>
      <c r="H30612" s="64"/>
      <c r="O30612" s="87"/>
      <c r="P30612" s="127"/>
      <c r="Q30612" s="127"/>
      <c r="R30612" s="127"/>
    </row>
    <row r="30613" spans="7:18" x14ac:dyDescent="0.2">
      <c r="G30613" s="64"/>
      <c r="H30613" s="64"/>
      <c r="O30613" s="87"/>
      <c r="P30613" s="127"/>
      <c r="Q30613" s="127"/>
      <c r="R30613" s="127"/>
    </row>
    <row r="30614" spans="7:18" x14ac:dyDescent="0.2">
      <c r="G30614" s="64"/>
      <c r="H30614" s="64"/>
      <c r="O30614" s="87"/>
      <c r="P30614" s="127"/>
      <c r="Q30614" s="127"/>
      <c r="R30614" s="127"/>
    </row>
    <row r="30615" spans="7:18" x14ac:dyDescent="0.2">
      <c r="G30615" s="64"/>
      <c r="H30615" s="64"/>
      <c r="O30615" s="87"/>
      <c r="P30615" s="127"/>
      <c r="Q30615" s="127"/>
      <c r="R30615" s="127"/>
    </row>
    <row r="30616" spans="7:18" x14ac:dyDescent="0.2">
      <c r="G30616" s="64"/>
      <c r="H30616" s="64"/>
      <c r="O30616" s="87"/>
      <c r="P30616" s="127"/>
      <c r="Q30616" s="127"/>
      <c r="R30616" s="127"/>
    </row>
    <row r="30617" spans="7:18" x14ac:dyDescent="0.2">
      <c r="G30617" s="64"/>
      <c r="H30617" s="64"/>
      <c r="O30617" s="87"/>
      <c r="P30617" s="127"/>
      <c r="Q30617" s="127"/>
      <c r="R30617" s="127"/>
    </row>
    <row r="30618" spans="7:18" x14ac:dyDescent="0.2">
      <c r="G30618" s="64"/>
      <c r="H30618" s="64"/>
      <c r="O30618" s="87"/>
      <c r="P30618" s="127"/>
      <c r="Q30618" s="127"/>
      <c r="R30618" s="127"/>
    </row>
    <row r="30619" spans="7:18" x14ac:dyDescent="0.2">
      <c r="G30619" s="64"/>
      <c r="H30619" s="64"/>
      <c r="O30619" s="87"/>
      <c r="P30619" s="127"/>
      <c r="Q30619" s="127"/>
      <c r="R30619" s="127"/>
    </row>
    <row r="30620" spans="7:18" x14ac:dyDescent="0.2">
      <c r="G30620" s="64"/>
      <c r="H30620" s="64"/>
      <c r="O30620" s="87"/>
      <c r="P30620" s="127"/>
      <c r="Q30620" s="127"/>
      <c r="R30620" s="127"/>
    </row>
    <row r="30621" spans="7:18" x14ac:dyDescent="0.2">
      <c r="G30621" s="64"/>
      <c r="H30621" s="64"/>
      <c r="O30621" s="87"/>
      <c r="P30621" s="127"/>
      <c r="Q30621" s="127"/>
      <c r="R30621" s="127"/>
    </row>
    <row r="30622" spans="7:18" x14ac:dyDescent="0.2">
      <c r="G30622" s="64"/>
      <c r="H30622" s="64"/>
      <c r="O30622" s="87"/>
      <c r="P30622" s="127"/>
      <c r="Q30622" s="127"/>
      <c r="R30622" s="127"/>
    </row>
    <row r="30623" spans="7:18" x14ac:dyDescent="0.2">
      <c r="G30623" s="64"/>
      <c r="H30623" s="64"/>
      <c r="O30623" s="87"/>
      <c r="P30623" s="127"/>
      <c r="Q30623" s="127"/>
      <c r="R30623" s="127"/>
    </row>
    <row r="30624" spans="7:18" x14ac:dyDescent="0.2">
      <c r="G30624" s="64"/>
      <c r="H30624" s="64"/>
      <c r="O30624" s="87"/>
      <c r="P30624" s="127"/>
      <c r="Q30624" s="127"/>
      <c r="R30624" s="127"/>
    </row>
    <row r="30625" spans="7:18" x14ac:dyDescent="0.2">
      <c r="G30625" s="64"/>
      <c r="H30625" s="64"/>
      <c r="O30625" s="87"/>
      <c r="P30625" s="127"/>
      <c r="Q30625" s="127"/>
      <c r="R30625" s="127"/>
    </row>
    <row r="30626" spans="7:18" x14ac:dyDescent="0.2">
      <c r="G30626" s="64"/>
      <c r="H30626" s="64"/>
      <c r="O30626" s="87"/>
      <c r="P30626" s="127"/>
      <c r="Q30626" s="127"/>
      <c r="R30626" s="127"/>
    </row>
    <row r="30627" spans="7:18" x14ac:dyDescent="0.2">
      <c r="G30627" s="64"/>
      <c r="H30627" s="64"/>
      <c r="O30627" s="87"/>
      <c r="P30627" s="127"/>
      <c r="Q30627" s="127"/>
      <c r="R30627" s="127"/>
    </row>
    <row r="30628" spans="7:18" x14ac:dyDescent="0.2">
      <c r="G30628" s="64"/>
      <c r="H30628" s="64"/>
      <c r="O30628" s="87"/>
      <c r="P30628" s="127"/>
      <c r="Q30628" s="127"/>
      <c r="R30628" s="127"/>
    </row>
    <row r="30629" spans="7:18" x14ac:dyDescent="0.2">
      <c r="G30629" s="64"/>
      <c r="H30629" s="64"/>
      <c r="O30629" s="87"/>
      <c r="P30629" s="127"/>
      <c r="Q30629" s="127"/>
      <c r="R30629" s="127"/>
    </row>
    <row r="30630" spans="7:18" x14ac:dyDescent="0.2">
      <c r="G30630" s="64"/>
      <c r="H30630" s="64"/>
      <c r="O30630" s="87"/>
      <c r="P30630" s="127"/>
      <c r="Q30630" s="127"/>
      <c r="R30630" s="127"/>
    </row>
    <row r="30631" spans="7:18" x14ac:dyDescent="0.2">
      <c r="G30631" s="64"/>
      <c r="H30631" s="64"/>
      <c r="O30631" s="87"/>
      <c r="P30631" s="127"/>
      <c r="Q30631" s="127"/>
      <c r="R30631" s="127"/>
    </row>
    <row r="30632" spans="7:18" x14ac:dyDescent="0.2">
      <c r="G30632" s="64"/>
      <c r="H30632" s="64"/>
      <c r="O30632" s="87"/>
      <c r="P30632" s="127"/>
      <c r="Q30632" s="127"/>
      <c r="R30632" s="127"/>
    </row>
    <row r="30633" spans="7:18" x14ac:dyDescent="0.2">
      <c r="G30633" s="64"/>
      <c r="H30633" s="64"/>
      <c r="O30633" s="87"/>
      <c r="P30633" s="127"/>
      <c r="Q30633" s="127"/>
      <c r="R30633" s="127"/>
    </row>
    <row r="30634" spans="7:18" x14ac:dyDescent="0.2">
      <c r="G30634" s="64"/>
      <c r="H30634" s="64"/>
      <c r="O30634" s="87"/>
      <c r="P30634" s="127"/>
      <c r="Q30634" s="127"/>
      <c r="R30634" s="127"/>
    </row>
    <row r="30635" spans="7:18" x14ac:dyDescent="0.2">
      <c r="G30635" s="64"/>
      <c r="H30635" s="64"/>
      <c r="O30635" s="87"/>
      <c r="P30635" s="127"/>
      <c r="Q30635" s="127"/>
      <c r="R30635" s="127"/>
    </row>
    <row r="30636" spans="7:18" x14ac:dyDescent="0.2">
      <c r="G30636" s="64"/>
      <c r="H30636" s="64"/>
      <c r="O30636" s="87"/>
      <c r="P30636" s="127"/>
      <c r="Q30636" s="127"/>
      <c r="R30636" s="127"/>
    </row>
    <row r="30637" spans="7:18" x14ac:dyDescent="0.2">
      <c r="G30637" s="64"/>
      <c r="H30637" s="64"/>
      <c r="O30637" s="87"/>
      <c r="P30637" s="127"/>
      <c r="Q30637" s="127"/>
      <c r="R30637" s="127"/>
    </row>
    <row r="30638" spans="7:18" x14ac:dyDescent="0.2">
      <c r="G30638" s="64"/>
      <c r="H30638" s="64"/>
      <c r="O30638" s="87"/>
      <c r="P30638" s="127"/>
      <c r="Q30638" s="127"/>
      <c r="R30638" s="127"/>
    </row>
    <row r="30639" spans="7:18" x14ac:dyDescent="0.2">
      <c r="G30639" s="64"/>
      <c r="H30639" s="64"/>
      <c r="O30639" s="87"/>
      <c r="P30639" s="127"/>
      <c r="Q30639" s="127"/>
      <c r="R30639" s="127"/>
    </row>
    <row r="30640" spans="7:18" x14ac:dyDescent="0.2">
      <c r="G30640" s="64"/>
      <c r="H30640" s="64"/>
      <c r="O30640" s="87"/>
      <c r="P30640" s="127"/>
      <c r="Q30640" s="127"/>
      <c r="R30640" s="127"/>
    </row>
    <row r="30641" spans="7:18" x14ac:dyDescent="0.2">
      <c r="G30641" s="64"/>
      <c r="H30641" s="64"/>
      <c r="O30641" s="87"/>
      <c r="P30641" s="127"/>
      <c r="Q30641" s="127"/>
      <c r="R30641" s="127"/>
    </row>
    <row r="30642" spans="7:18" x14ac:dyDescent="0.2">
      <c r="G30642" s="64"/>
      <c r="H30642" s="64"/>
      <c r="O30642" s="87"/>
      <c r="P30642" s="127"/>
      <c r="Q30642" s="127"/>
      <c r="R30642" s="127"/>
    </row>
    <row r="30643" spans="7:18" x14ac:dyDescent="0.2">
      <c r="G30643" s="64"/>
      <c r="H30643" s="64"/>
      <c r="O30643" s="87"/>
      <c r="P30643" s="127"/>
      <c r="Q30643" s="127"/>
      <c r="R30643" s="127"/>
    </row>
    <row r="30644" spans="7:18" x14ac:dyDescent="0.2">
      <c r="G30644" s="64"/>
      <c r="H30644" s="64"/>
      <c r="O30644" s="87"/>
      <c r="P30644" s="127"/>
      <c r="Q30644" s="127"/>
      <c r="R30644" s="127"/>
    </row>
    <row r="30645" spans="7:18" x14ac:dyDescent="0.2">
      <c r="G30645" s="64"/>
      <c r="H30645" s="64"/>
      <c r="O30645" s="87"/>
      <c r="P30645" s="127"/>
      <c r="Q30645" s="127"/>
      <c r="R30645" s="127"/>
    </row>
    <row r="30646" spans="7:18" x14ac:dyDescent="0.2">
      <c r="G30646" s="64"/>
      <c r="H30646" s="64"/>
      <c r="O30646" s="87"/>
      <c r="P30646" s="127"/>
      <c r="Q30646" s="127"/>
      <c r="R30646" s="127"/>
    </row>
    <row r="30647" spans="7:18" x14ac:dyDescent="0.2">
      <c r="G30647" s="64"/>
      <c r="H30647" s="64"/>
      <c r="O30647" s="87"/>
      <c r="P30647" s="127"/>
      <c r="Q30647" s="127"/>
      <c r="R30647" s="127"/>
    </row>
    <row r="30648" spans="7:18" x14ac:dyDescent="0.2">
      <c r="G30648" s="64"/>
      <c r="H30648" s="64"/>
      <c r="O30648" s="87"/>
      <c r="P30648" s="127"/>
      <c r="Q30648" s="127"/>
      <c r="R30648" s="127"/>
    </row>
    <row r="30649" spans="7:18" x14ac:dyDescent="0.2">
      <c r="G30649" s="64"/>
      <c r="H30649" s="64"/>
      <c r="O30649" s="87"/>
      <c r="P30649" s="127"/>
      <c r="Q30649" s="127"/>
      <c r="R30649" s="127"/>
    </row>
    <row r="30650" spans="7:18" x14ac:dyDescent="0.2">
      <c r="G30650" s="64"/>
      <c r="H30650" s="64"/>
      <c r="O30650" s="87"/>
      <c r="P30650" s="127"/>
      <c r="Q30650" s="127"/>
      <c r="R30650" s="127"/>
    </row>
    <row r="30651" spans="7:18" x14ac:dyDescent="0.2">
      <c r="G30651" s="64"/>
      <c r="H30651" s="64"/>
      <c r="O30651" s="87"/>
      <c r="P30651" s="127"/>
      <c r="Q30651" s="127"/>
      <c r="R30651" s="127"/>
    </row>
    <row r="30652" spans="7:18" x14ac:dyDescent="0.2">
      <c r="G30652" s="64"/>
      <c r="H30652" s="64"/>
      <c r="O30652" s="87"/>
      <c r="P30652" s="127"/>
      <c r="Q30652" s="127"/>
      <c r="R30652" s="127"/>
    </row>
    <row r="30653" spans="7:18" x14ac:dyDescent="0.2">
      <c r="G30653" s="64"/>
      <c r="H30653" s="64"/>
      <c r="O30653" s="87"/>
      <c r="P30653" s="127"/>
      <c r="Q30653" s="127"/>
      <c r="R30653" s="127"/>
    </row>
    <row r="30654" spans="7:18" x14ac:dyDescent="0.2">
      <c r="G30654" s="64"/>
      <c r="H30654" s="64"/>
      <c r="O30654" s="87"/>
      <c r="P30654" s="127"/>
      <c r="Q30654" s="127"/>
      <c r="R30654" s="127"/>
    </row>
    <row r="30655" spans="7:18" x14ac:dyDescent="0.2">
      <c r="G30655" s="64"/>
      <c r="H30655" s="64"/>
      <c r="O30655" s="87"/>
      <c r="P30655" s="127"/>
      <c r="Q30655" s="127"/>
      <c r="R30655" s="127"/>
    </row>
    <row r="30656" spans="7:18" x14ac:dyDescent="0.2">
      <c r="G30656" s="64"/>
      <c r="H30656" s="64"/>
      <c r="O30656" s="87"/>
      <c r="P30656" s="127"/>
      <c r="Q30656" s="127"/>
      <c r="R30656" s="127"/>
    </row>
    <row r="30657" spans="7:18" x14ac:dyDescent="0.2">
      <c r="G30657" s="64"/>
      <c r="H30657" s="64"/>
      <c r="O30657" s="87"/>
      <c r="P30657" s="127"/>
      <c r="Q30657" s="127"/>
      <c r="R30657" s="127"/>
    </row>
    <row r="30658" spans="7:18" x14ac:dyDescent="0.2">
      <c r="G30658" s="64"/>
      <c r="H30658" s="64"/>
      <c r="O30658" s="87"/>
      <c r="P30658" s="127"/>
      <c r="Q30658" s="127"/>
      <c r="R30658" s="127"/>
    </row>
    <row r="30659" spans="7:18" x14ac:dyDescent="0.2">
      <c r="G30659" s="64"/>
      <c r="H30659" s="64"/>
      <c r="O30659" s="87"/>
      <c r="P30659" s="127"/>
      <c r="Q30659" s="127"/>
      <c r="R30659" s="127"/>
    </row>
    <row r="30660" spans="7:18" x14ac:dyDescent="0.2">
      <c r="G30660" s="64"/>
      <c r="H30660" s="64"/>
      <c r="O30660" s="87"/>
      <c r="P30660" s="127"/>
      <c r="Q30660" s="127"/>
      <c r="R30660" s="127"/>
    </row>
    <row r="30661" spans="7:18" x14ac:dyDescent="0.2">
      <c r="G30661" s="64"/>
      <c r="H30661" s="64"/>
      <c r="O30661" s="87"/>
      <c r="P30661" s="127"/>
      <c r="Q30661" s="127"/>
      <c r="R30661" s="127"/>
    </row>
    <row r="30662" spans="7:18" x14ac:dyDescent="0.2">
      <c r="G30662" s="64"/>
      <c r="H30662" s="64"/>
      <c r="O30662" s="87"/>
      <c r="P30662" s="127"/>
      <c r="Q30662" s="127"/>
      <c r="R30662" s="127"/>
    </row>
    <row r="30663" spans="7:18" x14ac:dyDescent="0.2">
      <c r="G30663" s="64"/>
      <c r="H30663" s="64"/>
      <c r="O30663" s="87"/>
      <c r="P30663" s="127"/>
      <c r="Q30663" s="127"/>
      <c r="R30663" s="127"/>
    </row>
    <row r="30664" spans="7:18" x14ac:dyDescent="0.2">
      <c r="G30664" s="64"/>
      <c r="H30664" s="64"/>
      <c r="O30664" s="87"/>
      <c r="P30664" s="127"/>
      <c r="Q30664" s="127"/>
      <c r="R30664" s="127"/>
    </row>
    <row r="30665" spans="7:18" x14ac:dyDescent="0.2">
      <c r="G30665" s="64"/>
      <c r="H30665" s="64"/>
      <c r="O30665" s="87"/>
      <c r="P30665" s="127"/>
      <c r="Q30665" s="127"/>
      <c r="R30665" s="127"/>
    </row>
    <row r="30666" spans="7:18" x14ac:dyDescent="0.2">
      <c r="G30666" s="64"/>
      <c r="H30666" s="64"/>
      <c r="O30666" s="87"/>
      <c r="P30666" s="127"/>
      <c r="Q30666" s="127"/>
      <c r="R30666" s="127"/>
    </row>
    <row r="30667" spans="7:18" x14ac:dyDescent="0.2">
      <c r="G30667" s="64"/>
      <c r="H30667" s="64"/>
      <c r="O30667" s="87"/>
      <c r="P30667" s="127"/>
      <c r="Q30667" s="127"/>
      <c r="R30667" s="127"/>
    </row>
    <row r="30668" spans="7:18" x14ac:dyDescent="0.2">
      <c r="G30668" s="64"/>
      <c r="H30668" s="64"/>
      <c r="O30668" s="87"/>
      <c r="P30668" s="127"/>
      <c r="Q30668" s="127"/>
      <c r="R30668" s="127"/>
    </row>
    <row r="30669" spans="7:18" x14ac:dyDescent="0.2">
      <c r="G30669" s="64"/>
      <c r="H30669" s="64"/>
      <c r="O30669" s="87"/>
      <c r="P30669" s="127"/>
      <c r="Q30669" s="127"/>
      <c r="R30669" s="127"/>
    </row>
    <row r="30670" spans="7:18" x14ac:dyDescent="0.2">
      <c r="G30670" s="64"/>
      <c r="H30670" s="64"/>
      <c r="O30670" s="87"/>
      <c r="P30670" s="127"/>
      <c r="Q30670" s="127"/>
      <c r="R30670" s="127"/>
    </row>
    <row r="30671" spans="7:18" x14ac:dyDescent="0.2">
      <c r="G30671" s="64"/>
      <c r="H30671" s="64"/>
      <c r="O30671" s="87"/>
      <c r="P30671" s="127"/>
      <c r="Q30671" s="127"/>
      <c r="R30671" s="127"/>
    </row>
    <row r="30672" spans="7:18" x14ac:dyDescent="0.2">
      <c r="G30672" s="64"/>
      <c r="H30672" s="64"/>
      <c r="O30672" s="87"/>
      <c r="P30672" s="127"/>
      <c r="Q30672" s="127"/>
      <c r="R30672" s="127"/>
    </row>
    <row r="30673" spans="7:18" x14ac:dyDescent="0.2">
      <c r="G30673" s="64"/>
      <c r="H30673" s="64"/>
      <c r="O30673" s="87"/>
      <c r="P30673" s="127"/>
      <c r="Q30673" s="127"/>
      <c r="R30673" s="127"/>
    </row>
    <row r="30674" spans="7:18" x14ac:dyDescent="0.2">
      <c r="G30674" s="64"/>
      <c r="H30674" s="64"/>
      <c r="O30674" s="87"/>
      <c r="P30674" s="127"/>
      <c r="Q30674" s="127"/>
      <c r="R30674" s="127"/>
    </row>
    <row r="30675" spans="7:18" x14ac:dyDescent="0.2">
      <c r="G30675" s="64"/>
      <c r="H30675" s="64"/>
      <c r="O30675" s="87"/>
      <c r="P30675" s="127"/>
      <c r="Q30675" s="127"/>
      <c r="R30675" s="127"/>
    </row>
    <row r="30676" spans="7:18" x14ac:dyDescent="0.2">
      <c r="G30676" s="64"/>
      <c r="H30676" s="64"/>
      <c r="O30676" s="87"/>
      <c r="P30676" s="127"/>
      <c r="Q30676" s="127"/>
      <c r="R30676" s="127"/>
    </row>
    <row r="30677" spans="7:18" x14ac:dyDescent="0.2">
      <c r="G30677" s="64"/>
      <c r="H30677" s="64"/>
      <c r="O30677" s="87"/>
      <c r="P30677" s="127"/>
      <c r="Q30677" s="127"/>
      <c r="R30677" s="127"/>
    </row>
    <row r="30678" spans="7:18" x14ac:dyDescent="0.2">
      <c r="G30678" s="64"/>
      <c r="H30678" s="64"/>
      <c r="O30678" s="87"/>
      <c r="P30678" s="127"/>
      <c r="Q30678" s="127"/>
      <c r="R30678" s="127"/>
    </row>
    <row r="30679" spans="7:18" x14ac:dyDescent="0.2">
      <c r="G30679" s="64"/>
      <c r="H30679" s="64"/>
      <c r="O30679" s="87"/>
      <c r="P30679" s="127"/>
      <c r="Q30679" s="127"/>
      <c r="R30679" s="127"/>
    </row>
    <row r="30680" spans="7:18" x14ac:dyDescent="0.2">
      <c r="G30680" s="64"/>
      <c r="H30680" s="64"/>
      <c r="O30680" s="87"/>
      <c r="P30680" s="127"/>
      <c r="Q30680" s="127"/>
      <c r="R30680" s="127"/>
    </row>
    <row r="30681" spans="7:18" x14ac:dyDescent="0.2">
      <c r="G30681" s="64"/>
      <c r="H30681" s="64"/>
      <c r="O30681" s="87"/>
      <c r="P30681" s="127"/>
      <c r="Q30681" s="127"/>
      <c r="R30681" s="127"/>
    </row>
    <row r="30682" spans="7:18" x14ac:dyDescent="0.2">
      <c r="G30682" s="64"/>
      <c r="H30682" s="64"/>
      <c r="O30682" s="87"/>
      <c r="P30682" s="127"/>
      <c r="Q30682" s="127"/>
      <c r="R30682" s="127"/>
    </row>
    <row r="30683" spans="7:18" x14ac:dyDescent="0.2">
      <c r="G30683" s="64"/>
      <c r="H30683" s="64"/>
      <c r="O30683" s="87"/>
      <c r="P30683" s="127"/>
      <c r="Q30683" s="127"/>
      <c r="R30683" s="127"/>
    </row>
    <row r="30684" spans="7:18" x14ac:dyDescent="0.2">
      <c r="G30684" s="64"/>
      <c r="H30684" s="64"/>
      <c r="O30684" s="87"/>
      <c r="P30684" s="127"/>
      <c r="Q30684" s="127"/>
      <c r="R30684" s="127"/>
    </row>
    <row r="30685" spans="7:18" x14ac:dyDescent="0.2">
      <c r="G30685" s="64"/>
      <c r="H30685" s="64"/>
      <c r="O30685" s="87"/>
      <c r="P30685" s="127"/>
      <c r="Q30685" s="127"/>
      <c r="R30685" s="127"/>
    </row>
    <row r="30686" spans="7:18" x14ac:dyDescent="0.2">
      <c r="G30686" s="64"/>
      <c r="H30686" s="64"/>
      <c r="O30686" s="87"/>
      <c r="P30686" s="127"/>
      <c r="Q30686" s="127"/>
      <c r="R30686" s="127"/>
    </row>
    <row r="30687" spans="7:18" x14ac:dyDescent="0.2">
      <c r="G30687" s="64"/>
      <c r="H30687" s="64"/>
      <c r="O30687" s="87"/>
      <c r="P30687" s="127"/>
      <c r="Q30687" s="127"/>
      <c r="R30687" s="127"/>
    </row>
    <row r="30688" spans="7:18" x14ac:dyDescent="0.2">
      <c r="G30688" s="64"/>
      <c r="H30688" s="64"/>
      <c r="O30688" s="87"/>
      <c r="P30688" s="127"/>
      <c r="Q30688" s="127"/>
      <c r="R30688" s="127"/>
    </row>
    <row r="30689" spans="7:18" x14ac:dyDescent="0.2">
      <c r="G30689" s="64"/>
      <c r="H30689" s="64"/>
      <c r="O30689" s="87"/>
      <c r="P30689" s="127"/>
      <c r="Q30689" s="127"/>
      <c r="R30689" s="127"/>
    </row>
    <row r="30690" spans="7:18" x14ac:dyDescent="0.2">
      <c r="G30690" s="64"/>
      <c r="H30690" s="64"/>
      <c r="O30690" s="87"/>
      <c r="P30690" s="127"/>
      <c r="Q30690" s="127"/>
      <c r="R30690" s="127"/>
    </row>
    <row r="30691" spans="7:18" x14ac:dyDescent="0.2">
      <c r="G30691" s="64"/>
      <c r="H30691" s="64"/>
      <c r="O30691" s="87"/>
      <c r="P30691" s="127"/>
      <c r="Q30691" s="127"/>
      <c r="R30691" s="127"/>
    </row>
    <row r="30692" spans="7:18" x14ac:dyDescent="0.2">
      <c r="G30692" s="64"/>
      <c r="H30692" s="64"/>
      <c r="O30692" s="87"/>
      <c r="P30692" s="127"/>
      <c r="Q30692" s="127"/>
      <c r="R30692" s="127"/>
    </row>
    <row r="30693" spans="7:18" x14ac:dyDescent="0.2">
      <c r="G30693" s="64"/>
      <c r="H30693" s="64"/>
      <c r="O30693" s="87"/>
      <c r="P30693" s="127"/>
      <c r="Q30693" s="127"/>
      <c r="R30693" s="127"/>
    </row>
    <row r="30694" spans="7:18" x14ac:dyDescent="0.2">
      <c r="G30694" s="64"/>
      <c r="H30694" s="64"/>
      <c r="O30694" s="87"/>
      <c r="P30694" s="127"/>
      <c r="Q30694" s="127"/>
      <c r="R30694" s="127"/>
    </row>
    <row r="30695" spans="7:18" x14ac:dyDescent="0.2">
      <c r="G30695" s="64"/>
      <c r="H30695" s="64"/>
      <c r="O30695" s="87"/>
      <c r="P30695" s="127"/>
      <c r="Q30695" s="127"/>
      <c r="R30695" s="127"/>
    </row>
    <row r="30696" spans="7:18" x14ac:dyDescent="0.2">
      <c r="G30696" s="64"/>
      <c r="H30696" s="64"/>
      <c r="O30696" s="87"/>
      <c r="P30696" s="127"/>
      <c r="Q30696" s="127"/>
      <c r="R30696" s="127"/>
    </row>
    <row r="30697" spans="7:18" x14ac:dyDescent="0.2">
      <c r="G30697" s="64"/>
      <c r="H30697" s="64"/>
      <c r="O30697" s="87"/>
      <c r="P30697" s="127"/>
      <c r="Q30697" s="127"/>
      <c r="R30697" s="127"/>
    </row>
    <row r="30698" spans="7:18" x14ac:dyDescent="0.2">
      <c r="G30698" s="64"/>
      <c r="H30698" s="64"/>
      <c r="O30698" s="87"/>
      <c r="P30698" s="127"/>
      <c r="Q30698" s="127"/>
      <c r="R30698" s="127"/>
    </row>
    <row r="30699" spans="7:18" x14ac:dyDescent="0.2">
      <c r="G30699" s="64"/>
      <c r="H30699" s="64"/>
      <c r="O30699" s="87"/>
      <c r="P30699" s="127"/>
      <c r="Q30699" s="127"/>
      <c r="R30699" s="127"/>
    </row>
    <row r="30700" spans="7:18" x14ac:dyDescent="0.2">
      <c r="G30700" s="64"/>
      <c r="H30700" s="64"/>
      <c r="O30700" s="87"/>
      <c r="P30700" s="127"/>
      <c r="Q30700" s="127"/>
      <c r="R30700" s="127"/>
    </row>
    <row r="30701" spans="7:18" x14ac:dyDescent="0.2">
      <c r="G30701" s="64"/>
      <c r="H30701" s="64"/>
      <c r="O30701" s="87"/>
      <c r="P30701" s="127"/>
      <c r="Q30701" s="127"/>
      <c r="R30701" s="127"/>
    </row>
    <row r="30702" spans="7:18" x14ac:dyDescent="0.2">
      <c r="G30702" s="64"/>
      <c r="H30702" s="64"/>
      <c r="O30702" s="87"/>
      <c r="P30702" s="127"/>
      <c r="Q30702" s="127"/>
      <c r="R30702" s="127"/>
    </row>
    <row r="30703" spans="7:18" x14ac:dyDescent="0.2">
      <c r="G30703" s="64"/>
      <c r="H30703" s="64"/>
      <c r="O30703" s="87"/>
      <c r="P30703" s="127"/>
      <c r="Q30703" s="127"/>
      <c r="R30703" s="127"/>
    </row>
    <row r="30704" spans="7:18" x14ac:dyDescent="0.2">
      <c r="G30704" s="64"/>
      <c r="H30704" s="64"/>
      <c r="O30704" s="87"/>
      <c r="P30704" s="127"/>
      <c r="Q30704" s="127"/>
      <c r="R30704" s="127"/>
    </row>
    <row r="30705" spans="7:18" x14ac:dyDescent="0.2">
      <c r="G30705" s="64"/>
      <c r="H30705" s="64"/>
      <c r="O30705" s="87"/>
      <c r="P30705" s="127"/>
      <c r="Q30705" s="127"/>
      <c r="R30705" s="127"/>
    </row>
    <row r="30706" spans="7:18" x14ac:dyDescent="0.2">
      <c r="G30706" s="64"/>
      <c r="H30706" s="64"/>
      <c r="O30706" s="87"/>
      <c r="P30706" s="127"/>
      <c r="Q30706" s="127"/>
      <c r="R30706" s="127"/>
    </row>
    <row r="30707" spans="7:18" x14ac:dyDescent="0.2">
      <c r="G30707" s="64"/>
      <c r="H30707" s="64"/>
      <c r="O30707" s="87"/>
      <c r="P30707" s="127"/>
      <c r="Q30707" s="127"/>
      <c r="R30707" s="127"/>
    </row>
    <row r="30708" spans="7:18" x14ac:dyDescent="0.2">
      <c r="G30708" s="64"/>
      <c r="H30708" s="64"/>
      <c r="O30708" s="87"/>
      <c r="P30708" s="127"/>
      <c r="Q30708" s="127"/>
      <c r="R30708" s="127"/>
    </row>
    <row r="30709" spans="7:18" x14ac:dyDescent="0.2">
      <c r="G30709" s="64"/>
      <c r="H30709" s="64"/>
      <c r="O30709" s="87"/>
      <c r="P30709" s="127"/>
      <c r="Q30709" s="127"/>
      <c r="R30709" s="127"/>
    </row>
    <row r="30710" spans="7:18" x14ac:dyDescent="0.2">
      <c r="G30710" s="64"/>
      <c r="H30710" s="64"/>
      <c r="O30710" s="87"/>
      <c r="P30710" s="127"/>
      <c r="Q30710" s="127"/>
      <c r="R30710" s="127"/>
    </row>
    <row r="30711" spans="7:18" x14ac:dyDescent="0.2">
      <c r="G30711" s="64"/>
      <c r="H30711" s="64"/>
      <c r="O30711" s="87"/>
      <c r="P30711" s="127"/>
      <c r="Q30711" s="127"/>
      <c r="R30711" s="127"/>
    </row>
    <row r="30712" spans="7:18" x14ac:dyDescent="0.2">
      <c r="G30712" s="64"/>
      <c r="H30712" s="64"/>
      <c r="O30712" s="87"/>
      <c r="P30712" s="127"/>
      <c r="Q30712" s="127"/>
      <c r="R30712" s="127"/>
    </row>
    <row r="30713" spans="7:18" x14ac:dyDescent="0.2">
      <c r="G30713" s="64"/>
      <c r="H30713" s="64"/>
      <c r="O30713" s="87"/>
      <c r="P30713" s="127"/>
      <c r="Q30713" s="127"/>
      <c r="R30713" s="127"/>
    </row>
    <row r="30714" spans="7:18" x14ac:dyDescent="0.2">
      <c r="G30714" s="64"/>
      <c r="H30714" s="64"/>
      <c r="O30714" s="87"/>
      <c r="P30714" s="127"/>
      <c r="Q30714" s="127"/>
      <c r="R30714" s="127"/>
    </row>
    <row r="30715" spans="7:18" x14ac:dyDescent="0.2">
      <c r="G30715" s="64"/>
      <c r="H30715" s="64"/>
      <c r="O30715" s="87"/>
      <c r="P30715" s="127"/>
      <c r="Q30715" s="127"/>
      <c r="R30715" s="127"/>
    </row>
    <row r="30716" spans="7:18" x14ac:dyDescent="0.2">
      <c r="G30716" s="64"/>
      <c r="H30716" s="64"/>
      <c r="O30716" s="87"/>
      <c r="P30716" s="127"/>
      <c r="Q30716" s="127"/>
      <c r="R30716" s="127"/>
    </row>
    <row r="30717" spans="7:18" x14ac:dyDescent="0.2">
      <c r="G30717" s="64"/>
      <c r="H30717" s="64"/>
      <c r="O30717" s="87"/>
      <c r="P30717" s="127"/>
      <c r="Q30717" s="127"/>
      <c r="R30717" s="127"/>
    </row>
    <row r="30718" spans="7:18" x14ac:dyDescent="0.2">
      <c r="G30718" s="64"/>
      <c r="H30718" s="64"/>
      <c r="O30718" s="87"/>
      <c r="P30718" s="127"/>
      <c r="Q30718" s="127"/>
      <c r="R30718" s="127"/>
    </row>
    <row r="30719" spans="7:18" x14ac:dyDescent="0.2">
      <c r="G30719" s="64"/>
      <c r="H30719" s="64"/>
      <c r="O30719" s="87"/>
      <c r="P30719" s="127"/>
      <c r="Q30719" s="127"/>
      <c r="R30719" s="127"/>
    </row>
    <row r="30720" spans="7:18" x14ac:dyDescent="0.2">
      <c r="G30720" s="64"/>
      <c r="H30720" s="64"/>
      <c r="O30720" s="87"/>
      <c r="P30720" s="127"/>
      <c r="Q30720" s="127"/>
      <c r="R30720" s="127"/>
    </row>
    <row r="30721" spans="7:18" x14ac:dyDescent="0.2">
      <c r="G30721" s="64"/>
      <c r="H30721" s="64"/>
      <c r="O30721" s="87"/>
      <c r="P30721" s="127"/>
      <c r="Q30721" s="127"/>
      <c r="R30721" s="127"/>
    </row>
    <row r="30722" spans="7:18" x14ac:dyDescent="0.2">
      <c r="G30722" s="64"/>
      <c r="H30722" s="64"/>
      <c r="O30722" s="87"/>
      <c r="P30722" s="127"/>
      <c r="Q30722" s="127"/>
      <c r="R30722" s="127"/>
    </row>
    <row r="30723" spans="7:18" x14ac:dyDescent="0.2">
      <c r="G30723" s="64"/>
      <c r="H30723" s="64"/>
      <c r="O30723" s="87"/>
      <c r="P30723" s="127"/>
      <c r="Q30723" s="127"/>
      <c r="R30723" s="127"/>
    </row>
    <row r="30724" spans="7:18" x14ac:dyDescent="0.2">
      <c r="G30724" s="64"/>
      <c r="H30724" s="64"/>
      <c r="O30724" s="87"/>
      <c r="P30724" s="127"/>
      <c r="Q30724" s="127"/>
      <c r="R30724" s="127"/>
    </row>
    <row r="30725" spans="7:18" x14ac:dyDescent="0.2">
      <c r="G30725" s="64"/>
      <c r="H30725" s="64"/>
      <c r="O30725" s="87"/>
      <c r="P30725" s="127"/>
      <c r="Q30725" s="127"/>
      <c r="R30725" s="127"/>
    </row>
    <row r="30726" spans="7:18" x14ac:dyDescent="0.2">
      <c r="G30726" s="64"/>
      <c r="H30726" s="64"/>
      <c r="O30726" s="87"/>
      <c r="P30726" s="127"/>
      <c r="Q30726" s="127"/>
      <c r="R30726" s="127"/>
    </row>
    <row r="30727" spans="7:18" x14ac:dyDescent="0.2">
      <c r="G30727" s="64"/>
      <c r="H30727" s="64"/>
      <c r="O30727" s="87"/>
      <c r="P30727" s="127"/>
      <c r="Q30727" s="127"/>
      <c r="R30727" s="127"/>
    </row>
    <row r="30728" spans="7:18" x14ac:dyDescent="0.2">
      <c r="G30728" s="64"/>
      <c r="H30728" s="64"/>
      <c r="O30728" s="87"/>
      <c r="P30728" s="127"/>
      <c r="Q30728" s="127"/>
      <c r="R30728" s="127"/>
    </row>
    <row r="30729" spans="7:18" x14ac:dyDescent="0.2">
      <c r="G30729" s="64"/>
      <c r="H30729" s="64"/>
      <c r="O30729" s="87"/>
      <c r="P30729" s="127"/>
      <c r="Q30729" s="127"/>
      <c r="R30729" s="127"/>
    </row>
    <row r="30730" spans="7:18" x14ac:dyDescent="0.2">
      <c r="G30730" s="64"/>
      <c r="H30730" s="64"/>
      <c r="O30730" s="87"/>
      <c r="P30730" s="127"/>
      <c r="Q30730" s="127"/>
      <c r="R30730" s="127"/>
    </row>
    <row r="30731" spans="7:18" x14ac:dyDescent="0.2">
      <c r="G30731" s="64"/>
      <c r="H30731" s="64"/>
      <c r="O30731" s="87"/>
      <c r="P30731" s="127"/>
      <c r="Q30731" s="127"/>
      <c r="R30731" s="127"/>
    </row>
    <row r="30732" spans="7:18" x14ac:dyDescent="0.2">
      <c r="G30732" s="64"/>
      <c r="H30732" s="64"/>
      <c r="O30732" s="87"/>
      <c r="P30732" s="127"/>
      <c r="Q30732" s="127"/>
      <c r="R30732" s="127"/>
    </row>
    <row r="30733" spans="7:18" x14ac:dyDescent="0.2">
      <c r="G30733" s="64"/>
      <c r="H30733" s="64"/>
      <c r="O30733" s="87"/>
      <c r="P30733" s="127"/>
      <c r="Q30733" s="127"/>
      <c r="R30733" s="127"/>
    </row>
    <row r="30734" spans="7:18" x14ac:dyDescent="0.2">
      <c r="G30734" s="64"/>
      <c r="H30734" s="64"/>
      <c r="O30734" s="87"/>
      <c r="P30734" s="127"/>
      <c r="Q30734" s="127"/>
      <c r="R30734" s="127"/>
    </row>
    <row r="30735" spans="7:18" x14ac:dyDescent="0.2">
      <c r="G30735" s="64"/>
      <c r="H30735" s="64"/>
      <c r="O30735" s="87"/>
      <c r="P30735" s="127"/>
      <c r="Q30735" s="127"/>
      <c r="R30735" s="127"/>
    </row>
    <row r="30736" spans="7:18" x14ac:dyDescent="0.2">
      <c r="G30736" s="64"/>
      <c r="H30736" s="64"/>
      <c r="O30736" s="87"/>
      <c r="P30736" s="127"/>
      <c r="Q30736" s="127"/>
      <c r="R30736" s="127"/>
    </row>
    <row r="30737" spans="7:18" x14ac:dyDescent="0.2">
      <c r="G30737" s="64"/>
      <c r="H30737" s="64"/>
      <c r="O30737" s="87"/>
      <c r="P30737" s="127"/>
      <c r="Q30737" s="127"/>
      <c r="R30737" s="127"/>
    </row>
    <row r="30738" spans="7:18" x14ac:dyDescent="0.2">
      <c r="G30738" s="64"/>
      <c r="H30738" s="64"/>
      <c r="O30738" s="87"/>
      <c r="P30738" s="127"/>
      <c r="Q30738" s="127"/>
      <c r="R30738" s="127"/>
    </row>
    <row r="30739" spans="7:18" x14ac:dyDescent="0.2">
      <c r="G30739" s="64"/>
      <c r="H30739" s="64"/>
      <c r="O30739" s="87"/>
      <c r="P30739" s="127"/>
      <c r="Q30739" s="127"/>
      <c r="R30739" s="127"/>
    </row>
    <row r="30740" spans="7:18" x14ac:dyDescent="0.2">
      <c r="G30740" s="64"/>
      <c r="H30740" s="64"/>
      <c r="O30740" s="87"/>
      <c r="P30740" s="127"/>
      <c r="Q30740" s="127"/>
      <c r="R30740" s="127"/>
    </row>
    <row r="30741" spans="7:18" x14ac:dyDescent="0.2">
      <c r="G30741" s="64"/>
      <c r="H30741" s="64"/>
      <c r="O30741" s="87"/>
      <c r="P30741" s="127"/>
      <c r="Q30741" s="127"/>
      <c r="R30741" s="127"/>
    </row>
    <row r="30742" spans="7:18" x14ac:dyDescent="0.2">
      <c r="G30742" s="64"/>
      <c r="H30742" s="64"/>
      <c r="O30742" s="87"/>
      <c r="P30742" s="127"/>
      <c r="Q30742" s="127"/>
      <c r="R30742" s="127"/>
    </row>
    <row r="30743" spans="7:18" x14ac:dyDescent="0.2">
      <c r="G30743" s="64"/>
      <c r="H30743" s="64"/>
      <c r="O30743" s="87"/>
      <c r="P30743" s="127"/>
      <c r="Q30743" s="127"/>
      <c r="R30743" s="127"/>
    </row>
    <row r="30744" spans="7:18" x14ac:dyDescent="0.2">
      <c r="G30744" s="64"/>
      <c r="H30744" s="64"/>
      <c r="O30744" s="87"/>
      <c r="P30744" s="127"/>
      <c r="Q30744" s="127"/>
      <c r="R30744" s="127"/>
    </row>
    <row r="30745" spans="7:18" x14ac:dyDescent="0.2">
      <c r="G30745" s="64"/>
      <c r="H30745" s="64"/>
      <c r="O30745" s="87"/>
      <c r="P30745" s="127"/>
      <c r="Q30745" s="127"/>
      <c r="R30745" s="127"/>
    </row>
    <row r="30746" spans="7:18" x14ac:dyDescent="0.2">
      <c r="G30746" s="64"/>
      <c r="H30746" s="64"/>
      <c r="O30746" s="87"/>
      <c r="P30746" s="127"/>
      <c r="Q30746" s="127"/>
      <c r="R30746" s="127"/>
    </row>
    <row r="30747" spans="7:18" x14ac:dyDescent="0.2">
      <c r="G30747" s="64"/>
      <c r="H30747" s="64"/>
      <c r="O30747" s="87"/>
      <c r="P30747" s="127"/>
      <c r="Q30747" s="127"/>
      <c r="R30747" s="127"/>
    </row>
    <row r="30748" spans="7:18" x14ac:dyDescent="0.2">
      <c r="G30748" s="64"/>
      <c r="H30748" s="64"/>
      <c r="O30748" s="87"/>
      <c r="P30748" s="127"/>
      <c r="Q30748" s="127"/>
      <c r="R30748" s="127"/>
    </row>
    <row r="30749" spans="7:18" x14ac:dyDescent="0.2">
      <c r="G30749" s="64"/>
      <c r="H30749" s="64"/>
      <c r="O30749" s="87"/>
      <c r="P30749" s="127"/>
      <c r="Q30749" s="127"/>
      <c r="R30749" s="127"/>
    </row>
    <row r="30750" spans="7:18" x14ac:dyDescent="0.2">
      <c r="G30750" s="64"/>
      <c r="H30750" s="64"/>
      <c r="O30750" s="87"/>
      <c r="P30750" s="127"/>
      <c r="Q30750" s="127"/>
      <c r="R30750" s="127"/>
    </row>
    <row r="30751" spans="7:18" x14ac:dyDescent="0.2">
      <c r="G30751" s="64"/>
      <c r="H30751" s="64"/>
      <c r="O30751" s="87"/>
      <c r="P30751" s="127"/>
      <c r="Q30751" s="127"/>
      <c r="R30751" s="127"/>
    </row>
    <row r="30752" spans="7:18" x14ac:dyDescent="0.2">
      <c r="G30752" s="64"/>
      <c r="H30752" s="64"/>
      <c r="O30752" s="87"/>
      <c r="P30752" s="127"/>
      <c r="Q30752" s="127"/>
      <c r="R30752" s="127"/>
    </row>
    <row r="30753" spans="7:18" x14ac:dyDescent="0.2">
      <c r="G30753" s="64"/>
      <c r="H30753" s="64"/>
      <c r="O30753" s="87"/>
      <c r="P30753" s="127"/>
      <c r="Q30753" s="127"/>
      <c r="R30753" s="127"/>
    </row>
    <row r="30754" spans="7:18" x14ac:dyDescent="0.2">
      <c r="G30754" s="64"/>
      <c r="H30754" s="64"/>
      <c r="O30754" s="87"/>
      <c r="P30754" s="127"/>
      <c r="Q30754" s="127"/>
      <c r="R30754" s="127"/>
    </row>
    <row r="30755" spans="7:18" x14ac:dyDescent="0.2">
      <c r="G30755" s="64"/>
      <c r="H30755" s="64"/>
      <c r="O30755" s="87"/>
      <c r="P30755" s="127"/>
      <c r="Q30755" s="127"/>
      <c r="R30755" s="127"/>
    </row>
    <row r="30756" spans="7:18" x14ac:dyDescent="0.2">
      <c r="G30756" s="64"/>
      <c r="H30756" s="64"/>
      <c r="O30756" s="87"/>
      <c r="P30756" s="127"/>
      <c r="Q30756" s="127"/>
      <c r="R30756" s="127"/>
    </row>
    <row r="30757" spans="7:18" x14ac:dyDescent="0.2">
      <c r="G30757" s="64"/>
      <c r="H30757" s="64"/>
      <c r="O30757" s="87"/>
      <c r="P30757" s="127"/>
      <c r="Q30757" s="127"/>
      <c r="R30757" s="127"/>
    </row>
    <row r="30758" spans="7:18" x14ac:dyDescent="0.2">
      <c r="G30758" s="64"/>
      <c r="H30758" s="64"/>
      <c r="O30758" s="87"/>
      <c r="P30758" s="127"/>
      <c r="Q30758" s="127"/>
      <c r="R30758" s="127"/>
    </row>
    <row r="30759" spans="7:18" x14ac:dyDescent="0.2">
      <c r="G30759" s="64"/>
      <c r="H30759" s="64"/>
      <c r="O30759" s="87"/>
      <c r="P30759" s="127"/>
      <c r="Q30759" s="127"/>
      <c r="R30759" s="127"/>
    </row>
    <row r="30760" spans="7:18" x14ac:dyDescent="0.2">
      <c r="G30760" s="64"/>
      <c r="H30760" s="64"/>
      <c r="O30760" s="87"/>
      <c r="P30760" s="127"/>
      <c r="Q30760" s="127"/>
      <c r="R30760" s="127"/>
    </row>
    <row r="30761" spans="7:18" x14ac:dyDescent="0.2">
      <c r="G30761" s="64"/>
      <c r="H30761" s="64"/>
      <c r="O30761" s="87"/>
      <c r="P30761" s="127"/>
      <c r="Q30761" s="127"/>
      <c r="R30761" s="127"/>
    </row>
    <row r="30762" spans="7:18" x14ac:dyDescent="0.2">
      <c r="G30762" s="64"/>
      <c r="H30762" s="64"/>
      <c r="O30762" s="87"/>
      <c r="P30762" s="127"/>
      <c r="Q30762" s="127"/>
      <c r="R30762" s="127"/>
    </row>
    <row r="30763" spans="7:18" x14ac:dyDescent="0.2">
      <c r="G30763" s="64"/>
      <c r="H30763" s="64"/>
      <c r="O30763" s="87"/>
      <c r="P30763" s="127"/>
      <c r="Q30763" s="127"/>
      <c r="R30763" s="127"/>
    </row>
    <row r="30764" spans="7:18" x14ac:dyDescent="0.2">
      <c r="G30764" s="64"/>
      <c r="H30764" s="64"/>
      <c r="O30764" s="87"/>
      <c r="P30764" s="127"/>
      <c r="Q30764" s="127"/>
      <c r="R30764" s="127"/>
    </row>
    <row r="30765" spans="7:18" x14ac:dyDescent="0.2">
      <c r="G30765" s="64"/>
      <c r="H30765" s="64"/>
      <c r="O30765" s="87"/>
      <c r="P30765" s="127"/>
      <c r="Q30765" s="127"/>
      <c r="R30765" s="127"/>
    </row>
    <row r="30766" spans="7:18" x14ac:dyDescent="0.2">
      <c r="G30766" s="64"/>
      <c r="H30766" s="64"/>
      <c r="O30766" s="87"/>
      <c r="P30766" s="127"/>
      <c r="Q30766" s="127"/>
      <c r="R30766" s="127"/>
    </row>
    <row r="30767" spans="7:18" x14ac:dyDescent="0.2">
      <c r="G30767" s="64"/>
      <c r="H30767" s="64"/>
      <c r="O30767" s="87"/>
      <c r="P30767" s="127"/>
      <c r="Q30767" s="127"/>
      <c r="R30767" s="127"/>
    </row>
    <row r="30768" spans="7:18" x14ac:dyDescent="0.2">
      <c r="G30768" s="64"/>
      <c r="H30768" s="64"/>
      <c r="O30768" s="87"/>
      <c r="P30768" s="127"/>
      <c r="Q30768" s="127"/>
      <c r="R30768" s="127"/>
    </row>
    <row r="30769" spans="7:18" x14ac:dyDescent="0.2">
      <c r="G30769" s="64"/>
      <c r="H30769" s="64"/>
      <c r="O30769" s="87"/>
      <c r="P30769" s="127"/>
      <c r="Q30769" s="127"/>
      <c r="R30769" s="127"/>
    </row>
    <row r="30770" spans="7:18" x14ac:dyDescent="0.2">
      <c r="G30770" s="64"/>
      <c r="H30770" s="64"/>
      <c r="O30770" s="87"/>
      <c r="P30770" s="127"/>
      <c r="Q30770" s="127"/>
      <c r="R30770" s="127"/>
    </row>
    <row r="30771" spans="7:18" x14ac:dyDescent="0.2">
      <c r="G30771" s="64"/>
      <c r="H30771" s="64"/>
      <c r="O30771" s="87"/>
      <c r="P30771" s="127"/>
      <c r="Q30771" s="127"/>
      <c r="R30771" s="127"/>
    </row>
    <row r="30772" spans="7:18" x14ac:dyDescent="0.2">
      <c r="G30772" s="64"/>
      <c r="H30772" s="64"/>
      <c r="O30772" s="87"/>
      <c r="P30772" s="127"/>
      <c r="Q30772" s="127"/>
      <c r="R30772" s="127"/>
    </row>
    <row r="30773" spans="7:18" x14ac:dyDescent="0.2">
      <c r="G30773" s="64"/>
      <c r="H30773" s="64"/>
      <c r="O30773" s="87"/>
      <c r="P30773" s="127"/>
      <c r="Q30773" s="127"/>
      <c r="R30773" s="127"/>
    </row>
    <row r="30774" spans="7:18" x14ac:dyDescent="0.2">
      <c r="G30774" s="64"/>
      <c r="H30774" s="64"/>
      <c r="O30774" s="87"/>
      <c r="P30774" s="127"/>
      <c r="Q30774" s="127"/>
      <c r="R30774" s="127"/>
    </row>
    <row r="30775" spans="7:18" x14ac:dyDescent="0.2">
      <c r="G30775" s="64"/>
      <c r="H30775" s="64"/>
      <c r="O30775" s="87"/>
      <c r="P30775" s="127"/>
      <c r="Q30775" s="127"/>
      <c r="R30775" s="127"/>
    </row>
    <row r="30776" spans="7:18" x14ac:dyDescent="0.2">
      <c r="G30776" s="64"/>
      <c r="H30776" s="64"/>
      <c r="O30776" s="87"/>
      <c r="P30776" s="127"/>
      <c r="Q30776" s="127"/>
      <c r="R30776" s="127"/>
    </row>
    <row r="30777" spans="7:18" x14ac:dyDescent="0.2">
      <c r="G30777" s="64"/>
      <c r="H30777" s="64"/>
      <c r="O30777" s="87"/>
      <c r="P30777" s="127"/>
      <c r="Q30777" s="127"/>
      <c r="R30777" s="127"/>
    </row>
    <row r="30778" spans="7:18" x14ac:dyDescent="0.2">
      <c r="G30778" s="64"/>
      <c r="H30778" s="64"/>
      <c r="O30778" s="87"/>
      <c r="P30778" s="127"/>
      <c r="Q30778" s="127"/>
      <c r="R30778" s="127"/>
    </row>
    <row r="30779" spans="7:18" x14ac:dyDescent="0.2">
      <c r="G30779" s="64"/>
      <c r="H30779" s="64"/>
      <c r="O30779" s="87"/>
      <c r="P30779" s="127"/>
      <c r="Q30779" s="127"/>
      <c r="R30779" s="127"/>
    </row>
    <row r="30780" spans="7:18" x14ac:dyDescent="0.2">
      <c r="G30780" s="64"/>
      <c r="H30780" s="64"/>
      <c r="O30780" s="87"/>
      <c r="P30780" s="127"/>
      <c r="Q30780" s="127"/>
      <c r="R30780" s="127"/>
    </row>
    <row r="30781" spans="7:18" x14ac:dyDescent="0.2">
      <c r="G30781" s="64"/>
      <c r="H30781" s="64"/>
      <c r="O30781" s="87"/>
      <c r="P30781" s="127"/>
      <c r="Q30781" s="127"/>
      <c r="R30781" s="127"/>
    </row>
    <row r="30782" spans="7:18" x14ac:dyDescent="0.2">
      <c r="G30782" s="64"/>
      <c r="H30782" s="64"/>
      <c r="O30782" s="87"/>
      <c r="P30782" s="127"/>
      <c r="Q30782" s="127"/>
      <c r="R30782" s="127"/>
    </row>
    <row r="30783" spans="7:18" x14ac:dyDescent="0.2">
      <c r="G30783" s="64"/>
      <c r="H30783" s="64"/>
      <c r="O30783" s="87"/>
      <c r="P30783" s="127"/>
      <c r="Q30783" s="127"/>
      <c r="R30783" s="127"/>
    </row>
    <row r="30784" spans="7:18" x14ac:dyDescent="0.2">
      <c r="G30784" s="64"/>
      <c r="H30784" s="64"/>
      <c r="O30784" s="87"/>
      <c r="P30784" s="127"/>
      <c r="Q30784" s="127"/>
      <c r="R30784" s="127"/>
    </row>
    <row r="30785" spans="7:18" x14ac:dyDescent="0.2">
      <c r="G30785" s="64"/>
      <c r="H30785" s="64"/>
      <c r="O30785" s="87"/>
      <c r="P30785" s="127"/>
      <c r="Q30785" s="127"/>
      <c r="R30785" s="127"/>
    </row>
    <row r="30786" spans="7:18" x14ac:dyDescent="0.2">
      <c r="G30786" s="64"/>
      <c r="H30786" s="64"/>
      <c r="O30786" s="87"/>
      <c r="P30786" s="127"/>
      <c r="Q30786" s="127"/>
      <c r="R30786" s="127"/>
    </row>
    <row r="30787" spans="7:18" x14ac:dyDescent="0.2">
      <c r="G30787" s="64"/>
      <c r="H30787" s="64"/>
      <c r="O30787" s="87"/>
      <c r="P30787" s="127"/>
      <c r="Q30787" s="127"/>
      <c r="R30787" s="127"/>
    </row>
    <row r="30788" spans="7:18" x14ac:dyDescent="0.2">
      <c r="G30788" s="64"/>
      <c r="H30788" s="64"/>
      <c r="O30788" s="87"/>
      <c r="P30788" s="127"/>
      <c r="Q30788" s="127"/>
      <c r="R30788" s="127"/>
    </row>
    <row r="30789" spans="7:18" x14ac:dyDescent="0.2">
      <c r="G30789" s="64"/>
      <c r="H30789" s="64"/>
      <c r="O30789" s="87"/>
      <c r="P30789" s="127"/>
      <c r="Q30789" s="127"/>
      <c r="R30789" s="127"/>
    </row>
    <row r="30790" spans="7:18" x14ac:dyDescent="0.2">
      <c r="G30790" s="64"/>
      <c r="H30790" s="64"/>
      <c r="O30790" s="87"/>
      <c r="P30790" s="127"/>
      <c r="Q30790" s="127"/>
      <c r="R30790" s="127"/>
    </row>
    <row r="30791" spans="7:18" x14ac:dyDescent="0.2">
      <c r="G30791" s="64"/>
      <c r="H30791" s="64"/>
      <c r="O30791" s="87"/>
      <c r="P30791" s="127"/>
      <c r="Q30791" s="127"/>
      <c r="R30791" s="127"/>
    </row>
    <row r="30792" spans="7:18" x14ac:dyDescent="0.2">
      <c r="G30792" s="64"/>
      <c r="H30792" s="64"/>
      <c r="O30792" s="87"/>
      <c r="P30792" s="127"/>
      <c r="Q30792" s="127"/>
      <c r="R30792" s="127"/>
    </row>
    <row r="30793" spans="7:18" x14ac:dyDescent="0.2">
      <c r="G30793" s="64"/>
      <c r="H30793" s="64"/>
      <c r="O30793" s="87"/>
      <c r="P30793" s="127"/>
      <c r="Q30793" s="127"/>
      <c r="R30793" s="127"/>
    </row>
    <row r="30794" spans="7:18" x14ac:dyDescent="0.2">
      <c r="G30794" s="64"/>
      <c r="H30794" s="64"/>
      <c r="O30794" s="87"/>
      <c r="P30794" s="127"/>
      <c r="Q30794" s="127"/>
      <c r="R30794" s="127"/>
    </row>
    <row r="30795" spans="7:18" x14ac:dyDescent="0.2">
      <c r="G30795" s="64"/>
      <c r="H30795" s="64"/>
      <c r="O30795" s="87"/>
      <c r="P30795" s="127"/>
      <c r="Q30795" s="127"/>
      <c r="R30795" s="127"/>
    </row>
    <row r="30796" spans="7:18" x14ac:dyDescent="0.2">
      <c r="G30796" s="64"/>
      <c r="H30796" s="64"/>
      <c r="O30796" s="87"/>
      <c r="P30796" s="127"/>
      <c r="Q30796" s="127"/>
      <c r="R30796" s="127"/>
    </row>
    <row r="30797" spans="7:18" x14ac:dyDescent="0.2">
      <c r="G30797" s="64"/>
      <c r="H30797" s="64"/>
      <c r="O30797" s="87"/>
      <c r="P30797" s="127"/>
      <c r="Q30797" s="127"/>
      <c r="R30797" s="127"/>
    </row>
    <row r="30798" spans="7:18" x14ac:dyDescent="0.2">
      <c r="G30798" s="64"/>
      <c r="H30798" s="64"/>
      <c r="O30798" s="87"/>
      <c r="P30798" s="127"/>
      <c r="Q30798" s="127"/>
      <c r="R30798" s="127"/>
    </row>
    <row r="30799" spans="7:18" x14ac:dyDescent="0.2">
      <c r="G30799" s="64"/>
      <c r="H30799" s="64"/>
      <c r="O30799" s="87"/>
      <c r="P30799" s="127"/>
      <c r="Q30799" s="127"/>
      <c r="R30799" s="127"/>
    </row>
    <row r="30800" spans="7:18" x14ac:dyDescent="0.2">
      <c r="G30800" s="64"/>
      <c r="H30800" s="64"/>
      <c r="O30800" s="87"/>
      <c r="P30800" s="127"/>
      <c r="Q30800" s="127"/>
      <c r="R30800" s="127"/>
    </row>
    <row r="30801" spans="7:18" x14ac:dyDescent="0.2">
      <c r="G30801" s="64"/>
      <c r="H30801" s="64"/>
      <c r="O30801" s="87"/>
      <c r="P30801" s="127"/>
      <c r="Q30801" s="127"/>
      <c r="R30801" s="127"/>
    </row>
    <row r="30802" spans="7:18" x14ac:dyDescent="0.2">
      <c r="G30802" s="64"/>
      <c r="H30802" s="64"/>
      <c r="O30802" s="87"/>
      <c r="P30802" s="127"/>
      <c r="Q30802" s="127"/>
      <c r="R30802" s="127"/>
    </row>
    <row r="30803" spans="7:18" x14ac:dyDescent="0.2">
      <c r="G30803" s="64"/>
      <c r="H30803" s="64"/>
      <c r="O30803" s="87"/>
      <c r="P30803" s="127"/>
      <c r="Q30803" s="127"/>
      <c r="R30803" s="127"/>
    </row>
    <row r="30804" spans="7:18" x14ac:dyDescent="0.2">
      <c r="G30804" s="64"/>
      <c r="H30804" s="64"/>
      <c r="O30804" s="87"/>
      <c r="P30804" s="127"/>
      <c r="Q30804" s="127"/>
      <c r="R30804" s="127"/>
    </row>
    <row r="30805" spans="7:18" x14ac:dyDescent="0.2">
      <c r="G30805" s="64"/>
      <c r="H30805" s="64"/>
      <c r="O30805" s="87"/>
      <c r="P30805" s="127"/>
      <c r="Q30805" s="127"/>
      <c r="R30805" s="127"/>
    </row>
    <row r="30806" spans="7:18" x14ac:dyDescent="0.2">
      <c r="G30806" s="64"/>
      <c r="H30806" s="64"/>
      <c r="O30806" s="87"/>
      <c r="P30806" s="127"/>
      <c r="Q30806" s="127"/>
      <c r="R30806" s="127"/>
    </row>
    <row r="30807" spans="7:18" x14ac:dyDescent="0.2">
      <c r="G30807" s="64"/>
      <c r="H30807" s="64"/>
      <c r="O30807" s="87"/>
      <c r="P30807" s="127"/>
      <c r="Q30807" s="127"/>
      <c r="R30807" s="127"/>
    </row>
    <row r="30808" spans="7:18" x14ac:dyDescent="0.2">
      <c r="G30808" s="64"/>
      <c r="H30808" s="64"/>
      <c r="O30808" s="87"/>
      <c r="P30808" s="127"/>
      <c r="Q30808" s="127"/>
      <c r="R30808" s="127"/>
    </row>
    <row r="30809" spans="7:18" x14ac:dyDescent="0.2">
      <c r="G30809" s="64"/>
      <c r="H30809" s="64"/>
      <c r="O30809" s="87"/>
      <c r="P30809" s="127"/>
      <c r="Q30809" s="127"/>
      <c r="R30809" s="127"/>
    </row>
    <row r="30810" spans="7:18" x14ac:dyDescent="0.2">
      <c r="G30810" s="64"/>
      <c r="H30810" s="64"/>
      <c r="O30810" s="87"/>
      <c r="P30810" s="127"/>
      <c r="Q30810" s="127"/>
      <c r="R30810" s="127"/>
    </row>
    <row r="30811" spans="7:18" x14ac:dyDescent="0.2">
      <c r="G30811" s="64"/>
      <c r="H30811" s="64"/>
      <c r="O30811" s="87"/>
      <c r="P30811" s="127"/>
      <c r="Q30811" s="127"/>
      <c r="R30811" s="127"/>
    </row>
    <row r="30812" spans="7:18" x14ac:dyDescent="0.2">
      <c r="G30812" s="64"/>
      <c r="H30812" s="64"/>
      <c r="O30812" s="87"/>
      <c r="P30812" s="127"/>
      <c r="Q30812" s="127"/>
      <c r="R30812" s="127"/>
    </row>
    <row r="30813" spans="7:18" x14ac:dyDescent="0.2">
      <c r="G30813" s="64"/>
      <c r="H30813" s="64"/>
      <c r="O30813" s="87"/>
      <c r="P30813" s="127"/>
      <c r="Q30813" s="127"/>
      <c r="R30813" s="127"/>
    </row>
    <row r="30814" spans="7:18" x14ac:dyDescent="0.2">
      <c r="G30814" s="64"/>
      <c r="H30814" s="64"/>
      <c r="O30814" s="87"/>
      <c r="P30814" s="127"/>
      <c r="Q30814" s="127"/>
      <c r="R30814" s="127"/>
    </row>
    <row r="30815" spans="7:18" x14ac:dyDescent="0.2">
      <c r="G30815" s="64"/>
      <c r="H30815" s="64"/>
      <c r="O30815" s="87"/>
      <c r="P30815" s="127"/>
      <c r="Q30815" s="127"/>
      <c r="R30815" s="127"/>
    </row>
    <row r="30816" spans="7:18" x14ac:dyDescent="0.2">
      <c r="G30816" s="64"/>
      <c r="H30816" s="64"/>
      <c r="O30816" s="87"/>
      <c r="P30816" s="127"/>
      <c r="Q30816" s="127"/>
      <c r="R30816" s="127"/>
    </row>
    <row r="30817" spans="7:18" x14ac:dyDescent="0.2">
      <c r="G30817" s="64"/>
      <c r="H30817" s="64"/>
      <c r="O30817" s="87"/>
      <c r="P30817" s="127"/>
      <c r="Q30817" s="127"/>
      <c r="R30817" s="127"/>
    </row>
    <row r="30818" spans="7:18" x14ac:dyDescent="0.2">
      <c r="G30818" s="64"/>
      <c r="H30818" s="64"/>
      <c r="O30818" s="87"/>
      <c r="P30818" s="127"/>
      <c r="Q30818" s="127"/>
      <c r="R30818" s="127"/>
    </row>
    <row r="30819" spans="7:18" x14ac:dyDescent="0.2">
      <c r="G30819" s="64"/>
      <c r="H30819" s="64"/>
      <c r="O30819" s="87"/>
      <c r="P30819" s="127"/>
      <c r="Q30819" s="127"/>
      <c r="R30819" s="127"/>
    </row>
    <row r="30820" spans="7:18" x14ac:dyDescent="0.2">
      <c r="G30820" s="64"/>
      <c r="H30820" s="64"/>
      <c r="O30820" s="87"/>
      <c r="P30820" s="127"/>
      <c r="Q30820" s="127"/>
      <c r="R30820" s="127"/>
    </row>
    <row r="30821" spans="7:18" x14ac:dyDescent="0.2">
      <c r="G30821" s="64"/>
      <c r="H30821" s="64"/>
      <c r="O30821" s="87"/>
      <c r="P30821" s="127"/>
      <c r="Q30821" s="127"/>
      <c r="R30821" s="127"/>
    </row>
    <row r="30822" spans="7:18" x14ac:dyDescent="0.2">
      <c r="G30822" s="64"/>
      <c r="H30822" s="64"/>
      <c r="O30822" s="87"/>
      <c r="P30822" s="127"/>
      <c r="Q30822" s="127"/>
      <c r="R30822" s="127"/>
    </row>
    <row r="30823" spans="7:18" x14ac:dyDescent="0.2">
      <c r="G30823" s="64"/>
      <c r="H30823" s="64"/>
      <c r="O30823" s="87"/>
      <c r="P30823" s="127"/>
      <c r="Q30823" s="127"/>
      <c r="R30823" s="127"/>
    </row>
    <row r="30824" spans="7:18" x14ac:dyDescent="0.2">
      <c r="G30824" s="64"/>
      <c r="H30824" s="64"/>
      <c r="O30824" s="87"/>
      <c r="P30824" s="127"/>
      <c r="Q30824" s="127"/>
      <c r="R30824" s="127"/>
    </row>
    <row r="30825" spans="7:18" x14ac:dyDescent="0.2">
      <c r="G30825" s="64"/>
      <c r="H30825" s="64"/>
      <c r="O30825" s="87"/>
      <c r="P30825" s="127"/>
      <c r="Q30825" s="127"/>
      <c r="R30825" s="127"/>
    </row>
    <row r="30826" spans="7:18" x14ac:dyDescent="0.2">
      <c r="G30826" s="64"/>
      <c r="H30826" s="64"/>
      <c r="O30826" s="87"/>
      <c r="P30826" s="127"/>
      <c r="Q30826" s="127"/>
      <c r="R30826" s="127"/>
    </row>
    <row r="30827" spans="7:18" x14ac:dyDescent="0.2">
      <c r="G30827" s="64"/>
      <c r="H30827" s="64"/>
      <c r="O30827" s="87"/>
      <c r="P30827" s="127"/>
      <c r="Q30827" s="127"/>
      <c r="R30827" s="127"/>
    </row>
    <row r="30828" spans="7:18" x14ac:dyDescent="0.2">
      <c r="G30828" s="64"/>
      <c r="H30828" s="64"/>
      <c r="O30828" s="87"/>
      <c r="P30828" s="127"/>
      <c r="Q30828" s="127"/>
      <c r="R30828" s="127"/>
    </row>
    <row r="30829" spans="7:18" x14ac:dyDescent="0.2">
      <c r="G30829" s="64"/>
      <c r="H30829" s="64"/>
      <c r="O30829" s="87"/>
      <c r="P30829" s="127"/>
      <c r="Q30829" s="127"/>
      <c r="R30829" s="127"/>
    </row>
    <row r="30830" spans="7:18" x14ac:dyDescent="0.2">
      <c r="G30830" s="64"/>
      <c r="H30830" s="64"/>
      <c r="O30830" s="87"/>
      <c r="P30830" s="127"/>
      <c r="Q30830" s="127"/>
      <c r="R30830" s="127"/>
    </row>
    <row r="30831" spans="7:18" x14ac:dyDescent="0.2">
      <c r="G30831" s="64"/>
      <c r="H30831" s="64"/>
      <c r="O30831" s="87"/>
      <c r="P30831" s="127"/>
      <c r="Q30831" s="127"/>
      <c r="R30831" s="127"/>
    </row>
    <row r="30832" spans="7:18" x14ac:dyDescent="0.2">
      <c r="G30832" s="64"/>
      <c r="H30832" s="64"/>
      <c r="O30832" s="87"/>
      <c r="P30832" s="127"/>
      <c r="Q30832" s="127"/>
      <c r="R30832" s="127"/>
    </row>
    <row r="30833" spans="7:18" x14ac:dyDescent="0.2">
      <c r="G30833" s="64"/>
      <c r="H30833" s="64"/>
      <c r="O30833" s="87"/>
      <c r="P30833" s="127"/>
      <c r="Q30833" s="127"/>
      <c r="R30833" s="127"/>
    </row>
    <row r="30834" spans="7:18" x14ac:dyDescent="0.2">
      <c r="G30834" s="64"/>
      <c r="H30834" s="64"/>
      <c r="O30834" s="87"/>
      <c r="P30834" s="127"/>
      <c r="Q30834" s="127"/>
      <c r="R30834" s="127"/>
    </row>
    <row r="30835" spans="7:18" x14ac:dyDescent="0.2">
      <c r="G30835" s="64"/>
      <c r="H30835" s="64"/>
      <c r="O30835" s="87"/>
      <c r="P30835" s="127"/>
      <c r="Q30835" s="127"/>
      <c r="R30835" s="127"/>
    </row>
    <row r="30836" spans="7:18" x14ac:dyDescent="0.2">
      <c r="G30836" s="64"/>
      <c r="H30836" s="64"/>
      <c r="O30836" s="87"/>
      <c r="P30836" s="127"/>
      <c r="Q30836" s="127"/>
      <c r="R30836" s="127"/>
    </row>
    <row r="30837" spans="7:18" x14ac:dyDescent="0.2">
      <c r="G30837" s="64"/>
      <c r="H30837" s="64"/>
      <c r="O30837" s="87"/>
      <c r="P30837" s="127"/>
      <c r="Q30837" s="127"/>
      <c r="R30837" s="127"/>
    </row>
    <row r="30838" spans="7:18" x14ac:dyDescent="0.2">
      <c r="G30838" s="64"/>
      <c r="H30838" s="64"/>
      <c r="O30838" s="87"/>
      <c r="P30838" s="127"/>
      <c r="Q30838" s="127"/>
      <c r="R30838" s="127"/>
    </row>
    <row r="30839" spans="7:18" x14ac:dyDescent="0.2">
      <c r="G30839" s="64"/>
      <c r="H30839" s="64"/>
      <c r="O30839" s="87"/>
      <c r="P30839" s="127"/>
      <c r="Q30839" s="127"/>
      <c r="R30839" s="127"/>
    </row>
    <row r="30840" spans="7:18" x14ac:dyDescent="0.2">
      <c r="G30840" s="64"/>
      <c r="H30840" s="64"/>
      <c r="O30840" s="87"/>
      <c r="P30840" s="127"/>
      <c r="Q30840" s="127"/>
      <c r="R30840" s="127"/>
    </row>
    <row r="30841" spans="7:18" x14ac:dyDescent="0.2">
      <c r="G30841" s="64"/>
      <c r="H30841" s="64"/>
      <c r="O30841" s="87"/>
      <c r="P30841" s="127"/>
      <c r="Q30841" s="127"/>
      <c r="R30841" s="127"/>
    </row>
    <row r="30842" spans="7:18" x14ac:dyDescent="0.2">
      <c r="G30842" s="64"/>
      <c r="H30842" s="64"/>
      <c r="O30842" s="87"/>
      <c r="P30842" s="127"/>
      <c r="Q30842" s="127"/>
      <c r="R30842" s="127"/>
    </row>
    <row r="30843" spans="7:18" x14ac:dyDescent="0.2">
      <c r="G30843" s="64"/>
      <c r="H30843" s="64"/>
      <c r="O30843" s="87"/>
      <c r="P30843" s="127"/>
      <c r="Q30843" s="127"/>
      <c r="R30843" s="127"/>
    </row>
    <row r="30844" spans="7:18" x14ac:dyDescent="0.2">
      <c r="G30844" s="64"/>
      <c r="H30844" s="64"/>
      <c r="O30844" s="87"/>
      <c r="P30844" s="127"/>
      <c r="Q30844" s="127"/>
      <c r="R30844" s="127"/>
    </row>
    <row r="30845" spans="7:18" x14ac:dyDescent="0.2">
      <c r="G30845" s="64"/>
      <c r="H30845" s="64"/>
      <c r="O30845" s="87"/>
      <c r="P30845" s="127"/>
      <c r="Q30845" s="127"/>
      <c r="R30845" s="127"/>
    </row>
    <row r="30846" spans="7:18" x14ac:dyDescent="0.2">
      <c r="G30846" s="64"/>
      <c r="H30846" s="64"/>
      <c r="O30846" s="87"/>
      <c r="P30846" s="127"/>
      <c r="Q30846" s="127"/>
      <c r="R30846" s="127"/>
    </row>
    <row r="30847" spans="7:18" x14ac:dyDescent="0.2">
      <c r="G30847" s="64"/>
      <c r="H30847" s="64"/>
      <c r="O30847" s="87"/>
      <c r="P30847" s="127"/>
      <c r="Q30847" s="127"/>
      <c r="R30847" s="127"/>
    </row>
    <row r="30848" spans="7:18" x14ac:dyDescent="0.2">
      <c r="G30848" s="64"/>
      <c r="H30848" s="64"/>
      <c r="O30848" s="87"/>
      <c r="P30848" s="127"/>
      <c r="Q30848" s="127"/>
      <c r="R30848" s="127"/>
    </row>
    <row r="30849" spans="7:18" x14ac:dyDescent="0.2">
      <c r="G30849" s="64"/>
      <c r="H30849" s="64"/>
      <c r="O30849" s="87"/>
      <c r="P30849" s="127"/>
      <c r="Q30849" s="127"/>
      <c r="R30849" s="127"/>
    </row>
    <row r="30850" spans="7:18" x14ac:dyDescent="0.2">
      <c r="G30850" s="64"/>
      <c r="H30850" s="64"/>
      <c r="O30850" s="87"/>
      <c r="P30850" s="127"/>
      <c r="Q30850" s="127"/>
      <c r="R30850" s="127"/>
    </row>
    <row r="30851" spans="7:18" x14ac:dyDescent="0.2">
      <c r="G30851" s="64"/>
      <c r="H30851" s="64"/>
      <c r="O30851" s="87"/>
      <c r="P30851" s="127"/>
      <c r="Q30851" s="127"/>
      <c r="R30851" s="127"/>
    </row>
    <row r="30852" spans="7:18" x14ac:dyDescent="0.2">
      <c r="G30852" s="64"/>
      <c r="H30852" s="64"/>
      <c r="O30852" s="87"/>
      <c r="P30852" s="127"/>
      <c r="Q30852" s="127"/>
      <c r="R30852" s="127"/>
    </row>
    <row r="30853" spans="7:18" x14ac:dyDescent="0.2">
      <c r="G30853" s="64"/>
      <c r="H30853" s="64"/>
      <c r="O30853" s="87"/>
      <c r="P30853" s="127"/>
      <c r="Q30853" s="127"/>
      <c r="R30853" s="127"/>
    </row>
    <row r="30854" spans="7:18" x14ac:dyDescent="0.2">
      <c r="G30854" s="64"/>
      <c r="H30854" s="64"/>
      <c r="O30854" s="87"/>
      <c r="P30854" s="127"/>
      <c r="Q30854" s="127"/>
      <c r="R30854" s="127"/>
    </row>
    <row r="30855" spans="7:18" x14ac:dyDescent="0.2">
      <c r="G30855" s="64"/>
      <c r="H30855" s="64"/>
      <c r="O30855" s="87"/>
      <c r="P30855" s="127"/>
      <c r="Q30855" s="127"/>
      <c r="R30855" s="127"/>
    </row>
    <row r="30856" spans="7:18" x14ac:dyDescent="0.2">
      <c r="G30856" s="64"/>
      <c r="H30856" s="64"/>
      <c r="O30856" s="87"/>
      <c r="P30856" s="127"/>
      <c r="Q30856" s="127"/>
      <c r="R30856" s="127"/>
    </row>
    <row r="30857" spans="7:18" x14ac:dyDescent="0.2">
      <c r="G30857" s="64"/>
      <c r="H30857" s="64"/>
      <c r="O30857" s="87"/>
      <c r="P30857" s="127"/>
      <c r="Q30857" s="127"/>
      <c r="R30857" s="127"/>
    </row>
    <row r="30858" spans="7:18" x14ac:dyDescent="0.2">
      <c r="G30858" s="64"/>
      <c r="H30858" s="64"/>
      <c r="O30858" s="87"/>
      <c r="P30858" s="127"/>
      <c r="Q30858" s="127"/>
      <c r="R30858" s="127"/>
    </row>
    <row r="30859" spans="7:18" x14ac:dyDescent="0.2">
      <c r="G30859" s="64"/>
      <c r="H30859" s="64"/>
      <c r="O30859" s="87"/>
      <c r="P30859" s="127"/>
      <c r="Q30859" s="127"/>
      <c r="R30859" s="127"/>
    </row>
    <row r="30860" spans="7:18" x14ac:dyDescent="0.2">
      <c r="G30860" s="64"/>
      <c r="H30860" s="64"/>
      <c r="O30860" s="87"/>
      <c r="P30860" s="127"/>
      <c r="Q30860" s="127"/>
      <c r="R30860" s="127"/>
    </row>
    <row r="30861" spans="7:18" x14ac:dyDescent="0.2">
      <c r="G30861" s="64"/>
      <c r="H30861" s="64"/>
      <c r="O30861" s="87"/>
      <c r="P30861" s="127"/>
      <c r="Q30861" s="127"/>
      <c r="R30861" s="127"/>
    </row>
    <row r="30862" spans="7:18" x14ac:dyDescent="0.2">
      <c r="G30862" s="64"/>
      <c r="H30862" s="64"/>
      <c r="O30862" s="87"/>
      <c r="P30862" s="127"/>
      <c r="Q30862" s="127"/>
      <c r="R30862" s="127"/>
    </row>
    <row r="30863" spans="7:18" x14ac:dyDescent="0.2">
      <c r="G30863" s="64"/>
      <c r="H30863" s="64"/>
      <c r="O30863" s="87"/>
      <c r="P30863" s="127"/>
      <c r="Q30863" s="127"/>
      <c r="R30863" s="127"/>
    </row>
    <row r="30864" spans="7:18" x14ac:dyDescent="0.2">
      <c r="G30864" s="64"/>
      <c r="H30864" s="64"/>
      <c r="O30864" s="87"/>
      <c r="P30864" s="127"/>
      <c r="Q30864" s="127"/>
      <c r="R30864" s="127"/>
    </row>
    <row r="30865" spans="7:18" x14ac:dyDescent="0.2">
      <c r="G30865" s="64"/>
      <c r="H30865" s="64"/>
      <c r="O30865" s="87"/>
      <c r="P30865" s="127"/>
      <c r="Q30865" s="127"/>
      <c r="R30865" s="127"/>
    </row>
    <row r="30866" spans="7:18" x14ac:dyDescent="0.2">
      <c r="G30866" s="64"/>
      <c r="H30866" s="64"/>
      <c r="O30866" s="87"/>
      <c r="P30866" s="127"/>
      <c r="Q30866" s="127"/>
      <c r="R30866" s="127"/>
    </row>
    <row r="30867" spans="7:18" x14ac:dyDescent="0.2">
      <c r="G30867" s="64"/>
      <c r="H30867" s="64"/>
      <c r="O30867" s="87"/>
      <c r="P30867" s="127"/>
      <c r="Q30867" s="127"/>
      <c r="R30867" s="127"/>
    </row>
    <row r="30868" spans="7:18" x14ac:dyDescent="0.2">
      <c r="G30868" s="64"/>
      <c r="H30868" s="64"/>
      <c r="O30868" s="87"/>
      <c r="P30868" s="127"/>
      <c r="Q30868" s="127"/>
      <c r="R30868" s="127"/>
    </row>
    <row r="30869" spans="7:18" x14ac:dyDescent="0.2">
      <c r="G30869" s="64"/>
      <c r="H30869" s="64"/>
      <c r="O30869" s="87"/>
      <c r="P30869" s="127"/>
      <c r="Q30869" s="127"/>
      <c r="R30869" s="127"/>
    </row>
    <row r="30870" spans="7:18" x14ac:dyDescent="0.2">
      <c r="G30870" s="64"/>
      <c r="H30870" s="64"/>
      <c r="O30870" s="87"/>
      <c r="P30870" s="127"/>
      <c r="Q30870" s="127"/>
      <c r="R30870" s="127"/>
    </row>
    <row r="30871" spans="7:18" x14ac:dyDescent="0.2">
      <c r="G30871" s="64"/>
      <c r="H30871" s="64"/>
      <c r="O30871" s="87"/>
      <c r="P30871" s="127"/>
      <c r="Q30871" s="127"/>
      <c r="R30871" s="127"/>
    </row>
    <row r="30872" spans="7:18" x14ac:dyDescent="0.2">
      <c r="G30872" s="64"/>
      <c r="H30872" s="64"/>
      <c r="O30872" s="87"/>
      <c r="P30872" s="127"/>
      <c r="Q30872" s="127"/>
      <c r="R30872" s="127"/>
    </row>
    <row r="30873" spans="7:18" x14ac:dyDescent="0.2">
      <c r="G30873" s="64"/>
      <c r="H30873" s="64"/>
      <c r="O30873" s="87"/>
      <c r="P30873" s="127"/>
      <c r="Q30873" s="127"/>
      <c r="R30873" s="127"/>
    </row>
    <row r="30874" spans="7:18" x14ac:dyDescent="0.2">
      <c r="G30874" s="64"/>
      <c r="H30874" s="64"/>
      <c r="O30874" s="87"/>
      <c r="P30874" s="127"/>
      <c r="Q30874" s="127"/>
      <c r="R30874" s="127"/>
    </row>
    <row r="30875" spans="7:18" x14ac:dyDescent="0.2">
      <c r="G30875" s="64"/>
      <c r="H30875" s="64"/>
      <c r="O30875" s="87"/>
      <c r="P30875" s="127"/>
      <c r="Q30875" s="127"/>
      <c r="R30875" s="127"/>
    </row>
    <row r="30876" spans="7:18" x14ac:dyDescent="0.2">
      <c r="G30876" s="64"/>
      <c r="H30876" s="64"/>
      <c r="O30876" s="87"/>
      <c r="P30876" s="127"/>
      <c r="Q30876" s="127"/>
      <c r="R30876" s="127"/>
    </row>
    <row r="30877" spans="7:18" x14ac:dyDescent="0.2">
      <c r="G30877" s="64"/>
      <c r="H30877" s="64"/>
      <c r="O30877" s="87"/>
      <c r="P30877" s="127"/>
      <c r="Q30877" s="127"/>
      <c r="R30877" s="127"/>
    </row>
    <row r="30878" spans="7:18" x14ac:dyDescent="0.2">
      <c r="G30878" s="64"/>
      <c r="H30878" s="64"/>
      <c r="O30878" s="87"/>
      <c r="P30878" s="127"/>
      <c r="Q30878" s="127"/>
      <c r="R30878" s="127"/>
    </row>
    <row r="30879" spans="7:18" x14ac:dyDescent="0.2">
      <c r="G30879" s="64"/>
      <c r="H30879" s="64"/>
      <c r="O30879" s="87"/>
      <c r="P30879" s="127"/>
      <c r="Q30879" s="127"/>
      <c r="R30879" s="127"/>
    </row>
    <row r="30880" spans="7:18" x14ac:dyDescent="0.2">
      <c r="G30880" s="64"/>
      <c r="H30880" s="64"/>
      <c r="O30880" s="87"/>
      <c r="P30880" s="127"/>
      <c r="Q30880" s="127"/>
      <c r="R30880" s="127"/>
    </row>
    <row r="30881" spans="7:18" x14ac:dyDescent="0.2">
      <c r="G30881" s="64"/>
      <c r="H30881" s="64"/>
      <c r="O30881" s="87"/>
      <c r="P30881" s="127"/>
      <c r="Q30881" s="127"/>
      <c r="R30881" s="127"/>
    </row>
    <row r="30882" spans="7:18" x14ac:dyDescent="0.2">
      <c r="G30882" s="64"/>
      <c r="H30882" s="64"/>
      <c r="O30882" s="87"/>
      <c r="P30882" s="127"/>
      <c r="Q30882" s="127"/>
      <c r="R30882" s="127"/>
    </row>
    <row r="30883" spans="7:18" x14ac:dyDescent="0.2">
      <c r="G30883" s="64"/>
      <c r="H30883" s="64"/>
      <c r="O30883" s="87"/>
      <c r="P30883" s="127"/>
      <c r="Q30883" s="127"/>
      <c r="R30883" s="127"/>
    </row>
    <row r="30884" spans="7:18" x14ac:dyDescent="0.2">
      <c r="G30884" s="64"/>
      <c r="H30884" s="64"/>
      <c r="O30884" s="87"/>
      <c r="P30884" s="127"/>
      <c r="Q30884" s="127"/>
      <c r="R30884" s="127"/>
    </row>
    <row r="30885" spans="7:18" x14ac:dyDescent="0.2">
      <c r="G30885" s="64"/>
      <c r="H30885" s="64"/>
      <c r="O30885" s="87"/>
      <c r="P30885" s="127"/>
      <c r="Q30885" s="127"/>
      <c r="R30885" s="127"/>
    </row>
    <row r="30886" spans="7:18" x14ac:dyDescent="0.2">
      <c r="G30886" s="64"/>
      <c r="H30886" s="64"/>
      <c r="O30886" s="87"/>
      <c r="P30886" s="127"/>
      <c r="Q30886" s="127"/>
      <c r="R30886" s="127"/>
    </row>
    <row r="30887" spans="7:18" x14ac:dyDescent="0.2">
      <c r="G30887" s="64"/>
      <c r="H30887" s="64"/>
      <c r="O30887" s="87"/>
      <c r="P30887" s="127"/>
      <c r="Q30887" s="127"/>
      <c r="R30887" s="127"/>
    </row>
    <row r="30888" spans="7:18" x14ac:dyDescent="0.2">
      <c r="G30888" s="64"/>
      <c r="H30888" s="64"/>
      <c r="O30888" s="87"/>
      <c r="P30888" s="127"/>
      <c r="Q30888" s="127"/>
      <c r="R30888" s="127"/>
    </row>
    <row r="30889" spans="7:18" x14ac:dyDescent="0.2">
      <c r="G30889" s="64"/>
      <c r="H30889" s="64"/>
      <c r="O30889" s="87"/>
      <c r="P30889" s="127"/>
      <c r="Q30889" s="127"/>
      <c r="R30889" s="127"/>
    </row>
    <row r="30890" spans="7:18" x14ac:dyDescent="0.2">
      <c r="G30890" s="64"/>
      <c r="H30890" s="64"/>
      <c r="O30890" s="87"/>
      <c r="P30890" s="127"/>
      <c r="Q30890" s="127"/>
      <c r="R30890" s="127"/>
    </row>
    <row r="30891" spans="7:18" x14ac:dyDescent="0.2">
      <c r="G30891" s="64"/>
      <c r="H30891" s="64"/>
      <c r="O30891" s="87"/>
      <c r="P30891" s="127"/>
      <c r="Q30891" s="127"/>
      <c r="R30891" s="127"/>
    </row>
    <row r="30892" spans="7:18" x14ac:dyDescent="0.2">
      <c r="G30892" s="64"/>
      <c r="H30892" s="64"/>
      <c r="O30892" s="87"/>
      <c r="P30892" s="127"/>
      <c r="Q30892" s="127"/>
      <c r="R30892" s="127"/>
    </row>
    <row r="30893" spans="7:18" x14ac:dyDescent="0.2">
      <c r="G30893" s="64"/>
      <c r="H30893" s="64"/>
      <c r="O30893" s="87"/>
      <c r="P30893" s="127"/>
      <c r="Q30893" s="127"/>
      <c r="R30893" s="127"/>
    </row>
    <row r="30894" spans="7:18" x14ac:dyDescent="0.2">
      <c r="G30894" s="64"/>
      <c r="H30894" s="64"/>
      <c r="O30894" s="87"/>
      <c r="P30894" s="127"/>
      <c r="Q30894" s="127"/>
      <c r="R30894" s="127"/>
    </row>
    <row r="30895" spans="7:18" x14ac:dyDescent="0.2">
      <c r="G30895" s="64"/>
      <c r="H30895" s="64"/>
      <c r="O30895" s="87"/>
      <c r="P30895" s="127"/>
      <c r="Q30895" s="127"/>
      <c r="R30895" s="127"/>
    </row>
    <row r="30896" spans="7:18" x14ac:dyDescent="0.2">
      <c r="G30896" s="64"/>
      <c r="H30896" s="64"/>
      <c r="O30896" s="87"/>
      <c r="P30896" s="127"/>
      <c r="Q30896" s="127"/>
      <c r="R30896" s="127"/>
    </row>
    <row r="30897" spans="7:18" x14ac:dyDescent="0.2">
      <c r="G30897" s="64"/>
      <c r="H30897" s="64"/>
      <c r="O30897" s="87"/>
      <c r="P30897" s="127"/>
      <c r="Q30897" s="127"/>
      <c r="R30897" s="127"/>
    </row>
    <row r="30898" spans="7:18" x14ac:dyDescent="0.2">
      <c r="G30898" s="64"/>
      <c r="H30898" s="64"/>
      <c r="O30898" s="87"/>
      <c r="P30898" s="127"/>
      <c r="Q30898" s="127"/>
      <c r="R30898" s="127"/>
    </row>
    <row r="30899" spans="7:18" x14ac:dyDescent="0.2">
      <c r="G30899" s="64"/>
      <c r="H30899" s="64"/>
      <c r="O30899" s="87"/>
      <c r="P30899" s="127"/>
      <c r="Q30899" s="127"/>
      <c r="R30899" s="127"/>
    </row>
    <row r="30900" spans="7:18" x14ac:dyDescent="0.2">
      <c r="G30900" s="64"/>
      <c r="H30900" s="64"/>
      <c r="O30900" s="87"/>
      <c r="P30900" s="127"/>
      <c r="Q30900" s="127"/>
      <c r="R30900" s="127"/>
    </row>
    <row r="30901" spans="7:18" x14ac:dyDescent="0.2">
      <c r="G30901" s="64"/>
      <c r="H30901" s="64"/>
      <c r="O30901" s="87"/>
      <c r="P30901" s="127"/>
      <c r="Q30901" s="127"/>
      <c r="R30901" s="127"/>
    </row>
    <row r="30902" spans="7:18" x14ac:dyDescent="0.2">
      <c r="G30902" s="64"/>
      <c r="H30902" s="64"/>
      <c r="O30902" s="87"/>
      <c r="P30902" s="127"/>
      <c r="Q30902" s="127"/>
      <c r="R30902" s="127"/>
    </row>
    <row r="30903" spans="7:18" x14ac:dyDescent="0.2">
      <c r="G30903" s="64"/>
      <c r="H30903" s="64"/>
      <c r="O30903" s="87"/>
      <c r="P30903" s="127"/>
      <c r="Q30903" s="127"/>
      <c r="R30903" s="127"/>
    </row>
    <row r="30904" spans="7:18" x14ac:dyDescent="0.2">
      <c r="G30904" s="64"/>
      <c r="H30904" s="64"/>
      <c r="O30904" s="87"/>
      <c r="P30904" s="127"/>
      <c r="Q30904" s="127"/>
      <c r="R30904" s="127"/>
    </row>
    <row r="30905" spans="7:18" x14ac:dyDescent="0.2">
      <c r="G30905" s="64"/>
      <c r="H30905" s="64"/>
      <c r="O30905" s="87"/>
      <c r="P30905" s="127"/>
      <c r="Q30905" s="127"/>
      <c r="R30905" s="127"/>
    </row>
    <row r="30906" spans="7:18" x14ac:dyDescent="0.2">
      <c r="G30906" s="64"/>
      <c r="H30906" s="64"/>
      <c r="O30906" s="87"/>
      <c r="P30906" s="127"/>
      <c r="Q30906" s="127"/>
      <c r="R30906" s="127"/>
    </row>
    <row r="30907" spans="7:18" x14ac:dyDescent="0.2">
      <c r="G30907" s="64"/>
      <c r="H30907" s="64"/>
      <c r="O30907" s="87"/>
      <c r="P30907" s="127"/>
      <c r="Q30907" s="127"/>
      <c r="R30907" s="127"/>
    </row>
    <row r="30908" spans="7:18" x14ac:dyDescent="0.2">
      <c r="G30908" s="64"/>
      <c r="H30908" s="64"/>
      <c r="O30908" s="87"/>
      <c r="P30908" s="127"/>
      <c r="Q30908" s="127"/>
      <c r="R30908" s="127"/>
    </row>
    <row r="30909" spans="7:18" x14ac:dyDescent="0.2">
      <c r="G30909" s="64"/>
      <c r="H30909" s="64"/>
      <c r="O30909" s="87"/>
      <c r="P30909" s="127"/>
      <c r="Q30909" s="127"/>
      <c r="R30909" s="127"/>
    </row>
    <row r="30910" spans="7:18" x14ac:dyDescent="0.2">
      <c r="G30910" s="64"/>
      <c r="H30910" s="64"/>
      <c r="O30910" s="87"/>
      <c r="P30910" s="127"/>
      <c r="Q30910" s="127"/>
      <c r="R30910" s="127"/>
    </row>
    <row r="30911" spans="7:18" x14ac:dyDescent="0.2">
      <c r="G30911" s="64"/>
      <c r="H30911" s="64"/>
      <c r="O30911" s="87"/>
      <c r="P30911" s="127"/>
      <c r="Q30911" s="127"/>
      <c r="R30911" s="127"/>
    </row>
    <row r="30912" spans="7:18" x14ac:dyDescent="0.2">
      <c r="G30912" s="64"/>
      <c r="H30912" s="64"/>
      <c r="O30912" s="87"/>
      <c r="P30912" s="127"/>
      <c r="Q30912" s="127"/>
      <c r="R30912" s="127"/>
    </row>
    <row r="30913" spans="7:18" x14ac:dyDescent="0.2">
      <c r="G30913" s="64"/>
      <c r="H30913" s="64"/>
      <c r="O30913" s="87"/>
      <c r="P30913" s="127"/>
      <c r="Q30913" s="127"/>
      <c r="R30913" s="127"/>
    </row>
    <row r="30914" spans="7:18" x14ac:dyDescent="0.2">
      <c r="G30914" s="64"/>
      <c r="H30914" s="64"/>
      <c r="O30914" s="87"/>
      <c r="P30914" s="127"/>
      <c r="Q30914" s="127"/>
      <c r="R30914" s="127"/>
    </row>
    <row r="30915" spans="7:18" x14ac:dyDescent="0.2">
      <c r="G30915" s="64"/>
      <c r="H30915" s="64"/>
      <c r="O30915" s="87"/>
      <c r="P30915" s="127"/>
      <c r="Q30915" s="127"/>
      <c r="R30915" s="127"/>
    </row>
    <row r="30916" spans="7:18" x14ac:dyDescent="0.2">
      <c r="G30916" s="64"/>
      <c r="H30916" s="64"/>
      <c r="O30916" s="87"/>
      <c r="P30916" s="127"/>
      <c r="Q30916" s="127"/>
      <c r="R30916" s="127"/>
    </row>
    <row r="30917" spans="7:18" x14ac:dyDescent="0.2">
      <c r="G30917" s="64"/>
      <c r="H30917" s="64"/>
      <c r="O30917" s="87"/>
      <c r="P30917" s="127"/>
      <c r="Q30917" s="127"/>
      <c r="R30917" s="127"/>
    </row>
    <row r="30918" spans="7:18" x14ac:dyDescent="0.2">
      <c r="G30918" s="64"/>
      <c r="H30918" s="64"/>
      <c r="O30918" s="87"/>
      <c r="P30918" s="127"/>
      <c r="Q30918" s="127"/>
      <c r="R30918" s="127"/>
    </row>
    <row r="30919" spans="7:18" x14ac:dyDescent="0.2">
      <c r="G30919" s="64"/>
      <c r="H30919" s="64"/>
      <c r="O30919" s="87"/>
      <c r="P30919" s="127"/>
      <c r="Q30919" s="127"/>
      <c r="R30919" s="127"/>
    </row>
    <row r="30920" spans="7:18" x14ac:dyDescent="0.2">
      <c r="G30920" s="64"/>
      <c r="H30920" s="64"/>
      <c r="O30920" s="87"/>
      <c r="P30920" s="127"/>
      <c r="Q30920" s="127"/>
      <c r="R30920" s="127"/>
    </row>
    <row r="30921" spans="7:18" x14ac:dyDescent="0.2">
      <c r="G30921" s="64"/>
      <c r="H30921" s="64"/>
      <c r="O30921" s="87"/>
      <c r="P30921" s="127"/>
      <c r="Q30921" s="127"/>
      <c r="R30921" s="127"/>
    </row>
    <row r="30922" spans="7:18" x14ac:dyDescent="0.2">
      <c r="G30922" s="64"/>
      <c r="H30922" s="64"/>
      <c r="O30922" s="87"/>
      <c r="P30922" s="127"/>
      <c r="Q30922" s="127"/>
      <c r="R30922" s="127"/>
    </row>
    <row r="30923" spans="7:18" x14ac:dyDescent="0.2">
      <c r="G30923" s="64"/>
      <c r="H30923" s="64"/>
      <c r="O30923" s="87"/>
      <c r="P30923" s="127"/>
      <c r="Q30923" s="127"/>
      <c r="R30923" s="127"/>
    </row>
    <row r="30924" spans="7:18" x14ac:dyDescent="0.2">
      <c r="G30924" s="64"/>
      <c r="H30924" s="64"/>
      <c r="O30924" s="87"/>
      <c r="P30924" s="127"/>
      <c r="Q30924" s="127"/>
      <c r="R30924" s="127"/>
    </row>
    <row r="30925" spans="7:18" x14ac:dyDescent="0.2">
      <c r="G30925" s="64"/>
      <c r="H30925" s="64"/>
      <c r="O30925" s="87"/>
      <c r="P30925" s="127"/>
      <c r="Q30925" s="127"/>
      <c r="R30925" s="127"/>
    </row>
    <row r="30926" spans="7:18" x14ac:dyDescent="0.2">
      <c r="G30926" s="64"/>
      <c r="H30926" s="64"/>
      <c r="O30926" s="87"/>
      <c r="P30926" s="127"/>
      <c r="Q30926" s="127"/>
      <c r="R30926" s="127"/>
    </row>
    <row r="30927" spans="7:18" x14ac:dyDescent="0.2">
      <c r="G30927" s="64"/>
      <c r="H30927" s="64"/>
      <c r="O30927" s="87"/>
      <c r="P30927" s="127"/>
      <c r="Q30927" s="127"/>
      <c r="R30927" s="127"/>
    </row>
    <row r="30928" spans="7:18" x14ac:dyDescent="0.2">
      <c r="G30928" s="64"/>
      <c r="H30928" s="64"/>
      <c r="O30928" s="87"/>
      <c r="P30928" s="127"/>
      <c r="Q30928" s="127"/>
      <c r="R30928" s="127"/>
    </row>
    <row r="30929" spans="7:18" x14ac:dyDescent="0.2">
      <c r="G30929" s="64"/>
      <c r="H30929" s="64"/>
      <c r="O30929" s="87"/>
      <c r="P30929" s="127"/>
      <c r="Q30929" s="127"/>
      <c r="R30929" s="127"/>
    </row>
    <row r="30930" spans="7:18" x14ac:dyDescent="0.2">
      <c r="G30930" s="64"/>
      <c r="H30930" s="64"/>
      <c r="O30930" s="87"/>
      <c r="P30930" s="127"/>
      <c r="Q30930" s="127"/>
      <c r="R30930" s="127"/>
    </row>
    <row r="30931" spans="7:18" x14ac:dyDescent="0.2">
      <c r="G30931" s="64"/>
      <c r="H30931" s="64"/>
      <c r="O30931" s="87"/>
      <c r="P30931" s="127"/>
      <c r="Q30931" s="127"/>
      <c r="R30931" s="127"/>
    </row>
    <row r="30932" spans="7:18" x14ac:dyDescent="0.2">
      <c r="G30932" s="64"/>
      <c r="H30932" s="64"/>
      <c r="O30932" s="87"/>
      <c r="P30932" s="127"/>
      <c r="Q30932" s="127"/>
      <c r="R30932" s="127"/>
    </row>
    <row r="30933" spans="7:18" x14ac:dyDescent="0.2">
      <c r="G30933" s="64"/>
      <c r="H30933" s="64"/>
      <c r="O30933" s="87"/>
      <c r="P30933" s="127"/>
      <c r="Q30933" s="127"/>
      <c r="R30933" s="127"/>
    </row>
    <row r="30934" spans="7:18" x14ac:dyDescent="0.2">
      <c r="G30934" s="64"/>
      <c r="H30934" s="64"/>
      <c r="O30934" s="87"/>
      <c r="P30934" s="127"/>
      <c r="Q30934" s="127"/>
      <c r="R30934" s="127"/>
    </row>
    <row r="30935" spans="7:18" x14ac:dyDescent="0.2">
      <c r="G30935" s="64"/>
      <c r="H30935" s="64"/>
      <c r="O30935" s="87"/>
      <c r="P30935" s="127"/>
      <c r="Q30935" s="127"/>
      <c r="R30935" s="127"/>
    </row>
    <row r="30936" spans="7:18" x14ac:dyDescent="0.2">
      <c r="G30936" s="64"/>
      <c r="H30936" s="64"/>
      <c r="O30936" s="87"/>
      <c r="P30936" s="127"/>
      <c r="Q30936" s="127"/>
      <c r="R30936" s="127"/>
    </row>
    <row r="30937" spans="7:18" x14ac:dyDescent="0.2">
      <c r="G30937" s="64"/>
      <c r="H30937" s="64"/>
      <c r="O30937" s="87"/>
      <c r="P30937" s="127"/>
      <c r="Q30937" s="127"/>
      <c r="R30937" s="127"/>
    </row>
    <row r="30938" spans="7:18" x14ac:dyDescent="0.2">
      <c r="G30938" s="64"/>
      <c r="H30938" s="64"/>
      <c r="O30938" s="87"/>
      <c r="P30938" s="127"/>
      <c r="Q30938" s="127"/>
      <c r="R30938" s="127"/>
    </row>
    <row r="30939" spans="7:18" x14ac:dyDescent="0.2">
      <c r="G30939" s="64"/>
      <c r="H30939" s="64"/>
      <c r="O30939" s="87"/>
      <c r="P30939" s="127"/>
      <c r="Q30939" s="127"/>
      <c r="R30939" s="127"/>
    </row>
    <row r="30940" spans="7:18" x14ac:dyDescent="0.2">
      <c r="G30940" s="64"/>
      <c r="H30940" s="64"/>
      <c r="O30940" s="87"/>
      <c r="P30940" s="127"/>
      <c r="Q30940" s="127"/>
      <c r="R30940" s="127"/>
    </row>
    <row r="30941" spans="7:18" x14ac:dyDescent="0.2">
      <c r="G30941" s="64"/>
      <c r="H30941" s="64"/>
      <c r="O30941" s="87"/>
      <c r="P30941" s="127"/>
      <c r="Q30941" s="127"/>
      <c r="R30941" s="127"/>
    </row>
    <row r="30942" spans="7:18" x14ac:dyDescent="0.2">
      <c r="G30942" s="64"/>
      <c r="H30942" s="64"/>
      <c r="O30942" s="87"/>
      <c r="P30942" s="127"/>
      <c r="Q30942" s="127"/>
      <c r="R30942" s="127"/>
    </row>
    <row r="30943" spans="7:18" x14ac:dyDescent="0.2">
      <c r="G30943" s="64"/>
      <c r="H30943" s="64"/>
      <c r="O30943" s="87"/>
      <c r="P30943" s="127"/>
      <c r="Q30943" s="127"/>
      <c r="R30943" s="127"/>
    </row>
    <row r="30944" spans="7:18" x14ac:dyDescent="0.2">
      <c r="G30944" s="64"/>
      <c r="H30944" s="64"/>
      <c r="O30944" s="87"/>
      <c r="P30944" s="127"/>
      <c r="Q30944" s="127"/>
      <c r="R30944" s="127"/>
    </row>
    <row r="30945" spans="7:18" x14ac:dyDescent="0.2">
      <c r="G30945" s="64"/>
      <c r="H30945" s="64"/>
      <c r="O30945" s="87"/>
      <c r="P30945" s="127"/>
      <c r="Q30945" s="127"/>
      <c r="R30945" s="127"/>
    </row>
    <row r="30946" spans="7:18" x14ac:dyDescent="0.2">
      <c r="G30946" s="64"/>
      <c r="H30946" s="64"/>
      <c r="O30946" s="87"/>
      <c r="P30946" s="127"/>
      <c r="Q30946" s="127"/>
      <c r="R30946" s="127"/>
    </row>
    <row r="30947" spans="7:18" x14ac:dyDescent="0.2">
      <c r="G30947" s="64"/>
      <c r="H30947" s="64"/>
      <c r="O30947" s="87"/>
      <c r="P30947" s="127"/>
      <c r="Q30947" s="127"/>
      <c r="R30947" s="127"/>
    </row>
    <row r="30948" spans="7:18" x14ac:dyDescent="0.2">
      <c r="G30948" s="64"/>
      <c r="H30948" s="64"/>
      <c r="O30948" s="87"/>
      <c r="P30948" s="127"/>
      <c r="Q30948" s="127"/>
      <c r="R30948" s="127"/>
    </row>
    <row r="30949" spans="7:18" x14ac:dyDescent="0.2">
      <c r="G30949" s="64"/>
      <c r="H30949" s="64"/>
      <c r="O30949" s="87"/>
      <c r="P30949" s="127"/>
      <c r="Q30949" s="127"/>
      <c r="R30949" s="127"/>
    </row>
    <row r="30950" spans="7:18" x14ac:dyDescent="0.2">
      <c r="G30950" s="64"/>
      <c r="H30950" s="64"/>
      <c r="O30950" s="87"/>
      <c r="P30950" s="127"/>
      <c r="Q30950" s="127"/>
      <c r="R30950" s="127"/>
    </row>
    <row r="30951" spans="7:18" x14ac:dyDescent="0.2">
      <c r="G30951" s="64"/>
      <c r="H30951" s="64"/>
      <c r="O30951" s="87"/>
      <c r="P30951" s="127"/>
      <c r="Q30951" s="127"/>
      <c r="R30951" s="127"/>
    </row>
    <row r="30952" spans="7:18" x14ac:dyDescent="0.2">
      <c r="G30952" s="64"/>
      <c r="H30952" s="64"/>
      <c r="O30952" s="87"/>
      <c r="P30952" s="127"/>
      <c r="Q30952" s="127"/>
      <c r="R30952" s="127"/>
    </row>
    <row r="30953" spans="7:18" x14ac:dyDescent="0.2">
      <c r="G30953" s="64"/>
      <c r="H30953" s="64"/>
      <c r="O30953" s="87"/>
      <c r="P30953" s="127"/>
      <c r="Q30953" s="127"/>
      <c r="R30953" s="127"/>
    </row>
    <row r="30954" spans="7:18" x14ac:dyDescent="0.2">
      <c r="G30954" s="64"/>
      <c r="H30954" s="64"/>
      <c r="O30954" s="87"/>
      <c r="P30954" s="127"/>
      <c r="Q30954" s="127"/>
      <c r="R30954" s="127"/>
    </row>
    <row r="30955" spans="7:18" x14ac:dyDescent="0.2">
      <c r="G30955" s="64"/>
      <c r="H30955" s="64"/>
      <c r="O30955" s="87"/>
      <c r="P30955" s="127"/>
      <c r="Q30955" s="127"/>
      <c r="R30955" s="127"/>
    </row>
    <row r="30956" spans="7:18" x14ac:dyDescent="0.2">
      <c r="G30956" s="64"/>
      <c r="H30956" s="64"/>
      <c r="O30956" s="87"/>
      <c r="P30956" s="127"/>
      <c r="Q30956" s="127"/>
      <c r="R30956" s="127"/>
    </row>
    <row r="30957" spans="7:18" x14ac:dyDescent="0.2">
      <c r="G30957" s="64"/>
      <c r="H30957" s="64"/>
      <c r="O30957" s="87"/>
      <c r="P30957" s="127"/>
      <c r="Q30957" s="127"/>
      <c r="R30957" s="127"/>
    </row>
    <row r="30958" spans="7:18" x14ac:dyDescent="0.2">
      <c r="G30958" s="64"/>
      <c r="H30958" s="64"/>
      <c r="O30958" s="87"/>
      <c r="P30958" s="127"/>
      <c r="Q30958" s="127"/>
      <c r="R30958" s="127"/>
    </row>
    <row r="30959" spans="7:18" x14ac:dyDescent="0.2">
      <c r="G30959" s="64"/>
      <c r="H30959" s="64"/>
      <c r="O30959" s="87"/>
      <c r="P30959" s="127"/>
      <c r="Q30959" s="127"/>
      <c r="R30959" s="127"/>
    </row>
    <row r="30960" spans="7:18" x14ac:dyDescent="0.2">
      <c r="G30960" s="64"/>
      <c r="H30960" s="64"/>
      <c r="O30960" s="87"/>
      <c r="P30960" s="127"/>
      <c r="Q30960" s="127"/>
      <c r="R30960" s="127"/>
    </row>
    <row r="30961" spans="7:18" x14ac:dyDescent="0.2">
      <c r="G30961" s="64"/>
      <c r="H30961" s="64"/>
      <c r="O30961" s="87"/>
      <c r="P30961" s="127"/>
      <c r="Q30961" s="127"/>
      <c r="R30961" s="127"/>
    </row>
    <row r="30962" spans="7:18" x14ac:dyDescent="0.2">
      <c r="G30962" s="64"/>
      <c r="H30962" s="64"/>
      <c r="O30962" s="87"/>
      <c r="P30962" s="127"/>
      <c r="Q30962" s="127"/>
      <c r="R30962" s="127"/>
    </row>
    <row r="30963" spans="7:18" x14ac:dyDescent="0.2">
      <c r="G30963" s="64"/>
      <c r="H30963" s="64"/>
      <c r="O30963" s="87"/>
      <c r="P30963" s="127"/>
      <c r="Q30963" s="127"/>
      <c r="R30963" s="127"/>
    </row>
    <row r="30964" spans="7:18" x14ac:dyDescent="0.2">
      <c r="G30964" s="64"/>
      <c r="H30964" s="64"/>
      <c r="O30964" s="87"/>
      <c r="P30964" s="127"/>
      <c r="Q30964" s="127"/>
      <c r="R30964" s="127"/>
    </row>
    <row r="30965" spans="7:18" x14ac:dyDescent="0.2">
      <c r="G30965" s="64"/>
      <c r="H30965" s="64"/>
      <c r="O30965" s="87"/>
      <c r="P30965" s="127"/>
      <c r="Q30965" s="127"/>
      <c r="R30965" s="127"/>
    </row>
    <row r="30966" spans="7:18" x14ac:dyDescent="0.2">
      <c r="G30966" s="64"/>
      <c r="H30966" s="64"/>
      <c r="O30966" s="87"/>
      <c r="P30966" s="127"/>
      <c r="Q30966" s="127"/>
      <c r="R30966" s="127"/>
    </row>
    <row r="30967" spans="7:18" x14ac:dyDescent="0.2">
      <c r="G30967" s="64"/>
      <c r="H30967" s="64"/>
      <c r="O30967" s="87"/>
      <c r="P30967" s="127"/>
      <c r="Q30967" s="127"/>
      <c r="R30967" s="127"/>
    </row>
    <row r="30968" spans="7:18" x14ac:dyDescent="0.2">
      <c r="G30968" s="64"/>
      <c r="H30968" s="64"/>
      <c r="O30968" s="87"/>
      <c r="P30968" s="127"/>
      <c r="Q30968" s="127"/>
      <c r="R30968" s="127"/>
    </row>
    <row r="30969" spans="7:18" x14ac:dyDescent="0.2">
      <c r="G30969" s="64"/>
      <c r="H30969" s="64"/>
      <c r="O30969" s="87"/>
      <c r="P30969" s="127"/>
      <c r="Q30969" s="127"/>
      <c r="R30969" s="127"/>
    </row>
    <row r="30970" spans="7:18" x14ac:dyDescent="0.2">
      <c r="G30970" s="64"/>
      <c r="H30970" s="64"/>
      <c r="O30970" s="87"/>
      <c r="P30970" s="127"/>
      <c r="Q30970" s="127"/>
      <c r="R30970" s="127"/>
    </row>
    <row r="30971" spans="7:18" x14ac:dyDescent="0.2">
      <c r="G30971" s="64"/>
      <c r="H30971" s="64"/>
      <c r="O30971" s="87"/>
      <c r="P30971" s="127"/>
      <c r="Q30971" s="127"/>
      <c r="R30971" s="127"/>
    </row>
    <row r="30972" spans="7:18" x14ac:dyDescent="0.2">
      <c r="G30972" s="64"/>
      <c r="H30972" s="64"/>
      <c r="O30972" s="87"/>
      <c r="P30972" s="127"/>
      <c r="Q30972" s="127"/>
      <c r="R30972" s="127"/>
    </row>
    <row r="30973" spans="7:18" x14ac:dyDescent="0.2">
      <c r="G30973" s="64"/>
      <c r="H30973" s="64"/>
      <c r="O30973" s="87"/>
      <c r="P30973" s="127"/>
      <c r="Q30973" s="127"/>
      <c r="R30973" s="127"/>
    </row>
    <row r="30974" spans="7:18" x14ac:dyDescent="0.2">
      <c r="G30974" s="64"/>
      <c r="H30974" s="64"/>
      <c r="O30974" s="87"/>
      <c r="P30974" s="127"/>
      <c r="Q30974" s="127"/>
      <c r="R30974" s="127"/>
    </row>
    <row r="30975" spans="7:18" x14ac:dyDescent="0.2">
      <c r="G30975" s="64"/>
      <c r="H30975" s="64"/>
      <c r="O30975" s="87"/>
      <c r="P30975" s="127"/>
      <c r="Q30975" s="127"/>
      <c r="R30975" s="127"/>
    </row>
    <row r="30976" spans="7:18" x14ac:dyDescent="0.2">
      <c r="G30976" s="64"/>
      <c r="H30976" s="64"/>
      <c r="O30976" s="87"/>
      <c r="P30976" s="127"/>
      <c r="Q30976" s="127"/>
      <c r="R30976" s="127"/>
    </row>
    <row r="30977" spans="7:18" x14ac:dyDescent="0.2">
      <c r="G30977" s="64"/>
      <c r="H30977" s="64"/>
      <c r="O30977" s="87"/>
      <c r="P30977" s="127"/>
      <c r="Q30977" s="127"/>
      <c r="R30977" s="127"/>
    </row>
    <row r="30978" spans="7:18" x14ac:dyDescent="0.2">
      <c r="G30978" s="64"/>
      <c r="H30978" s="64"/>
      <c r="O30978" s="87"/>
      <c r="P30978" s="127"/>
      <c r="Q30978" s="127"/>
      <c r="R30978" s="127"/>
    </row>
    <row r="30979" spans="7:18" x14ac:dyDescent="0.2">
      <c r="G30979" s="64"/>
      <c r="H30979" s="64"/>
      <c r="O30979" s="87"/>
      <c r="P30979" s="127"/>
      <c r="Q30979" s="127"/>
      <c r="R30979" s="127"/>
    </row>
    <row r="30980" spans="7:18" x14ac:dyDescent="0.2">
      <c r="G30980" s="64"/>
      <c r="H30980" s="64"/>
      <c r="O30980" s="87"/>
      <c r="P30980" s="127"/>
      <c r="Q30980" s="127"/>
      <c r="R30980" s="127"/>
    </row>
    <row r="30981" spans="7:18" x14ac:dyDescent="0.2">
      <c r="G30981" s="64"/>
      <c r="H30981" s="64"/>
      <c r="O30981" s="87"/>
      <c r="P30981" s="127"/>
      <c r="Q30981" s="127"/>
      <c r="R30981" s="127"/>
    </row>
    <row r="30982" spans="7:18" x14ac:dyDescent="0.2">
      <c r="G30982" s="64"/>
      <c r="H30982" s="64"/>
      <c r="O30982" s="87"/>
      <c r="P30982" s="127"/>
      <c r="Q30982" s="127"/>
      <c r="R30982" s="127"/>
    </row>
    <row r="30983" spans="7:18" x14ac:dyDescent="0.2">
      <c r="G30983" s="64"/>
      <c r="H30983" s="64"/>
      <c r="O30983" s="87"/>
      <c r="P30983" s="127"/>
      <c r="Q30983" s="127"/>
      <c r="R30983" s="127"/>
    </row>
    <row r="30984" spans="7:18" x14ac:dyDescent="0.2">
      <c r="G30984" s="64"/>
      <c r="H30984" s="64"/>
      <c r="O30984" s="87"/>
      <c r="P30984" s="127"/>
      <c r="Q30984" s="127"/>
      <c r="R30984" s="127"/>
    </row>
    <row r="30985" spans="7:18" x14ac:dyDescent="0.2">
      <c r="G30985" s="64"/>
      <c r="H30985" s="64"/>
      <c r="O30985" s="87"/>
      <c r="P30985" s="127"/>
      <c r="Q30985" s="127"/>
      <c r="R30985" s="127"/>
    </row>
    <row r="30986" spans="7:18" x14ac:dyDescent="0.2">
      <c r="G30986" s="64"/>
      <c r="H30986" s="64"/>
      <c r="O30986" s="87"/>
      <c r="P30986" s="127"/>
      <c r="Q30986" s="127"/>
      <c r="R30986" s="127"/>
    </row>
    <row r="30987" spans="7:18" x14ac:dyDescent="0.2">
      <c r="G30987" s="64"/>
      <c r="H30987" s="64"/>
      <c r="O30987" s="87"/>
      <c r="P30987" s="127"/>
      <c r="Q30987" s="127"/>
      <c r="R30987" s="127"/>
    </row>
    <row r="30988" spans="7:18" x14ac:dyDescent="0.2">
      <c r="G30988" s="64"/>
      <c r="H30988" s="64"/>
      <c r="O30988" s="87"/>
      <c r="P30988" s="127"/>
      <c r="Q30988" s="127"/>
      <c r="R30988" s="127"/>
    </row>
    <row r="30989" spans="7:18" x14ac:dyDescent="0.2">
      <c r="G30989" s="64"/>
      <c r="H30989" s="64"/>
      <c r="O30989" s="87"/>
      <c r="P30989" s="127"/>
      <c r="Q30989" s="127"/>
      <c r="R30989" s="127"/>
    </row>
    <row r="30990" spans="7:18" x14ac:dyDescent="0.2">
      <c r="G30990" s="64"/>
      <c r="H30990" s="64"/>
      <c r="O30990" s="87"/>
      <c r="P30990" s="127"/>
      <c r="Q30990" s="127"/>
      <c r="R30990" s="127"/>
    </row>
    <row r="30991" spans="7:18" x14ac:dyDescent="0.2">
      <c r="G30991" s="64"/>
      <c r="H30991" s="64"/>
      <c r="O30991" s="87"/>
      <c r="P30991" s="127"/>
      <c r="Q30991" s="127"/>
      <c r="R30991" s="127"/>
    </row>
    <row r="30992" spans="7:18" x14ac:dyDescent="0.2">
      <c r="G30992" s="64"/>
      <c r="H30992" s="64"/>
      <c r="O30992" s="87"/>
      <c r="P30992" s="127"/>
      <c r="Q30992" s="127"/>
      <c r="R30992" s="127"/>
    </row>
    <row r="30993" spans="7:18" x14ac:dyDescent="0.2">
      <c r="G30993" s="64"/>
      <c r="H30993" s="64"/>
      <c r="O30993" s="87"/>
      <c r="P30993" s="127"/>
      <c r="Q30993" s="127"/>
      <c r="R30993" s="127"/>
    </row>
    <row r="30994" spans="7:18" x14ac:dyDescent="0.2">
      <c r="G30994" s="64"/>
      <c r="H30994" s="64"/>
      <c r="O30994" s="87"/>
      <c r="P30994" s="127"/>
      <c r="Q30994" s="127"/>
      <c r="R30994" s="127"/>
    </row>
    <row r="30995" spans="7:18" x14ac:dyDescent="0.2">
      <c r="G30995" s="64"/>
      <c r="H30995" s="64"/>
      <c r="O30995" s="87"/>
      <c r="P30995" s="127"/>
      <c r="Q30995" s="127"/>
      <c r="R30995" s="127"/>
    </row>
    <row r="30996" spans="7:18" x14ac:dyDescent="0.2">
      <c r="G30996" s="64"/>
      <c r="H30996" s="64"/>
      <c r="O30996" s="87"/>
      <c r="P30996" s="127"/>
      <c r="Q30996" s="127"/>
      <c r="R30996" s="127"/>
    </row>
    <row r="30997" spans="7:18" x14ac:dyDescent="0.2">
      <c r="G30997" s="64"/>
      <c r="H30997" s="64"/>
      <c r="O30997" s="87"/>
      <c r="P30997" s="127"/>
      <c r="Q30997" s="127"/>
      <c r="R30997" s="127"/>
    </row>
    <row r="30998" spans="7:18" x14ac:dyDescent="0.2">
      <c r="G30998" s="64"/>
      <c r="H30998" s="64"/>
      <c r="O30998" s="87"/>
      <c r="P30998" s="127"/>
      <c r="Q30998" s="127"/>
      <c r="R30998" s="127"/>
    </row>
    <row r="30999" spans="7:18" x14ac:dyDescent="0.2">
      <c r="G30999" s="64"/>
      <c r="H30999" s="64"/>
      <c r="O30999" s="87"/>
      <c r="P30999" s="127"/>
      <c r="Q30999" s="127"/>
      <c r="R30999" s="127"/>
    </row>
    <row r="31000" spans="7:18" x14ac:dyDescent="0.2">
      <c r="G31000" s="64"/>
      <c r="H31000" s="64"/>
      <c r="O31000" s="87"/>
      <c r="P31000" s="127"/>
      <c r="Q31000" s="127"/>
      <c r="R31000" s="127"/>
    </row>
    <row r="31001" spans="7:18" x14ac:dyDescent="0.2">
      <c r="G31001" s="64"/>
      <c r="H31001" s="64"/>
      <c r="O31001" s="87"/>
      <c r="P31001" s="127"/>
      <c r="Q31001" s="127"/>
      <c r="R31001" s="127"/>
    </row>
    <row r="31002" spans="7:18" x14ac:dyDescent="0.2">
      <c r="G31002" s="64"/>
      <c r="H31002" s="64"/>
      <c r="O31002" s="87"/>
      <c r="P31002" s="127"/>
      <c r="Q31002" s="127"/>
      <c r="R31002" s="127"/>
    </row>
    <row r="31003" spans="7:18" x14ac:dyDescent="0.2">
      <c r="G31003" s="64"/>
      <c r="H31003" s="64"/>
      <c r="O31003" s="87"/>
      <c r="P31003" s="127"/>
      <c r="Q31003" s="127"/>
      <c r="R31003" s="127"/>
    </row>
    <row r="31004" spans="7:18" x14ac:dyDescent="0.2">
      <c r="G31004" s="64"/>
      <c r="H31004" s="64"/>
      <c r="O31004" s="87"/>
      <c r="P31004" s="127"/>
      <c r="Q31004" s="127"/>
      <c r="R31004" s="127"/>
    </row>
    <row r="31005" spans="7:18" x14ac:dyDescent="0.2">
      <c r="G31005" s="64"/>
      <c r="H31005" s="64"/>
      <c r="O31005" s="87"/>
      <c r="P31005" s="127"/>
      <c r="Q31005" s="127"/>
      <c r="R31005" s="127"/>
    </row>
    <row r="31006" spans="7:18" x14ac:dyDescent="0.2">
      <c r="G31006" s="64"/>
      <c r="H31006" s="64"/>
      <c r="O31006" s="87"/>
      <c r="P31006" s="127"/>
      <c r="Q31006" s="127"/>
      <c r="R31006" s="127"/>
    </row>
    <row r="31007" spans="7:18" x14ac:dyDescent="0.2">
      <c r="G31007" s="64"/>
      <c r="H31007" s="64"/>
      <c r="O31007" s="87"/>
      <c r="P31007" s="127"/>
      <c r="Q31007" s="127"/>
      <c r="R31007" s="127"/>
    </row>
    <row r="31008" spans="7:18" x14ac:dyDescent="0.2">
      <c r="G31008" s="64"/>
      <c r="H31008" s="64"/>
      <c r="O31008" s="87"/>
      <c r="P31008" s="127"/>
      <c r="Q31008" s="127"/>
      <c r="R31008" s="127"/>
    </row>
    <row r="31009" spans="7:18" x14ac:dyDescent="0.2">
      <c r="G31009" s="64"/>
      <c r="H31009" s="64"/>
      <c r="O31009" s="87"/>
      <c r="P31009" s="127"/>
      <c r="Q31009" s="127"/>
      <c r="R31009" s="127"/>
    </row>
    <row r="31010" spans="7:18" x14ac:dyDescent="0.2">
      <c r="G31010" s="64"/>
      <c r="H31010" s="64"/>
      <c r="O31010" s="87"/>
      <c r="P31010" s="127"/>
      <c r="Q31010" s="127"/>
      <c r="R31010" s="127"/>
    </row>
    <row r="31011" spans="7:18" x14ac:dyDescent="0.2">
      <c r="G31011" s="64"/>
      <c r="H31011" s="64"/>
      <c r="O31011" s="87"/>
      <c r="P31011" s="127"/>
      <c r="Q31011" s="127"/>
      <c r="R31011" s="127"/>
    </row>
    <row r="31012" spans="7:18" x14ac:dyDescent="0.2">
      <c r="G31012" s="64"/>
      <c r="H31012" s="64"/>
      <c r="O31012" s="87"/>
      <c r="P31012" s="127"/>
      <c r="Q31012" s="127"/>
      <c r="R31012" s="127"/>
    </row>
    <row r="31013" spans="7:18" x14ac:dyDescent="0.2">
      <c r="G31013" s="64"/>
      <c r="H31013" s="64"/>
      <c r="O31013" s="87"/>
      <c r="P31013" s="127"/>
      <c r="Q31013" s="127"/>
      <c r="R31013" s="127"/>
    </row>
    <row r="31014" spans="7:18" x14ac:dyDescent="0.2">
      <c r="G31014" s="64"/>
      <c r="H31014" s="64"/>
      <c r="O31014" s="87"/>
      <c r="P31014" s="127"/>
      <c r="Q31014" s="127"/>
      <c r="R31014" s="127"/>
    </row>
    <row r="31015" spans="7:18" x14ac:dyDescent="0.2">
      <c r="G31015" s="64"/>
      <c r="H31015" s="64"/>
      <c r="O31015" s="87"/>
      <c r="P31015" s="127"/>
      <c r="Q31015" s="127"/>
      <c r="R31015" s="127"/>
    </row>
    <row r="31016" spans="7:18" x14ac:dyDescent="0.2">
      <c r="G31016" s="64"/>
      <c r="H31016" s="64"/>
      <c r="O31016" s="87"/>
      <c r="P31016" s="127"/>
      <c r="Q31016" s="127"/>
      <c r="R31016" s="127"/>
    </row>
    <row r="31017" spans="7:18" x14ac:dyDescent="0.2">
      <c r="G31017" s="64"/>
      <c r="H31017" s="64"/>
      <c r="O31017" s="87"/>
      <c r="P31017" s="127"/>
      <c r="Q31017" s="127"/>
      <c r="R31017" s="127"/>
    </row>
    <row r="31018" spans="7:18" x14ac:dyDescent="0.2">
      <c r="G31018" s="64"/>
      <c r="H31018" s="64"/>
      <c r="O31018" s="87"/>
      <c r="P31018" s="127"/>
      <c r="Q31018" s="127"/>
      <c r="R31018" s="127"/>
    </row>
    <row r="31019" spans="7:18" x14ac:dyDescent="0.2">
      <c r="G31019" s="64"/>
      <c r="H31019" s="64"/>
      <c r="O31019" s="87"/>
      <c r="P31019" s="127"/>
      <c r="Q31019" s="127"/>
      <c r="R31019" s="127"/>
    </row>
    <row r="31020" spans="7:18" x14ac:dyDescent="0.2">
      <c r="G31020" s="64"/>
      <c r="H31020" s="64"/>
      <c r="O31020" s="87"/>
      <c r="P31020" s="127"/>
      <c r="Q31020" s="127"/>
      <c r="R31020" s="127"/>
    </row>
    <row r="31021" spans="7:18" x14ac:dyDescent="0.2">
      <c r="G31021" s="64"/>
      <c r="H31021" s="64"/>
      <c r="O31021" s="87"/>
      <c r="P31021" s="127"/>
      <c r="Q31021" s="127"/>
      <c r="R31021" s="127"/>
    </row>
    <row r="31022" spans="7:18" x14ac:dyDescent="0.2">
      <c r="G31022" s="64"/>
      <c r="H31022" s="64"/>
      <c r="O31022" s="87"/>
      <c r="P31022" s="127"/>
      <c r="Q31022" s="127"/>
      <c r="R31022" s="127"/>
    </row>
    <row r="31023" spans="7:18" x14ac:dyDescent="0.2">
      <c r="G31023" s="64"/>
      <c r="H31023" s="64"/>
      <c r="O31023" s="87"/>
      <c r="P31023" s="127"/>
      <c r="Q31023" s="127"/>
      <c r="R31023" s="127"/>
    </row>
    <row r="31024" spans="7:18" x14ac:dyDescent="0.2">
      <c r="G31024" s="64"/>
      <c r="H31024" s="64"/>
      <c r="O31024" s="87"/>
      <c r="P31024" s="127"/>
      <c r="Q31024" s="127"/>
      <c r="R31024" s="127"/>
    </row>
    <row r="31025" spans="7:18" x14ac:dyDescent="0.2">
      <c r="G31025" s="64"/>
      <c r="H31025" s="64"/>
      <c r="O31025" s="87"/>
      <c r="P31025" s="127"/>
      <c r="Q31025" s="127"/>
      <c r="R31025" s="127"/>
    </row>
    <row r="31026" spans="7:18" x14ac:dyDescent="0.2">
      <c r="G31026" s="64"/>
      <c r="H31026" s="64"/>
      <c r="O31026" s="87"/>
      <c r="P31026" s="127"/>
      <c r="Q31026" s="127"/>
      <c r="R31026" s="127"/>
    </row>
    <row r="31027" spans="7:18" x14ac:dyDescent="0.2">
      <c r="G31027" s="64"/>
      <c r="H31027" s="64"/>
      <c r="O31027" s="87"/>
      <c r="P31027" s="127"/>
      <c r="Q31027" s="127"/>
      <c r="R31027" s="127"/>
    </row>
    <row r="31028" spans="7:18" x14ac:dyDescent="0.2">
      <c r="G31028" s="64"/>
      <c r="H31028" s="64"/>
      <c r="O31028" s="87"/>
      <c r="P31028" s="127"/>
      <c r="Q31028" s="127"/>
      <c r="R31028" s="127"/>
    </row>
    <row r="31029" spans="7:18" x14ac:dyDescent="0.2">
      <c r="G31029" s="64"/>
      <c r="H31029" s="64"/>
      <c r="O31029" s="87"/>
      <c r="P31029" s="127"/>
      <c r="Q31029" s="127"/>
      <c r="R31029" s="127"/>
    </row>
    <row r="31030" spans="7:18" x14ac:dyDescent="0.2">
      <c r="G31030" s="64"/>
      <c r="H31030" s="64"/>
      <c r="O31030" s="87"/>
      <c r="P31030" s="127"/>
      <c r="Q31030" s="127"/>
      <c r="R31030" s="127"/>
    </row>
    <row r="31031" spans="7:18" x14ac:dyDescent="0.2">
      <c r="G31031" s="64"/>
      <c r="H31031" s="64"/>
      <c r="O31031" s="87"/>
      <c r="P31031" s="127"/>
      <c r="Q31031" s="127"/>
      <c r="R31031" s="127"/>
    </row>
    <row r="31032" spans="7:18" x14ac:dyDescent="0.2">
      <c r="G31032" s="64"/>
      <c r="H31032" s="64"/>
      <c r="O31032" s="87"/>
      <c r="P31032" s="127"/>
      <c r="Q31032" s="127"/>
      <c r="R31032" s="127"/>
    </row>
    <row r="31033" spans="7:18" x14ac:dyDescent="0.2">
      <c r="G31033" s="64"/>
      <c r="H31033" s="64"/>
      <c r="O31033" s="87"/>
      <c r="P31033" s="127"/>
      <c r="Q31033" s="127"/>
      <c r="R31033" s="127"/>
    </row>
    <row r="31034" spans="7:18" x14ac:dyDescent="0.2">
      <c r="G31034" s="64"/>
      <c r="H31034" s="64"/>
      <c r="O31034" s="87"/>
      <c r="P31034" s="127"/>
      <c r="Q31034" s="127"/>
      <c r="R31034" s="127"/>
    </row>
    <row r="31035" spans="7:18" x14ac:dyDescent="0.2">
      <c r="G31035" s="64"/>
      <c r="H31035" s="64"/>
      <c r="O31035" s="87"/>
      <c r="P31035" s="127"/>
      <c r="Q31035" s="127"/>
      <c r="R31035" s="127"/>
    </row>
    <row r="31036" spans="7:18" x14ac:dyDescent="0.2">
      <c r="G31036" s="64"/>
      <c r="H31036" s="64"/>
      <c r="O31036" s="87"/>
      <c r="P31036" s="127"/>
      <c r="Q31036" s="127"/>
      <c r="R31036" s="127"/>
    </row>
    <row r="31037" spans="7:18" x14ac:dyDescent="0.2">
      <c r="G31037" s="64"/>
      <c r="H31037" s="64"/>
      <c r="O31037" s="87"/>
      <c r="P31037" s="127"/>
      <c r="Q31037" s="127"/>
      <c r="R31037" s="127"/>
    </row>
    <row r="31038" spans="7:18" x14ac:dyDescent="0.2">
      <c r="G31038" s="64"/>
      <c r="H31038" s="64"/>
      <c r="O31038" s="87"/>
      <c r="P31038" s="127"/>
      <c r="Q31038" s="127"/>
      <c r="R31038" s="127"/>
    </row>
    <row r="31039" spans="7:18" x14ac:dyDescent="0.2">
      <c r="G31039" s="64"/>
      <c r="H31039" s="64"/>
      <c r="O31039" s="87"/>
      <c r="P31039" s="127"/>
      <c r="Q31039" s="127"/>
      <c r="R31039" s="127"/>
    </row>
    <row r="31040" spans="7:18" x14ac:dyDescent="0.2">
      <c r="G31040" s="64"/>
      <c r="H31040" s="64"/>
      <c r="O31040" s="87"/>
      <c r="P31040" s="127"/>
      <c r="Q31040" s="127"/>
      <c r="R31040" s="127"/>
    </row>
    <row r="31041" spans="7:18" x14ac:dyDescent="0.2">
      <c r="G31041" s="64"/>
      <c r="H31041" s="64"/>
      <c r="O31041" s="87"/>
      <c r="P31041" s="127"/>
      <c r="Q31041" s="127"/>
      <c r="R31041" s="127"/>
    </row>
    <row r="31042" spans="7:18" x14ac:dyDescent="0.2">
      <c r="G31042" s="64"/>
      <c r="H31042" s="64"/>
      <c r="O31042" s="87"/>
      <c r="P31042" s="127"/>
      <c r="Q31042" s="127"/>
      <c r="R31042" s="127"/>
    </row>
    <row r="31043" spans="7:18" x14ac:dyDescent="0.2">
      <c r="G31043" s="64"/>
      <c r="H31043" s="64"/>
      <c r="O31043" s="87"/>
      <c r="P31043" s="127"/>
      <c r="Q31043" s="127"/>
      <c r="R31043" s="127"/>
    </row>
    <row r="31044" spans="7:18" x14ac:dyDescent="0.2">
      <c r="G31044" s="64"/>
      <c r="H31044" s="64"/>
      <c r="O31044" s="87"/>
      <c r="P31044" s="127"/>
      <c r="Q31044" s="127"/>
      <c r="R31044" s="127"/>
    </row>
    <row r="31045" spans="7:18" x14ac:dyDescent="0.2">
      <c r="G31045" s="64"/>
      <c r="H31045" s="64"/>
      <c r="O31045" s="87"/>
      <c r="P31045" s="127"/>
      <c r="Q31045" s="127"/>
      <c r="R31045" s="127"/>
    </row>
    <row r="31046" spans="7:18" x14ac:dyDescent="0.2">
      <c r="G31046" s="64"/>
      <c r="H31046" s="64"/>
      <c r="O31046" s="87"/>
      <c r="P31046" s="127"/>
      <c r="Q31046" s="127"/>
      <c r="R31046" s="127"/>
    </row>
    <row r="31047" spans="7:18" x14ac:dyDescent="0.2">
      <c r="G31047" s="64"/>
      <c r="H31047" s="64"/>
      <c r="O31047" s="87"/>
      <c r="P31047" s="127"/>
      <c r="Q31047" s="127"/>
      <c r="R31047" s="127"/>
    </row>
    <row r="31048" spans="7:18" x14ac:dyDescent="0.2">
      <c r="G31048" s="64"/>
      <c r="H31048" s="64"/>
      <c r="O31048" s="87"/>
      <c r="P31048" s="127"/>
      <c r="Q31048" s="127"/>
      <c r="R31048" s="127"/>
    </row>
    <row r="31049" spans="7:18" x14ac:dyDescent="0.2">
      <c r="G31049" s="64"/>
      <c r="H31049" s="64"/>
      <c r="O31049" s="87"/>
      <c r="P31049" s="127"/>
      <c r="Q31049" s="127"/>
      <c r="R31049" s="127"/>
    </row>
    <row r="31050" spans="7:18" x14ac:dyDescent="0.2">
      <c r="G31050" s="64"/>
      <c r="H31050" s="64"/>
      <c r="O31050" s="87"/>
      <c r="P31050" s="127"/>
      <c r="Q31050" s="127"/>
      <c r="R31050" s="127"/>
    </row>
    <row r="31051" spans="7:18" x14ac:dyDescent="0.2">
      <c r="G31051" s="64"/>
      <c r="H31051" s="64"/>
      <c r="O31051" s="87"/>
      <c r="P31051" s="127"/>
      <c r="Q31051" s="127"/>
      <c r="R31051" s="127"/>
    </row>
    <row r="31052" spans="7:18" x14ac:dyDescent="0.2">
      <c r="G31052" s="64"/>
      <c r="H31052" s="64"/>
      <c r="O31052" s="87"/>
      <c r="P31052" s="127"/>
      <c r="Q31052" s="127"/>
      <c r="R31052" s="127"/>
    </row>
    <row r="31053" spans="7:18" x14ac:dyDescent="0.2">
      <c r="G31053" s="64"/>
      <c r="H31053" s="64"/>
      <c r="O31053" s="87"/>
      <c r="P31053" s="127"/>
      <c r="Q31053" s="127"/>
      <c r="R31053" s="127"/>
    </row>
    <row r="31054" spans="7:18" x14ac:dyDescent="0.2">
      <c r="G31054" s="64"/>
      <c r="H31054" s="64"/>
      <c r="O31054" s="87"/>
      <c r="P31054" s="127"/>
      <c r="Q31054" s="127"/>
      <c r="R31054" s="127"/>
    </row>
    <row r="31055" spans="7:18" x14ac:dyDescent="0.2">
      <c r="G31055" s="64"/>
      <c r="H31055" s="64"/>
      <c r="O31055" s="87"/>
      <c r="P31055" s="127"/>
      <c r="Q31055" s="127"/>
      <c r="R31055" s="127"/>
    </row>
    <row r="31056" spans="7:18" x14ac:dyDescent="0.2">
      <c r="G31056" s="64"/>
      <c r="H31056" s="64"/>
      <c r="O31056" s="87"/>
      <c r="P31056" s="127"/>
      <c r="Q31056" s="127"/>
      <c r="R31056" s="127"/>
    </row>
    <row r="31057" spans="7:18" x14ac:dyDescent="0.2">
      <c r="G31057" s="64"/>
      <c r="H31057" s="64"/>
      <c r="O31057" s="87"/>
      <c r="P31057" s="127"/>
      <c r="Q31057" s="127"/>
      <c r="R31057" s="127"/>
    </row>
    <row r="31058" spans="7:18" x14ac:dyDescent="0.2">
      <c r="G31058" s="64"/>
      <c r="H31058" s="64"/>
      <c r="O31058" s="87"/>
      <c r="P31058" s="127"/>
      <c r="Q31058" s="127"/>
      <c r="R31058" s="127"/>
    </row>
    <row r="31059" spans="7:18" x14ac:dyDescent="0.2">
      <c r="G31059" s="64"/>
      <c r="H31059" s="64"/>
      <c r="O31059" s="87"/>
      <c r="P31059" s="127"/>
      <c r="Q31059" s="127"/>
      <c r="R31059" s="127"/>
    </row>
    <row r="31060" spans="7:18" x14ac:dyDescent="0.2">
      <c r="G31060" s="64"/>
      <c r="H31060" s="64"/>
      <c r="O31060" s="87"/>
      <c r="P31060" s="127"/>
      <c r="Q31060" s="127"/>
      <c r="R31060" s="127"/>
    </row>
    <row r="31061" spans="7:18" x14ac:dyDescent="0.2">
      <c r="G31061" s="64"/>
      <c r="H31061" s="64"/>
      <c r="O31061" s="87"/>
      <c r="P31061" s="127"/>
      <c r="Q31061" s="127"/>
      <c r="R31061" s="127"/>
    </row>
    <row r="31062" spans="7:18" x14ac:dyDescent="0.2">
      <c r="G31062" s="64"/>
      <c r="H31062" s="64"/>
      <c r="O31062" s="87"/>
      <c r="P31062" s="127"/>
      <c r="Q31062" s="127"/>
      <c r="R31062" s="127"/>
    </row>
    <row r="31063" spans="7:18" x14ac:dyDescent="0.2">
      <c r="G31063" s="64"/>
      <c r="H31063" s="64"/>
      <c r="O31063" s="87"/>
      <c r="P31063" s="127"/>
      <c r="Q31063" s="127"/>
      <c r="R31063" s="127"/>
    </row>
    <row r="31064" spans="7:18" x14ac:dyDescent="0.2">
      <c r="G31064" s="64"/>
      <c r="H31064" s="64"/>
      <c r="O31064" s="87"/>
      <c r="P31064" s="127"/>
      <c r="Q31064" s="127"/>
      <c r="R31064" s="127"/>
    </row>
    <row r="31065" spans="7:18" x14ac:dyDescent="0.2">
      <c r="G31065" s="64"/>
      <c r="H31065" s="64"/>
      <c r="O31065" s="87"/>
      <c r="P31065" s="127"/>
      <c r="Q31065" s="127"/>
      <c r="R31065" s="127"/>
    </row>
    <row r="31066" spans="7:18" x14ac:dyDescent="0.2">
      <c r="G31066" s="64"/>
      <c r="H31066" s="64"/>
      <c r="O31066" s="87"/>
      <c r="P31066" s="127"/>
      <c r="Q31066" s="127"/>
      <c r="R31066" s="127"/>
    </row>
    <row r="31067" spans="7:18" x14ac:dyDescent="0.2">
      <c r="G31067" s="64"/>
      <c r="H31067" s="64"/>
      <c r="O31067" s="87"/>
      <c r="P31067" s="127"/>
      <c r="Q31067" s="127"/>
      <c r="R31067" s="127"/>
    </row>
    <row r="31068" spans="7:18" x14ac:dyDescent="0.2">
      <c r="G31068" s="64"/>
      <c r="H31068" s="64"/>
      <c r="O31068" s="87"/>
      <c r="P31068" s="127"/>
      <c r="Q31068" s="127"/>
      <c r="R31068" s="127"/>
    </row>
    <row r="31069" spans="7:18" x14ac:dyDescent="0.2">
      <c r="G31069" s="64"/>
      <c r="H31069" s="64"/>
      <c r="O31069" s="87"/>
      <c r="P31069" s="127"/>
      <c r="Q31069" s="127"/>
      <c r="R31069" s="127"/>
    </row>
    <row r="31070" spans="7:18" x14ac:dyDescent="0.2">
      <c r="G31070" s="64"/>
      <c r="H31070" s="64"/>
      <c r="O31070" s="87"/>
      <c r="P31070" s="127"/>
      <c r="Q31070" s="127"/>
      <c r="R31070" s="127"/>
    </row>
    <row r="31071" spans="7:18" x14ac:dyDescent="0.2">
      <c r="G31071" s="64"/>
      <c r="H31071" s="64"/>
      <c r="O31071" s="87"/>
      <c r="P31071" s="127"/>
      <c r="Q31071" s="127"/>
      <c r="R31071" s="127"/>
    </row>
    <row r="31072" spans="7:18" x14ac:dyDescent="0.2">
      <c r="G31072" s="64"/>
      <c r="H31072" s="64"/>
      <c r="O31072" s="87"/>
      <c r="P31072" s="127"/>
      <c r="Q31072" s="127"/>
      <c r="R31072" s="127"/>
    </row>
    <row r="31073" spans="7:18" x14ac:dyDescent="0.2">
      <c r="G31073" s="64"/>
      <c r="H31073" s="64"/>
      <c r="O31073" s="87"/>
      <c r="P31073" s="127"/>
      <c r="Q31073" s="127"/>
      <c r="R31073" s="127"/>
    </row>
    <row r="31074" spans="7:18" x14ac:dyDescent="0.2">
      <c r="G31074" s="64"/>
      <c r="H31074" s="64"/>
      <c r="O31074" s="87"/>
      <c r="P31074" s="127"/>
      <c r="Q31074" s="127"/>
      <c r="R31074" s="127"/>
    </row>
    <row r="31075" spans="7:18" x14ac:dyDescent="0.2">
      <c r="G31075" s="64"/>
      <c r="H31075" s="64"/>
      <c r="O31075" s="87"/>
      <c r="P31075" s="127"/>
      <c r="Q31075" s="127"/>
      <c r="R31075" s="127"/>
    </row>
    <row r="31076" spans="7:18" x14ac:dyDescent="0.2">
      <c r="G31076" s="64"/>
      <c r="H31076" s="64"/>
      <c r="O31076" s="87"/>
      <c r="P31076" s="127"/>
      <c r="Q31076" s="127"/>
      <c r="R31076" s="127"/>
    </row>
    <row r="31077" spans="7:18" x14ac:dyDescent="0.2">
      <c r="G31077" s="64"/>
      <c r="H31077" s="64"/>
      <c r="O31077" s="87"/>
      <c r="P31077" s="127"/>
      <c r="Q31077" s="127"/>
      <c r="R31077" s="127"/>
    </row>
    <row r="31078" spans="7:18" x14ac:dyDescent="0.2">
      <c r="G31078" s="64"/>
      <c r="H31078" s="64"/>
      <c r="O31078" s="87"/>
      <c r="P31078" s="127"/>
      <c r="Q31078" s="127"/>
      <c r="R31078" s="127"/>
    </row>
    <row r="31079" spans="7:18" x14ac:dyDescent="0.2">
      <c r="G31079" s="64"/>
      <c r="H31079" s="64"/>
      <c r="O31079" s="87"/>
      <c r="P31079" s="127"/>
      <c r="Q31079" s="127"/>
      <c r="R31079" s="127"/>
    </row>
    <row r="31080" spans="7:18" x14ac:dyDescent="0.2">
      <c r="G31080" s="64"/>
      <c r="H31080" s="64"/>
      <c r="O31080" s="87"/>
      <c r="P31080" s="127"/>
      <c r="Q31080" s="127"/>
      <c r="R31080" s="127"/>
    </row>
    <row r="31081" spans="7:18" x14ac:dyDescent="0.2">
      <c r="G31081" s="64"/>
      <c r="H31081" s="64"/>
      <c r="O31081" s="87"/>
      <c r="P31081" s="127"/>
      <c r="Q31081" s="127"/>
      <c r="R31081" s="127"/>
    </row>
    <row r="31082" spans="7:18" x14ac:dyDescent="0.2">
      <c r="G31082" s="64"/>
      <c r="H31082" s="64"/>
      <c r="O31082" s="87"/>
      <c r="P31082" s="127"/>
      <c r="Q31082" s="127"/>
      <c r="R31082" s="127"/>
    </row>
    <row r="31083" spans="7:18" x14ac:dyDescent="0.2">
      <c r="G31083" s="64"/>
      <c r="H31083" s="64"/>
      <c r="O31083" s="87"/>
      <c r="P31083" s="127"/>
      <c r="Q31083" s="127"/>
      <c r="R31083" s="127"/>
    </row>
    <row r="31084" spans="7:18" x14ac:dyDescent="0.2">
      <c r="G31084" s="64"/>
      <c r="H31084" s="64"/>
      <c r="O31084" s="87"/>
      <c r="P31084" s="127"/>
      <c r="Q31084" s="127"/>
      <c r="R31084" s="127"/>
    </row>
    <row r="31085" spans="7:18" x14ac:dyDescent="0.2">
      <c r="G31085" s="64"/>
      <c r="H31085" s="64"/>
      <c r="O31085" s="87"/>
      <c r="P31085" s="127"/>
      <c r="Q31085" s="127"/>
      <c r="R31085" s="127"/>
    </row>
    <row r="31086" spans="7:18" x14ac:dyDescent="0.2">
      <c r="G31086" s="64"/>
      <c r="H31086" s="64"/>
      <c r="O31086" s="87"/>
      <c r="P31086" s="127"/>
      <c r="Q31086" s="127"/>
      <c r="R31086" s="127"/>
    </row>
    <row r="31087" spans="7:18" x14ac:dyDescent="0.2">
      <c r="G31087" s="64"/>
      <c r="H31087" s="64"/>
      <c r="O31087" s="87"/>
      <c r="P31087" s="127"/>
      <c r="Q31087" s="127"/>
      <c r="R31087" s="127"/>
    </row>
    <row r="31088" spans="7:18" x14ac:dyDescent="0.2">
      <c r="G31088" s="64"/>
      <c r="H31088" s="64"/>
      <c r="O31088" s="87"/>
      <c r="P31088" s="127"/>
      <c r="Q31088" s="127"/>
      <c r="R31088" s="127"/>
    </row>
    <row r="31089" spans="7:18" x14ac:dyDescent="0.2">
      <c r="G31089" s="64"/>
      <c r="H31089" s="64"/>
      <c r="O31089" s="87"/>
      <c r="P31089" s="127"/>
      <c r="Q31089" s="127"/>
      <c r="R31089" s="127"/>
    </row>
    <row r="31090" spans="7:18" x14ac:dyDescent="0.2">
      <c r="G31090" s="64"/>
      <c r="H31090" s="64"/>
      <c r="O31090" s="87"/>
      <c r="P31090" s="127"/>
      <c r="Q31090" s="127"/>
      <c r="R31090" s="127"/>
    </row>
    <row r="31091" spans="7:18" x14ac:dyDescent="0.2">
      <c r="G31091" s="64"/>
      <c r="H31091" s="64"/>
      <c r="O31091" s="87"/>
      <c r="P31091" s="127"/>
      <c r="Q31091" s="127"/>
      <c r="R31091" s="127"/>
    </row>
    <row r="31092" spans="7:18" x14ac:dyDescent="0.2">
      <c r="G31092" s="64"/>
      <c r="H31092" s="64"/>
      <c r="O31092" s="87"/>
      <c r="P31092" s="127"/>
      <c r="Q31092" s="127"/>
      <c r="R31092" s="127"/>
    </row>
    <row r="31093" spans="7:18" x14ac:dyDescent="0.2">
      <c r="G31093" s="64"/>
      <c r="H31093" s="64"/>
      <c r="O31093" s="87"/>
      <c r="P31093" s="127"/>
      <c r="Q31093" s="127"/>
      <c r="R31093" s="127"/>
    </row>
    <row r="31094" spans="7:18" x14ac:dyDescent="0.2">
      <c r="G31094" s="64"/>
      <c r="H31094" s="64"/>
      <c r="O31094" s="87"/>
      <c r="P31094" s="127"/>
      <c r="Q31094" s="127"/>
      <c r="R31094" s="127"/>
    </row>
    <row r="31095" spans="7:18" x14ac:dyDescent="0.2">
      <c r="G31095" s="64"/>
      <c r="H31095" s="64"/>
      <c r="O31095" s="87"/>
      <c r="P31095" s="127"/>
      <c r="Q31095" s="127"/>
      <c r="R31095" s="127"/>
    </row>
    <row r="31096" spans="7:18" x14ac:dyDescent="0.2">
      <c r="G31096" s="64"/>
      <c r="H31096" s="64"/>
      <c r="O31096" s="87"/>
      <c r="P31096" s="127"/>
      <c r="Q31096" s="127"/>
      <c r="R31096" s="127"/>
    </row>
    <row r="31097" spans="7:18" x14ac:dyDescent="0.2">
      <c r="G31097" s="64"/>
      <c r="H31097" s="64"/>
      <c r="O31097" s="87"/>
      <c r="P31097" s="127"/>
      <c r="Q31097" s="127"/>
      <c r="R31097" s="127"/>
    </row>
    <row r="31098" spans="7:18" x14ac:dyDescent="0.2">
      <c r="G31098" s="64"/>
      <c r="H31098" s="64"/>
      <c r="O31098" s="87"/>
      <c r="P31098" s="127"/>
      <c r="Q31098" s="127"/>
      <c r="R31098" s="127"/>
    </row>
    <row r="31099" spans="7:18" x14ac:dyDescent="0.2">
      <c r="G31099" s="64"/>
      <c r="H31099" s="64"/>
      <c r="O31099" s="87"/>
      <c r="P31099" s="127"/>
      <c r="Q31099" s="127"/>
      <c r="R31099" s="127"/>
    </row>
    <row r="31100" spans="7:18" x14ac:dyDescent="0.2">
      <c r="G31100" s="64"/>
      <c r="H31100" s="64"/>
      <c r="O31100" s="87"/>
      <c r="P31100" s="127"/>
      <c r="Q31100" s="127"/>
      <c r="R31100" s="127"/>
    </row>
    <row r="31101" spans="7:18" x14ac:dyDescent="0.2">
      <c r="G31101" s="64"/>
      <c r="H31101" s="64"/>
      <c r="O31101" s="87"/>
      <c r="P31101" s="127"/>
      <c r="Q31101" s="127"/>
      <c r="R31101" s="127"/>
    </row>
    <row r="31102" spans="7:18" x14ac:dyDescent="0.2">
      <c r="G31102" s="64"/>
      <c r="H31102" s="64"/>
      <c r="O31102" s="87"/>
      <c r="P31102" s="127"/>
      <c r="Q31102" s="127"/>
      <c r="R31102" s="127"/>
    </row>
    <row r="31103" spans="7:18" x14ac:dyDescent="0.2">
      <c r="G31103" s="64"/>
      <c r="H31103" s="64"/>
      <c r="O31103" s="87"/>
      <c r="P31103" s="127"/>
      <c r="Q31103" s="127"/>
      <c r="R31103" s="127"/>
    </row>
    <row r="31104" spans="7:18" x14ac:dyDescent="0.2">
      <c r="G31104" s="64"/>
      <c r="H31104" s="64"/>
      <c r="O31104" s="87"/>
      <c r="P31104" s="127"/>
      <c r="Q31104" s="127"/>
      <c r="R31104" s="127"/>
    </row>
    <row r="31105" spans="7:18" x14ac:dyDescent="0.2">
      <c r="G31105" s="64"/>
      <c r="H31105" s="64"/>
      <c r="O31105" s="87"/>
      <c r="P31105" s="127"/>
      <c r="Q31105" s="127"/>
      <c r="R31105" s="127"/>
    </row>
    <row r="31106" spans="7:18" x14ac:dyDescent="0.2">
      <c r="G31106" s="64"/>
      <c r="H31106" s="64"/>
      <c r="O31106" s="87"/>
      <c r="P31106" s="127"/>
      <c r="Q31106" s="127"/>
      <c r="R31106" s="127"/>
    </row>
    <row r="31107" spans="7:18" x14ac:dyDescent="0.2">
      <c r="G31107" s="64"/>
      <c r="H31107" s="64"/>
      <c r="O31107" s="87"/>
      <c r="P31107" s="127"/>
      <c r="Q31107" s="127"/>
      <c r="R31107" s="127"/>
    </row>
    <row r="31108" spans="7:18" x14ac:dyDescent="0.2">
      <c r="G31108" s="64"/>
      <c r="H31108" s="64"/>
      <c r="O31108" s="87"/>
      <c r="P31108" s="127"/>
      <c r="Q31108" s="127"/>
      <c r="R31108" s="127"/>
    </row>
    <row r="31109" spans="7:18" x14ac:dyDescent="0.2">
      <c r="G31109" s="64"/>
      <c r="H31109" s="64"/>
      <c r="O31109" s="87"/>
      <c r="P31109" s="127"/>
      <c r="Q31109" s="127"/>
      <c r="R31109" s="127"/>
    </row>
    <row r="31110" spans="7:18" x14ac:dyDescent="0.2">
      <c r="G31110" s="64"/>
      <c r="H31110" s="64"/>
      <c r="O31110" s="87"/>
      <c r="P31110" s="127"/>
      <c r="Q31110" s="127"/>
      <c r="R31110" s="127"/>
    </row>
    <row r="31111" spans="7:18" x14ac:dyDescent="0.2">
      <c r="G31111" s="64"/>
      <c r="H31111" s="64"/>
      <c r="O31111" s="87"/>
      <c r="P31111" s="127"/>
      <c r="Q31111" s="127"/>
      <c r="R31111" s="127"/>
    </row>
    <row r="31112" spans="7:18" x14ac:dyDescent="0.2">
      <c r="G31112" s="64"/>
      <c r="H31112" s="64"/>
      <c r="O31112" s="87"/>
      <c r="P31112" s="127"/>
      <c r="Q31112" s="127"/>
      <c r="R31112" s="127"/>
    </row>
    <row r="31113" spans="7:18" x14ac:dyDescent="0.2">
      <c r="G31113" s="64"/>
      <c r="H31113" s="64"/>
      <c r="O31113" s="87"/>
      <c r="P31113" s="127"/>
      <c r="Q31113" s="127"/>
      <c r="R31113" s="127"/>
    </row>
    <row r="31114" spans="7:18" x14ac:dyDescent="0.2">
      <c r="G31114" s="64"/>
      <c r="H31114" s="64"/>
      <c r="O31114" s="87"/>
      <c r="P31114" s="127"/>
      <c r="Q31114" s="127"/>
      <c r="R31114" s="127"/>
    </row>
    <row r="31115" spans="7:18" x14ac:dyDescent="0.2">
      <c r="G31115" s="64"/>
      <c r="H31115" s="64"/>
      <c r="O31115" s="87"/>
      <c r="P31115" s="127"/>
      <c r="Q31115" s="127"/>
      <c r="R31115" s="127"/>
    </row>
    <row r="31116" spans="7:18" x14ac:dyDescent="0.2">
      <c r="G31116" s="64"/>
      <c r="H31116" s="64"/>
      <c r="O31116" s="87"/>
      <c r="P31116" s="127"/>
      <c r="Q31116" s="127"/>
      <c r="R31116" s="127"/>
    </row>
    <row r="31117" spans="7:18" x14ac:dyDescent="0.2">
      <c r="G31117" s="64"/>
      <c r="H31117" s="64"/>
      <c r="O31117" s="87"/>
      <c r="P31117" s="127"/>
      <c r="Q31117" s="127"/>
      <c r="R31117" s="127"/>
    </row>
    <row r="31118" spans="7:18" x14ac:dyDescent="0.2">
      <c r="G31118" s="64"/>
      <c r="H31118" s="64"/>
      <c r="O31118" s="87"/>
      <c r="P31118" s="127"/>
      <c r="Q31118" s="127"/>
      <c r="R31118" s="127"/>
    </row>
    <row r="31119" spans="7:18" x14ac:dyDescent="0.2">
      <c r="G31119" s="64"/>
      <c r="H31119" s="64"/>
      <c r="O31119" s="87"/>
      <c r="P31119" s="127"/>
      <c r="Q31119" s="127"/>
      <c r="R31119" s="127"/>
    </row>
    <row r="31120" spans="7:18" x14ac:dyDescent="0.2">
      <c r="G31120" s="64"/>
      <c r="H31120" s="64"/>
      <c r="O31120" s="87"/>
      <c r="P31120" s="127"/>
      <c r="Q31120" s="127"/>
      <c r="R31120" s="127"/>
    </row>
    <row r="31121" spans="7:18" x14ac:dyDescent="0.2">
      <c r="G31121" s="64"/>
      <c r="H31121" s="64"/>
      <c r="O31121" s="87"/>
      <c r="P31121" s="127"/>
      <c r="Q31121" s="127"/>
      <c r="R31121" s="127"/>
    </row>
    <row r="31122" spans="7:18" x14ac:dyDescent="0.2">
      <c r="G31122" s="64"/>
      <c r="H31122" s="64"/>
      <c r="O31122" s="87"/>
      <c r="P31122" s="127"/>
      <c r="Q31122" s="127"/>
      <c r="R31122" s="127"/>
    </row>
    <row r="31123" spans="7:18" x14ac:dyDescent="0.2">
      <c r="G31123" s="64"/>
      <c r="H31123" s="64"/>
      <c r="O31123" s="87"/>
      <c r="P31123" s="127"/>
      <c r="Q31123" s="127"/>
      <c r="R31123" s="127"/>
    </row>
    <row r="31124" spans="7:18" x14ac:dyDescent="0.2">
      <c r="G31124" s="64"/>
      <c r="H31124" s="64"/>
      <c r="O31124" s="87"/>
      <c r="P31124" s="127"/>
      <c r="Q31124" s="127"/>
      <c r="R31124" s="127"/>
    </row>
    <row r="31125" spans="7:18" x14ac:dyDescent="0.2">
      <c r="G31125" s="64"/>
      <c r="H31125" s="64"/>
      <c r="O31125" s="87"/>
      <c r="P31125" s="127"/>
      <c r="Q31125" s="127"/>
      <c r="R31125" s="127"/>
    </row>
    <row r="31126" spans="7:18" x14ac:dyDescent="0.2">
      <c r="G31126" s="64"/>
      <c r="H31126" s="64"/>
      <c r="O31126" s="87"/>
      <c r="P31126" s="127"/>
      <c r="Q31126" s="127"/>
      <c r="R31126" s="127"/>
    </row>
    <row r="31127" spans="7:18" x14ac:dyDescent="0.2">
      <c r="G31127" s="64"/>
      <c r="H31127" s="64"/>
      <c r="O31127" s="87"/>
      <c r="P31127" s="127"/>
      <c r="Q31127" s="127"/>
      <c r="R31127" s="127"/>
    </row>
    <row r="31128" spans="7:18" x14ac:dyDescent="0.2">
      <c r="G31128" s="64"/>
      <c r="H31128" s="64"/>
      <c r="O31128" s="87"/>
      <c r="P31128" s="127"/>
      <c r="Q31128" s="127"/>
      <c r="R31128" s="127"/>
    </row>
    <row r="31129" spans="7:18" x14ac:dyDescent="0.2">
      <c r="G31129" s="64"/>
      <c r="H31129" s="64"/>
      <c r="O31129" s="87"/>
      <c r="P31129" s="127"/>
      <c r="Q31129" s="127"/>
      <c r="R31129" s="127"/>
    </row>
    <row r="31130" spans="7:18" x14ac:dyDescent="0.2">
      <c r="G31130" s="64"/>
      <c r="H31130" s="64"/>
      <c r="O31130" s="87"/>
      <c r="P31130" s="127"/>
      <c r="Q31130" s="127"/>
      <c r="R31130" s="127"/>
    </row>
    <row r="31131" spans="7:18" x14ac:dyDescent="0.2">
      <c r="G31131" s="64"/>
      <c r="H31131" s="64"/>
      <c r="O31131" s="87"/>
      <c r="P31131" s="127"/>
      <c r="Q31131" s="127"/>
      <c r="R31131" s="127"/>
    </row>
    <row r="31132" spans="7:18" x14ac:dyDescent="0.2">
      <c r="G31132" s="64"/>
      <c r="H31132" s="64"/>
      <c r="O31132" s="87"/>
      <c r="P31132" s="127"/>
      <c r="Q31132" s="127"/>
      <c r="R31132" s="127"/>
    </row>
    <row r="31133" spans="7:18" x14ac:dyDescent="0.2">
      <c r="G31133" s="64"/>
      <c r="H31133" s="64"/>
      <c r="O31133" s="87"/>
      <c r="P31133" s="127"/>
      <c r="Q31133" s="127"/>
      <c r="R31133" s="127"/>
    </row>
    <row r="31134" spans="7:18" x14ac:dyDescent="0.2">
      <c r="G31134" s="64"/>
      <c r="H31134" s="64"/>
      <c r="O31134" s="87"/>
      <c r="P31134" s="127"/>
      <c r="Q31134" s="127"/>
      <c r="R31134" s="127"/>
    </row>
    <row r="31135" spans="7:18" x14ac:dyDescent="0.2">
      <c r="G31135" s="64"/>
      <c r="H31135" s="64"/>
      <c r="O31135" s="87"/>
      <c r="P31135" s="127"/>
      <c r="Q31135" s="127"/>
      <c r="R31135" s="127"/>
    </row>
    <row r="31136" spans="7:18" x14ac:dyDescent="0.2">
      <c r="G31136" s="64"/>
      <c r="H31136" s="64"/>
      <c r="O31136" s="87"/>
      <c r="P31136" s="127"/>
      <c r="Q31136" s="127"/>
      <c r="R31136" s="127"/>
    </row>
    <row r="31137" spans="7:18" x14ac:dyDescent="0.2">
      <c r="G31137" s="64"/>
      <c r="H31137" s="64"/>
      <c r="O31137" s="87"/>
      <c r="P31137" s="127"/>
      <c r="Q31137" s="127"/>
      <c r="R31137" s="127"/>
    </row>
    <row r="31138" spans="7:18" x14ac:dyDescent="0.2">
      <c r="G31138" s="64"/>
      <c r="H31138" s="64"/>
      <c r="O31138" s="87"/>
      <c r="P31138" s="127"/>
      <c r="Q31138" s="127"/>
      <c r="R31138" s="127"/>
    </row>
    <row r="31139" spans="7:18" x14ac:dyDescent="0.2">
      <c r="G31139" s="64"/>
      <c r="H31139" s="64"/>
      <c r="O31139" s="87"/>
      <c r="P31139" s="127"/>
      <c r="Q31139" s="127"/>
      <c r="R31139" s="127"/>
    </row>
    <row r="31140" spans="7:18" x14ac:dyDescent="0.2">
      <c r="G31140" s="64"/>
      <c r="H31140" s="64"/>
      <c r="O31140" s="87"/>
      <c r="P31140" s="127"/>
      <c r="Q31140" s="127"/>
      <c r="R31140" s="127"/>
    </row>
    <row r="31141" spans="7:18" x14ac:dyDescent="0.2">
      <c r="G31141" s="64"/>
      <c r="H31141" s="64"/>
      <c r="O31141" s="87"/>
      <c r="P31141" s="127"/>
      <c r="Q31141" s="127"/>
      <c r="R31141" s="127"/>
    </row>
    <row r="31142" spans="7:18" x14ac:dyDescent="0.2">
      <c r="G31142" s="64"/>
      <c r="H31142" s="64"/>
      <c r="O31142" s="87"/>
      <c r="P31142" s="127"/>
      <c r="Q31142" s="127"/>
      <c r="R31142" s="127"/>
    </row>
    <row r="31143" spans="7:18" x14ac:dyDescent="0.2">
      <c r="G31143" s="64"/>
      <c r="H31143" s="64"/>
      <c r="O31143" s="87"/>
      <c r="P31143" s="127"/>
      <c r="Q31143" s="127"/>
      <c r="R31143" s="127"/>
    </row>
    <row r="31144" spans="7:18" x14ac:dyDescent="0.2">
      <c r="G31144" s="64"/>
      <c r="H31144" s="64"/>
      <c r="O31144" s="87"/>
      <c r="P31144" s="127"/>
      <c r="Q31144" s="127"/>
      <c r="R31144" s="127"/>
    </row>
    <row r="31145" spans="7:18" x14ac:dyDescent="0.2">
      <c r="G31145" s="64"/>
      <c r="H31145" s="64"/>
      <c r="O31145" s="87"/>
      <c r="P31145" s="127"/>
      <c r="Q31145" s="127"/>
      <c r="R31145" s="127"/>
    </row>
    <row r="31146" spans="7:18" x14ac:dyDescent="0.2">
      <c r="G31146" s="64"/>
      <c r="H31146" s="64"/>
      <c r="O31146" s="87"/>
      <c r="P31146" s="127"/>
      <c r="Q31146" s="127"/>
      <c r="R31146" s="127"/>
    </row>
    <row r="31147" spans="7:18" x14ac:dyDescent="0.2">
      <c r="G31147" s="64"/>
      <c r="H31147" s="64"/>
      <c r="O31147" s="87"/>
      <c r="P31147" s="127"/>
      <c r="Q31147" s="127"/>
      <c r="R31147" s="127"/>
    </row>
    <row r="31148" spans="7:18" x14ac:dyDescent="0.2">
      <c r="G31148" s="64"/>
      <c r="H31148" s="64"/>
      <c r="O31148" s="87"/>
      <c r="P31148" s="127"/>
      <c r="Q31148" s="127"/>
      <c r="R31148" s="127"/>
    </row>
    <row r="31149" spans="7:18" x14ac:dyDescent="0.2">
      <c r="G31149" s="64"/>
      <c r="H31149" s="64"/>
      <c r="O31149" s="87"/>
      <c r="P31149" s="127"/>
      <c r="Q31149" s="127"/>
      <c r="R31149" s="127"/>
    </row>
    <row r="31150" spans="7:18" x14ac:dyDescent="0.2">
      <c r="G31150" s="64"/>
      <c r="H31150" s="64"/>
      <c r="O31150" s="87"/>
      <c r="P31150" s="127"/>
      <c r="Q31150" s="127"/>
      <c r="R31150" s="127"/>
    </row>
    <row r="31151" spans="7:18" x14ac:dyDescent="0.2">
      <c r="G31151" s="64"/>
      <c r="H31151" s="64"/>
      <c r="O31151" s="87"/>
      <c r="P31151" s="127"/>
      <c r="Q31151" s="127"/>
      <c r="R31151" s="127"/>
    </row>
    <row r="31152" spans="7:18" x14ac:dyDescent="0.2">
      <c r="G31152" s="64"/>
      <c r="H31152" s="64"/>
      <c r="O31152" s="87"/>
      <c r="P31152" s="127"/>
      <c r="Q31152" s="127"/>
      <c r="R31152" s="127"/>
    </row>
    <row r="31153" spans="7:18" x14ac:dyDescent="0.2">
      <c r="G31153" s="64"/>
      <c r="H31153" s="64"/>
      <c r="O31153" s="87"/>
      <c r="P31153" s="127"/>
      <c r="Q31153" s="127"/>
      <c r="R31153" s="127"/>
    </row>
    <row r="31154" spans="7:18" x14ac:dyDescent="0.2">
      <c r="G31154" s="64"/>
      <c r="H31154" s="64"/>
      <c r="O31154" s="87"/>
      <c r="P31154" s="127"/>
      <c r="Q31154" s="127"/>
      <c r="R31154" s="127"/>
    </row>
    <row r="31155" spans="7:18" x14ac:dyDescent="0.2">
      <c r="G31155" s="64"/>
      <c r="H31155" s="64"/>
      <c r="O31155" s="87"/>
      <c r="P31155" s="127"/>
      <c r="Q31155" s="127"/>
      <c r="R31155" s="127"/>
    </row>
    <row r="31156" spans="7:18" x14ac:dyDescent="0.2">
      <c r="G31156" s="64"/>
      <c r="H31156" s="64"/>
      <c r="O31156" s="87"/>
      <c r="P31156" s="127"/>
      <c r="Q31156" s="127"/>
      <c r="R31156" s="127"/>
    </row>
    <row r="31157" spans="7:18" x14ac:dyDescent="0.2">
      <c r="G31157" s="64"/>
      <c r="H31157" s="64"/>
      <c r="O31157" s="87"/>
      <c r="P31157" s="127"/>
      <c r="Q31157" s="127"/>
      <c r="R31157" s="127"/>
    </row>
    <row r="31158" spans="7:18" x14ac:dyDescent="0.2">
      <c r="G31158" s="64"/>
      <c r="H31158" s="64"/>
      <c r="O31158" s="87"/>
      <c r="P31158" s="127"/>
      <c r="Q31158" s="127"/>
      <c r="R31158" s="127"/>
    </row>
    <row r="31159" spans="7:18" x14ac:dyDescent="0.2">
      <c r="G31159" s="64"/>
      <c r="H31159" s="64"/>
      <c r="O31159" s="87"/>
      <c r="P31159" s="127"/>
      <c r="Q31159" s="127"/>
      <c r="R31159" s="127"/>
    </row>
    <row r="31160" spans="7:18" x14ac:dyDescent="0.2">
      <c r="G31160" s="64"/>
      <c r="H31160" s="64"/>
      <c r="O31160" s="87"/>
      <c r="P31160" s="127"/>
      <c r="Q31160" s="127"/>
      <c r="R31160" s="127"/>
    </row>
    <row r="31161" spans="7:18" x14ac:dyDescent="0.2">
      <c r="G31161" s="64"/>
      <c r="H31161" s="64"/>
      <c r="O31161" s="87"/>
      <c r="P31161" s="127"/>
      <c r="Q31161" s="127"/>
      <c r="R31161" s="127"/>
    </row>
    <row r="31162" spans="7:18" x14ac:dyDescent="0.2">
      <c r="G31162" s="64"/>
      <c r="H31162" s="64"/>
      <c r="O31162" s="87"/>
      <c r="P31162" s="127"/>
      <c r="Q31162" s="127"/>
      <c r="R31162" s="127"/>
    </row>
    <row r="31163" spans="7:18" x14ac:dyDescent="0.2">
      <c r="G31163" s="64"/>
      <c r="H31163" s="64"/>
      <c r="O31163" s="87"/>
      <c r="P31163" s="127"/>
      <c r="Q31163" s="127"/>
      <c r="R31163" s="127"/>
    </row>
    <row r="31164" spans="7:18" x14ac:dyDescent="0.2">
      <c r="G31164" s="64"/>
      <c r="H31164" s="64"/>
      <c r="O31164" s="87"/>
      <c r="P31164" s="127"/>
      <c r="Q31164" s="127"/>
      <c r="R31164" s="127"/>
    </row>
    <row r="31165" spans="7:18" x14ac:dyDescent="0.2">
      <c r="G31165" s="64"/>
      <c r="H31165" s="64"/>
      <c r="O31165" s="87"/>
      <c r="P31165" s="127"/>
      <c r="Q31165" s="127"/>
      <c r="R31165" s="127"/>
    </row>
    <row r="31166" spans="7:18" x14ac:dyDescent="0.2">
      <c r="G31166" s="64"/>
      <c r="H31166" s="64"/>
      <c r="O31166" s="87"/>
      <c r="P31166" s="127"/>
      <c r="Q31166" s="127"/>
      <c r="R31166" s="127"/>
    </row>
    <row r="31167" spans="7:18" x14ac:dyDescent="0.2">
      <c r="G31167" s="64"/>
      <c r="H31167" s="64"/>
      <c r="O31167" s="87"/>
      <c r="P31167" s="127"/>
      <c r="Q31167" s="127"/>
      <c r="R31167" s="127"/>
    </row>
    <row r="31168" spans="7:18" x14ac:dyDescent="0.2">
      <c r="G31168" s="64"/>
      <c r="H31168" s="64"/>
      <c r="O31168" s="87"/>
      <c r="P31168" s="127"/>
      <c r="Q31168" s="127"/>
      <c r="R31168" s="127"/>
    </row>
    <row r="31169" spans="7:18" x14ac:dyDescent="0.2">
      <c r="G31169" s="64"/>
      <c r="H31169" s="64"/>
      <c r="O31169" s="87"/>
      <c r="P31169" s="127"/>
      <c r="Q31169" s="127"/>
      <c r="R31169" s="127"/>
    </row>
    <row r="31170" spans="7:18" x14ac:dyDescent="0.2">
      <c r="G31170" s="64"/>
      <c r="H31170" s="64"/>
      <c r="O31170" s="87"/>
      <c r="P31170" s="127"/>
      <c r="Q31170" s="127"/>
      <c r="R31170" s="127"/>
    </row>
    <row r="31171" spans="7:18" x14ac:dyDescent="0.2">
      <c r="G31171" s="64"/>
      <c r="H31171" s="64"/>
      <c r="O31171" s="87"/>
      <c r="P31171" s="127"/>
      <c r="Q31171" s="127"/>
      <c r="R31171" s="127"/>
    </row>
    <row r="31172" spans="7:18" x14ac:dyDescent="0.2">
      <c r="G31172" s="64"/>
      <c r="H31172" s="64"/>
      <c r="O31172" s="87"/>
      <c r="P31172" s="127"/>
      <c r="Q31172" s="127"/>
      <c r="R31172" s="127"/>
    </row>
    <row r="31173" spans="7:18" x14ac:dyDescent="0.2">
      <c r="G31173" s="64"/>
      <c r="H31173" s="64"/>
      <c r="O31173" s="87"/>
      <c r="P31173" s="127"/>
      <c r="Q31173" s="127"/>
      <c r="R31173" s="127"/>
    </row>
    <row r="31174" spans="7:18" x14ac:dyDescent="0.2">
      <c r="G31174" s="64"/>
      <c r="H31174" s="64"/>
      <c r="O31174" s="87"/>
      <c r="P31174" s="127"/>
      <c r="Q31174" s="127"/>
      <c r="R31174" s="127"/>
    </row>
    <row r="31175" spans="7:18" x14ac:dyDescent="0.2">
      <c r="G31175" s="64"/>
      <c r="H31175" s="64"/>
      <c r="O31175" s="87"/>
      <c r="P31175" s="127"/>
      <c r="Q31175" s="127"/>
      <c r="R31175" s="127"/>
    </row>
    <row r="31176" spans="7:18" x14ac:dyDescent="0.2">
      <c r="G31176" s="64"/>
      <c r="H31176" s="64"/>
      <c r="O31176" s="87"/>
      <c r="P31176" s="127"/>
      <c r="Q31176" s="127"/>
      <c r="R31176" s="127"/>
    </row>
    <row r="31177" spans="7:18" x14ac:dyDescent="0.2">
      <c r="G31177" s="64"/>
      <c r="H31177" s="64"/>
      <c r="O31177" s="87"/>
      <c r="P31177" s="127"/>
      <c r="Q31177" s="127"/>
      <c r="R31177" s="127"/>
    </row>
    <row r="31178" spans="7:18" x14ac:dyDescent="0.2">
      <c r="G31178" s="64"/>
      <c r="H31178" s="64"/>
      <c r="O31178" s="87"/>
      <c r="P31178" s="127"/>
      <c r="Q31178" s="127"/>
      <c r="R31178" s="127"/>
    </row>
    <row r="31179" spans="7:18" x14ac:dyDescent="0.2">
      <c r="G31179" s="64"/>
      <c r="H31179" s="64"/>
      <c r="O31179" s="87"/>
      <c r="P31179" s="127"/>
      <c r="Q31179" s="127"/>
      <c r="R31179" s="127"/>
    </row>
    <row r="31180" spans="7:18" x14ac:dyDescent="0.2">
      <c r="G31180" s="64"/>
      <c r="H31180" s="64"/>
      <c r="O31180" s="87"/>
      <c r="P31180" s="127"/>
      <c r="Q31180" s="127"/>
      <c r="R31180" s="127"/>
    </row>
    <row r="31181" spans="7:18" x14ac:dyDescent="0.2">
      <c r="G31181" s="64"/>
      <c r="H31181" s="64"/>
      <c r="O31181" s="87"/>
      <c r="P31181" s="127"/>
      <c r="Q31181" s="127"/>
      <c r="R31181" s="127"/>
    </row>
    <row r="31182" spans="7:18" x14ac:dyDescent="0.2">
      <c r="G31182" s="64"/>
      <c r="H31182" s="64"/>
      <c r="O31182" s="87"/>
      <c r="P31182" s="127"/>
      <c r="Q31182" s="127"/>
      <c r="R31182" s="127"/>
    </row>
    <row r="31183" spans="7:18" x14ac:dyDescent="0.2">
      <c r="G31183" s="64"/>
      <c r="H31183" s="64"/>
      <c r="O31183" s="87"/>
      <c r="P31183" s="127"/>
      <c r="Q31183" s="127"/>
      <c r="R31183" s="127"/>
    </row>
    <row r="31184" spans="7:18" x14ac:dyDescent="0.2">
      <c r="G31184" s="64"/>
      <c r="H31184" s="64"/>
      <c r="O31184" s="87"/>
      <c r="P31184" s="127"/>
      <c r="Q31184" s="127"/>
      <c r="R31184" s="127"/>
    </row>
    <row r="31185" spans="7:18" x14ac:dyDescent="0.2">
      <c r="G31185" s="64"/>
      <c r="H31185" s="64"/>
      <c r="O31185" s="87"/>
      <c r="P31185" s="127"/>
      <c r="Q31185" s="127"/>
      <c r="R31185" s="127"/>
    </row>
    <row r="31186" spans="7:18" x14ac:dyDescent="0.2">
      <c r="G31186" s="64"/>
      <c r="H31186" s="64"/>
      <c r="O31186" s="87"/>
      <c r="P31186" s="127"/>
      <c r="Q31186" s="127"/>
      <c r="R31186" s="127"/>
    </row>
    <row r="31187" spans="7:18" x14ac:dyDescent="0.2">
      <c r="G31187" s="64"/>
      <c r="H31187" s="64"/>
      <c r="O31187" s="87"/>
      <c r="P31187" s="127"/>
      <c r="Q31187" s="127"/>
      <c r="R31187" s="127"/>
    </row>
    <row r="31188" spans="7:18" x14ac:dyDescent="0.2">
      <c r="G31188" s="64"/>
      <c r="H31188" s="64"/>
      <c r="O31188" s="87"/>
      <c r="P31188" s="127"/>
      <c r="Q31188" s="127"/>
      <c r="R31188" s="127"/>
    </row>
    <row r="31189" spans="7:18" x14ac:dyDescent="0.2">
      <c r="G31189" s="64"/>
      <c r="H31189" s="64"/>
      <c r="O31189" s="87"/>
      <c r="P31189" s="127"/>
      <c r="Q31189" s="127"/>
      <c r="R31189" s="127"/>
    </row>
    <row r="31190" spans="7:18" x14ac:dyDescent="0.2">
      <c r="G31190" s="64"/>
      <c r="H31190" s="64"/>
      <c r="O31190" s="87"/>
      <c r="P31190" s="127"/>
      <c r="Q31190" s="127"/>
      <c r="R31190" s="127"/>
    </row>
    <row r="31191" spans="7:18" x14ac:dyDescent="0.2">
      <c r="G31191" s="64"/>
      <c r="H31191" s="64"/>
      <c r="O31191" s="87"/>
      <c r="P31191" s="127"/>
      <c r="Q31191" s="127"/>
      <c r="R31191" s="127"/>
    </row>
    <row r="31192" spans="7:18" x14ac:dyDescent="0.2">
      <c r="G31192" s="64"/>
      <c r="H31192" s="64"/>
      <c r="O31192" s="87"/>
      <c r="P31192" s="127"/>
      <c r="Q31192" s="127"/>
      <c r="R31192" s="127"/>
    </row>
    <row r="31193" spans="7:18" x14ac:dyDescent="0.2">
      <c r="G31193" s="64"/>
      <c r="H31193" s="64"/>
      <c r="O31193" s="87"/>
      <c r="P31193" s="127"/>
      <c r="Q31193" s="127"/>
      <c r="R31193" s="127"/>
    </row>
    <row r="31194" spans="7:18" x14ac:dyDescent="0.2">
      <c r="G31194" s="64"/>
      <c r="H31194" s="64"/>
      <c r="O31194" s="87"/>
      <c r="P31194" s="127"/>
      <c r="Q31194" s="127"/>
      <c r="R31194" s="127"/>
    </row>
    <row r="31195" spans="7:18" x14ac:dyDescent="0.2">
      <c r="G31195" s="64"/>
      <c r="H31195" s="64"/>
      <c r="O31195" s="87"/>
      <c r="P31195" s="127"/>
      <c r="Q31195" s="127"/>
      <c r="R31195" s="127"/>
    </row>
    <row r="31196" spans="7:18" x14ac:dyDescent="0.2">
      <c r="G31196" s="64"/>
      <c r="H31196" s="64"/>
      <c r="O31196" s="87"/>
      <c r="P31196" s="127"/>
      <c r="Q31196" s="127"/>
      <c r="R31196" s="127"/>
    </row>
    <row r="31197" spans="7:18" x14ac:dyDescent="0.2">
      <c r="G31197" s="64"/>
      <c r="H31197" s="64"/>
      <c r="O31197" s="87"/>
      <c r="P31197" s="127"/>
      <c r="Q31197" s="127"/>
      <c r="R31197" s="127"/>
    </row>
    <row r="31198" spans="7:18" x14ac:dyDescent="0.2">
      <c r="G31198" s="64"/>
      <c r="H31198" s="64"/>
      <c r="O31198" s="87"/>
      <c r="P31198" s="127"/>
      <c r="Q31198" s="127"/>
      <c r="R31198" s="127"/>
    </row>
    <row r="31199" spans="7:18" x14ac:dyDescent="0.2">
      <c r="G31199" s="64"/>
      <c r="H31199" s="64"/>
      <c r="O31199" s="87"/>
      <c r="P31199" s="127"/>
      <c r="Q31199" s="127"/>
      <c r="R31199" s="127"/>
    </row>
    <row r="31200" spans="7:18" x14ac:dyDescent="0.2">
      <c r="G31200" s="64"/>
      <c r="H31200" s="64"/>
      <c r="O31200" s="87"/>
      <c r="P31200" s="127"/>
      <c r="Q31200" s="127"/>
      <c r="R31200" s="127"/>
    </row>
    <row r="31201" spans="7:18" x14ac:dyDescent="0.2">
      <c r="G31201" s="64"/>
      <c r="H31201" s="64"/>
      <c r="O31201" s="87"/>
      <c r="P31201" s="127"/>
      <c r="Q31201" s="127"/>
      <c r="R31201" s="127"/>
    </row>
    <row r="31202" spans="7:18" x14ac:dyDescent="0.2">
      <c r="G31202" s="64"/>
      <c r="H31202" s="64"/>
      <c r="O31202" s="87"/>
      <c r="P31202" s="127"/>
      <c r="Q31202" s="127"/>
      <c r="R31202" s="127"/>
    </row>
    <row r="31203" spans="7:18" x14ac:dyDescent="0.2">
      <c r="G31203" s="64"/>
      <c r="H31203" s="64"/>
      <c r="O31203" s="87"/>
      <c r="P31203" s="127"/>
      <c r="Q31203" s="127"/>
      <c r="R31203" s="127"/>
    </row>
    <row r="31204" spans="7:18" x14ac:dyDescent="0.2">
      <c r="G31204" s="64"/>
      <c r="H31204" s="64"/>
      <c r="O31204" s="87"/>
      <c r="P31204" s="127"/>
      <c r="Q31204" s="127"/>
      <c r="R31204" s="127"/>
    </row>
    <row r="31205" spans="7:18" x14ac:dyDescent="0.2">
      <c r="G31205" s="64"/>
      <c r="H31205" s="64"/>
      <c r="O31205" s="87"/>
      <c r="P31205" s="127"/>
      <c r="Q31205" s="127"/>
      <c r="R31205" s="127"/>
    </row>
    <row r="31206" spans="7:18" x14ac:dyDescent="0.2">
      <c r="G31206" s="64"/>
      <c r="H31206" s="64"/>
      <c r="O31206" s="87"/>
      <c r="P31206" s="127"/>
      <c r="Q31206" s="127"/>
      <c r="R31206" s="127"/>
    </row>
    <row r="31207" spans="7:18" x14ac:dyDescent="0.2">
      <c r="G31207" s="64"/>
      <c r="H31207" s="64"/>
      <c r="O31207" s="87"/>
      <c r="P31207" s="127"/>
      <c r="Q31207" s="127"/>
      <c r="R31207" s="127"/>
    </row>
    <row r="31208" spans="7:18" x14ac:dyDescent="0.2">
      <c r="G31208" s="64"/>
      <c r="H31208" s="64"/>
      <c r="O31208" s="87"/>
      <c r="P31208" s="127"/>
      <c r="Q31208" s="127"/>
      <c r="R31208" s="127"/>
    </row>
    <row r="31209" spans="7:18" x14ac:dyDescent="0.2">
      <c r="G31209" s="64"/>
      <c r="H31209" s="64"/>
      <c r="O31209" s="87"/>
      <c r="P31209" s="127"/>
      <c r="Q31209" s="127"/>
      <c r="R31209" s="127"/>
    </row>
    <row r="31210" spans="7:18" x14ac:dyDescent="0.2">
      <c r="G31210" s="64"/>
      <c r="H31210" s="64"/>
      <c r="O31210" s="87"/>
      <c r="P31210" s="127"/>
      <c r="Q31210" s="127"/>
      <c r="R31210" s="127"/>
    </row>
    <row r="31211" spans="7:18" x14ac:dyDescent="0.2">
      <c r="G31211" s="64"/>
      <c r="H31211" s="64"/>
      <c r="O31211" s="87"/>
      <c r="P31211" s="127"/>
      <c r="Q31211" s="127"/>
      <c r="R31211" s="127"/>
    </row>
    <row r="31212" spans="7:18" x14ac:dyDescent="0.2">
      <c r="G31212" s="64"/>
      <c r="H31212" s="64"/>
      <c r="O31212" s="87"/>
      <c r="P31212" s="127"/>
      <c r="Q31212" s="127"/>
      <c r="R31212" s="127"/>
    </row>
    <row r="31213" spans="7:18" x14ac:dyDescent="0.2">
      <c r="G31213" s="64"/>
      <c r="H31213" s="64"/>
      <c r="O31213" s="87"/>
      <c r="P31213" s="127"/>
      <c r="Q31213" s="127"/>
      <c r="R31213" s="127"/>
    </row>
    <row r="31214" spans="7:18" x14ac:dyDescent="0.2">
      <c r="G31214" s="64"/>
      <c r="H31214" s="64"/>
      <c r="O31214" s="87"/>
      <c r="P31214" s="127"/>
      <c r="Q31214" s="127"/>
      <c r="R31214" s="127"/>
    </row>
    <row r="31215" spans="7:18" x14ac:dyDescent="0.2">
      <c r="G31215" s="64"/>
      <c r="H31215" s="64"/>
      <c r="O31215" s="87"/>
      <c r="P31215" s="127"/>
      <c r="Q31215" s="127"/>
      <c r="R31215" s="127"/>
    </row>
    <row r="31216" spans="7:18" x14ac:dyDescent="0.2">
      <c r="G31216" s="64"/>
      <c r="H31216" s="64"/>
      <c r="O31216" s="87"/>
      <c r="P31216" s="127"/>
      <c r="Q31216" s="127"/>
      <c r="R31216" s="127"/>
    </row>
    <row r="31217" spans="7:18" x14ac:dyDescent="0.2">
      <c r="G31217" s="64"/>
      <c r="H31217" s="64"/>
      <c r="O31217" s="87"/>
      <c r="P31217" s="127"/>
      <c r="Q31217" s="127"/>
      <c r="R31217" s="127"/>
    </row>
    <row r="31218" spans="7:18" x14ac:dyDescent="0.2">
      <c r="G31218" s="64"/>
      <c r="H31218" s="64"/>
      <c r="O31218" s="87"/>
      <c r="P31218" s="127"/>
      <c r="Q31218" s="127"/>
      <c r="R31218" s="127"/>
    </row>
    <row r="31219" spans="7:18" x14ac:dyDescent="0.2">
      <c r="G31219" s="64"/>
      <c r="H31219" s="64"/>
      <c r="O31219" s="87"/>
      <c r="P31219" s="127"/>
      <c r="Q31219" s="127"/>
      <c r="R31219" s="127"/>
    </row>
    <row r="31220" spans="7:18" x14ac:dyDescent="0.2">
      <c r="G31220" s="64"/>
      <c r="H31220" s="64"/>
      <c r="O31220" s="87"/>
      <c r="P31220" s="127"/>
      <c r="Q31220" s="127"/>
      <c r="R31220" s="127"/>
    </row>
    <row r="31221" spans="7:18" x14ac:dyDescent="0.2">
      <c r="G31221" s="64"/>
      <c r="H31221" s="64"/>
      <c r="O31221" s="87"/>
      <c r="P31221" s="127"/>
      <c r="Q31221" s="127"/>
      <c r="R31221" s="127"/>
    </row>
    <row r="31222" spans="7:18" x14ac:dyDescent="0.2">
      <c r="G31222" s="64"/>
      <c r="H31222" s="64"/>
      <c r="O31222" s="87"/>
      <c r="P31222" s="127"/>
      <c r="Q31222" s="127"/>
      <c r="R31222" s="127"/>
    </row>
    <row r="31223" spans="7:18" x14ac:dyDescent="0.2">
      <c r="G31223" s="64"/>
      <c r="H31223" s="64"/>
      <c r="O31223" s="87"/>
      <c r="P31223" s="127"/>
      <c r="Q31223" s="127"/>
      <c r="R31223" s="127"/>
    </row>
    <row r="31224" spans="7:18" x14ac:dyDescent="0.2">
      <c r="G31224" s="64"/>
      <c r="H31224" s="64"/>
      <c r="O31224" s="87"/>
      <c r="P31224" s="127"/>
      <c r="Q31224" s="127"/>
      <c r="R31224" s="127"/>
    </row>
    <row r="31225" spans="7:18" x14ac:dyDescent="0.2">
      <c r="G31225" s="64"/>
      <c r="H31225" s="64"/>
      <c r="O31225" s="87"/>
      <c r="P31225" s="127"/>
      <c r="Q31225" s="127"/>
      <c r="R31225" s="127"/>
    </row>
    <row r="31226" spans="7:18" x14ac:dyDescent="0.2">
      <c r="G31226" s="64"/>
      <c r="H31226" s="64"/>
      <c r="O31226" s="87"/>
      <c r="P31226" s="127"/>
      <c r="Q31226" s="127"/>
      <c r="R31226" s="127"/>
    </row>
    <row r="31227" spans="7:18" x14ac:dyDescent="0.2">
      <c r="G31227" s="64"/>
      <c r="H31227" s="64"/>
      <c r="O31227" s="87"/>
      <c r="P31227" s="127"/>
      <c r="Q31227" s="127"/>
      <c r="R31227" s="127"/>
    </row>
    <row r="31228" spans="7:18" x14ac:dyDescent="0.2">
      <c r="G31228" s="64"/>
      <c r="H31228" s="64"/>
      <c r="O31228" s="87"/>
      <c r="P31228" s="127"/>
      <c r="Q31228" s="127"/>
      <c r="R31228" s="127"/>
    </row>
    <row r="31229" spans="7:18" x14ac:dyDescent="0.2">
      <c r="G31229" s="64"/>
      <c r="H31229" s="64"/>
      <c r="O31229" s="87"/>
      <c r="P31229" s="127"/>
      <c r="Q31229" s="127"/>
      <c r="R31229" s="127"/>
    </row>
    <row r="31230" spans="7:18" x14ac:dyDescent="0.2">
      <c r="G31230" s="64"/>
      <c r="H31230" s="64"/>
      <c r="O31230" s="87"/>
      <c r="P31230" s="127"/>
      <c r="Q31230" s="127"/>
      <c r="R31230" s="127"/>
    </row>
    <row r="31231" spans="7:18" x14ac:dyDescent="0.2">
      <c r="G31231" s="64"/>
      <c r="H31231" s="64"/>
      <c r="O31231" s="87"/>
      <c r="P31231" s="127"/>
      <c r="Q31231" s="127"/>
      <c r="R31231" s="127"/>
    </row>
    <row r="31232" spans="7:18" x14ac:dyDescent="0.2">
      <c r="G31232" s="64"/>
      <c r="H31232" s="64"/>
      <c r="O31232" s="87"/>
      <c r="P31232" s="127"/>
      <c r="Q31232" s="127"/>
      <c r="R31232" s="127"/>
    </row>
    <row r="31233" spans="7:18" x14ac:dyDescent="0.2">
      <c r="G31233" s="64"/>
      <c r="H31233" s="64"/>
      <c r="O31233" s="87"/>
      <c r="P31233" s="127"/>
      <c r="Q31233" s="127"/>
      <c r="R31233" s="127"/>
    </row>
    <row r="31234" spans="7:18" x14ac:dyDescent="0.2">
      <c r="G31234" s="64"/>
      <c r="H31234" s="64"/>
      <c r="O31234" s="87"/>
      <c r="P31234" s="127"/>
      <c r="Q31234" s="127"/>
      <c r="R31234" s="127"/>
    </row>
    <row r="31235" spans="7:18" x14ac:dyDescent="0.2">
      <c r="G31235" s="64"/>
      <c r="H31235" s="64"/>
      <c r="O31235" s="87"/>
      <c r="P31235" s="127"/>
      <c r="Q31235" s="127"/>
      <c r="R31235" s="127"/>
    </row>
    <row r="31236" spans="7:18" x14ac:dyDescent="0.2">
      <c r="G31236" s="64"/>
      <c r="H31236" s="64"/>
      <c r="O31236" s="87"/>
      <c r="P31236" s="127"/>
      <c r="Q31236" s="127"/>
      <c r="R31236" s="127"/>
    </row>
    <row r="31237" spans="7:18" x14ac:dyDescent="0.2">
      <c r="G31237" s="64"/>
      <c r="H31237" s="64"/>
      <c r="O31237" s="87"/>
      <c r="P31237" s="127"/>
      <c r="Q31237" s="127"/>
      <c r="R31237" s="127"/>
    </row>
    <row r="31238" spans="7:18" x14ac:dyDescent="0.2">
      <c r="G31238" s="64"/>
      <c r="H31238" s="64"/>
      <c r="O31238" s="87"/>
      <c r="P31238" s="127"/>
      <c r="Q31238" s="127"/>
      <c r="R31238" s="127"/>
    </row>
    <row r="31239" spans="7:18" x14ac:dyDescent="0.2">
      <c r="G31239" s="64"/>
      <c r="H31239" s="64"/>
      <c r="O31239" s="87"/>
      <c r="P31239" s="127"/>
      <c r="Q31239" s="127"/>
      <c r="R31239" s="127"/>
    </row>
    <row r="31240" spans="7:18" x14ac:dyDescent="0.2">
      <c r="G31240" s="64"/>
      <c r="H31240" s="64"/>
      <c r="O31240" s="87"/>
      <c r="P31240" s="127"/>
      <c r="Q31240" s="127"/>
      <c r="R31240" s="127"/>
    </row>
    <row r="31241" spans="7:18" x14ac:dyDescent="0.2">
      <c r="G31241" s="64"/>
      <c r="H31241" s="64"/>
      <c r="O31241" s="87"/>
      <c r="P31241" s="127"/>
      <c r="Q31241" s="127"/>
      <c r="R31241" s="127"/>
    </row>
    <row r="31242" spans="7:18" x14ac:dyDescent="0.2">
      <c r="G31242" s="64"/>
      <c r="H31242" s="64"/>
      <c r="O31242" s="87"/>
      <c r="P31242" s="127"/>
      <c r="Q31242" s="127"/>
      <c r="R31242" s="127"/>
    </row>
    <row r="31243" spans="7:18" x14ac:dyDescent="0.2">
      <c r="G31243" s="64"/>
      <c r="H31243" s="64"/>
      <c r="O31243" s="87"/>
      <c r="P31243" s="127"/>
      <c r="Q31243" s="127"/>
      <c r="R31243" s="127"/>
    </row>
    <row r="31244" spans="7:18" x14ac:dyDescent="0.2">
      <c r="G31244" s="64"/>
      <c r="H31244" s="64"/>
      <c r="O31244" s="87"/>
      <c r="P31244" s="127"/>
      <c r="Q31244" s="127"/>
      <c r="R31244" s="127"/>
    </row>
    <row r="31245" spans="7:18" x14ac:dyDescent="0.2">
      <c r="G31245" s="64"/>
      <c r="H31245" s="64"/>
      <c r="O31245" s="87"/>
      <c r="P31245" s="127"/>
      <c r="Q31245" s="127"/>
      <c r="R31245" s="127"/>
    </row>
    <row r="31246" spans="7:18" x14ac:dyDescent="0.2">
      <c r="G31246" s="64"/>
      <c r="H31246" s="64"/>
      <c r="O31246" s="87"/>
      <c r="P31246" s="127"/>
      <c r="Q31246" s="127"/>
      <c r="R31246" s="127"/>
    </row>
    <row r="31247" spans="7:18" x14ac:dyDescent="0.2">
      <c r="G31247" s="64"/>
      <c r="H31247" s="64"/>
      <c r="O31247" s="87"/>
      <c r="P31247" s="127"/>
      <c r="Q31247" s="127"/>
      <c r="R31247" s="127"/>
    </row>
    <row r="31248" spans="7:18" x14ac:dyDescent="0.2">
      <c r="G31248" s="64"/>
      <c r="H31248" s="64"/>
      <c r="O31248" s="87"/>
      <c r="P31248" s="127"/>
      <c r="Q31248" s="127"/>
      <c r="R31248" s="127"/>
    </row>
    <row r="31249" spans="7:18" x14ac:dyDescent="0.2">
      <c r="G31249" s="64"/>
      <c r="H31249" s="64"/>
      <c r="O31249" s="87"/>
      <c r="P31249" s="127"/>
      <c r="Q31249" s="127"/>
      <c r="R31249" s="127"/>
    </row>
    <row r="31250" spans="7:18" x14ac:dyDescent="0.2">
      <c r="G31250" s="64"/>
      <c r="H31250" s="64"/>
      <c r="O31250" s="87"/>
      <c r="P31250" s="127"/>
      <c r="Q31250" s="127"/>
      <c r="R31250" s="127"/>
    </row>
    <row r="31251" spans="7:18" x14ac:dyDescent="0.2">
      <c r="G31251" s="64"/>
      <c r="H31251" s="64"/>
      <c r="O31251" s="87"/>
      <c r="P31251" s="127"/>
      <c r="Q31251" s="127"/>
      <c r="R31251" s="127"/>
    </row>
    <row r="31252" spans="7:18" x14ac:dyDescent="0.2">
      <c r="G31252" s="64"/>
      <c r="H31252" s="64"/>
      <c r="O31252" s="87"/>
      <c r="P31252" s="127"/>
      <c r="Q31252" s="127"/>
      <c r="R31252" s="127"/>
    </row>
    <row r="31253" spans="7:18" x14ac:dyDescent="0.2">
      <c r="G31253" s="64"/>
      <c r="H31253" s="64"/>
      <c r="O31253" s="87"/>
      <c r="P31253" s="127"/>
      <c r="Q31253" s="127"/>
      <c r="R31253" s="127"/>
    </row>
    <row r="31254" spans="7:18" x14ac:dyDescent="0.2">
      <c r="G31254" s="64"/>
      <c r="H31254" s="64"/>
      <c r="O31254" s="87"/>
      <c r="P31254" s="127"/>
      <c r="Q31254" s="127"/>
      <c r="R31254" s="127"/>
    </row>
    <row r="31255" spans="7:18" x14ac:dyDescent="0.2">
      <c r="G31255" s="64"/>
      <c r="H31255" s="64"/>
      <c r="O31255" s="87"/>
      <c r="P31255" s="127"/>
      <c r="Q31255" s="127"/>
      <c r="R31255" s="127"/>
    </row>
    <row r="31256" spans="7:18" x14ac:dyDescent="0.2">
      <c r="G31256" s="64"/>
      <c r="H31256" s="64"/>
      <c r="O31256" s="87"/>
      <c r="P31256" s="127"/>
      <c r="Q31256" s="127"/>
      <c r="R31256" s="127"/>
    </row>
    <row r="31257" spans="7:18" x14ac:dyDescent="0.2">
      <c r="G31257" s="64"/>
      <c r="H31257" s="64"/>
      <c r="O31257" s="87"/>
      <c r="P31257" s="127"/>
      <c r="Q31257" s="127"/>
      <c r="R31257" s="127"/>
    </row>
    <row r="31258" spans="7:18" x14ac:dyDescent="0.2">
      <c r="G31258" s="64"/>
      <c r="H31258" s="64"/>
      <c r="O31258" s="87"/>
      <c r="P31258" s="127"/>
      <c r="Q31258" s="127"/>
      <c r="R31258" s="127"/>
    </row>
    <row r="31259" spans="7:18" x14ac:dyDescent="0.2">
      <c r="G31259" s="64"/>
      <c r="H31259" s="64"/>
      <c r="O31259" s="87"/>
      <c r="P31259" s="127"/>
      <c r="Q31259" s="127"/>
      <c r="R31259" s="127"/>
    </row>
    <row r="31260" spans="7:18" x14ac:dyDescent="0.2">
      <c r="G31260" s="64"/>
      <c r="H31260" s="64"/>
      <c r="O31260" s="87"/>
      <c r="P31260" s="127"/>
      <c r="Q31260" s="127"/>
      <c r="R31260" s="127"/>
    </row>
    <row r="31261" spans="7:18" x14ac:dyDescent="0.2">
      <c r="G31261" s="64"/>
      <c r="H31261" s="64"/>
      <c r="O31261" s="87"/>
      <c r="P31261" s="127"/>
      <c r="Q31261" s="127"/>
      <c r="R31261" s="127"/>
    </row>
    <row r="31262" spans="7:18" x14ac:dyDescent="0.2">
      <c r="G31262" s="64"/>
      <c r="H31262" s="64"/>
      <c r="O31262" s="87"/>
      <c r="P31262" s="127"/>
      <c r="Q31262" s="127"/>
      <c r="R31262" s="127"/>
    </row>
    <row r="31263" spans="7:18" x14ac:dyDescent="0.2">
      <c r="G31263" s="64"/>
      <c r="H31263" s="64"/>
      <c r="O31263" s="87"/>
      <c r="P31263" s="127"/>
      <c r="Q31263" s="127"/>
      <c r="R31263" s="127"/>
    </row>
    <row r="31264" spans="7:18" x14ac:dyDescent="0.2">
      <c r="G31264" s="64"/>
      <c r="H31264" s="64"/>
      <c r="O31264" s="87"/>
      <c r="P31264" s="127"/>
      <c r="Q31264" s="127"/>
      <c r="R31264" s="127"/>
    </row>
    <row r="31265" spans="7:18" x14ac:dyDescent="0.2">
      <c r="G31265" s="64"/>
      <c r="H31265" s="64"/>
      <c r="O31265" s="87"/>
      <c r="P31265" s="127"/>
      <c r="Q31265" s="127"/>
      <c r="R31265" s="127"/>
    </row>
    <row r="31266" spans="7:18" x14ac:dyDescent="0.2">
      <c r="G31266" s="64"/>
      <c r="H31266" s="64"/>
      <c r="O31266" s="87"/>
      <c r="P31266" s="127"/>
      <c r="Q31266" s="127"/>
      <c r="R31266" s="127"/>
    </row>
    <row r="31267" spans="7:18" x14ac:dyDescent="0.2">
      <c r="G31267" s="64"/>
      <c r="H31267" s="64"/>
      <c r="O31267" s="87"/>
      <c r="P31267" s="127"/>
      <c r="Q31267" s="127"/>
      <c r="R31267" s="127"/>
    </row>
    <row r="31268" spans="7:18" x14ac:dyDescent="0.2">
      <c r="G31268" s="64"/>
      <c r="H31268" s="64"/>
      <c r="O31268" s="87"/>
      <c r="P31268" s="127"/>
      <c r="Q31268" s="127"/>
      <c r="R31268" s="127"/>
    </row>
    <row r="31269" spans="7:18" x14ac:dyDescent="0.2">
      <c r="G31269" s="64"/>
      <c r="H31269" s="64"/>
      <c r="O31269" s="87"/>
      <c r="P31269" s="127"/>
      <c r="Q31269" s="127"/>
      <c r="R31269" s="127"/>
    </row>
    <row r="31270" spans="7:18" x14ac:dyDescent="0.2">
      <c r="G31270" s="64"/>
      <c r="H31270" s="64"/>
      <c r="O31270" s="87"/>
      <c r="P31270" s="127"/>
      <c r="Q31270" s="127"/>
      <c r="R31270" s="127"/>
    </row>
    <row r="31271" spans="7:18" x14ac:dyDescent="0.2">
      <c r="G31271" s="64"/>
      <c r="H31271" s="64"/>
      <c r="O31271" s="87"/>
      <c r="P31271" s="127"/>
      <c r="Q31271" s="127"/>
      <c r="R31271" s="127"/>
    </row>
    <row r="31272" spans="7:18" x14ac:dyDescent="0.2">
      <c r="G31272" s="64"/>
      <c r="H31272" s="64"/>
      <c r="O31272" s="87"/>
      <c r="P31272" s="127"/>
      <c r="Q31272" s="127"/>
      <c r="R31272" s="127"/>
    </row>
    <row r="31273" spans="7:18" x14ac:dyDescent="0.2">
      <c r="G31273" s="64"/>
      <c r="H31273" s="64"/>
      <c r="O31273" s="87"/>
      <c r="P31273" s="127"/>
      <c r="Q31273" s="127"/>
      <c r="R31273" s="127"/>
    </row>
    <row r="31274" spans="7:18" x14ac:dyDescent="0.2">
      <c r="G31274" s="64"/>
      <c r="H31274" s="64"/>
      <c r="O31274" s="87"/>
      <c r="P31274" s="127"/>
      <c r="Q31274" s="127"/>
      <c r="R31274" s="127"/>
    </row>
    <row r="31275" spans="7:18" x14ac:dyDescent="0.2">
      <c r="G31275" s="64"/>
      <c r="H31275" s="64"/>
      <c r="O31275" s="87"/>
      <c r="P31275" s="127"/>
      <c r="Q31275" s="127"/>
      <c r="R31275" s="127"/>
    </row>
    <row r="31276" spans="7:18" x14ac:dyDescent="0.2">
      <c r="G31276" s="64"/>
      <c r="H31276" s="64"/>
      <c r="O31276" s="87"/>
      <c r="P31276" s="127"/>
      <c r="Q31276" s="127"/>
      <c r="R31276" s="127"/>
    </row>
    <row r="31277" spans="7:18" x14ac:dyDescent="0.2">
      <c r="G31277" s="64"/>
      <c r="H31277" s="64"/>
      <c r="O31277" s="87"/>
      <c r="P31277" s="127"/>
      <c r="Q31277" s="127"/>
      <c r="R31277" s="127"/>
    </row>
    <row r="31278" spans="7:18" x14ac:dyDescent="0.2">
      <c r="G31278" s="64"/>
      <c r="H31278" s="64"/>
      <c r="O31278" s="87"/>
      <c r="P31278" s="127"/>
      <c r="Q31278" s="127"/>
      <c r="R31278" s="127"/>
    </row>
    <row r="31279" spans="7:18" x14ac:dyDescent="0.2">
      <c r="G31279" s="64"/>
      <c r="H31279" s="64"/>
      <c r="O31279" s="87"/>
      <c r="P31279" s="127"/>
      <c r="Q31279" s="127"/>
      <c r="R31279" s="127"/>
    </row>
    <row r="31280" spans="7:18" x14ac:dyDescent="0.2">
      <c r="G31280" s="64"/>
      <c r="H31280" s="64"/>
      <c r="O31280" s="87"/>
      <c r="P31280" s="127"/>
      <c r="Q31280" s="127"/>
      <c r="R31280" s="127"/>
    </row>
    <row r="31281" spans="7:18" x14ac:dyDescent="0.2">
      <c r="G31281" s="64"/>
      <c r="H31281" s="64"/>
      <c r="O31281" s="87"/>
      <c r="P31281" s="127"/>
      <c r="Q31281" s="127"/>
      <c r="R31281" s="127"/>
    </row>
    <row r="31282" spans="7:18" x14ac:dyDescent="0.2">
      <c r="G31282" s="64"/>
      <c r="H31282" s="64"/>
      <c r="O31282" s="87"/>
      <c r="P31282" s="127"/>
      <c r="Q31282" s="127"/>
      <c r="R31282" s="127"/>
    </row>
    <row r="31283" spans="7:18" x14ac:dyDescent="0.2">
      <c r="G31283" s="64"/>
      <c r="H31283" s="64"/>
      <c r="O31283" s="87"/>
      <c r="P31283" s="127"/>
      <c r="Q31283" s="127"/>
      <c r="R31283" s="127"/>
    </row>
    <row r="31284" spans="7:18" x14ac:dyDescent="0.2">
      <c r="G31284" s="64"/>
      <c r="H31284" s="64"/>
      <c r="O31284" s="87"/>
      <c r="P31284" s="127"/>
      <c r="Q31284" s="127"/>
      <c r="R31284" s="127"/>
    </row>
    <row r="31285" spans="7:18" x14ac:dyDescent="0.2">
      <c r="G31285" s="64"/>
      <c r="H31285" s="64"/>
      <c r="O31285" s="87"/>
      <c r="P31285" s="127"/>
      <c r="Q31285" s="127"/>
      <c r="R31285" s="127"/>
    </row>
    <row r="31286" spans="7:18" x14ac:dyDescent="0.2">
      <c r="G31286" s="64"/>
      <c r="H31286" s="64"/>
      <c r="O31286" s="87"/>
      <c r="P31286" s="127"/>
      <c r="Q31286" s="127"/>
      <c r="R31286" s="127"/>
    </row>
    <row r="31287" spans="7:18" x14ac:dyDescent="0.2">
      <c r="G31287" s="64"/>
      <c r="H31287" s="64"/>
      <c r="O31287" s="87"/>
      <c r="P31287" s="127"/>
      <c r="Q31287" s="127"/>
      <c r="R31287" s="127"/>
    </row>
    <row r="31288" spans="7:18" x14ac:dyDescent="0.2">
      <c r="G31288" s="64"/>
      <c r="H31288" s="64"/>
      <c r="O31288" s="87"/>
      <c r="P31288" s="127"/>
      <c r="Q31288" s="127"/>
      <c r="R31288" s="127"/>
    </row>
    <row r="31289" spans="7:18" x14ac:dyDescent="0.2">
      <c r="G31289" s="64"/>
      <c r="H31289" s="64"/>
      <c r="O31289" s="87"/>
      <c r="P31289" s="127"/>
      <c r="Q31289" s="127"/>
      <c r="R31289" s="127"/>
    </row>
    <row r="31290" spans="7:18" x14ac:dyDescent="0.2">
      <c r="G31290" s="64"/>
      <c r="H31290" s="64"/>
      <c r="O31290" s="87"/>
      <c r="P31290" s="127"/>
      <c r="Q31290" s="127"/>
      <c r="R31290" s="127"/>
    </row>
    <row r="31291" spans="7:18" x14ac:dyDescent="0.2">
      <c r="G31291" s="64"/>
      <c r="H31291" s="64"/>
      <c r="O31291" s="87"/>
      <c r="P31291" s="127"/>
      <c r="Q31291" s="127"/>
      <c r="R31291" s="127"/>
    </row>
    <row r="31292" spans="7:18" x14ac:dyDescent="0.2">
      <c r="G31292" s="64"/>
      <c r="H31292" s="64"/>
      <c r="O31292" s="87"/>
      <c r="P31292" s="127"/>
      <c r="Q31292" s="127"/>
      <c r="R31292" s="127"/>
    </row>
    <row r="31293" spans="7:18" x14ac:dyDescent="0.2">
      <c r="G31293" s="64"/>
      <c r="H31293" s="64"/>
      <c r="O31293" s="87"/>
      <c r="P31293" s="127"/>
      <c r="Q31293" s="127"/>
      <c r="R31293" s="127"/>
    </row>
    <row r="31294" spans="7:18" x14ac:dyDescent="0.2">
      <c r="G31294" s="64"/>
      <c r="H31294" s="64"/>
      <c r="O31294" s="87"/>
      <c r="P31294" s="127"/>
      <c r="Q31294" s="127"/>
      <c r="R31294" s="127"/>
    </row>
    <row r="31295" spans="7:18" x14ac:dyDescent="0.2">
      <c r="G31295" s="64"/>
      <c r="H31295" s="64"/>
      <c r="O31295" s="87"/>
      <c r="P31295" s="127"/>
      <c r="Q31295" s="127"/>
      <c r="R31295" s="127"/>
    </row>
    <row r="31296" spans="7:18" x14ac:dyDescent="0.2">
      <c r="G31296" s="64"/>
      <c r="H31296" s="64"/>
      <c r="O31296" s="87"/>
      <c r="P31296" s="127"/>
      <c r="Q31296" s="127"/>
      <c r="R31296" s="127"/>
    </row>
    <row r="31297" spans="7:18" x14ac:dyDescent="0.2">
      <c r="G31297" s="64"/>
      <c r="H31297" s="64"/>
      <c r="O31297" s="87"/>
      <c r="P31297" s="127"/>
      <c r="Q31297" s="127"/>
      <c r="R31297" s="127"/>
    </row>
    <row r="31298" spans="7:18" x14ac:dyDescent="0.2">
      <c r="G31298" s="64"/>
      <c r="H31298" s="64"/>
      <c r="O31298" s="87"/>
      <c r="P31298" s="127"/>
      <c r="Q31298" s="127"/>
      <c r="R31298" s="127"/>
    </row>
    <row r="31299" spans="7:18" x14ac:dyDescent="0.2">
      <c r="G31299" s="64"/>
      <c r="H31299" s="64"/>
      <c r="O31299" s="87"/>
      <c r="P31299" s="127"/>
      <c r="Q31299" s="127"/>
      <c r="R31299" s="127"/>
    </row>
    <row r="31300" spans="7:18" x14ac:dyDescent="0.2">
      <c r="G31300" s="64"/>
      <c r="H31300" s="64"/>
      <c r="O31300" s="87"/>
      <c r="P31300" s="127"/>
      <c r="Q31300" s="127"/>
      <c r="R31300" s="127"/>
    </row>
    <row r="31301" spans="7:18" x14ac:dyDescent="0.2">
      <c r="G31301" s="64"/>
      <c r="H31301" s="64"/>
      <c r="O31301" s="87"/>
      <c r="P31301" s="127"/>
      <c r="Q31301" s="127"/>
      <c r="R31301" s="127"/>
    </row>
    <row r="31302" spans="7:18" x14ac:dyDescent="0.2">
      <c r="G31302" s="64"/>
      <c r="H31302" s="64"/>
      <c r="O31302" s="87"/>
      <c r="P31302" s="127"/>
      <c r="Q31302" s="127"/>
      <c r="R31302" s="127"/>
    </row>
    <row r="31303" spans="7:18" x14ac:dyDescent="0.2">
      <c r="G31303" s="64"/>
      <c r="H31303" s="64"/>
      <c r="O31303" s="87"/>
      <c r="P31303" s="127"/>
      <c r="Q31303" s="127"/>
      <c r="R31303" s="127"/>
    </row>
    <row r="31304" spans="7:18" x14ac:dyDescent="0.2">
      <c r="G31304" s="64"/>
      <c r="H31304" s="64"/>
      <c r="O31304" s="87"/>
      <c r="P31304" s="127"/>
      <c r="Q31304" s="127"/>
      <c r="R31304" s="127"/>
    </row>
    <row r="31305" spans="7:18" x14ac:dyDescent="0.2">
      <c r="G31305" s="64"/>
      <c r="H31305" s="64"/>
      <c r="O31305" s="87"/>
      <c r="P31305" s="127"/>
      <c r="Q31305" s="127"/>
      <c r="R31305" s="127"/>
    </row>
    <row r="31306" spans="7:18" x14ac:dyDescent="0.2">
      <c r="G31306" s="64"/>
      <c r="H31306" s="64"/>
      <c r="O31306" s="87"/>
      <c r="P31306" s="127"/>
      <c r="Q31306" s="127"/>
      <c r="R31306" s="127"/>
    </row>
    <row r="31307" spans="7:18" x14ac:dyDescent="0.2">
      <c r="G31307" s="64"/>
      <c r="H31307" s="64"/>
      <c r="O31307" s="87"/>
      <c r="P31307" s="127"/>
      <c r="Q31307" s="127"/>
      <c r="R31307" s="127"/>
    </row>
    <row r="31308" spans="7:18" x14ac:dyDescent="0.2">
      <c r="G31308" s="64"/>
      <c r="H31308" s="64"/>
      <c r="O31308" s="87"/>
      <c r="P31308" s="127"/>
      <c r="Q31308" s="127"/>
      <c r="R31308" s="127"/>
    </row>
    <row r="31309" spans="7:18" x14ac:dyDescent="0.2">
      <c r="G31309" s="64"/>
      <c r="H31309" s="64"/>
      <c r="O31309" s="87"/>
      <c r="P31309" s="127"/>
      <c r="Q31309" s="127"/>
      <c r="R31309" s="127"/>
    </row>
    <row r="31310" spans="7:18" x14ac:dyDescent="0.2">
      <c r="G31310" s="64"/>
      <c r="H31310" s="64"/>
      <c r="O31310" s="87"/>
      <c r="P31310" s="127"/>
      <c r="Q31310" s="127"/>
      <c r="R31310" s="127"/>
    </row>
    <row r="31311" spans="7:18" x14ac:dyDescent="0.2">
      <c r="G31311" s="64"/>
      <c r="H31311" s="64"/>
      <c r="O31311" s="87"/>
      <c r="P31311" s="127"/>
      <c r="Q31311" s="127"/>
      <c r="R31311" s="127"/>
    </row>
    <row r="31312" spans="7:18" x14ac:dyDescent="0.2">
      <c r="G31312" s="64"/>
      <c r="H31312" s="64"/>
      <c r="O31312" s="87"/>
      <c r="P31312" s="127"/>
      <c r="Q31312" s="127"/>
      <c r="R31312" s="127"/>
    </row>
    <row r="31313" spans="7:18" x14ac:dyDescent="0.2">
      <c r="G31313" s="64"/>
      <c r="H31313" s="64"/>
      <c r="O31313" s="87"/>
      <c r="P31313" s="127"/>
      <c r="Q31313" s="127"/>
      <c r="R31313" s="127"/>
    </row>
    <row r="31314" spans="7:18" x14ac:dyDescent="0.2">
      <c r="G31314" s="64"/>
      <c r="H31314" s="64"/>
      <c r="O31314" s="87"/>
      <c r="P31314" s="127"/>
      <c r="Q31314" s="127"/>
      <c r="R31314" s="127"/>
    </row>
    <row r="31315" spans="7:18" x14ac:dyDescent="0.2">
      <c r="G31315" s="64"/>
      <c r="H31315" s="64"/>
      <c r="O31315" s="87"/>
      <c r="P31315" s="127"/>
      <c r="Q31315" s="127"/>
      <c r="R31315" s="127"/>
    </row>
    <row r="31316" spans="7:18" x14ac:dyDescent="0.2">
      <c r="G31316" s="64"/>
      <c r="H31316" s="64"/>
      <c r="O31316" s="87"/>
      <c r="P31316" s="127"/>
      <c r="Q31316" s="127"/>
      <c r="R31316" s="127"/>
    </row>
    <row r="31317" spans="7:18" x14ac:dyDescent="0.2">
      <c r="G31317" s="64"/>
      <c r="H31317" s="64"/>
      <c r="O31317" s="87"/>
      <c r="P31317" s="127"/>
      <c r="Q31317" s="127"/>
      <c r="R31317" s="127"/>
    </row>
    <row r="31318" spans="7:18" x14ac:dyDescent="0.2">
      <c r="G31318" s="64"/>
      <c r="H31318" s="64"/>
      <c r="O31318" s="87"/>
      <c r="P31318" s="127"/>
      <c r="Q31318" s="127"/>
      <c r="R31318" s="127"/>
    </row>
    <row r="31319" spans="7:18" x14ac:dyDescent="0.2">
      <c r="G31319" s="64"/>
      <c r="H31319" s="64"/>
      <c r="O31319" s="87"/>
      <c r="P31319" s="127"/>
      <c r="Q31319" s="127"/>
      <c r="R31319" s="127"/>
    </row>
    <row r="31320" spans="7:18" x14ac:dyDescent="0.2">
      <c r="G31320" s="64"/>
      <c r="H31320" s="64"/>
      <c r="O31320" s="87"/>
      <c r="P31320" s="127"/>
      <c r="Q31320" s="127"/>
      <c r="R31320" s="127"/>
    </row>
    <row r="31321" spans="7:18" x14ac:dyDescent="0.2">
      <c r="G31321" s="64"/>
      <c r="H31321" s="64"/>
      <c r="O31321" s="87"/>
      <c r="P31321" s="127"/>
      <c r="Q31321" s="127"/>
      <c r="R31321" s="127"/>
    </row>
    <row r="31322" spans="7:18" x14ac:dyDescent="0.2">
      <c r="G31322" s="64"/>
      <c r="H31322" s="64"/>
      <c r="O31322" s="87"/>
      <c r="P31322" s="127"/>
      <c r="Q31322" s="127"/>
      <c r="R31322" s="127"/>
    </row>
    <row r="31323" spans="7:18" x14ac:dyDescent="0.2">
      <c r="G31323" s="64"/>
      <c r="H31323" s="64"/>
      <c r="O31323" s="87"/>
      <c r="P31323" s="127"/>
      <c r="Q31323" s="127"/>
      <c r="R31323" s="127"/>
    </row>
    <row r="31324" spans="7:18" x14ac:dyDescent="0.2">
      <c r="G31324" s="64"/>
      <c r="H31324" s="64"/>
      <c r="O31324" s="87"/>
      <c r="P31324" s="127"/>
      <c r="Q31324" s="127"/>
      <c r="R31324" s="127"/>
    </row>
    <row r="31325" spans="7:18" x14ac:dyDescent="0.2">
      <c r="G31325" s="64"/>
      <c r="H31325" s="64"/>
      <c r="O31325" s="87"/>
      <c r="P31325" s="127"/>
      <c r="Q31325" s="127"/>
      <c r="R31325" s="127"/>
    </row>
    <row r="31326" spans="7:18" x14ac:dyDescent="0.2">
      <c r="G31326" s="64"/>
      <c r="H31326" s="64"/>
      <c r="O31326" s="87"/>
      <c r="P31326" s="127"/>
      <c r="Q31326" s="127"/>
      <c r="R31326" s="127"/>
    </row>
    <row r="31327" spans="7:18" x14ac:dyDescent="0.2">
      <c r="G31327" s="64"/>
      <c r="H31327" s="64"/>
      <c r="O31327" s="87"/>
      <c r="P31327" s="127"/>
      <c r="Q31327" s="127"/>
      <c r="R31327" s="127"/>
    </row>
    <row r="31328" spans="7:18" x14ac:dyDescent="0.2">
      <c r="G31328" s="64"/>
      <c r="H31328" s="64"/>
      <c r="O31328" s="87"/>
      <c r="P31328" s="127"/>
      <c r="Q31328" s="127"/>
      <c r="R31328" s="127"/>
    </row>
    <row r="31329" spans="7:18" x14ac:dyDescent="0.2">
      <c r="G31329" s="64"/>
      <c r="H31329" s="64"/>
      <c r="O31329" s="87"/>
      <c r="P31329" s="127"/>
      <c r="Q31329" s="127"/>
      <c r="R31329" s="127"/>
    </row>
    <row r="31330" spans="7:18" x14ac:dyDescent="0.2">
      <c r="G31330" s="64"/>
      <c r="H31330" s="64"/>
      <c r="O31330" s="87"/>
      <c r="P31330" s="127"/>
      <c r="Q31330" s="127"/>
      <c r="R31330" s="127"/>
    </row>
    <row r="31331" spans="7:18" x14ac:dyDescent="0.2">
      <c r="G31331" s="64"/>
      <c r="H31331" s="64"/>
      <c r="O31331" s="87"/>
      <c r="P31331" s="127"/>
      <c r="Q31331" s="127"/>
      <c r="R31331" s="127"/>
    </row>
    <row r="31332" spans="7:18" x14ac:dyDescent="0.2">
      <c r="G31332" s="64"/>
      <c r="H31332" s="64"/>
      <c r="O31332" s="87"/>
      <c r="P31332" s="127"/>
      <c r="Q31332" s="127"/>
      <c r="R31332" s="127"/>
    </row>
    <row r="31333" spans="7:18" x14ac:dyDescent="0.2">
      <c r="G31333" s="64"/>
      <c r="H31333" s="64"/>
      <c r="O31333" s="87"/>
      <c r="P31333" s="127"/>
      <c r="Q31333" s="127"/>
      <c r="R31333" s="127"/>
    </row>
    <row r="31334" spans="7:18" x14ac:dyDescent="0.2">
      <c r="G31334" s="64"/>
      <c r="H31334" s="64"/>
      <c r="O31334" s="87"/>
      <c r="P31334" s="127"/>
      <c r="Q31334" s="127"/>
      <c r="R31334" s="127"/>
    </row>
    <row r="31335" spans="7:18" x14ac:dyDescent="0.2">
      <c r="G31335" s="64"/>
      <c r="H31335" s="64"/>
      <c r="O31335" s="87"/>
      <c r="P31335" s="127"/>
      <c r="Q31335" s="127"/>
      <c r="R31335" s="127"/>
    </row>
    <row r="31336" spans="7:18" x14ac:dyDescent="0.2">
      <c r="G31336" s="64"/>
      <c r="H31336" s="64"/>
      <c r="O31336" s="87"/>
      <c r="P31336" s="127"/>
      <c r="Q31336" s="127"/>
      <c r="R31336" s="127"/>
    </row>
    <row r="31337" spans="7:18" x14ac:dyDescent="0.2">
      <c r="G31337" s="64"/>
      <c r="H31337" s="64"/>
      <c r="O31337" s="87"/>
      <c r="P31337" s="127"/>
      <c r="Q31337" s="127"/>
      <c r="R31337" s="127"/>
    </row>
    <row r="31338" spans="7:18" x14ac:dyDescent="0.2">
      <c r="G31338" s="64"/>
      <c r="H31338" s="64"/>
      <c r="O31338" s="87"/>
      <c r="P31338" s="127"/>
      <c r="Q31338" s="127"/>
      <c r="R31338" s="127"/>
    </row>
    <row r="31339" spans="7:18" x14ac:dyDescent="0.2">
      <c r="G31339" s="64"/>
      <c r="H31339" s="64"/>
      <c r="O31339" s="87"/>
      <c r="P31339" s="127"/>
      <c r="Q31339" s="127"/>
      <c r="R31339" s="127"/>
    </row>
    <row r="31340" spans="7:18" x14ac:dyDescent="0.2">
      <c r="G31340" s="64"/>
      <c r="H31340" s="64"/>
      <c r="O31340" s="87"/>
      <c r="P31340" s="127"/>
      <c r="Q31340" s="127"/>
      <c r="R31340" s="127"/>
    </row>
    <row r="31341" spans="7:18" x14ac:dyDescent="0.2">
      <c r="G31341" s="64"/>
      <c r="H31341" s="64"/>
      <c r="O31341" s="87"/>
      <c r="P31341" s="127"/>
      <c r="Q31341" s="127"/>
      <c r="R31341" s="127"/>
    </row>
    <row r="31342" spans="7:18" x14ac:dyDescent="0.2">
      <c r="G31342" s="64"/>
      <c r="H31342" s="64"/>
      <c r="O31342" s="87"/>
      <c r="P31342" s="127"/>
      <c r="Q31342" s="127"/>
      <c r="R31342" s="127"/>
    </row>
    <row r="31343" spans="7:18" x14ac:dyDescent="0.2">
      <c r="G31343" s="64"/>
      <c r="H31343" s="64"/>
      <c r="O31343" s="87"/>
      <c r="P31343" s="127"/>
      <c r="Q31343" s="127"/>
      <c r="R31343" s="127"/>
    </row>
    <row r="31344" spans="7:18" x14ac:dyDescent="0.2">
      <c r="G31344" s="64"/>
      <c r="H31344" s="64"/>
      <c r="O31344" s="87"/>
      <c r="P31344" s="127"/>
      <c r="Q31344" s="127"/>
      <c r="R31344" s="127"/>
    </row>
    <row r="31345" spans="7:18" x14ac:dyDescent="0.2">
      <c r="G31345" s="64"/>
      <c r="H31345" s="64"/>
      <c r="O31345" s="87"/>
      <c r="P31345" s="127"/>
      <c r="Q31345" s="127"/>
      <c r="R31345" s="127"/>
    </row>
    <row r="31346" spans="7:18" x14ac:dyDescent="0.2">
      <c r="G31346" s="64"/>
      <c r="H31346" s="64"/>
      <c r="O31346" s="87"/>
      <c r="P31346" s="127"/>
      <c r="Q31346" s="127"/>
      <c r="R31346" s="127"/>
    </row>
    <row r="31347" spans="7:18" x14ac:dyDescent="0.2">
      <c r="G31347" s="64"/>
      <c r="H31347" s="64"/>
      <c r="O31347" s="87"/>
      <c r="P31347" s="127"/>
      <c r="Q31347" s="127"/>
      <c r="R31347" s="127"/>
    </row>
    <row r="31348" spans="7:18" x14ac:dyDescent="0.2">
      <c r="G31348" s="64"/>
      <c r="H31348" s="64"/>
      <c r="O31348" s="87"/>
      <c r="P31348" s="127"/>
      <c r="Q31348" s="127"/>
      <c r="R31348" s="127"/>
    </row>
    <row r="31349" spans="7:18" x14ac:dyDescent="0.2">
      <c r="G31349" s="64"/>
      <c r="H31349" s="64"/>
      <c r="O31349" s="87"/>
      <c r="P31349" s="127"/>
      <c r="Q31349" s="127"/>
      <c r="R31349" s="127"/>
    </row>
    <row r="31350" spans="7:18" x14ac:dyDescent="0.2">
      <c r="G31350" s="64"/>
      <c r="H31350" s="64"/>
      <c r="O31350" s="87"/>
      <c r="P31350" s="127"/>
      <c r="Q31350" s="127"/>
      <c r="R31350" s="127"/>
    </row>
    <row r="31351" spans="7:18" x14ac:dyDescent="0.2">
      <c r="G31351" s="64"/>
      <c r="H31351" s="64"/>
      <c r="O31351" s="87"/>
      <c r="P31351" s="127"/>
      <c r="Q31351" s="127"/>
      <c r="R31351" s="127"/>
    </row>
    <row r="31352" spans="7:18" x14ac:dyDescent="0.2">
      <c r="G31352" s="64"/>
      <c r="H31352" s="64"/>
      <c r="O31352" s="87"/>
      <c r="P31352" s="127"/>
      <c r="Q31352" s="127"/>
      <c r="R31352" s="127"/>
    </row>
    <row r="31353" spans="7:18" x14ac:dyDescent="0.2">
      <c r="G31353" s="64"/>
      <c r="H31353" s="64"/>
      <c r="O31353" s="87"/>
      <c r="P31353" s="127"/>
      <c r="Q31353" s="127"/>
      <c r="R31353" s="127"/>
    </row>
    <row r="31354" spans="7:18" x14ac:dyDescent="0.2">
      <c r="G31354" s="64"/>
      <c r="H31354" s="64"/>
      <c r="O31354" s="87"/>
      <c r="P31354" s="127"/>
      <c r="Q31354" s="127"/>
      <c r="R31354" s="127"/>
    </row>
    <row r="31355" spans="7:18" x14ac:dyDescent="0.2">
      <c r="G31355" s="64"/>
      <c r="H31355" s="64"/>
      <c r="O31355" s="87"/>
      <c r="P31355" s="127"/>
      <c r="Q31355" s="127"/>
      <c r="R31355" s="127"/>
    </row>
    <row r="31356" spans="7:18" x14ac:dyDescent="0.2">
      <c r="G31356" s="64"/>
      <c r="H31356" s="64"/>
      <c r="O31356" s="87"/>
      <c r="P31356" s="127"/>
      <c r="Q31356" s="127"/>
      <c r="R31356" s="127"/>
    </row>
    <row r="31357" spans="7:18" x14ac:dyDescent="0.2">
      <c r="G31357" s="64"/>
      <c r="H31357" s="64"/>
      <c r="O31357" s="87"/>
      <c r="P31357" s="127"/>
      <c r="Q31357" s="127"/>
      <c r="R31357" s="127"/>
    </row>
    <row r="31358" spans="7:18" x14ac:dyDescent="0.2">
      <c r="G31358" s="64"/>
      <c r="H31358" s="64"/>
      <c r="O31358" s="87"/>
      <c r="P31358" s="127"/>
      <c r="Q31358" s="127"/>
      <c r="R31358" s="127"/>
    </row>
    <row r="31359" spans="7:18" x14ac:dyDescent="0.2">
      <c r="G31359" s="64"/>
      <c r="H31359" s="64"/>
      <c r="O31359" s="87"/>
      <c r="P31359" s="127"/>
      <c r="Q31359" s="127"/>
      <c r="R31359" s="127"/>
    </row>
    <row r="31360" spans="7:18" x14ac:dyDescent="0.2">
      <c r="G31360" s="64"/>
      <c r="H31360" s="64"/>
      <c r="O31360" s="87"/>
      <c r="P31360" s="127"/>
      <c r="Q31360" s="127"/>
      <c r="R31360" s="127"/>
    </row>
    <row r="31361" spans="7:18" x14ac:dyDescent="0.2">
      <c r="G31361" s="64"/>
      <c r="H31361" s="64"/>
      <c r="O31361" s="87"/>
      <c r="P31361" s="127"/>
      <c r="Q31361" s="127"/>
      <c r="R31361" s="127"/>
    </row>
    <row r="31362" spans="7:18" x14ac:dyDescent="0.2">
      <c r="G31362" s="64"/>
      <c r="H31362" s="64"/>
      <c r="O31362" s="87"/>
      <c r="P31362" s="127"/>
      <c r="Q31362" s="127"/>
      <c r="R31362" s="127"/>
    </row>
    <row r="31363" spans="7:18" x14ac:dyDescent="0.2">
      <c r="G31363" s="64"/>
      <c r="H31363" s="64"/>
      <c r="O31363" s="87"/>
      <c r="P31363" s="127"/>
      <c r="Q31363" s="127"/>
      <c r="R31363" s="127"/>
    </row>
    <row r="31364" spans="7:18" x14ac:dyDescent="0.2">
      <c r="G31364" s="64"/>
      <c r="H31364" s="64"/>
      <c r="O31364" s="87"/>
      <c r="P31364" s="127"/>
      <c r="Q31364" s="127"/>
      <c r="R31364" s="127"/>
    </row>
    <row r="31365" spans="7:18" x14ac:dyDescent="0.2">
      <c r="G31365" s="64"/>
      <c r="H31365" s="64"/>
      <c r="O31365" s="87"/>
      <c r="P31365" s="127"/>
      <c r="Q31365" s="127"/>
      <c r="R31365" s="127"/>
    </row>
    <row r="31366" spans="7:18" x14ac:dyDescent="0.2">
      <c r="G31366" s="64"/>
      <c r="H31366" s="64"/>
      <c r="O31366" s="87"/>
      <c r="P31366" s="127"/>
      <c r="Q31366" s="127"/>
      <c r="R31366" s="127"/>
    </row>
    <row r="31367" spans="7:18" x14ac:dyDescent="0.2">
      <c r="G31367" s="64"/>
      <c r="H31367" s="64"/>
      <c r="O31367" s="87"/>
      <c r="P31367" s="127"/>
      <c r="Q31367" s="127"/>
      <c r="R31367" s="127"/>
    </row>
    <row r="31368" spans="7:18" x14ac:dyDescent="0.2">
      <c r="G31368" s="64"/>
      <c r="H31368" s="64"/>
      <c r="O31368" s="87"/>
      <c r="P31368" s="127"/>
      <c r="Q31368" s="127"/>
      <c r="R31368" s="127"/>
    </row>
    <row r="31369" spans="7:18" x14ac:dyDescent="0.2">
      <c r="G31369" s="64"/>
      <c r="H31369" s="64"/>
      <c r="O31369" s="87"/>
      <c r="P31369" s="127"/>
      <c r="Q31369" s="127"/>
      <c r="R31369" s="127"/>
    </row>
    <row r="31370" spans="7:18" x14ac:dyDescent="0.2">
      <c r="G31370" s="64"/>
      <c r="H31370" s="64"/>
      <c r="O31370" s="87"/>
      <c r="P31370" s="127"/>
      <c r="Q31370" s="127"/>
      <c r="R31370" s="127"/>
    </row>
    <row r="31371" spans="7:18" x14ac:dyDescent="0.2">
      <c r="G31371" s="64"/>
      <c r="H31371" s="64"/>
      <c r="O31371" s="87"/>
      <c r="P31371" s="127"/>
      <c r="Q31371" s="127"/>
      <c r="R31371" s="127"/>
    </row>
    <row r="31372" spans="7:18" x14ac:dyDescent="0.2">
      <c r="G31372" s="64"/>
      <c r="H31372" s="64"/>
      <c r="O31372" s="87"/>
      <c r="P31372" s="127"/>
      <c r="Q31372" s="127"/>
      <c r="R31372" s="127"/>
    </row>
    <row r="31373" spans="7:18" x14ac:dyDescent="0.2">
      <c r="G31373" s="64"/>
      <c r="H31373" s="64"/>
      <c r="O31373" s="87"/>
      <c r="P31373" s="127"/>
      <c r="Q31373" s="127"/>
      <c r="R31373" s="127"/>
    </row>
    <row r="31374" spans="7:18" x14ac:dyDescent="0.2">
      <c r="G31374" s="64"/>
      <c r="H31374" s="64"/>
      <c r="O31374" s="87"/>
      <c r="P31374" s="127"/>
      <c r="Q31374" s="127"/>
      <c r="R31374" s="127"/>
    </row>
    <row r="31375" spans="7:18" x14ac:dyDescent="0.2">
      <c r="G31375" s="64"/>
      <c r="H31375" s="64"/>
      <c r="O31375" s="87"/>
      <c r="P31375" s="127"/>
      <c r="Q31375" s="127"/>
      <c r="R31375" s="127"/>
    </row>
    <row r="31376" spans="7:18" x14ac:dyDescent="0.2">
      <c r="G31376" s="64"/>
      <c r="H31376" s="64"/>
      <c r="O31376" s="87"/>
      <c r="P31376" s="127"/>
      <c r="Q31376" s="127"/>
      <c r="R31376" s="127"/>
    </row>
    <row r="31377" spans="7:18" x14ac:dyDescent="0.2">
      <c r="G31377" s="64"/>
      <c r="H31377" s="64"/>
      <c r="O31377" s="87"/>
      <c r="P31377" s="127"/>
      <c r="Q31377" s="127"/>
      <c r="R31377" s="127"/>
    </row>
    <row r="31378" spans="7:18" x14ac:dyDescent="0.2">
      <c r="G31378" s="64"/>
      <c r="H31378" s="64"/>
      <c r="O31378" s="87"/>
      <c r="P31378" s="127"/>
      <c r="Q31378" s="127"/>
      <c r="R31378" s="127"/>
    </row>
    <row r="31379" spans="7:18" x14ac:dyDescent="0.2">
      <c r="G31379" s="64"/>
      <c r="H31379" s="64"/>
      <c r="O31379" s="87"/>
      <c r="P31379" s="127"/>
      <c r="Q31379" s="127"/>
      <c r="R31379" s="127"/>
    </row>
    <row r="31380" spans="7:18" x14ac:dyDescent="0.2">
      <c r="G31380" s="64"/>
      <c r="H31380" s="64"/>
      <c r="O31380" s="87"/>
      <c r="P31380" s="127"/>
      <c r="Q31380" s="127"/>
      <c r="R31380" s="127"/>
    </row>
    <row r="31381" spans="7:18" x14ac:dyDescent="0.2">
      <c r="G31381" s="64"/>
      <c r="H31381" s="64"/>
      <c r="O31381" s="87"/>
      <c r="P31381" s="127"/>
      <c r="Q31381" s="127"/>
      <c r="R31381" s="127"/>
    </row>
    <row r="31382" spans="7:18" x14ac:dyDescent="0.2">
      <c r="G31382" s="64"/>
      <c r="H31382" s="64"/>
      <c r="O31382" s="87"/>
      <c r="P31382" s="127"/>
      <c r="Q31382" s="127"/>
      <c r="R31382" s="127"/>
    </row>
    <row r="31383" spans="7:18" x14ac:dyDescent="0.2">
      <c r="G31383" s="64"/>
      <c r="H31383" s="64"/>
      <c r="O31383" s="87"/>
      <c r="P31383" s="127"/>
      <c r="Q31383" s="127"/>
      <c r="R31383" s="127"/>
    </row>
    <row r="31384" spans="7:18" x14ac:dyDescent="0.2">
      <c r="G31384" s="64"/>
      <c r="H31384" s="64"/>
      <c r="O31384" s="87"/>
      <c r="P31384" s="127"/>
      <c r="Q31384" s="127"/>
      <c r="R31384" s="127"/>
    </row>
    <row r="31385" spans="7:18" x14ac:dyDescent="0.2">
      <c r="G31385" s="64"/>
      <c r="H31385" s="64"/>
      <c r="O31385" s="87"/>
      <c r="P31385" s="127"/>
      <c r="Q31385" s="127"/>
      <c r="R31385" s="127"/>
    </row>
    <row r="31386" spans="7:18" x14ac:dyDescent="0.2">
      <c r="G31386" s="64"/>
      <c r="H31386" s="64"/>
      <c r="O31386" s="87"/>
      <c r="P31386" s="127"/>
      <c r="Q31386" s="127"/>
      <c r="R31386" s="127"/>
    </row>
    <row r="31387" spans="7:18" x14ac:dyDescent="0.2">
      <c r="G31387" s="64"/>
      <c r="H31387" s="64"/>
      <c r="O31387" s="87"/>
      <c r="P31387" s="127"/>
      <c r="Q31387" s="127"/>
      <c r="R31387" s="127"/>
    </row>
    <row r="31388" spans="7:18" x14ac:dyDescent="0.2">
      <c r="G31388" s="64"/>
      <c r="H31388" s="64"/>
      <c r="O31388" s="87"/>
      <c r="P31388" s="127"/>
      <c r="Q31388" s="127"/>
      <c r="R31388" s="127"/>
    </row>
    <row r="31389" spans="7:18" x14ac:dyDescent="0.2">
      <c r="G31389" s="64"/>
      <c r="H31389" s="64"/>
      <c r="O31389" s="87"/>
      <c r="P31389" s="127"/>
      <c r="Q31389" s="127"/>
      <c r="R31389" s="127"/>
    </row>
    <row r="31390" spans="7:18" x14ac:dyDescent="0.2">
      <c r="G31390" s="64"/>
      <c r="H31390" s="64"/>
      <c r="O31390" s="87"/>
      <c r="P31390" s="127"/>
      <c r="Q31390" s="127"/>
      <c r="R31390" s="127"/>
    </row>
    <row r="31391" spans="7:18" x14ac:dyDescent="0.2">
      <c r="G31391" s="64"/>
      <c r="H31391" s="64"/>
      <c r="O31391" s="87"/>
      <c r="P31391" s="127"/>
      <c r="Q31391" s="127"/>
      <c r="R31391" s="127"/>
    </row>
    <row r="31392" spans="7:18" x14ac:dyDescent="0.2">
      <c r="G31392" s="64"/>
      <c r="H31392" s="64"/>
      <c r="O31392" s="87"/>
      <c r="P31392" s="127"/>
      <c r="Q31392" s="127"/>
      <c r="R31392" s="127"/>
    </row>
    <row r="31393" spans="7:18" x14ac:dyDescent="0.2">
      <c r="G31393" s="64"/>
      <c r="H31393" s="64"/>
      <c r="O31393" s="87"/>
      <c r="P31393" s="127"/>
      <c r="Q31393" s="127"/>
      <c r="R31393" s="127"/>
    </row>
    <row r="31394" spans="7:18" x14ac:dyDescent="0.2">
      <c r="G31394" s="64"/>
      <c r="H31394" s="64"/>
      <c r="O31394" s="87"/>
      <c r="P31394" s="127"/>
      <c r="Q31394" s="127"/>
      <c r="R31394" s="127"/>
    </row>
    <row r="31395" spans="7:18" x14ac:dyDescent="0.2">
      <c r="G31395" s="64"/>
      <c r="H31395" s="64"/>
      <c r="O31395" s="87"/>
      <c r="P31395" s="127"/>
      <c r="Q31395" s="127"/>
      <c r="R31395" s="127"/>
    </row>
    <row r="31396" spans="7:18" x14ac:dyDescent="0.2">
      <c r="G31396" s="64"/>
      <c r="H31396" s="64"/>
      <c r="O31396" s="87"/>
      <c r="P31396" s="127"/>
      <c r="Q31396" s="127"/>
      <c r="R31396" s="127"/>
    </row>
    <row r="31397" spans="7:18" x14ac:dyDescent="0.2">
      <c r="G31397" s="64"/>
      <c r="H31397" s="64"/>
      <c r="O31397" s="87"/>
      <c r="P31397" s="127"/>
      <c r="Q31397" s="127"/>
      <c r="R31397" s="127"/>
    </row>
    <row r="31398" spans="7:18" x14ac:dyDescent="0.2">
      <c r="G31398" s="64"/>
      <c r="H31398" s="64"/>
      <c r="O31398" s="87"/>
      <c r="P31398" s="127"/>
      <c r="Q31398" s="127"/>
      <c r="R31398" s="127"/>
    </row>
    <row r="31399" spans="7:18" x14ac:dyDescent="0.2">
      <c r="G31399" s="64"/>
      <c r="H31399" s="64"/>
      <c r="O31399" s="87"/>
      <c r="P31399" s="127"/>
      <c r="Q31399" s="127"/>
      <c r="R31399" s="127"/>
    </row>
    <row r="31400" spans="7:18" x14ac:dyDescent="0.2">
      <c r="G31400" s="64"/>
      <c r="H31400" s="64"/>
      <c r="O31400" s="87"/>
      <c r="P31400" s="127"/>
      <c r="Q31400" s="127"/>
      <c r="R31400" s="127"/>
    </row>
    <row r="31401" spans="7:18" x14ac:dyDescent="0.2">
      <c r="G31401" s="64"/>
      <c r="H31401" s="64"/>
      <c r="O31401" s="87"/>
      <c r="P31401" s="127"/>
      <c r="Q31401" s="127"/>
      <c r="R31401" s="127"/>
    </row>
    <row r="31402" spans="7:18" x14ac:dyDescent="0.2">
      <c r="G31402" s="64"/>
      <c r="H31402" s="64"/>
      <c r="O31402" s="87"/>
      <c r="P31402" s="127"/>
      <c r="Q31402" s="127"/>
      <c r="R31402" s="127"/>
    </row>
    <row r="31403" spans="7:18" x14ac:dyDescent="0.2">
      <c r="G31403" s="64"/>
      <c r="H31403" s="64"/>
      <c r="O31403" s="87"/>
      <c r="P31403" s="127"/>
      <c r="Q31403" s="127"/>
      <c r="R31403" s="127"/>
    </row>
    <row r="31404" spans="7:18" x14ac:dyDescent="0.2">
      <c r="G31404" s="64"/>
      <c r="H31404" s="64"/>
      <c r="O31404" s="87"/>
      <c r="P31404" s="127"/>
      <c r="Q31404" s="127"/>
      <c r="R31404" s="127"/>
    </row>
    <row r="31405" spans="7:18" x14ac:dyDescent="0.2">
      <c r="G31405" s="64"/>
      <c r="H31405" s="64"/>
      <c r="O31405" s="87"/>
      <c r="P31405" s="127"/>
      <c r="Q31405" s="127"/>
      <c r="R31405" s="127"/>
    </row>
    <row r="31406" spans="7:18" x14ac:dyDescent="0.2">
      <c r="G31406" s="64"/>
      <c r="H31406" s="64"/>
      <c r="O31406" s="87"/>
      <c r="P31406" s="127"/>
      <c r="Q31406" s="127"/>
      <c r="R31406" s="127"/>
    </row>
    <row r="31407" spans="7:18" x14ac:dyDescent="0.2">
      <c r="G31407" s="64"/>
      <c r="H31407" s="64"/>
      <c r="O31407" s="87"/>
      <c r="P31407" s="127"/>
      <c r="Q31407" s="127"/>
      <c r="R31407" s="127"/>
    </row>
    <row r="31408" spans="7:18" x14ac:dyDescent="0.2">
      <c r="G31408" s="64"/>
      <c r="H31408" s="64"/>
      <c r="O31408" s="87"/>
      <c r="P31408" s="127"/>
      <c r="Q31408" s="127"/>
      <c r="R31408" s="127"/>
    </row>
    <row r="31409" spans="7:18" x14ac:dyDescent="0.2">
      <c r="G31409" s="64"/>
      <c r="H31409" s="64"/>
      <c r="O31409" s="87"/>
      <c r="P31409" s="127"/>
      <c r="Q31409" s="127"/>
      <c r="R31409" s="127"/>
    </row>
    <row r="31410" spans="7:18" x14ac:dyDescent="0.2">
      <c r="G31410" s="64"/>
      <c r="H31410" s="64"/>
      <c r="O31410" s="87"/>
      <c r="P31410" s="127"/>
      <c r="Q31410" s="127"/>
      <c r="R31410" s="127"/>
    </row>
    <row r="31411" spans="7:18" x14ac:dyDescent="0.2">
      <c r="G31411" s="64"/>
      <c r="H31411" s="64"/>
      <c r="O31411" s="87"/>
      <c r="P31411" s="127"/>
      <c r="Q31411" s="127"/>
      <c r="R31411" s="127"/>
    </row>
    <row r="31412" spans="7:18" x14ac:dyDescent="0.2">
      <c r="G31412" s="64"/>
      <c r="H31412" s="64"/>
      <c r="O31412" s="87"/>
      <c r="P31412" s="127"/>
      <c r="Q31412" s="127"/>
      <c r="R31412" s="127"/>
    </row>
    <row r="31413" spans="7:18" x14ac:dyDescent="0.2">
      <c r="G31413" s="64"/>
      <c r="H31413" s="64"/>
      <c r="O31413" s="87"/>
      <c r="P31413" s="127"/>
      <c r="Q31413" s="127"/>
      <c r="R31413" s="127"/>
    </row>
    <row r="31414" spans="7:18" x14ac:dyDescent="0.2">
      <c r="G31414" s="64"/>
      <c r="H31414" s="64"/>
      <c r="O31414" s="87"/>
      <c r="P31414" s="127"/>
      <c r="Q31414" s="127"/>
      <c r="R31414" s="127"/>
    </row>
    <row r="31415" spans="7:18" x14ac:dyDescent="0.2">
      <c r="G31415" s="64"/>
      <c r="H31415" s="64"/>
      <c r="O31415" s="87"/>
      <c r="P31415" s="127"/>
      <c r="Q31415" s="127"/>
      <c r="R31415" s="127"/>
    </row>
    <row r="31416" spans="7:18" x14ac:dyDescent="0.2">
      <c r="G31416" s="64"/>
      <c r="H31416" s="64"/>
      <c r="O31416" s="87"/>
      <c r="P31416" s="127"/>
      <c r="Q31416" s="127"/>
      <c r="R31416" s="127"/>
    </row>
    <row r="31417" spans="7:18" x14ac:dyDescent="0.2">
      <c r="G31417" s="64"/>
      <c r="H31417" s="64"/>
      <c r="O31417" s="87"/>
      <c r="P31417" s="127"/>
      <c r="Q31417" s="127"/>
      <c r="R31417" s="127"/>
    </row>
    <row r="31418" spans="7:18" x14ac:dyDescent="0.2">
      <c r="G31418" s="64"/>
      <c r="H31418" s="64"/>
      <c r="O31418" s="87"/>
      <c r="P31418" s="127"/>
      <c r="Q31418" s="127"/>
      <c r="R31418" s="127"/>
    </row>
    <row r="31419" spans="7:18" x14ac:dyDescent="0.2">
      <c r="G31419" s="64"/>
      <c r="H31419" s="64"/>
      <c r="O31419" s="87"/>
      <c r="P31419" s="127"/>
      <c r="Q31419" s="127"/>
      <c r="R31419" s="127"/>
    </row>
    <row r="31420" spans="7:18" x14ac:dyDescent="0.2">
      <c r="G31420" s="64"/>
      <c r="H31420" s="64"/>
      <c r="O31420" s="87"/>
      <c r="P31420" s="127"/>
      <c r="Q31420" s="127"/>
      <c r="R31420" s="127"/>
    </row>
    <row r="31421" spans="7:18" x14ac:dyDescent="0.2">
      <c r="G31421" s="64"/>
      <c r="H31421" s="64"/>
      <c r="O31421" s="87"/>
      <c r="P31421" s="127"/>
      <c r="Q31421" s="127"/>
      <c r="R31421" s="127"/>
    </row>
    <row r="31422" spans="7:18" x14ac:dyDescent="0.2">
      <c r="G31422" s="64"/>
      <c r="H31422" s="64"/>
      <c r="O31422" s="87"/>
      <c r="P31422" s="127"/>
      <c r="Q31422" s="127"/>
      <c r="R31422" s="127"/>
    </row>
    <row r="31423" spans="7:18" x14ac:dyDescent="0.2">
      <c r="G31423" s="64"/>
      <c r="H31423" s="64"/>
      <c r="O31423" s="87"/>
      <c r="P31423" s="127"/>
      <c r="Q31423" s="127"/>
      <c r="R31423" s="127"/>
    </row>
    <row r="31424" spans="7:18" x14ac:dyDescent="0.2">
      <c r="G31424" s="64"/>
      <c r="H31424" s="64"/>
      <c r="O31424" s="87"/>
      <c r="P31424" s="127"/>
      <c r="Q31424" s="127"/>
      <c r="R31424" s="127"/>
    </row>
    <row r="31425" spans="7:18" x14ac:dyDescent="0.2">
      <c r="G31425" s="64"/>
      <c r="H31425" s="64"/>
      <c r="O31425" s="87"/>
      <c r="P31425" s="127"/>
      <c r="Q31425" s="127"/>
      <c r="R31425" s="127"/>
    </row>
    <row r="31426" spans="7:18" x14ac:dyDescent="0.2">
      <c r="G31426" s="64"/>
      <c r="H31426" s="64"/>
      <c r="O31426" s="87"/>
      <c r="P31426" s="127"/>
      <c r="Q31426" s="127"/>
      <c r="R31426" s="127"/>
    </row>
    <row r="31427" spans="7:18" x14ac:dyDescent="0.2">
      <c r="G31427" s="64"/>
      <c r="H31427" s="64"/>
      <c r="O31427" s="87"/>
      <c r="P31427" s="127"/>
      <c r="Q31427" s="127"/>
      <c r="R31427" s="127"/>
    </row>
    <row r="31428" spans="7:18" x14ac:dyDescent="0.2">
      <c r="G31428" s="64"/>
      <c r="H31428" s="64"/>
      <c r="O31428" s="87"/>
      <c r="P31428" s="127"/>
      <c r="Q31428" s="127"/>
      <c r="R31428" s="127"/>
    </row>
    <row r="31429" spans="7:18" x14ac:dyDescent="0.2">
      <c r="G31429" s="64"/>
      <c r="H31429" s="64"/>
      <c r="O31429" s="87"/>
      <c r="P31429" s="127"/>
      <c r="Q31429" s="127"/>
      <c r="R31429" s="127"/>
    </row>
    <row r="31430" spans="7:18" x14ac:dyDescent="0.2">
      <c r="G31430" s="64"/>
      <c r="H31430" s="64"/>
      <c r="O31430" s="87"/>
      <c r="P31430" s="127"/>
      <c r="Q31430" s="127"/>
      <c r="R31430" s="127"/>
    </row>
    <row r="31431" spans="7:18" x14ac:dyDescent="0.2">
      <c r="G31431" s="64"/>
      <c r="H31431" s="64"/>
      <c r="O31431" s="87"/>
      <c r="P31431" s="127"/>
      <c r="Q31431" s="127"/>
      <c r="R31431" s="127"/>
    </row>
    <row r="31432" spans="7:18" x14ac:dyDescent="0.2">
      <c r="G31432" s="64"/>
      <c r="H31432" s="64"/>
      <c r="O31432" s="87"/>
      <c r="P31432" s="127"/>
      <c r="Q31432" s="127"/>
      <c r="R31432" s="127"/>
    </row>
    <row r="31433" spans="7:18" x14ac:dyDescent="0.2">
      <c r="G31433" s="64"/>
      <c r="H31433" s="64"/>
      <c r="O31433" s="87"/>
      <c r="P31433" s="127"/>
      <c r="Q31433" s="127"/>
      <c r="R31433" s="127"/>
    </row>
    <row r="31434" spans="7:18" x14ac:dyDescent="0.2">
      <c r="G31434" s="64"/>
      <c r="H31434" s="64"/>
      <c r="O31434" s="87"/>
      <c r="P31434" s="127"/>
      <c r="Q31434" s="127"/>
      <c r="R31434" s="127"/>
    </row>
    <row r="31435" spans="7:18" x14ac:dyDescent="0.2">
      <c r="G31435" s="64"/>
      <c r="H31435" s="64"/>
      <c r="O31435" s="87"/>
      <c r="P31435" s="127"/>
      <c r="Q31435" s="127"/>
      <c r="R31435" s="127"/>
    </row>
    <row r="31436" spans="7:18" x14ac:dyDescent="0.2">
      <c r="G31436" s="64"/>
      <c r="H31436" s="64"/>
      <c r="O31436" s="87"/>
      <c r="P31436" s="127"/>
      <c r="Q31436" s="127"/>
      <c r="R31436" s="127"/>
    </row>
    <row r="31437" spans="7:18" x14ac:dyDescent="0.2">
      <c r="G31437" s="64"/>
      <c r="H31437" s="64"/>
      <c r="O31437" s="87"/>
      <c r="P31437" s="127"/>
      <c r="Q31437" s="127"/>
      <c r="R31437" s="127"/>
    </row>
    <row r="31438" spans="7:18" x14ac:dyDescent="0.2">
      <c r="G31438" s="64"/>
      <c r="H31438" s="64"/>
      <c r="O31438" s="87"/>
      <c r="P31438" s="127"/>
      <c r="Q31438" s="127"/>
      <c r="R31438" s="127"/>
    </row>
    <row r="31439" spans="7:18" x14ac:dyDescent="0.2">
      <c r="G31439" s="64"/>
      <c r="H31439" s="64"/>
      <c r="O31439" s="87"/>
      <c r="P31439" s="127"/>
      <c r="Q31439" s="127"/>
      <c r="R31439" s="127"/>
    </row>
    <row r="31440" spans="7:18" x14ac:dyDescent="0.2">
      <c r="G31440" s="64"/>
      <c r="H31440" s="64"/>
      <c r="O31440" s="87"/>
      <c r="P31440" s="127"/>
      <c r="Q31440" s="127"/>
      <c r="R31440" s="127"/>
    </row>
    <row r="31441" spans="7:18" x14ac:dyDescent="0.2">
      <c r="G31441" s="64"/>
      <c r="H31441" s="64"/>
      <c r="O31441" s="87"/>
      <c r="P31441" s="127"/>
      <c r="Q31441" s="127"/>
      <c r="R31441" s="127"/>
    </row>
    <row r="31442" spans="7:18" x14ac:dyDescent="0.2">
      <c r="G31442" s="64"/>
      <c r="H31442" s="64"/>
      <c r="O31442" s="87"/>
      <c r="P31442" s="127"/>
      <c r="Q31442" s="127"/>
      <c r="R31442" s="127"/>
    </row>
    <row r="31443" spans="7:18" x14ac:dyDescent="0.2">
      <c r="G31443" s="64"/>
      <c r="H31443" s="64"/>
      <c r="O31443" s="87"/>
      <c r="P31443" s="127"/>
      <c r="Q31443" s="127"/>
      <c r="R31443" s="127"/>
    </row>
    <row r="31444" spans="7:18" x14ac:dyDescent="0.2">
      <c r="G31444" s="64"/>
      <c r="H31444" s="64"/>
      <c r="O31444" s="87"/>
      <c r="P31444" s="127"/>
      <c r="Q31444" s="127"/>
      <c r="R31444" s="127"/>
    </row>
    <row r="31445" spans="7:18" x14ac:dyDescent="0.2">
      <c r="G31445" s="64"/>
      <c r="H31445" s="64"/>
      <c r="O31445" s="87"/>
      <c r="P31445" s="127"/>
      <c r="Q31445" s="127"/>
      <c r="R31445" s="127"/>
    </row>
    <row r="31446" spans="7:18" x14ac:dyDescent="0.2">
      <c r="G31446" s="64"/>
      <c r="H31446" s="64"/>
      <c r="O31446" s="87"/>
      <c r="P31446" s="127"/>
      <c r="Q31446" s="127"/>
      <c r="R31446" s="127"/>
    </row>
    <row r="31447" spans="7:18" x14ac:dyDescent="0.2">
      <c r="G31447" s="64"/>
      <c r="H31447" s="64"/>
      <c r="O31447" s="87"/>
      <c r="P31447" s="127"/>
      <c r="Q31447" s="127"/>
      <c r="R31447" s="127"/>
    </row>
    <row r="31448" spans="7:18" x14ac:dyDescent="0.2">
      <c r="G31448" s="64"/>
      <c r="H31448" s="64"/>
      <c r="O31448" s="87"/>
      <c r="P31448" s="127"/>
      <c r="Q31448" s="127"/>
      <c r="R31448" s="127"/>
    </row>
    <row r="31449" spans="7:18" x14ac:dyDescent="0.2">
      <c r="G31449" s="64"/>
      <c r="H31449" s="64"/>
      <c r="O31449" s="87"/>
      <c r="P31449" s="127"/>
      <c r="Q31449" s="127"/>
      <c r="R31449" s="127"/>
    </row>
    <row r="31450" spans="7:18" x14ac:dyDescent="0.2">
      <c r="G31450" s="64"/>
      <c r="H31450" s="64"/>
      <c r="O31450" s="87"/>
      <c r="P31450" s="127"/>
      <c r="Q31450" s="127"/>
      <c r="R31450" s="127"/>
    </row>
    <row r="31451" spans="7:18" x14ac:dyDescent="0.2">
      <c r="G31451" s="64"/>
      <c r="H31451" s="64"/>
      <c r="O31451" s="87"/>
      <c r="P31451" s="127"/>
      <c r="Q31451" s="127"/>
      <c r="R31451" s="127"/>
    </row>
    <row r="31452" spans="7:18" x14ac:dyDescent="0.2">
      <c r="G31452" s="64"/>
      <c r="H31452" s="64"/>
      <c r="O31452" s="87"/>
      <c r="P31452" s="127"/>
      <c r="Q31452" s="127"/>
      <c r="R31452" s="127"/>
    </row>
    <row r="31453" spans="7:18" x14ac:dyDescent="0.2">
      <c r="G31453" s="64"/>
      <c r="H31453" s="64"/>
      <c r="O31453" s="87"/>
      <c r="P31453" s="127"/>
      <c r="Q31453" s="127"/>
      <c r="R31453" s="127"/>
    </row>
    <row r="31454" spans="7:18" x14ac:dyDescent="0.2">
      <c r="G31454" s="64"/>
      <c r="H31454" s="64"/>
      <c r="O31454" s="87"/>
      <c r="P31454" s="127"/>
      <c r="Q31454" s="127"/>
      <c r="R31454" s="127"/>
    </row>
    <row r="31455" spans="7:18" x14ac:dyDescent="0.2">
      <c r="G31455" s="64"/>
      <c r="H31455" s="64"/>
      <c r="O31455" s="87"/>
      <c r="P31455" s="127"/>
      <c r="Q31455" s="127"/>
      <c r="R31455" s="127"/>
    </row>
    <row r="31456" spans="7:18" x14ac:dyDescent="0.2">
      <c r="G31456" s="64"/>
      <c r="H31456" s="64"/>
      <c r="O31456" s="87"/>
      <c r="P31456" s="127"/>
      <c r="Q31456" s="127"/>
      <c r="R31456" s="127"/>
    </row>
    <row r="31457" spans="7:18" x14ac:dyDescent="0.2">
      <c r="G31457" s="64"/>
      <c r="H31457" s="64"/>
      <c r="O31457" s="87"/>
      <c r="P31457" s="127"/>
      <c r="Q31457" s="127"/>
      <c r="R31457" s="127"/>
    </row>
    <row r="31458" spans="7:18" x14ac:dyDescent="0.2">
      <c r="G31458" s="64"/>
      <c r="H31458" s="64"/>
      <c r="O31458" s="87"/>
      <c r="P31458" s="127"/>
      <c r="Q31458" s="127"/>
      <c r="R31458" s="127"/>
    </row>
    <row r="31459" spans="7:18" x14ac:dyDescent="0.2">
      <c r="G31459" s="64"/>
      <c r="H31459" s="64"/>
      <c r="O31459" s="87"/>
      <c r="P31459" s="127"/>
      <c r="Q31459" s="127"/>
      <c r="R31459" s="127"/>
    </row>
    <row r="31460" spans="7:18" x14ac:dyDescent="0.2">
      <c r="G31460" s="64"/>
      <c r="H31460" s="64"/>
      <c r="O31460" s="87"/>
      <c r="P31460" s="127"/>
      <c r="Q31460" s="127"/>
      <c r="R31460" s="127"/>
    </row>
    <row r="31461" spans="7:18" x14ac:dyDescent="0.2">
      <c r="G31461" s="64"/>
      <c r="H31461" s="64"/>
      <c r="O31461" s="87"/>
      <c r="P31461" s="127"/>
      <c r="Q31461" s="127"/>
      <c r="R31461" s="127"/>
    </row>
    <row r="31462" spans="7:18" x14ac:dyDescent="0.2">
      <c r="G31462" s="64"/>
      <c r="H31462" s="64"/>
      <c r="O31462" s="87"/>
      <c r="P31462" s="127"/>
      <c r="Q31462" s="127"/>
      <c r="R31462" s="127"/>
    </row>
    <row r="31463" spans="7:18" x14ac:dyDescent="0.2">
      <c r="G31463" s="64"/>
      <c r="H31463" s="64"/>
      <c r="O31463" s="87"/>
      <c r="P31463" s="127"/>
      <c r="Q31463" s="127"/>
      <c r="R31463" s="127"/>
    </row>
    <row r="31464" spans="7:18" x14ac:dyDescent="0.2">
      <c r="G31464" s="64"/>
      <c r="H31464" s="64"/>
      <c r="O31464" s="87"/>
      <c r="P31464" s="127"/>
      <c r="Q31464" s="127"/>
      <c r="R31464" s="127"/>
    </row>
    <row r="31465" spans="7:18" x14ac:dyDescent="0.2">
      <c r="G31465" s="64"/>
      <c r="H31465" s="64"/>
      <c r="O31465" s="87"/>
      <c r="P31465" s="127"/>
      <c r="Q31465" s="127"/>
      <c r="R31465" s="127"/>
    </row>
    <row r="31466" spans="7:18" x14ac:dyDescent="0.2">
      <c r="G31466" s="64"/>
      <c r="H31466" s="64"/>
      <c r="O31466" s="87"/>
      <c r="P31466" s="127"/>
      <c r="Q31466" s="127"/>
      <c r="R31466" s="127"/>
    </row>
    <row r="31467" spans="7:18" x14ac:dyDescent="0.2">
      <c r="G31467" s="64"/>
      <c r="H31467" s="64"/>
      <c r="O31467" s="87"/>
      <c r="P31467" s="127"/>
      <c r="Q31467" s="127"/>
      <c r="R31467" s="127"/>
    </row>
    <row r="31468" spans="7:18" x14ac:dyDescent="0.2">
      <c r="G31468" s="64"/>
      <c r="H31468" s="64"/>
      <c r="O31468" s="87"/>
      <c r="P31468" s="127"/>
      <c r="Q31468" s="127"/>
      <c r="R31468" s="127"/>
    </row>
    <row r="31469" spans="7:18" x14ac:dyDescent="0.2">
      <c r="G31469" s="64"/>
      <c r="H31469" s="64"/>
      <c r="O31469" s="87"/>
      <c r="P31469" s="127"/>
      <c r="Q31469" s="127"/>
      <c r="R31469" s="127"/>
    </row>
    <row r="31470" spans="7:18" x14ac:dyDescent="0.2">
      <c r="G31470" s="64"/>
      <c r="H31470" s="64"/>
      <c r="O31470" s="87"/>
      <c r="P31470" s="127"/>
      <c r="Q31470" s="127"/>
      <c r="R31470" s="127"/>
    </row>
    <row r="31471" spans="7:18" x14ac:dyDescent="0.2">
      <c r="G31471" s="64"/>
      <c r="H31471" s="64"/>
      <c r="O31471" s="87"/>
      <c r="P31471" s="127"/>
      <c r="Q31471" s="127"/>
      <c r="R31471" s="127"/>
    </row>
    <row r="31472" spans="7:18" x14ac:dyDescent="0.2">
      <c r="G31472" s="64"/>
      <c r="H31472" s="64"/>
      <c r="O31472" s="87"/>
      <c r="P31472" s="127"/>
      <c r="Q31472" s="127"/>
      <c r="R31472" s="127"/>
    </row>
    <row r="31473" spans="7:18" x14ac:dyDescent="0.2">
      <c r="G31473" s="64"/>
      <c r="H31473" s="64"/>
      <c r="O31473" s="87"/>
      <c r="P31473" s="127"/>
      <c r="Q31473" s="127"/>
      <c r="R31473" s="127"/>
    </row>
    <row r="31474" spans="7:18" x14ac:dyDescent="0.2">
      <c r="G31474" s="64"/>
      <c r="H31474" s="64"/>
      <c r="O31474" s="87"/>
      <c r="P31474" s="127"/>
      <c r="Q31474" s="127"/>
      <c r="R31474" s="127"/>
    </row>
    <row r="31475" spans="7:18" x14ac:dyDescent="0.2">
      <c r="G31475" s="64"/>
      <c r="H31475" s="64"/>
      <c r="O31475" s="87"/>
      <c r="P31475" s="127"/>
      <c r="Q31475" s="127"/>
      <c r="R31475" s="127"/>
    </row>
    <row r="31476" spans="7:18" x14ac:dyDescent="0.2">
      <c r="G31476" s="64"/>
      <c r="H31476" s="64"/>
      <c r="O31476" s="87"/>
      <c r="P31476" s="127"/>
      <c r="Q31476" s="127"/>
      <c r="R31476" s="127"/>
    </row>
    <row r="31477" spans="7:18" x14ac:dyDescent="0.2">
      <c r="G31477" s="64"/>
      <c r="H31477" s="64"/>
      <c r="O31477" s="87"/>
      <c r="P31477" s="127"/>
      <c r="Q31477" s="127"/>
      <c r="R31477" s="127"/>
    </row>
    <row r="31478" spans="7:18" x14ac:dyDescent="0.2">
      <c r="G31478" s="64"/>
      <c r="H31478" s="64"/>
      <c r="O31478" s="87"/>
      <c r="P31478" s="127"/>
      <c r="Q31478" s="127"/>
      <c r="R31478" s="127"/>
    </row>
    <row r="31479" spans="7:18" x14ac:dyDescent="0.2">
      <c r="G31479" s="64"/>
      <c r="H31479" s="64"/>
      <c r="O31479" s="87"/>
      <c r="P31479" s="127"/>
      <c r="Q31479" s="127"/>
      <c r="R31479" s="127"/>
    </row>
    <row r="31480" spans="7:18" x14ac:dyDescent="0.2">
      <c r="G31480" s="64"/>
      <c r="H31480" s="64"/>
      <c r="O31480" s="87"/>
      <c r="P31480" s="127"/>
      <c r="Q31480" s="127"/>
      <c r="R31480" s="127"/>
    </row>
    <row r="31481" spans="7:18" x14ac:dyDescent="0.2">
      <c r="G31481" s="64"/>
      <c r="H31481" s="64"/>
      <c r="O31481" s="87"/>
      <c r="P31481" s="127"/>
      <c r="Q31481" s="127"/>
      <c r="R31481" s="127"/>
    </row>
    <row r="31482" spans="7:18" x14ac:dyDescent="0.2">
      <c r="G31482" s="64"/>
      <c r="H31482" s="64"/>
      <c r="O31482" s="87"/>
      <c r="P31482" s="127"/>
      <c r="Q31482" s="127"/>
      <c r="R31482" s="127"/>
    </row>
    <row r="31483" spans="7:18" x14ac:dyDescent="0.2">
      <c r="G31483" s="64"/>
      <c r="H31483" s="64"/>
      <c r="O31483" s="87"/>
      <c r="P31483" s="127"/>
      <c r="Q31483" s="127"/>
      <c r="R31483" s="127"/>
    </row>
    <row r="31484" spans="7:18" x14ac:dyDescent="0.2">
      <c r="G31484" s="64"/>
      <c r="H31484" s="64"/>
      <c r="O31484" s="87"/>
      <c r="P31484" s="127"/>
      <c r="Q31484" s="127"/>
      <c r="R31484" s="127"/>
    </row>
    <row r="31485" spans="7:18" x14ac:dyDescent="0.2">
      <c r="G31485" s="64"/>
      <c r="H31485" s="64"/>
      <c r="O31485" s="87"/>
      <c r="P31485" s="127"/>
      <c r="Q31485" s="127"/>
      <c r="R31485" s="127"/>
    </row>
    <row r="31486" spans="7:18" x14ac:dyDescent="0.2">
      <c r="G31486" s="64"/>
      <c r="H31486" s="64"/>
      <c r="O31486" s="87"/>
      <c r="P31486" s="127"/>
      <c r="Q31486" s="127"/>
      <c r="R31486" s="127"/>
    </row>
    <row r="31487" spans="7:18" x14ac:dyDescent="0.2">
      <c r="G31487" s="64"/>
      <c r="H31487" s="64"/>
      <c r="O31487" s="87"/>
      <c r="P31487" s="127"/>
      <c r="Q31487" s="127"/>
      <c r="R31487" s="127"/>
    </row>
    <row r="31488" spans="7:18" x14ac:dyDescent="0.2">
      <c r="G31488" s="64"/>
      <c r="H31488" s="64"/>
      <c r="O31488" s="87"/>
      <c r="P31488" s="127"/>
      <c r="Q31488" s="127"/>
      <c r="R31488" s="127"/>
    </row>
    <row r="31489" spans="7:18" x14ac:dyDescent="0.2">
      <c r="G31489" s="64"/>
      <c r="H31489" s="64"/>
      <c r="O31489" s="87"/>
      <c r="P31489" s="127"/>
      <c r="Q31489" s="127"/>
      <c r="R31489" s="127"/>
    </row>
    <row r="31490" spans="7:18" x14ac:dyDescent="0.2">
      <c r="G31490" s="64"/>
      <c r="H31490" s="64"/>
      <c r="O31490" s="87"/>
      <c r="P31490" s="127"/>
      <c r="Q31490" s="127"/>
      <c r="R31490" s="127"/>
    </row>
    <row r="31491" spans="7:18" x14ac:dyDescent="0.2">
      <c r="G31491" s="64"/>
      <c r="H31491" s="64"/>
      <c r="O31491" s="87"/>
      <c r="P31491" s="127"/>
      <c r="Q31491" s="127"/>
      <c r="R31491" s="127"/>
    </row>
    <row r="31492" spans="7:18" x14ac:dyDescent="0.2">
      <c r="G31492" s="64"/>
      <c r="H31492" s="64"/>
      <c r="O31492" s="87"/>
      <c r="P31492" s="127"/>
      <c r="Q31492" s="127"/>
      <c r="R31492" s="127"/>
    </row>
    <row r="31493" spans="7:18" x14ac:dyDescent="0.2">
      <c r="G31493" s="64"/>
      <c r="H31493" s="64"/>
      <c r="O31493" s="87"/>
      <c r="P31493" s="127"/>
      <c r="Q31493" s="127"/>
      <c r="R31493" s="127"/>
    </row>
    <row r="31494" spans="7:18" x14ac:dyDescent="0.2">
      <c r="G31494" s="64"/>
      <c r="H31494" s="64"/>
      <c r="O31494" s="87"/>
      <c r="P31494" s="127"/>
      <c r="Q31494" s="127"/>
      <c r="R31494" s="127"/>
    </row>
    <row r="31495" spans="7:18" x14ac:dyDescent="0.2">
      <c r="G31495" s="64"/>
      <c r="H31495" s="64"/>
      <c r="O31495" s="87"/>
      <c r="P31495" s="127"/>
      <c r="Q31495" s="127"/>
      <c r="R31495" s="127"/>
    </row>
    <row r="31496" spans="7:18" x14ac:dyDescent="0.2">
      <c r="G31496" s="64"/>
      <c r="H31496" s="64"/>
      <c r="O31496" s="87"/>
      <c r="P31496" s="127"/>
      <c r="Q31496" s="127"/>
      <c r="R31496" s="127"/>
    </row>
    <row r="31497" spans="7:18" x14ac:dyDescent="0.2">
      <c r="G31497" s="64"/>
      <c r="H31497" s="64"/>
      <c r="O31497" s="87"/>
      <c r="P31497" s="127"/>
      <c r="Q31497" s="127"/>
      <c r="R31497" s="127"/>
    </row>
    <row r="31498" spans="7:18" x14ac:dyDescent="0.2">
      <c r="G31498" s="64"/>
      <c r="H31498" s="64"/>
      <c r="O31498" s="87"/>
      <c r="P31498" s="127"/>
      <c r="Q31498" s="127"/>
      <c r="R31498" s="127"/>
    </row>
    <row r="31499" spans="7:18" x14ac:dyDescent="0.2">
      <c r="G31499" s="64"/>
      <c r="H31499" s="64"/>
      <c r="O31499" s="87"/>
      <c r="P31499" s="127"/>
      <c r="Q31499" s="127"/>
      <c r="R31499" s="127"/>
    </row>
    <row r="31500" spans="7:18" x14ac:dyDescent="0.2">
      <c r="G31500" s="64"/>
      <c r="H31500" s="64"/>
      <c r="O31500" s="87"/>
      <c r="P31500" s="127"/>
      <c r="Q31500" s="127"/>
      <c r="R31500" s="127"/>
    </row>
    <row r="31501" spans="7:18" x14ac:dyDescent="0.2">
      <c r="G31501" s="64"/>
      <c r="H31501" s="64"/>
      <c r="O31501" s="87"/>
      <c r="P31501" s="127"/>
      <c r="Q31501" s="127"/>
      <c r="R31501" s="127"/>
    </row>
    <row r="31502" spans="7:18" x14ac:dyDescent="0.2">
      <c r="G31502" s="64"/>
      <c r="H31502" s="64"/>
      <c r="O31502" s="87"/>
      <c r="P31502" s="127"/>
      <c r="Q31502" s="127"/>
      <c r="R31502" s="127"/>
    </row>
    <row r="31503" spans="7:18" x14ac:dyDescent="0.2">
      <c r="G31503" s="64"/>
      <c r="H31503" s="64"/>
      <c r="O31503" s="87"/>
      <c r="P31503" s="127"/>
      <c r="Q31503" s="127"/>
      <c r="R31503" s="127"/>
    </row>
    <row r="31504" spans="7:18" x14ac:dyDescent="0.2">
      <c r="G31504" s="64"/>
      <c r="H31504" s="64"/>
      <c r="O31504" s="87"/>
      <c r="P31504" s="127"/>
      <c r="Q31504" s="127"/>
      <c r="R31504" s="127"/>
    </row>
    <row r="31505" spans="7:18" x14ac:dyDescent="0.2">
      <c r="G31505" s="64"/>
      <c r="H31505" s="64"/>
      <c r="O31505" s="87"/>
      <c r="P31505" s="127"/>
      <c r="Q31505" s="127"/>
      <c r="R31505" s="127"/>
    </row>
    <row r="31506" spans="7:18" x14ac:dyDescent="0.2">
      <c r="G31506" s="64"/>
      <c r="H31506" s="64"/>
      <c r="O31506" s="87"/>
      <c r="P31506" s="127"/>
      <c r="Q31506" s="127"/>
      <c r="R31506" s="127"/>
    </row>
    <row r="31507" spans="7:18" x14ac:dyDescent="0.2">
      <c r="G31507" s="64"/>
      <c r="H31507" s="64"/>
      <c r="O31507" s="87"/>
      <c r="P31507" s="127"/>
      <c r="Q31507" s="127"/>
      <c r="R31507" s="127"/>
    </row>
    <row r="31508" spans="7:18" x14ac:dyDescent="0.2">
      <c r="G31508" s="64"/>
      <c r="H31508" s="64"/>
      <c r="O31508" s="87"/>
      <c r="P31508" s="127"/>
      <c r="Q31508" s="127"/>
      <c r="R31508" s="127"/>
    </row>
    <row r="31509" spans="7:18" x14ac:dyDescent="0.2">
      <c r="G31509" s="64"/>
      <c r="H31509" s="64"/>
      <c r="O31509" s="87"/>
      <c r="P31509" s="127"/>
      <c r="Q31509" s="127"/>
      <c r="R31509" s="127"/>
    </row>
    <row r="31510" spans="7:18" x14ac:dyDescent="0.2">
      <c r="G31510" s="64"/>
      <c r="H31510" s="64"/>
      <c r="O31510" s="87"/>
      <c r="P31510" s="127"/>
      <c r="Q31510" s="127"/>
      <c r="R31510" s="127"/>
    </row>
    <row r="31511" spans="7:18" x14ac:dyDescent="0.2">
      <c r="G31511" s="64"/>
      <c r="H31511" s="64"/>
      <c r="O31511" s="87"/>
      <c r="P31511" s="127"/>
      <c r="Q31511" s="127"/>
      <c r="R31511" s="127"/>
    </row>
    <row r="31512" spans="7:18" x14ac:dyDescent="0.2">
      <c r="G31512" s="64"/>
      <c r="H31512" s="64"/>
      <c r="O31512" s="87"/>
      <c r="P31512" s="127"/>
      <c r="Q31512" s="127"/>
      <c r="R31512" s="127"/>
    </row>
    <row r="31513" spans="7:18" x14ac:dyDescent="0.2">
      <c r="G31513" s="64"/>
      <c r="H31513" s="64"/>
      <c r="O31513" s="87"/>
      <c r="P31513" s="127"/>
      <c r="Q31513" s="127"/>
      <c r="R31513" s="127"/>
    </row>
    <row r="31514" spans="7:18" x14ac:dyDescent="0.2">
      <c r="G31514" s="64"/>
      <c r="H31514" s="64"/>
      <c r="O31514" s="87"/>
      <c r="P31514" s="127"/>
      <c r="Q31514" s="127"/>
      <c r="R31514" s="127"/>
    </row>
    <row r="31515" spans="7:18" x14ac:dyDescent="0.2">
      <c r="G31515" s="64"/>
      <c r="H31515" s="64"/>
      <c r="O31515" s="87"/>
      <c r="P31515" s="127"/>
      <c r="Q31515" s="127"/>
      <c r="R31515" s="127"/>
    </row>
    <row r="31516" spans="7:18" x14ac:dyDescent="0.2">
      <c r="G31516" s="64"/>
      <c r="H31516" s="64"/>
      <c r="O31516" s="87"/>
      <c r="P31516" s="127"/>
      <c r="Q31516" s="127"/>
      <c r="R31516" s="127"/>
    </row>
    <row r="31517" spans="7:18" x14ac:dyDescent="0.2">
      <c r="G31517" s="64"/>
      <c r="H31517" s="64"/>
      <c r="O31517" s="87"/>
      <c r="P31517" s="127"/>
      <c r="Q31517" s="127"/>
      <c r="R31517" s="127"/>
    </row>
    <row r="31518" spans="7:18" x14ac:dyDescent="0.2">
      <c r="G31518" s="64"/>
      <c r="H31518" s="64"/>
      <c r="O31518" s="87"/>
      <c r="P31518" s="127"/>
      <c r="Q31518" s="127"/>
      <c r="R31518" s="127"/>
    </row>
    <row r="31519" spans="7:18" x14ac:dyDescent="0.2">
      <c r="G31519" s="64"/>
      <c r="H31519" s="64"/>
      <c r="O31519" s="87"/>
      <c r="P31519" s="127"/>
      <c r="Q31519" s="127"/>
      <c r="R31519" s="127"/>
    </row>
    <row r="31520" spans="7:18" x14ac:dyDescent="0.2">
      <c r="G31520" s="64"/>
      <c r="H31520" s="64"/>
      <c r="O31520" s="87"/>
      <c r="P31520" s="127"/>
      <c r="Q31520" s="127"/>
      <c r="R31520" s="127"/>
    </row>
    <row r="31521" spans="7:18" x14ac:dyDescent="0.2">
      <c r="G31521" s="64"/>
      <c r="H31521" s="64"/>
      <c r="O31521" s="87"/>
      <c r="P31521" s="127"/>
      <c r="Q31521" s="127"/>
      <c r="R31521" s="127"/>
    </row>
    <row r="31522" spans="7:18" x14ac:dyDescent="0.2">
      <c r="G31522" s="64"/>
      <c r="H31522" s="64"/>
      <c r="O31522" s="87"/>
      <c r="P31522" s="127"/>
      <c r="Q31522" s="127"/>
      <c r="R31522" s="127"/>
    </row>
    <row r="31523" spans="7:18" x14ac:dyDescent="0.2">
      <c r="G31523" s="64"/>
      <c r="H31523" s="64"/>
      <c r="O31523" s="87"/>
      <c r="P31523" s="127"/>
      <c r="Q31523" s="127"/>
      <c r="R31523" s="127"/>
    </row>
    <row r="31524" spans="7:18" x14ac:dyDescent="0.2">
      <c r="G31524" s="64"/>
      <c r="H31524" s="64"/>
      <c r="O31524" s="87"/>
      <c r="P31524" s="127"/>
      <c r="Q31524" s="127"/>
      <c r="R31524" s="127"/>
    </row>
    <row r="31525" spans="7:18" x14ac:dyDescent="0.2">
      <c r="G31525" s="64"/>
      <c r="H31525" s="64"/>
      <c r="O31525" s="87"/>
      <c r="P31525" s="127"/>
      <c r="Q31525" s="127"/>
      <c r="R31525" s="127"/>
    </row>
    <row r="31526" spans="7:18" x14ac:dyDescent="0.2">
      <c r="G31526" s="64"/>
      <c r="H31526" s="64"/>
      <c r="O31526" s="87"/>
      <c r="P31526" s="127"/>
      <c r="Q31526" s="127"/>
      <c r="R31526" s="127"/>
    </row>
    <row r="31527" spans="7:18" x14ac:dyDescent="0.2">
      <c r="G31527" s="64"/>
      <c r="H31527" s="64"/>
      <c r="O31527" s="87"/>
      <c r="P31527" s="127"/>
      <c r="Q31527" s="127"/>
      <c r="R31527" s="127"/>
    </row>
    <row r="31528" spans="7:18" x14ac:dyDescent="0.2">
      <c r="G31528" s="64"/>
      <c r="H31528" s="64"/>
      <c r="O31528" s="87"/>
      <c r="P31528" s="127"/>
      <c r="Q31528" s="127"/>
      <c r="R31528" s="127"/>
    </row>
    <row r="31529" spans="7:18" x14ac:dyDescent="0.2">
      <c r="G31529" s="64"/>
      <c r="H31529" s="64"/>
      <c r="O31529" s="87"/>
      <c r="P31529" s="127"/>
      <c r="Q31529" s="127"/>
      <c r="R31529" s="127"/>
    </row>
    <row r="31530" spans="7:18" x14ac:dyDescent="0.2">
      <c r="G31530" s="64"/>
      <c r="H31530" s="64"/>
      <c r="O31530" s="87"/>
      <c r="P31530" s="127"/>
      <c r="Q31530" s="127"/>
      <c r="R31530" s="127"/>
    </row>
    <row r="31531" spans="7:18" x14ac:dyDescent="0.2">
      <c r="G31531" s="64"/>
      <c r="H31531" s="64"/>
      <c r="O31531" s="87"/>
      <c r="P31531" s="127"/>
      <c r="Q31531" s="127"/>
      <c r="R31531" s="127"/>
    </row>
    <row r="31532" spans="7:18" x14ac:dyDescent="0.2">
      <c r="G31532" s="64"/>
      <c r="H31532" s="64"/>
      <c r="O31532" s="87"/>
      <c r="P31532" s="127"/>
      <c r="Q31532" s="127"/>
      <c r="R31532" s="127"/>
    </row>
    <row r="31533" spans="7:18" x14ac:dyDescent="0.2">
      <c r="G31533" s="64"/>
      <c r="H31533" s="64"/>
      <c r="O31533" s="87"/>
      <c r="P31533" s="127"/>
      <c r="Q31533" s="127"/>
      <c r="R31533" s="127"/>
    </row>
    <row r="31534" spans="7:18" x14ac:dyDescent="0.2">
      <c r="G31534" s="64"/>
      <c r="H31534" s="64"/>
      <c r="O31534" s="87"/>
      <c r="P31534" s="127"/>
      <c r="Q31534" s="127"/>
      <c r="R31534" s="127"/>
    </row>
    <row r="31535" spans="7:18" x14ac:dyDescent="0.2">
      <c r="G31535" s="64"/>
      <c r="H31535" s="64"/>
      <c r="O31535" s="87"/>
      <c r="P31535" s="127"/>
      <c r="Q31535" s="127"/>
      <c r="R31535" s="127"/>
    </row>
    <row r="31536" spans="7:18" x14ac:dyDescent="0.2">
      <c r="G31536" s="64"/>
      <c r="H31536" s="64"/>
      <c r="O31536" s="87"/>
      <c r="P31536" s="127"/>
      <c r="Q31536" s="127"/>
      <c r="R31536" s="127"/>
    </row>
    <row r="31537" spans="7:18" x14ac:dyDescent="0.2">
      <c r="G31537" s="64"/>
      <c r="H31537" s="64"/>
      <c r="O31537" s="87"/>
      <c r="P31537" s="127"/>
      <c r="Q31537" s="127"/>
      <c r="R31537" s="127"/>
    </row>
    <row r="31538" spans="7:18" x14ac:dyDescent="0.2">
      <c r="G31538" s="64"/>
      <c r="H31538" s="64"/>
      <c r="O31538" s="87"/>
      <c r="P31538" s="127"/>
      <c r="Q31538" s="127"/>
      <c r="R31538" s="127"/>
    </row>
    <row r="31539" spans="7:18" x14ac:dyDescent="0.2">
      <c r="G31539" s="64"/>
      <c r="H31539" s="64"/>
      <c r="O31539" s="87"/>
      <c r="P31539" s="127"/>
      <c r="Q31539" s="127"/>
      <c r="R31539" s="127"/>
    </row>
    <row r="31540" spans="7:18" x14ac:dyDescent="0.2">
      <c r="G31540" s="64"/>
      <c r="H31540" s="64"/>
      <c r="O31540" s="87"/>
      <c r="P31540" s="127"/>
      <c r="Q31540" s="127"/>
      <c r="R31540" s="127"/>
    </row>
    <row r="31541" spans="7:18" x14ac:dyDescent="0.2">
      <c r="G31541" s="64"/>
      <c r="H31541" s="64"/>
      <c r="O31541" s="87"/>
      <c r="P31541" s="127"/>
      <c r="Q31541" s="127"/>
      <c r="R31541" s="127"/>
    </row>
    <row r="31542" spans="7:18" x14ac:dyDescent="0.2">
      <c r="G31542" s="64"/>
      <c r="H31542" s="64"/>
      <c r="O31542" s="87"/>
      <c r="P31542" s="127"/>
      <c r="Q31542" s="127"/>
      <c r="R31542" s="127"/>
    </row>
    <row r="31543" spans="7:18" x14ac:dyDescent="0.2">
      <c r="G31543" s="64"/>
      <c r="H31543" s="64"/>
      <c r="O31543" s="87"/>
      <c r="P31543" s="127"/>
      <c r="Q31543" s="127"/>
      <c r="R31543" s="127"/>
    </row>
    <row r="31544" spans="7:18" x14ac:dyDescent="0.2">
      <c r="G31544" s="64"/>
      <c r="H31544" s="64"/>
      <c r="O31544" s="87"/>
      <c r="P31544" s="127"/>
      <c r="Q31544" s="127"/>
      <c r="R31544" s="127"/>
    </row>
    <row r="31545" spans="7:18" x14ac:dyDescent="0.2">
      <c r="G31545" s="64"/>
      <c r="H31545" s="64"/>
      <c r="O31545" s="87"/>
      <c r="P31545" s="127"/>
      <c r="Q31545" s="127"/>
      <c r="R31545" s="127"/>
    </row>
    <row r="31546" spans="7:18" x14ac:dyDescent="0.2">
      <c r="G31546" s="64"/>
      <c r="H31546" s="64"/>
      <c r="O31546" s="87"/>
      <c r="P31546" s="127"/>
      <c r="Q31546" s="127"/>
      <c r="R31546" s="127"/>
    </row>
    <row r="31547" spans="7:18" x14ac:dyDescent="0.2">
      <c r="G31547" s="64"/>
      <c r="H31547" s="64"/>
      <c r="O31547" s="87"/>
      <c r="P31547" s="127"/>
      <c r="Q31547" s="127"/>
      <c r="R31547" s="127"/>
    </row>
    <row r="31548" spans="7:18" x14ac:dyDescent="0.2">
      <c r="G31548" s="64"/>
      <c r="H31548" s="64"/>
      <c r="O31548" s="87"/>
      <c r="P31548" s="127"/>
      <c r="Q31548" s="127"/>
      <c r="R31548" s="127"/>
    </row>
    <row r="31549" spans="7:18" x14ac:dyDescent="0.2">
      <c r="G31549" s="64"/>
      <c r="H31549" s="64"/>
      <c r="O31549" s="87"/>
      <c r="P31549" s="127"/>
      <c r="Q31549" s="127"/>
      <c r="R31549" s="127"/>
    </row>
    <row r="31550" spans="7:18" x14ac:dyDescent="0.2">
      <c r="G31550" s="64"/>
      <c r="H31550" s="64"/>
      <c r="O31550" s="87"/>
      <c r="P31550" s="127"/>
      <c r="Q31550" s="127"/>
      <c r="R31550" s="127"/>
    </row>
    <row r="31551" spans="7:18" x14ac:dyDescent="0.2">
      <c r="G31551" s="64"/>
      <c r="H31551" s="64"/>
      <c r="O31551" s="87"/>
      <c r="P31551" s="127"/>
      <c r="Q31551" s="127"/>
      <c r="R31551" s="127"/>
    </row>
    <row r="31552" spans="7:18" x14ac:dyDescent="0.2">
      <c r="G31552" s="64"/>
      <c r="H31552" s="64"/>
      <c r="O31552" s="87"/>
      <c r="P31552" s="127"/>
      <c r="Q31552" s="127"/>
      <c r="R31552" s="127"/>
    </row>
    <row r="31553" spans="7:18" x14ac:dyDescent="0.2">
      <c r="G31553" s="64"/>
      <c r="H31553" s="64"/>
      <c r="O31553" s="87"/>
      <c r="P31553" s="127"/>
      <c r="Q31553" s="127"/>
      <c r="R31553" s="127"/>
    </row>
    <row r="31554" spans="7:18" x14ac:dyDescent="0.2">
      <c r="G31554" s="64"/>
      <c r="H31554" s="64"/>
      <c r="O31554" s="87"/>
      <c r="P31554" s="127"/>
      <c r="Q31554" s="127"/>
      <c r="R31554" s="127"/>
    </row>
    <row r="31555" spans="7:18" x14ac:dyDescent="0.2">
      <c r="G31555" s="64"/>
      <c r="H31555" s="64"/>
      <c r="O31555" s="87"/>
      <c r="P31555" s="127"/>
      <c r="Q31555" s="127"/>
      <c r="R31555" s="127"/>
    </row>
    <row r="31556" spans="7:18" x14ac:dyDescent="0.2">
      <c r="G31556" s="64"/>
      <c r="H31556" s="64"/>
      <c r="O31556" s="87"/>
      <c r="P31556" s="127"/>
      <c r="Q31556" s="127"/>
      <c r="R31556" s="127"/>
    </row>
    <row r="31557" spans="7:18" x14ac:dyDescent="0.2">
      <c r="G31557" s="64"/>
      <c r="H31557" s="64"/>
      <c r="O31557" s="87"/>
      <c r="P31557" s="127"/>
      <c r="Q31557" s="127"/>
      <c r="R31557" s="127"/>
    </row>
    <row r="31558" spans="7:18" x14ac:dyDescent="0.2">
      <c r="G31558" s="64"/>
      <c r="H31558" s="64"/>
      <c r="O31558" s="87"/>
      <c r="P31558" s="127"/>
      <c r="Q31558" s="127"/>
      <c r="R31558" s="127"/>
    </row>
    <row r="31559" spans="7:18" x14ac:dyDescent="0.2">
      <c r="G31559" s="64"/>
      <c r="H31559" s="64"/>
      <c r="O31559" s="87"/>
      <c r="P31559" s="127"/>
      <c r="Q31559" s="127"/>
      <c r="R31559" s="127"/>
    </row>
    <row r="31560" spans="7:18" x14ac:dyDescent="0.2">
      <c r="G31560" s="64"/>
      <c r="H31560" s="64"/>
      <c r="O31560" s="87"/>
      <c r="P31560" s="127"/>
      <c r="Q31560" s="127"/>
      <c r="R31560" s="127"/>
    </row>
    <row r="31561" spans="7:18" x14ac:dyDescent="0.2">
      <c r="G31561" s="64"/>
      <c r="H31561" s="64"/>
      <c r="O31561" s="87"/>
      <c r="P31561" s="127"/>
      <c r="Q31561" s="127"/>
      <c r="R31561" s="127"/>
    </row>
    <row r="31562" spans="7:18" x14ac:dyDescent="0.2">
      <c r="G31562" s="64"/>
      <c r="H31562" s="64"/>
      <c r="O31562" s="87"/>
      <c r="P31562" s="127"/>
      <c r="Q31562" s="127"/>
      <c r="R31562" s="127"/>
    </row>
    <row r="31563" spans="7:18" x14ac:dyDescent="0.2">
      <c r="G31563" s="64"/>
      <c r="H31563" s="64"/>
      <c r="O31563" s="87"/>
      <c r="P31563" s="127"/>
      <c r="Q31563" s="127"/>
      <c r="R31563" s="127"/>
    </row>
    <row r="31564" spans="7:18" x14ac:dyDescent="0.2">
      <c r="G31564" s="64"/>
      <c r="H31564" s="64"/>
      <c r="O31564" s="87"/>
      <c r="P31564" s="127"/>
      <c r="Q31564" s="127"/>
      <c r="R31564" s="127"/>
    </row>
    <row r="31565" spans="7:18" x14ac:dyDescent="0.2">
      <c r="G31565" s="64"/>
      <c r="H31565" s="64"/>
      <c r="O31565" s="87"/>
      <c r="P31565" s="127"/>
      <c r="Q31565" s="127"/>
      <c r="R31565" s="127"/>
    </row>
    <row r="31566" spans="7:18" x14ac:dyDescent="0.2">
      <c r="G31566" s="64"/>
      <c r="H31566" s="64"/>
      <c r="O31566" s="87"/>
      <c r="P31566" s="127"/>
      <c r="Q31566" s="127"/>
      <c r="R31566" s="127"/>
    </row>
    <row r="31567" spans="7:18" x14ac:dyDescent="0.2">
      <c r="G31567" s="64"/>
      <c r="H31567" s="64"/>
      <c r="O31567" s="87"/>
      <c r="P31567" s="127"/>
      <c r="Q31567" s="127"/>
      <c r="R31567" s="127"/>
    </row>
    <row r="31568" spans="7:18" x14ac:dyDescent="0.2">
      <c r="G31568" s="64"/>
      <c r="H31568" s="64"/>
      <c r="O31568" s="87"/>
      <c r="P31568" s="127"/>
      <c r="Q31568" s="127"/>
      <c r="R31568" s="127"/>
    </row>
    <row r="31569" spans="7:18" x14ac:dyDescent="0.2">
      <c r="G31569" s="64"/>
      <c r="H31569" s="64"/>
      <c r="O31569" s="87"/>
      <c r="P31569" s="127"/>
      <c r="Q31569" s="127"/>
      <c r="R31569" s="127"/>
    </row>
    <row r="31570" spans="7:18" x14ac:dyDescent="0.2">
      <c r="G31570" s="64"/>
      <c r="H31570" s="64"/>
      <c r="O31570" s="87"/>
      <c r="P31570" s="127"/>
      <c r="Q31570" s="127"/>
      <c r="R31570" s="127"/>
    </row>
    <row r="31571" spans="7:18" x14ac:dyDescent="0.2">
      <c r="G31571" s="64"/>
      <c r="H31571" s="64"/>
      <c r="O31571" s="87"/>
      <c r="P31571" s="127"/>
      <c r="Q31571" s="127"/>
      <c r="R31571" s="127"/>
    </row>
    <row r="31572" spans="7:18" x14ac:dyDescent="0.2">
      <c r="G31572" s="64"/>
      <c r="H31572" s="64"/>
      <c r="O31572" s="87"/>
      <c r="P31572" s="127"/>
      <c r="Q31572" s="127"/>
      <c r="R31572" s="127"/>
    </row>
    <row r="31573" spans="7:18" x14ac:dyDescent="0.2">
      <c r="G31573" s="64"/>
      <c r="H31573" s="64"/>
    </row>
    <row r="31574" spans="7:18" x14ac:dyDescent="0.2">
      <c r="G31574" s="64"/>
      <c r="H31574" s="64"/>
    </row>
    <row r="31575" spans="7:18" x14ac:dyDescent="0.2">
      <c r="G31575" s="64"/>
      <c r="H31575" s="64"/>
    </row>
    <row r="31576" spans="7:18" x14ac:dyDescent="0.2">
      <c r="G31576" s="64"/>
      <c r="H31576" s="64"/>
    </row>
    <row r="31577" spans="7:18" x14ac:dyDescent="0.2">
      <c r="G31577" s="64"/>
      <c r="H31577" s="64"/>
    </row>
    <row r="31578" spans="7:18" x14ac:dyDescent="0.2">
      <c r="G31578" s="64"/>
      <c r="H31578" s="64"/>
    </row>
    <row r="31579" spans="7:18" x14ac:dyDescent="0.2">
      <c r="G31579" s="64"/>
      <c r="H31579" s="64"/>
    </row>
    <row r="31580" spans="7:18" x14ac:dyDescent="0.2">
      <c r="G31580" s="64"/>
      <c r="H31580" s="64"/>
    </row>
    <row r="31581" spans="7:18" x14ac:dyDescent="0.2">
      <c r="G31581" s="64"/>
      <c r="H31581" s="64"/>
    </row>
    <row r="31582" spans="7:18" x14ac:dyDescent="0.2">
      <c r="G31582" s="64"/>
      <c r="H31582" s="64"/>
    </row>
    <row r="31583" spans="7:18" x14ac:dyDescent="0.2">
      <c r="G31583" s="64"/>
      <c r="H31583" s="64"/>
    </row>
    <row r="31584" spans="7:18" x14ac:dyDescent="0.2">
      <c r="G31584" s="64"/>
      <c r="H31584" s="64"/>
    </row>
    <row r="31585" spans="7:8" x14ac:dyDescent="0.2">
      <c r="G31585" s="64"/>
      <c r="H31585" s="64"/>
    </row>
    <row r="31586" spans="7:8" x14ac:dyDescent="0.2">
      <c r="G31586" s="64"/>
      <c r="H31586" s="64"/>
    </row>
    <row r="31587" spans="7:8" x14ac:dyDescent="0.2">
      <c r="G31587" s="64"/>
      <c r="H31587" s="64"/>
    </row>
    <row r="31588" spans="7:8" x14ac:dyDescent="0.2">
      <c r="G31588" s="64"/>
      <c r="H31588" s="64"/>
    </row>
    <row r="31589" spans="7:8" x14ac:dyDescent="0.2">
      <c r="G31589" s="64"/>
      <c r="H31589" s="64"/>
    </row>
    <row r="31590" spans="7:8" x14ac:dyDescent="0.2">
      <c r="G31590" s="64"/>
      <c r="H31590" s="64"/>
    </row>
    <row r="31591" spans="7:8" x14ac:dyDescent="0.2">
      <c r="G31591" s="64"/>
      <c r="H31591" s="64"/>
    </row>
    <row r="31592" spans="7:8" x14ac:dyDescent="0.2">
      <c r="G31592" s="64"/>
      <c r="H31592" s="64"/>
    </row>
    <row r="31593" spans="7:8" x14ac:dyDescent="0.2">
      <c r="G31593" s="64"/>
      <c r="H31593" s="64"/>
    </row>
    <row r="31594" spans="7:8" x14ac:dyDescent="0.2">
      <c r="G31594" s="64"/>
      <c r="H31594" s="64"/>
    </row>
    <row r="31595" spans="7:8" x14ac:dyDescent="0.2">
      <c r="G31595" s="64"/>
      <c r="H31595" s="64"/>
    </row>
    <row r="31596" spans="7:8" x14ac:dyDescent="0.2">
      <c r="G31596" s="64"/>
      <c r="H31596" s="64"/>
    </row>
    <row r="31597" spans="7:8" x14ac:dyDescent="0.2">
      <c r="G31597" s="64"/>
      <c r="H31597" s="64"/>
    </row>
    <row r="31598" spans="7:8" x14ac:dyDescent="0.2">
      <c r="G31598" s="64"/>
      <c r="H31598" s="64"/>
    </row>
    <row r="31599" spans="7:8" x14ac:dyDescent="0.2">
      <c r="G31599" s="64"/>
      <c r="H31599" s="64"/>
    </row>
    <row r="31600" spans="7:8" x14ac:dyDescent="0.2">
      <c r="G31600" s="64"/>
      <c r="H31600" s="64"/>
    </row>
    <row r="31601" spans="7:8" x14ac:dyDescent="0.2">
      <c r="G31601" s="64"/>
      <c r="H31601" s="64"/>
    </row>
    <row r="31602" spans="7:8" x14ac:dyDescent="0.2">
      <c r="G31602" s="64"/>
      <c r="H31602" s="64"/>
    </row>
    <row r="31603" spans="7:8" x14ac:dyDescent="0.2">
      <c r="G31603" s="64"/>
      <c r="H31603" s="64"/>
    </row>
    <row r="31604" spans="7:8" x14ac:dyDescent="0.2">
      <c r="G31604" s="64"/>
      <c r="H31604" s="64"/>
    </row>
    <row r="31605" spans="7:8" x14ac:dyDescent="0.2">
      <c r="G31605" s="64"/>
      <c r="H31605" s="64"/>
    </row>
    <row r="31606" spans="7:8" x14ac:dyDescent="0.2">
      <c r="G31606" s="64"/>
      <c r="H31606" s="64"/>
    </row>
    <row r="31607" spans="7:8" x14ac:dyDescent="0.2">
      <c r="G31607" s="64"/>
      <c r="H31607" s="64"/>
    </row>
    <row r="31608" spans="7:8" x14ac:dyDescent="0.2">
      <c r="G31608" s="64"/>
      <c r="H31608" s="64"/>
    </row>
    <row r="31609" spans="7:8" x14ac:dyDescent="0.2">
      <c r="G31609" s="64"/>
      <c r="H31609" s="64"/>
    </row>
    <row r="31610" spans="7:8" x14ac:dyDescent="0.2">
      <c r="G31610" s="64"/>
      <c r="H31610" s="64"/>
    </row>
    <row r="31611" spans="7:8" x14ac:dyDescent="0.2">
      <c r="G31611" s="64"/>
      <c r="H31611" s="64"/>
    </row>
    <row r="31612" spans="7:8" x14ac:dyDescent="0.2">
      <c r="G31612" s="64"/>
      <c r="H31612" s="64"/>
    </row>
    <row r="31613" spans="7:8" x14ac:dyDescent="0.2">
      <c r="G31613" s="64"/>
      <c r="H31613" s="64"/>
    </row>
    <row r="31614" spans="7:8" x14ac:dyDescent="0.2">
      <c r="G31614" s="64"/>
      <c r="H31614" s="64"/>
    </row>
    <row r="31615" spans="7:8" x14ac:dyDescent="0.2">
      <c r="G31615" s="64"/>
      <c r="H31615" s="64"/>
    </row>
    <row r="31616" spans="7:8" x14ac:dyDescent="0.2">
      <c r="G31616" s="64"/>
      <c r="H31616" s="64"/>
    </row>
    <row r="31617" spans="7:8" x14ac:dyDescent="0.2">
      <c r="G31617" s="64"/>
      <c r="H31617" s="64"/>
    </row>
    <row r="31618" spans="7:8" x14ac:dyDescent="0.2">
      <c r="G31618" s="64"/>
      <c r="H31618" s="64"/>
    </row>
    <row r="31619" spans="7:8" x14ac:dyDescent="0.2">
      <c r="G31619" s="64"/>
      <c r="H31619" s="64"/>
    </row>
    <row r="31620" spans="7:8" x14ac:dyDescent="0.2">
      <c r="G31620" s="64"/>
      <c r="H31620" s="64"/>
    </row>
    <row r="31621" spans="7:8" x14ac:dyDescent="0.2">
      <c r="G31621" s="64"/>
      <c r="H31621" s="64"/>
    </row>
    <row r="31622" spans="7:8" x14ac:dyDescent="0.2">
      <c r="G31622" s="64"/>
      <c r="H31622" s="64"/>
    </row>
    <row r="31623" spans="7:8" x14ac:dyDescent="0.2">
      <c r="G31623" s="64"/>
      <c r="H31623" s="64"/>
    </row>
    <row r="31624" spans="7:8" x14ac:dyDescent="0.2">
      <c r="G31624" s="64"/>
      <c r="H31624" s="64"/>
    </row>
    <row r="31625" spans="7:8" x14ac:dyDescent="0.2">
      <c r="G31625" s="64"/>
      <c r="H31625" s="64"/>
    </row>
    <row r="31626" spans="7:8" x14ac:dyDescent="0.2">
      <c r="G31626" s="64"/>
      <c r="H31626" s="64"/>
    </row>
    <row r="31627" spans="7:8" x14ac:dyDescent="0.2">
      <c r="G31627" s="64"/>
      <c r="H31627" s="64"/>
    </row>
    <row r="31628" spans="7:8" x14ac:dyDescent="0.2">
      <c r="G31628" s="64"/>
      <c r="H31628" s="64"/>
    </row>
    <row r="31629" spans="7:8" x14ac:dyDescent="0.2">
      <c r="G31629" s="64"/>
      <c r="H31629" s="64"/>
    </row>
    <row r="31630" spans="7:8" x14ac:dyDescent="0.2">
      <c r="G31630" s="64"/>
      <c r="H31630" s="64"/>
    </row>
    <row r="31631" spans="7:8" x14ac:dyDescent="0.2">
      <c r="G31631" s="64"/>
      <c r="H31631" s="64"/>
    </row>
    <row r="31632" spans="7:8" x14ac:dyDescent="0.2">
      <c r="G31632" s="64"/>
      <c r="H31632" s="64"/>
    </row>
    <row r="31633" spans="7:8" x14ac:dyDescent="0.2">
      <c r="G31633" s="64"/>
      <c r="H31633" s="64"/>
    </row>
    <row r="31634" spans="7:8" x14ac:dyDescent="0.2">
      <c r="G31634" s="64"/>
      <c r="H31634" s="64"/>
    </row>
    <row r="31635" spans="7:8" x14ac:dyDescent="0.2">
      <c r="G31635" s="64"/>
      <c r="H31635" s="64"/>
    </row>
    <row r="31636" spans="7:8" x14ac:dyDescent="0.2">
      <c r="G31636" s="64"/>
      <c r="H31636" s="64"/>
    </row>
    <row r="31637" spans="7:8" x14ac:dyDescent="0.2">
      <c r="G31637" s="64"/>
      <c r="H31637" s="64"/>
    </row>
    <row r="31638" spans="7:8" x14ac:dyDescent="0.2">
      <c r="G31638" s="64"/>
      <c r="H31638" s="64"/>
    </row>
    <row r="31639" spans="7:8" x14ac:dyDescent="0.2">
      <c r="G31639" s="64"/>
      <c r="H31639" s="64"/>
    </row>
    <row r="31640" spans="7:8" x14ac:dyDescent="0.2">
      <c r="G31640" s="64"/>
      <c r="H31640" s="64"/>
    </row>
    <row r="31641" spans="7:8" x14ac:dyDescent="0.2">
      <c r="G31641" s="64"/>
      <c r="H31641" s="64"/>
    </row>
    <row r="31642" spans="7:8" x14ac:dyDescent="0.2">
      <c r="G31642" s="64"/>
      <c r="H31642" s="64"/>
    </row>
    <row r="31643" spans="7:8" x14ac:dyDescent="0.2">
      <c r="G31643" s="64"/>
      <c r="H31643" s="64"/>
    </row>
    <row r="31644" spans="7:8" x14ac:dyDescent="0.2">
      <c r="G31644" s="64"/>
      <c r="H31644" s="64"/>
    </row>
    <row r="31645" spans="7:8" x14ac:dyDescent="0.2">
      <c r="G31645" s="64"/>
      <c r="H31645" s="64"/>
    </row>
    <row r="31646" spans="7:8" x14ac:dyDescent="0.2">
      <c r="G31646" s="64"/>
      <c r="H31646" s="64"/>
    </row>
    <row r="31647" spans="7:8" x14ac:dyDescent="0.2">
      <c r="G31647" s="64"/>
      <c r="H31647" s="64"/>
    </row>
    <row r="31648" spans="7:8" x14ac:dyDescent="0.2">
      <c r="G31648" s="64"/>
      <c r="H31648" s="64"/>
    </row>
    <row r="31649" spans="7:8" x14ac:dyDescent="0.2">
      <c r="G31649" s="64"/>
      <c r="H31649" s="64"/>
    </row>
    <row r="31650" spans="7:8" x14ac:dyDescent="0.2">
      <c r="G31650" s="64"/>
      <c r="H31650" s="64"/>
    </row>
    <row r="31651" spans="7:8" x14ac:dyDescent="0.2">
      <c r="G31651" s="64"/>
      <c r="H31651" s="64"/>
    </row>
    <row r="31652" spans="7:8" x14ac:dyDescent="0.2">
      <c r="G31652" s="64"/>
      <c r="H31652" s="64"/>
    </row>
    <row r="31653" spans="7:8" x14ac:dyDescent="0.2">
      <c r="G31653" s="64"/>
      <c r="H31653" s="64"/>
    </row>
    <row r="31654" spans="7:8" x14ac:dyDescent="0.2">
      <c r="G31654" s="64"/>
      <c r="H31654" s="64"/>
    </row>
    <row r="31655" spans="7:8" x14ac:dyDescent="0.2">
      <c r="G31655" s="64"/>
      <c r="H31655" s="64"/>
    </row>
    <row r="31656" spans="7:8" x14ac:dyDescent="0.2">
      <c r="G31656" s="64"/>
      <c r="H31656" s="64"/>
    </row>
    <row r="31657" spans="7:8" x14ac:dyDescent="0.2">
      <c r="G31657" s="64"/>
      <c r="H31657" s="64"/>
    </row>
    <row r="31658" spans="7:8" x14ac:dyDescent="0.2">
      <c r="G31658" s="64"/>
      <c r="H31658" s="64"/>
    </row>
    <row r="31659" spans="7:8" x14ac:dyDescent="0.2">
      <c r="G31659" s="64"/>
      <c r="H31659" s="64"/>
    </row>
    <row r="31660" spans="7:8" x14ac:dyDescent="0.2">
      <c r="G31660" s="64"/>
      <c r="H31660" s="64"/>
    </row>
    <row r="31661" spans="7:8" x14ac:dyDescent="0.2">
      <c r="G31661" s="64"/>
      <c r="H31661" s="64"/>
    </row>
    <row r="31662" spans="7:8" x14ac:dyDescent="0.2">
      <c r="G31662" s="64"/>
      <c r="H31662" s="64"/>
    </row>
    <row r="31663" spans="7:8" x14ac:dyDescent="0.2">
      <c r="G31663" s="64"/>
      <c r="H31663" s="64"/>
    </row>
    <row r="31664" spans="7:8" x14ac:dyDescent="0.2">
      <c r="G31664" s="64"/>
      <c r="H31664" s="64"/>
    </row>
    <row r="31665" spans="7:8" x14ac:dyDescent="0.2">
      <c r="G31665" s="64"/>
      <c r="H31665" s="64"/>
    </row>
    <row r="31666" spans="7:8" x14ac:dyDescent="0.2">
      <c r="G31666" s="64"/>
      <c r="H31666" s="64"/>
    </row>
    <row r="31667" spans="7:8" x14ac:dyDescent="0.2">
      <c r="G31667" s="64"/>
      <c r="H31667" s="64"/>
    </row>
    <row r="31668" spans="7:8" x14ac:dyDescent="0.2">
      <c r="G31668" s="64"/>
      <c r="H31668" s="64"/>
    </row>
    <row r="31669" spans="7:8" x14ac:dyDescent="0.2">
      <c r="G31669" s="64"/>
      <c r="H31669" s="64"/>
    </row>
    <row r="31670" spans="7:8" x14ac:dyDescent="0.2">
      <c r="G31670" s="64"/>
      <c r="H31670" s="64"/>
    </row>
    <row r="31671" spans="7:8" x14ac:dyDescent="0.2">
      <c r="G31671" s="64"/>
      <c r="H31671" s="64"/>
    </row>
    <row r="31672" spans="7:8" x14ac:dyDescent="0.2">
      <c r="G31672" s="64"/>
      <c r="H31672" s="64"/>
    </row>
    <row r="31673" spans="7:8" x14ac:dyDescent="0.2">
      <c r="G31673" s="64"/>
      <c r="H31673" s="64"/>
    </row>
    <row r="31674" spans="7:8" x14ac:dyDescent="0.2">
      <c r="G31674" s="64"/>
      <c r="H31674" s="64"/>
    </row>
    <row r="31675" spans="7:8" x14ac:dyDescent="0.2">
      <c r="G31675" s="64"/>
      <c r="H31675" s="64"/>
    </row>
    <row r="31676" spans="7:8" x14ac:dyDescent="0.2">
      <c r="G31676" s="64"/>
      <c r="H31676" s="64"/>
    </row>
    <row r="31677" spans="7:8" x14ac:dyDescent="0.2">
      <c r="G31677" s="64"/>
      <c r="H31677" s="64"/>
    </row>
    <row r="31678" spans="7:8" x14ac:dyDescent="0.2">
      <c r="G31678" s="64"/>
      <c r="H31678" s="64"/>
    </row>
    <row r="31679" spans="7:8" x14ac:dyDescent="0.2">
      <c r="G31679" s="64"/>
      <c r="H31679" s="64"/>
    </row>
    <row r="31680" spans="7:8" x14ac:dyDescent="0.2">
      <c r="G31680" s="64"/>
      <c r="H31680" s="64"/>
    </row>
    <row r="31681" spans="7:8" x14ac:dyDescent="0.2">
      <c r="G31681" s="64"/>
      <c r="H31681" s="64"/>
    </row>
    <row r="31682" spans="7:8" x14ac:dyDescent="0.2">
      <c r="G31682" s="64"/>
      <c r="H31682" s="64"/>
    </row>
    <row r="31683" spans="7:8" x14ac:dyDescent="0.2">
      <c r="G31683" s="64"/>
      <c r="H31683" s="64"/>
    </row>
    <row r="31684" spans="7:8" x14ac:dyDescent="0.2">
      <c r="G31684" s="64"/>
      <c r="H31684" s="64"/>
    </row>
    <row r="31685" spans="7:8" x14ac:dyDescent="0.2">
      <c r="G31685" s="64"/>
      <c r="H31685" s="64"/>
    </row>
    <row r="31686" spans="7:8" x14ac:dyDescent="0.2">
      <c r="G31686" s="64"/>
      <c r="H31686" s="64"/>
    </row>
    <row r="31687" spans="7:8" x14ac:dyDescent="0.2">
      <c r="G31687" s="64"/>
      <c r="H31687" s="64"/>
    </row>
    <row r="31688" spans="7:8" x14ac:dyDescent="0.2">
      <c r="G31688" s="64"/>
      <c r="H31688" s="64"/>
    </row>
    <row r="31689" spans="7:8" x14ac:dyDescent="0.2">
      <c r="G31689" s="64"/>
      <c r="H31689" s="64"/>
    </row>
    <row r="31690" spans="7:8" x14ac:dyDescent="0.2">
      <c r="G31690" s="64"/>
      <c r="H31690" s="64"/>
    </row>
    <row r="31691" spans="7:8" x14ac:dyDescent="0.2">
      <c r="G31691" s="64"/>
      <c r="H31691" s="64"/>
    </row>
    <row r="31692" spans="7:8" x14ac:dyDescent="0.2">
      <c r="G31692" s="64"/>
      <c r="H31692" s="64"/>
    </row>
    <row r="31693" spans="7:8" x14ac:dyDescent="0.2">
      <c r="G31693" s="64"/>
      <c r="H31693" s="64"/>
    </row>
    <row r="31694" spans="7:8" x14ac:dyDescent="0.2">
      <c r="G31694" s="64"/>
      <c r="H31694" s="64"/>
    </row>
    <row r="31695" spans="7:8" x14ac:dyDescent="0.2">
      <c r="G31695" s="64"/>
      <c r="H31695" s="64"/>
    </row>
    <row r="31696" spans="7:8" x14ac:dyDescent="0.2">
      <c r="G31696" s="64"/>
      <c r="H31696" s="64"/>
    </row>
    <row r="31697" spans="7:8" x14ac:dyDescent="0.2">
      <c r="G31697" s="64"/>
      <c r="H31697" s="64"/>
    </row>
    <row r="31698" spans="7:8" x14ac:dyDescent="0.2">
      <c r="G31698" s="64"/>
      <c r="H31698" s="64"/>
    </row>
    <row r="31699" spans="7:8" x14ac:dyDescent="0.2">
      <c r="G31699" s="64"/>
      <c r="H31699" s="64"/>
    </row>
    <row r="31700" spans="7:8" x14ac:dyDescent="0.2">
      <c r="G31700" s="64"/>
      <c r="H31700" s="64"/>
    </row>
    <row r="31701" spans="7:8" x14ac:dyDescent="0.2">
      <c r="G31701" s="64"/>
      <c r="H31701" s="64"/>
    </row>
    <row r="31702" spans="7:8" x14ac:dyDescent="0.2">
      <c r="G31702" s="64"/>
      <c r="H31702" s="64"/>
    </row>
    <row r="31703" spans="7:8" x14ac:dyDescent="0.2">
      <c r="G31703" s="64"/>
      <c r="H31703" s="64"/>
    </row>
    <row r="31704" spans="7:8" x14ac:dyDescent="0.2">
      <c r="G31704" s="64"/>
      <c r="H31704" s="64"/>
    </row>
    <row r="31705" spans="7:8" x14ac:dyDescent="0.2">
      <c r="G31705" s="64"/>
      <c r="H31705" s="64"/>
    </row>
    <row r="31706" spans="7:8" x14ac:dyDescent="0.2">
      <c r="G31706" s="64"/>
      <c r="H31706" s="64"/>
    </row>
    <row r="31707" spans="7:8" x14ac:dyDescent="0.2">
      <c r="G31707" s="64"/>
      <c r="H31707" s="64"/>
    </row>
    <row r="31708" spans="7:8" x14ac:dyDescent="0.2">
      <c r="G31708" s="64"/>
      <c r="H31708" s="64"/>
    </row>
    <row r="31709" spans="7:8" x14ac:dyDescent="0.2">
      <c r="G31709" s="64"/>
      <c r="H31709" s="64"/>
    </row>
    <row r="31710" spans="7:8" x14ac:dyDescent="0.2">
      <c r="G31710" s="64"/>
      <c r="H31710" s="64"/>
    </row>
    <row r="31711" spans="7:8" x14ac:dyDescent="0.2">
      <c r="G31711" s="64"/>
      <c r="H31711" s="64"/>
    </row>
    <row r="31712" spans="7:8" x14ac:dyDescent="0.2">
      <c r="G31712" s="64"/>
      <c r="H31712" s="64"/>
    </row>
    <row r="31713" spans="7:8" x14ac:dyDescent="0.2">
      <c r="G31713" s="64"/>
      <c r="H31713" s="64"/>
    </row>
    <row r="31714" spans="7:8" x14ac:dyDescent="0.2">
      <c r="G31714" s="64"/>
      <c r="H31714" s="64"/>
    </row>
    <row r="31715" spans="7:8" x14ac:dyDescent="0.2">
      <c r="G31715" s="64"/>
      <c r="H31715" s="64"/>
    </row>
    <row r="31716" spans="7:8" x14ac:dyDescent="0.2">
      <c r="G31716" s="64"/>
      <c r="H31716" s="64"/>
    </row>
    <row r="31717" spans="7:8" x14ac:dyDescent="0.2">
      <c r="G31717" s="64"/>
      <c r="H31717" s="64"/>
    </row>
    <row r="31718" spans="7:8" x14ac:dyDescent="0.2">
      <c r="G31718" s="64"/>
      <c r="H31718" s="64"/>
    </row>
    <row r="31719" spans="7:8" x14ac:dyDescent="0.2">
      <c r="G31719" s="64"/>
      <c r="H31719" s="64"/>
    </row>
    <row r="31720" spans="7:8" x14ac:dyDescent="0.2">
      <c r="G31720" s="64"/>
      <c r="H31720" s="64"/>
    </row>
    <row r="31721" spans="7:8" x14ac:dyDescent="0.2">
      <c r="G31721" s="64"/>
      <c r="H31721" s="64"/>
    </row>
    <row r="31722" spans="7:8" x14ac:dyDescent="0.2">
      <c r="G31722" s="64"/>
      <c r="H31722" s="64"/>
    </row>
    <row r="31723" spans="7:8" x14ac:dyDescent="0.2">
      <c r="G31723" s="64"/>
      <c r="H31723" s="64"/>
    </row>
    <row r="31724" spans="7:8" x14ac:dyDescent="0.2">
      <c r="G31724" s="64"/>
      <c r="H31724" s="64"/>
    </row>
    <row r="31725" spans="7:8" x14ac:dyDescent="0.2">
      <c r="G31725" s="64"/>
      <c r="H31725" s="64"/>
    </row>
    <row r="31726" spans="7:8" x14ac:dyDescent="0.2">
      <c r="G31726" s="64"/>
      <c r="H31726" s="64"/>
    </row>
    <row r="31727" spans="7:8" x14ac:dyDescent="0.2">
      <c r="G31727" s="64"/>
      <c r="H31727" s="64"/>
    </row>
    <row r="31728" spans="7:8" x14ac:dyDescent="0.2">
      <c r="G31728" s="64"/>
      <c r="H31728" s="64"/>
    </row>
    <row r="31729" spans="7:8" x14ac:dyDescent="0.2">
      <c r="G31729" s="64"/>
      <c r="H31729" s="64"/>
    </row>
    <row r="31730" spans="7:8" x14ac:dyDescent="0.2">
      <c r="G31730" s="64"/>
      <c r="H31730" s="64"/>
    </row>
    <row r="31731" spans="7:8" x14ac:dyDescent="0.2">
      <c r="G31731" s="64"/>
      <c r="H31731" s="64"/>
    </row>
    <row r="31732" spans="7:8" x14ac:dyDescent="0.2">
      <c r="G31732" s="64"/>
      <c r="H31732" s="64"/>
    </row>
    <row r="31733" spans="7:8" x14ac:dyDescent="0.2">
      <c r="G31733" s="64"/>
      <c r="H31733" s="64"/>
    </row>
    <row r="31734" spans="7:8" x14ac:dyDescent="0.2">
      <c r="G31734" s="64"/>
      <c r="H31734" s="64"/>
    </row>
    <row r="31735" spans="7:8" x14ac:dyDescent="0.2">
      <c r="G31735" s="64"/>
      <c r="H31735" s="64"/>
    </row>
    <row r="31736" spans="7:8" x14ac:dyDescent="0.2">
      <c r="G31736" s="64"/>
      <c r="H31736" s="64"/>
    </row>
    <row r="31737" spans="7:8" x14ac:dyDescent="0.2">
      <c r="G31737" s="64"/>
      <c r="H31737" s="64"/>
    </row>
    <row r="31738" spans="7:8" x14ac:dyDescent="0.2">
      <c r="G31738" s="64"/>
      <c r="H31738" s="64"/>
    </row>
    <row r="31739" spans="7:8" x14ac:dyDescent="0.2">
      <c r="G31739" s="64"/>
      <c r="H31739" s="64"/>
    </row>
    <row r="31740" spans="7:8" x14ac:dyDescent="0.2">
      <c r="G31740" s="64"/>
      <c r="H31740" s="64"/>
    </row>
    <row r="31741" spans="7:8" x14ac:dyDescent="0.2">
      <c r="G31741" s="64"/>
      <c r="H31741" s="64"/>
    </row>
    <row r="31742" spans="7:8" x14ac:dyDescent="0.2">
      <c r="G31742" s="64"/>
      <c r="H31742" s="64"/>
    </row>
    <row r="31743" spans="7:8" x14ac:dyDescent="0.2">
      <c r="G31743" s="64"/>
      <c r="H31743" s="64"/>
    </row>
    <row r="31744" spans="7:8" x14ac:dyDescent="0.2">
      <c r="G31744" s="64"/>
      <c r="H31744" s="64"/>
    </row>
    <row r="31745" spans="7:8" x14ac:dyDescent="0.2">
      <c r="G31745" s="64"/>
      <c r="H31745" s="64"/>
    </row>
    <row r="31746" spans="7:8" x14ac:dyDescent="0.2">
      <c r="G31746" s="64"/>
      <c r="H31746" s="64"/>
    </row>
    <row r="31747" spans="7:8" x14ac:dyDescent="0.2">
      <c r="G31747" s="64"/>
      <c r="H31747" s="64"/>
    </row>
    <row r="31748" spans="7:8" x14ac:dyDescent="0.2">
      <c r="G31748" s="64"/>
      <c r="H31748" s="64"/>
    </row>
    <row r="31749" spans="7:8" x14ac:dyDescent="0.2">
      <c r="G31749" s="64"/>
      <c r="H31749" s="64"/>
    </row>
    <row r="31750" spans="7:8" x14ac:dyDescent="0.2">
      <c r="G31750" s="64"/>
      <c r="H31750" s="64"/>
    </row>
    <row r="31751" spans="7:8" x14ac:dyDescent="0.2">
      <c r="G31751" s="64"/>
      <c r="H31751" s="64"/>
    </row>
    <row r="31752" spans="7:8" x14ac:dyDescent="0.2">
      <c r="G31752" s="64"/>
      <c r="H31752" s="64"/>
    </row>
    <row r="31753" spans="7:8" x14ac:dyDescent="0.2">
      <c r="G31753" s="64"/>
      <c r="H31753" s="64"/>
    </row>
    <row r="31754" spans="7:8" x14ac:dyDescent="0.2">
      <c r="G31754" s="64"/>
      <c r="H31754" s="64"/>
    </row>
    <row r="31755" spans="7:8" x14ac:dyDescent="0.2">
      <c r="G31755" s="64"/>
      <c r="H31755" s="64"/>
    </row>
    <row r="31756" spans="7:8" x14ac:dyDescent="0.2">
      <c r="G31756" s="64"/>
      <c r="H31756" s="64"/>
    </row>
    <row r="31757" spans="7:8" x14ac:dyDescent="0.2">
      <c r="G31757" s="64"/>
      <c r="H31757" s="64"/>
    </row>
    <row r="31758" spans="7:8" x14ac:dyDescent="0.2">
      <c r="G31758" s="64"/>
      <c r="H31758" s="64"/>
    </row>
    <row r="31759" spans="7:8" x14ac:dyDescent="0.2">
      <c r="G31759" s="64"/>
      <c r="H31759" s="64"/>
    </row>
    <row r="31760" spans="7:8" x14ac:dyDescent="0.2">
      <c r="G31760" s="64"/>
      <c r="H31760" s="64"/>
    </row>
    <row r="31761" spans="7:8" x14ac:dyDescent="0.2">
      <c r="G31761" s="64"/>
      <c r="H31761" s="64"/>
    </row>
    <row r="31762" spans="7:8" x14ac:dyDescent="0.2">
      <c r="G31762" s="64"/>
      <c r="H31762" s="64"/>
    </row>
    <row r="31763" spans="7:8" x14ac:dyDescent="0.2">
      <c r="G31763" s="64"/>
      <c r="H31763" s="64"/>
    </row>
    <row r="31764" spans="7:8" x14ac:dyDescent="0.2">
      <c r="G31764" s="64"/>
      <c r="H31764" s="64"/>
    </row>
    <row r="31765" spans="7:8" x14ac:dyDescent="0.2">
      <c r="G31765" s="64"/>
      <c r="H31765" s="64"/>
    </row>
    <row r="31766" spans="7:8" x14ac:dyDescent="0.2">
      <c r="G31766" s="64"/>
      <c r="H31766" s="64"/>
    </row>
    <row r="31767" spans="7:8" x14ac:dyDescent="0.2">
      <c r="G31767" s="64"/>
      <c r="H31767" s="64"/>
    </row>
    <row r="31768" spans="7:8" x14ac:dyDescent="0.2">
      <c r="G31768" s="64"/>
      <c r="H31768" s="64"/>
    </row>
    <row r="31769" spans="7:8" x14ac:dyDescent="0.2">
      <c r="G31769" s="64"/>
      <c r="H31769" s="64"/>
    </row>
    <row r="31770" spans="7:8" x14ac:dyDescent="0.2">
      <c r="G31770" s="64"/>
      <c r="H31770" s="64"/>
    </row>
    <row r="31771" spans="7:8" x14ac:dyDescent="0.2">
      <c r="G31771" s="64"/>
      <c r="H31771" s="64"/>
    </row>
    <row r="31772" spans="7:8" x14ac:dyDescent="0.2">
      <c r="G31772" s="64"/>
      <c r="H31772" s="64"/>
    </row>
    <row r="31773" spans="7:8" x14ac:dyDescent="0.2">
      <c r="G31773" s="64"/>
      <c r="H31773" s="64"/>
    </row>
    <row r="31774" spans="7:8" x14ac:dyDescent="0.2">
      <c r="G31774" s="64"/>
      <c r="H31774" s="64"/>
    </row>
    <row r="31775" spans="7:8" x14ac:dyDescent="0.2">
      <c r="G31775" s="64"/>
      <c r="H31775" s="64"/>
    </row>
    <row r="31776" spans="7:8" x14ac:dyDescent="0.2">
      <c r="G31776" s="64"/>
      <c r="H31776" s="64"/>
    </row>
    <row r="31777" spans="7:8" x14ac:dyDescent="0.2">
      <c r="G31777" s="64"/>
      <c r="H31777" s="64"/>
    </row>
    <row r="31778" spans="7:8" x14ac:dyDescent="0.2">
      <c r="G31778" s="64"/>
      <c r="H31778" s="64"/>
    </row>
    <row r="31779" spans="7:8" x14ac:dyDescent="0.2">
      <c r="G31779" s="64"/>
      <c r="H31779" s="64"/>
    </row>
    <row r="31780" spans="7:8" x14ac:dyDescent="0.2">
      <c r="G31780" s="64"/>
      <c r="H31780" s="64"/>
    </row>
    <row r="31781" spans="7:8" x14ac:dyDescent="0.2">
      <c r="G31781" s="64"/>
      <c r="H31781" s="64"/>
    </row>
    <row r="31782" spans="7:8" x14ac:dyDescent="0.2">
      <c r="G31782" s="64"/>
      <c r="H31782" s="64"/>
    </row>
    <row r="31783" spans="7:8" x14ac:dyDescent="0.2">
      <c r="G31783" s="64"/>
      <c r="H31783" s="64"/>
    </row>
    <row r="31784" spans="7:8" x14ac:dyDescent="0.2">
      <c r="G31784" s="64"/>
      <c r="H31784" s="64"/>
    </row>
    <row r="31785" spans="7:8" x14ac:dyDescent="0.2">
      <c r="G31785" s="64"/>
      <c r="H31785" s="64"/>
    </row>
    <row r="31786" spans="7:8" x14ac:dyDescent="0.2">
      <c r="G31786" s="64"/>
      <c r="H31786" s="64"/>
    </row>
    <row r="31787" spans="7:8" x14ac:dyDescent="0.2">
      <c r="G31787" s="64"/>
      <c r="H31787" s="64"/>
    </row>
    <row r="31788" spans="7:8" x14ac:dyDescent="0.2">
      <c r="G31788" s="64"/>
      <c r="H31788" s="64"/>
    </row>
    <row r="31789" spans="7:8" x14ac:dyDescent="0.2">
      <c r="G31789" s="64"/>
      <c r="H31789" s="64"/>
    </row>
    <row r="31790" spans="7:8" x14ac:dyDescent="0.2">
      <c r="G31790" s="64"/>
      <c r="H31790" s="64"/>
    </row>
    <row r="31791" spans="7:8" x14ac:dyDescent="0.2">
      <c r="G31791" s="64"/>
      <c r="H31791" s="64"/>
    </row>
    <row r="31792" spans="7:8" x14ac:dyDescent="0.2">
      <c r="G31792" s="64"/>
      <c r="H31792" s="64"/>
    </row>
    <row r="31793" spans="7:8" x14ac:dyDescent="0.2">
      <c r="G31793" s="64"/>
      <c r="H31793" s="64"/>
    </row>
    <row r="31794" spans="7:8" x14ac:dyDescent="0.2">
      <c r="G31794" s="64"/>
      <c r="H31794" s="64"/>
    </row>
    <row r="31795" spans="7:8" x14ac:dyDescent="0.2">
      <c r="G31795" s="64"/>
      <c r="H31795" s="64"/>
    </row>
    <row r="31796" spans="7:8" x14ac:dyDescent="0.2">
      <c r="G31796" s="64"/>
      <c r="H31796" s="64"/>
    </row>
    <row r="31797" spans="7:8" x14ac:dyDescent="0.2">
      <c r="G31797" s="64"/>
      <c r="H31797" s="64"/>
    </row>
    <row r="31798" spans="7:8" x14ac:dyDescent="0.2">
      <c r="G31798" s="64"/>
      <c r="H31798" s="64"/>
    </row>
    <row r="31799" spans="7:8" x14ac:dyDescent="0.2">
      <c r="G31799" s="64"/>
      <c r="H31799" s="64"/>
    </row>
    <row r="31800" spans="7:8" x14ac:dyDescent="0.2">
      <c r="G31800" s="64"/>
      <c r="H31800" s="64"/>
    </row>
    <row r="31801" spans="7:8" x14ac:dyDescent="0.2">
      <c r="G31801" s="64"/>
      <c r="H31801" s="64"/>
    </row>
    <row r="31802" spans="7:8" x14ac:dyDescent="0.2">
      <c r="G31802" s="64"/>
      <c r="H31802" s="64"/>
    </row>
    <row r="31803" spans="7:8" x14ac:dyDescent="0.2">
      <c r="G31803" s="64"/>
      <c r="H31803" s="64"/>
    </row>
    <row r="31804" spans="7:8" x14ac:dyDescent="0.2">
      <c r="G31804" s="64"/>
      <c r="H31804" s="64"/>
    </row>
    <row r="31805" spans="7:8" x14ac:dyDescent="0.2">
      <c r="G31805" s="64"/>
      <c r="H31805" s="64"/>
    </row>
    <row r="31806" spans="7:8" x14ac:dyDescent="0.2">
      <c r="G31806" s="64"/>
      <c r="H31806" s="64"/>
    </row>
    <row r="31807" spans="7:8" x14ac:dyDescent="0.2">
      <c r="G31807" s="64"/>
      <c r="H31807" s="64"/>
    </row>
    <row r="31808" spans="7:8" x14ac:dyDescent="0.2">
      <c r="G31808" s="64"/>
      <c r="H31808" s="64"/>
    </row>
    <row r="31809" spans="7:8" x14ac:dyDescent="0.2">
      <c r="G31809" s="64"/>
      <c r="H31809" s="64"/>
    </row>
    <row r="31810" spans="7:8" x14ac:dyDescent="0.2">
      <c r="G31810" s="64"/>
      <c r="H31810" s="64"/>
    </row>
    <row r="31811" spans="7:8" x14ac:dyDescent="0.2">
      <c r="G31811" s="64"/>
      <c r="H31811" s="64"/>
    </row>
    <row r="31812" spans="7:8" x14ac:dyDescent="0.2">
      <c r="G31812" s="64"/>
      <c r="H31812" s="64"/>
    </row>
    <row r="31813" spans="7:8" x14ac:dyDescent="0.2">
      <c r="G31813" s="64"/>
      <c r="H31813" s="64"/>
    </row>
    <row r="31814" spans="7:8" x14ac:dyDescent="0.2">
      <c r="G31814" s="64"/>
      <c r="H31814" s="64"/>
    </row>
    <row r="31815" spans="7:8" x14ac:dyDescent="0.2">
      <c r="G31815" s="64"/>
      <c r="H31815" s="64"/>
    </row>
    <row r="31816" spans="7:8" x14ac:dyDescent="0.2">
      <c r="G31816" s="64"/>
      <c r="H31816" s="64"/>
    </row>
    <row r="31817" spans="7:8" x14ac:dyDescent="0.2">
      <c r="G31817" s="64"/>
      <c r="H31817" s="64"/>
    </row>
    <row r="31818" spans="7:8" x14ac:dyDescent="0.2">
      <c r="G31818" s="64"/>
      <c r="H31818" s="64"/>
    </row>
    <row r="31819" spans="7:8" x14ac:dyDescent="0.2">
      <c r="G31819" s="64"/>
      <c r="H31819" s="64"/>
    </row>
    <row r="31820" spans="7:8" x14ac:dyDescent="0.2">
      <c r="G31820" s="64"/>
      <c r="H31820" s="64"/>
    </row>
    <row r="31821" spans="7:8" x14ac:dyDescent="0.2">
      <c r="G31821" s="64"/>
      <c r="H31821" s="64"/>
    </row>
    <row r="31822" spans="7:8" x14ac:dyDescent="0.2">
      <c r="G31822" s="64"/>
      <c r="H31822" s="64"/>
    </row>
    <row r="31823" spans="7:8" x14ac:dyDescent="0.2">
      <c r="G31823" s="64"/>
      <c r="H31823" s="64"/>
    </row>
    <row r="31824" spans="7:8" x14ac:dyDescent="0.2">
      <c r="G31824" s="64"/>
      <c r="H31824" s="64"/>
    </row>
    <row r="31825" spans="7:8" x14ac:dyDescent="0.2">
      <c r="G31825" s="64"/>
      <c r="H31825" s="64"/>
    </row>
    <row r="31826" spans="7:8" x14ac:dyDescent="0.2">
      <c r="G31826" s="64"/>
      <c r="H31826" s="64"/>
    </row>
    <row r="31827" spans="7:8" x14ac:dyDescent="0.2">
      <c r="G31827" s="64"/>
      <c r="H31827" s="64"/>
    </row>
    <row r="31828" spans="7:8" x14ac:dyDescent="0.2">
      <c r="G31828" s="64"/>
      <c r="H31828" s="64"/>
    </row>
    <row r="31829" spans="7:8" x14ac:dyDescent="0.2">
      <c r="G31829" s="64"/>
      <c r="H31829" s="64"/>
    </row>
    <row r="31830" spans="7:8" x14ac:dyDescent="0.2">
      <c r="G31830" s="64"/>
      <c r="H31830" s="64"/>
    </row>
    <row r="31831" spans="7:8" x14ac:dyDescent="0.2">
      <c r="G31831" s="64"/>
      <c r="H31831" s="64"/>
    </row>
    <row r="31832" spans="7:8" x14ac:dyDescent="0.2">
      <c r="G31832" s="64"/>
      <c r="H31832" s="64"/>
    </row>
    <row r="31833" spans="7:8" x14ac:dyDescent="0.2">
      <c r="G31833" s="64"/>
      <c r="H31833" s="64"/>
    </row>
    <row r="31834" spans="7:8" x14ac:dyDescent="0.2">
      <c r="G31834" s="64"/>
      <c r="H31834" s="64"/>
    </row>
    <row r="31835" spans="7:8" x14ac:dyDescent="0.2">
      <c r="G31835" s="64"/>
      <c r="H31835" s="64"/>
    </row>
    <row r="31836" spans="7:8" x14ac:dyDescent="0.2">
      <c r="G31836" s="64"/>
      <c r="H31836" s="64"/>
    </row>
    <row r="31837" spans="7:8" x14ac:dyDescent="0.2">
      <c r="G31837" s="64"/>
      <c r="H31837" s="64"/>
    </row>
    <row r="31838" spans="7:8" x14ac:dyDescent="0.2">
      <c r="G31838" s="64"/>
      <c r="H31838" s="64"/>
    </row>
    <row r="31839" spans="7:8" x14ac:dyDescent="0.2">
      <c r="G31839" s="64"/>
      <c r="H31839" s="64"/>
    </row>
    <row r="31840" spans="7:8" x14ac:dyDescent="0.2">
      <c r="G31840" s="64"/>
      <c r="H31840" s="64"/>
    </row>
    <row r="31841" spans="7:8" x14ac:dyDescent="0.2">
      <c r="G31841" s="64"/>
      <c r="H31841" s="64"/>
    </row>
    <row r="31842" spans="7:8" x14ac:dyDescent="0.2">
      <c r="G31842" s="64"/>
      <c r="H31842" s="64"/>
    </row>
    <row r="31843" spans="7:8" x14ac:dyDescent="0.2">
      <c r="G31843" s="64"/>
      <c r="H31843" s="64"/>
    </row>
    <row r="31844" spans="7:8" x14ac:dyDescent="0.2">
      <c r="G31844" s="64"/>
      <c r="H31844" s="64"/>
    </row>
    <row r="31845" spans="7:8" x14ac:dyDescent="0.2">
      <c r="G31845" s="64"/>
      <c r="H31845" s="64"/>
    </row>
    <row r="31846" spans="7:8" x14ac:dyDescent="0.2">
      <c r="G31846" s="64"/>
      <c r="H31846" s="64"/>
    </row>
    <row r="31847" spans="7:8" x14ac:dyDescent="0.2">
      <c r="G31847" s="64"/>
      <c r="H31847" s="64"/>
    </row>
    <row r="31848" spans="7:8" x14ac:dyDescent="0.2">
      <c r="G31848" s="64"/>
      <c r="H31848" s="64"/>
    </row>
    <row r="31849" spans="7:8" x14ac:dyDescent="0.2">
      <c r="G31849" s="64"/>
      <c r="H31849" s="64"/>
    </row>
    <row r="31850" spans="7:8" x14ac:dyDescent="0.2">
      <c r="G31850" s="64"/>
      <c r="H31850" s="64"/>
    </row>
    <row r="31851" spans="7:8" x14ac:dyDescent="0.2">
      <c r="G31851" s="64"/>
      <c r="H31851" s="64"/>
    </row>
    <row r="31852" spans="7:8" x14ac:dyDescent="0.2">
      <c r="G31852" s="64"/>
      <c r="H31852" s="64"/>
    </row>
    <row r="31853" spans="7:8" x14ac:dyDescent="0.2">
      <c r="G31853" s="64"/>
      <c r="H31853" s="64"/>
    </row>
    <row r="31854" spans="7:8" x14ac:dyDescent="0.2">
      <c r="G31854" s="64"/>
      <c r="H31854" s="64"/>
    </row>
    <row r="31855" spans="7:8" x14ac:dyDescent="0.2">
      <c r="G31855" s="64"/>
      <c r="H31855" s="64"/>
    </row>
    <row r="31856" spans="7:8" x14ac:dyDescent="0.2">
      <c r="G31856" s="64"/>
      <c r="H31856" s="64"/>
    </row>
    <row r="31857" spans="7:8" x14ac:dyDescent="0.2">
      <c r="G31857" s="64"/>
      <c r="H31857" s="64"/>
    </row>
    <row r="31858" spans="7:8" x14ac:dyDescent="0.2">
      <c r="G31858" s="64"/>
      <c r="H31858" s="64"/>
    </row>
    <row r="31859" spans="7:8" x14ac:dyDescent="0.2">
      <c r="G31859" s="64"/>
      <c r="H31859" s="64"/>
    </row>
    <row r="31860" spans="7:8" x14ac:dyDescent="0.2">
      <c r="G31860" s="64"/>
      <c r="H31860" s="64"/>
    </row>
    <row r="31861" spans="7:8" x14ac:dyDescent="0.2">
      <c r="G31861" s="64"/>
      <c r="H31861" s="64"/>
    </row>
    <row r="31862" spans="7:8" x14ac:dyDescent="0.2">
      <c r="G31862" s="64"/>
      <c r="H31862" s="64"/>
    </row>
    <row r="31863" spans="7:8" x14ac:dyDescent="0.2">
      <c r="G31863" s="64"/>
      <c r="H31863" s="64"/>
    </row>
    <row r="31864" spans="7:8" x14ac:dyDescent="0.2">
      <c r="G31864" s="64"/>
      <c r="H31864" s="64"/>
    </row>
    <row r="31865" spans="7:8" x14ac:dyDescent="0.2">
      <c r="G31865" s="64"/>
      <c r="H31865" s="64"/>
    </row>
    <row r="31866" spans="7:8" x14ac:dyDescent="0.2">
      <c r="G31866" s="64"/>
      <c r="H31866" s="64"/>
    </row>
    <row r="31867" spans="7:8" x14ac:dyDescent="0.2">
      <c r="G31867" s="64"/>
      <c r="H31867" s="64"/>
    </row>
    <row r="31868" spans="7:8" x14ac:dyDescent="0.2">
      <c r="G31868" s="64"/>
      <c r="H31868" s="64"/>
    </row>
    <row r="31869" spans="7:8" x14ac:dyDescent="0.2">
      <c r="G31869" s="64"/>
      <c r="H31869" s="64"/>
    </row>
    <row r="31870" spans="7:8" x14ac:dyDescent="0.2">
      <c r="G31870" s="64"/>
      <c r="H31870" s="64"/>
    </row>
    <row r="31871" spans="7:8" x14ac:dyDescent="0.2">
      <c r="G31871" s="64"/>
      <c r="H31871" s="64"/>
    </row>
    <row r="31872" spans="7:8" x14ac:dyDescent="0.2">
      <c r="G31872" s="64"/>
      <c r="H31872" s="64"/>
    </row>
    <row r="31873" spans="7:8" x14ac:dyDescent="0.2">
      <c r="G31873" s="64"/>
      <c r="H31873" s="64"/>
    </row>
    <row r="31874" spans="7:8" x14ac:dyDescent="0.2">
      <c r="G31874" s="64"/>
      <c r="H31874" s="64"/>
    </row>
    <row r="31875" spans="7:8" x14ac:dyDescent="0.2">
      <c r="G31875" s="64"/>
      <c r="H31875" s="64"/>
    </row>
    <row r="31876" spans="7:8" x14ac:dyDescent="0.2">
      <c r="G31876" s="64"/>
      <c r="H31876" s="64"/>
    </row>
    <row r="31877" spans="7:8" x14ac:dyDescent="0.2">
      <c r="G31877" s="64"/>
      <c r="H31877" s="64"/>
    </row>
    <row r="31878" spans="7:8" x14ac:dyDescent="0.2">
      <c r="G31878" s="64"/>
      <c r="H31878" s="64"/>
    </row>
    <row r="31879" spans="7:8" x14ac:dyDescent="0.2">
      <c r="G31879" s="64"/>
      <c r="H31879" s="64"/>
    </row>
    <row r="31880" spans="7:8" x14ac:dyDescent="0.2">
      <c r="G31880" s="64"/>
      <c r="H31880" s="64"/>
    </row>
    <row r="31881" spans="7:8" x14ac:dyDescent="0.2">
      <c r="G31881" s="64"/>
      <c r="H31881" s="64"/>
    </row>
    <row r="31882" spans="7:8" x14ac:dyDescent="0.2">
      <c r="G31882" s="64"/>
      <c r="H31882" s="64"/>
    </row>
    <row r="31883" spans="7:8" x14ac:dyDescent="0.2">
      <c r="G31883" s="64"/>
      <c r="H31883" s="64"/>
    </row>
    <row r="31884" spans="7:8" x14ac:dyDescent="0.2">
      <c r="G31884" s="64"/>
      <c r="H31884" s="64"/>
    </row>
    <row r="31885" spans="7:8" x14ac:dyDescent="0.2">
      <c r="G31885" s="64"/>
      <c r="H31885" s="64"/>
    </row>
    <row r="31886" spans="7:8" x14ac:dyDescent="0.2">
      <c r="G31886" s="64"/>
      <c r="H31886" s="64"/>
    </row>
    <row r="31887" spans="7:8" x14ac:dyDescent="0.2">
      <c r="G31887" s="64"/>
      <c r="H31887" s="64"/>
    </row>
    <row r="31888" spans="7:8" x14ac:dyDescent="0.2">
      <c r="G31888" s="64"/>
      <c r="H31888" s="64"/>
    </row>
    <row r="31889" spans="7:8" x14ac:dyDescent="0.2">
      <c r="G31889" s="64"/>
      <c r="H31889" s="64"/>
    </row>
    <row r="31890" spans="7:8" x14ac:dyDescent="0.2">
      <c r="G31890" s="64"/>
      <c r="H31890" s="64"/>
    </row>
    <row r="31891" spans="7:8" x14ac:dyDescent="0.2">
      <c r="G31891" s="64"/>
      <c r="H31891" s="64"/>
    </row>
    <row r="31892" spans="7:8" x14ac:dyDescent="0.2">
      <c r="G31892" s="64"/>
      <c r="H31892" s="64"/>
    </row>
    <row r="31893" spans="7:8" x14ac:dyDescent="0.2">
      <c r="G31893" s="64"/>
      <c r="H31893" s="64"/>
    </row>
    <row r="31894" spans="7:8" x14ac:dyDescent="0.2">
      <c r="G31894" s="64"/>
      <c r="H31894" s="64"/>
    </row>
    <row r="31895" spans="7:8" x14ac:dyDescent="0.2">
      <c r="G31895" s="64"/>
      <c r="H31895" s="64"/>
    </row>
    <row r="31896" spans="7:8" x14ac:dyDescent="0.2">
      <c r="G31896" s="64"/>
      <c r="H31896" s="64"/>
    </row>
    <row r="31897" spans="7:8" x14ac:dyDescent="0.2">
      <c r="G31897" s="64"/>
      <c r="H31897" s="64"/>
    </row>
    <row r="31898" spans="7:8" x14ac:dyDescent="0.2">
      <c r="G31898" s="64"/>
      <c r="H31898" s="64"/>
    </row>
    <row r="31899" spans="7:8" x14ac:dyDescent="0.2">
      <c r="G31899" s="64"/>
      <c r="H31899" s="64"/>
    </row>
    <row r="31900" spans="7:8" x14ac:dyDescent="0.2">
      <c r="G31900" s="64"/>
      <c r="H31900" s="64"/>
    </row>
    <row r="31901" spans="7:8" x14ac:dyDescent="0.2">
      <c r="G31901" s="64"/>
      <c r="H31901" s="64"/>
    </row>
    <row r="31902" spans="7:8" x14ac:dyDescent="0.2">
      <c r="G31902" s="64"/>
      <c r="H31902" s="64"/>
    </row>
    <row r="31903" spans="7:8" x14ac:dyDescent="0.2">
      <c r="G31903" s="64"/>
      <c r="H31903" s="64"/>
    </row>
    <row r="31904" spans="7:8" x14ac:dyDescent="0.2">
      <c r="G31904" s="64"/>
      <c r="H31904" s="64"/>
    </row>
    <row r="31905" spans="7:8" x14ac:dyDescent="0.2">
      <c r="G31905" s="64"/>
      <c r="H31905" s="64"/>
    </row>
    <row r="31906" spans="7:8" x14ac:dyDescent="0.2">
      <c r="G31906" s="64"/>
      <c r="H31906" s="64"/>
    </row>
    <row r="31907" spans="7:8" x14ac:dyDescent="0.2">
      <c r="G31907" s="64"/>
      <c r="H31907" s="64"/>
    </row>
    <row r="31908" spans="7:8" x14ac:dyDescent="0.2">
      <c r="G31908" s="64"/>
      <c r="H31908" s="64"/>
    </row>
    <row r="31909" spans="7:8" x14ac:dyDescent="0.2">
      <c r="G31909" s="64"/>
      <c r="H31909" s="64"/>
    </row>
    <row r="31910" spans="7:8" x14ac:dyDescent="0.2">
      <c r="G31910" s="64"/>
      <c r="H31910" s="64"/>
    </row>
    <row r="31911" spans="7:8" x14ac:dyDescent="0.2">
      <c r="G31911" s="64"/>
      <c r="H31911" s="64"/>
    </row>
    <row r="31912" spans="7:8" x14ac:dyDescent="0.2">
      <c r="G31912" s="64"/>
      <c r="H31912" s="64"/>
    </row>
    <row r="31913" spans="7:8" x14ac:dyDescent="0.2">
      <c r="G31913" s="64"/>
      <c r="H31913" s="64"/>
    </row>
    <row r="31914" spans="7:8" x14ac:dyDescent="0.2">
      <c r="G31914" s="64"/>
      <c r="H31914" s="64"/>
    </row>
    <row r="31915" spans="7:8" x14ac:dyDescent="0.2">
      <c r="G31915" s="64"/>
      <c r="H31915" s="64"/>
    </row>
    <row r="31916" spans="7:8" x14ac:dyDescent="0.2">
      <c r="G31916" s="64"/>
      <c r="H31916" s="64"/>
    </row>
    <row r="31917" spans="7:8" x14ac:dyDescent="0.2">
      <c r="G31917" s="64"/>
      <c r="H31917" s="64"/>
    </row>
    <row r="31918" spans="7:8" x14ac:dyDescent="0.2">
      <c r="G31918" s="64"/>
      <c r="H31918" s="64"/>
    </row>
    <row r="31919" spans="7:8" x14ac:dyDescent="0.2">
      <c r="G31919" s="64"/>
      <c r="H31919" s="64"/>
    </row>
    <row r="31920" spans="7:8" x14ac:dyDescent="0.2">
      <c r="G31920" s="64"/>
      <c r="H31920" s="64"/>
    </row>
    <row r="31921" spans="7:8" x14ac:dyDescent="0.2">
      <c r="G31921" s="64"/>
      <c r="H31921" s="64"/>
    </row>
    <row r="31922" spans="7:8" x14ac:dyDescent="0.2">
      <c r="G31922" s="64"/>
      <c r="H31922" s="64"/>
    </row>
    <row r="31923" spans="7:8" x14ac:dyDescent="0.2">
      <c r="G31923" s="64"/>
      <c r="H31923" s="64"/>
    </row>
    <row r="31924" spans="7:8" x14ac:dyDescent="0.2">
      <c r="G31924" s="64"/>
      <c r="H31924" s="64"/>
    </row>
    <row r="31925" spans="7:8" x14ac:dyDescent="0.2">
      <c r="G31925" s="64"/>
      <c r="H31925" s="64"/>
    </row>
    <row r="31926" spans="7:8" x14ac:dyDescent="0.2">
      <c r="G31926" s="64"/>
      <c r="H31926" s="64"/>
    </row>
    <row r="31927" spans="7:8" x14ac:dyDescent="0.2">
      <c r="G31927" s="64"/>
      <c r="H31927" s="64"/>
    </row>
    <row r="31928" spans="7:8" x14ac:dyDescent="0.2">
      <c r="G31928" s="64"/>
      <c r="H31928" s="64"/>
    </row>
    <row r="31929" spans="7:8" x14ac:dyDescent="0.2">
      <c r="G31929" s="64"/>
      <c r="H31929" s="64"/>
    </row>
    <row r="31930" spans="7:8" x14ac:dyDescent="0.2">
      <c r="G31930" s="64"/>
      <c r="H31930" s="64"/>
    </row>
    <row r="31931" spans="7:8" x14ac:dyDescent="0.2">
      <c r="G31931" s="64"/>
      <c r="H31931" s="64"/>
    </row>
    <row r="31932" spans="7:8" x14ac:dyDescent="0.2">
      <c r="G31932" s="64"/>
      <c r="H31932" s="64"/>
    </row>
    <row r="31933" spans="7:8" x14ac:dyDescent="0.2">
      <c r="G31933" s="64"/>
      <c r="H31933" s="64"/>
    </row>
    <row r="31934" spans="7:8" x14ac:dyDescent="0.2">
      <c r="G31934" s="64"/>
      <c r="H31934" s="64"/>
    </row>
    <row r="31935" spans="7:8" x14ac:dyDescent="0.2">
      <c r="G31935" s="64"/>
      <c r="H31935" s="64"/>
    </row>
    <row r="31936" spans="7:8" x14ac:dyDescent="0.2">
      <c r="G31936" s="64"/>
      <c r="H31936" s="64"/>
    </row>
    <row r="31937" spans="7:8" x14ac:dyDescent="0.2">
      <c r="G31937" s="64"/>
      <c r="H31937" s="64"/>
    </row>
    <row r="31938" spans="7:8" x14ac:dyDescent="0.2">
      <c r="G31938" s="64"/>
      <c r="H31938" s="64"/>
    </row>
    <row r="31939" spans="7:8" x14ac:dyDescent="0.2">
      <c r="G31939" s="64"/>
      <c r="H31939" s="64"/>
    </row>
    <row r="31940" spans="7:8" x14ac:dyDescent="0.2">
      <c r="G31940" s="64"/>
      <c r="H31940" s="64"/>
    </row>
    <row r="31941" spans="7:8" x14ac:dyDescent="0.2">
      <c r="G31941" s="64"/>
      <c r="H31941" s="64"/>
    </row>
    <row r="31942" spans="7:8" x14ac:dyDescent="0.2">
      <c r="G31942" s="64"/>
      <c r="H31942" s="64"/>
    </row>
    <row r="31943" spans="7:8" x14ac:dyDescent="0.2">
      <c r="G31943" s="64"/>
      <c r="H31943" s="64"/>
    </row>
    <row r="31944" spans="7:8" x14ac:dyDescent="0.2">
      <c r="G31944" s="64"/>
      <c r="H31944" s="64"/>
    </row>
    <row r="31945" spans="7:8" x14ac:dyDescent="0.2">
      <c r="G31945" s="64"/>
      <c r="H31945" s="64"/>
    </row>
    <row r="31946" spans="7:8" x14ac:dyDescent="0.2">
      <c r="G31946" s="64"/>
      <c r="H31946" s="64"/>
    </row>
    <row r="31947" spans="7:8" x14ac:dyDescent="0.2">
      <c r="G31947" s="64"/>
      <c r="H31947" s="64"/>
    </row>
    <row r="31948" spans="7:8" x14ac:dyDescent="0.2">
      <c r="G31948" s="64"/>
      <c r="H31948" s="64"/>
    </row>
    <row r="31949" spans="7:8" x14ac:dyDescent="0.2">
      <c r="G31949" s="64"/>
      <c r="H31949" s="64"/>
    </row>
    <row r="31950" spans="7:8" x14ac:dyDescent="0.2">
      <c r="G31950" s="64"/>
      <c r="H31950" s="64"/>
    </row>
    <row r="31951" spans="7:8" x14ac:dyDescent="0.2">
      <c r="G31951" s="64"/>
      <c r="H31951" s="64"/>
    </row>
    <row r="31952" spans="7:8" x14ac:dyDescent="0.2">
      <c r="G31952" s="64"/>
      <c r="H31952" s="64"/>
    </row>
    <row r="31953" spans="7:8" x14ac:dyDescent="0.2">
      <c r="G31953" s="64"/>
      <c r="H31953" s="64"/>
    </row>
    <row r="31954" spans="7:8" x14ac:dyDescent="0.2">
      <c r="G31954" s="64"/>
      <c r="H31954" s="64"/>
    </row>
    <row r="31955" spans="7:8" x14ac:dyDescent="0.2">
      <c r="G31955" s="64"/>
      <c r="H31955" s="64"/>
    </row>
    <row r="31956" spans="7:8" x14ac:dyDescent="0.2">
      <c r="G31956" s="64"/>
      <c r="H31956" s="64"/>
    </row>
    <row r="31957" spans="7:8" x14ac:dyDescent="0.2">
      <c r="G31957" s="64"/>
      <c r="H31957" s="64"/>
    </row>
    <row r="31958" spans="7:8" x14ac:dyDescent="0.2">
      <c r="G31958" s="64"/>
      <c r="H31958" s="64"/>
    </row>
    <row r="31959" spans="7:8" x14ac:dyDescent="0.2">
      <c r="G31959" s="64"/>
      <c r="H31959" s="64"/>
    </row>
    <row r="31960" spans="7:8" x14ac:dyDescent="0.2">
      <c r="G31960" s="64"/>
      <c r="H31960" s="64"/>
    </row>
    <row r="31961" spans="7:8" x14ac:dyDescent="0.2">
      <c r="G31961" s="64"/>
      <c r="H31961" s="64"/>
    </row>
    <row r="31962" spans="7:8" x14ac:dyDescent="0.2">
      <c r="G31962" s="64"/>
      <c r="H31962" s="64"/>
    </row>
    <row r="31963" spans="7:8" x14ac:dyDescent="0.2">
      <c r="G31963" s="64"/>
      <c r="H31963" s="64"/>
    </row>
    <row r="31964" spans="7:8" x14ac:dyDescent="0.2">
      <c r="G31964" s="64"/>
      <c r="H31964" s="64"/>
    </row>
    <row r="31965" spans="7:8" x14ac:dyDescent="0.2">
      <c r="G31965" s="64"/>
      <c r="H31965" s="64"/>
    </row>
    <row r="31966" spans="7:8" x14ac:dyDescent="0.2">
      <c r="G31966" s="64"/>
      <c r="H31966" s="64"/>
    </row>
    <row r="31967" spans="7:8" x14ac:dyDescent="0.2">
      <c r="G31967" s="64"/>
      <c r="H31967" s="64"/>
    </row>
    <row r="31968" spans="7:8" x14ac:dyDescent="0.2">
      <c r="G31968" s="64"/>
      <c r="H31968" s="64"/>
    </row>
    <row r="31969" spans="7:8" x14ac:dyDescent="0.2">
      <c r="G31969" s="64"/>
      <c r="H31969" s="64"/>
    </row>
    <row r="31970" spans="7:8" x14ac:dyDescent="0.2">
      <c r="G31970" s="64"/>
      <c r="H31970" s="64"/>
    </row>
    <row r="31971" spans="7:8" x14ac:dyDescent="0.2">
      <c r="G31971" s="64"/>
      <c r="H31971" s="64"/>
    </row>
    <row r="31972" spans="7:8" x14ac:dyDescent="0.2">
      <c r="G31972" s="64"/>
      <c r="H31972" s="64"/>
    </row>
    <row r="31973" spans="7:8" x14ac:dyDescent="0.2">
      <c r="G31973" s="64"/>
      <c r="H31973" s="64"/>
    </row>
    <row r="31974" spans="7:8" x14ac:dyDescent="0.2">
      <c r="G31974" s="64"/>
      <c r="H31974" s="64"/>
    </row>
    <row r="31975" spans="7:8" x14ac:dyDescent="0.2">
      <c r="G31975" s="64"/>
      <c r="H31975" s="64"/>
    </row>
    <row r="31976" spans="7:8" x14ac:dyDescent="0.2">
      <c r="G31976" s="64"/>
      <c r="H31976" s="64"/>
    </row>
    <row r="31977" spans="7:8" x14ac:dyDescent="0.2">
      <c r="G31977" s="64"/>
      <c r="H31977" s="64"/>
    </row>
    <row r="31978" spans="7:8" x14ac:dyDescent="0.2">
      <c r="G31978" s="64"/>
      <c r="H31978" s="64"/>
    </row>
    <row r="31979" spans="7:8" x14ac:dyDescent="0.2">
      <c r="G31979" s="64"/>
      <c r="H31979" s="64"/>
    </row>
    <row r="31980" spans="7:8" x14ac:dyDescent="0.2">
      <c r="G31980" s="64"/>
      <c r="H31980" s="64"/>
    </row>
    <row r="31981" spans="7:8" x14ac:dyDescent="0.2">
      <c r="G31981" s="64"/>
      <c r="H31981" s="64"/>
    </row>
    <row r="31982" spans="7:8" x14ac:dyDescent="0.2">
      <c r="G31982" s="64"/>
      <c r="H31982" s="64"/>
    </row>
    <row r="31983" spans="7:8" x14ac:dyDescent="0.2">
      <c r="G31983" s="64"/>
      <c r="H31983" s="64"/>
    </row>
    <row r="31984" spans="7:8" x14ac:dyDescent="0.2">
      <c r="G31984" s="64"/>
      <c r="H31984" s="64"/>
    </row>
    <row r="31985" spans="7:8" x14ac:dyDescent="0.2">
      <c r="G31985" s="64"/>
      <c r="H31985" s="64"/>
    </row>
    <row r="31986" spans="7:8" x14ac:dyDescent="0.2">
      <c r="G31986" s="64"/>
      <c r="H31986" s="64"/>
    </row>
    <row r="31987" spans="7:8" x14ac:dyDescent="0.2">
      <c r="G31987" s="64"/>
      <c r="H31987" s="64"/>
    </row>
    <row r="31988" spans="7:8" x14ac:dyDescent="0.2">
      <c r="G31988" s="64"/>
      <c r="H31988" s="64"/>
    </row>
    <row r="31989" spans="7:8" x14ac:dyDescent="0.2">
      <c r="G31989" s="64"/>
      <c r="H31989" s="64"/>
    </row>
    <row r="31990" spans="7:8" x14ac:dyDescent="0.2">
      <c r="G31990" s="64"/>
      <c r="H31990" s="64"/>
    </row>
    <row r="31991" spans="7:8" x14ac:dyDescent="0.2">
      <c r="G31991" s="64"/>
      <c r="H31991" s="64"/>
    </row>
    <row r="31992" spans="7:8" x14ac:dyDescent="0.2">
      <c r="G31992" s="64"/>
      <c r="H31992" s="64"/>
    </row>
    <row r="31993" spans="7:8" x14ac:dyDescent="0.2">
      <c r="G31993" s="64"/>
      <c r="H31993" s="64"/>
    </row>
    <row r="31994" spans="7:8" x14ac:dyDescent="0.2">
      <c r="G31994" s="64"/>
      <c r="H31994" s="64"/>
    </row>
    <row r="31995" spans="7:8" x14ac:dyDescent="0.2">
      <c r="G31995" s="64"/>
      <c r="H31995" s="64"/>
    </row>
    <row r="31996" spans="7:8" x14ac:dyDescent="0.2">
      <c r="G31996" s="64"/>
      <c r="H31996" s="64"/>
    </row>
    <row r="31997" spans="7:8" x14ac:dyDescent="0.2">
      <c r="G31997" s="64"/>
      <c r="H31997" s="64"/>
    </row>
    <row r="31998" spans="7:8" x14ac:dyDescent="0.2">
      <c r="G31998" s="64"/>
      <c r="H31998" s="64"/>
    </row>
    <row r="31999" spans="7:8" x14ac:dyDescent="0.2">
      <c r="G31999" s="64"/>
      <c r="H31999" s="64"/>
    </row>
    <row r="32000" spans="7:8" x14ac:dyDescent="0.2">
      <c r="G32000" s="64"/>
      <c r="H32000" s="64"/>
    </row>
    <row r="32001" spans="7:8" x14ac:dyDescent="0.2">
      <c r="G32001" s="64"/>
      <c r="H32001" s="64"/>
    </row>
    <row r="32002" spans="7:8" x14ac:dyDescent="0.2">
      <c r="G32002" s="64"/>
      <c r="H32002" s="64"/>
    </row>
    <row r="32003" spans="7:8" x14ac:dyDescent="0.2">
      <c r="G32003" s="64"/>
      <c r="H32003" s="64"/>
    </row>
    <row r="32004" spans="7:8" x14ac:dyDescent="0.2">
      <c r="G32004" s="64"/>
      <c r="H32004" s="64"/>
    </row>
    <row r="32005" spans="7:8" x14ac:dyDescent="0.2">
      <c r="G32005" s="64"/>
      <c r="H32005" s="64"/>
    </row>
    <row r="32006" spans="7:8" x14ac:dyDescent="0.2">
      <c r="G32006" s="64"/>
      <c r="H32006" s="64"/>
    </row>
    <row r="32007" spans="7:8" x14ac:dyDescent="0.2">
      <c r="G32007" s="64"/>
      <c r="H32007" s="64"/>
    </row>
    <row r="32008" spans="7:8" x14ac:dyDescent="0.2">
      <c r="G32008" s="64"/>
      <c r="H32008" s="64"/>
    </row>
    <row r="32009" spans="7:8" x14ac:dyDescent="0.2">
      <c r="G32009" s="64"/>
      <c r="H32009" s="64"/>
    </row>
    <row r="32010" spans="7:8" x14ac:dyDescent="0.2">
      <c r="G32010" s="64"/>
      <c r="H32010" s="64"/>
    </row>
    <row r="32011" spans="7:8" x14ac:dyDescent="0.2">
      <c r="G32011" s="64"/>
      <c r="H32011" s="64"/>
    </row>
    <row r="32012" spans="7:8" x14ac:dyDescent="0.2">
      <c r="G32012" s="64"/>
      <c r="H32012" s="64"/>
    </row>
    <row r="32013" spans="7:8" x14ac:dyDescent="0.2">
      <c r="G32013" s="64"/>
      <c r="H32013" s="64"/>
    </row>
    <row r="32014" spans="7:8" x14ac:dyDescent="0.2">
      <c r="G32014" s="64"/>
      <c r="H32014" s="64"/>
    </row>
    <row r="32015" spans="7:8" x14ac:dyDescent="0.2">
      <c r="G32015" s="64"/>
      <c r="H32015" s="64"/>
    </row>
    <row r="32016" spans="7:8" x14ac:dyDescent="0.2">
      <c r="G32016" s="64"/>
      <c r="H32016" s="64"/>
    </row>
    <row r="32017" spans="7:8" x14ac:dyDescent="0.2">
      <c r="G32017" s="64"/>
      <c r="H32017" s="64"/>
    </row>
    <row r="32018" spans="7:8" x14ac:dyDescent="0.2">
      <c r="G32018" s="64"/>
      <c r="H32018" s="64"/>
    </row>
    <row r="32019" spans="7:8" x14ac:dyDescent="0.2">
      <c r="G32019" s="64"/>
      <c r="H32019" s="64"/>
    </row>
    <row r="32020" spans="7:8" x14ac:dyDescent="0.2">
      <c r="G32020" s="64"/>
      <c r="H32020" s="64"/>
    </row>
    <row r="32021" spans="7:8" x14ac:dyDescent="0.2">
      <c r="G32021" s="64"/>
      <c r="H32021" s="64"/>
    </row>
    <row r="32022" spans="7:8" x14ac:dyDescent="0.2">
      <c r="G32022" s="64"/>
      <c r="H32022" s="64"/>
    </row>
    <row r="32023" spans="7:8" x14ac:dyDescent="0.2">
      <c r="G32023" s="64"/>
      <c r="H32023" s="64"/>
    </row>
    <row r="32024" spans="7:8" x14ac:dyDescent="0.2">
      <c r="G32024" s="64"/>
      <c r="H32024" s="64"/>
    </row>
    <row r="32025" spans="7:8" x14ac:dyDescent="0.2">
      <c r="G32025" s="64"/>
      <c r="H32025" s="64"/>
    </row>
    <row r="32026" spans="7:8" x14ac:dyDescent="0.2">
      <c r="G32026" s="64"/>
      <c r="H32026" s="64"/>
    </row>
    <row r="32027" spans="7:8" x14ac:dyDescent="0.2">
      <c r="G32027" s="64"/>
      <c r="H32027" s="64"/>
    </row>
    <row r="32028" spans="7:8" x14ac:dyDescent="0.2">
      <c r="G32028" s="64"/>
      <c r="H32028" s="64"/>
    </row>
    <row r="32029" spans="7:8" x14ac:dyDescent="0.2">
      <c r="G32029" s="64"/>
      <c r="H32029" s="64"/>
    </row>
    <row r="32030" spans="7:8" x14ac:dyDescent="0.2">
      <c r="G32030" s="64"/>
      <c r="H32030" s="64"/>
    </row>
    <row r="32031" spans="7:8" x14ac:dyDescent="0.2">
      <c r="G32031" s="64"/>
      <c r="H32031" s="64"/>
    </row>
    <row r="32032" spans="7:8" x14ac:dyDescent="0.2">
      <c r="G32032" s="64"/>
      <c r="H32032" s="64"/>
    </row>
    <row r="32033" spans="7:8" x14ac:dyDescent="0.2">
      <c r="G32033" s="64"/>
      <c r="H32033" s="64"/>
    </row>
    <row r="32034" spans="7:8" x14ac:dyDescent="0.2">
      <c r="G32034" s="64"/>
      <c r="H32034" s="64"/>
    </row>
    <row r="32035" spans="7:8" x14ac:dyDescent="0.2">
      <c r="G32035" s="64"/>
      <c r="H32035" s="64"/>
    </row>
    <row r="32036" spans="7:8" x14ac:dyDescent="0.2">
      <c r="G32036" s="64"/>
      <c r="H32036" s="64"/>
    </row>
    <row r="32037" spans="7:8" x14ac:dyDescent="0.2">
      <c r="G32037" s="64"/>
      <c r="H32037" s="64"/>
    </row>
    <row r="32038" spans="7:8" x14ac:dyDescent="0.2">
      <c r="G32038" s="64"/>
      <c r="H32038" s="64"/>
    </row>
    <row r="32039" spans="7:8" x14ac:dyDescent="0.2">
      <c r="G32039" s="64"/>
      <c r="H32039" s="64"/>
    </row>
    <row r="32040" spans="7:8" x14ac:dyDescent="0.2">
      <c r="G32040" s="64"/>
      <c r="H32040" s="64"/>
    </row>
    <row r="32041" spans="7:8" x14ac:dyDescent="0.2">
      <c r="G32041" s="64"/>
      <c r="H32041" s="64"/>
    </row>
    <row r="32042" spans="7:8" x14ac:dyDescent="0.2">
      <c r="G32042" s="64"/>
      <c r="H32042" s="64"/>
    </row>
    <row r="32043" spans="7:8" x14ac:dyDescent="0.2">
      <c r="G32043" s="64"/>
      <c r="H32043" s="64"/>
    </row>
    <row r="32044" spans="7:8" x14ac:dyDescent="0.2">
      <c r="G32044" s="64"/>
      <c r="H32044" s="64"/>
    </row>
    <row r="32045" spans="7:8" x14ac:dyDescent="0.2">
      <c r="G32045" s="64"/>
      <c r="H32045" s="64"/>
    </row>
    <row r="32046" spans="7:8" x14ac:dyDescent="0.2">
      <c r="G32046" s="64"/>
      <c r="H32046" s="64"/>
    </row>
    <row r="32047" spans="7:8" x14ac:dyDescent="0.2">
      <c r="G32047" s="64"/>
      <c r="H32047" s="64"/>
    </row>
    <row r="32048" spans="7:8" x14ac:dyDescent="0.2">
      <c r="G32048" s="64"/>
      <c r="H32048" s="64"/>
    </row>
    <row r="32049" spans="7:8" x14ac:dyDescent="0.2">
      <c r="G32049" s="64"/>
      <c r="H32049" s="64"/>
    </row>
    <row r="32050" spans="7:8" x14ac:dyDescent="0.2">
      <c r="G32050" s="64"/>
      <c r="H32050" s="64"/>
    </row>
    <row r="32051" spans="7:8" x14ac:dyDescent="0.2">
      <c r="G32051" s="64"/>
      <c r="H32051" s="64"/>
    </row>
    <row r="32052" spans="7:8" x14ac:dyDescent="0.2">
      <c r="G32052" s="64"/>
      <c r="H32052" s="64"/>
    </row>
    <row r="32053" spans="7:8" x14ac:dyDescent="0.2">
      <c r="G32053" s="64"/>
      <c r="H32053" s="64"/>
    </row>
    <row r="32054" spans="7:8" x14ac:dyDescent="0.2">
      <c r="G32054" s="64"/>
      <c r="H32054" s="64"/>
    </row>
    <row r="32055" spans="7:8" x14ac:dyDescent="0.2">
      <c r="G32055" s="64"/>
      <c r="H32055" s="64"/>
    </row>
    <row r="32056" spans="7:8" x14ac:dyDescent="0.2">
      <c r="G32056" s="64"/>
      <c r="H32056" s="64"/>
    </row>
    <row r="32057" spans="7:8" x14ac:dyDescent="0.2">
      <c r="G32057" s="64"/>
      <c r="H32057" s="64"/>
    </row>
    <row r="32058" spans="7:8" x14ac:dyDescent="0.2">
      <c r="G32058" s="64"/>
      <c r="H32058" s="64"/>
    </row>
    <row r="32059" spans="7:8" x14ac:dyDescent="0.2">
      <c r="G32059" s="64"/>
      <c r="H32059" s="64"/>
    </row>
    <row r="32060" spans="7:8" x14ac:dyDescent="0.2">
      <c r="G32060" s="64"/>
      <c r="H32060" s="64"/>
    </row>
    <row r="32061" spans="7:8" x14ac:dyDescent="0.2">
      <c r="G32061" s="64"/>
      <c r="H32061" s="64"/>
    </row>
    <row r="32062" spans="7:8" x14ac:dyDescent="0.2">
      <c r="G32062" s="64"/>
      <c r="H32062" s="64"/>
    </row>
    <row r="32063" spans="7:8" x14ac:dyDescent="0.2">
      <c r="G32063" s="64"/>
      <c r="H32063" s="64"/>
    </row>
    <row r="32064" spans="7:8" x14ac:dyDescent="0.2">
      <c r="G32064" s="64"/>
      <c r="H32064" s="64"/>
    </row>
    <row r="32065" spans="7:8" x14ac:dyDescent="0.2">
      <c r="G32065" s="64"/>
      <c r="H32065" s="64"/>
    </row>
    <row r="32066" spans="7:8" x14ac:dyDescent="0.2">
      <c r="G32066" s="64"/>
      <c r="H32066" s="64"/>
    </row>
    <row r="32067" spans="7:8" x14ac:dyDescent="0.2">
      <c r="G32067" s="64"/>
      <c r="H32067" s="64"/>
    </row>
    <row r="32068" spans="7:8" x14ac:dyDescent="0.2">
      <c r="G32068" s="64"/>
      <c r="H32068" s="64"/>
    </row>
    <row r="32069" spans="7:8" x14ac:dyDescent="0.2">
      <c r="G32069" s="64"/>
      <c r="H32069" s="64"/>
    </row>
    <row r="32070" spans="7:8" x14ac:dyDescent="0.2">
      <c r="G32070" s="64"/>
      <c r="H32070" s="64"/>
    </row>
    <row r="32071" spans="7:8" x14ac:dyDescent="0.2">
      <c r="G32071" s="64"/>
      <c r="H32071" s="64"/>
    </row>
    <row r="32072" spans="7:8" x14ac:dyDescent="0.2">
      <c r="G32072" s="64"/>
      <c r="H32072" s="64"/>
    </row>
    <row r="32073" spans="7:8" x14ac:dyDescent="0.2">
      <c r="G32073" s="64"/>
      <c r="H32073" s="64"/>
    </row>
    <row r="32074" spans="7:8" x14ac:dyDescent="0.2">
      <c r="G32074" s="64"/>
      <c r="H32074" s="64"/>
    </row>
    <row r="32075" spans="7:8" x14ac:dyDescent="0.2">
      <c r="G32075" s="64"/>
      <c r="H32075" s="64"/>
    </row>
    <row r="32076" spans="7:8" x14ac:dyDescent="0.2">
      <c r="G32076" s="64"/>
      <c r="H32076" s="64"/>
    </row>
    <row r="32077" spans="7:8" x14ac:dyDescent="0.2">
      <c r="G32077" s="64"/>
      <c r="H32077" s="64"/>
    </row>
    <row r="32078" spans="7:8" x14ac:dyDescent="0.2">
      <c r="G32078" s="64"/>
      <c r="H32078" s="64"/>
    </row>
    <row r="32079" spans="7:8" x14ac:dyDescent="0.2">
      <c r="G32079" s="64"/>
      <c r="H32079" s="64"/>
    </row>
    <row r="32080" spans="7:8" x14ac:dyDescent="0.2">
      <c r="G32080" s="64"/>
      <c r="H32080" s="64"/>
    </row>
    <row r="32081" spans="7:8" x14ac:dyDescent="0.2">
      <c r="G32081" s="64"/>
      <c r="H32081" s="64"/>
    </row>
    <row r="32082" spans="7:8" x14ac:dyDescent="0.2">
      <c r="G32082" s="64"/>
      <c r="H32082" s="64"/>
    </row>
    <row r="32083" spans="7:8" x14ac:dyDescent="0.2">
      <c r="G32083" s="64"/>
      <c r="H32083" s="64"/>
    </row>
    <row r="32084" spans="7:8" x14ac:dyDescent="0.2">
      <c r="G32084" s="64"/>
      <c r="H32084" s="64"/>
    </row>
    <row r="32085" spans="7:8" x14ac:dyDescent="0.2">
      <c r="G32085" s="64"/>
      <c r="H32085" s="64"/>
    </row>
    <row r="32086" spans="7:8" x14ac:dyDescent="0.2">
      <c r="G32086" s="64"/>
      <c r="H32086" s="64"/>
    </row>
    <row r="32087" spans="7:8" x14ac:dyDescent="0.2">
      <c r="G32087" s="64"/>
      <c r="H32087" s="64"/>
    </row>
    <row r="32088" spans="7:8" x14ac:dyDescent="0.2">
      <c r="G32088" s="64"/>
      <c r="H32088" s="64"/>
    </row>
    <row r="32089" spans="7:8" x14ac:dyDescent="0.2">
      <c r="G32089" s="64"/>
      <c r="H32089" s="64"/>
    </row>
    <row r="32090" spans="7:8" x14ac:dyDescent="0.2">
      <c r="G32090" s="64"/>
      <c r="H32090" s="64"/>
    </row>
    <row r="32091" spans="7:8" x14ac:dyDescent="0.2">
      <c r="G32091" s="64"/>
      <c r="H32091" s="64"/>
    </row>
    <row r="32092" spans="7:8" x14ac:dyDescent="0.2">
      <c r="G32092" s="64"/>
      <c r="H32092" s="64"/>
    </row>
    <row r="32093" spans="7:8" x14ac:dyDescent="0.2">
      <c r="G32093" s="64"/>
      <c r="H32093" s="64"/>
    </row>
    <row r="32094" spans="7:8" x14ac:dyDescent="0.2">
      <c r="G32094" s="64"/>
      <c r="H32094" s="64"/>
    </row>
    <row r="32095" spans="7:8" x14ac:dyDescent="0.2">
      <c r="G32095" s="64"/>
      <c r="H32095" s="64"/>
    </row>
    <row r="32096" spans="7:8" x14ac:dyDescent="0.2">
      <c r="G32096" s="64"/>
      <c r="H32096" s="64"/>
    </row>
    <row r="32097" spans="7:8" x14ac:dyDescent="0.2">
      <c r="G32097" s="64"/>
      <c r="H32097" s="64"/>
    </row>
    <row r="32098" spans="7:8" x14ac:dyDescent="0.2">
      <c r="G32098" s="64"/>
      <c r="H32098" s="64"/>
    </row>
    <row r="32099" spans="7:8" x14ac:dyDescent="0.2">
      <c r="G32099" s="64"/>
      <c r="H32099" s="64"/>
    </row>
    <row r="32100" spans="7:8" x14ac:dyDescent="0.2">
      <c r="G32100" s="64"/>
      <c r="H32100" s="64"/>
    </row>
    <row r="32101" spans="7:8" x14ac:dyDescent="0.2">
      <c r="G32101" s="64"/>
      <c r="H32101" s="64"/>
    </row>
    <row r="32102" spans="7:8" x14ac:dyDescent="0.2">
      <c r="G32102" s="64"/>
      <c r="H32102" s="64"/>
    </row>
    <row r="32103" spans="7:8" x14ac:dyDescent="0.2">
      <c r="G32103" s="64"/>
      <c r="H32103" s="64"/>
    </row>
    <row r="32104" spans="7:8" x14ac:dyDescent="0.2">
      <c r="G32104" s="64"/>
      <c r="H32104" s="64"/>
    </row>
    <row r="32105" spans="7:8" x14ac:dyDescent="0.2">
      <c r="G32105" s="64"/>
      <c r="H32105" s="64"/>
    </row>
    <row r="32106" spans="7:8" x14ac:dyDescent="0.2">
      <c r="G32106" s="64"/>
      <c r="H32106" s="64"/>
    </row>
    <row r="32107" spans="7:8" x14ac:dyDescent="0.2">
      <c r="G32107" s="64"/>
      <c r="H32107" s="64"/>
    </row>
    <row r="32108" spans="7:8" x14ac:dyDescent="0.2">
      <c r="G32108" s="64"/>
      <c r="H32108" s="64"/>
    </row>
    <row r="32109" spans="7:8" x14ac:dyDescent="0.2">
      <c r="G32109" s="64"/>
      <c r="H32109" s="64"/>
    </row>
    <row r="32110" spans="7:8" x14ac:dyDescent="0.2">
      <c r="G32110" s="64"/>
      <c r="H32110" s="64"/>
    </row>
    <row r="32111" spans="7:8" x14ac:dyDescent="0.2">
      <c r="G32111" s="64"/>
      <c r="H32111" s="64"/>
    </row>
    <row r="32112" spans="7:8" x14ac:dyDescent="0.2">
      <c r="G32112" s="64"/>
      <c r="H32112" s="64"/>
    </row>
    <row r="32113" spans="7:8" x14ac:dyDescent="0.2">
      <c r="G32113" s="64"/>
      <c r="H32113" s="64"/>
    </row>
    <row r="32114" spans="7:8" x14ac:dyDescent="0.2">
      <c r="G32114" s="64"/>
      <c r="H32114" s="64"/>
    </row>
    <row r="32115" spans="7:8" x14ac:dyDescent="0.2">
      <c r="G32115" s="64"/>
      <c r="H32115" s="64"/>
    </row>
    <row r="32116" spans="7:8" x14ac:dyDescent="0.2">
      <c r="G32116" s="64"/>
      <c r="H32116" s="64"/>
    </row>
    <row r="32117" spans="7:8" x14ac:dyDescent="0.2">
      <c r="G32117" s="64"/>
      <c r="H32117" s="64"/>
    </row>
    <row r="32118" spans="7:8" x14ac:dyDescent="0.2">
      <c r="G32118" s="64"/>
      <c r="H32118" s="64"/>
    </row>
    <row r="32119" spans="7:8" x14ac:dyDescent="0.2">
      <c r="G32119" s="64"/>
      <c r="H32119" s="64"/>
    </row>
    <row r="32120" spans="7:8" x14ac:dyDescent="0.2">
      <c r="G32120" s="64"/>
      <c r="H32120" s="64"/>
    </row>
    <row r="32121" spans="7:8" x14ac:dyDescent="0.2">
      <c r="G32121" s="64"/>
      <c r="H32121" s="64"/>
    </row>
    <row r="32122" spans="7:8" x14ac:dyDescent="0.2">
      <c r="G32122" s="64"/>
      <c r="H32122" s="64"/>
    </row>
    <row r="32123" spans="7:8" x14ac:dyDescent="0.2">
      <c r="G32123" s="64"/>
      <c r="H32123" s="64"/>
    </row>
    <row r="32124" spans="7:8" x14ac:dyDescent="0.2">
      <c r="G32124" s="64"/>
      <c r="H32124" s="64"/>
    </row>
    <row r="32125" spans="7:8" x14ac:dyDescent="0.2">
      <c r="G32125" s="64"/>
      <c r="H32125" s="64"/>
    </row>
    <row r="32126" spans="7:8" x14ac:dyDescent="0.2">
      <c r="G32126" s="64"/>
      <c r="H32126" s="64"/>
    </row>
    <row r="32127" spans="7:8" x14ac:dyDescent="0.2">
      <c r="G32127" s="64"/>
      <c r="H32127" s="64"/>
    </row>
    <row r="32128" spans="7:8" x14ac:dyDescent="0.2">
      <c r="G32128" s="64"/>
      <c r="H32128" s="64"/>
    </row>
    <row r="32129" spans="7:8" x14ac:dyDescent="0.2">
      <c r="G32129" s="64"/>
      <c r="H32129" s="64"/>
    </row>
    <row r="32130" spans="7:8" x14ac:dyDescent="0.2">
      <c r="G32130" s="64"/>
      <c r="H32130" s="64"/>
    </row>
    <row r="32131" spans="7:8" x14ac:dyDescent="0.2">
      <c r="G32131" s="64"/>
      <c r="H32131" s="64"/>
    </row>
    <row r="32132" spans="7:8" x14ac:dyDescent="0.2">
      <c r="G32132" s="64"/>
      <c r="H32132" s="64"/>
    </row>
    <row r="32133" spans="7:8" x14ac:dyDescent="0.2">
      <c r="G32133" s="64"/>
      <c r="H32133" s="64"/>
    </row>
    <row r="32134" spans="7:8" x14ac:dyDescent="0.2">
      <c r="G32134" s="64"/>
      <c r="H32134" s="64"/>
    </row>
    <row r="32135" spans="7:8" x14ac:dyDescent="0.2">
      <c r="G32135" s="64"/>
      <c r="H32135" s="64"/>
    </row>
    <row r="32136" spans="7:8" x14ac:dyDescent="0.2">
      <c r="G32136" s="64"/>
      <c r="H32136" s="64"/>
    </row>
    <row r="32137" spans="7:8" x14ac:dyDescent="0.2">
      <c r="G32137" s="64"/>
      <c r="H32137" s="64"/>
    </row>
    <row r="32138" spans="7:8" x14ac:dyDescent="0.2">
      <c r="G32138" s="64"/>
      <c r="H32138" s="64"/>
    </row>
    <row r="32139" spans="7:8" x14ac:dyDescent="0.2">
      <c r="G32139" s="64"/>
      <c r="H32139" s="64"/>
    </row>
    <row r="32140" spans="7:8" x14ac:dyDescent="0.2">
      <c r="G32140" s="64"/>
      <c r="H32140" s="64"/>
    </row>
    <row r="32141" spans="7:8" x14ac:dyDescent="0.2">
      <c r="G32141" s="64"/>
      <c r="H32141" s="64"/>
    </row>
    <row r="32142" spans="7:8" x14ac:dyDescent="0.2">
      <c r="G32142" s="64"/>
      <c r="H32142" s="64"/>
    </row>
    <row r="32143" spans="7:8" x14ac:dyDescent="0.2">
      <c r="G32143" s="64"/>
      <c r="H32143" s="64"/>
    </row>
    <row r="32144" spans="7:8" x14ac:dyDescent="0.2">
      <c r="G32144" s="64"/>
      <c r="H32144" s="64"/>
    </row>
    <row r="32145" spans="7:8" x14ac:dyDescent="0.2">
      <c r="G32145" s="64"/>
      <c r="H32145" s="64"/>
    </row>
    <row r="32146" spans="7:8" x14ac:dyDescent="0.2">
      <c r="G32146" s="64"/>
      <c r="H32146" s="64"/>
    </row>
    <row r="32147" spans="7:8" x14ac:dyDescent="0.2">
      <c r="G32147" s="64"/>
      <c r="H32147" s="64"/>
    </row>
    <row r="32148" spans="7:8" x14ac:dyDescent="0.2">
      <c r="G32148" s="64"/>
      <c r="H32148" s="64"/>
    </row>
    <row r="32149" spans="7:8" x14ac:dyDescent="0.2">
      <c r="G32149" s="64"/>
      <c r="H32149" s="64"/>
    </row>
    <row r="32150" spans="7:8" x14ac:dyDescent="0.2">
      <c r="G32150" s="64"/>
      <c r="H32150" s="64"/>
    </row>
    <row r="32151" spans="7:8" x14ac:dyDescent="0.2">
      <c r="G32151" s="64"/>
      <c r="H32151" s="64"/>
    </row>
    <row r="32152" spans="7:8" x14ac:dyDescent="0.2">
      <c r="G32152" s="64"/>
      <c r="H32152" s="64"/>
    </row>
    <row r="32153" spans="7:8" x14ac:dyDescent="0.2">
      <c r="G32153" s="64"/>
      <c r="H32153" s="64"/>
    </row>
    <row r="32154" spans="7:8" x14ac:dyDescent="0.2">
      <c r="G32154" s="64"/>
      <c r="H32154" s="64"/>
    </row>
    <row r="32155" spans="7:8" x14ac:dyDescent="0.2">
      <c r="G32155" s="64"/>
      <c r="H32155" s="64"/>
    </row>
    <row r="32156" spans="7:8" x14ac:dyDescent="0.2">
      <c r="G32156" s="64"/>
      <c r="H32156" s="64"/>
    </row>
    <row r="32157" spans="7:8" x14ac:dyDescent="0.2">
      <c r="G32157" s="64"/>
      <c r="H32157" s="64"/>
    </row>
    <row r="32158" spans="7:8" x14ac:dyDescent="0.2">
      <c r="G32158" s="64"/>
      <c r="H32158" s="64"/>
    </row>
    <row r="32159" spans="7:8" x14ac:dyDescent="0.2">
      <c r="G32159" s="64"/>
      <c r="H32159" s="64"/>
    </row>
    <row r="32160" spans="7:8" x14ac:dyDescent="0.2">
      <c r="G32160" s="64"/>
      <c r="H32160" s="64"/>
    </row>
    <row r="32161" spans="7:8" x14ac:dyDescent="0.2">
      <c r="G32161" s="64"/>
      <c r="H32161" s="64"/>
    </row>
    <row r="32162" spans="7:8" x14ac:dyDescent="0.2">
      <c r="G32162" s="64"/>
      <c r="H32162" s="64"/>
    </row>
    <row r="32163" spans="7:8" x14ac:dyDescent="0.2">
      <c r="G32163" s="64"/>
      <c r="H32163" s="64"/>
    </row>
    <row r="32164" spans="7:8" x14ac:dyDescent="0.2">
      <c r="G32164" s="64"/>
      <c r="H32164" s="64"/>
    </row>
    <row r="32165" spans="7:8" x14ac:dyDescent="0.2">
      <c r="G32165" s="64"/>
      <c r="H32165" s="64"/>
    </row>
    <row r="32166" spans="7:8" x14ac:dyDescent="0.2">
      <c r="G32166" s="64"/>
      <c r="H32166" s="64"/>
    </row>
    <row r="32167" spans="7:8" x14ac:dyDescent="0.2">
      <c r="G32167" s="64"/>
      <c r="H32167" s="64"/>
    </row>
    <row r="32168" spans="7:8" x14ac:dyDescent="0.2">
      <c r="G32168" s="64"/>
      <c r="H32168" s="64"/>
    </row>
    <row r="32169" spans="7:8" x14ac:dyDescent="0.2">
      <c r="G32169" s="64"/>
      <c r="H32169" s="64"/>
    </row>
    <row r="32170" spans="7:8" x14ac:dyDescent="0.2">
      <c r="G32170" s="64"/>
      <c r="H32170" s="64"/>
    </row>
    <row r="32171" spans="7:8" x14ac:dyDescent="0.2">
      <c r="G32171" s="64"/>
      <c r="H32171" s="64"/>
    </row>
    <row r="32172" spans="7:8" x14ac:dyDescent="0.2">
      <c r="G32172" s="64"/>
      <c r="H32172" s="64"/>
    </row>
    <row r="32173" spans="7:8" x14ac:dyDescent="0.2">
      <c r="G32173" s="64"/>
      <c r="H32173" s="64"/>
    </row>
    <row r="32174" spans="7:8" x14ac:dyDescent="0.2">
      <c r="G32174" s="64"/>
      <c r="H32174" s="64"/>
    </row>
    <row r="32175" spans="7:8" x14ac:dyDescent="0.2">
      <c r="G32175" s="64"/>
      <c r="H32175" s="64"/>
    </row>
    <row r="32176" spans="7:8" x14ac:dyDescent="0.2">
      <c r="G32176" s="64"/>
      <c r="H32176" s="64"/>
    </row>
    <row r="32177" spans="7:8" x14ac:dyDescent="0.2">
      <c r="G32177" s="64"/>
      <c r="H32177" s="64"/>
    </row>
    <row r="32178" spans="7:8" x14ac:dyDescent="0.2">
      <c r="G32178" s="64"/>
      <c r="H32178" s="64"/>
    </row>
    <row r="32179" spans="7:8" x14ac:dyDescent="0.2">
      <c r="G32179" s="64"/>
      <c r="H32179" s="64"/>
    </row>
    <row r="32180" spans="7:8" x14ac:dyDescent="0.2">
      <c r="G32180" s="64"/>
      <c r="H32180" s="64"/>
    </row>
    <row r="32181" spans="7:8" x14ac:dyDescent="0.2">
      <c r="G32181" s="64"/>
      <c r="H32181" s="64"/>
    </row>
    <row r="32182" spans="7:8" x14ac:dyDescent="0.2">
      <c r="G32182" s="64"/>
      <c r="H32182" s="64"/>
    </row>
    <row r="32183" spans="7:8" x14ac:dyDescent="0.2">
      <c r="G32183" s="64"/>
      <c r="H32183" s="64"/>
    </row>
    <row r="32184" spans="7:8" x14ac:dyDescent="0.2">
      <c r="G32184" s="64"/>
      <c r="H32184" s="64"/>
    </row>
    <row r="32185" spans="7:8" x14ac:dyDescent="0.2">
      <c r="G32185" s="64"/>
      <c r="H32185" s="64"/>
    </row>
    <row r="32186" spans="7:8" x14ac:dyDescent="0.2">
      <c r="G32186" s="64"/>
      <c r="H32186" s="64"/>
    </row>
    <row r="32187" spans="7:8" x14ac:dyDescent="0.2">
      <c r="G32187" s="64"/>
      <c r="H32187" s="64"/>
    </row>
    <row r="32188" spans="7:8" x14ac:dyDescent="0.2">
      <c r="G32188" s="64"/>
      <c r="H32188" s="64"/>
    </row>
    <row r="32189" spans="7:8" x14ac:dyDescent="0.2">
      <c r="G32189" s="64"/>
      <c r="H32189" s="64"/>
    </row>
    <row r="32190" spans="7:8" x14ac:dyDescent="0.2">
      <c r="G32190" s="64"/>
      <c r="H32190" s="64"/>
    </row>
    <row r="32191" spans="7:8" x14ac:dyDescent="0.2">
      <c r="G32191" s="64"/>
      <c r="H32191" s="64"/>
    </row>
    <row r="32192" spans="7:8" x14ac:dyDescent="0.2">
      <c r="G32192" s="64"/>
      <c r="H32192" s="64"/>
    </row>
    <row r="32193" spans="7:8" x14ac:dyDescent="0.2">
      <c r="G32193" s="64"/>
      <c r="H32193" s="64"/>
    </row>
    <row r="32194" spans="7:8" x14ac:dyDescent="0.2">
      <c r="G32194" s="64"/>
      <c r="H32194" s="64"/>
    </row>
    <row r="32195" spans="7:8" x14ac:dyDescent="0.2">
      <c r="G32195" s="64"/>
      <c r="H32195" s="64"/>
    </row>
    <row r="32196" spans="7:8" x14ac:dyDescent="0.2">
      <c r="G32196" s="64"/>
      <c r="H32196" s="64"/>
    </row>
    <row r="32197" spans="7:8" x14ac:dyDescent="0.2">
      <c r="G32197" s="64"/>
      <c r="H32197" s="64"/>
    </row>
    <row r="32198" spans="7:8" x14ac:dyDescent="0.2">
      <c r="G32198" s="64"/>
      <c r="H32198" s="64"/>
    </row>
    <row r="32199" spans="7:8" x14ac:dyDescent="0.2">
      <c r="G32199" s="64"/>
      <c r="H32199" s="64"/>
    </row>
    <row r="32200" spans="7:8" x14ac:dyDescent="0.2">
      <c r="G32200" s="64"/>
      <c r="H32200" s="64"/>
    </row>
    <row r="32201" spans="7:8" x14ac:dyDescent="0.2">
      <c r="G32201" s="64"/>
      <c r="H32201" s="64"/>
    </row>
    <row r="32202" spans="7:8" x14ac:dyDescent="0.2">
      <c r="G32202" s="64"/>
      <c r="H32202" s="64"/>
    </row>
    <row r="32203" spans="7:8" x14ac:dyDescent="0.2">
      <c r="G32203" s="64"/>
      <c r="H32203" s="64"/>
    </row>
    <row r="32204" spans="7:8" x14ac:dyDescent="0.2">
      <c r="G32204" s="64"/>
      <c r="H32204" s="64"/>
    </row>
    <row r="32205" spans="7:8" x14ac:dyDescent="0.2">
      <c r="G32205" s="64"/>
      <c r="H32205" s="64"/>
    </row>
    <row r="32206" spans="7:8" x14ac:dyDescent="0.2">
      <c r="G32206" s="64"/>
      <c r="H32206" s="64"/>
    </row>
    <row r="32207" spans="7:8" x14ac:dyDescent="0.2">
      <c r="G32207" s="64"/>
      <c r="H32207" s="64"/>
    </row>
    <row r="32208" spans="7:8" x14ac:dyDescent="0.2">
      <c r="G32208" s="64"/>
      <c r="H32208" s="64"/>
    </row>
    <row r="32209" spans="7:8" x14ac:dyDescent="0.2">
      <c r="G32209" s="64"/>
      <c r="H32209" s="64"/>
    </row>
    <row r="32210" spans="7:8" x14ac:dyDescent="0.2">
      <c r="G32210" s="64"/>
      <c r="H32210" s="64"/>
    </row>
    <row r="32211" spans="7:8" x14ac:dyDescent="0.2">
      <c r="G32211" s="64"/>
      <c r="H32211" s="64"/>
    </row>
    <row r="32212" spans="7:8" x14ac:dyDescent="0.2">
      <c r="G32212" s="64"/>
      <c r="H32212" s="64"/>
    </row>
    <row r="32213" spans="7:8" x14ac:dyDescent="0.2">
      <c r="G32213" s="64"/>
      <c r="H32213" s="64"/>
    </row>
    <row r="32214" spans="7:8" x14ac:dyDescent="0.2">
      <c r="G32214" s="64"/>
      <c r="H32214" s="64"/>
    </row>
    <row r="32215" spans="7:8" x14ac:dyDescent="0.2">
      <c r="G32215" s="64"/>
      <c r="H32215" s="64"/>
    </row>
    <row r="32216" spans="7:8" x14ac:dyDescent="0.2">
      <c r="G32216" s="64"/>
      <c r="H32216" s="64"/>
    </row>
    <row r="32217" spans="7:8" x14ac:dyDescent="0.2">
      <c r="G32217" s="64"/>
      <c r="H32217" s="64"/>
    </row>
    <row r="32218" spans="7:8" x14ac:dyDescent="0.2">
      <c r="G32218" s="64"/>
      <c r="H32218" s="64"/>
    </row>
    <row r="32219" spans="7:8" x14ac:dyDescent="0.2">
      <c r="G32219" s="64"/>
      <c r="H32219" s="64"/>
    </row>
    <row r="32220" spans="7:8" x14ac:dyDescent="0.2">
      <c r="G32220" s="64"/>
      <c r="H32220" s="64"/>
    </row>
    <row r="32221" spans="7:8" x14ac:dyDescent="0.2">
      <c r="G32221" s="64"/>
      <c r="H32221" s="64"/>
    </row>
    <row r="32222" spans="7:8" x14ac:dyDescent="0.2">
      <c r="G32222" s="64"/>
      <c r="H32222" s="64"/>
    </row>
    <row r="32223" spans="7:8" x14ac:dyDescent="0.2">
      <c r="G32223" s="64"/>
      <c r="H32223" s="64"/>
    </row>
    <row r="32224" spans="7:8" x14ac:dyDescent="0.2">
      <c r="G32224" s="64"/>
      <c r="H32224" s="64"/>
    </row>
    <row r="32225" spans="7:8" x14ac:dyDescent="0.2">
      <c r="G32225" s="64"/>
      <c r="H32225" s="64"/>
    </row>
    <row r="32226" spans="7:8" x14ac:dyDescent="0.2">
      <c r="G32226" s="64"/>
      <c r="H32226" s="64"/>
    </row>
    <row r="32227" spans="7:8" x14ac:dyDescent="0.2">
      <c r="G32227" s="64"/>
      <c r="H32227" s="64"/>
    </row>
    <row r="32228" spans="7:8" x14ac:dyDescent="0.2">
      <c r="G32228" s="64"/>
      <c r="H32228" s="64"/>
    </row>
    <row r="32229" spans="7:8" x14ac:dyDescent="0.2">
      <c r="G32229" s="64"/>
      <c r="H32229" s="64"/>
    </row>
    <row r="32230" spans="7:8" x14ac:dyDescent="0.2">
      <c r="G32230" s="64"/>
      <c r="H32230" s="64"/>
    </row>
    <row r="32231" spans="7:8" x14ac:dyDescent="0.2">
      <c r="G32231" s="64"/>
      <c r="H32231" s="64"/>
    </row>
    <row r="32232" spans="7:8" x14ac:dyDescent="0.2">
      <c r="G32232" s="64"/>
      <c r="H32232" s="64"/>
    </row>
    <row r="32233" spans="7:8" x14ac:dyDescent="0.2">
      <c r="G32233" s="64"/>
      <c r="H32233" s="64"/>
    </row>
    <row r="32234" spans="7:8" x14ac:dyDescent="0.2">
      <c r="G32234" s="64"/>
      <c r="H32234" s="64"/>
    </row>
    <row r="32235" spans="7:8" x14ac:dyDescent="0.2">
      <c r="G32235" s="64"/>
      <c r="H32235" s="64"/>
    </row>
    <row r="32236" spans="7:8" x14ac:dyDescent="0.2">
      <c r="G32236" s="64"/>
      <c r="H32236" s="64"/>
    </row>
    <row r="32237" spans="7:8" x14ac:dyDescent="0.2">
      <c r="G32237" s="64"/>
      <c r="H32237" s="64"/>
    </row>
    <row r="32238" spans="7:8" x14ac:dyDescent="0.2">
      <c r="G32238" s="64"/>
      <c r="H32238" s="64"/>
    </row>
    <row r="32239" spans="7:8" x14ac:dyDescent="0.2">
      <c r="G32239" s="64"/>
      <c r="H32239" s="64"/>
    </row>
    <row r="32240" spans="7:8" x14ac:dyDescent="0.2">
      <c r="G32240" s="64"/>
      <c r="H32240" s="64"/>
    </row>
    <row r="32241" spans="7:8" x14ac:dyDescent="0.2">
      <c r="G32241" s="64"/>
      <c r="H32241" s="64"/>
    </row>
    <row r="32242" spans="7:8" x14ac:dyDescent="0.2">
      <c r="G32242" s="64"/>
      <c r="H32242" s="64"/>
    </row>
    <row r="32243" spans="7:8" x14ac:dyDescent="0.2">
      <c r="G32243" s="64"/>
      <c r="H32243" s="64"/>
    </row>
    <row r="32244" spans="7:8" x14ac:dyDescent="0.2">
      <c r="G32244" s="64"/>
      <c r="H32244" s="64"/>
    </row>
    <row r="32245" spans="7:8" x14ac:dyDescent="0.2">
      <c r="G32245" s="64"/>
      <c r="H32245" s="64"/>
    </row>
    <row r="32246" spans="7:8" x14ac:dyDescent="0.2">
      <c r="G32246" s="64"/>
      <c r="H32246" s="64"/>
    </row>
    <row r="32247" spans="7:8" x14ac:dyDescent="0.2">
      <c r="G32247" s="64"/>
      <c r="H32247" s="64"/>
    </row>
    <row r="32248" spans="7:8" x14ac:dyDescent="0.2">
      <c r="G32248" s="64"/>
      <c r="H32248" s="64"/>
    </row>
    <row r="32249" spans="7:8" x14ac:dyDescent="0.2">
      <c r="G32249" s="64"/>
      <c r="H32249" s="64"/>
    </row>
    <row r="32250" spans="7:8" x14ac:dyDescent="0.2">
      <c r="G32250" s="64"/>
      <c r="H32250" s="64"/>
    </row>
    <row r="32251" spans="7:8" x14ac:dyDescent="0.2">
      <c r="G32251" s="64"/>
      <c r="H32251" s="64"/>
    </row>
    <row r="32252" spans="7:8" x14ac:dyDescent="0.2">
      <c r="G32252" s="64"/>
      <c r="H32252" s="64"/>
    </row>
    <row r="32253" spans="7:8" x14ac:dyDescent="0.2">
      <c r="G32253" s="64"/>
      <c r="H32253" s="64"/>
    </row>
    <row r="32254" spans="7:8" x14ac:dyDescent="0.2">
      <c r="G32254" s="64"/>
      <c r="H32254" s="64"/>
    </row>
    <row r="32255" spans="7:8" x14ac:dyDescent="0.2">
      <c r="G32255" s="64"/>
      <c r="H32255" s="64"/>
    </row>
    <row r="32256" spans="7:8" x14ac:dyDescent="0.2">
      <c r="G32256" s="64"/>
      <c r="H32256" s="64"/>
    </row>
    <row r="32257" spans="7:8" x14ac:dyDescent="0.2">
      <c r="G32257" s="64"/>
      <c r="H32257" s="64"/>
    </row>
    <row r="32258" spans="7:8" x14ac:dyDescent="0.2">
      <c r="G32258" s="64"/>
      <c r="H32258" s="64"/>
    </row>
    <row r="32259" spans="7:8" x14ac:dyDescent="0.2">
      <c r="G32259" s="64"/>
      <c r="H32259" s="64"/>
    </row>
    <row r="32260" spans="7:8" x14ac:dyDescent="0.2">
      <c r="G32260" s="64"/>
      <c r="H32260" s="64"/>
    </row>
    <row r="32261" spans="7:8" x14ac:dyDescent="0.2">
      <c r="G32261" s="64"/>
      <c r="H32261" s="64"/>
    </row>
    <row r="32262" spans="7:8" x14ac:dyDescent="0.2">
      <c r="G32262" s="64"/>
      <c r="H32262" s="64"/>
    </row>
    <row r="32263" spans="7:8" x14ac:dyDescent="0.2">
      <c r="G32263" s="64"/>
      <c r="H32263" s="64"/>
    </row>
    <row r="32264" spans="7:8" x14ac:dyDescent="0.2">
      <c r="G32264" s="64"/>
      <c r="H32264" s="64"/>
    </row>
    <row r="32265" spans="7:8" x14ac:dyDescent="0.2">
      <c r="G32265" s="64"/>
      <c r="H32265" s="64"/>
    </row>
    <row r="32266" spans="7:8" x14ac:dyDescent="0.2">
      <c r="G32266" s="64"/>
      <c r="H32266" s="64"/>
    </row>
    <row r="32267" spans="7:8" x14ac:dyDescent="0.2">
      <c r="G32267" s="64"/>
      <c r="H32267" s="64"/>
    </row>
    <row r="32268" spans="7:8" x14ac:dyDescent="0.2">
      <c r="G32268" s="64"/>
      <c r="H32268" s="64"/>
    </row>
    <row r="32269" spans="7:8" x14ac:dyDescent="0.2">
      <c r="G32269" s="64"/>
      <c r="H32269" s="64"/>
    </row>
    <row r="32270" spans="7:8" x14ac:dyDescent="0.2">
      <c r="G32270" s="64"/>
      <c r="H32270" s="64"/>
    </row>
    <row r="32271" spans="7:8" x14ac:dyDescent="0.2">
      <c r="G32271" s="64"/>
      <c r="H32271" s="64"/>
    </row>
    <row r="32272" spans="7:8" x14ac:dyDescent="0.2">
      <c r="G32272" s="64"/>
      <c r="H32272" s="64"/>
    </row>
    <row r="32273" spans="7:8" x14ac:dyDescent="0.2">
      <c r="G32273" s="64"/>
      <c r="H32273" s="64"/>
    </row>
    <row r="32274" spans="7:8" x14ac:dyDescent="0.2">
      <c r="G32274" s="64"/>
      <c r="H32274" s="64"/>
    </row>
    <row r="32275" spans="7:8" x14ac:dyDescent="0.2">
      <c r="G32275" s="64"/>
      <c r="H32275" s="64"/>
    </row>
    <row r="32276" spans="7:8" x14ac:dyDescent="0.2">
      <c r="G32276" s="64"/>
      <c r="H32276" s="64"/>
    </row>
    <row r="32277" spans="7:8" x14ac:dyDescent="0.2">
      <c r="G32277" s="64"/>
      <c r="H32277" s="64"/>
    </row>
    <row r="32278" spans="7:8" x14ac:dyDescent="0.2">
      <c r="G32278" s="64"/>
      <c r="H32278" s="64"/>
    </row>
    <row r="32279" spans="7:8" x14ac:dyDescent="0.2">
      <c r="G32279" s="64"/>
      <c r="H32279" s="64"/>
    </row>
    <row r="32280" spans="7:8" x14ac:dyDescent="0.2">
      <c r="G32280" s="64"/>
      <c r="H32280" s="64"/>
    </row>
    <row r="32281" spans="7:8" x14ac:dyDescent="0.2">
      <c r="G32281" s="64"/>
      <c r="H32281" s="64"/>
    </row>
    <row r="32282" spans="7:8" x14ac:dyDescent="0.2">
      <c r="G32282" s="64"/>
      <c r="H32282" s="64"/>
    </row>
    <row r="32283" spans="7:8" x14ac:dyDescent="0.2">
      <c r="G32283" s="64"/>
      <c r="H32283" s="64"/>
    </row>
    <row r="32284" spans="7:8" x14ac:dyDescent="0.2">
      <c r="G32284" s="64"/>
      <c r="H32284" s="64"/>
    </row>
    <row r="32285" spans="7:8" x14ac:dyDescent="0.2">
      <c r="G32285" s="64"/>
      <c r="H32285" s="64"/>
    </row>
    <row r="32286" spans="7:8" x14ac:dyDescent="0.2">
      <c r="G32286" s="64"/>
      <c r="H32286" s="64"/>
    </row>
    <row r="32287" spans="7:8" x14ac:dyDescent="0.2">
      <c r="G32287" s="64"/>
      <c r="H32287" s="64"/>
    </row>
    <row r="32288" spans="7:8" x14ac:dyDescent="0.2">
      <c r="G32288" s="64"/>
      <c r="H32288" s="64"/>
    </row>
    <row r="32289" spans="7:8" x14ac:dyDescent="0.2">
      <c r="G32289" s="64"/>
      <c r="H32289" s="64"/>
    </row>
    <row r="32290" spans="7:8" x14ac:dyDescent="0.2">
      <c r="G32290" s="64"/>
      <c r="H32290" s="64"/>
    </row>
    <row r="32291" spans="7:8" x14ac:dyDescent="0.2">
      <c r="G32291" s="64"/>
      <c r="H32291" s="64"/>
    </row>
    <row r="32292" spans="7:8" x14ac:dyDescent="0.2">
      <c r="G32292" s="64"/>
      <c r="H32292" s="64"/>
    </row>
    <row r="32293" spans="7:8" x14ac:dyDescent="0.2">
      <c r="G32293" s="64"/>
      <c r="H32293" s="64"/>
    </row>
    <row r="32294" spans="7:8" x14ac:dyDescent="0.2">
      <c r="G32294" s="64"/>
      <c r="H32294" s="64"/>
    </row>
    <row r="32295" spans="7:8" x14ac:dyDescent="0.2">
      <c r="G32295" s="64"/>
      <c r="H32295" s="64"/>
    </row>
    <row r="32296" spans="7:8" x14ac:dyDescent="0.2">
      <c r="G32296" s="64"/>
      <c r="H32296" s="64"/>
    </row>
    <row r="32297" spans="7:8" x14ac:dyDescent="0.2">
      <c r="G32297" s="64"/>
      <c r="H32297" s="64"/>
    </row>
    <row r="32298" spans="7:8" x14ac:dyDescent="0.2">
      <c r="G32298" s="64"/>
      <c r="H32298" s="64"/>
    </row>
    <row r="32299" spans="7:8" x14ac:dyDescent="0.2">
      <c r="G32299" s="64"/>
      <c r="H32299" s="64"/>
    </row>
    <row r="32300" spans="7:8" x14ac:dyDescent="0.2">
      <c r="G32300" s="64"/>
      <c r="H32300" s="64"/>
    </row>
    <row r="32301" spans="7:8" x14ac:dyDescent="0.2">
      <c r="G32301" s="64"/>
      <c r="H32301" s="64"/>
    </row>
    <row r="32302" spans="7:8" x14ac:dyDescent="0.2">
      <c r="G32302" s="64"/>
      <c r="H32302" s="64"/>
    </row>
    <row r="32303" spans="7:8" x14ac:dyDescent="0.2">
      <c r="G32303" s="64"/>
      <c r="H32303" s="64"/>
    </row>
    <row r="32304" spans="7:8" x14ac:dyDescent="0.2">
      <c r="G32304" s="64"/>
      <c r="H32304" s="64"/>
    </row>
    <row r="32305" spans="7:8" x14ac:dyDescent="0.2">
      <c r="G32305" s="64"/>
      <c r="H32305" s="64"/>
    </row>
    <row r="32306" spans="7:8" x14ac:dyDescent="0.2">
      <c r="G32306" s="64"/>
      <c r="H32306" s="64"/>
    </row>
    <row r="32307" spans="7:8" x14ac:dyDescent="0.2">
      <c r="G32307" s="64"/>
      <c r="H32307" s="64"/>
    </row>
    <row r="32308" spans="7:8" x14ac:dyDescent="0.2">
      <c r="G32308" s="64"/>
      <c r="H32308" s="64"/>
    </row>
    <row r="32309" spans="7:8" x14ac:dyDescent="0.2">
      <c r="G32309" s="64"/>
      <c r="H32309" s="64"/>
    </row>
    <row r="32310" spans="7:8" x14ac:dyDescent="0.2">
      <c r="G32310" s="64"/>
      <c r="H32310" s="64"/>
    </row>
    <row r="32311" spans="7:8" x14ac:dyDescent="0.2">
      <c r="G32311" s="64"/>
      <c r="H32311" s="64"/>
    </row>
    <row r="32312" spans="7:8" x14ac:dyDescent="0.2">
      <c r="G32312" s="64"/>
      <c r="H32312" s="64"/>
    </row>
    <row r="32313" spans="7:8" x14ac:dyDescent="0.2">
      <c r="G32313" s="64"/>
      <c r="H32313" s="64"/>
    </row>
    <row r="32314" spans="7:8" x14ac:dyDescent="0.2">
      <c r="G32314" s="64"/>
      <c r="H32314" s="64"/>
    </row>
    <row r="32315" spans="7:8" x14ac:dyDescent="0.2">
      <c r="G32315" s="64"/>
      <c r="H32315" s="64"/>
    </row>
    <row r="32316" spans="7:8" x14ac:dyDescent="0.2">
      <c r="G32316" s="64"/>
      <c r="H32316" s="64"/>
    </row>
    <row r="32317" spans="7:8" x14ac:dyDescent="0.2">
      <c r="G32317" s="64"/>
      <c r="H32317" s="64"/>
    </row>
    <row r="32318" spans="7:8" x14ac:dyDescent="0.2">
      <c r="G32318" s="64"/>
      <c r="H32318" s="64"/>
    </row>
    <row r="32319" spans="7:8" x14ac:dyDescent="0.2">
      <c r="G32319" s="64"/>
      <c r="H32319" s="64"/>
    </row>
    <row r="32320" spans="7:8" x14ac:dyDescent="0.2">
      <c r="G32320" s="64"/>
      <c r="H32320" s="64"/>
    </row>
    <row r="32321" spans="7:8" x14ac:dyDescent="0.2">
      <c r="G32321" s="64"/>
      <c r="H32321" s="64"/>
    </row>
    <row r="32322" spans="7:8" x14ac:dyDescent="0.2">
      <c r="G32322" s="64"/>
      <c r="H32322" s="64"/>
    </row>
    <row r="32323" spans="7:8" x14ac:dyDescent="0.2">
      <c r="G32323" s="64"/>
      <c r="H32323" s="64"/>
    </row>
    <row r="32324" spans="7:8" x14ac:dyDescent="0.2">
      <c r="G32324" s="64"/>
      <c r="H32324" s="64"/>
    </row>
    <row r="32325" spans="7:8" x14ac:dyDescent="0.2">
      <c r="G32325" s="64"/>
      <c r="H32325" s="64"/>
    </row>
    <row r="32326" spans="7:8" x14ac:dyDescent="0.2">
      <c r="G32326" s="64"/>
      <c r="H32326" s="64"/>
    </row>
    <row r="32327" spans="7:8" x14ac:dyDescent="0.2">
      <c r="G32327" s="64"/>
      <c r="H32327" s="64"/>
    </row>
    <row r="32328" spans="7:8" x14ac:dyDescent="0.2">
      <c r="G32328" s="64"/>
      <c r="H32328" s="64"/>
    </row>
    <row r="32329" spans="7:8" x14ac:dyDescent="0.2">
      <c r="G32329" s="64"/>
      <c r="H32329" s="64"/>
    </row>
    <row r="32330" spans="7:8" x14ac:dyDescent="0.2">
      <c r="G32330" s="64"/>
      <c r="H32330" s="64"/>
    </row>
    <row r="32331" spans="7:8" x14ac:dyDescent="0.2">
      <c r="G32331" s="64"/>
      <c r="H32331" s="64"/>
    </row>
    <row r="32332" spans="7:8" x14ac:dyDescent="0.2">
      <c r="G32332" s="64"/>
      <c r="H32332" s="64"/>
    </row>
    <row r="32333" spans="7:8" x14ac:dyDescent="0.2">
      <c r="G32333" s="64"/>
      <c r="H32333" s="64"/>
    </row>
    <row r="32334" spans="7:8" x14ac:dyDescent="0.2">
      <c r="G32334" s="64"/>
      <c r="H32334" s="64"/>
    </row>
    <row r="32335" spans="7:8" x14ac:dyDescent="0.2">
      <c r="G32335" s="64"/>
      <c r="H32335" s="64"/>
    </row>
    <row r="32336" spans="7:8" x14ac:dyDescent="0.2">
      <c r="G32336" s="64"/>
      <c r="H32336" s="64"/>
    </row>
    <row r="32337" spans="7:8" x14ac:dyDescent="0.2">
      <c r="G32337" s="64"/>
      <c r="H32337" s="64"/>
    </row>
    <row r="32338" spans="7:8" x14ac:dyDescent="0.2">
      <c r="G32338" s="64"/>
      <c r="H32338" s="64"/>
    </row>
    <row r="32339" spans="7:8" x14ac:dyDescent="0.2">
      <c r="G32339" s="64"/>
      <c r="H32339" s="64"/>
    </row>
    <row r="32340" spans="7:8" x14ac:dyDescent="0.2">
      <c r="G32340" s="64"/>
      <c r="H32340" s="64"/>
    </row>
    <row r="32341" spans="7:8" x14ac:dyDescent="0.2">
      <c r="G32341" s="64"/>
      <c r="H32341" s="64"/>
    </row>
    <row r="32342" spans="7:8" x14ac:dyDescent="0.2">
      <c r="G32342" s="64"/>
      <c r="H32342" s="64"/>
    </row>
    <row r="32343" spans="7:8" x14ac:dyDescent="0.2">
      <c r="G32343" s="64"/>
      <c r="H32343" s="64"/>
    </row>
    <row r="32344" spans="7:8" x14ac:dyDescent="0.2">
      <c r="G32344" s="64"/>
      <c r="H32344" s="64"/>
    </row>
    <row r="32345" spans="7:8" x14ac:dyDescent="0.2">
      <c r="G32345" s="64"/>
      <c r="H32345" s="64"/>
    </row>
    <row r="32346" spans="7:8" x14ac:dyDescent="0.2">
      <c r="G32346" s="64"/>
      <c r="H32346" s="64"/>
    </row>
    <row r="32347" spans="7:8" x14ac:dyDescent="0.2">
      <c r="G32347" s="64"/>
      <c r="H32347" s="64"/>
    </row>
    <row r="32348" spans="7:8" x14ac:dyDescent="0.2">
      <c r="G32348" s="64"/>
      <c r="H32348" s="64"/>
    </row>
    <row r="32349" spans="7:8" x14ac:dyDescent="0.2">
      <c r="G32349" s="64"/>
      <c r="H32349" s="64"/>
    </row>
    <row r="32350" spans="7:8" x14ac:dyDescent="0.2">
      <c r="G32350" s="64"/>
      <c r="H32350" s="64"/>
    </row>
    <row r="32351" spans="7:8" x14ac:dyDescent="0.2">
      <c r="G32351" s="64"/>
      <c r="H32351" s="64"/>
    </row>
    <row r="32352" spans="7:8" x14ac:dyDescent="0.2">
      <c r="G32352" s="64"/>
      <c r="H32352" s="64"/>
    </row>
    <row r="32353" spans="7:8" x14ac:dyDescent="0.2">
      <c r="G32353" s="64"/>
      <c r="H32353" s="64"/>
    </row>
    <row r="32354" spans="7:8" x14ac:dyDescent="0.2">
      <c r="G32354" s="64"/>
      <c r="H32354" s="64"/>
    </row>
    <row r="32355" spans="7:8" x14ac:dyDescent="0.2">
      <c r="G32355" s="64"/>
      <c r="H32355" s="64"/>
    </row>
    <row r="32356" spans="7:8" x14ac:dyDescent="0.2">
      <c r="G32356" s="64"/>
      <c r="H32356" s="64"/>
    </row>
    <row r="32357" spans="7:8" x14ac:dyDescent="0.2">
      <c r="G32357" s="64"/>
      <c r="H32357" s="64"/>
    </row>
    <row r="32358" spans="7:8" x14ac:dyDescent="0.2">
      <c r="G32358" s="64"/>
      <c r="H32358" s="64"/>
    </row>
    <row r="32359" spans="7:8" x14ac:dyDescent="0.2">
      <c r="G32359" s="64"/>
      <c r="H32359" s="64"/>
    </row>
    <row r="32360" spans="7:8" x14ac:dyDescent="0.2">
      <c r="G32360" s="64"/>
      <c r="H32360" s="64"/>
    </row>
    <row r="32361" spans="7:8" x14ac:dyDescent="0.2">
      <c r="G32361" s="64"/>
      <c r="H32361" s="64"/>
    </row>
    <row r="32362" spans="7:8" x14ac:dyDescent="0.2">
      <c r="G32362" s="64"/>
      <c r="H32362" s="64"/>
    </row>
    <row r="32363" spans="7:8" x14ac:dyDescent="0.2">
      <c r="G32363" s="64"/>
      <c r="H32363" s="64"/>
    </row>
    <row r="32364" spans="7:8" x14ac:dyDescent="0.2">
      <c r="G32364" s="64"/>
      <c r="H32364" s="64"/>
    </row>
    <row r="32365" spans="7:8" x14ac:dyDescent="0.2">
      <c r="G32365" s="64"/>
      <c r="H32365" s="64"/>
    </row>
    <row r="32366" spans="7:8" x14ac:dyDescent="0.2">
      <c r="G32366" s="64"/>
      <c r="H32366" s="64"/>
    </row>
    <row r="32367" spans="7:8" x14ac:dyDescent="0.2">
      <c r="G32367" s="64"/>
      <c r="H32367" s="64"/>
    </row>
    <row r="32368" spans="7:8" x14ac:dyDescent="0.2">
      <c r="G32368" s="64"/>
      <c r="H32368" s="64"/>
    </row>
    <row r="32369" spans="7:8" x14ac:dyDescent="0.2">
      <c r="G32369" s="64"/>
      <c r="H32369" s="64"/>
    </row>
    <row r="32370" spans="7:8" x14ac:dyDescent="0.2">
      <c r="G32370" s="64"/>
      <c r="H32370" s="64"/>
    </row>
    <row r="32371" spans="7:8" x14ac:dyDescent="0.2">
      <c r="G32371" s="64"/>
      <c r="H32371" s="64"/>
    </row>
    <row r="32372" spans="7:8" x14ac:dyDescent="0.2">
      <c r="G32372" s="64"/>
      <c r="H32372" s="64"/>
    </row>
    <row r="32373" spans="7:8" x14ac:dyDescent="0.2">
      <c r="G32373" s="64"/>
      <c r="H32373" s="64"/>
    </row>
    <row r="32374" spans="7:8" x14ac:dyDescent="0.2">
      <c r="G32374" s="64"/>
      <c r="H32374" s="64"/>
    </row>
    <row r="32375" spans="7:8" x14ac:dyDescent="0.2">
      <c r="G32375" s="64"/>
      <c r="H32375" s="64"/>
    </row>
    <row r="32376" spans="7:8" x14ac:dyDescent="0.2">
      <c r="G32376" s="64"/>
      <c r="H32376" s="64"/>
    </row>
    <row r="32377" spans="7:8" x14ac:dyDescent="0.2">
      <c r="G32377" s="64"/>
      <c r="H32377" s="64"/>
    </row>
    <row r="32378" spans="7:8" x14ac:dyDescent="0.2">
      <c r="G32378" s="64"/>
      <c r="H32378" s="64"/>
    </row>
    <row r="32379" spans="7:8" x14ac:dyDescent="0.2">
      <c r="G32379" s="64"/>
      <c r="H32379" s="64"/>
    </row>
    <row r="32380" spans="7:8" x14ac:dyDescent="0.2">
      <c r="G32380" s="64"/>
      <c r="H32380" s="64"/>
    </row>
    <row r="32381" spans="7:8" x14ac:dyDescent="0.2">
      <c r="G32381" s="64"/>
      <c r="H32381" s="64"/>
    </row>
    <row r="32382" spans="7:8" x14ac:dyDescent="0.2">
      <c r="G32382" s="64"/>
      <c r="H32382" s="64"/>
    </row>
    <row r="32383" spans="7:8" x14ac:dyDescent="0.2">
      <c r="G32383" s="64"/>
      <c r="H32383" s="64"/>
    </row>
    <row r="32384" spans="7:8" x14ac:dyDescent="0.2">
      <c r="G32384" s="64"/>
      <c r="H32384" s="64"/>
    </row>
    <row r="32385" spans="7:8" x14ac:dyDescent="0.2">
      <c r="G32385" s="64"/>
      <c r="H32385" s="64"/>
    </row>
    <row r="32386" spans="7:8" x14ac:dyDescent="0.2">
      <c r="G32386" s="64"/>
      <c r="H32386" s="64"/>
    </row>
    <row r="32387" spans="7:8" x14ac:dyDescent="0.2">
      <c r="G32387" s="64"/>
      <c r="H32387" s="64"/>
    </row>
    <row r="32388" spans="7:8" x14ac:dyDescent="0.2">
      <c r="G32388" s="64"/>
      <c r="H32388" s="64"/>
    </row>
    <row r="32389" spans="7:8" x14ac:dyDescent="0.2">
      <c r="G32389" s="64"/>
      <c r="H32389" s="64"/>
    </row>
    <row r="32390" spans="7:8" x14ac:dyDescent="0.2">
      <c r="G32390" s="64"/>
      <c r="H32390" s="64"/>
    </row>
    <row r="32391" spans="7:8" x14ac:dyDescent="0.2">
      <c r="G32391" s="64"/>
      <c r="H32391" s="64"/>
    </row>
    <row r="32392" spans="7:8" x14ac:dyDescent="0.2">
      <c r="G32392" s="64"/>
      <c r="H32392" s="64"/>
    </row>
    <row r="32393" spans="7:8" x14ac:dyDescent="0.2">
      <c r="G32393" s="64"/>
      <c r="H32393" s="64"/>
    </row>
    <row r="32394" spans="7:8" x14ac:dyDescent="0.2">
      <c r="G32394" s="64"/>
      <c r="H32394" s="64"/>
    </row>
    <row r="32395" spans="7:8" x14ac:dyDescent="0.2">
      <c r="G32395" s="64"/>
      <c r="H32395" s="64"/>
    </row>
    <row r="32396" spans="7:8" x14ac:dyDescent="0.2">
      <c r="G32396" s="64"/>
      <c r="H32396" s="64"/>
    </row>
    <row r="32397" spans="7:8" x14ac:dyDescent="0.2">
      <c r="G32397" s="64"/>
      <c r="H32397" s="64"/>
    </row>
    <row r="32398" spans="7:8" x14ac:dyDescent="0.2">
      <c r="G32398" s="64"/>
      <c r="H32398" s="64"/>
    </row>
    <row r="32399" spans="7:8" x14ac:dyDescent="0.2">
      <c r="G32399" s="64"/>
      <c r="H32399" s="64"/>
    </row>
    <row r="32400" spans="7:8" x14ac:dyDescent="0.2">
      <c r="G32400" s="64"/>
      <c r="H32400" s="64"/>
    </row>
    <row r="32401" spans="7:8" x14ac:dyDescent="0.2">
      <c r="G32401" s="64"/>
      <c r="H32401" s="64"/>
    </row>
    <row r="32402" spans="7:8" x14ac:dyDescent="0.2">
      <c r="G32402" s="64"/>
      <c r="H32402" s="64"/>
    </row>
    <row r="32403" spans="7:8" x14ac:dyDescent="0.2">
      <c r="G32403" s="64"/>
      <c r="H32403" s="64"/>
    </row>
    <row r="32404" spans="7:8" x14ac:dyDescent="0.2">
      <c r="G32404" s="64"/>
      <c r="H32404" s="64"/>
    </row>
    <row r="32405" spans="7:8" x14ac:dyDescent="0.2">
      <c r="G32405" s="64"/>
      <c r="H32405" s="64"/>
    </row>
    <row r="32406" spans="7:8" x14ac:dyDescent="0.2">
      <c r="G32406" s="64"/>
      <c r="H32406" s="64"/>
    </row>
    <row r="32407" spans="7:8" x14ac:dyDescent="0.2">
      <c r="G32407" s="64"/>
      <c r="H32407" s="64"/>
    </row>
    <row r="32408" spans="7:8" x14ac:dyDescent="0.2">
      <c r="G32408" s="64"/>
      <c r="H32408" s="64"/>
    </row>
    <row r="32409" spans="7:8" x14ac:dyDescent="0.2">
      <c r="G32409" s="64"/>
      <c r="H32409" s="64"/>
    </row>
    <row r="32410" spans="7:8" x14ac:dyDescent="0.2">
      <c r="G32410" s="64"/>
      <c r="H32410" s="64"/>
    </row>
    <row r="32411" spans="7:8" x14ac:dyDescent="0.2">
      <c r="G32411" s="64"/>
      <c r="H32411" s="64"/>
    </row>
    <row r="32412" spans="7:8" x14ac:dyDescent="0.2">
      <c r="G32412" s="64"/>
      <c r="H32412" s="64"/>
    </row>
    <row r="32413" spans="7:8" x14ac:dyDescent="0.2">
      <c r="G32413" s="64"/>
      <c r="H32413" s="64"/>
    </row>
    <row r="32414" spans="7:8" x14ac:dyDescent="0.2">
      <c r="G32414" s="64"/>
      <c r="H32414" s="64"/>
    </row>
    <row r="32415" spans="7:8" x14ac:dyDescent="0.2">
      <c r="G32415" s="64"/>
      <c r="H32415" s="64"/>
    </row>
    <row r="32416" spans="7:8" x14ac:dyDescent="0.2">
      <c r="G32416" s="64"/>
      <c r="H32416" s="64"/>
    </row>
    <row r="32417" spans="7:8" x14ac:dyDescent="0.2">
      <c r="G32417" s="64"/>
      <c r="H32417" s="64"/>
    </row>
    <row r="32418" spans="7:8" x14ac:dyDescent="0.2">
      <c r="G32418" s="64"/>
      <c r="H32418" s="64"/>
    </row>
    <row r="32419" spans="7:8" x14ac:dyDescent="0.2">
      <c r="G32419" s="64"/>
      <c r="H32419" s="64"/>
    </row>
    <row r="32420" spans="7:8" x14ac:dyDescent="0.2">
      <c r="G32420" s="64"/>
      <c r="H32420" s="64"/>
    </row>
    <row r="32421" spans="7:8" x14ac:dyDescent="0.2">
      <c r="G32421" s="64"/>
      <c r="H32421" s="64"/>
    </row>
    <row r="32422" spans="7:8" x14ac:dyDescent="0.2">
      <c r="G32422" s="64"/>
      <c r="H32422" s="64"/>
    </row>
    <row r="32423" spans="7:8" x14ac:dyDescent="0.2">
      <c r="G32423" s="64"/>
      <c r="H32423" s="64"/>
    </row>
    <row r="32424" spans="7:8" x14ac:dyDescent="0.2">
      <c r="G32424" s="64"/>
      <c r="H32424" s="64"/>
    </row>
    <row r="32425" spans="7:8" x14ac:dyDescent="0.2">
      <c r="G32425" s="64"/>
      <c r="H32425" s="64"/>
    </row>
    <row r="32426" spans="7:8" x14ac:dyDescent="0.2">
      <c r="G32426" s="64"/>
      <c r="H32426" s="64"/>
    </row>
    <row r="32427" spans="7:8" x14ac:dyDescent="0.2">
      <c r="G32427" s="64"/>
      <c r="H32427" s="64"/>
    </row>
    <row r="32428" spans="7:8" x14ac:dyDescent="0.2">
      <c r="G32428" s="64"/>
      <c r="H32428" s="64"/>
    </row>
    <row r="32429" spans="7:8" x14ac:dyDescent="0.2">
      <c r="G32429" s="64"/>
      <c r="H32429" s="64"/>
    </row>
    <row r="32430" spans="7:8" x14ac:dyDescent="0.2">
      <c r="G32430" s="64"/>
      <c r="H32430" s="64"/>
    </row>
    <row r="32431" spans="7:8" x14ac:dyDescent="0.2">
      <c r="G32431" s="64"/>
      <c r="H32431" s="64"/>
    </row>
    <row r="32432" spans="7:8" x14ac:dyDescent="0.2">
      <c r="G32432" s="64"/>
      <c r="H32432" s="64"/>
    </row>
    <row r="32433" spans="7:8" x14ac:dyDescent="0.2">
      <c r="G32433" s="64"/>
      <c r="H32433" s="64"/>
    </row>
    <row r="32434" spans="7:8" x14ac:dyDescent="0.2">
      <c r="G32434" s="64"/>
      <c r="H32434" s="64"/>
    </row>
    <row r="32435" spans="7:8" x14ac:dyDescent="0.2">
      <c r="G32435" s="64"/>
      <c r="H32435" s="64"/>
    </row>
    <row r="32436" spans="7:8" x14ac:dyDescent="0.2">
      <c r="G32436" s="64"/>
      <c r="H32436" s="64"/>
    </row>
    <row r="32437" spans="7:8" x14ac:dyDescent="0.2">
      <c r="G32437" s="64"/>
      <c r="H32437" s="64"/>
    </row>
    <row r="32438" spans="7:8" x14ac:dyDescent="0.2">
      <c r="G32438" s="64"/>
      <c r="H32438" s="64"/>
    </row>
    <row r="32439" spans="7:8" x14ac:dyDescent="0.2">
      <c r="G32439" s="64"/>
      <c r="H32439" s="64"/>
    </row>
    <row r="32440" spans="7:8" x14ac:dyDescent="0.2">
      <c r="G32440" s="64"/>
      <c r="H32440" s="64"/>
    </row>
    <row r="32441" spans="7:8" x14ac:dyDescent="0.2">
      <c r="G32441" s="64"/>
      <c r="H32441" s="64"/>
    </row>
    <row r="32442" spans="7:8" x14ac:dyDescent="0.2">
      <c r="G32442" s="64"/>
      <c r="H32442" s="64"/>
    </row>
    <row r="32443" spans="7:8" x14ac:dyDescent="0.2">
      <c r="G32443" s="64"/>
      <c r="H32443" s="64"/>
    </row>
    <row r="32444" spans="7:8" x14ac:dyDescent="0.2">
      <c r="G32444" s="64"/>
      <c r="H32444" s="64"/>
    </row>
    <row r="32445" spans="7:8" x14ac:dyDescent="0.2">
      <c r="G32445" s="64"/>
      <c r="H32445" s="64"/>
    </row>
    <row r="32446" spans="7:8" x14ac:dyDescent="0.2">
      <c r="G32446" s="64"/>
      <c r="H32446" s="64"/>
    </row>
    <row r="32447" spans="7:8" x14ac:dyDescent="0.2">
      <c r="G32447" s="64"/>
      <c r="H32447" s="64"/>
    </row>
    <row r="32448" spans="7:8" x14ac:dyDescent="0.2">
      <c r="G32448" s="64"/>
      <c r="H32448" s="64"/>
    </row>
    <row r="32449" spans="7:8" x14ac:dyDescent="0.2">
      <c r="G32449" s="64"/>
      <c r="H32449" s="64"/>
    </row>
    <row r="32450" spans="7:8" x14ac:dyDescent="0.2">
      <c r="G32450" s="64"/>
      <c r="H32450" s="64"/>
    </row>
    <row r="32451" spans="7:8" x14ac:dyDescent="0.2">
      <c r="G32451" s="64"/>
      <c r="H32451" s="64"/>
    </row>
    <row r="32452" spans="7:8" x14ac:dyDescent="0.2">
      <c r="G32452" s="64"/>
      <c r="H32452" s="64"/>
    </row>
    <row r="32453" spans="7:8" x14ac:dyDescent="0.2">
      <c r="G32453" s="64"/>
      <c r="H32453" s="64"/>
    </row>
    <row r="32454" spans="7:8" x14ac:dyDescent="0.2">
      <c r="G32454" s="64"/>
      <c r="H32454" s="64"/>
    </row>
    <row r="32455" spans="7:8" x14ac:dyDescent="0.2">
      <c r="G32455" s="64"/>
      <c r="H32455" s="64"/>
    </row>
    <row r="32456" spans="7:8" x14ac:dyDescent="0.2">
      <c r="G32456" s="64"/>
      <c r="H32456" s="64"/>
    </row>
    <row r="32457" spans="7:8" x14ac:dyDescent="0.2">
      <c r="G32457" s="64"/>
      <c r="H32457" s="64"/>
    </row>
    <row r="32458" spans="7:8" x14ac:dyDescent="0.2">
      <c r="G32458" s="64"/>
      <c r="H32458" s="64"/>
    </row>
    <row r="32459" spans="7:8" x14ac:dyDescent="0.2">
      <c r="G32459" s="64"/>
      <c r="H32459" s="64"/>
    </row>
    <row r="32460" spans="7:8" x14ac:dyDescent="0.2">
      <c r="G32460" s="64"/>
      <c r="H32460" s="64"/>
    </row>
    <row r="32461" spans="7:8" x14ac:dyDescent="0.2">
      <c r="G32461" s="64"/>
      <c r="H32461" s="64"/>
    </row>
    <row r="32462" spans="7:8" x14ac:dyDescent="0.2">
      <c r="G32462" s="64"/>
      <c r="H32462" s="64"/>
    </row>
    <row r="32463" spans="7:8" x14ac:dyDescent="0.2">
      <c r="G32463" s="64"/>
      <c r="H32463" s="64"/>
    </row>
    <row r="32464" spans="7:8" x14ac:dyDescent="0.2">
      <c r="G32464" s="64"/>
      <c r="H32464" s="64"/>
    </row>
    <row r="32465" spans="7:8" x14ac:dyDescent="0.2">
      <c r="G32465" s="64"/>
      <c r="H32465" s="64"/>
    </row>
    <row r="32466" spans="7:8" x14ac:dyDescent="0.2">
      <c r="G32466" s="64"/>
      <c r="H32466" s="64"/>
    </row>
    <row r="32467" spans="7:8" x14ac:dyDescent="0.2">
      <c r="G32467" s="64"/>
      <c r="H32467" s="64"/>
    </row>
    <row r="32468" spans="7:8" x14ac:dyDescent="0.2">
      <c r="G32468" s="64"/>
      <c r="H32468" s="64"/>
    </row>
    <row r="32469" spans="7:8" x14ac:dyDescent="0.2">
      <c r="G32469" s="64"/>
      <c r="H32469" s="64"/>
    </row>
    <row r="32470" spans="7:8" x14ac:dyDescent="0.2">
      <c r="G32470" s="64"/>
      <c r="H32470" s="64"/>
    </row>
    <row r="32471" spans="7:8" x14ac:dyDescent="0.2">
      <c r="G32471" s="64"/>
      <c r="H32471" s="64"/>
    </row>
    <row r="32472" spans="7:8" x14ac:dyDescent="0.2">
      <c r="G32472" s="64"/>
      <c r="H32472" s="64"/>
    </row>
    <row r="32473" spans="7:8" x14ac:dyDescent="0.2">
      <c r="G32473" s="64"/>
      <c r="H32473" s="64"/>
    </row>
    <row r="32474" spans="7:8" x14ac:dyDescent="0.2">
      <c r="G32474" s="64"/>
      <c r="H32474" s="64"/>
    </row>
    <row r="32475" spans="7:8" x14ac:dyDescent="0.2">
      <c r="G32475" s="64"/>
      <c r="H32475" s="64"/>
    </row>
    <row r="32476" spans="7:8" x14ac:dyDescent="0.2">
      <c r="G32476" s="64"/>
      <c r="H32476" s="64"/>
    </row>
    <row r="32477" spans="7:8" x14ac:dyDescent="0.2">
      <c r="G32477" s="64"/>
      <c r="H32477" s="64"/>
    </row>
    <row r="32478" spans="7:8" x14ac:dyDescent="0.2">
      <c r="G32478" s="64"/>
      <c r="H32478" s="64"/>
    </row>
    <row r="32479" spans="7:8" x14ac:dyDescent="0.2">
      <c r="G32479" s="64"/>
      <c r="H32479" s="64"/>
    </row>
    <row r="32480" spans="7:8" x14ac:dyDescent="0.2">
      <c r="G32480" s="64"/>
      <c r="H32480" s="64"/>
    </row>
    <row r="32481" spans="7:8" x14ac:dyDescent="0.2">
      <c r="G32481" s="64"/>
      <c r="H32481" s="64"/>
    </row>
    <row r="32482" spans="7:8" x14ac:dyDescent="0.2">
      <c r="G32482" s="64"/>
      <c r="H32482" s="64"/>
    </row>
    <row r="32483" spans="7:8" x14ac:dyDescent="0.2">
      <c r="G32483" s="64"/>
      <c r="H32483" s="64"/>
    </row>
    <row r="32484" spans="7:8" x14ac:dyDescent="0.2">
      <c r="G32484" s="64"/>
      <c r="H32484" s="64"/>
    </row>
    <row r="32485" spans="7:8" x14ac:dyDescent="0.2">
      <c r="G32485" s="64"/>
      <c r="H32485" s="64"/>
    </row>
    <row r="32486" spans="7:8" x14ac:dyDescent="0.2">
      <c r="G32486" s="64"/>
      <c r="H32486" s="64"/>
    </row>
    <row r="32487" spans="7:8" x14ac:dyDescent="0.2">
      <c r="G32487" s="64"/>
      <c r="H32487" s="64"/>
    </row>
    <row r="32488" spans="7:8" x14ac:dyDescent="0.2">
      <c r="G32488" s="64"/>
      <c r="H32488" s="64"/>
    </row>
    <row r="32489" spans="7:8" x14ac:dyDescent="0.2">
      <c r="G32489" s="64"/>
      <c r="H32489" s="64"/>
    </row>
    <row r="32490" spans="7:8" x14ac:dyDescent="0.2">
      <c r="G32490" s="64"/>
      <c r="H32490" s="64"/>
    </row>
    <row r="32491" spans="7:8" x14ac:dyDescent="0.2">
      <c r="G32491" s="64"/>
      <c r="H32491" s="64"/>
    </row>
    <row r="32492" spans="7:8" x14ac:dyDescent="0.2">
      <c r="G32492" s="64"/>
      <c r="H32492" s="64"/>
    </row>
    <row r="32493" spans="7:8" x14ac:dyDescent="0.2">
      <c r="G32493" s="64"/>
      <c r="H32493" s="64"/>
    </row>
    <row r="32494" spans="7:8" x14ac:dyDescent="0.2">
      <c r="G32494" s="64"/>
      <c r="H32494" s="64"/>
    </row>
    <row r="32495" spans="7:8" x14ac:dyDescent="0.2">
      <c r="G32495" s="64"/>
      <c r="H32495" s="64"/>
    </row>
    <row r="32496" spans="7:8" x14ac:dyDescent="0.2">
      <c r="G32496" s="64"/>
      <c r="H32496" s="64"/>
    </row>
    <row r="32497" spans="7:8" x14ac:dyDescent="0.2">
      <c r="G32497" s="64"/>
      <c r="H32497" s="64"/>
    </row>
    <row r="32498" spans="7:8" x14ac:dyDescent="0.2">
      <c r="G32498" s="64"/>
      <c r="H32498" s="64"/>
    </row>
    <row r="32499" spans="7:8" x14ac:dyDescent="0.2">
      <c r="G32499" s="64"/>
      <c r="H32499" s="64"/>
    </row>
    <row r="32500" spans="7:8" x14ac:dyDescent="0.2">
      <c r="G32500" s="64"/>
      <c r="H32500" s="64"/>
    </row>
    <row r="32501" spans="7:8" x14ac:dyDescent="0.2">
      <c r="G32501" s="64"/>
      <c r="H32501" s="64"/>
    </row>
    <row r="32502" spans="7:8" x14ac:dyDescent="0.2">
      <c r="G32502" s="64"/>
      <c r="H32502" s="64"/>
    </row>
    <row r="32503" spans="7:8" x14ac:dyDescent="0.2">
      <c r="G32503" s="64"/>
      <c r="H32503" s="64"/>
    </row>
    <row r="32504" spans="7:8" x14ac:dyDescent="0.2">
      <c r="G32504" s="64"/>
      <c r="H32504" s="64"/>
    </row>
    <row r="32505" spans="7:8" x14ac:dyDescent="0.2">
      <c r="G32505" s="64"/>
      <c r="H32505" s="64"/>
    </row>
    <row r="32506" spans="7:8" x14ac:dyDescent="0.2">
      <c r="G32506" s="64"/>
      <c r="H32506" s="64"/>
    </row>
    <row r="32507" spans="7:8" x14ac:dyDescent="0.2">
      <c r="G32507" s="64"/>
      <c r="H32507" s="64"/>
    </row>
    <row r="32508" spans="7:8" x14ac:dyDescent="0.2">
      <c r="G32508" s="64"/>
      <c r="H32508" s="64"/>
    </row>
    <row r="32509" spans="7:8" x14ac:dyDescent="0.2">
      <c r="G32509" s="64"/>
      <c r="H32509" s="64"/>
    </row>
    <row r="32510" spans="7:8" x14ac:dyDescent="0.2">
      <c r="G32510" s="64"/>
      <c r="H32510" s="64"/>
    </row>
    <row r="32511" spans="7:8" x14ac:dyDescent="0.2">
      <c r="G32511" s="64"/>
      <c r="H32511" s="64"/>
    </row>
    <row r="32512" spans="7:8" x14ac:dyDescent="0.2">
      <c r="G32512" s="64"/>
      <c r="H32512" s="64"/>
    </row>
    <row r="32513" spans="7:8" x14ac:dyDescent="0.2">
      <c r="G32513" s="64"/>
      <c r="H32513" s="64"/>
    </row>
    <row r="32514" spans="7:8" x14ac:dyDescent="0.2">
      <c r="G32514" s="64"/>
      <c r="H32514" s="64"/>
    </row>
    <row r="32515" spans="7:8" x14ac:dyDescent="0.2">
      <c r="G32515" s="64"/>
      <c r="H32515" s="64"/>
    </row>
    <row r="32516" spans="7:8" x14ac:dyDescent="0.2">
      <c r="G32516" s="64"/>
      <c r="H32516" s="64"/>
    </row>
    <row r="32517" spans="7:8" x14ac:dyDescent="0.2">
      <c r="G32517" s="64"/>
      <c r="H32517" s="64"/>
    </row>
    <row r="32518" spans="7:8" x14ac:dyDescent="0.2">
      <c r="G32518" s="64"/>
      <c r="H32518" s="64"/>
    </row>
    <row r="32519" spans="7:8" x14ac:dyDescent="0.2">
      <c r="G32519" s="64"/>
      <c r="H32519" s="64"/>
    </row>
    <row r="32520" spans="7:8" x14ac:dyDescent="0.2">
      <c r="G32520" s="64"/>
      <c r="H32520" s="64"/>
    </row>
    <row r="32521" spans="7:8" x14ac:dyDescent="0.2">
      <c r="G32521" s="64"/>
      <c r="H32521" s="64"/>
    </row>
    <row r="32522" spans="7:8" x14ac:dyDescent="0.2">
      <c r="G32522" s="64"/>
      <c r="H32522" s="64"/>
    </row>
    <row r="32523" spans="7:8" x14ac:dyDescent="0.2">
      <c r="G32523" s="64"/>
      <c r="H32523" s="64"/>
    </row>
    <row r="32524" spans="7:8" x14ac:dyDescent="0.2">
      <c r="G32524" s="64"/>
      <c r="H32524" s="64"/>
    </row>
    <row r="32525" spans="7:8" x14ac:dyDescent="0.2">
      <c r="G32525" s="64"/>
      <c r="H32525" s="64"/>
    </row>
    <row r="32526" spans="7:8" x14ac:dyDescent="0.2">
      <c r="G32526" s="64"/>
      <c r="H32526" s="64"/>
    </row>
    <row r="32527" spans="7:8" x14ac:dyDescent="0.2">
      <c r="G32527" s="64"/>
      <c r="H32527" s="64"/>
    </row>
    <row r="32528" spans="7:8" x14ac:dyDescent="0.2">
      <c r="G32528" s="64"/>
      <c r="H32528" s="64"/>
    </row>
    <row r="32529" spans="7:8" x14ac:dyDescent="0.2">
      <c r="G32529" s="64"/>
      <c r="H32529" s="64"/>
    </row>
    <row r="32530" spans="7:8" x14ac:dyDescent="0.2">
      <c r="G32530" s="64"/>
      <c r="H32530" s="64"/>
    </row>
    <row r="32531" spans="7:8" x14ac:dyDescent="0.2">
      <c r="G32531" s="64"/>
      <c r="H32531" s="64"/>
    </row>
    <row r="32532" spans="7:8" x14ac:dyDescent="0.2">
      <c r="G32532" s="64"/>
      <c r="H32532" s="64"/>
    </row>
    <row r="32533" spans="7:8" x14ac:dyDescent="0.2">
      <c r="G32533" s="64"/>
      <c r="H32533" s="64"/>
    </row>
    <row r="32534" spans="7:8" x14ac:dyDescent="0.2">
      <c r="G32534" s="64"/>
      <c r="H32534" s="64"/>
    </row>
    <row r="32535" spans="7:8" x14ac:dyDescent="0.2">
      <c r="G32535" s="64"/>
      <c r="H32535" s="64"/>
    </row>
    <row r="32536" spans="7:8" x14ac:dyDescent="0.2">
      <c r="G32536" s="64"/>
      <c r="H32536" s="64"/>
    </row>
    <row r="32537" spans="7:8" x14ac:dyDescent="0.2">
      <c r="G32537" s="64"/>
      <c r="H32537" s="64"/>
    </row>
    <row r="32538" spans="7:8" x14ac:dyDescent="0.2">
      <c r="G32538" s="64"/>
      <c r="H32538" s="64"/>
    </row>
    <row r="32539" spans="7:8" x14ac:dyDescent="0.2">
      <c r="G32539" s="64"/>
      <c r="H32539" s="64"/>
    </row>
    <row r="32540" spans="7:8" x14ac:dyDescent="0.2">
      <c r="G32540" s="64"/>
      <c r="H32540" s="64"/>
    </row>
    <row r="32541" spans="7:8" x14ac:dyDescent="0.2">
      <c r="G32541" s="64"/>
      <c r="H32541" s="64"/>
    </row>
    <row r="32542" spans="7:8" x14ac:dyDescent="0.2">
      <c r="G32542" s="64"/>
      <c r="H32542" s="64"/>
    </row>
    <row r="32543" spans="7:8" x14ac:dyDescent="0.2">
      <c r="G32543" s="64"/>
      <c r="H32543" s="64"/>
    </row>
    <row r="32544" spans="7:8" x14ac:dyDescent="0.2">
      <c r="G32544" s="64"/>
      <c r="H32544" s="64"/>
    </row>
    <row r="32545" spans="7:8" x14ac:dyDescent="0.2">
      <c r="G32545" s="64"/>
      <c r="H32545" s="64"/>
    </row>
    <row r="32546" spans="7:8" x14ac:dyDescent="0.2">
      <c r="G32546" s="64"/>
      <c r="H32546" s="64"/>
    </row>
    <row r="32547" spans="7:8" x14ac:dyDescent="0.2">
      <c r="G32547" s="64"/>
      <c r="H32547" s="64"/>
    </row>
    <row r="32548" spans="7:8" x14ac:dyDescent="0.2">
      <c r="G32548" s="64"/>
      <c r="H32548" s="64"/>
    </row>
    <row r="32549" spans="7:8" x14ac:dyDescent="0.2">
      <c r="G32549" s="64"/>
      <c r="H32549" s="64"/>
    </row>
    <row r="32550" spans="7:8" x14ac:dyDescent="0.2">
      <c r="G32550" s="64"/>
      <c r="H32550" s="64"/>
    </row>
    <row r="32551" spans="7:8" x14ac:dyDescent="0.2">
      <c r="G32551" s="64"/>
      <c r="H32551" s="64"/>
    </row>
    <row r="32552" spans="7:8" x14ac:dyDescent="0.2">
      <c r="G32552" s="64"/>
      <c r="H32552" s="64"/>
    </row>
    <row r="32553" spans="7:8" x14ac:dyDescent="0.2">
      <c r="G32553" s="64"/>
      <c r="H32553" s="64"/>
    </row>
    <row r="32554" spans="7:8" x14ac:dyDescent="0.2">
      <c r="G32554" s="64"/>
      <c r="H32554" s="64"/>
    </row>
    <row r="32555" spans="7:8" x14ac:dyDescent="0.2">
      <c r="G32555" s="64"/>
      <c r="H32555" s="64"/>
    </row>
    <row r="32556" spans="7:8" x14ac:dyDescent="0.2">
      <c r="G32556" s="64"/>
      <c r="H32556" s="64"/>
    </row>
    <row r="32557" spans="7:8" x14ac:dyDescent="0.2">
      <c r="G32557" s="64"/>
      <c r="H32557" s="64"/>
    </row>
    <row r="32558" spans="7:8" x14ac:dyDescent="0.2">
      <c r="G32558" s="64"/>
      <c r="H32558" s="64"/>
    </row>
    <row r="32559" spans="7:8" x14ac:dyDescent="0.2">
      <c r="G32559" s="64"/>
      <c r="H32559" s="64"/>
    </row>
    <row r="32560" spans="7:8" x14ac:dyDescent="0.2">
      <c r="G32560" s="64"/>
      <c r="H32560" s="64"/>
    </row>
    <row r="32561" spans="7:8" x14ac:dyDescent="0.2">
      <c r="G32561" s="64"/>
      <c r="H32561" s="64"/>
    </row>
    <row r="32562" spans="7:8" x14ac:dyDescent="0.2">
      <c r="G32562" s="64"/>
      <c r="H32562" s="64"/>
    </row>
    <row r="32563" spans="7:8" x14ac:dyDescent="0.2">
      <c r="G32563" s="64"/>
      <c r="H32563" s="64"/>
    </row>
    <row r="32564" spans="7:8" x14ac:dyDescent="0.2">
      <c r="G32564" s="64"/>
      <c r="H32564" s="64"/>
    </row>
    <row r="32565" spans="7:8" x14ac:dyDescent="0.2">
      <c r="G32565" s="64"/>
      <c r="H32565" s="64"/>
    </row>
    <row r="32566" spans="7:8" x14ac:dyDescent="0.2">
      <c r="G32566" s="64"/>
      <c r="H32566" s="64"/>
    </row>
    <row r="32567" spans="7:8" x14ac:dyDescent="0.2">
      <c r="G32567" s="64"/>
      <c r="H32567" s="64"/>
    </row>
    <row r="32568" spans="7:8" x14ac:dyDescent="0.2">
      <c r="G32568" s="64"/>
      <c r="H32568" s="64"/>
    </row>
    <row r="32569" spans="7:8" x14ac:dyDescent="0.2">
      <c r="G32569" s="64"/>
      <c r="H32569" s="64"/>
    </row>
    <row r="32570" spans="7:8" x14ac:dyDescent="0.2">
      <c r="G32570" s="64"/>
      <c r="H32570" s="64"/>
    </row>
    <row r="32571" spans="7:8" x14ac:dyDescent="0.2">
      <c r="G32571" s="64"/>
      <c r="H32571" s="64"/>
    </row>
    <row r="32572" spans="7:8" x14ac:dyDescent="0.2">
      <c r="G32572" s="64"/>
      <c r="H32572" s="64"/>
    </row>
    <row r="32573" spans="7:8" x14ac:dyDescent="0.2">
      <c r="G32573" s="64"/>
      <c r="H32573" s="64"/>
    </row>
    <row r="32574" spans="7:8" x14ac:dyDescent="0.2">
      <c r="G32574" s="64"/>
      <c r="H32574" s="64"/>
    </row>
    <row r="32575" spans="7:8" x14ac:dyDescent="0.2">
      <c r="G32575" s="64"/>
      <c r="H32575" s="64"/>
    </row>
    <row r="32576" spans="7:8" x14ac:dyDescent="0.2">
      <c r="G32576" s="64"/>
      <c r="H32576" s="64"/>
    </row>
    <row r="32577" spans="7:8" x14ac:dyDescent="0.2">
      <c r="G32577" s="64"/>
      <c r="H32577" s="64"/>
    </row>
    <row r="32578" spans="7:8" x14ac:dyDescent="0.2">
      <c r="G32578" s="64"/>
      <c r="H32578" s="64"/>
    </row>
    <row r="32579" spans="7:8" x14ac:dyDescent="0.2">
      <c r="G32579" s="64"/>
      <c r="H32579" s="64"/>
    </row>
    <row r="32580" spans="7:8" x14ac:dyDescent="0.2">
      <c r="G32580" s="64"/>
      <c r="H32580" s="64"/>
    </row>
    <row r="32581" spans="7:8" x14ac:dyDescent="0.2">
      <c r="G32581" s="64"/>
      <c r="H32581" s="64"/>
    </row>
    <row r="32582" spans="7:8" x14ac:dyDescent="0.2">
      <c r="G32582" s="64"/>
      <c r="H32582" s="64"/>
    </row>
    <row r="32583" spans="7:8" x14ac:dyDescent="0.2">
      <c r="G32583" s="64"/>
      <c r="H32583" s="64"/>
    </row>
    <row r="32584" spans="7:8" x14ac:dyDescent="0.2">
      <c r="G32584" s="64"/>
      <c r="H32584" s="64"/>
    </row>
    <row r="32585" spans="7:8" x14ac:dyDescent="0.2">
      <c r="G32585" s="64"/>
      <c r="H32585" s="64"/>
    </row>
    <row r="32586" spans="7:8" x14ac:dyDescent="0.2">
      <c r="G32586" s="64"/>
      <c r="H32586" s="64"/>
    </row>
    <row r="32587" spans="7:8" x14ac:dyDescent="0.2">
      <c r="G32587" s="64"/>
      <c r="H32587" s="64"/>
    </row>
    <row r="32588" spans="7:8" x14ac:dyDescent="0.2">
      <c r="G32588" s="64"/>
      <c r="H32588" s="64"/>
    </row>
    <row r="32589" spans="7:8" x14ac:dyDescent="0.2">
      <c r="G32589" s="64"/>
      <c r="H32589" s="64"/>
    </row>
    <row r="32590" spans="7:8" x14ac:dyDescent="0.2">
      <c r="G32590" s="64"/>
      <c r="H32590" s="64"/>
    </row>
    <row r="32591" spans="7:8" x14ac:dyDescent="0.2">
      <c r="G32591" s="64"/>
      <c r="H32591" s="64"/>
    </row>
    <row r="32592" spans="7:8" x14ac:dyDescent="0.2">
      <c r="G32592" s="64"/>
      <c r="H32592" s="64"/>
    </row>
    <row r="32593" spans="7:8" x14ac:dyDescent="0.2">
      <c r="G32593" s="64"/>
      <c r="H32593" s="64"/>
    </row>
    <row r="32594" spans="7:8" x14ac:dyDescent="0.2">
      <c r="G32594" s="64"/>
      <c r="H32594" s="64"/>
    </row>
    <row r="32595" spans="7:8" x14ac:dyDescent="0.2">
      <c r="G32595" s="64"/>
      <c r="H32595" s="64"/>
    </row>
    <row r="32596" spans="7:8" x14ac:dyDescent="0.2">
      <c r="G32596" s="64"/>
      <c r="H32596" s="64"/>
    </row>
    <row r="32597" spans="7:8" x14ac:dyDescent="0.2">
      <c r="G32597" s="64"/>
      <c r="H32597" s="64"/>
    </row>
    <row r="32598" spans="7:8" x14ac:dyDescent="0.2">
      <c r="G32598" s="64"/>
      <c r="H32598" s="64"/>
    </row>
    <row r="32599" spans="7:8" x14ac:dyDescent="0.2">
      <c r="G32599" s="64"/>
      <c r="H32599" s="64"/>
    </row>
    <row r="32600" spans="7:8" x14ac:dyDescent="0.2">
      <c r="G32600" s="64"/>
      <c r="H32600" s="64"/>
    </row>
    <row r="32601" spans="7:8" x14ac:dyDescent="0.2">
      <c r="G32601" s="64"/>
      <c r="H32601" s="64"/>
    </row>
    <row r="32602" spans="7:8" x14ac:dyDescent="0.2">
      <c r="G32602" s="64"/>
      <c r="H32602" s="64"/>
    </row>
    <row r="32603" spans="7:8" x14ac:dyDescent="0.2">
      <c r="G32603" s="64"/>
      <c r="H32603" s="64"/>
    </row>
    <row r="32604" spans="7:8" x14ac:dyDescent="0.2">
      <c r="G32604" s="64"/>
      <c r="H32604" s="64"/>
    </row>
    <row r="32605" spans="7:8" x14ac:dyDescent="0.2">
      <c r="G32605" s="64"/>
      <c r="H32605" s="64"/>
    </row>
    <row r="32606" spans="7:8" x14ac:dyDescent="0.2">
      <c r="G32606" s="64"/>
      <c r="H32606" s="64"/>
    </row>
    <row r="32607" spans="7:8" x14ac:dyDescent="0.2">
      <c r="G32607" s="64"/>
      <c r="H32607" s="64"/>
    </row>
    <row r="32608" spans="7:8" x14ac:dyDescent="0.2">
      <c r="G32608" s="64"/>
      <c r="H32608" s="64"/>
    </row>
    <row r="32609" spans="7:8" x14ac:dyDescent="0.2">
      <c r="G32609" s="64"/>
      <c r="H32609" s="64"/>
    </row>
    <row r="32610" spans="7:8" x14ac:dyDescent="0.2">
      <c r="G32610" s="64"/>
      <c r="H32610" s="64"/>
    </row>
    <row r="32611" spans="7:8" x14ac:dyDescent="0.2">
      <c r="G32611" s="64"/>
      <c r="H32611" s="64"/>
    </row>
    <row r="32612" spans="7:8" x14ac:dyDescent="0.2">
      <c r="G32612" s="64"/>
      <c r="H32612" s="64"/>
    </row>
    <row r="32613" spans="7:8" x14ac:dyDescent="0.2">
      <c r="G32613" s="64"/>
      <c r="H32613" s="64"/>
    </row>
    <row r="32614" spans="7:8" x14ac:dyDescent="0.2">
      <c r="G32614" s="64"/>
      <c r="H32614" s="64"/>
    </row>
    <row r="32615" spans="7:8" x14ac:dyDescent="0.2">
      <c r="G32615" s="64"/>
      <c r="H32615" s="64"/>
    </row>
    <row r="32616" spans="7:8" x14ac:dyDescent="0.2">
      <c r="G32616" s="64"/>
      <c r="H32616" s="64"/>
    </row>
    <row r="32617" spans="7:8" x14ac:dyDescent="0.2">
      <c r="G32617" s="64"/>
      <c r="H32617" s="64"/>
    </row>
    <row r="32618" spans="7:8" x14ac:dyDescent="0.2">
      <c r="G32618" s="64"/>
      <c r="H32618" s="64"/>
    </row>
    <row r="32619" spans="7:8" x14ac:dyDescent="0.2">
      <c r="G32619" s="64"/>
      <c r="H32619" s="64"/>
    </row>
    <row r="32620" spans="7:8" x14ac:dyDescent="0.2">
      <c r="G32620" s="64"/>
      <c r="H32620" s="64"/>
    </row>
    <row r="32621" spans="7:8" x14ac:dyDescent="0.2">
      <c r="G32621" s="64"/>
      <c r="H32621" s="64"/>
    </row>
    <row r="32622" spans="7:8" x14ac:dyDescent="0.2">
      <c r="G32622" s="64"/>
      <c r="H32622" s="64"/>
    </row>
    <row r="32623" spans="7:8" x14ac:dyDescent="0.2">
      <c r="G32623" s="64"/>
      <c r="H32623" s="64"/>
    </row>
    <row r="32624" spans="7:8" x14ac:dyDescent="0.2">
      <c r="G32624" s="64"/>
      <c r="H32624" s="64"/>
    </row>
    <row r="32625" spans="7:8" x14ac:dyDescent="0.2">
      <c r="G32625" s="64"/>
      <c r="H32625" s="64"/>
    </row>
    <row r="32626" spans="7:8" x14ac:dyDescent="0.2">
      <c r="G32626" s="64"/>
      <c r="H32626" s="64"/>
    </row>
    <row r="32627" spans="7:8" x14ac:dyDescent="0.2">
      <c r="G32627" s="64"/>
      <c r="H32627" s="64"/>
    </row>
    <row r="32628" spans="7:8" x14ac:dyDescent="0.2">
      <c r="G32628" s="64"/>
      <c r="H32628" s="64"/>
    </row>
    <row r="32629" spans="7:8" x14ac:dyDescent="0.2">
      <c r="G32629" s="64"/>
      <c r="H32629" s="64"/>
    </row>
    <row r="32630" spans="7:8" x14ac:dyDescent="0.2">
      <c r="G32630" s="64"/>
      <c r="H32630" s="64"/>
    </row>
    <row r="32631" spans="7:8" x14ac:dyDescent="0.2">
      <c r="G32631" s="64"/>
      <c r="H32631" s="64"/>
    </row>
    <row r="32632" spans="7:8" x14ac:dyDescent="0.2">
      <c r="G32632" s="64"/>
      <c r="H32632" s="64"/>
    </row>
    <row r="32633" spans="7:8" x14ac:dyDescent="0.2">
      <c r="G32633" s="64"/>
      <c r="H32633" s="64"/>
    </row>
    <row r="32634" spans="7:8" x14ac:dyDescent="0.2">
      <c r="G32634" s="64"/>
      <c r="H32634" s="64"/>
    </row>
    <row r="32635" spans="7:8" x14ac:dyDescent="0.2">
      <c r="G32635" s="64"/>
      <c r="H32635" s="64"/>
    </row>
    <row r="32636" spans="7:8" x14ac:dyDescent="0.2">
      <c r="G32636" s="64"/>
      <c r="H32636" s="64"/>
    </row>
    <row r="32637" spans="7:8" x14ac:dyDescent="0.2">
      <c r="G32637" s="64"/>
      <c r="H32637" s="64"/>
    </row>
    <row r="32638" spans="7:8" x14ac:dyDescent="0.2">
      <c r="G32638" s="64"/>
      <c r="H32638" s="64"/>
    </row>
    <row r="32639" spans="7:8" x14ac:dyDescent="0.2">
      <c r="G32639" s="64"/>
      <c r="H32639" s="64"/>
    </row>
    <row r="32640" spans="7:8" x14ac:dyDescent="0.2">
      <c r="G32640" s="64"/>
      <c r="H32640" s="64"/>
    </row>
    <row r="32641" spans="7:8" x14ac:dyDescent="0.2">
      <c r="G32641" s="64"/>
      <c r="H32641" s="64"/>
    </row>
    <row r="32642" spans="7:8" x14ac:dyDescent="0.2">
      <c r="G32642" s="64"/>
      <c r="H32642" s="64"/>
    </row>
    <row r="32643" spans="7:8" x14ac:dyDescent="0.2">
      <c r="G32643" s="64"/>
      <c r="H32643" s="64"/>
    </row>
    <row r="32644" spans="7:8" x14ac:dyDescent="0.2">
      <c r="G32644" s="64"/>
      <c r="H32644" s="64"/>
    </row>
    <row r="32645" spans="7:8" x14ac:dyDescent="0.2">
      <c r="G32645" s="64"/>
      <c r="H32645" s="64"/>
    </row>
    <row r="32646" spans="7:8" x14ac:dyDescent="0.2">
      <c r="G32646" s="64"/>
      <c r="H32646" s="64"/>
    </row>
    <row r="32647" spans="7:8" x14ac:dyDescent="0.2">
      <c r="G32647" s="64"/>
      <c r="H32647" s="64"/>
    </row>
    <row r="32648" spans="7:8" x14ac:dyDescent="0.2">
      <c r="G32648" s="64"/>
      <c r="H32648" s="64"/>
    </row>
    <row r="32649" spans="7:8" x14ac:dyDescent="0.2">
      <c r="G32649" s="64"/>
      <c r="H32649" s="64"/>
    </row>
    <row r="32650" spans="7:8" x14ac:dyDescent="0.2">
      <c r="G32650" s="64"/>
      <c r="H32650" s="64"/>
    </row>
    <row r="32651" spans="7:8" x14ac:dyDescent="0.2">
      <c r="G32651" s="64"/>
      <c r="H32651" s="64"/>
    </row>
    <row r="32652" spans="7:8" x14ac:dyDescent="0.2">
      <c r="G32652" s="64"/>
      <c r="H32652" s="64"/>
    </row>
    <row r="32653" spans="7:8" x14ac:dyDescent="0.2">
      <c r="G32653" s="64"/>
      <c r="H32653" s="64"/>
    </row>
    <row r="32654" spans="7:8" x14ac:dyDescent="0.2">
      <c r="G32654" s="64"/>
      <c r="H32654" s="64"/>
    </row>
    <row r="32655" spans="7:8" x14ac:dyDescent="0.2">
      <c r="G32655" s="64"/>
      <c r="H32655" s="64"/>
    </row>
    <row r="32656" spans="7:8" x14ac:dyDescent="0.2">
      <c r="G32656" s="64"/>
      <c r="H32656" s="64"/>
    </row>
  </sheetData>
  <customSheetViews>
    <customSheetView guid="{A25073CA-5C34-4EA2-A387-17F3F1E4E8C9}" topLeftCell="A7">
      <selection activeCell="A20" sqref="A20:A37"/>
      <pageMargins left="0.7" right="0.7" top="0.75" bottom="0.75" header="0.3" footer="0.3"/>
      <pageSetup paperSize="9" orientation="portrait" r:id="rId1"/>
    </customSheetView>
    <customSheetView guid="{583E56A5-AD52-4DBC-A581-ABF93B7BC189}">
      <selection activeCell="D128" sqref="D128"/>
      <pageMargins left="0.7" right="0.7" top="0.75" bottom="0.75" header="0.3" footer="0.3"/>
      <pageSetup paperSize="9" orientation="portrait" r:id="rId2"/>
    </customSheetView>
  </customSheetViews>
  <mergeCells count="1111">
    <mergeCell ref="L393:L395"/>
    <mergeCell ref="L397:L399"/>
    <mergeCell ref="L405:L406"/>
    <mergeCell ref="L407:L408"/>
    <mergeCell ref="L410:L417"/>
    <mergeCell ref="L418:L419"/>
    <mergeCell ref="L420:L422"/>
    <mergeCell ref="L423:L424"/>
    <mergeCell ref="K466:K467"/>
    <mergeCell ref="K476:K477"/>
    <mergeCell ref="K480:K482"/>
    <mergeCell ref="K483:K484"/>
    <mergeCell ref="K491:K492"/>
    <mergeCell ref="K493:K495"/>
    <mergeCell ref="K502:K504"/>
    <mergeCell ref="K508:K510"/>
    <mergeCell ref="K511:K512"/>
    <mergeCell ref="L426:L427"/>
    <mergeCell ref="L433:L434"/>
    <mergeCell ref="L438:L439"/>
    <mergeCell ref="L440:L443"/>
    <mergeCell ref="L444:L446"/>
    <mergeCell ref="L448:L449"/>
    <mergeCell ref="L459:L460"/>
    <mergeCell ref="L466:L467"/>
    <mergeCell ref="L476:L477"/>
    <mergeCell ref="L480:L482"/>
    <mergeCell ref="L483:L484"/>
    <mergeCell ref="L491:L492"/>
    <mergeCell ref="L493:L495"/>
    <mergeCell ref="L502:L504"/>
    <mergeCell ref="L508:L510"/>
    <mergeCell ref="J483:J484"/>
    <mergeCell ref="J491:J492"/>
    <mergeCell ref="J493:J495"/>
    <mergeCell ref="J502:J504"/>
    <mergeCell ref="J508:J510"/>
    <mergeCell ref="J511:J512"/>
    <mergeCell ref="K379:K380"/>
    <mergeCell ref="K382:K386"/>
    <mergeCell ref="K388:K389"/>
    <mergeCell ref="K393:K395"/>
    <mergeCell ref="K397:K399"/>
    <mergeCell ref="K405:K406"/>
    <mergeCell ref="K407:K408"/>
    <mergeCell ref="K410:K417"/>
    <mergeCell ref="K418:K419"/>
    <mergeCell ref="K420:K422"/>
    <mergeCell ref="K423:K424"/>
    <mergeCell ref="K426:K427"/>
    <mergeCell ref="K433:K434"/>
    <mergeCell ref="K438:K439"/>
    <mergeCell ref="K440:K443"/>
    <mergeCell ref="K444:K446"/>
    <mergeCell ref="K448:K449"/>
    <mergeCell ref="K459:K460"/>
    <mergeCell ref="J433:J434"/>
    <mergeCell ref="J438:J439"/>
    <mergeCell ref="J440:J443"/>
    <mergeCell ref="J444:J446"/>
    <mergeCell ref="J448:J449"/>
    <mergeCell ref="J459:J460"/>
    <mergeCell ref="J466:J467"/>
    <mergeCell ref="J476:J477"/>
    <mergeCell ref="J480:J482"/>
    <mergeCell ref="J393:J395"/>
    <mergeCell ref="J397:J399"/>
    <mergeCell ref="J405:J406"/>
    <mergeCell ref="J407:J408"/>
    <mergeCell ref="J410:J417"/>
    <mergeCell ref="J418:J419"/>
    <mergeCell ref="J420:J422"/>
    <mergeCell ref="J423:J424"/>
    <mergeCell ref="J426:J427"/>
    <mergeCell ref="P493:P495"/>
    <mergeCell ref="Q493:Q495"/>
    <mergeCell ref="P502:P504"/>
    <mergeCell ref="Q502:Q504"/>
    <mergeCell ref="P508:P510"/>
    <mergeCell ref="Q508:Q510"/>
    <mergeCell ref="P511:P512"/>
    <mergeCell ref="P466:P467"/>
    <mergeCell ref="Q466:Q467"/>
    <mergeCell ref="P476:P477"/>
    <mergeCell ref="Q476:Q477"/>
    <mergeCell ref="P480:P482"/>
    <mergeCell ref="Q480:Q482"/>
    <mergeCell ref="P483:P484"/>
    <mergeCell ref="Q483:Q484"/>
    <mergeCell ref="P491:P492"/>
    <mergeCell ref="Q491:Q492"/>
    <mergeCell ref="P438:P439"/>
    <mergeCell ref="Q438:Q439"/>
    <mergeCell ref="P440:P443"/>
    <mergeCell ref="Q440:Q443"/>
    <mergeCell ref="P444:P446"/>
    <mergeCell ref="Q444:Q446"/>
    <mergeCell ref="P448:P449"/>
    <mergeCell ref="Q448:Q449"/>
    <mergeCell ref="P459:P460"/>
    <mergeCell ref="Q459:Q460"/>
    <mergeCell ref="P418:P419"/>
    <mergeCell ref="Q418:Q419"/>
    <mergeCell ref="P420:P422"/>
    <mergeCell ref="Q420:Q422"/>
    <mergeCell ref="P423:P424"/>
    <mergeCell ref="Q423:Q424"/>
    <mergeCell ref="P426:P427"/>
    <mergeCell ref="Q426:Q427"/>
    <mergeCell ref="P433:P434"/>
    <mergeCell ref="Q433:Q434"/>
    <mergeCell ref="P393:P395"/>
    <mergeCell ref="Q393:Q395"/>
    <mergeCell ref="P397:P399"/>
    <mergeCell ref="Q397:Q399"/>
    <mergeCell ref="P405:P406"/>
    <mergeCell ref="Q405:Q406"/>
    <mergeCell ref="P407:P408"/>
    <mergeCell ref="Q407:Q408"/>
    <mergeCell ref="P410:P417"/>
    <mergeCell ref="Q410:Q417"/>
    <mergeCell ref="J376:J377"/>
    <mergeCell ref="K376:K377"/>
    <mergeCell ref="P376:P377"/>
    <mergeCell ref="Q376:Q377"/>
    <mergeCell ref="P379:P380"/>
    <mergeCell ref="Q379:Q380"/>
    <mergeCell ref="P382:P386"/>
    <mergeCell ref="Q382:Q386"/>
    <mergeCell ref="P388:P389"/>
    <mergeCell ref="Q388:Q389"/>
    <mergeCell ref="J379:J380"/>
    <mergeCell ref="J382:J386"/>
    <mergeCell ref="J388:J389"/>
    <mergeCell ref="L376:L377"/>
    <mergeCell ref="L379:L380"/>
    <mergeCell ref="L382:L386"/>
    <mergeCell ref="L388:L389"/>
    <mergeCell ref="P312:P313"/>
    <mergeCell ref="Q312:Q313"/>
    <mergeCell ref="P314:P316"/>
    <mergeCell ref="Q314:Q316"/>
    <mergeCell ref="P323:P324"/>
    <mergeCell ref="Q323:Q324"/>
    <mergeCell ref="D339:D341"/>
    <mergeCell ref="D346:D347"/>
    <mergeCell ref="D357:D359"/>
    <mergeCell ref="D365:D366"/>
    <mergeCell ref="G365:G366"/>
    <mergeCell ref="H365:H366"/>
    <mergeCell ref="G357:G361"/>
    <mergeCell ref="H357:H361"/>
    <mergeCell ref="G354:G355"/>
    <mergeCell ref="H354:H355"/>
    <mergeCell ref="G346:G349"/>
    <mergeCell ref="H346:H349"/>
    <mergeCell ref="G338:G341"/>
    <mergeCell ref="H338:H341"/>
    <mergeCell ref="E338:E341"/>
    <mergeCell ref="E346:E349"/>
    <mergeCell ref="E354:E355"/>
    <mergeCell ref="E357:E361"/>
    <mergeCell ref="E365:E366"/>
    <mergeCell ref="F330:F332"/>
    <mergeCell ref="Q365:Q366"/>
    <mergeCell ref="C330:C332"/>
    <mergeCell ref="C323:C324"/>
    <mergeCell ref="C314:C316"/>
    <mergeCell ref="C312:C313"/>
    <mergeCell ref="C310:C311"/>
    <mergeCell ref="C307:C308"/>
    <mergeCell ref="D314:D316"/>
    <mergeCell ref="D323:D324"/>
    <mergeCell ref="D330:D331"/>
    <mergeCell ref="P330:P332"/>
    <mergeCell ref="Q330:Q332"/>
    <mergeCell ref="J307:J308"/>
    <mergeCell ref="J310:J311"/>
    <mergeCell ref="J312:J313"/>
    <mergeCell ref="J314:J316"/>
    <mergeCell ref="J323:J324"/>
    <mergeCell ref="J330:J332"/>
    <mergeCell ref="K307:K308"/>
    <mergeCell ref="K310:K311"/>
    <mergeCell ref="L307:L308"/>
    <mergeCell ref="L310:L311"/>
    <mergeCell ref="K312:K313"/>
    <mergeCell ref="L312:L313"/>
    <mergeCell ref="K314:K316"/>
    <mergeCell ref="L314:L316"/>
    <mergeCell ref="K323:K324"/>
    <mergeCell ref="L323:L324"/>
    <mergeCell ref="K330:K332"/>
    <mergeCell ref="L330:L332"/>
    <mergeCell ref="P307:P308"/>
    <mergeCell ref="Q307:Q308"/>
    <mergeCell ref="Q310:Q311"/>
    <mergeCell ref="A330:A332"/>
    <mergeCell ref="B330:B332"/>
    <mergeCell ref="E307:E308"/>
    <mergeCell ref="I307:I308"/>
    <mergeCell ref="E310:E311"/>
    <mergeCell ref="I310:I311"/>
    <mergeCell ref="E312:E313"/>
    <mergeCell ref="I312:I313"/>
    <mergeCell ref="E314:E316"/>
    <mergeCell ref="I314:I316"/>
    <mergeCell ref="E323:E324"/>
    <mergeCell ref="I323:I324"/>
    <mergeCell ref="G323:G324"/>
    <mergeCell ref="H323:H324"/>
    <mergeCell ref="E330:E332"/>
    <mergeCell ref="G330:G332"/>
    <mergeCell ref="H330:H332"/>
    <mergeCell ref="I330:I332"/>
    <mergeCell ref="G314:G316"/>
    <mergeCell ref="H314:H316"/>
    <mergeCell ref="G312:G313"/>
    <mergeCell ref="H312:H313"/>
    <mergeCell ref="G310:G311"/>
    <mergeCell ref="H310:H311"/>
    <mergeCell ref="A307:A308"/>
    <mergeCell ref="B307:B308"/>
    <mergeCell ref="A310:A311"/>
    <mergeCell ref="B310:B311"/>
    <mergeCell ref="A312:A313"/>
    <mergeCell ref="B312:B313"/>
    <mergeCell ref="A314:A316"/>
    <mergeCell ref="B314:B316"/>
    <mergeCell ref="A323:A324"/>
    <mergeCell ref="B323:B324"/>
    <mergeCell ref="K304:K305"/>
    <mergeCell ref="L304:L305"/>
    <mergeCell ref="K285:K288"/>
    <mergeCell ref="L285:L288"/>
    <mergeCell ref="K289:K292"/>
    <mergeCell ref="L289:L292"/>
    <mergeCell ref="K293:K294"/>
    <mergeCell ref="L293:L294"/>
    <mergeCell ref="K297:K298"/>
    <mergeCell ref="L297:L298"/>
    <mergeCell ref="K299:K300"/>
    <mergeCell ref="L299:L300"/>
    <mergeCell ref="P293:P294"/>
    <mergeCell ref="Q293:Q294"/>
    <mergeCell ref="P297:P298"/>
    <mergeCell ref="Q297:Q298"/>
    <mergeCell ref="P299:P300"/>
    <mergeCell ref="Q299:Q300"/>
    <mergeCell ref="P304:P305"/>
    <mergeCell ref="Q304:Q305"/>
    <mergeCell ref="E285:E288"/>
    <mergeCell ref="F304:F305"/>
    <mergeCell ref="G307:G308"/>
    <mergeCell ref="H307:H308"/>
    <mergeCell ref="F307:F308"/>
    <mergeCell ref="F310:F311"/>
    <mergeCell ref="F312:F313"/>
    <mergeCell ref="F314:F316"/>
    <mergeCell ref="F323:F324"/>
    <mergeCell ref="P310:P311"/>
    <mergeCell ref="J270:J273"/>
    <mergeCell ref="J274:J276"/>
    <mergeCell ref="J281:J284"/>
    <mergeCell ref="J285:J288"/>
    <mergeCell ref="J289:J292"/>
    <mergeCell ref="J293:J294"/>
    <mergeCell ref="J297:J298"/>
    <mergeCell ref="J299:J300"/>
    <mergeCell ref="J304:J305"/>
    <mergeCell ref="K270:K273"/>
    <mergeCell ref="L270:L273"/>
    <mergeCell ref="K274:K276"/>
    <mergeCell ref="L274:L276"/>
    <mergeCell ref="K281:K284"/>
    <mergeCell ref="L281:L284"/>
    <mergeCell ref="P270:P273"/>
    <mergeCell ref="Q270:Q273"/>
    <mergeCell ref="P274:P276"/>
    <mergeCell ref="Q274:Q276"/>
    <mergeCell ref="P281:P284"/>
    <mergeCell ref="Q281:Q284"/>
    <mergeCell ref="P285:P288"/>
    <mergeCell ref="Q285:Q288"/>
    <mergeCell ref="P289:P292"/>
    <mergeCell ref="Q289:Q292"/>
    <mergeCell ref="K240:K241"/>
    <mergeCell ref="L240:L241"/>
    <mergeCell ref="K265:K266"/>
    <mergeCell ref="L265:L266"/>
    <mergeCell ref="A265:A266"/>
    <mergeCell ref="B265:B266"/>
    <mergeCell ref="C265:C266"/>
    <mergeCell ref="F265:F266"/>
    <mergeCell ref="G265:G266"/>
    <mergeCell ref="H265:H266"/>
    <mergeCell ref="I265:I266"/>
    <mergeCell ref="E265:E266"/>
    <mergeCell ref="A240:A241"/>
    <mergeCell ref="B240:B241"/>
    <mergeCell ref="C240:C241"/>
    <mergeCell ref="E240:E241"/>
    <mergeCell ref="I240:I241"/>
    <mergeCell ref="F240:F241"/>
    <mergeCell ref="P183:P185"/>
    <mergeCell ref="Q183:Q185"/>
    <mergeCell ref="P190:P191"/>
    <mergeCell ref="Q190:Q191"/>
    <mergeCell ref="P193:P194"/>
    <mergeCell ref="Q193:Q194"/>
    <mergeCell ref="P197:P198"/>
    <mergeCell ref="Q197:Q198"/>
    <mergeCell ref="J183:J185"/>
    <mergeCell ref="K183:K185"/>
    <mergeCell ref="L183:L185"/>
    <mergeCell ref="J190:J191"/>
    <mergeCell ref="J193:J194"/>
    <mergeCell ref="J197:J198"/>
    <mergeCell ref="K190:K191"/>
    <mergeCell ref="L190:L191"/>
    <mergeCell ref="K193:K194"/>
    <mergeCell ref="L193:L194"/>
    <mergeCell ref="K197:K198"/>
    <mergeCell ref="L197:L198"/>
    <mergeCell ref="A183:A185"/>
    <mergeCell ref="A190:A191"/>
    <mergeCell ref="A193:A194"/>
    <mergeCell ref="A197:A198"/>
    <mergeCell ref="C183:C185"/>
    <mergeCell ref="C190:C191"/>
    <mergeCell ref="C193:C194"/>
    <mergeCell ref="C197:C198"/>
    <mergeCell ref="B183:B185"/>
    <mergeCell ref="B190:B191"/>
    <mergeCell ref="B193:B194"/>
    <mergeCell ref="B197:B198"/>
    <mergeCell ref="E183:E185"/>
    <mergeCell ref="F183:F185"/>
    <mergeCell ref="G183:G185"/>
    <mergeCell ref="H183:H185"/>
    <mergeCell ref="I183:I185"/>
    <mergeCell ref="E190:E191"/>
    <mergeCell ref="F190:F191"/>
    <mergeCell ref="G190:G191"/>
    <mergeCell ref="H190:H191"/>
    <mergeCell ref="I190:I191"/>
    <mergeCell ref="A77:A78"/>
    <mergeCell ref="A79:A83"/>
    <mergeCell ref="A88:A90"/>
    <mergeCell ref="A104:A105"/>
    <mergeCell ref="A108:A124"/>
    <mergeCell ref="C77:C78"/>
    <mergeCell ref="C79:C83"/>
    <mergeCell ref="C104:C105"/>
    <mergeCell ref="C108:C124"/>
    <mergeCell ref="B77:B78"/>
    <mergeCell ref="B79:B83"/>
    <mergeCell ref="B88:B90"/>
    <mergeCell ref="B104:B105"/>
    <mergeCell ref="B108:B124"/>
    <mergeCell ref="D12:D13"/>
    <mergeCell ref="I10:I11"/>
    <mergeCell ref="I17:I18"/>
    <mergeCell ref="F19:F22"/>
    <mergeCell ref="I19:I22"/>
    <mergeCell ref="G10:G11"/>
    <mergeCell ref="H10:H11"/>
    <mergeCell ref="G17:G18"/>
    <mergeCell ref="H17:H18"/>
    <mergeCell ref="G19:G22"/>
    <mergeCell ref="H19:H22"/>
    <mergeCell ref="C17:C18"/>
    <mergeCell ref="C19:C22"/>
    <mergeCell ref="C25:C26"/>
    <mergeCell ref="C10:C11"/>
    <mergeCell ref="E61:E62"/>
    <mergeCell ref="E64:E68"/>
    <mergeCell ref="E73:E74"/>
    <mergeCell ref="A2:R2"/>
    <mergeCell ref="A4:A5"/>
    <mergeCell ref="B4:B5"/>
    <mergeCell ref="C4:C5"/>
    <mergeCell ref="D4:D5"/>
    <mergeCell ref="F4:F5"/>
    <mergeCell ref="G4:H4"/>
    <mergeCell ref="I4:I5"/>
    <mergeCell ref="J4:K4"/>
    <mergeCell ref="L4:L5"/>
    <mergeCell ref="M4:M5"/>
    <mergeCell ref="N4:N5"/>
    <mergeCell ref="A10:A11"/>
    <mergeCell ref="A17:A18"/>
    <mergeCell ref="A19:A22"/>
    <mergeCell ref="A25:A26"/>
    <mergeCell ref="B10:B11"/>
    <mergeCell ref="B17:B18"/>
    <mergeCell ref="B19:B22"/>
    <mergeCell ref="B25:B26"/>
    <mergeCell ref="Q25:Q26"/>
    <mergeCell ref="P19:P22"/>
    <mergeCell ref="Q19:Q22"/>
    <mergeCell ref="P17:P18"/>
    <mergeCell ref="Q17:Q18"/>
    <mergeCell ref="P4:Q4"/>
    <mergeCell ref="R4:R5"/>
    <mergeCell ref="E4:E5"/>
    <mergeCell ref="O4:O5"/>
    <mergeCell ref="E10:E11"/>
    <mergeCell ref="P10:P11"/>
    <mergeCell ref="Q10:Q11"/>
    <mergeCell ref="J10:J11"/>
    <mergeCell ref="L10:L11"/>
    <mergeCell ref="K10:K11"/>
    <mergeCell ref="K25:K26"/>
    <mergeCell ref="L25:L26"/>
    <mergeCell ref="E17:E18"/>
    <mergeCell ref="E19:E22"/>
    <mergeCell ref="E25:E26"/>
    <mergeCell ref="J17:J18"/>
    <mergeCell ref="L17:L18"/>
    <mergeCell ref="K17:K18"/>
    <mergeCell ref="J19:J22"/>
    <mergeCell ref="K19:K22"/>
    <mergeCell ref="L19:L22"/>
    <mergeCell ref="J25:J26"/>
    <mergeCell ref="I25:I26"/>
    <mergeCell ref="G25:G26"/>
    <mergeCell ref="H25:H26"/>
    <mergeCell ref="F25:F26"/>
    <mergeCell ref="P49:P51"/>
    <mergeCell ref="G40:G42"/>
    <mergeCell ref="H40:H42"/>
    <mergeCell ref="G49:G51"/>
    <mergeCell ref="H49:H51"/>
    <mergeCell ref="P25:P26"/>
    <mergeCell ref="Q49:Q51"/>
    <mergeCell ref="P40:P42"/>
    <mergeCell ref="Q40:Q42"/>
    <mergeCell ref="I40:I42"/>
    <mergeCell ref="I49:I51"/>
    <mergeCell ref="L40:L42"/>
    <mergeCell ref="L49:L51"/>
    <mergeCell ref="A36:A37"/>
    <mergeCell ref="B36:B37"/>
    <mergeCell ref="A40:A42"/>
    <mergeCell ref="B40:B42"/>
    <mergeCell ref="A49:A51"/>
    <mergeCell ref="B49:B51"/>
    <mergeCell ref="C36:C37"/>
    <mergeCell ref="C40:C42"/>
    <mergeCell ref="C49:C51"/>
    <mergeCell ref="J40:J42"/>
    <mergeCell ref="K40:K42"/>
    <mergeCell ref="J49:J51"/>
    <mergeCell ref="K49:K51"/>
    <mergeCell ref="E40:E42"/>
    <mergeCell ref="E49:E51"/>
    <mergeCell ref="F49:F51"/>
    <mergeCell ref="F40:F42"/>
    <mergeCell ref="A61:A62"/>
    <mergeCell ref="A64:A68"/>
    <mergeCell ref="A73:A74"/>
    <mergeCell ref="C61:C62"/>
    <mergeCell ref="C64:C68"/>
    <mergeCell ref="C73:C74"/>
    <mergeCell ref="B61:B62"/>
    <mergeCell ref="B64:B68"/>
    <mergeCell ref="B73:B74"/>
    <mergeCell ref="D65:D68"/>
    <mergeCell ref="D73:D74"/>
    <mergeCell ref="P61:P62"/>
    <mergeCell ref="Q61:Q62"/>
    <mergeCell ref="P64:P68"/>
    <mergeCell ref="Q64:Q68"/>
    <mergeCell ref="P73:P74"/>
    <mergeCell ref="Q73:Q74"/>
    <mergeCell ref="I61:I62"/>
    <mergeCell ref="I64:I68"/>
    <mergeCell ref="I73:I74"/>
    <mergeCell ref="J73:J74"/>
    <mergeCell ref="K73:K74"/>
    <mergeCell ref="L73:L74"/>
    <mergeCell ref="J64:J68"/>
    <mergeCell ref="K64:K68"/>
    <mergeCell ref="L64:L68"/>
    <mergeCell ref="J61:J62"/>
    <mergeCell ref="K61:K62"/>
    <mergeCell ref="L61:L62"/>
    <mergeCell ref="F64:F68"/>
    <mergeCell ref="F61:F62"/>
    <mergeCell ref="F73:F74"/>
    <mergeCell ref="G73:G74"/>
    <mergeCell ref="H73:H74"/>
    <mergeCell ref="G64:G68"/>
    <mergeCell ref="H64:H68"/>
    <mergeCell ref="G61:G62"/>
    <mergeCell ref="H61:H62"/>
    <mergeCell ref="P108:P124"/>
    <mergeCell ref="Q108:Q124"/>
    <mergeCell ref="J77:J78"/>
    <mergeCell ref="J79:J83"/>
    <mergeCell ref="J88:J90"/>
    <mergeCell ref="J104:J105"/>
    <mergeCell ref="J108:J124"/>
    <mergeCell ref="K77:K78"/>
    <mergeCell ref="L77:L78"/>
    <mergeCell ref="K79:K83"/>
    <mergeCell ref="P97:P100"/>
    <mergeCell ref="Q97:Q100"/>
    <mergeCell ref="L97:L100"/>
    <mergeCell ref="K104:K105"/>
    <mergeCell ref="L104:L105"/>
    <mergeCell ref="P104:P105"/>
    <mergeCell ref="Q104:Q105"/>
    <mergeCell ref="I104:I105"/>
    <mergeCell ref="G104:G105"/>
    <mergeCell ref="H104:H105"/>
    <mergeCell ref="D77:D78"/>
    <mergeCell ref="D79:D83"/>
    <mergeCell ref="D88:D90"/>
    <mergeCell ref="D93:D94"/>
    <mergeCell ref="P77:P78"/>
    <mergeCell ref="Q77:Q78"/>
    <mergeCell ref="P79:P83"/>
    <mergeCell ref="Q79:Q83"/>
    <mergeCell ref="P88:P90"/>
    <mergeCell ref="Q88:Q90"/>
    <mergeCell ref="G77:G78"/>
    <mergeCell ref="H77:H78"/>
    <mergeCell ref="L79:L83"/>
    <mergeCell ref="I79:I83"/>
    <mergeCell ref="I77:I78"/>
    <mergeCell ref="G82:G83"/>
    <mergeCell ref="H82:H83"/>
    <mergeCell ref="E77:E78"/>
    <mergeCell ref="E79:E83"/>
    <mergeCell ref="E88:E90"/>
    <mergeCell ref="F77:F78"/>
    <mergeCell ref="F79:F83"/>
    <mergeCell ref="F88:F90"/>
    <mergeCell ref="F104:F105"/>
    <mergeCell ref="G88:G90"/>
    <mergeCell ref="K108:K124"/>
    <mergeCell ref="L108:L124"/>
    <mergeCell ref="C88:C90"/>
    <mergeCell ref="D108:D121"/>
    <mergeCell ref="K88:K90"/>
    <mergeCell ref="L88:L90"/>
    <mergeCell ref="J97:J100"/>
    <mergeCell ref="K97:K100"/>
    <mergeCell ref="D122:D124"/>
    <mergeCell ref="G108:G124"/>
    <mergeCell ref="H108:H124"/>
    <mergeCell ref="I108:I124"/>
    <mergeCell ref="H88:H90"/>
    <mergeCell ref="I88:I90"/>
    <mergeCell ref="E104:E105"/>
    <mergeCell ref="E108:E124"/>
    <mergeCell ref="F108:F124"/>
    <mergeCell ref="A175:A176"/>
    <mergeCell ref="B175:B176"/>
    <mergeCell ref="E131:E142"/>
    <mergeCell ref="E145:E148"/>
    <mergeCell ref="E150:E162"/>
    <mergeCell ref="E163:E167"/>
    <mergeCell ref="E168:E174"/>
    <mergeCell ref="E175:E176"/>
    <mergeCell ref="F175:F176"/>
    <mergeCell ref="F168:F174"/>
    <mergeCell ref="F163:F167"/>
    <mergeCell ref="F150:F162"/>
    <mergeCell ref="F145:F148"/>
    <mergeCell ref="F131:F142"/>
    <mergeCell ref="A131:A142"/>
    <mergeCell ref="B131:B142"/>
    <mergeCell ref="A145:A148"/>
    <mergeCell ref="B145:B148"/>
    <mergeCell ref="A150:A162"/>
    <mergeCell ref="B150:B162"/>
    <mergeCell ref="A163:A167"/>
    <mergeCell ref="B163:B167"/>
    <mergeCell ref="A168:A174"/>
    <mergeCell ref="B168:B174"/>
    <mergeCell ref="C175:C176"/>
    <mergeCell ref="I131:I142"/>
    <mergeCell ref="I145:I148"/>
    <mergeCell ref="I150:I162"/>
    <mergeCell ref="I163:I167"/>
    <mergeCell ref="I168:I174"/>
    <mergeCell ref="I175:I176"/>
    <mergeCell ref="G168:G174"/>
    <mergeCell ref="H168:H174"/>
    <mergeCell ref="G175:G176"/>
    <mergeCell ref="H175:H176"/>
    <mergeCell ref="D131:D142"/>
    <mergeCell ref="D145:D148"/>
    <mergeCell ref="D151:D156"/>
    <mergeCell ref="D158:D162"/>
    <mergeCell ref="D166:D167"/>
    <mergeCell ref="D169:D174"/>
    <mergeCell ref="G131:G142"/>
    <mergeCell ref="H131:H142"/>
    <mergeCell ref="G145:G148"/>
    <mergeCell ref="H145:H148"/>
    <mergeCell ref="G150:G162"/>
    <mergeCell ref="G163:G167"/>
    <mergeCell ref="H163:H167"/>
    <mergeCell ref="J145:J148"/>
    <mergeCell ref="J150:J162"/>
    <mergeCell ref="J163:J167"/>
    <mergeCell ref="J168:J174"/>
    <mergeCell ref="J175:J176"/>
    <mergeCell ref="K131:K142"/>
    <mergeCell ref="L131:L142"/>
    <mergeCell ref="K145:K148"/>
    <mergeCell ref="L145:L148"/>
    <mergeCell ref="K150:K162"/>
    <mergeCell ref="L150:L162"/>
    <mergeCell ref="K163:K167"/>
    <mergeCell ref="L163:L167"/>
    <mergeCell ref="K168:K174"/>
    <mergeCell ref="L168:L174"/>
    <mergeCell ref="K175:K176"/>
    <mergeCell ref="L175:L176"/>
    <mergeCell ref="P131:P142"/>
    <mergeCell ref="Q131:Q142"/>
    <mergeCell ref="P145:P148"/>
    <mergeCell ref="Q145:Q148"/>
    <mergeCell ref="D190:D191"/>
    <mergeCell ref="E193:E194"/>
    <mergeCell ref="F193:F194"/>
    <mergeCell ref="G193:G194"/>
    <mergeCell ref="H193:H194"/>
    <mergeCell ref="I193:I194"/>
    <mergeCell ref="E197:E198"/>
    <mergeCell ref="F197:F198"/>
    <mergeCell ref="G197:G198"/>
    <mergeCell ref="H197:H198"/>
    <mergeCell ref="I197:I198"/>
    <mergeCell ref="C203:C205"/>
    <mergeCell ref="C208:C214"/>
    <mergeCell ref="P150:P162"/>
    <mergeCell ref="Q150:Q162"/>
    <mergeCell ref="P163:P167"/>
    <mergeCell ref="Q163:Q167"/>
    <mergeCell ref="P168:P174"/>
    <mergeCell ref="Q168:Q174"/>
    <mergeCell ref="C131:C142"/>
    <mergeCell ref="C145:C148"/>
    <mergeCell ref="C150:C162"/>
    <mergeCell ref="C163:C167"/>
    <mergeCell ref="C168:C174"/>
    <mergeCell ref="H150:H162"/>
    <mergeCell ref="P175:P176"/>
    <mergeCell ref="Q175:Q176"/>
    <mergeCell ref="J131:J142"/>
    <mergeCell ref="C219:C222"/>
    <mergeCell ref="C223:C231"/>
    <mergeCell ref="C236:C238"/>
    <mergeCell ref="D224:D227"/>
    <mergeCell ref="D229:D231"/>
    <mergeCell ref="D219:D220"/>
    <mergeCell ref="D221:D222"/>
    <mergeCell ref="D209:D214"/>
    <mergeCell ref="D204:D205"/>
    <mergeCell ref="A203:A205"/>
    <mergeCell ref="B203:B205"/>
    <mergeCell ref="A208:A214"/>
    <mergeCell ref="B208:B214"/>
    <mergeCell ref="A219:A222"/>
    <mergeCell ref="B219:B222"/>
    <mergeCell ref="A223:A231"/>
    <mergeCell ref="B223:B231"/>
    <mergeCell ref="A236:A238"/>
    <mergeCell ref="B236:B238"/>
    <mergeCell ref="Q223:Q231"/>
    <mergeCell ref="P219:P222"/>
    <mergeCell ref="Q219:Q222"/>
    <mergeCell ref="P208:P214"/>
    <mergeCell ref="Q208:Q214"/>
    <mergeCell ref="P203:P205"/>
    <mergeCell ref="Q203:Q205"/>
    <mergeCell ref="P236:P238"/>
    <mergeCell ref="L236:L238"/>
    <mergeCell ref="P240:P241"/>
    <mergeCell ref="Q240:Q241"/>
    <mergeCell ref="P265:P266"/>
    <mergeCell ref="Q265:Q266"/>
    <mergeCell ref="J240:J241"/>
    <mergeCell ref="J265:J266"/>
    <mergeCell ref="G203:G205"/>
    <mergeCell ref="H203:H205"/>
    <mergeCell ref="I203:I205"/>
    <mergeCell ref="G236:G238"/>
    <mergeCell ref="H236:H238"/>
    <mergeCell ref="I236:I238"/>
    <mergeCell ref="G208:G214"/>
    <mergeCell ref="J203:J205"/>
    <mergeCell ref="K203:K205"/>
    <mergeCell ref="J208:J214"/>
    <mergeCell ref="K208:K214"/>
    <mergeCell ref="J219:J222"/>
    <mergeCell ref="K219:K222"/>
    <mergeCell ref="L208:L214"/>
    <mergeCell ref="L219:L222"/>
    <mergeCell ref="L223:L231"/>
    <mergeCell ref="Q236:Q238"/>
    <mergeCell ref="P223:P231"/>
    <mergeCell ref="J223:J231"/>
    <mergeCell ref="K223:K231"/>
    <mergeCell ref="J236:J238"/>
    <mergeCell ref="K236:K238"/>
    <mergeCell ref="L203:L205"/>
    <mergeCell ref="E236:E238"/>
    <mergeCell ref="F236:F238"/>
    <mergeCell ref="F219:F222"/>
    <mergeCell ref="F208:F214"/>
    <mergeCell ref="F203:F205"/>
    <mergeCell ref="H208:H214"/>
    <mergeCell ref="I208:I214"/>
    <mergeCell ref="G219:G222"/>
    <mergeCell ref="H219:H222"/>
    <mergeCell ref="I219:I222"/>
    <mergeCell ref="G223:G231"/>
    <mergeCell ref="H223:H231"/>
    <mergeCell ref="I223:I231"/>
    <mergeCell ref="F223:F231"/>
    <mergeCell ref="E203:E205"/>
    <mergeCell ref="E208:E214"/>
    <mergeCell ref="E219:E222"/>
    <mergeCell ref="E223:E231"/>
    <mergeCell ref="A270:A273"/>
    <mergeCell ref="A274:A276"/>
    <mergeCell ref="A281:A284"/>
    <mergeCell ref="A285:A288"/>
    <mergeCell ref="A289:A292"/>
    <mergeCell ref="A293:A294"/>
    <mergeCell ref="A297:A298"/>
    <mergeCell ref="A299:A300"/>
    <mergeCell ref="A304:A305"/>
    <mergeCell ref="E304:E305"/>
    <mergeCell ref="B270:B273"/>
    <mergeCell ref="B274:B276"/>
    <mergeCell ref="B281:B284"/>
    <mergeCell ref="B285:B288"/>
    <mergeCell ref="B289:B292"/>
    <mergeCell ref="B293:B294"/>
    <mergeCell ref="B297:B298"/>
    <mergeCell ref="B299:B300"/>
    <mergeCell ref="B304:B305"/>
    <mergeCell ref="C270:C273"/>
    <mergeCell ref="C274:C276"/>
    <mergeCell ref="C281:C284"/>
    <mergeCell ref="C285:C288"/>
    <mergeCell ref="C289:C292"/>
    <mergeCell ref="C293:C294"/>
    <mergeCell ref="C297:C298"/>
    <mergeCell ref="C299:C300"/>
    <mergeCell ref="C304:C305"/>
    <mergeCell ref="D271:D273"/>
    <mergeCell ref="E270:E273"/>
    <mergeCell ref="E274:E276"/>
    <mergeCell ref="E281:E284"/>
    <mergeCell ref="I270:I273"/>
    <mergeCell ref="I274:I276"/>
    <mergeCell ref="I304:I305"/>
    <mergeCell ref="I299:I300"/>
    <mergeCell ref="I297:I298"/>
    <mergeCell ref="I293:I294"/>
    <mergeCell ref="I289:I292"/>
    <mergeCell ref="I285:I288"/>
    <mergeCell ref="I281:I284"/>
    <mergeCell ref="G304:G305"/>
    <mergeCell ref="H304:H305"/>
    <mergeCell ref="G299:G300"/>
    <mergeCell ref="H299:H300"/>
    <mergeCell ref="G297:G298"/>
    <mergeCell ref="H297:H298"/>
    <mergeCell ref="G293:G294"/>
    <mergeCell ref="G274:G276"/>
    <mergeCell ref="H274:H276"/>
    <mergeCell ref="G270:G273"/>
    <mergeCell ref="H270:H273"/>
    <mergeCell ref="F270:F273"/>
    <mergeCell ref="F274:F276"/>
    <mergeCell ref="D283:D284"/>
    <mergeCell ref="D286:D288"/>
    <mergeCell ref="D289:D292"/>
    <mergeCell ref="D299:D300"/>
    <mergeCell ref="H293:H294"/>
    <mergeCell ref="G289:G292"/>
    <mergeCell ref="H289:H292"/>
    <mergeCell ref="G285:G288"/>
    <mergeCell ref="H285:H288"/>
    <mergeCell ref="F281:F284"/>
    <mergeCell ref="G281:G284"/>
    <mergeCell ref="H281:H284"/>
    <mergeCell ref="F285:F288"/>
    <mergeCell ref="F289:F292"/>
    <mergeCell ref="F293:F294"/>
    <mergeCell ref="F297:F298"/>
    <mergeCell ref="F299:F300"/>
    <mergeCell ref="E289:E292"/>
    <mergeCell ref="E293:E294"/>
    <mergeCell ref="E297:E298"/>
    <mergeCell ref="E299:E300"/>
    <mergeCell ref="A338:A341"/>
    <mergeCell ref="A346:A349"/>
    <mergeCell ref="A354:A355"/>
    <mergeCell ref="A357:A361"/>
    <mergeCell ref="A365:A366"/>
    <mergeCell ref="A367:A368"/>
    <mergeCell ref="A370:A371"/>
    <mergeCell ref="A373:A375"/>
    <mergeCell ref="C338:C341"/>
    <mergeCell ref="C346:C349"/>
    <mergeCell ref="C354:C355"/>
    <mergeCell ref="C357:C361"/>
    <mergeCell ref="C365:C366"/>
    <mergeCell ref="C367:C368"/>
    <mergeCell ref="C370:C371"/>
    <mergeCell ref="C373:C375"/>
    <mergeCell ref="B338:B341"/>
    <mergeCell ref="B346:B349"/>
    <mergeCell ref="B354:B355"/>
    <mergeCell ref="B357:B361"/>
    <mergeCell ref="B365:B366"/>
    <mergeCell ref="B367:B368"/>
    <mergeCell ref="B370:B371"/>
    <mergeCell ref="B373:B375"/>
    <mergeCell ref="E367:E368"/>
    <mergeCell ref="E370:E371"/>
    <mergeCell ref="J370:J371"/>
    <mergeCell ref="E373:E375"/>
    <mergeCell ref="I373:I375"/>
    <mergeCell ref="I370:I371"/>
    <mergeCell ref="I367:I368"/>
    <mergeCell ref="I365:I366"/>
    <mergeCell ref="I357:I361"/>
    <mergeCell ref="G373:G375"/>
    <mergeCell ref="I354:I355"/>
    <mergeCell ref="I346:I349"/>
    <mergeCell ref="I338:I341"/>
    <mergeCell ref="F338:F341"/>
    <mergeCell ref="F346:F349"/>
    <mergeCell ref="F354:F355"/>
    <mergeCell ref="F357:F361"/>
    <mergeCell ref="F365:F366"/>
    <mergeCell ref="F367:F368"/>
    <mergeCell ref="P367:P368"/>
    <mergeCell ref="Q367:Q368"/>
    <mergeCell ref="P373:P375"/>
    <mergeCell ref="Q373:Q375"/>
    <mergeCell ref="P370:P371"/>
    <mergeCell ref="Q370:Q371"/>
    <mergeCell ref="J338:J341"/>
    <mergeCell ref="J346:J349"/>
    <mergeCell ref="J354:J355"/>
    <mergeCell ref="J357:J361"/>
    <mergeCell ref="K367:K368"/>
    <mergeCell ref="J365:J366"/>
    <mergeCell ref="J367:J368"/>
    <mergeCell ref="K365:K366"/>
    <mergeCell ref="L365:L366"/>
    <mergeCell ref="L338:L341"/>
    <mergeCell ref="K338:K341"/>
    <mergeCell ref="K346:K349"/>
    <mergeCell ref="L346:L349"/>
    <mergeCell ref="K354:K355"/>
    <mergeCell ref="L354:L355"/>
    <mergeCell ref="K357:K361"/>
    <mergeCell ref="L357:L361"/>
    <mergeCell ref="P338:P341"/>
    <mergeCell ref="Q338:Q341"/>
    <mergeCell ref="P346:P349"/>
    <mergeCell ref="Q346:Q349"/>
    <mergeCell ref="P354:P355"/>
    <mergeCell ref="Q354:Q355"/>
    <mergeCell ref="P357:P361"/>
    <mergeCell ref="Q357:Q361"/>
    <mergeCell ref="P365:P366"/>
    <mergeCell ref="L367:L368"/>
    <mergeCell ref="K370:K371"/>
    <mergeCell ref="L370:L371"/>
    <mergeCell ref="K373:K375"/>
    <mergeCell ref="L373:L375"/>
    <mergeCell ref="M370:M371"/>
    <mergeCell ref="J373:J375"/>
    <mergeCell ref="F373:F375"/>
    <mergeCell ref="F370:F371"/>
    <mergeCell ref="H373:H375"/>
    <mergeCell ref="G370:G371"/>
    <mergeCell ref="H370:H371"/>
    <mergeCell ref="G367:G368"/>
    <mergeCell ref="H367:H368"/>
    <mergeCell ref="A450:A458"/>
    <mergeCell ref="A459:A460"/>
    <mergeCell ref="B397:B399"/>
    <mergeCell ref="B402:B404"/>
    <mergeCell ref="B405:B424"/>
    <mergeCell ref="B426:B428"/>
    <mergeCell ref="B429:B431"/>
    <mergeCell ref="B432:B434"/>
    <mergeCell ref="B438:B449"/>
    <mergeCell ref="B450:B458"/>
    <mergeCell ref="B459:B460"/>
    <mergeCell ref="I420:I422"/>
    <mergeCell ref="I418:I419"/>
    <mergeCell ref="I410:I417"/>
    <mergeCell ref="I407:I408"/>
    <mergeCell ref="I397:I399"/>
    <mergeCell ref="I388:I389"/>
    <mergeCell ref="I382:I386"/>
    <mergeCell ref="A461:A462"/>
    <mergeCell ref="A466:A467"/>
    <mergeCell ref="A469:A470"/>
    <mergeCell ref="A471:A473"/>
    <mergeCell ref="A475:A477"/>
    <mergeCell ref="A480:A482"/>
    <mergeCell ref="A376:A377"/>
    <mergeCell ref="A379:A391"/>
    <mergeCell ref="A393:A395"/>
    <mergeCell ref="A397:A399"/>
    <mergeCell ref="A402:A404"/>
    <mergeCell ref="A405:A424"/>
    <mergeCell ref="A426:A428"/>
    <mergeCell ref="A429:A431"/>
    <mergeCell ref="A432:A434"/>
    <mergeCell ref="A483:A484"/>
    <mergeCell ref="A491:A492"/>
    <mergeCell ref="A493:A496"/>
    <mergeCell ref="A498:A499"/>
    <mergeCell ref="A502:A504"/>
    <mergeCell ref="A508:A510"/>
    <mergeCell ref="A511:A512"/>
    <mergeCell ref="C376:C377"/>
    <mergeCell ref="C379:C391"/>
    <mergeCell ref="C393:C395"/>
    <mergeCell ref="C397:C399"/>
    <mergeCell ref="C402:C404"/>
    <mergeCell ref="C405:C424"/>
    <mergeCell ref="C426:C428"/>
    <mergeCell ref="C429:C431"/>
    <mergeCell ref="C432:C434"/>
    <mergeCell ref="C438:C449"/>
    <mergeCell ref="C450:C458"/>
    <mergeCell ref="C459:C460"/>
    <mergeCell ref="C461:C462"/>
    <mergeCell ref="C469:C470"/>
    <mergeCell ref="C471:C473"/>
    <mergeCell ref="C475:C477"/>
    <mergeCell ref="A438:A449"/>
    <mergeCell ref="C480:C482"/>
    <mergeCell ref="C483:C484"/>
    <mergeCell ref="C491:C492"/>
    <mergeCell ref="C498:C499"/>
    <mergeCell ref="C502:C504"/>
    <mergeCell ref="C508:C510"/>
    <mergeCell ref="C511:C512"/>
    <mergeCell ref="B376:B377"/>
    <mergeCell ref="B379:B391"/>
    <mergeCell ref="B393:B395"/>
    <mergeCell ref="B461:B462"/>
    <mergeCell ref="B466:B467"/>
    <mergeCell ref="B469:B470"/>
    <mergeCell ref="B471:B473"/>
    <mergeCell ref="B475:B477"/>
    <mergeCell ref="B480:B482"/>
    <mergeCell ref="B483:B484"/>
    <mergeCell ref="B491:B492"/>
    <mergeCell ref="B493:B496"/>
    <mergeCell ref="B498:B499"/>
    <mergeCell ref="B502:B504"/>
    <mergeCell ref="B508:B510"/>
    <mergeCell ref="B511:B512"/>
    <mergeCell ref="E376:E377"/>
    <mergeCell ref="E379:E380"/>
    <mergeCell ref="E382:E386"/>
    <mergeCell ref="E388:E389"/>
    <mergeCell ref="E393:E395"/>
    <mergeCell ref="E397:E399"/>
    <mergeCell ref="E405:E406"/>
    <mergeCell ref="E407:E408"/>
    <mergeCell ref="E410:E417"/>
    <mergeCell ref="E418:E419"/>
    <mergeCell ref="E420:E422"/>
    <mergeCell ref="E423:E424"/>
    <mergeCell ref="E426:E427"/>
    <mergeCell ref="E433:E434"/>
    <mergeCell ref="E438:E439"/>
    <mergeCell ref="E440:E443"/>
    <mergeCell ref="E502:E504"/>
    <mergeCell ref="E508:E510"/>
    <mergeCell ref="E511:E512"/>
    <mergeCell ref="I511:I512"/>
    <mergeCell ref="I508:I510"/>
    <mergeCell ref="I502:I504"/>
    <mergeCell ref="I493:I495"/>
    <mergeCell ref="I491:I492"/>
    <mergeCell ref="E444:E446"/>
    <mergeCell ref="E448:E449"/>
    <mergeCell ref="E459:E460"/>
    <mergeCell ref="E466:E467"/>
    <mergeCell ref="E476:E477"/>
    <mergeCell ref="E480:E482"/>
    <mergeCell ref="E483:E484"/>
    <mergeCell ref="E491:E492"/>
    <mergeCell ref="E493:E495"/>
    <mergeCell ref="I433:I434"/>
    <mergeCell ref="I426:I427"/>
    <mergeCell ref="I423:I424"/>
    <mergeCell ref="I483:I484"/>
    <mergeCell ref="I480:I482"/>
    <mergeCell ref="I476:I477"/>
    <mergeCell ref="I466:I467"/>
    <mergeCell ref="I459:I460"/>
    <mergeCell ref="I448:I449"/>
    <mergeCell ref="I444:I446"/>
    <mergeCell ref="I440:I443"/>
    <mergeCell ref="I438:I439"/>
    <mergeCell ref="F444:F446"/>
    <mergeCell ref="F511:F512"/>
    <mergeCell ref="F508:F510"/>
    <mergeCell ref="F502:F504"/>
    <mergeCell ref="F493:F495"/>
    <mergeCell ref="F491:F492"/>
    <mergeCell ref="I379:I380"/>
    <mergeCell ref="I376:I377"/>
    <mergeCell ref="I393:I395"/>
    <mergeCell ref="F376:F377"/>
    <mergeCell ref="F405:F406"/>
    <mergeCell ref="F407:F408"/>
    <mergeCell ref="F410:F417"/>
    <mergeCell ref="F397:F399"/>
    <mergeCell ref="F393:F395"/>
    <mergeCell ref="F388:F389"/>
    <mergeCell ref="F382:F386"/>
    <mergeCell ref="F379:F380"/>
    <mergeCell ref="F418:F419"/>
    <mergeCell ref="F420:F422"/>
    <mergeCell ref="F438:F439"/>
    <mergeCell ref="F440:F443"/>
    <mergeCell ref="G433:G434"/>
    <mergeCell ref="H433:H434"/>
    <mergeCell ref="G438:G439"/>
    <mergeCell ref="H438:H439"/>
    <mergeCell ref="G440:G443"/>
    <mergeCell ref="H440:H443"/>
    <mergeCell ref="F480:F482"/>
    <mergeCell ref="F476:F477"/>
    <mergeCell ref="F466:F467"/>
    <mergeCell ref="F448:F449"/>
    <mergeCell ref="F433:F434"/>
    <mergeCell ref="F426:F427"/>
    <mergeCell ref="F423:F424"/>
    <mergeCell ref="G376:G377"/>
    <mergeCell ref="H376:H377"/>
    <mergeCell ref="G382:G386"/>
    <mergeCell ref="H382:H386"/>
    <mergeCell ref="G388:G389"/>
    <mergeCell ref="H388:H389"/>
    <mergeCell ref="G393:G395"/>
    <mergeCell ref="H393:H395"/>
    <mergeCell ref="H397:H399"/>
    <mergeCell ref="G397:G399"/>
    <mergeCell ref="G405:G406"/>
    <mergeCell ref="H405:H406"/>
    <mergeCell ref="G407:G408"/>
    <mergeCell ref="H407:H408"/>
    <mergeCell ref="G410:G417"/>
    <mergeCell ref="H410:H417"/>
    <mergeCell ref="G418:G419"/>
    <mergeCell ref="H418:H419"/>
    <mergeCell ref="G420:G422"/>
    <mergeCell ref="H420:H422"/>
    <mergeCell ref="G423:G424"/>
    <mergeCell ref="H423:H424"/>
    <mergeCell ref="G426:G427"/>
    <mergeCell ref="H426:H427"/>
    <mergeCell ref="L511:L512"/>
    <mergeCell ref="G502:G504"/>
    <mergeCell ref="H502:H504"/>
    <mergeCell ref="G508:G510"/>
    <mergeCell ref="H508:H510"/>
    <mergeCell ref="G511:G512"/>
    <mergeCell ref="H511:H512"/>
    <mergeCell ref="D494:D495"/>
    <mergeCell ref="D459:D460"/>
    <mergeCell ref="D440:D443"/>
    <mergeCell ref="D438:D439"/>
    <mergeCell ref="D410:D417"/>
    <mergeCell ref="D398:D399"/>
    <mergeCell ref="G444:G446"/>
    <mergeCell ref="H444:H446"/>
    <mergeCell ref="G448:G449"/>
    <mergeCell ref="H448:H449"/>
    <mergeCell ref="F459:F460"/>
    <mergeCell ref="G459:G460"/>
    <mergeCell ref="G466:G467"/>
    <mergeCell ref="H466:H467"/>
    <mergeCell ref="G476:G477"/>
    <mergeCell ref="H476:H477"/>
    <mergeCell ref="G480:G482"/>
    <mergeCell ref="H480:H482"/>
    <mergeCell ref="G483:G484"/>
    <mergeCell ref="H483:H484"/>
    <mergeCell ref="G491:G492"/>
    <mergeCell ref="H491:H492"/>
    <mergeCell ref="G493:G495"/>
    <mergeCell ref="H493:H495"/>
    <mergeCell ref="F483:F484"/>
  </mergeCells>
  <pageMargins left="0.7" right="0.7" top="0.75" bottom="0.75" header="0.3" footer="0.3"/>
  <pageSetup paperSize="9" orientation="portrait"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Справочник!$A$1:$A$27</xm:f>
          </x14:formula1>
          <xm:sqref>D7:D12 D14:D65 D69:D73 D75:D77 D79 D84:D88 D91:D93 D95:D108 D122 D125:D131 D143:D145 D149:D151 D157:D158 D163:D166 D168:D169 D175:D190 D206:D209 D228:D229 D223:D224 D221 D215:D219 D192:D204 D232:D271 D274:D283 D285:D286 D289 D293:D299 D301:D314 D317:D323 D325:D330 D332:D339 D342:D346 D348:D357 D360:D365 D496:D1156 D461:D494 D444:D459 D440 D418:D438 D367:D398 D400:D410</xm:sqref>
        </x14:dataValidation>
        <x14:dataValidation type="list" allowBlank="1" showInputMessage="1" showErrorMessage="1">
          <x14:formula1>
            <xm:f>Справочник!A1:A27</xm:f>
          </x14:formula1>
          <xm:sqref>D1048357:D1048576 D6</xm:sqref>
        </x14:dataValidation>
        <x14:dataValidation type="list" allowBlank="1" showInputMessage="1" showErrorMessage="1">
          <x14:formula1>
            <xm:f>Справочник!A1368:A1394</xm:f>
          </x14:formula1>
          <xm:sqref>D1157:D1048356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showFormulas="1" topLeftCell="A19" workbookViewId="0">
      <selection activeCell="A27" sqref="A27"/>
    </sheetView>
  </sheetViews>
  <sheetFormatPr defaultRowHeight="12.75" x14ac:dyDescent="0.2"/>
  <cols>
    <col min="1" max="1" width="65" customWidth="1"/>
  </cols>
  <sheetData>
    <row r="1" spans="1:1" ht="15.75" x14ac:dyDescent="0.2">
      <c r="A1" s="1" t="s">
        <v>10</v>
      </c>
    </row>
    <row r="2" spans="1:1" ht="15.75" x14ac:dyDescent="0.2">
      <c r="A2" s="1" t="s">
        <v>11</v>
      </c>
    </row>
    <row r="3" spans="1:1" ht="15.75" x14ac:dyDescent="0.2">
      <c r="A3" s="1" t="s">
        <v>37</v>
      </c>
    </row>
    <row r="4" spans="1:1" ht="15.75" x14ac:dyDescent="0.2">
      <c r="A4" s="1" t="s">
        <v>12</v>
      </c>
    </row>
    <row r="5" spans="1:1" ht="15.75" x14ac:dyDescent="0.2">
      <c r="A5" s="1" t="s">
        <v>13</v>
      </c>
    </row>
    <row r="6" spans="1:1" ht="15.75" x14ac:dyDescent="0.2">
      <c r="A6" s="1" t="s">
        <v>14</v>
      </c>
    </row>
    <row r="7" spans="1:1" ht="15.75" x14ac:dyDescent="0.2">
      <c r="A7" s="1" t="s">
        <v>15</v>
      </c>
    </row>
    <row r="8" spans="1:1" ht="15.75" x14ac:dyDescent="0.2">
      <c r="A8" s="1" t="s">
        <v>16</v>
      </c>
    </row>
    <row r="9" spans="1:1" ht="15.75" x14ac:dyDescent="0.2">
      <c r="A9" s="1" t="s">
        <v>17</v>
      </c>
    </row>
    <row r="10" spans="1:1" ht="15.75" x14ac:dyDescent="0.2">
      <c r="A10" s="1" t="s">
        <v>18</v>
      </c>
    </row>
    <row r="11" spans="1:1" ht="15.75" x14ac:dyDescent="0.2">
      <c r="A11" s="1" t="s">
        <v>19</v>
      </c>
    </row>
    <row r="12" spans="1:1" ht="15.75" x14ac:dyDescent="0.2">
      <c r="A12" s="1" t="s">
        <v>20</v>
      </c>
    </row>
    <row r="13" spans="1:1" ht="15.75" x14ac:dyDescent="0.2">
      <c r="A13" s="1" t="s">
        <v>21</v>
      </c>
    </row>
    <row r="14" spans="1:1" ht="15.75" x14ac:dyDescent="0.2">
      <c r="A14" s="1" t="s">
        <v>22</v>
      </c>
    </row>
    <row r="15" spans="1:1" ht="15.75" x14ac:dyDescent="0.2">
      <c r="A15" s="1" t="s">
        <v>23</v>
      </c>
    </row>
    <row r="16" spans="1:1" ht="15.75" x14ac:dyDescent="0.2">
      <c r="A16" s="1" t="s">
        <v>24</v>
      </c>
    </row>
    <row r="17" spans="1:1" ht="15.75" x14ac:dyDescent="0.2">
      <c r="A17" s="1" t="s">
        <v>25</v>
      </c>
    </row>
    <row r="18" spans="1:1" ht="15.75" x14ac:dyDescent="0.2">
      <c r="A18" s="1" t="s">
        <v>26</v>
      </c>
    </row>
    <row r="19" spans="1:1" ht="15.75" x14ac:dyDescent="0.2">
      <c r="A19" s="1" t="s">
        <v>27</v>
      </c>
    </row>
    <row r="20" spans="1:1" ht="15.75" x14ac:dyDescent="0.2">
      <c r="A20" s="1" t="s">
        <v>28</v>
      </c>
    </row>
    <row r="21" spans="1:1" ht="15.75" x14ac:dyDescent="0.2">
      <c r="A21" s="1" t="s">
        <v>29</v>
      </c>
    </row>
    <row r="22" spans="1:1" ht="15.75" x14ac:dyDescent="0.2">
      <c r="A22" s="1" t="s">
        <v>30</v>
      </c>
    </row>
    <row r="23" spans="1:1" ht="15.75" x14ac:dyDescent="0.2">
      <c r="A23" s="1" t="s">
        <v>31</v>
      </c>
    </row>
    <row r="24" spans="1:1" ht="15.75" x14ac:dyDescent="0.2">
      <c r="A24" s="1" t="s">
        <v>32</v>
      </c>
    </row>
    <row r="25" spans="1:1" ht="15.75" x14ac:dyDescent="0.2">
      <c r="A25" s="1" t="s">
        <v>33</v>
      </c>
    </row>
    <row r="26" spans="1:1" ht="15.75" x14ac:dyDescent="0.2">
      <c r="A26" s="1" t="s">
        <v>34</v>
      </c>
    </row>
    <row r="27" spans="1:1" ht="15.75" x14ac:dyDescent="0.2">
      <c r="A27" s="1" t="s">
        <v>38</v>
      </c>
    </row>
  </sheetData>
  <sheetProtection selectLockedCells="1" selectUnlockedCells="1"/>
  <customSheetViews>
    <customSheetView guid="{A25073CA-5C34-4EA2-A387-17F3F1E4E8C9}" showFormulas="1">
      <selection activeCell="A27" sqref="A27"/>
      <pageMargins left="0.7" right="0.7" top="0.75" bottom="0.75" header="0.3" footer="0.3"/>
    </customSheetView>
    <customSheetView guid="{583E56A5-AD52-4DBC-A581-ABF93B7BC189}" showFormulas="1">
      <selection activeCell="A27" sqref="A2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customSheetViews>
    <customSheetView guid="{A25073CA-5C34-4EA2-A387-17F3F1E4E8C9}" state="hidden">
      <pageMargins left="0.7" right="0.7" top="0.75" bottom="0.75" header="0.3" footer="0.3"/>
    </customSheetView>
    <customSheetView guid="{583E56A5-AD52-4DBC-A581-ABF93B7BC189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реестр разрешений на строительс</vt:lpstr>
      <vt:lpstr>реестр разрешений на ввод</vt:lpstr>
      <vt:lpstr>Справочник</vt:lpstr>
      <vt:lpstr>Лист1</vt:lpstr>
      <vt:lpstr>многоквартирные_жилые_дома</vt:lpstr>
      <vt:lpstr>'реестр разрешений на строительс'!Область_печати</vt:lpstr>
      <vt:lpstr>объекты</vt:lpstr>
      <vt:lpstr>тип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Гаврилова Елена Александровна</cp:lastModifiedBy>
  <cp:lastPrinted>2018-08-03T06:36:29Z</cp:lastPrinted>
  <dcterms:created xsi:type="dcterms:W3CDTF">2007-02-14T14:07:46Z</dcterms:created>
  <dcterms:modified xsi:type="dcterms:W3CDTF">2020-01-16T12:18:47Z</dcterms:modified>
</cp:coreProperties>
</file>